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lad-base" sheetId="1" r:id="rId4"/>
    <sheet name="Glad-complete-mm" sheetId="2" r:id="rId5"/>
    <sheet name="Glad-id-output" sheetId="3" r:id="rId6"/>
    <sheet name="Glad70-before-LQ" sheetId="4" r:id="rId7"/>
    <sheet name="Sheet 1" sheetId="5" r:id="rId8"/>
    <sheet name="Glad70-ext-Al(tot)andEl(in)" sheetId="6" r:id="rId9"/>
    <sheet name="Glad70-ext-Al(tot)El(in)Rest(po" sheetId="7" r:id="rId10"/>
    <sheet name="Glad70-ext-Al(tot)andEl(in)-1" sheetId="8" r:id="rId11"/>
    <sheet name="Glad70-ext-Al(in)El(in)" sheetId="9" r:id="rId12"/>
    <sheet name="Glad70-ext-Al(in)El(in)-1" sheetId="10" r:id="rId13"/>
    <sheet name="Glad70-ext-Al(tot)" sheetId="11" r:id="rId14"/>
    <sheet name="Glad70-ext-Al(tot)-1" sheetId="12" r:id="rId15"/>
    <sheet name="Glad70-ext-Al(in)" sheetId="13" r:id="rId16"/>
    <sheet name="Glad70-ext-Al(in)-1" sheetId="14" r:id="rId17"/>
    <sheet name="Exports" sheetId="15" r:id="rId18"/>
    <sheet name="Glad70-for-IO8" sheetId="16" r:id="rId19"/>
    <sheet name="Glad70-numbers" sheetId="17" r:id="rId20"/>
    <sheet name="Sheet 3" sheetId="18" r:id="rId21"/>
    <sheet name="Sheet 2" sheetId="19" r:id="rId22"/>
    <sheet name="Sheet 4" sheetId="20" r:id="rId23"/>
    <sheet name="Glad-imports" sheetId="21" r:id="rId24"/>
    <sheet name="Households" sheetId="22" r:id="rId25"/>
    <sheet name="Businesses" sheetId="23" r:id="rId26"/>
    <sheet name="Glad-id-output-transposed" sheetId="24" r:id="rId27"/>
    <sheet name="Aus70" sheetId="25" r:id="rId28"/>
  </sheets>
</workbook>
</file>

<file path=xl/sharedStrings.xml><?xml version="1.0" encoding="utf-8"?>
<sst xmlns="http://schemas.openxmlformats.org/spreadsheetml/2006/main" uniqueCount="290">
  <si>
    <t>IO-70-noironmining</t>
  </si>
  <si>
    <t>Glad</t>
  </si>
  <si>
    <t>Agriculture</t>
  </si>
  <si>
    <t>Aquaculture</t>
  </si>
  <si>
    <t>Forestry and Logging</t>
  </si>
  <si>
    <t>Fishing, hunting and trapping</t>
  </si>
  <si>
    <t>Agriculture, Forestry and Fishing Support Services</t>
  </si>
  <si>
    <t>Coal mining</t>
  </si>
  <si>
    <t>Oil and gas extraction</t>
  </si>
  <si>
    <t>AlOx production</t>
  </si>
  <si>
    <t>Non-Metallic Mineral Mining and Quarrying</t>
  </si>
  <si>
    <t>Exploration and Other Mining Support Services</t>
  </si>
  <si>
    <t>Food Product Manufacturing</t>
  </si>
  <si>
    <t>Beverage and Tobacco Product Manufacturing</t>
  </si>
  <si>
    <t>Textile, Leather, Clothing and Footwear Manufacturing</t>
  </si>
  <si>
    <t>Wood Product Manufacturing</t>
  </si>
  <si>
    <t>Pulp, Paper and Converted Paper Product Manufacturing</t>
  </si>
  <si>
    <t>Printing (including the reproduction of recorded media)</t>
  </si>
  <si>
    <t>Petroleum and Coal Product Manufacturing</t>
  </si>
  <si>
    <t>Basic Chemical and Chemical Product Manufacturing</t>
  </si>
  <si>
    <t>Polymer Product and Rubber Product Manufacturing</t>
  </si>
  <si>
    <t>Non-Metallic Mineral Product Manufacturing</t>
  </si>
  <si>
    <t>Al manufacturing</t>
  </si>
  <si>
    <t>Fabricated Metal Product Manufacturing</t>
  </si>
  <si>
    <t>Transport Equipment Manufacturing</t>
  </si>
  <si>
    <t>Machinery and Equipment Manufacturing</t>
  </si>
  <si>
    <t>Furniture and Other Manufacturing</t>
  </si>
  <si>
    <t>Electricity Supply</t>
  </si>
  <si>
    <t>Gas Supply</t>
  </si>
  <si>
    <t>Water Supply, Sewerage and Drainage Services</t>
  </si>
  <si>
    <t>Waste Collection, Treatment and Disposal Services</t>
  </si>
  <si>
    <t>Building Construction</t>
  </si>
  <si>
    <t>Heavy and Civil Engineering Construction</t>
  </si>
  <si>
    <t>Construction Services</t>
  </si>
  <si>
    <t>Wholesale Trade</t>
  </si>
  <si>
    <t>Retail Trade</t>
  </si>
  <si>
    <t>Accommodation</t>
  </si>
  <si>
    <t>Food and Beverage Services</t>
  </si>
  <si>
    <t>Road Transport</t>
  </si>
  <si>
    <t>Rail Transport</t>
  </si>
  <si>
    <t>Water, Pipeline and Other Transport</t>
  </si>
  <si>
    <t>Air and Space Transport</t>
  </si>
  <si>
    <t>Postal and Courier Pick-up and Delivery Service</t>
  </si>
  <si>
    <t>Transport Support services and storage</t>
  </si>
  <si>
    <t>Publishing (except Internet and Music Publishing)</t>
  </si>
  <si>
    <t>Motion Picture and Sound Recording</t>
  </si>
  <si>
    <t>Broadcasting (except Internet)</t>
  </si>
  <si>
    <t>Internet Service Providers, Internet Publishing and Broadcasting, Websearch Portals and Data Processing</t>
  </si>
  <si>
    <t>Telecommunication Services</t>
  </si>
  <si>
    <t>Library and Other Information Services</t>
  </si>
  <si>
    <t>Finance</t>
  </si>
  <si>
    <t>Insurance and Superannuation Funds</t>
  </si>
  <si>
    <t>Auxiliary Finance and Insurance Services</t>
  </si>
  <si>
    <t>Rental and Hiring Services (except Real Estate)</t>
  </si>
  <si>
    <t>Property Operators and Real Estate Services</t>
  </si>
  <si>
    <t>Professional, Scientific and Technical Services</t>
  </si>
  <si>
    <t>Computer Systems Design and Related Services</t>
  </si>
  <si>
    <t>Employment, Travel Agency and Other Administrative Services</t>
  </si>
  <si>
    <t>Building Cleaning, Pest Control and Other Support Services</t>
  </si>
  <si>
    <t>Public Administration and Regulatory Services</t>
  </si>
  <si>
    <t>Defence</t>
  </si>
  <si>
    <t>Public Order and Safety</t>
  </si>
  <si>
    <t>Preschool and School Education</t>
  </si>
  <si>
    <t>Tertiary Education</t>
  </si>
  <si>
    <t>Adult, Community and Other Education</t>
  </si>
  <si>
    <t>Health Care Services</t>
  </si>
  <si>
    <t>Residential Care and Social Assistance Services</t>
  </si>
  <si>
    <t>Heritage, Creative and Performing Arts</t>
  </si>
  <si>
    <t>Sports and Recreation</t>
  </si>
  <si>
    <t>Gambling</t>
  </si>
  <si>
    <t>Repair and Maintenance</t>
  </si>
  <si>
    <t>Personal and Other Services</t>
  </si>
  <si>
    <t>Households ; Final Consumption Expenditure</t>
  </si>
  <si>
    <t>General Government ; Final Consumption Expenditure</t>
  </si>
  <si>
    <t>Private ; Gross Fixed Capital Formation</t>
  </si>
  <si>
    <t>Public Corporations ; Gross Fixed Capital Formation</t>
  </si>
  <si>
    <t>General Government ; Gross Fixed Capital Formation</t>
  </si>
  <si>
    <t>Changes in Inventories</t>
  </si>
  <si>
    <t>Exports of Goods and Services</t>
  </si>
  <si>
    <t>Final Uses
(Q1 to Q7)</t>
  </si>
  <si>
    <t>Total Supply</t>
  </si>
  <si>
    <t>Compensation of employees</t>
  </si>
  <si>
    <t>Gross operating surplus &amp; mixed income</t>
  </si>
  <si>
    <t>Taxes less subsidies on products</t>
  </si>
  <si>
    <t>Other taxes less subsidies on production</t>
  </si>
  <si>
    <t>Competing imports</t>
  </si>
  <si>
    <t>Value Added</t>
  </si>
  <si>
    <t>Id-output (Int+Sur)</t>
  </si>
  <si>
    <t>Total Revenue</t>
  </si>
  <si>
    <t>Agriculture...</t>
  </si>
  <si>
    <t>Aquaculture...</t>
  </si>
  <si>
    <t>Forestry and Logg...</t>
  </si>
  <si>
    <t>Fishing, hunting ...</t>
  </si>
  <si>
    <t>Agriculture, Fore...</t>
  </si>
  <si>
    <t>Coal mining...</t>
  </si>
  <si>
    <t>Oil and gas extra...</t>
  </si>
  <si>
    <t>AlOx prod. (inc. Bx)</t>
  </si>
  <si>
    <t>Non-Met. Min. Mining</t>
  </si>
  <si>
    <t>Exploration and O...</t>
  </si>
  <si>
    <t>Food Product Manu...</t>
  </si>
  <si>
    <t>Beverage and Toba...</t>
  </si>
  <si>
    <t>Textile, Leather,...</t>
  </si>
  <si>
    <t>Wood Product Manu...</t>
  </si>
  <si>
    <t>Pulp, Paper and C...</t>
  </si>
  <si>
    <t>Printing (includi...</t>
  </si>
  <si>
    <t>Petroleum and Coa...</t>
  </si>
  <si>
    <t>Basic Chemical an...</t>
  </si>
  <si>
    <t>Polymer Product a...</t>
  </si>
  <si>
    <t>Non-Met. Min. Manu</t>
  </si>
  <si>
    <t>Al manufacturing...</t>
  </si>
  <si>
    <t>Fabricated Metal ...</t>
  </si>
  <si>
    <t>Transport Equipme...</t>
  </si>
  <si>
    <t>Machinery and Equ...</t>
  </si>
  <si>
    <t>Furniture and Oth...</t>
  </si>
  <si>
    <t>Electricity Suppl...</t>
  </si>
  <si>
    <t>Gas Supply...</t>
  </si>
  <si>
    <t>Water Supply, Sew...</t>
  </si>
  <si>
    <t>Waste Collection,...</t>
  </si>
  <si>
    <t>Building Construc...</t>
  </si>
  <si>
    <t>Heavy and Civil E...</t>
  </si>
  <si>
    <t>Construction Serv...</t>
  </si>
  <si>
    <t>Wholesale Trade...</t>
  </si>
  <si>
    <t>Retail Trade...</t>
  </si>
  <si>
    <t>Accommodation...</t>
  </si>
  <si>
    <t>Food and Beverage...</t>
  </si>
  <si>
    <t>Road Transport...</t>
  </si>
  <si>
    <t>Rail Transport...</t>
  </si>
  <si>
    <t>Water, Pipeline a...</t>
  </si>
  <si>
    <t>Air and Space Tra...</t>
  </si>
  <si>
    <t>Postal and Courie...</t>
  </si>
  <si>
    <t>Transport Support...</t>
  </si>
  <si>
    <t>Publishing (excep...</t>
  </si>
  <si>
    <t>Motion Picture an...</t>
  </si>
  <si>
    <t>Broadcasting (exc...</t>
  </si>
  <si>
    <t>Internet Service ...</t>
  </si>
  <si>
    <t>Telecommunication...</t>
  </si>
  <si>
    <t>Library and Other...</t>
  </si>
  <si>
    <t>Finance...</t>
  </si>
  <si>
    <t>Insurance and Sup...</t>
  </si>
  <si>
    <t>Auxiliary Finance...</t>
  </si>
  <si>
    <t>Rental and Hiring...</t>
  </si>
  <si>
    <t>Property Operator...</t>
  </si>
  <si>
    <t>Professional, Sci...</t>
  </si>
  <si>
    <t>Computer Systems ...</t>
  </si>
  <si>
    <t>Employment, Trave...</t>
  </si>
  <si>
    <t>Building Cleaning...</t>
  </si>
  <si>
    <t>Public Administra...</t>
  </si>
  <si>
    <t>Defence...</t>
  </si>
  <si>
    <t>Public Order and ...</t>
  </si>
  <si>
    <t>Preschool and Sch...</t>
  </si>
  <si>
    <t>Tertiary Educatio...</t>
  </si>
  <si>
    <t>Adult, Community ...</t>
  </si>
  <si>
    <t>Health Care Servi...</t>
  </si>
  <si>
    <t>Residential Care ...</t>
  </si>
  <si>
    <t>Heritage, Creativ...</t>
  </si>
  <si>
    <t>Sports and Recrea...</t>
  </si>
  <si>
    <t>Gambling...</t>
  </si>
  <si>
    <t>Repair and Mainte...</t>
  </si>
  <si>
    <t>Personal and Othe...</t>
  </si>
  <si>
    <t>Total Int usage...</t>
  </si>
  <si>
    <t>Households Final ...</t>
  </si>
  <si>
    <t>Gov. Final Consum...</t>
  </si>
  <si>
    <t>Priv. Fixed Capit...</t>
  </si>
  <si>
    <t>Pub. Corp. Fixed ...</t>
  </si>
  <si>
    <t>Government Fixed ...</t>
  </si>
  <si>
    <t>Changes in Invent...</t>
  </si>
  <si>
    <t>Exports of Goods ...</t>
  </si>
  <si>
    <t>Total Final (incl...</t>
  </si>
  <si>
    <t>prop-Glad-Aus</t>
  </si>
  <si>
    <t>LQ-max1</t>
  </si>
  <si>
    <t>Forest. and Log.</t>
  </si>
  <si>
    <t>Fishing, hunting</t>
  </si>
  <si>
    <t>Agric., Fore...</t>
  </si>
  <si>
    <t>Oil, gas extract.</t>
  </si>
  <si>
    <t>AlOx (inc.Bx)</t>
  </si>
  <si>
    <t>Non-Met.Mining</t>
  </si>
  <si>
    <t>Exploration, supp.</t>
  </si>
  <si>
    <t>Food Manu...</t>
  </si>
  <si>
    <t>Bev. and Tobac.</t>
  </si>
  <si>
    <t>Wood Prod. Man.</t>
  </si>
  <si>
    <t>Pulp, Paper Man.</t>
  </si>
  <si>
    <t>Printing etc.</t>
  </si>
  <si>
    <t>Petrol. and Coal.</t>
  </si>
  <si>
    <t>Basic Chem.</t>
  </si>
  <si>
    <t>Polymer Prod.</t>
  </si>
  <si>
    <t>Non-Met.Min.Man.</t>
  </si>
  <si>
    <t>Al manu...</t>
  </si>
  <si>
    <t>Fabric.Metal.Prod</t>
  </si>
  <si>
    <t>Transp.Equip.</t>
  </si>
  <si>
    <t>Machinery.Equip.</t>
  </si>
  <si>
    <t>Furniture, other</t>
  </si>
  <si>
    <t>Electricity Supp.</t>
  </si>
  <si>
    <t>Water Supp. Sew...</t>
  </si>
  <si>
    <t>Waste Collect.</t>
  </si>
  <si>
    <t>Build. Construct.</t>
  </si>
  <si>
    <t>Heavy and Civil E.</t>
  </si>
  <si>
    <t>Construct. Serv.</t>
  </si>
  <si>
    <t>Retail Trade.</t>
  </si>
  <si>
    <t>Food and Bev.</t>
  </si>
  <si>
    <t>Water, … Transp.</t>
  </si>
  <si>
    <t>Air, Space Transp.</t>
  </si>
  <si>
    <t>Postal and Cour.</t>
  </si>
  <si>
    <t>Transp. Supp.</t>
  </si>
  <si>
    <t>Publish. ex. Inter.</t>
  </si>
  <si>
    <t>Motion, Sound rec.</t>
  </si>
  <si>
    <t>Broadcast.ex.Int</t>
  </si>
  <si>
    <t>Telecomm.</t>
  </si>
  <si>
    <t>Library and Other</t>
  </si>
  <si>
    <t>Insurance.Super.</t>
  </si>
  <si>
    <t>Aux.Finance</t>
  </si>
  <si>
    <t>Rental, Hire ex.Re.</t>
  </si>
  <si>
    <t>Property.Op.</t>
  </si>
  <si>
    <t>Computer Sys.</t>
  </si>
  <si>
    <t>Employ. Travel.Ag.</t>
  </si>
  <si>
    <t>Building Clean.</t>
  </si>
  <si>
    <t>Public Admin.</t>
  </si>
  <si>
    <t>Public Order, …</t>
  </si>
  <si>
    <t>Preschool.School</t>
  </si>
  <si>
    <t>Tertiary Ed.</t>
  </si>
  <si>
    <t>Adult.Comm.Ed</t>
  </si>
  <si>
    <t>Health Care Serv.</t>
  </si>
  <si>
    <t>Sports and Rec.</t>
  </si>
  <si>
    <t>Repair, Mainten.</t>
  </si>
  <si>
    <t>Personal.Oth.Serv.</t>
  </si>
  <si>
    <t>Tot. int. cost</t>
  </si>
  <si>
    <t>Comp. of employ.</t>
  </si>
  <si>
    <t>Gross Surplus</t>
  </si>
  <si>
    <t>Tax-sub. on prod’t</t>
  </si>
  <si>
    <t>Tax-sub on prod’n</t>
  </si>
  <si>
    <t>Tot. Cost (Inter+Imp.)</t>
  </si>
  <si>
    <t>Glad-total-cost-net-of-tax</t>
  </si>
  <si>
    <t>Glad-tot-cost-gross-of-tax</t>
  </si>
  <si>
    <t>Glad-int+sur</t>
  </si>
  <si>
    <t>Jobs</t>
  </si>
  <si>
    <t>Total rev net of tax</t>
  </si>
  <si>
    <t>Special subsidy</t>
  </si>
  <si>
    <t>Extraction parameter</t>
  </si>
  <si>
    <t>Output`</t>
  </si>
  <si>
    <t>Error</t>
  </si>
  <si>
    <t>error (old</t>
  </si>
  <si>
    <t>Orig-Rev</t>
  </si>
  <si>
    <t>Orig-output</t>
  </si>
  <si>
    <t>Table 1</t>
  </si>
  <si>
    <t>Aus</t>
  </si>
  <si>
    <t>Prop-glad-aus</t>
  </si>
  <si>
    <t>LQ</t>
  </si>
  <si>
    <t>Fishing, Hunting and Trapping</t>
  </si>
  <si>
    <t>Coal Mining</t>
  </si>
  <si>
    <t>Oil and Gas Extraction</t>
  </si>
  <si>
    <t>AlOx Production</t>
  </si>
  <si>
    <t>Printing (including the Reproduction of Recorded Media)</t>
  </si>
  <si>
    <t>Al Manufacturing</t>
  </si>
  <si>
    <t>Total Int usage</t>
  </si>
  <si>
    <t>AlOx refining</t>
  </si>
  <si>
    <t>Total-intermed-cost</t>
  </si>
  <si>
    <t>QLD-Int+sur</t>
  </si>
  <si>
    <t>Glad-Int+sur</t>
  </si>
  <si>
    <t>Total revenue net of tax</t>
  </si>
  <si>
    <t>Non-Metallic Mine...</t>
  </si>
  <si>
    <t>Export-response</t>
  </si>
  <si>
    <t>Mean HH spend</t>
  </si>
  <si>
    <t>Non-Metal. min. Mine.</t>
  </si>
  <si>
    <t>Non-Metal. Min. Man</t>
  </si>
  <si>
    <t>Total exports by industry sector</t>
  </si>
  <si>
    <t>Gladstone Regional Council area</t>
  </si>
  <si>
    <t>2018/19</t>
  </si>
  <si>
    <t>Industry</t>
  </si>
  <si>
    <t>$m</t>
  </si>
  <si>
    <t>Exports</t>
  </si>
  <si>
    <t>BSL</t>
  </si>
  <si>
    <t>Tot</t>
  </si>
  <si>
    <t>Wood product manufacturing</t>
  </si>
  <si>
    <t>Total industries</t>
  </si>
  <si>
    <t>Source: National Institute of Economic and Industry Research (NIEIR) ©2019.</t>
  </si>
  <si>
    <t>Tax-sub. on products</t>
  </si>
  <si>
    <t>Tax-sub on production</t>
  </si>
  <si>
    <t>AlOx refining (canonical case includes Bauxite supply)</t>
  </si>
  <si>
    <t>Total intermediate (Glad+imports)</t>
  </si>
  <si>
    <t>Glad-total-cost-gross-of-tax</t>
  </si>
  <si>
    <t>Subsidy</t>
  </si>
  <si>
    <t>Non Ferrous Metal Ore Mining</t>
  </si>
  <si>
    <t>Basic Non-Ferrous Metal Manufacturing</t>
  </si>
  <si>
    <t>Total intermediate imports to compensate for LQ</t>
  </si>
  <si>
    <t>Glad-HH-num</t>
  </si>
  <si>
    <t>Qld-HH-num</t>
  </si>
  <si>
    <t>HH-prop</t>
  </si>
  <si>
    <t>Aus-HH-num</t>
  </si>
  <si>
    <t>Glad-Aus-prop</t>
  </si>
  <si>
    <t>Gladstone</t>
  </si>
  <si>
    <t>Businesses-num</t>
  </si>
</sst>
</file>

<file path=xl/styles.xml><?xml version="1.0" encoding="utf-8"?>
<styleSheet xmlns="http://schemas.openxmlformats.org/spreadsheetml/2006/main">
  <numFmts count="8">
    <numFmt numFmtId="0" formatCode="General"/>
    <numFmt numFmtId="59" formatCode="0.0000"/>
    <numFmt numFmtId="60" formatCode="0.000"/>
    <numFmt numFmtId="61" formatCode="0E+00"/>
    <numFmt numFmtId="62" formatCode="0.00000000000"/>
    <numFmt numFmtId="63" formatCode="#,##0.0"/>
    <numFmt numFmtId="64" formatCode="0.0"/>
    <numFmt numFmtId="65" formatCode="0.0#%"/>
  </numFmts>
  <fonts count="14">
    <font>
      <sz val="10"/>
      <color indexed="8"/>
      <name val="Helvetica Neue"/>
    </font>
    <font>
      <sz val="12"/>
      <color indexed="8"/>
      <name val="Helvetica Neue"/>
    </font>
    <font>
      <sz val="10"/>
      <color indexed="8"/>
      <name val="Arial"/>
    </font>
    <font>
      <b val="1"/>
      <sz val="10"/>
      <color indexed="8"/>
      <name val="Arial"/>
    </font>
    <font>
      <b val="1"/>
      <sz val="10"/>
      <color indexed="8"/>
      <name val="Helvetica Neue"/>
    </font>
    <font>
      <b val="1"/>
      <sz val="10"/>
      <color indexed="8"/>
      <name val="Helvetica"/>
    </font>
    <font>
      <b val="1"/>
      <sz val="12"/>
      <color indexed="8"/>
      <name val="Helvetica Neue"/>
    </font>
    <font>
      <sz val="12"/>
      <color indexed="8"/>
      <name val="Calibri"/>
    </font>
    <font>
      <sz val="10"/>
      <color indexed="8"/>
      <name val="Helvetica"/>
    </font>
    <font>
      <sz val="8"/>
      <color indexed="22"/>
      <name val="Helvetica"/>
    </font>
    <font>
      <sz val="8"/>
      <color indexed="25"/>
      <name val="Helvetica"/>
    </font>
    <font>
      <sz val="9"/>
      <color indexed="8"/>
      <name val="Arial"/>
    </font>
    <font>
      <sz val="12"/>
      <color indexed="26"/>
      <name val="Helvetica"/>
    </font>
    <font>
      <sz val="12"/>
      <color indexed="27"/>
      <name val="Verdana"/>
    </font>
  </fonts>
  <fills count="1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8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6"/>
      </bottom>
      <diagonal/>
    </border>
    <border>
      <left style="thin">
        <color indexed="9"/>
      </left>
      <right style="thin">
        <color indexed="9"/>
      </right>
      <top style="thin">
        <color indexed="16"/>
      </top>
      <bottom style="thin">
        <color indexed="9"/>
      </bottom>
      <diagonal/>
    </border>
    <border>
      <left style="thin">
        <color indexed="9"/>
      </left>
      <right style="thin">
        <color indexed="16"/>
      </right>
      <top style="thin">
        <color indexed="16"/>
      </top>
      <bottom style="thin">
        <color indexed="9"/>
      </bottom>
      <diagonal/>
    </border>
    <border>
      <left style="thin">
        <color indexed="16"/>
      </left>
      <right style="thin">
        <color indexed="9"/>
      </right>
      <top style="thin">
        <color indexed="16"/>
      </top>
      <bottom style="thin">
        <color indexed="9"/>
      </bottom>
      <diagonal/>
    </border>
    <border>
      <left style="thin">
        <color indexed="9"/>
      </left>
      <right style="thin">
        <color indexed="16"/>
      </right>
      <top style="thin">
        <color indexed="9"/>
      </top>
      <bottom style="thin">
        <color indexed="9"/>
      </bottom>
      <diagonal/>
    </border>
    <border>
      <left style="thin">
        <color indexed="16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borderId="1" applyNumberFormat="1" applyFont="1" applyFill="0" applyBorder="1" applyAlignment="1" applyProtection="0">
      <alignment vertical="top"/>
    </xf>
    <xf numFmtId="0" fontId="2" borderId="1" applyNumberFormat="1" applyFont="1" applyFill="0" applyBorder="1" applyAlignment="1" applyProtection="0">
      <alignment vertical="top"/>
    </xf>
    <xf numFmtId="0" fontId="2" borderId="1" applyNumberFormat="0" applyFont="1" applyFill="0" applyBorder="1" applyAlignment="1" applyProtection="0">
      <alignment vertical="top"/>
    </xf>
    <xf numFmtId="49" fontId="2" fillId="2" borderId="1" applyNumberFormat="1" applyFont="1" applyFill="1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top"/>
    </xf>
    <xf numFmtId="49" fontId="2" fillId="4" borderId="1" applyNumberFormat="1" applyFont="1" applyFill="1" applyBorder="1" applyAlignment="1" applyProtection="0">
      <alignment vertical="top"/>
    </xf>
    <xf numFmtId="0" fontId="2" fillId="2" borderId="1" applyNumberFormat="1" applyFont="1" applyFill="1" applyBorder="1" applyAlignment="1" applyProtection="0">
      <alignment vertical="top"/>
    </xf>
    <xf numFmtId="0" fontId="2" fillId="3" borderId="1" applyNumberFormat="1" applyFont="1" applyFill="1" applyBorder="1" applyAlignment="1" applyProtection="0">
      <alignment vertical="top"/>
    </xf>
    <xf numFmtId="0" fontId="2" fillId="4" borderId="1" applyNumberFormat="1" applyFont="1" applyFill="1" applyBorder="1" applyAlignment="1" applyProtection="0">
      <alignment vertical="top"/>
    </xf>
    <xf numFmtId="49" fontId="2" borderId="1" applyNumberFormat="1" applyFont="1" applyFill="0" applyBorder="1" applyAlignment="1" applyProtection="0">
      <alignment horizontal="left" vertical="center" wrapText="1" readingOrder="1"/>
    </xf>
    <xf numFmtId="49" fontId="2" fillId="2" borderId="1" applyNumberFormat="1" applyFont="1" applyFill="1" applyBorder="1" applyAlignment="1" applyProtection="0">
      <alignment horizontal="left" vertical="center" wrapText="1" readingOrder="1"/>
    </xf>
    <xf numFmtId="49" fontId="2" fillId="3" borderId="1" applyNumberFormat="1" applyFont="1" applyFill="1" applyBorder="1" applyAlignment="1" applyProtection="0">
      <alignment horizontal="left" vertical="center" wrapText="1" readingOrder="1"/>
    </xf>
    <xf numFmtId="49" fontId="2" fillId="4" borderId="1" applyNumberFormat="1" applyFont="1" applyFill="1" applyBorder="1" applyAlignment="1" applyProtection="0">
      <alignment horizontal="left" vertical="center" wrapText="1" readingOrder="1"/>
    </xf>
    <xf numFmtId="49" fontId="2" borderId="1" applyNumberFormat="1" applyFont="1" applyFill="0" applyBorder="1" applyAlignment="1" applyProtection="0">
      <alignment vertical="top" wrapText="1"/>
    </xf>
    <xf numFmtId="59" fontId="2" borderId="1" applyNumberFormat="1" applyFont="1" applyFill="0" applyBorder="1" applyAlignment="1" applyProtection="0">
      <alignment vertical="top"/>
    </xf>
    <xf numFmtId="60" fontId="2" borderId="1" applyNumberFormat="1" applyFont="1" applyFill="0" applyBorder="1" applyAlignment="1" applyProtection="0">
      <alignment vertical="top"/>
    </xf>
    <xf numFmtId="61" fontId="2" borderId="1" applyNumberFormat="1" applyFont="1" applyFill="0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59" fontId="2" fillId="2" borderId="1" applyNumberFormat="1" applyFont="1" applyFill="1" applyBorder="1" applyAlignment="1" applyProtection="0">
      <alignment vertical="top"/>
    </xf>
    <xf numFmtId="0" fontId="2" fillId="3" borderId="1" applyNumberFormat="0" applyFont="1" applyFill="1" applyBorder="1" applyAlignment="1" applyProtection="0">
      <alignment vertical="top"/>
    </xf>
    <xf numFmtId="61" fontId="2" fillId="3" borderId="1" applyNumberFormat="1" applyFont="1" applyFill="1" applyBorder="1" applyAlignment="1" applyProtection="0">
      <alignment vertical="top"/>
    </xf>
    <xf numFmtId="0" fontId="2" fillId="4" borderId="1" applyNumberFormat="0" applyFont="1" applyFill="1" applyBorder="1" applyAlignment="1" applyProtection="0">
      <alignment vertical="top"/>
    </xf>
    <xf numFmtId="49" fontId="2" fillId="5" borderId="1" applyNumberFormat="1" applyFont="1" applyFill="1" applyBorder="1" applyAlignment="1" applyProtection="0">
      <alignment vertical="top"/>
    </xf>
    <xf numFmtId="0" fontId="2" fillId="5" borderId="1" applyNumberFormat="1" applyFont="1" applyFill="1" applyBorder="1" applyAlignment="1" applyProtection="0">
      <alignment vertical="top"/>
    </xf>
    <xf numFmtId="0" fontId="2" fillId="5" borderId="1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49" fontId="3" fillId="6" borderId="1" applyNumberFormat="1" applyFont="1" applyFill="1" applyBorder="1" applyAlignment="1" applyProtection="0">
      <alignment vertical="top"/>
    </xf>
    <xf numFmtId="0" fontId="3" fillId="6" borderId="1" applyNumberFormat="1" applyFont="1" applyFill="1" applyBorder="1" applyAlignment="1" applyProtection="0">
      <alignment vertical="top"/>
    </xf>
    <xf numFmtId="49" fontId="3" fillId="7" borderId="1" applyNumberFormat="1" applyFont="1" applyFill="1" applyBorder="1" applyAlignment="1" applyProtection="0">
      <alignment vertical="top"/>
    </xf>
    <xf numFmtId="49" fontId="3" fillId="3" borderId="1" applyNumberFormat="1" applyFont="1" applyFill="1" applyBorder="1" applyAlignment="1" applyProtection="0">
      <alignment vertical="top"/>
    </xf>
    <xf numFmtId="49" fontId="3" fillId="4" borderId="1" applyNumberFormat="1" applyFont="1" applyFill="1" applyBorder="1" applyAlignment="1" applyProtection="0">
      <alignment vertical="top"/>
    </xf>
    <xf numFmtId="0" fontId="4" borderId="1" applyNumberFormat="0" applyFont="1" applyFill="0" applyBorder="1" applyAlignment="1" applyProtection="0">
      <alignment vertical="center" wrapText="1"/>
    </xf>
    <xf numFmtId="0" fontId="3" fillId="7" borderId="1" applyNumberFormat="1" applyFont="1" applyFill="1" applyBorder="1" applyAlignment="1" applyProtection="0">
      <alignment vertical="top"/>
    </xf>
    <xf numFmtId="0" fontId="3" fillId="3" borderId="1" applyNumberFormat="1" applyFont="1" applyFill="1" applyBorder="1" applyAlignment="1" applyProtection="0">
      <alignment vertical="top"/>
    </xf>
    <xf numFmtId="0" fontId="3" fillId="4" borderId="1" applyNumberFormat="1" applyFont="1" applyFill="1" applyBorder="1" applyAlignment="1" applyProtection="0">
      <alignment vertical="top"/>
    </xf>
    <xf numFmtId="0" fontId="3" fillId="6" borderId="2" applyNumberFormat="1" applyFont="1" applyFill="1" applyBorder="1" applyAlignment="1" applyProtection="0">
      <alignment vertical="top"/>
    </xf>
    <xf numFmtId="0" fontId="4" borderId="2" applyNumberFormat="0" applyFont="1" applyFill="0" applyBorder="1" applyAlignment="1" applyProtection="0">
      <alignment vertical="center" wrapText="1"/>
    </xf>
    <xf numFmtId="49" fontId="5" borderId="2" applyNumberFormat="1" applyFont="1" applyFill="0" applyBorder="1" applyAlignment="1" applyProtection="0">
      <alignment horizontal="left" vertical="center" wrapText="1" readingOrder="1"/>
    </xf>
    <xf numFmtId="49" fontId="5" fillId="7" borderId="2" applyNumberFormat="1" applyFont="1" applyFill="1" applyBorder="1" applyAlignment="1" applyProtection="0">
      <alignment horizontal="left" vertical="center" wrapText="1" readingOrder="1"/>
    </xf>
    <xf numFmtId="49" fontId="5" fillId="3" borderId="2" applyNumberFormat="1" applyFont="1" applyFill="1" applyBorder="1" applyAlignment="1" applyProtection="0">
      <alignment horizontal="left" vertical="center" wrapText="1" readingOrder="1"/>
    </xf>
    <xf numFmtId="49" fontId="5" fillId="4" borderId="2" applyNumberFormat="1" applyFont="1" applyFill="1" applyBorder="1" applyAlignment="1" applyProtection="0">
      <alignment horizontal="left" vertical="center" wrapText="1" readingOrder="1"/>
    </xf>
    <xf numFmtId="49" fontId="3" fillId="6" borderId="2" applyNumberFormat="1" applyFont="1" applyFill="1" applyBorder="1" applyAlignment="1" applyProtection="0">
      <alignment horizontal="left" vertical="center" wrapText="1" readingOrder="1"/>
    </xf>
    <xf numFmtId="49" fontId="3" fillId="6" borderId="2" applyNumberFormat="1" applyFont="1" applyFill="1" applyBorder="1" applyAlignment="1" applyProtection="0">
      <alignment vertical="top"/>
    </xf>
    <xf numFmtId="0" fontId="3" fillId="6" borderId="2" applyNumberFormat="0" applyFont="1" applyFill="1" applyBorder="1" applyAlignment="1" applyProtection="0">
      <alignment vertical="top"/>
    </xf>
    <xf numFmtId="49" fontId="3" fillId="8" borderId="3" applyNumberFormat="1" applyFont="1" applyFill="1" applyBorder="1" applyAlignment="1" applyProtection="0">
      <alignment vertical="top"/>
    </xf>
    <xf numFmtId="0" fontId="3" fillId="8" borderId="3" applyNumberFormat="1" applyFont="1" applyFill="1" applyBorder="1" applyAlignment="1" applyProtection="0">
      <alignment vertical="top"/>
    </xf>
    <xf numFmtId="49" fontId="4" fillId="8" borderId="4" applyNumberFormat="1" applyFont="1" applyFill="1" applyBorder="1" applyAlignment="1" applyProtection="0">
      <alignment vertical="top"/>
    </xf>
    <xf numFmtId="2" fontId="2" fillId="9" borderId="5" applyNumberFormat="1" applyFont="1" applyFill="1" applyBorder="1" applyAlignment="1" applyProtection="0">
      <alignment vertical="top"/>
    </xf>
    <xf numFmtId="2" fontId="2" fillId="9" borderId="3" applyNumberFormat="1" applyFont="1" applyFill="1" applyBorder="1" applyAlignment="1" applyProtection="0">
      <alignment vertical="top"/>
    </xf>
    <xf numFmtId="2" fontId="2" fillId="7" borderId="3" applyNumberFormat="1" applyFont="1" applyFill="1" applyBorder="1" applyAlignment="1" applyProtection="0">
      <alignment vertical="top"/>
    </xf>
    <xf numFmtId="2" fontId="2" fillId="3" borderId="3" applyNumberFormat="1" applyFont="1" applyFill="1" applyBorder="1" applyAlignment="1" applyProtection="0">
      <alignment vertical="top"/>
    </xf>
    <xf numFmtId="2" fontId="2" fillId="4" borderId="3" applyNumberFormat="1" applyFont="1" applyFill="1" applyBorder="1" applyAlignment="1" applyProtection="0">
      <alignment vertical="top"/>
    </xf>
    <xf numFmtId="2" fontId="2" borderId="3" applyNumberFormat="1" applyFont="1" applyFill="0" applyBorder="1" applyAlignment="1" applyProtection="0">
      <alignment vertical="top"/>
    </xf>
    <xf numFmtId="0" fontId="2" fillId="9" borderId="3" applyNumberFormat="1" applyFont="1" applyFill="1" applyBorder="1" applyAlignment="1" applyProtection="0">
      <alignment vertical="top"/>
    </xf>
    <xf numFmtId="0" fontId="2" borderId="3" applyNumberFormat="1" applyFont="1" applyFill="0" applyBorder="1" applyAlignment="1" applyProtection="0">
      <alignment vertical="top"/>
    </xf>
    <xf numFmtId="49" fontId="3" fillId="8" borderId="1" applyNumberFormat="1" applyFont="1" applyFill="1" applyBorder="1" applyAlignment="1" applyProtection="0">
      <alignment vertical="top"/>
    </xf>
    <xf numFmtId="0" fontId="3" fillId="8" borderId="1" applyNumberFormat="1" applyFont="1" applyFill="1" applyBorder="1" applyAlignment="1" applyProtection="0">
      <alignment vertical="top"/>
    </xf>
    <xf numFmtId="49" fontId="4" fillId="8" borderId="6" applyNumberFormat="1" applyFont="1" applyFill="1" applyBorder="1" applyAlignment="1" applyProtection="0">
      <alignment vertical="top"/>
    </xf>
    <xf numFmtId="2" fontId="2" fillId="9" borderId="7" applyNumberFormat="1" applyFont="1" applyFill="1" applyBorder="1" applyAlignment="1" applyProtection="0">
      <alignment vertical="top"/>
    </xf>
    <xf numFmtId="2" fontId="2" fillId="9" borderId="1" applyNumberFormat="1" applyFont="1" applyFill="1" applyBorder="1" applyAlignment="1" applyProtection="0">
      <alignment vertical="top"/>
    </xf>
    <xf numFmtId="2" fontId="2" fillId="7" borderId="1" applyNumberFormat="1" applyFont="1" applyFill="1" applyBorder="1" applyAlignment="1" applyProtection="0">
      <alignment vertical="top"/>
    </xf>
    <xf numFmtId="2" fontId="2" fillId="3" borderId="1" applyNumberFormat="1" applyFont="1" applyFill="1" applyBorder="1" applyAlignment="1" applyProtection="0">
      <alignment vertical="top"/>
    </xf>
    <xf numFmtId="2" fontId="2" fillId="4" borderId="1" applyNumberFormat="1" applyFont="1" applyFill="1" applyBorder="1" applyAlignment="1" applyProtection="0">
      <alignment vertical="top"/>
    </xf>
    <xf numFmtId="0" fontId="2" fillId="9" borderId="1" applyNumberFormat="1" applyFont="1" applyFill="1" applyBorder="1" applyAlignment="1" applyProtection="0">
      <alignment vertical="top"/>
    </xf>
    <xf numFmtId="2" fontId="2" borderId="1" applyNumberFormat="1" applyFont="1" applyFill="0" applyBorder="1" applyAlignment="1" applyProtection="0">
      <alignment vertical="top"/>
    </xf>
    <xf numFmtId="2" fontId="2" fillId="7" borderId="7" applyNumberFormat="1" applyFont="1" applyFill="1" applyBorder="1" applyAlignment="1" applyProtection="0">
      <alignment vertical="top"/>
    </xf>
    <xf numFmtId="0" fontId="2" fillId="7" borderId="1" applyNumberFormat="1" applyFont="1" applyFill="1" applyBorder="1" applyAlignment="1" applyProtection="0">
      <alignment vertical="top"/>
    </xf>
    <xf numFmtId="0" fontId="2" fillId="10" borderId="1" applyNumberFormat="1" applyFont="1" applyFill="1" applyBorder="1" applyAlignment="1" applyProtection="0">
      <alignment vertical="top"/>
    </xf>
    <xf numFmtId="2" fontId="2" fillId="10" borderId="1" applyNumberFormat="1" applyFont="1" applyFill="1" applyBorder="1" applyAlignment="1" applyProtection="0">
      <alignment vertical="top"/>
    </xf>
    <xf numFmtId="2" fontId="2" fillId="3" borderId="7" applyNumberFormat="1" applyFont="1" applyFill="1" applyBorder="1" applyAlignment="1" applyProtection="0">
      <alignment vertical="top"/>
    </xf>
    <xf numFmtId="2" fontId="2" fillId="11" borderId="1" applyNumberFormat="1" applyFont="1" applyFill="1" applyBorder="1" applyAlignment="1" applyProtection="0">
      <alignment vertical="top"/>
    </xf>
    <xf numFmtId="2" fontId="2" fillId="4" borderId="7" applyNumberFormat="1" applyFont="1" applyFill="1" applyBorder="1" applyAlignment="1" applyProtection="0">
      <alignment vertical="top"/>
    </xf>
    <xf numFmtId="49" fontId="6" fillId="8" borderId="6" applyNumberFormat="1" applyFont="1" applyFill="1" applyBorder="1" applyAlignment="1" applyProtection="0">
      <alignment vertical="top"/>
    </xf>
    <xf numFmtId="49" fontId="3" fillId="8" borderId="6" applyNumberFormat="1" applyFont="1" applyFill="1" applyBorder="1" applyAlignment="1" applyProtection="0">
      <alignment vertical="top"/>
    </xf>
    <xf numFmtId="0" fontId="2" fillId="9" borderId="7" applyNumberFormat="1" applyFont="1" applyFill="1" applyBorder="1" applyAlignment="1" applyProtection="0">
      <alignment vertical="top"/>
    </xf>
    <xf numFmtId="0" fontId="2" fillId="11" borderId="1" applyNumberFormat="1" applyFont="1" applyFill="1" applyBorder="1" applyAlignment="1" applyProtection="0">
      <alignment vertical="top"/>
    </xf>
    <xf numFmtId="49" fontId="3" fillId="12" borderId="1" applyNumberFormat="1" applyFont="1" applyFill="1" applyBorder="1" applyAlignment="1" applyProtection="0">
      <alignment vertical="top"/>
    </xf>
    <xf numFmtId="0" fontId="3" fillId="12" borderId="1" applyNumberFormat="1" applyFont="1" applyFill="1" applyBorder="1" applyAlignment="1" applyProtection="0">
      <alignment vertical="top"/>
    </xf>
    <xf numFmtId="0" fontId="3" fillId="12" borderId="6" applyNumberFormat="0" applyFont="1" applyFill="1" applyBorder="1" applyAlignment="1" applyProtection="0">
      <alignment vertical="top"/>
    </xf>
    <xf numFmtId="0" fontId="2" fillId="12" borderId="7" applyNumberFormat="1" applyFont="1" applyFill="1" applyBorder="1" applyAlignment="1" applyProtection="0">
      <alignment vertical="top"/>
    </xf>
    <xf numFmtId="0" fontId="2" fillId="12" borderId="1" applyNumberFormat="1" applyFont="1" applyFill="1" applyBorder="1" applyAlignment="1" applyProtection="0">
      <alignment vertical="top"/>
    </xf>
    <xf numFmtId="0" fontId="3" fillId="8" borderId="1" applyNumberFormat="0" applyFont="1" applyFill="1" applyBorder="1" applyAlignment="1" applyProtection="0">
      <alignment vertical="top"/>
    </xf>
    <xf numFmtId="0" fontId="3" fillId="8" borderId="6" applyNumberFormat="0" applyFont="1" applyFill="1" applyBorder="1" applyAlignment="1" applyProtection="0">
      <alignment vertical="top"/>
    </xf>
    <xf numFmtId="0" fontId="2" fillId="7" borderId="7" applyNumberFormat="1" applyFont="1" applyFill="1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/>
    </xf>
    <xf numFmtId="0" fontId="2" fillId="2" borderId="7" applyNumberFormat="1" applyFont="1" applyFill="1" applyBorder="1" applyAlignment="1" applyProtection="0">
      <alignment vertical="top"/>
    </xf>
    <xf numFmtId="0" fontId="3" fillId="8" borderId="6" applyNumberFormat="1" applyFont="1" applyFill="1" applyBorder="1" applyAlignment="1" applyProtection="0">
      <alignment vertical="top"/>
    </xf>
    <xf numFmtId="0" fontId="2" borderId="7" applyNumberFormat="1" applyFont="1" applyFill="0" applyBorder="1" applyAlignment="1" applyProtection="0">
      <alignment vertical="top"/>
    </xf>
    <xf numFmtId="2" fontId="2" borderId="7" applyNumberFormat="1" applyFont="1" applyFill="0" applyBorder="1" applyAlignment="1" applyProtection="0">
      <alignment vertical="top"/>
    </xf>
    <xf numFmtId="0" fontId="7" borderId="7" applyNumberFormat="1" applyFont="1" applyFill="0" applyBorder="1" applyAlignment="1" applyProtection="0">
      <alignment vertical="center" wrapText="1" readingOrder="1"/>
    </xf>
    <xf numFmtId="0" fontId="7" borderId="1" applyNumberFormat="1" applyFont="1" applyFill="0" applyBorder="1" applyAlignment="1" applyProtection="0">
      <alignment vertical="center" wrapText="1" readingOrder="1"/>
    </xf>
    <xf numFmtId="0" fontId="7" fillId="7" borderId="1" applyNumberFormat="1" applyFont="1" applyFill="1" applyBorder="1" applyAlignment="1" applyProtection="0">
      <alignment vertical="center" wrapText="1" readingOrder="1"/>
    </xf>
    <xf numFmtId="0" fontId="7" fillId="3" borderId="1" applyNumberFormat="1" applyFont="1" applyFill="1" applyBorder="1" applyAlignment="1" applyProtection="0">
      <alignment vertical="center" wrapText="1" readingOrder="1"/>
    </xf>
    <xf numFmtId="0" fontId="7" fillId="4" borderId="1" applyNumberFormat="1" applyFont="1" applyFill="1" applyBorder="1" applyAlignment="1" applyProtection="0">
      <alignment vertical="center" wrapText="1" readingOrder="1"/>
    </xf>
    <xf numFmtId="2" fontId="0" borderId="7" applyNumberFormat="1" applyFont="1" applyFill="0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2" fontId="0" borderId="1" applyNumberFormat="1" applyFont="1" applyFill="0" applyBorder="1" applyAlignment="1" applyProtection="0">
      <alignment vertical="top"/>
    </xf>
    <xf numFmtId="62" fontId="0" borderId="1" applyNumberFormat="1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0" fontId="4" fillId="6" borderId="2" applyNumberFormat="0" applyFont="1" applyFill="1" applyBorder="1" applyAlignment="1" applyProtection="0">
      <alignment vertical="top" wrapText="1"/>
    </xf>
    <xf numFmtId="49" fontId="4" fillId="6" borderId="2" applyNumberFormat="1" applyFont="1" applyFill="1" applyBorder="1" applyAlignment="1" applyProtection="0">
      <alignment vertical="top" wrapText="1"/>
    </xf>
    <xf numFmtId="49" fontId="7" borderId="4" applyNumberFormat="1" applyFont="1" applyFill="0" applyBorder="1" applyAlignment="1" applyProtection="0">
      <alignment horizontal="left" vertical="center" wrapText="1" readingOrder="1"/>
    </xf>
    <xf numFmtId="0" fontId="7" borderId="5" applyNumberFormat="1" applyFont="1" applyFill="0" applyBorder="1" applyAlignment="1" applyProtection="0">
      <alignment vertical="center" wrapText="1" readingOrder="1"/>
    </xf>
    <xf numFmtId="2" fontId="7" borderId="3" applyNumberFormat="1" applyFont="1" applyFill="0" applyBorder="1" applyAlignment="1" applyProtection="0">
      <alignment vertical="center" wrapText="1" readingOrder="1"/>
    </xf>
    <xf numFmtId="0" fontId="0" borderId="3" applyNumberFormat="1" applyFont="1" applyFill="0" applyBorder="1" applyAlignment="1" applyProtection="0">
      <alignment vertical="top" wrapText="1"/>
    </xf>
    <xf numFmtId="0" fontId="2" borderId="3" applyNumberFormat="1" applyFont="1" applyFill="0" applyBorder="1" applyAlignment="1" applyProtection="0">
      <alignment vertical="top" wrapText="1"/>
    </xf>
    <xf numFmtId="10" fontId="2" borderId="3" applyNumberFormat="1" applyFont="1" applyFill="0" applyBorder="1" applyAlignment="1" applyProtection="0">
      <alignment vertical="top" wrapText="1"/>
    </xf>
    <xf numFmtId="2" fontId="2" borderId="3" applyNumberFormat="1" applyFont="1" applyFill="0" applyBorder="1" applyAlignment="1" applyProtection="0">
      <alignment vertical="top" wrapText="1"/>
    </xf>
    <xf numFmtId="49" fontId="7" borderId="6" applyNumberFormat="1" applyFont="1" applyFill="0" applyBorder="1" applyAlignment="1" applyProtection="0">
      <alignment horizontal="left" vertical="center" wrapText="1" readingOrder="1"/>
    </xf>
    <xf numFmtId="2" fontId="7" borderId="1" applyNumberFormat="1" applyFont="1" applyFill="0" applyBorder="1" applyAlignment="1" applyProtection="0">
      <alignment vertical="center" wrapText="1" readingOrder="1"/>
    </xf>
    <xf numFmtId="0" fontId="0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10" fontId="2" borderId="1" applyNumberFormat="1" applyFont="1" applyFill="0" applyBorder="1" applyAlignment="1" applyProtection="0">
      <alignment vertical="top" wrapText="1"/>
    </xf>
    <xf numFmtId="2" fontId="2" borderId="1" applyNumberFormat="1" applyFont="1" applyFill="0" applyBorder="1" applyAlignment="1" applyProtection="0">
      <alignment vertical="top" wrapText="1"/>
    </xf>
    <xf numFmtId="0" fontId="8" borderId="7" applyNumberFormat="1" applyFont="1" applyFill="0" applyBorder="1" applyAlignment="1" applyProtection="0">
      <alignment vertical="center" wrapText="1" readingOrder="1"/>
    </xf>
    <xf numFmtId="49" fontId="8" borderId="6" applyNumberFormat="1" applyFont="1" applyFill="0" applyBorder="1" applyAlignment="1" applyProtection="0">
      <alignment horizontal="left" vertical="center" wrapText="1" readingOrder="1"/>
    </xf>
    <xf numFmtId="49" fontId="2" borderId="6" applyNumberFormat="1" applyFont="1" applyFill="0" applyBorder="1" applyAlignment="1" applyProtection="0">
      <alignment horizontal="left" vertical="center" wrapText="1" readingOrder="1"/>
    </xf>
    <xf numFmtId="49" fontId="9" borderId="6" applyNumberFormat="1" applyFont="1" applyFill="0" applyBorder="1" applyAlignment="1" applyProtection="0">
      <alignment horizontal="left" vertical="center" wrapText="1" readingOrder="1"/>
    </xf>
    <xf numFmtId="0" fontId="4" borderId="6" applyNumberFormat="0" applyFont="1" applyFill="0" applyBorder="1" applyAlignment="1" applyProtection="0">
      <alignment vertical="center" wrapText="1"/>
    </xf>
    <xf numFmtId="10" fontId="7" borderId="1" applyNumberFormat="1" applyFont="1" applyFill="0" applyBorder="1" applyAlignment="1" applyProtection="0">
      <alignment vertical="center" wrapText="1" readingOrder="1"/>
    </xf>
    <xf numFmtId="0" fontId="0" borderId="1" applyNumberFormat="0" applyFont="1" applyFill="0" applyBorder="1" applyAlignment="1" applyProtection="0">
      <alignment vertical="top" wrapText="1"/>
    </xf>
    <xf numFmtId="0" fontId="4" fillId="8" borderId="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49" fontId="3" fillId="2" borderId="1" applyNumberFormat="1" applyFont="1" applyFill="1" applyBorder="1" applyAlignment="1" applyProtection="0">
      <alignment vertical="top"/>
    </xf>
    <xf numFmtId="0" fontId="3" fillId="2" borderId="1" applyNumberFormat="1" applyFont="1" applyFill="1" applyBorder="1" applyAlignment="1" applyProtection="0">
      <alignment vertical="top"/>
    </xf>
    <xf numFmtId="49" fontId="3" fillId="2" borderId="2" applyNumberFormat="1" applyFont="1" applyFill="1" applyBorder="1" applyAlignment="1" applyProtection="0">
      <alignment horizontal="left" vertical="center" wrapText="1" readingOrder="1"/>
    </xf>
    <xf numFmtId="49" fontId="3" fillId="3" borderId="2" applyNumberFormat="1" applyFont="1" applyFill="1" applyBorder="1" applyAlignment="1" applyProtection="0">
      <alignment horizontal="left" vertical="center" wrapText="1" readingOrder="1"/>
    </xf>
    <xf numFmtId="49" fontId="3" fillId="4" borderId="2" applyNumberFormat="1" applyFont="1" applyFill="1" applyBorder="1" applyAlignment="1" applyProtection="0">
      <alignment horizontal="left" vertical="center" wrapText="1" readingOrder="1"/>
    </xf>
    <xf numFmtId="49" fontId="3" fillId="6" borderId="2" applyNumberFormat="1" applyFont="1" applyFill="1" applyBorder="1" applyAlignment="1" applyProtection="0">
      <alignment vertical="top" wrapText="1"/>
    </xf>
    <xf numFmtId="49" fontId="3" fillId="8" borderId="4" applyNumberFormat="1" applyFont="1" applyFill="1" applyBorder="1" applyAlignment="1" applyProtection="0">
      <alignment horizontal="left" vertical="center" wrapText="1" readingOrder="1"/>
    </xf>
    <xf numFmtId="2" fontId="2" fillId="2" borderId="3" applyNumberFormat="1" applyFont="1" applyFill="1" applyBorder="1" applyAlignment="1" applyProtection="0">
      <alignment vertical="top"/>
    </xf>
    <xf numFmtId="49" fontId="3" fillId="8" borderId="6" applyNumberFormat="1" applyFont="1" applyFill="1" applyBorder="1" applyAlignment="1" applyProtection="0">
      <alignment horizontal="left" vertical="center" wrapText="1" readingOrder="1"/>
    </xf>
    <xf numFmtId="2" fontId="2" fillId="2" borderId="1" applyNumberFormat="1" applyFont="1" applyFill="1" applyBorder="1" applyAlignment="1" applyProtection="0">
      <alignment vertical="top"/>
    </xf>
    <xf numFmtId="49" fontId="3" fillId="2" borderId="6" applyNumberFormat="1" applyFont="1" applyFill="1" applyBorder="1" applyAlignment="1" applyProtection="0">
      <alignment horizontal="left" vertical="center" wrapText="1" readingOrder="1"/>
    </xf>
    <xf numFmtId="2" fontId="2" fillId="2" borderId="7" applyNumberFormat="1" applyFont="1" applyFill="1" applyBorder="1" applyAlignment="1" applyProtection="0">
      <alignment vertical="top"/>
    </xf>
    <xf numFmtId="49" fontId="3" fillId="3" borderId="6" applyNumberFormat="1" applyFont="1" applyFill="1" applyBorder="1" applyAlignment="1" applyProtection="0">
      <alignment horizontal="left" vertical="center" wrapText="1" readingOrder="1"/>
    </xf>
    <xf numFmtId="0" fontId="8" fillId="3" borderId="1" applyNumberFormat="1" applyFont="1" applyFill="1" applyBorder="1" applyAlignment="1" applyProtection="0">
      <alignment vertical="top"/>
    </xf>
    <xf numFmtId="49" fontId="3" fillId="4" borderId="6" applyNumberFormat="1" applyFont="1" applyFill="1" applyBorder="1" applyAlignment="1" applyProtection="0">
      <alignment horizontal="left" vertical="center" wrapText="1" readingOrder="1"/>
    </xf>
    <xf numFmtId="2" fontId="2" fillId="13" borderId="1" applyNumberFormat="1" applyFont="1" applyFill="1" applyBorder="1" applyAlignment="1" applyProtection="0">
      <alignment vertical="top"/>
    </xf>
    <xf numFmtId="0" fontId="7" fillId="2" borderId="1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4" fillId="8" borderId="4" applyNumberFormat="0" applyFont="1" applyFill="1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2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62" fontId="0" borderId="1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2" fontId="3" borderId="3" applyNumberFormat="1" applyFont="1" applyFill="0" applyBorder="1" applyAlignment="1" applyProtection="0">
      <alignment vertical="top"/>
    </xf>
    <xf numFmtId="0" fontId="3" borderId="1" applyNumberFormat="1" applyFont="1" applyFill="0" applyBorder="1" applyAlignment="1" applyProtection="0">
      <alignment vertical="top"/>
    </xf>
    <xf numFmtId="0" fontId="3" fillId="9" borderId="7" applyNumberFormat="1" applyFont="1" applyFill="1" applyBorder="1" applyAlignment="1" applyProtection="0">
      <alignment vertical="top"/>
    </xf>
    <xf numFmtId="0" fontId="3" fillId="9" borderId="1" applyNumberFormat="1" applyFont="1" applyFill="1" applyBorder="1" applyAlignment="1" applyProtection="0">
      <alignment vertical="top"/>
    </xf>
    <xf numFmtId="2" fontId="3" borderId="1" applyNumberFormat="1" applyFont="1" applyFill="0" applyBorder="1" applyAlignment="1" applyProtection="0">
      <alignment vertical="top"/>
    </xf>
    <xf numFmtId="0" fontId="3" fillId="2" borderId="7" applyNumberFormat="1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49" fontId="7" borderId="2" applyNumberFormat="1" applyFont="1" applyFill="0" applyBorder="1" applyAlignment="1" applyProtection="0">
      <alignment horizontal="left" vertical="center" wrapText="1" readingOrder="1"/>
    </xf>
    <xf numFmtId="49" fontId="4" borderId="2" applyNumberFormat="1" applyFont="1" applyFill="0" applyBorder="1" applyAlignment="1" applyProtection="0">
      <alignment vertical="center" wrapText="1"/>
    </xf>
    <xf numFmtId="0" fontId="4" borderId="3" applyNumberFormat="0" applyFont="1" applyFill="0" applyBorder="1" applyAlignment="1" applyProtection="0">
      <alignment vertical="center" wrapText="1"/>
    </xf>
    <xf numFmtId="0" fontId="4" borderId="4" applyNumberFormat="0" applyFont="1" applyFill="0" applyBorder="1" applyAlignment="1" applyProtection="0">
      <alignment vertical="center" wrapText="1"/>
    </xf>
    <xf numFmtId="49" fontId="7" borderId="5" applyNumberFormat="1" applyFont="1" applyFill="0" applyBorder="1" applyAlignment="1" applyProtection="0">
      <alignment horizontal="left" vertical="center" wrapText="1" readingOrder="1"/>
    </xf>
    <xf numFmtId="49" fontId="7" borderId="3" applyNumberFormat="1" applyFont="1" applyFill="0" applyBorder="1" applyAlignment="1" applyProtection="0">
      <alignment horizontal="left" vertical="center" wrapText="1" readingOrder="1"/>
    </xf>
    <xf numFmtId="0" fontId="7" borderId="3" applyNumberFormat="0" applyFont="1" applyFill="0" applyBorder="1" applyAlignment="1" applyProtection="0">
      <alignment horizontal="left" vertical="center" wrapText="1" readingOrder="1"/>
    </xf>
    <xf numFmtId="49" fontId="7" borderId="7" applyNumberFormat="1" applyFont="1" applyFill="0" applyBorder="1" applyAlignment="1" applyProtection="0">
      <alignment horizontal="left" vertical="center" wrapText="1" readingOrder="1"/>
    </xf>
    <xf numFmtId="49" fontId="7" borderId="1" applyNumberFormat="1" applyFont="1" applyFill="0" applyBorder="1" applyAlignment="1" applyProtection="0">
      <alignment horizontal="left" vertical="center" wrapText="1" readingOrder="1"/>
    </xf>
    <xf numFmtId="0" fontId="7" borderId="1" applyNumberFormat="0" applyFont="1" applyFill="0" applyBorder="1" applyAlignment="1" applyProtection="0">
      <alignment horizontal="left" vertical="center" wrapText="1" readingOrder="1"/>
    </xf>
    <xf numFmtId="0" fontId="0" borderId="7" applyNumberFormat="0" applyFont="1" applyFill="0" applyBorder="1" applyAlignment="1" applyProtection="0">
      <alignment vertical="center" wrapText="1"/>
    </xf>
    <xf numFmtId="0" fontId="0" borderId="1" applyNumberFormat="0" applyFont="1" applyFill="0" applyBorder="1" applyAlignment="1" applyProtection="0">
      <alignment vertical="center" wrapText="1"/>
    </xf>
    <xf numFmtId="0" fontId="3" fillId="8" borderId="1" applyNumberFormat="1" applyFont="1" applyFill="1" applyBorder="1" applyAlignment="1" applyProtection="0">
      <alignment vertical="top" wrapText="1"/>
    </xf>
    <xf numFmtId="0" fontId="3" fillId="8" borderId="6" applyNumberFormat="1" applyFont="1" applyFill="1" applyBorder="1" applyAlignment="1" applyProtection="0">
      <alignment vertical="top" wrapText="1"/>
    </xf>
    <xf numFmtId="59" fontId="7" borderId="1" applyNumberFormat="1" applyFont="1" applyFill="0" applyBorder="1" applyAlignment="1" applyProtection="0">
      <alignment vertical="center" wrapText="1" readingOrder="1"/>
    </xf>
    <xf numFmtId="63" fontId="7" borderId="1" applyNumberFormat="1" applyFont="1" applyFill="0" applyBorder="1" applyAlignment="1" applyProtection="0">
      <alignment vertical="center" wrapText="1" readingOrder="1"/>
    </xf>
    <xf numFmtId="49" fontId="7" borderId="1" applyNumberFormat="1" applyFont="1" applyFill="0" applyBorder="1" applyAlignment="1" applyProtection="0">
      <alignment vertical="center" wrapText="1" readingOrder="1"/>
    </xf>
    <xf numFmtId="0" fontId="3" fillId="2" borderId="6" applyNumberFormat="1" applyFont="1" applyFill="1" applyBorder="1" applyAlignment="1" applyProtection="0">
      <alignment vertical="top"/>
    </xf>
    <xf numFmtId="49" fontId="5" borderId="7" applyNumberFormat="1" applyFont="1" applyFill="0" applyBorder="1" applyAlignment="1" applyProtection="0">
      <alignment horizontal="left" vertical="center" wrapText="1" readingOrder="1"/>
    </xf>
    <xf numFmtId="64" fontId="5" fillId="14" borderId="1" applyNumberFormat="1" applyFont="1" applyFill="1" applyBorder="1" applyAlignment="1" applyProtection="0">
      <alignment vertical="bottom"/>
    </xf>
    <xf numFmtId="0" fontId="8" borderId="1" applyNumberFormat="1" applyFont="1" applyFill="0" applyBorder="1" applyAlignment="1" applyProtection="0">
      <alignment vertical="center" wrapText="1" readingOrder="1"/>
    </xf>
    <xf numFmtId="0" fontId="7" fillId="11" borderId="1" applyNumberFormat="1" applyFont="1" applyFill="1" applyBorder="1" applyAlignment="1" applyProtection="0">
      <alignment vertical="center" wrapText="1" readingOrder="1"/>
    </xf>
    <xf numFmtId="49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/>
    </xf>
    <xf numFmtId="49" fontId="5" borderId="4" applyNumberFormat="1" applyFont="1" applyFill="0" applyBorder="1" applyAlignment="1" applyProtection="0">
      <alignment horizontal="left" vertical="center" wrapText="1" readingOrder="1"/>
    </xf>
    <xf numFmtId="49" fontId="5" borderId="6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4" fillId="6" borderId="2" applyNumberFormat="1" applyFont="1" applyFill="1" applyBorder="1" applyAlignment="1" applyProtection="0">
      <alignment vertical="top" wrapText="1"/>
    </xf>
    <xf numFmtId="0" fontId="4" fillId="8" borderId="4" applyNumberFormat="1" applyFont="1" applyFill="1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4" fillId="8" borderId="6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4" fillId="8" borderId="6" applyNumberFormat="1" applyFont="1" applyFill="1" applyBorder="1" applyAlignment="1" applyProtection="0">
      <alignment vertical="top" wrapText="1"/>
    </xf>
    <xf numFmtId="2" fontId="0" borderId="1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0" fillId="15" borderId="3" applyNumberFormat="1" applyFont="1" applyFill="1" applyBorder="1" applyAlignment="1" applyProtection="0">
      <alignment horizontal="left" vertical="center" wrapText="1" readingOrder="1"/>
    </xf>
    <xf numFmtId="49" fontId="5" borderId="3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1" borderId="1" applyNumberFormat="1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49" fontId="8" borderId="4" applyNumberFormat="1" applyFont="1" applyFill="0" applyBorder="1" applyAlignment="1" applyProtection="0">
      <alignment horizontal="left" vertical="center" wrapText="1" readingOrder="1"/>
    </xf>
    <xf numFmtId="0" fontId="8" borderId="5" applyNumberFormat="1" applyFont="1" applyFill="0" applyBorder="1" applyAlignment="1" applyProtection="0">
      <alignment vertical="center" wrapText="1" readingOrder="1"/>
    </xf>
    <xf numFmtId="3" fontId="12" borderId="7" applyNumberFormat="1" applyFont="1" applyFill="0" applyBorder="1" applyAlignment="1" applyProtection="0">
      <alignment vertical="top" wrapText="1"/>
    </xf>
    <xf numFmtId="10" fontId="0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3" borderId="1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8" borderId="2" applyNumberFormat="1" applyFont="1" applyFill="0" applyBorder="1" applyAlignment="1" applyProtection="0">
      <alignment horizontal="left" vertical="center" wrapText="1" readingOrder="1"/>
    </xf>
    <xf numFmtId="49" fontId="2" borderId="2" applyNumberFormat="1" applyFont="1" applyFill="0" applyBorder="1" applyAlignment="1" applyProtection="0">
      <alignment horizontal="left" vertical="center" wrapText="1" readingOrder="1"/>
    </xf>
    <xf numFmtId="49" fontId="9" borderId="2" applyNumberFormat="1" applyFont="1" applyFill="0" applyBorder="1" applyAlignment="1" applyProtection="0">
      <alignment horizontal="left" vertical="center" wrapText="1" readingOrder="1"/>
    </xf>
    <xf numFmtId="0" fontId="7" borderId="3" applyNumberFormat="1" applyFont="1" applyFill="0" applyBorder="1" applyAlignment="1" applyProtection="0">
      <alignment vertical="center" wrapText="1" readingOrder="1"/>
    </xf>
    <xf numFmtId="0" fontId="7" borderId="3" applyNumberFormat="0" applyFont="1" applyFill="0" applyBorder="1" applyAlignment="1" applyProtection="0">
      <alignment vertical="center" wrapText="1" readingOrder="1"/>
    </xf>
    <xf numFmtId="10" fontId="7" borderId="7" applyNumberFormat="1" applyFont="1" applyFill="0" applyBorder="1" applyAlignment="1" applyProtection="0">
      <alignment vertical="center" wrapText="1" readingOrder="1"/>
    </xf>
    <xf numFmtId="65" fontId="7" borderId="1" applyNumberFormat="1" applyFont="1" applyFill="0" applyBorder="1" applyAlignment="1" applyProtection="0">
      <alignment vertical="center" wrapText="1" readingOrder="1"/>
    </xf>
    <xf numFmtId="0" fontId="2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d931"/>
      <rgbColor rgb="fffff056"/>
      <rgbColor rgb="ff72fce9"/>
      <rgbColor rgb="ff5e5e5e"/>
      <rgbColor rgb="ffbdc0bf"/>
      <rgbColor rgb="ffff968c"/>
      <rgbColor rgb="ff3f3f3f"/>
      <rgbColor rgb="ffdbdbdb"/>
      <rgbColor rgb="ffd5d5d5"/>
      <rgbColor rgb="ff88f94e"/>
      <rgbColor rgb="ff56c1fe"/>
      <rgbColor rgb="fffe634d"/>
      <rgbColor rgb="ffff2600"/>
      <rgbColor rgb="ff16e6cf"/>
      <rgbColor rgb="ffadcdea"/>
      <rgbColor rgb="ffff7c00"/>
      <rgbColor rgb="ff42424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E82"/>
  <sheetViews>
    <sheetView workbookViewId="0" showGridLines="0" defaultGridColor="1"/>
  </sheetViews>
  <sheetFormatPr defaultColWidth="8.33333" defaultRowHeight="19.9" customHeight="1" outlineLevelRow="0" outlineLevelCol="0"/>
  <cols>
    <col min="1" max="1" width="5" style="1" customWidth="1"/>
    <col min="2" max="2" width="3.5" style="1" customWidth="1"/>
    <col min="3" max="3" width="50.5625" style="1" customWidth="1"/>
    <col min="4" max="4" width="9.35156" style="1" customWidth="1"/>
    <col min="5" max="5" width="7.5" style="1" customWidth="1"/>
    <col min="6" max="6" width="8.5" style="1" customWidth="1"/>
    <col min="7" max="7" width="7.5" style="1" customWidth="1"/>
    <col min="8" max="11" width="9.35156" style="1" customWidth="1"/>
    <col min="12" max="12" width="8.5" style="1" customWidth="1"/>
    <col min="13" max="15" width="9.35156" style="1" customWidth="1"/>
    <col min="16" max="16" width="8.5" style="1" customWidth="1"/>
    <col min="17" max="17" width="9.35156" style="1" customWidth="1"/>
    <col min="18" max="19" width="8.5" style="1" customWidth="1"/>
    <col min="20" max="23" width="9.35156" style="1" customWidth="1"/>
    <col min="24" max="24" width="10.3516" style="1" customWidth="1"/>
    <col min="25" max="27" width="9.35156" style="1" customWidth="1"/>
    <col min="28" max="28" width="8.5" style="1" customWidth="1"/>
    <col min="29" max="29" width="10.3516" style="1" customWidth="1"/>
    <col min="30" max="32" width="9.35156" style="1" customWidth="1"/>
    <col min="33" max="35" width="10.3516" style="1" customWidth="1"/>
    <col min="36" max="37" width="9.35156" style="1" customWidth="1"/>
    <col min="38" max="38" width="8.5" style="1" customWidth="1"/>
    <col min="39" max="41" width="9.35156" style="1" customWidth="1"/>
    <col min="42" max="42" width="8.5" style="1" customWidth="1"/>
    <col min="43" max="43" width="9.35156" style="1" customWidth="1"/>
    <col min="44" max="44" width="8.5" style="1" customWidth="1"/>
    <col min="45" max="45" width="9.35156" style="1" customWidth="1"/>
    <col min="46" max="46" width="8.5" style="1" customWidth="1"/>
    <col min="47" max="49" width="9.35156" style="1" customWidth="1"/>
    <col min="50" max="50" width="10.3516" style="1" customWidth="1"/>
    <col min="51" max="51" width="8.5" style="1" customWidth="1"/>
    <col min="52" max="55" width="9.35156" style="1" customWidth="1"/>
    <col min="56" max="57" width="10.3516" style="1" customWidth="1"/>
    <col min="58" max="65" width="9.35156" style="1" customWidth="1"/>
    <col min="66" max="66" width="8.5" style="1" customWidth="1"/>
    <col min="67" max="68" width="9.35156" style="1" customWidth="1"/>
    <col min="69" max="69" width="8.5" style="1" customWidth="1"/>
    <col min="70" max="72" width="9.35156" style="1" customWidth="1"/>
    <col min="73" max="73" width="8.5" style="1" customWidth="1"/>
    <col min="74" max="77" width="10.3516" style="1" customWidth="1"/>
    <col min="78" max="78" width="9.35156" style="1" customWidth="1"/>
    <col min="79" max="79" width="10.3516" style="1" customWidth="1"/>
    <col min="80" max="80" width="15.8516" style="1" customWidth="1"/>
    <col min="81" max="81" width="10.3516" style="1" customWidth="1"/>
    <col min="82" max="83" width="11.1719" style="1" customWidth="1"/>
    <col min="84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ht="19" customHeight="1">
      <c r="A2" t="s" s="3">
        <v>1</v>
      </c>
      <c r="B2" s="4">
        <v>0</v>
      </c>
      <c r="C2" s="5"/>
      <c r="D2" t="s" s="3">
        <v>1</v>
      </c>
      <c r="E2" t="s" s="3">
        <v>1</v>
      </c>
      <c r="F2" t="s" s="3">
        <v>1</v>
      </c>
      <c r="G2" t="s" s="3">
        <v>1</v>
      </c>
      <c r="H2" t="s" s="3">
        <v>1</v>
      </c>
      <c r="I2" t="s" s="3">
        <v>1</v>
      </c>
      <c r="J2" t="s" s="3">
        <v>1</v>
      </c>
      <c r="K2" t="s" s="6">
        <v>1</v>
      </c>
      <c r="L2" t="s" s="3">
        <v>1</v>
      </c>
      <c r="M2" t="s" s="3">
        <v>1</v>
      </c>
      <c r="N2" t="s" s="3">
        <v>1</v>
      </c>
      <c r="O2" t="s" s="3">
        <v>1</v>
      </c>
      <c r="P2" t="s" s="3">
        <v>1</v>
      </c>
      <c r="Q2" t="s" s="3">
        <v>1</v>
      </c>
      <c r="R2" t="s" s="3">
        <v>1</v>
      </c>
      <c r="S2" t="s" s="3">
        <v>1</v>
      </c>
      <c r="T2" t="s" s="3">
        <v>1</v>
      </c>
      <c r="U2" t="s" s="3">
        <v>1</v>
      </c>
      <c r="V2" t="s" s="3">
        <v>1</v>
      </c>
      <c r="W2" t="s" s="3">
        <v>1</v>
      </c>
      <c r="X2" t="s" s="7">
        <v>1</v>
      </c>
      <c r="Y2" t="s" s="3">
        <v>1</v>
      </c>
      <c r="Z2" t="s" s="3">
        <v>1</v>
      </c>
      <c r="AA2" t="s" s="3">
        <v>1</v>
      </c>
      <c r="AB2" t="s" s="3">
        <v>1</v>
      </c>
      <c r="AC2" t="s" s="8">
        <v>1</v>
      </c>
      <c r="AD2" t="s" s="3">
        <v>1</v>
      </c>
      <c r="AE2" t="s" s="3">
        <v>1</v>
      </c>
      <c r="AF2" t="s" s="3">
        <v>1</v>
      </c>
      <c r="AG2" t="s" s="3">
        <v>1</v>
      </c>
      <c r="AH2" t="s" s="3">
        <v>1</v>
      </c>
      <c r="AI2" t="s" s="3">
        <v>1</v>
      </c>
      <c r="AJ2" t="s" s="3">
        <v>1</v>
      </c>
      <c r="AK2" t="s" s="3">
        <v>1</v>
      </c>
      <c r="AL2" t="s" s="3">
        <v>1</v>
      </c>
      <c r="AM2" t="s" s="3">
        <v>1</v>
      </c>
      <c r="AN2" t="s" s="3">
        <v>1</v>
      </c>
      <c r="AO2" t="s" s="3">
        <v>1</v>
      </c>
      <c r="AP2" t="s" s="3">
        <v>1</v>
      </c>
      <c r="AQ2" t="s" s="3">
        <v>1</v>
      </c>
      <c r="AR2" t="s" s="3">
        <v>1</v>
      </c>
      <c r="AS2" t="s" s="3">
        <v>1</v>
      </c>
      <c r="AT2" t="s" s="3">
        <v>1</v>
      </c>
      <c r="AU2" t="s" s="3">
        <v>1</v>
      </c>
      <c r="AV2" t="s" s="3">
        <v>1</v>
      </c>
      <c r="AW2" t="s" s="3">
        <v>1</v>
      </c>
      <c r="AX2" t="s" s="3">
        <v>1</v>
      </c>
      <c r="AY2" t="s" s="3">
        <v>1</v>
      </c>
      <c r="AZ2" t="s" s="3">
        <v>1</v>
      </c>
      <c r="BA2" t="s" s="3">
        <v>1</v>
      </c>
      <c r="BB2" t="s" s="3">
        <v>1</v>
      </c>
      <c r="BC2" t="s" s="3">
        <v>1</v>
      </c>
      <c r="BD2" t="s" s="3">
        <v>1</v>
      </c>
      <c r="BE2" t="s" s="3">
        <v>1</v>
      </c>
      <c r="BF2" t="s" s="3">
        <v>1</v>
      </c>
      <c r="BG2" t="s" s="3">
        <v>1</v>
      </c>
      <c r="BH2" t="s" s="3">
        <v>1</v>
      </c>
      <c r="BI2" t="s" s="3">
        <v>1</v>
      </c>
      <c r="BJ2" t="s" s="3">
        <v>1</v>
      </c>
      <c r="BK2" t="s" s="3">
        <v>1</v>
      </c>
      <c r="BL2" t="s" s="3">
        <v>1</v>
      </c>
      <c r="BM2" t="s" s="3">
        <v>1</v>
      </c>
      <c r="BN2" t="s" s="3">
        <v>1</v>
      </c>
      <c r="BO2" t="s" s="3">
        <v>1</v>
      </c>
      <c r="BP2" t="s" s="3">
        <v>1</v>
      </c>
      <c r="BQ2" t="s" s="3">
        <v>1</v>
      </c>
      <c r="BR2" t="s" s="3">
        <v>1</v>
      </c>
      <c r="BS2" t="s" s="3">
        <v>1</v>
      </c>
      <c r="BT2" t="s" s="3">
        <v>1</v>
      </c>
      <c r="BU2" t="s" s="3">
        <v>1</v>
      </c>
      <c r="BV2" s="5"/>
      <c r="BW2" t="s" s="3">
        <v>1</v>
      </c>
      <c r="BX2" t="s" s="3">
        <v>1</v>
      </c>
      <c r="BY2" t="s" s="3">
        <v>1</v>
      </c>
      <c r="BZ2" t="s" s="3">
        <v>1</v>
      </c>
      <c r="CA2" t="s" s="3">
        <v>1</v>
      </c>
      <c r="CB2" t="s" s="3">
        <v>1</v>
      </c>
      <c r="CC2" t="s" s="3">
        <v>1</v>
      </c>
      <c r="CD2" t="s" s="3">
        <v>1</v>
      </c>
      <c r="CE2" t="s" s="3">
        <v>1</v>
      </c>
    </row>
    <row r="3" ht="19" customHeight="1">
      <c r="A3" s="4">
        <v>0</v>
      </c>
      <c r="B3" s="4">
        <v>0</v>
      </c>
      <c r="C3" s="5"/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9">
        <v>8</v>
      </c>
      <c r="L3" s="4">
        <v>9</v>
      </c>
      <c r="M3" s="4">
        <v>10</v>
      </c>
      <c r="N3" s="4">
        <v>11</v>
      </c>
      <c r="O3" s="4">
        <v>12</v>
      </c>
      <c r="P3" s="4">
        <v>13</v>
      </c>
      <c r="Q3" s="4">
        <v>14</v>
      </c>
      <c r="R3" s="4">
        <v>15</v>
      </c>
      <c r="S3" s="4">
        <v>16</v>
      </c>
      <c r="T3" s="4">
        <v>17</v>
      </c>
      <c r="U3" s="4">
        <v>18</v>
      </c>
      <c r="V3" s="4">
        <v>19</v>
      </c>
      <c r="W3" s="4">
        <v>20</v>
      </c>
      <c r="X3" s="10">
        <v>21</v>
      </c>
      <c r="Y3" s="4">
        <v>22</v>
      </c>
      <c r="Z3" s="4">
        <v>23</v>
      </c>
      <c r="AA3" s="4">
        <v>24</v>
      </c>
      <c r="AB3" s="4">
        <v>25</v>
      </c>
      <c r="AC3" s="11">
        <v>26</v>
      </c>
      <c r="AD3" s="4">
        <v>27</v>
      </c>
      <c r="AE3" s="4">
        <v>28</v>
      </c>
      <c r="AF3" s="4">
        <v>29</v>
      </c>
      <c r="AG3" s="4">
        <v>30</v>
      </c>
      <c r="AH3" s="4">
        <v>31</v>
      </c>
      <c r="AI3" s="4">
        <v>32</v>
      </c>
      <c r="AJ3" s="4">
        <v>33</v>
      </c>
      <c r="AK3" s="4">
        <v>34</v>
      </c>
      <c r="AL3" s="4">
        <v>35</v>
      </c>
      <c r="AM3" s="4">
        <v>36</v>
      </c>
      <c r="AN3" s="4">
        <v>37</v>
      </c>
      <c r="AO3" s="4">
        <v>38</v>
      </c>
      <c r="AP3" s="4">
        <v>39</v>
      </c>
      <c r="AQ3" s="4">
        <v>40</v>
      </c>
      <c r="AR3" s="4">
        <v>41</v>
      </c>
      <c r="AS3" s="4">
        <v>42</v>
      </c>
      <c r="AT3" s="4">
        <v>43</v>
      </c>
      <c r="AU3" s="4">
        <v>44</v>
      </c>
      <c r="AV3" s="4">
        <v>45</v>
      </c>
      <c r="AW3" s="4">
        <v>46</v>
      </c>
      <c r="AX3" s="4">
        <v>47</v>
      </c>
      <c r="AY3" s="4">
        <v>48</v>
      </c>
      <c r="AZ3" s="4">
        <v>49</v>
      </c>
      <c r="BA3" s="4">
        <v>50</v>
      </c>
      <c r="BB3" s="4">
        <v>51</v>
      </c>
      <c r="BC3" s="4">
        <v>52</v>
      </c>
      <c r="BD3" s="4">
        <v>53</v>
      </c>
      <c r="BE3" s="4">
        <v>54</v>
      </c>
      <c r="BF3" s="4">
        <v>55</v>
      </c>
      <c r="BG3" s="4">
        <v>56</v>
      </c>
      <c r="BH3" s="4">
        <v>57</v>
      </c>
      <c r="BI3" s="4">
        <v>58</v>
      </c>
      <c r="BJ3" s="4">
        <v>59</v>
      </c>
      <c r="BK3" s="4">
        <v>60</v>
      </c>
      <c r="BL3" s="4">
        <v>61</v>
      </c>
      <c r="BM3" s="4">
        <v>62</v>
      </c>
      <c r="BN3" s="4">
        <v>63</v>
      </c>
      <c r="BO3" s="4">
        <v>64</v>
      </c>
      <c r="BP3" s="4">
        <v>65</v>
      </c>
      <c r="BQ3" s="4">
        <v>66</v>
      </c>
      <c r="BR3" s="4">
        <v>67</v>
      </c>
      <c r="BS3" s="4">
        <v>68</v>
      </c>
      <c r="BT3" s="4">
        <v>69</v>
      </c>
      <c r="BU3" s="4">
        <v>70</v>
      </c>
      <c r="BV3" s="5"/>
      <c r="BW3" s="4">
        <v>71</v>
      </c>
      <c r="BX3" s="4">
        <v>72</v>
      </c>
      <c r="BY3" s="4">
        <v>73</v>
      </c>
      <c r="BZ3" s="4">
        <v>74</v>
      </c>
      <c r="CA3" s="4">
        <v>75</v>
      </c>
      <c r="CB3" s="4">
        <v>76</v>
      </c>
      <c r="CC3" s="4">
        <v>77</v>
      </c>
      <c r="CD3" s="4">
        <v>78</v>
      </c>
      <c r="CE3" s="4">
        <v>79</v>
      </c>
    </row>
    <row r="4" ht="22.1" customHeight="1">
      <c r="A4" s="5"/>
      <c r="B4" s="5"/>
      <c r="C4" s="5"/>
      <c r="D4" t="s" s="12">
        <v>2</v>
      </c>
      <c r="E4" t="s" s="12">
        <v>3</v>
      </c>
      <c r="F4" t="s" s="12">
        <v>4</v>
      </c>
      <c r="G4" t="s" s="12">
        <v>5</v>
      </c>
      <c r="H4" t="s" s="12">
        <v>6</v>
      </c>
      <c r="I4" t="s" s="12">
        <v>7</v>
      </c>
      <c r="J4" t="s" s="12">
        <v>8</v>
      </c>
      <c r="K4" t="s" s="13">
        <v>9</v>
      </c>
      <c r="L4" t="s" s="12">
        <v>10</v>
      </c>
      <c r="M4" t="s" s="12">
        <v>11</v>
      </c>
      <c r="N4" t="s" s="12">
        <v>12</v>
      </c>
      <c r="O4" t="s" s="12">
        <v>13</v>
      </c>
      <c r="P4" t="s" s="12">
        <v>14</v>
      </c>
      <c r="Q4" t="s" s="12">
        <v>15</v>
      </c>
      <c r="R4" t="s" s="12">
        <v>16</v>
      </c>
      <c r="S4" t="s" s="12">
        <v>17</v>
      </c>
      <c r="T4" t="s" s="12">
        <v>18</v>
      </c>
      <c r="U4" t="s" s="12">
        <v>19</v>
      </c>
      <c r="V4" t="s" s="12">
        <v>20</v>
      </c>
      <c r="W4" t="s" s="12">
        <v>21</v>
      </c>
      <c r="X4" t="s" s="14">
        <v>22</v>
      </c>
      <c r="Y4" t="s" s="12">
        <v>23</v>
      </c>
      <c r="Z4" t="s" s="12">
        <v>24</v>
      </c>
      <c r="AA4" t="s" s="12">
        <v>25</v>
      </c>
      <c r="AB4" t="s" s="12">
        <v>26</v>
      </c>
      <c r="AC4" t="s" s="15">
        <v>27</v>
      </c>
      <c r="AD4" t="s" s="12">
        <v>28</v>
      </c>
      <c r="AE4" t="s" s="12">
        <v>29</v>
      </c>
      <c r="AF4" t="s" s="12">
        <v>30</v>
      </c>
      <c r="AG4" t="s" s="12">
        <v>31</v>
      </c>
      <c r="AH4" t="s" s="12">
        <v>32</v>
      </c>
      <c r="AI4" t="s" s="12">
        <v>33</v>
      </c>
      <c r="AJ4" t="s" s="12">
        <v>34</v>
      </c>
      <c r="AK4" t="s" s="12">
        <v>35</v>
      </c>
      <c r="AL4" t="s" s="12">
        <v>36</v>
      </c>
      <c r="AM4" t="s" s="12">
        <v>37</v>
      </c>
      <c r="AN4" t="s" s="12">
        <v>38</v>
      </c>
      <c r="AO4" t="s" s="12">
        <v>39</v>
      </c>
      <c r="AP4" t="s" s="12">
        <v>40</v>
      </c>
      <c r="AQ4" t="s" s="12">
        <v>41</v>
      </c>
      <c r="AR4" t="s" s="12">
        <v>42</v>
      </c>
      <c r="AS4" t="s" s="12">
        <v>43</v>
      </c>
      <c r="AT4" t="s" s="12">
        <v>44</v>
      </c>
      <c r="AU4" t="s" s="12">
        <v>45</v>
      </c>
      <c r="AV4" t="s" s="12">
        <v>46</v>
      </c>
      <c r="AW4" t="s" s="12">
        <v>47</v>
      </c>
      <c r="AX4" t="s" s="12">
        <v>48</v>
      </c>
      <c r="AY4" t="s" s="12">
        <v>49</v>
      </c>
      <c r="AZ4" t="s" s="12">
        <v>50</v>
      </c>
      <c r="BA4" t="s" s="12">
        <v>51</v>
      </c>
      <c r="BB4" t="s" s="12">
        <v>52</v>
      </c>
      <c r="BC4" t="s" s="12">
        <v>53</v>
      </c>
      <c r="BD4" t="s" s="12">
        <v>54</v>
      </c>
      <c r="BE4" t="s" s="12">
        <v>55</v>
      </c>
      <c r="BF4" t="s" s="12">
        <v>56</v>
      </c>
      <c r="BG4" t="s" s="12">
        <v>57</v>
      </c>
      <c r="BH4" t="s" s="12">
        <v>58</v>
      </c>
      <c r="BI4" t="s" s="12">
        <v>59</v>
      </c>
      <c r="BJ4" t="s" s="12">
        <v>60</v>
      </c>
      <c r="BK4" t="s" s="12">
        <v>61</v>
      </c>
      <c r="BL4" t="s" s="12">
        <v>62</v>
      </c>
      <c r="BM4" t="s" s="12">
        <v>63</v>
      </c>
      <c r="BN4" t="s" s="12">
        <v>64</v>
      </c>
      <c r="BO4" t="s" s="12">
        <v>65</v>
      </c>
      <c r="BP4" t="s" s="12">
        <v>66</v>
      </c>
      <c r="BQ4" t="s" s="12">
        <v>67</v>
      </c>
      <c r="BR4" t="s" s="12">
        <v>68</v>
      </c>
      <c r="BS4" t="s" s="12">
        <v>69</v>
      </c>
      <c r="BT4" t="s" s="12">
        <v>70</v>
      </c>
      <c r="BU4" t="s" s="12">
        <v>71</v>
      </c>
      <c r="BV4" s="5"/>
      <c r="BW4" t="s" s="3">
        <v>72</v>
      </c>
      <c r="BX4" t="s" s="3">
        <v>73</v>
      </c>
      <c r="BY4" t="s" s="3">
        <v>74</v>
      </c>
      <c r="BZ4" t="s" s="3">
        <v>75</v>
      </c>
      <c r="CA4" t="s" s="3">
        <v>76</v>
      </c>
      <c r="CB4" t="s" s="3">
        <v>77</v>
      </c>
      <c r="CC4" t="s" s="3">
        <v>78</v>
      </c>
      <c r="CD4" t="s" s="16">
        <v>79</v>
      </c>
      <c r="CE4" t="s" s="3">
        <v>80</v>
      </c>
    </row>
    <row r="5" ht="19" customHeight="1">
      <c r="A5" t="s" s="3">
        <v>1</v>
      </c>
      <c r="B5" s="4">
        <v>1</v>
      </c>
      <c r="C5" t="s" s="12">
        <v>2</v>
      </c>
      <c r="D5" s="17">
        <v>7575.9161</v>
      </c>
      <c r="E5" s="17">
        <v>1.7329</v>
      </c>
      <c r="F5" s="17">
        <v>0.1222</v>
      </c>
      <c r="G5" s="17">
        <v>10.8333</v>
      </c>
      <c r="H5" s="17">
        <v>2674.4672</v>
      </c>
      <c r="I5" s="17">
        <v>0.6378</v>
      </c>
      <c r="J5" s="17">
        <v>0.3187</v>
      </c>
      <c r="K5" s="9">
        <v>0.9399999999999999</v>
      </c>
      <c r="L5" s="17">
        <v>0.0706</v>
      </c>
      <c r="M5" s="17">
        <v>0.1317</v>
      </c>
      <c r="N5" s="18">
        <v>31973.076</v>
      </c>
      <c r="O5" s="17">
        <v>3042.9412</v>
      </c>
      <c r="P5" s="17">
        <v>890.1571</v>
      </c>
      <c r="Q5" s="17">
        <v>8.2957</v>
      </c>
      <c r="R5" s="17">
        <v>4.8377</v>
      </c>
      <c r="S5" s="17">
        <v>1.5082</v>
      </c>
      <c r="T5" s="17">
        <v>0.5671</v>
      </c>
      <c r="U5" s="17">
        <v>271.6035</v>
      </c>
      <c r="V5" s="17">
        <v>327.1846</v>
      </c>
      <c r="W5" s="17">
        <v>9.874599999999999</v>
      </c>
      <c r="X5" s="10">
        <v>3.0955</v>
      </c>
      <c r="Y5" s="17">
        <v>3.0935</v>
      </c>
      <c r="Z5" s="17">
        <v>1.4195</v>
      </c>
      <c r="AA5" s="17">
        <v>1.3676</v>
      </c>
      <c r="AB5" s="17">
        <v>19.2172</v>
      </c>
      <c r="AC5" s="11">
        <v>3.7959</v>
      </c>
      <c r="AD5" s="18">
        <v>0.151</v>
      </c>
      <c r="AE5" s="17">
        <v>12.5755</v>
      </c>
      <c r="AF5" s="17">
        <v>0.2008</v>
      </c>
      <c r="AG5" s="17">
        <v>128.4295</v>
      </c>
      <c r="AH5" s="17">
        <v>25.9904</v>
      </c>
      <c r="AI5" s="17">
        <v>289.2359</v>
      </c>
      <c r="AJ5" s="17">
        <v>734.4151000000001</v>
      </c>
      <c r="AK5" s="17">
        <v>2900.2057</v>
      </c>
      <c r="AL5" s="17">
        <v>326.1331</v>
      </c>
      <c r="AM5" s="17">
        <v>984.4746</v>
      </c>
      <c r="AN5" s="18">
        <v>4.399</v>
      </c>
      <c r="AO5" s="17">
        <v>5.5239</v>
      </c>
      <c r="AP5" s="17">
        <v>5.4349</v>
      </c>
      <c r="AQ5" s="17">
        <v>6.0559</v>
      </c>
      <c r="AR5" s="17">
        <v>6.5729</v>
      </c>
      <c r="AS5" s="17">
        <v>28.9857</v>
      </c>
      <c r="AT5" s="17">
        <v>0.2045</v>
      </c>
      <c r="AU5" s="18">
        <v>22.252</v>
      </c>
      <c r="AV5" s="17">
        <v>0.0512</v>
      </c>
      <c r="AW5" s="17">
        <v>0.0332</v>
      </c>
      <c r="AX5" s="17">
        <v>0.4321</v>
      </c>
      <c r="AY5" s="17">
        <v>0.8472</v>
      </c>
      <c r="AZ5" s="17">
        <v>1.2744</v>
      </c>
      <c r="BA5" s="17">
        <v>0.2121</v>
      </c>
      <c r="BB5" s="17">
        <v>0.1719</v>
      </c>
      <c r="BC5" s="17">
        <v>20.7573</v>
      </c>
      <c r="BD5" s="17">
        <v>1683.3548</v>
      </c>
      <c r="BE5" s="17">
        <v>51.8913</v>
      </c>
      <c r="BF5" s="17">
        <v>0.1521</v>
      </c>
      <c r="BG5" s="17">
        <v>10.8799</v>
      </c>
      <c r="BH5" s="17">
        <v>7.9032</v>
      </c>
      <c r="BI5" s="17">
        <v>30.9904</v>
      </c>
      <c r="BJ5" s="17">
        <v>6.7399</v>
      </c>
      <c r="BK5" s="17">
        <v>23.3568</v>
      </c>
      <c r="BL5" s="18">
        <v>47.592</v>
      </c>
      <c r="BM5" s="17">
        <v>70.4898</v>
      </c>
      <c r="BN5" s="17">
        <v>7.2921</v>
      </c>
      <c r="BO5" s="17">
        <v>240.3495</v>
      </c>
      <c r="BP5" s="17">
        <v>104.8166</v>
      </c>
      <c r="BQ5" s="18">
        <v>15.367</v>
      </c>
      <c r="BR5" s="17">
        <v>196.0426</v>
      </c>
      <c r="BS5" s="17">
        <v>124.1704</v>
      </c>
      <c r="BT5" s="17">
        <v>8.9687</v>
      </c>
      <c r="BU5" s="17">
        <v>192.3231</v>
      </c>
      <c r="BV5" s="5"/>
      <c r="BW5" s="18">
        <v>8855.453</v>
      </c>
      <c r="BX5" s="17">
        <v>10.6491</v>
      </c>
      <c r="BY5" s="17">
        <v>5388.1441</v>
      </c>
      <c r="BZ5" s="17">
        <v>36.6446</v>
      </c>
      <c r="CA5" s="17">
        <v>214.2519</v>
      </c>
      <c r="CB5" s="17">
        <v>-57.1073</v>
      </c>
      <c r="CC5" s="17">
        <v>15047.6757</v>
      </c>
      <c r="CD5" s="18">
        <v>29495.711</v>
      </c>
      <c r="CE5" s="17">
        <v>84650.999800000005</v>
      </c>
    </row>
    <row r="6" ht="19" customHeight="1">
      <c r="A6" t="s" s="3">
        <v>1</v>
      </c>
      <c r="B6" s="4">
        <v>2</v>
      </c>
      <c r="C6" t="s" s="12">
        <v>3</v>
      </c>
      <c r="D6" s="17">
        <v>0.0716</v>
      </c>
      <c r="E6" s="17">
        <v>51.0434</v>
      </c>
      <c r="F6" s="19">
        <v>0.0009</v>
      </c>
      <c r="G6" s="17">
        <v>0.0061</v>
      </c>
      <c r="H6" s="17">
        <v>0.0183</v>
      </c>
      <c r="I6" s="18">
        <v>0.042</v>
      </c>
      <c r="J6" s="18">
        <v>0.109</v>
      </c>
      <c r="K6" s="9">
        <v>0.0592</v>
      </c>
      <c r="L6" s="17">
        <v>0.0044</v>
      </c>
      <c r="M6" s="17">
        <v>0.0028</v>
      </c>
      <c r="N6" s="17">
        <v>531.1525</v>
      </c>
      <c r="O6" s="17">
        <v>0.0157</v>
      </c>
      <c r="P6" s="17">
        <v>0.0055</v>
      </c>
      <c r="Q6" s="18">
        <v>0.066</v>
      </c>
      <c r="R6" s="17">
        <v>0.0069</v>
      </c>
      <c r="S6" s="17">
        <v>0.0038</v>
      </c>
      <c r="T6" s="17">
        <v>0.0232</v>
      </c>
      <c r="U6" s="18">
        <v>0.019</v>
      </c>
      <c r="V6" s="17">
        <v>0.0081</v>
      </c>
      <c r="W6" s="17">
        <v>0.0445</v>
      </c>
      <c r="X6" s="10">
        <v>0.0301</v>
      </c>
      <c r="Y6" s="17">
        <v>0.0266</v>
      </c>
      <c r="Z6" s="17">
        <v>0.0221</v>
      </c>
      <c r="AA6" s="17">
        <v>0.0134</v>
      </c>
      <c r="AB6" s="17">
        <v>0.007900000000000001</v>
      </c>
      <c r="AC6" s="11">
        <v>0.033</v>
      </c>
      <c r="AD6" s="18">
        <v>0.006</v>
      </c>
      <c r="AE6" s="17">
        <v>0.0031</v>
      </c>
      <c r="AF6" s="17">
        <v>0.0023</v>
      </c>
      <c r="AG6" s="17">
        <v>0.1675</v>
      </c>
      <c r="AH6" s="17">
        <v>0.1241</v>
      </c>
      <c r="AI6" s="17">
        <v>0.3376</v>
      </c>
      <c r="AJ6" s="17">
        <v>9.822800000000001</v>
      </c>
      <c r="AK6" s="18">
        <v>238.243</v>
      </c>
      <c r="AL6" s="17">
        <v>82.3142</v>
      </c>
      <c r="AM6" s="17">
        <v>133.1856</v>
      </c>
      <c r="AN6" s="17">
        <v>0.0208</v>
      </c>
      <c r="AO6" s="17">
        <v>0.007900000000000001</v>
      </c>
      <c r="AP6" s="19">
        <v>0.0008</v>
      </c>
      <c r="AQ6" s="17">
        <v>0.0246</v>
      </c>
      <c r="AR6" s="17">
        <v>0.0125</v>
      </c>
      <c r="AS6" s="17">
        <v>0.0308</v>
      </c>
      <c r="AT6" s="17">
        <v>0.0021</v>
      </c>
      <c r="AU6" s="17">
        <v>0.0023</v>
      </c>
      <c r="AV6" s="19">
        <v>0.0008</v>
      </c>
      <c r="AW6" s="19">
        <v>0.0003</v>
      </c>
      <c r="AX6" s="17">
        <v>0.0098</v>
      </c>
      <c r="AY6" s="4">
        <v>0</v>
      </c>
      <c r="AZ6" s="19">
        <v>0.0009</v>
      </c>
      <c r="BA6" s="19">
        <v>0.0005999999999999999</v>
      </c>
      <c r="BB6" s="17">
        <v>0.0015</v>
      </c>
      <c r="BC6" s="17">
        <v>0.0097</v>
      </c>
      <c r="BD6" s="17">
        <v>0.0125</v>
      </c>
      <c r="BE6" s="17">
        <v>0.0142</v>
      </c>
      <c r="BF6" s="17">
        <v>0.0011</v>
      </c>
      <c r="BG6" s="17">
        <v>0.0034</v>
      </c>
      <c r="BH6" s="17">
        <v>0.0248</v>
      </c>
      <c r="BI6" s="17">
        <v>0.0109</v>
      </c>
      <c r="BJ6" s="17">
        <v>0.0061</v>
      </c>
      <c r="BK6" s="17">
        <v>0.0114</v>
      </c>
      <c r="BL6" s="17">
        <v>0.0073</v>
      </c>
      <c r="BM6" s="17">
        <v>0.008500000000000001</v>
      </c>
      <c r="BN6" s="19">
        <v>0.0007</v>
      </c>
      <c r="BO6" s="17">
        <v>0.0535</v>
      </c>
      <c r="BP6" s="17">
        <v>0.0208</v>
      </c>
      <c r="BQ6" s="17">
        <v>0.0029</v>
      </c>
      <c r="BR6" s="17">
        <v>0.4501</v>
      </c>
      <c r="BS6" s="17">
        <v>9.0793</v>
      </c>
      <c r="BT6" s="17">
        <v>0.0772</v>
      </c>
      <c r="BU6" s="17">
        <v>0.0252</v>
      </c>
      <c r="BV6" s="5"/>
      <c r="BW6" s="17">
        <v>632.5012</v>
      </c>
      <c r="BX6" s="4">
        <v>0</v>
      </c>
      <c r="BY6" s="17">
        <v>5.6944</v>
      </c>
      <c r="BZ6" s="17">
        <v>0.0544</v>
      </c>
      <c r="CA6" s="17">
        <v>1.3624</v>
      </c>
      <c r="CB6" s="17">
        <v>89.86069999999999</v>
      </c>
      <c r="CC6" s="18">
        <v>93.53400000000001</v>
      </c>
      <c r="CD6" s="17">
        <v>823.0072</v>
      </c>
      <c r="CE6" s="4">
        <v>1880</v>
      </c>
    </row>
    <row r="7" ht="19" customHeight="1">
      <c r="A7" t="s" s="3">
        <v>1</v>
      </c>
      <c r="B7" s="4">
        <v>3</v>
      </c>
      <c r="C7" t="s" s="12">
        <v>4</v>
      </c>
      <c r="D7" s="17">
        <v>63.4175</v>
      </c>
      <c r="E7" s="17">
        <v>1.2122</v>
      </c>
      <c r="F7" s="17">
        <v>228.0259</v>
      </c>
      <c r="G7" s="17">
        <v>0.1391</v>
      </c>
      <c r="H7" s="17">
        <v>1.3747</v>
      </c>
      <c r="I7" s="4">
        <v>5.77</v>
      </c>
      <c r="J7" s="17">
        <v>7.7443</v>
      </c>
      <c r="K7" s="9">
        <v>3.6985</v>
      </c>
      <c r="L7" s="17">
        <v>0.3025</v>
      </c>
      <c r="M7" s="17">
        <v>0.4062</v>
      </c>
      <c r="N7" s="17">
        <v>4.6737</v>
      </c>
      <c r="O7" s="17">
        <v>1.6762</v>
      </c>
      <c r="P7" s="17">
        <v>0.2581</v>
      </c>
      <c r="Q7" s="17">
        <v>2219.0909</v>
      </c>
      <c r="R7" s="17">
        <v>1.2509</v>
      </c>
      <c r="S7" s="17">
        <v>2.2131</v>
      </c>
      <c r="T7" s="17">
        <v>9.8657</v>
      </c>
      <c r="U7" s="17">
        <v>165.1431</v>
      </c>
      <c r="V7" s="17">
        <v>32.7516</v>
      </c>
      <c r="W7" s="17">
        <v>4.1093</v>
      </c>
      <c r="X7" s="10">
        <v>1.0054</v>
      </c>
      <c r="Y7" s="17">
        <v>2.5312</v>
      </c>
      <c r="Z7" s="17">
        <v>3.6489</v>
      </c>
      <c r="AA7" s="18">
        <v>2.759</v>
      </c>
      <c r="AB7" s="17">
        <v>1.0602</v>
      </c>
      <c r="AC7" s="11">
        <v>0.8205</v>
      </c>
      <c r="AD7" s="17">
        <v>0.0542</v>
      </c>
      <c r="AE7" s="17">
        <v>1.1588</v>
      </c>
      <c r="AF7" s="17">
        <v>0.0313</v>
      </c>
      <c r="AG7" s="17">
        <v>7.3418</v>
      </c>
      <c r="AH7" s="17">
        <v>2.3244</v>
      </c>
      <c r="AI7" s="18">
        <v>10.563</v>
      </c>
      <c r="AJ7" s="18">
        <v>1.345</v>
      </c>
      <c r="AK7" s="17">
        <v>1.0222</v>
      </c>
      <c r="AL7" s="17">
        <v>0.3649</v>
      </c>
      <c r="AM7" s="17">
        <v>1.2321</v>
      </c>
      <c r="AN7" s="17">
        <v>2.5435</v>
      </c>
      <c r="AO7" s="17">
        <v>2.5614</v>
      </c>
      <c r="AP7" s="17">
        <v>0.3493</v>
      </c>
      <c r="AQ7" s="17">
        <v>0.7897</v>
      </c>
      <c r="AR7" s="17">
        <v>0.5921</v>
      </c>
      <c r="AS7" s="17">
        <v>0.1718</v>
      </c>
      <c r="AT7" s="17">
        <v>0.0379</v>
      </c>
      <c r="AU7" s="17">
        <v>0.0203</v>
      </c>
      <c r="AV7" s="17">
        <v>0.0095</v>
      </c>
      <c r="AW7" s="17">
        <v>12.5979</v>
      </c>
      <c r="AX7" s="18">
        <v>0.073</v>
      </c>
      <c r="AY7" s="17">
        <v>0.0121</v>
      </c>
      <c r="AZ7" s="17">
        <v>0.7943</v>
      </c>
      <c r="BA7" s="17">
        <v>0.5936</v>
      </c>
      <c r="BB7" s="17">
        <v>1.0135</v>
      </c>
      <c r="BC7" s="17">
        <v>2.2251</v>
      </c>
      <c r="BD7" s="17">
        <v>18.5348</v>
      </c>
      <c r="BE7" s="17">
        <v>20.5167</v>
      </c>
      <c r="BF7" s="17">
        <v>12.9169</v>
      </c>
      <c r="BG7" s="17">
        <v>11.2729</v>
      </c>
      <c r="BH7" s="17">
        <v>1.7452</v>
      </c>
      <c r="BI7" s="17">
        <v>0.5066000000000001</v>
      </c>
      <c r="BJ7" s="17">
        <v>0.7318</v>
      </c>
      <c r="BK7" s="17">
        <v>2.0244</v>
      </c>
      <c r="BL7" s="17">
        <v>1.3544</v>
      </c>
      <c r="BM7" s="17">
        <v>2.3051</v>
      </c>
      <c r="BN7" s="17">
        <v>0.3273</v>
      </c>
      <c r="BO7" s="17">
        <v>2.2061</v>
      </c>
      <c r="BP7" s="17">
        <v>0.9989</v>
      </c>
      <c r="BQ7" s="17">
        <v>0.0113</v>
      </c>
      <c r="BR7" s="17">
        <v>0.4995</v>
      </c>
      <c r="BS7" s="17">
        <v>0.3283</v>
      </c>
      <c r="BT7" s="17">
        <v>7.2895</v>
      </c>
      <c r="BU7" s="17">
        <v>0.9388</v>
      </c>
      <c r="BV7" s="5"/>
      <c r="BW7" s="17">
        <v>60.6547</v>
      </c>
      <c r="BX7" s="4">
        <v>65</v>
      </c>
      <c r="BY7" s="17">
        <v>21.6078</v>
      </c>
      <c r="BZ7" s="17">
        <v>0.2678</v>
      </c>
      <c r="CA7" s="17">
        <v>5.2387</v>
      </c>
      <c r="CB7" s="17">
        <v>70.8394</v>
      </c>
      <c r="CC7" s="17">
        <v>492.9949</v>
      </c>
      <c r="CD7" s="17">
        <v>716.6034</v>
      </c>
      <c r="CE7" s="4">
        <v>3617</v>
      </c>
    </row>
    <row r="8" ht="19" customHeight="1">
      <c r="A8" t="s" s="3">
        <v>1</v>
      </c>
      <c r="B8" s="4">
        <v>4</v>
      </c>
      <c r="C8" t="s" s="12">
        <v>5</v>
      </c>
      <c r="D8" s="17">
        <v>47.6994</v>
      </c>
      <c r="E8" s="17">
        <v>0.5653</v>
      </c>
      <c r="F8" s="17">
        <v>0.0281</v>
      </c>
      <c r="G8" s="17">
        <v>5.5739</v>
      </c>
      <c r="H8" s="17">
        <v>2.5482</v>
      </c>
      <c r="I8" s="17">
        <v>6.6572</v>
      </c>
      <c r="J8" s="17">
        <v>19.5325</v>
      </c>
      <c r="K8" s="9">
        <v>9.477499999999999</v>
      </c>
      <c r="L8" s="17">
        <v>0.7103</v>
      </c>
      <c r="M8" s="17">
        <v>0.3302</v>
      </c>
      <c r="N8" s="17">
        <v>324.5922</v>
      </c>
      <c r="O8" s="17">
        <v>2.1223</v>
      </c>
      <c r="P8" s="17">
        <v>22.0889</v>
      </c>
      <c r="Q8" s="17">
        <v>0.6018</v>
      </c>
      <c r="R8" s="17">
        <v>0.5327</v>
      </c>
      <c r="S8" s="17">
        <v>0.3354</v>
      </c>
      <c r="T8" s="17">
        <v>3.3063</v>
      </c>
      <c r="U8" s="17">
        <v>0.2635</v>
      </c>
      <c r="V8" s="17">
        <v>0.2198</v>
      </c>
      <c r="W8" s="17">
        <v>1.8491</v>
      </c>
      <c r="X8" s="10">
        <v>0.2528</v>
      </c>
      <c r="Y8" s="17">
        <v>1.2599</v>
      </c>
      <c r="Z8" s="17">
        <v>1.6704</v>
      </c>
      <c r="AA8" s="17">
        <v>0.2432</v>
      </c>
      <c r="AB8" s="17">
        <v>0.1409</v>
      </c>
      <c r="AC8" s="11">
        <v>4.9154</v>
      </c>
      <c r="AD8" s="17">
        <v>1.0695</v>
      </c>
      <c r="AE8" s="17">
        <v>0.0508</v>
      </c>
      <c r="AF8" s="17">
        <v>0.1236</v>
      </c>
      <c r="AG8" s="18">
        <v>12.504</v>
      </c>
      <c r="AH8" s="17">
        <v>18.7221</v>
      </c>
      <c r="AI8" s="17">
        <v>36.6188</v>
      </c>
      <c r="AJ8" s="17">
        <v>31.9014</v>
      </c>
      <c r="AK8" s="17">
        <v>562.0134</v>
      </c>
      <c r="AL8" s="17">
        <v>52.9681</v>
      </c>
      <c r="AM8" s="17">
        <v>127.5955</v>
      </c>
      <c r="AN8" s="17">
        <v>2.1005</v>
      </c>
      <c r="AO8" s="17">
        <v>1.1269</v>
      </c>
      <c r="AP8" s="17">
        <v>0.0703</v>
      </c>
      <c r="AQ8" s="17">
        <v>0.6007</v>
      </c>
      <c r="AR8" s="17">
        <v>1.2676</v>
      </c>
      <c r="AS8" s="18">
        <v>5.449</v>
      </c>
      <c r="AT8" s="17">
        <v>0.0258</v>
      </c>
      <c r="AU8" s="17">
        <v>0.2285</v>
      </c>
      <c r="AV8" s="4">
        <v>0.06</v>
      </c>
      <c r="AW8" s="18">
        <v>0.321</v>
      </c>
      <c r="AX8" s="17">
        <v>1.1269</v>
      </c>
      <c r="AY8" s="19">
        <v>0.0005999999999999999</v>
      </c>
      <c r="AZ8" s="17">
        <v>0.0262</v>
      </c>
      <c r="BA8" s="17">
        <v>0.0191</v>
      </c>
      <c r="BB8" s="17">
        <v>0.0361</v>
      </c>
      <c r="BC8" s="17">
        <v>1.5851</v>
      </c>
      <c r="BD8" s="17">
        <v>2.0056</v>
      </c>
      <c r="BE8" s="17">
        <v>2.4577</v>
      </c>
      <c r="BF8" s="18">
        <v>0.335</v>
      </c>
      <c r="BG8" s="18">
        <v>0.704</v>
      </c>
      <c r="BH8" s="17">
        <v>4.3768</v>
      </c>
      <c r="BI8" s="17">
        <v>6.5429</v>
      </c>
      <c r="BJ8" s="17">
        <v>0.4233</v>
      </c>
      <c r="BK8" s="17">
        <v>1.7735</v>
      </c>
      <c r="BL8" s="17">
        <v>0.4326</v>
      </c>
      <c r="BM8" s="18">
        <v>0.521</v>
      </c>
      <c r="BN8" s="17">
        <v>0.0208</v>
      </c>
      <c r="BO8" s="17">
        <v>6.0963</v>
      </c>
      <c r="BP8" s="17">
        <v>1.7633</v>
      </c>
      <c r="BQ8" s="17">
        <v>2.3669</v>
      </c>
      <c r="BR8" s="17">
        <v>1.6943</v>
      </c>
      <c r="BS8" s="17">
        <v>2.6087</v>
      </c>
      <c r="BT8" s="17">
        <v>12.3923</v>
      </c>
      <c r="BU8" s="17">
        <v>3.9821</v>
      </c>
      <c r="BV8" s="5"/>
      <c r="BW8" s="17">
        <v>612.6643</v>
      </c>
      <c r="BX8" s="4">
        <v>23</v>
      </c>
      <c r="BY8" s="17">
        <v>13.4453</v>
      </c>
      <c r="BZ8" s="17">
        <v>0.1492</v>
      </c>
      <c r="CA8" s="17">
        <v>3.2402</v>
      </c>
      <c r="CB8" s="17">
        <v>2.4753</v>
      </c>
      <c r="CC8" s="17">
        <v>705.2211</v>
      </c>
      <c r="CD8" s="17">
        <v>1360.1953</v>
      </c>
      <c r="CE8" s="4">
        <v>2728</v>
      </c>
    </row>
    <row r="9" ht="19" customHeight="1">
      <c r="A9" t="s" s="3">
        <v>1</v>
      </c>
      <c r="B9" s="4">
        <v>5</v>
      </c>
      <c r="C9" t="s" s="12">
        <v>6</v>
      </c>
      <c r="D9" s="17">
        <v>5347.1481</v>
      </c>
      <c r="E9" s="17">
        <v>11.0432</v>
      </c>
      <c r="F9" s="17">
        <v>795.2861</v>
      </c>
      <c r="G9" s="18">
        <v>64.871</v>
      </c>
      <c r="H9" s="17">
        <v>162.3645</v>
      </c>
      <c r="I9" s="17">
        <v>17.9416</v>
      </c>
      <c r="J9" s="17">
        <v>12.6171</v>
      </c>
      <c r="K9" s="9">
        <v>108.1051</v>
      </c>
      <c r="L9" s="17">
        <v>8.027100000000001</v>
      </c>
      <c r="M9" s="17">
        <v>0.3059</v>
      </c>
      <c r="N9" s="17">
        <v>4.9175</v>
      </c>
      <c r="O9" s="17">
        <v>0.7948</v>
      </c>
      <c r="P9" s="17">
        <v>0.2092</v>
      </c>
      <c r="Q9" s="17">
        <v>2.0713</v>
      </c>
      <c r="R9" s="17">
        <v>0.6702</v>
      </c>
      <c r="S9" s="17">
        <v>0.3596</v>
      </c>
      <c r="T9" s="17">
        <v>2.3419</v>
      </c>
      <c r="U9" s="17">
        <v>0.8666</v>
      </c>
      <c r="V9" s="17">
        <v>0.6399</v>
      </c>
      <c r="W9" s="17">
        <v>2.7563</v>
      </c>
      <c r="X9" s="10">
        <v>1.0156</v>
      </c>
      <c r="Y9" s="17">
        <v>1.7362</v>
      </c>
      <c r="Z9" s="17">
        <v>2.0469</v>
      </c>
      <c r="AA9" s="17">
        <v>1.0086</v>
      </c>
      <c r="AB9" s="17">
        <v>0.4376</v>
      </c>
      <c r="AC9" s="11">
        <v>3.3203</v>
      </c>
      <c r="AD9" s="17">
        <v>0.6739000000000001</v>
      </c>
      <c r="AE9" s="17">
        <v>0.3238</v>
      </c>
      <c r="AF9" s="17">
        <v>0.1188</v>
      </c>
      <c r="AG9" s="17">
        <v>11.4047</v>
      </c>
      <c r="AH9" s="17">
        <v>12.4227</v>
      </c>
      <c r="AI9" s="17">
        <v>27.6891</v>
      </c>
      <c r="AJ9" s="17">
        <v>7.8459</v>
      </c>
      <c r="AK9" s="17">
        <v>2.2211</v>
      </c>
      <c r="AL9" s="17">
        <v>0.6637999999999999</v>
      </c>
      <c r="AM9" s="17">
        <v>1.5128</v>
      </c>
      <c r="AN9" s="17">
        <v>5.9557</v>
      </c>
      <c r="AO9" s="18">
        <v>0.8149999999999999</v>
      </c>
      <c r="AP9" s="17">
        <v>0.1283</v>
      </c>
      <c r="AQ9" s="17">
        <v>1.0254</v>
      </c>
      <c r="AR9" s="17">
        <v>1.0399</v>
      </c>
      <c r="AS9" s="17">
        <v>4.5835</v>
      </c>
      <c r="AT9" s="17">
        <v>0.1009</v>
      </c>
      <c r="AU9" s="17">
        <v>0.1704</v>
      </c>
      <c r="AV9" s="17">
        <v>0.0497</v>
      </c>
      <c r="AW9" s="17">
        <v>2.6586</v>
      </c>
      <c r="AX9" s="17">
        <v>1.3915</v>
      </c>
      <c r="AY9" s="17">
        <v>0.0059</v>
      </c>
      <c r="AZ9" s="17">
        <v>2.6341</v>
      </c>
      <c r="BA9" s="17">
        <v>3.0348</v>
      </c>
      <c r="BB9" s="17">
        <v>0.5846</v>
      </c>
      <c r="BC9" s="17">
        <v>1.4617</v>
      </c>
      <c r="BD9" s="17">
        <v>2.3087</v>
      </c>
      <c r="BE9" s="17">
        <v>9.642200000000001</v>
      </c>
      <c r="BF9" s="17">
        <v>3.3996</v>
      </c>
      <c r="BG9" s="17">
        <v>2.9713</v>
      </c>
      <c r="BH9" s="17">
        <v>3.0569</v>
      </c>
      <c r="BI9" s="17">
        <v>29.4413</v>
      </c>
      <c r="BJ9" s="17">
        <v>0.5649</v>
      </c>
      <c r="BK9" s="17">
        <v>3.1983</v>
      </c>
      <c r="BL9" s="17">
        <v>0.7785</v>
      </c>
      <c r="BM9" s="17">
        <v>1.0408</v>
      </c>
      <c r="BN9" s="17">
        <v>0.1219</v>
      </c>
      <c r="BO9" s="17">
        <v>4.6914</v>
      </c>
      <c r="BP9" s="17">
        <v>1.5995</v>
      </c>
      <c r="BQ9" s="17">
        <v>0.3079</v>
      </c>
      <c r="BR9" s="17">
        <v>0.9082</v>
      </c>
      <c r="BS9" s="18">
        <v>0.554</v>
      </c>
      <c r="BT9" s="17">
        <v>9.241199999999999</v>
      </c>
      <c r="BU9" s="17">
        <v>2.7602</v>
      </c>
      <c r="BV9" s="5"/>
      <c r="BW9" s="18">
        <v>12.573</v>
      </c>
      <c r="BX9" s="17">
        <v>452.3398</v>
      </c>
      <c r="BY9" s="17">
        <v>48.2209</v>
      </c>
      <c r="BZ9" s="17">
        <v>1.0044</v>
      </c>
      <c r="CA9" s="17">
        <v>11.3873</v>
      </c>
      <c r="CB9" s="17">
        <v>24.0978</v>
      </c>
      <c r="CC9" s="18">
        <v>1896.299</v>
      </c>
      <c r="CD9" s="17">
        <v>2445.9222</v>
      </c>
      <c r="CE9" s="4">
        <v>9193</v>
      </c>
    </row>
    <row r="10" ht="19" customHeight="1">
      <c r="A10" t="s" s="3">
        <v>1</v>
      </c>
      <c r="B10" s="4">
        <v>6</v>
      </c>
      <c r="C10" t="s" s="12">
        <v>7</v>
      </c>
      <c r="D10" s="17">
        <v>38.7295</v>
      </c>
      <c r="E10" s="17">
        <v>0.3507</v>
      </c>
      <c r="F10" s="17">
        <v>0.0891</v>
      </c>
      <c r="G10" s="17">
        <v>0.5065</v>
      </c>
      <c r="H10" s="18">
        <v>3.012</v>
      </c>
      <c r="I10" s="17">
        <v>1399.8785</v>
      </c>
      <c r="J10" s="18">
        <v>257.151</v>
      </c>
      <c r="K10" s="9">
        <v>862.3416</v>
      </c>
      <c r="L10" s="17">
        <v>151.1487</v>
      </c>
      <c r="M10" s="17">
        <v>17.5637</v>
      </c>
      <c r="N10" s="17">
        <v>52.0278</v>
      </c>
      <c r="O10" s="17">
        <v>10.0598</v>
      </c>
      <c r="P10" s="18">
        <v>4.994</v>
      </c>
      <c r="Q10" s="18">
        <v>3.126</v>
      </c>
      <c r="R10" s="17">
        <v>34.5247</v>
      </c>
      <c r="S10" s="17">
        <v>2.1383</v>
      </c>
      <c r="T10" s="17">
        <v>17.9037</v>
      </c>
      <c r="U10" s="17">
        <v>34.3858</v>
      </c>
      <c r="V10" s="17">
        <v>4.3905</v>
      </c>
      <c r="W10" s="17">
        <v>752.5811</v>
      </c>
      <c r="X10" s="10">
        <v>530.7548</v>
      </c>
      <c r="Y10" s="17">
        <v>106.4148</v>
      </c>
      <c r="Z10" s="17">
        <v>7.7654</v>
      </c>
      <c r="AA10" s="17">
        <v>3.1082</v>
      </c>
      <c r="AB10" s="17">
        <v>1.0736</v>
      </c>
      <c r="AC10" s="11">
        <v>1545.8849</v>
      </c>
      <c r="AD10" s="17">
        <v>3.5307</v>
      </c>
      <c r="AE10" s="17">
        <v>2.4015</v>
      </c>
      <c r="AF10" s="17">
        <v>1.8366</v>
      </c>
      <c r="AG10" s="18">
        <v>54.906</v>
      </c>
      <c r="AH10" s="17">
        <v>39.3928</v>
      </c>
      <c r="AI10" s="17">
        <v>41.5281</v>
      </c>
      <c r="AJ10" s="17">
        <v>108.1705</v>
      </c>
      <c r="AK10" s="17">
        <v>25.9852</v>
      </c>
      <c r="AL10" s="17">
        <v>6.7644</v>
      </c>
      <c r="AM10" s="17">
        <v>9.456899999999999</v>
      </c>
      <c r="AN10" s="17">
        <v>17.0037</v>
      </c>
      <c r="AO10" s="17">
        <v>11.4786</v>
      </c>
      <c r="AP10" s="17">
        <v>2.1364</v>
      </c>
      <c r="AQ10" s="17">
        <v>2.3613</v>
      </c>
      <c r="AR10" s="17">
        <v>4.1383</v>
      </c>
      <c r="AS10" s="17">
        <v>25.4191</v>
      </c>
      <c r="AT10" s="17">
        <v>0.9957</v>
      </c>
      <c r="AU10" s="17">
        <v>2.2034</v>
      </c>
      <c r="AV10" s="17">
        <v>0.6861</v>
      </c>
      <c r="AW10" s="17">
        <v>4.6659</v>
      </c>
      <c r="AX10" s="18">
        <v>13.245</v>
      </c>
      <c r="AY10" s="17">
        <v>0.06859999999999999</v>
      </c>
      <c r="AZ10" s="17">
        <v>7.7403</v>
      </c>
      <c r="BA10" s="17">
        <v>7.4711</v>
      </c>
      <c r="BB10" s="17">
        <v>29.6179</v>
      </c>
      <c r="BC10" s="17">
        <v>5.6236</v>
      </c>
      <c r="BD10" s="17">
        <v>118.0877</v>
      </c>
      <c r="BE10" s="4">
        <v>167.37</v>
      </c>
      <c r="BF10" s="17">
        <v>30.3992</v>
      </c>
      <c r="BG10" s="17">
        <v>82.2449</v>
      </c>
      <c r="BH10" s="17">
        <v>3.3885</v>
      </c>
      <c r="BI10" s="17">
        <v>41.9831</v>
      </c>
      <c r="BJ10" s="17">
        <v>32.6385</v>
      </c>
      <c r="BK10" s="17">
        <v>2.8778</v>
      </c>
      <c r="BL10" s="17">
        <v>9.425800000000001</v>
      </c>
      <c r="BM10" s="17">
        <v>10.4539</v>
      </c>
      <c r="BN10" s="17">
        <v>1.7777</v>
      </c>
      <c r="BO10" s="17">
        <v>16.0585</v>
      </c>
      <c r="BP10" s="17">
        <v>6.6856</v>
      </c>
      <c r="BQ10" s="17">
        <v>1.1333</v>
      </c>
      <c r="BR10" s="4">
        <v>2.39</v>
      </c>
      <c r="BS10" s="17">
        <v>2.8988</v>
      </c>
      <c r="BT10" s="17">
        <v>11.6524</v>
      </c>
      <c r="BU10" s="17">
        <v>5.3065</v>
      </c>
      <c r="BV10" s="5"/>
      <c r="BW10" s="17">
        <v>32.3262</v>
      </c>
      <c r="BX10" s="17">
        <v>38.0395</v>
      </c>
      <c r="BY10" s="17">
        <v>213.4286</v>
      </c>
      <c r="BZ10" s="17">
        <v>28.3696</v>
      </c>
      <c r="CA10" s="17">
        <v>64.6574</v>
      </c>
      <c r="CB10" s="4">
        <v>677.8099999999999</v>
      </c>
      <c r="CC10" s="17">
        <v>51479.4583</v>
      </c>
      <c r="CD10" s="17">
        <v>52534.0896</v>
      </c>
      <c r="CE10" s="4">
        <v>60150</v>
      </c>
    </row>
    <row r="11" ht="19" customHeight="1">
      <c r="A11" t="s" s="3">
        <v>1</v>
      </c>
      <c r="B11" s="4">
        <v>7</v>
      </c>
      <c r="C11" t="s" s="12">
        <v>8</v>
      </c>
      <c r="D11" s="18">
        <v>69.039</v>
      </c>
      <c r="E11" s="17">
        <v>6.0829</v>
      </c>
      <c r="F11" s="17">
        <v>0.1133</v>
      </c>
      <c r="G11" s="17">
        <v>0.3927</v>
      </c>
      <c r="H11" s="17">
        <v>2.8794</v>
      </c>
      <c r="I11" s="17">
        <v>656.6822</v>
      </c>
      <c r="J11" s="17">
        <v>313.4592</v>
      </c>
      <c r="K11" s="9">
        <v>343.5957</v>
      </c>
      <c r="L11" s="17">
        <v>61.9967</v>
      </c>
      <c r="M11" s="17">
        <v>12.1182</v>
      </c>
      <c r="N11" s="18">
        <v>330.542</v>
      </c>
      <c r="O11" s="17">
        <v>61.9937</v>
      </c>
      <c r="P11" s="18">
        <v>7.216</v>
      </c>
      <c r="Q11" s="17">
        <v>29.0043</v>
      </c>
      <c r="R11" s="17">
        <v>72.7179</v>
      </c>
      <c r="S11" s="17">
        <v>7.7099</v>
      </c>
      <c r="T11" s="17">
        <v>1104.0564</v>
      </c>
      <c r="U11" s="17">
        <v>1034.5609</v>
      </c>
      <c r="V11" s="18">
        <v>141.538</v>
      </c>
      <c r="W11" s="17">
        <v>364.9379</v>
      </c>
      <c r="X11" s="10">
        <v>522.1413</v>
      </c>
      <c r="Y11" s="17">
        <v>89.97669999999999</v>
      </c>
      <c r="Z11" s="17">
        <v>31.6063</v>
      </c>
      <c r="AA11" s="17">
        <v>17.8792</v>
      </c>
      <c r="AB11" s="17">
        <v>6.6259</v>
      </c>
      <c r="AC11" s="11">
        <v>1218.7019</v>
      </c>
      <c r="AD11" s="17">
        <v>31.7335</v>
      </c>
      <c r="AE11" s="17">
        <v>12.5723</v>
      </c>
      <c r="AF11" s="17">
        <v>3.3152</v>
      </c>
      <c r="AG11" s="17">
        <v>366.3404</v>
      </c>
      <c r="AH11" s="17">
        <v>68.14279999999999</v>
      </c>
      <c r="AI11" s="17">
        <v>288.7004</v>
      </c>
      <c r="AJ11" s="17">
        <v>319.7344</v>
      </c>
      <c r="AK11" s="17">
        <v>44.8803</v>
      </c>
      <c r="AL11" s="17">
        <v>24.1316</v>
      </c>
      <c r="AM11" s="17">
        <v>357.9372</v>
      </c>
      <c r="AN11" s="17">
        <v>207.9049</v>
      </c>
      <c r="AO11" s="17">
        <v>11.6454</v>
      </c>
      <c r="AP11" s="17">
        <v>4.8228</v>
      </c>
      <c r="AQ11" s="17">
        <v>3.5548</v>
      </c>
      <c r="AR11" s="17">
        <v>159.5793</v>
      </c>
      <c r="AS11" s="17">
        <v>69.4486</v>
      </c>
      <c r="AT11" s="18">
        <v>7.079</v>
      </c>
      <c r="AU11" s="17">
        <v>3.8989</v>
      </c>
      <c r="AV11" s="17">
        <v>0.6836</v>
      </c>
      <c r="AW11" s="17">
        <v>1.5479</v>
      </c>
      <c r="AX11" s="17">
        <v>19.2068</v>
      </c>
      <c r="AY11" s="18">
        <v>0.038</v>
      </c>
      <c r="AZ11" s="17">
        <v>4.3492</v>
      </c>
      <c r="BA11" s="17">
        <v>1.9583</v>
      </c>
      <c r="BB11" s="17">
        <v>6.0367</v>
      </c>
      <c r="BC11" s="17">
        <v>22.6246</v>
      </c>
      <c r="BD11" s="17">
        <v>91.89319999999999</v>
      </c>
      <c r="BE11" s="17">
        <v>81.7508</v>
      </c>
      <c r="BF11" s="17">
        <v>4.9343</v>
      </c>
      <c r="BG11" s="17">
        <v>25.9059</v>
      </c>
      <c r="BH11" s="17">
        <v>2.0577</v>
      </c>
      <c r="BI11" s="17">
        <v>84.6249</v>
      </c>
      <c r="BJ11" s="17">
        <v>28.7303</v>
      </c>
      <c r="BK11" s="17">
        <v>8.119899999999999</v>
      </c>
      <c r="BL11" s="17">
        <v>21.1713</v>
      </c>
      <c r="BM11" s="18">
        <v>18.962</v>
      </c>
      <c r="BN11" s="17">
        <v>2.7418</v>
      </c>
      <c r="BO11" s="17">
        <v>40.7186</v>
      </c>
      <c r="BP11" s="17">
        <v>29.4591</v>
      </c>
      <c r="BQ11" s="17">
        <v>1.2701</v>
      </c>
      <c r="BR11" s="17">
        <v>3.9853</v>
      </c>
      <c r="BS11" s="17">
        <v>3.0972</v>
      </c>
      <c r="BT11" s="17">
        <v>15.0334</v>
      </c>
      <c r="BU11" s="17">
        <v>15.6782</v>
      </c>
      <c r="BV11" s="5"/>
      <c r="BW11" s="17">
        <v>4029.5274</v>
      </c>
      <c r="BX11" s="17">
        <v>11.7313</v>
      </c>
      <c r="BY11" s="17">
        <v>2710.1583</v>
      </c>
      <c r="BZ11" s="17">
        <v>216.3907</v>
      </c>
      <c r="CA11" s="17">
        <v>687.6732</v>
      </c>
      <c r="CB11" s="18">
        <v>-205.566</v>
      </c>
      <c r="CC11" s="17">
        <v>26668.9883</v>
      </c>
      <c r="CD11" s="17">
        <v>34118.9031</v>
      </c>
      <c r="CE11" s="4">
        <v>43505</v>
      </c>
    </row>
    <row r="12" ht="19" customHeight="1">
      <c r="A12" t="s" s="6">
        <v>1</v>
      </c>
      <c r="B12" s="9">
        <v>8</v>
      </c>
      <c r="C12" t="s" s="13">
        <v>9</v>
      </c>
      <c r="D12" s="9">
        <v>20.2456</v>
      </c>
      <c r="E12" s="9">
        <v>0.1657</v>
      </c>
      <c r="F12" s="9">
        <v>0.1036</v>
      </c>
      <c r="G12" s="9">
        <v>0.2018</v>
      </c>
      <c r="H12" s="9">
        <v>1.7897</v>
      </c>
      <c r="I12" s="9">
        <v>171.8886</v>
      </c>
      <c r="J12" s="9">
        <v>60.1852</v>
      </c>
      <c r="K12" s="9">
        <v>135.4244</v>
      </c>
      <c r="L12" s="9">
        <v>20.6144</v>
      </c>
      <c r="M12" s="9">
        <v>14.1606</v>
      </c>
      <c r="N12" s="9">
        <v>15.338</v>
      </c>
      <c r="O12" s="9">
        <v>3.492</v>
      </c>
      <c r="P12" s="9">
        <v>2.4582</v>
      </c>
      <c r="Q12" s="9">
        <v>6.0506</v>
      </c>
      <c r="R12" s="9">
        <v>4.3422</v>
      </c>
      <c r="S12" s="9">
        <v>1.0454</v>
      </c>
      <c r="T12" s="9">
        <v>5.5689</v>
      </c>
      <c r="U12" s="9">
        <v>348.7512</v>
      </c>
      <c r="V12" s="9">
        <v>4.824</v>
      </c>
      <c r="W12" s="9">
        <v>1211.4119</v>
      </c>
      <c r="X12" s="9">
        <v>23429.7235</v>
      </c>
      <c r="Y12" s="9">
        <v>4.7635</v>
      </c>
      <c r="Z12" s="9">
        <v>5.4366</v>
      </c>
      <c r="AA12" s="9">
        <v>3.7484</v>
      </c>
      <c r="AB12" s="9">
        <v>2.7843</v>
      </c>
      <c r="AC12" s="11">
        <v>15.5793</v>
      </c>
      <c r="AD12" s="9">
        <v>1.4296</v>
      </c>
      <c r="AE12" s="9">
        <v>10.6322</v>
      </c>
      <c r="AF12" s="9">
        <v>0.9605</v>
      </c>
      <c r="AG12" s="9">
        <v>180.722</v>
      </c>
      <c r="AH12" s="9">
        <v>57.1488</v>
      </c>
      <c r="AI12" s="9">
        <v>223.5005</v>
      </c>
      <c r="AJ12" s="9">
        <v>48.2958</v>
      </c>
      <c r="AK12" s="9">
        <v>24.6419</v>
      </c>
      <c r="AL12" s="9">
        <v>7.2983</v>
      </c>
      <c r="AM12" s="9">
        <v>17.9091</v>
      </c>
      <c r="AN12" s="9">
        <v>4.1726</v>
      </c>
      <c r="AO12" s="9">
        <v>4.9626</v>
      </c>
      <c r="AP12" s="9">
        <v>0.5701000000000001</v>
      </c>
      <c r="AQ12" s="9">
        <v>1.538</v>
      </c>
      <c r="AR12" s="9">
        <v>1.4292</v>
      </c>
      <c r="AS12" s="9">
        <v>12.6128</v>
      </c>
      <c r="AT12" s="9">
        <v>1.0355</v>
      </c>
      <c r="AU12" s="9">
        <v>1.5407</v>
      </c>
      <c r="AV12" s="9">
        <v>0.509</v>
      </c>
      <c r="AW12" s="9">
        <v>1.8484</v>
      </c>
      <c r="AX12" s="9">
        <v>9.099500000000001</v>
      </c>
      <c r="AY12" s="9">
        <v>0.0604</v>
      </c>
      <c r="AZ12" s="9">
        <v>5.1727</v>
      </c>
      <c r="BA12" s="9">
        <v>4.8626</v>
      </c>
      <c r="BB12" s="9">
        <v>8.447100000000001</v>
      </c>
      <c r="BC12" s="9">
        <v>11.5264</v>
      </c>
      <c r="BD12" s="9">
        <v>39.5348</v>
      </c>
      <c r="BE12" s="9">
        <v>54.2027</v>
      </c>
      <c r="BF12" s="9">
        <v>9.9278</v>
      </c>
      <c r="BG12" s="9">
        <v>20.1702</v>
      </c>
      <c r="BH12" s="9">
        <v>1.9664</v>
      </c>
      <c r="BI12" s="9">
        <v>51.1767</v>
      </c>
      <c r="BJ12" s="9">
        <v>7.827</v>
      </c>
      <c r="BK12" s="9">
        <v>2.2481</v>
      </c>
      <c r="BL12" s="9">
        <v>4.6438</v>
      </c>
      <c r="BM12" s="9">
        <v>4.2911</v>
      </c>
      <c r="BN12" s="9">
        <v>1.1179</v>
      </c>
      <c r="BO12" s="9">
        <v>14.4678</v>
      </c>
      <c r="BP12" s="9">
        <v>4.3344</v>
      </c>
      <c r="BQ12" s="9">
        <v>0.5083</v>
      </c>
      <c r="BR12" s="9">
        <v>1.3215</v>
      </c>
      <c r="BS12" s="9">
        <v>1.5714</v>
      </c>
      <c r="BT12" s="9">
        <v>3.7371</v>
      </c>
      <c r="BU12" s="9">
        <v>2.6378</v>
      </c>
      <c r="BV12" s="20"/>
      <c r="BW12" s="9">
        <v>153.0284</v>
      </c>
      <c r="BX12" s="9">
        <v>5.1236</v>
      </c>
      <c r="BY12" s="9">
        <v>663.9672</v>
      </c>
      <c r="BZ12" s="9">
        <v>47.7207</v>
      </c>
      <c r="CA12" s="9">
        <v>183.6287</v>
      </c>
      <c r="CB12" s="9">
        <v>-757.0062</v>
      </c>
      <c r="CC12" s="9">
        <v>11102.9931</v>
      </c>
      <c r="CD12" s="9">
        <v>11399.4555</v>
      </c>
      <c r="CE12" s="21">
        <v>37869.9999</v>
      </c>
    </row>
    <row r="13" ht="19" customHeight="1">
      <c r="A13" t="s" s="3">
        <v>1</v>
      </c>
      <c r="B13" s="4">
        <v>9</v>
      </c>
      <c r="C13" t="s" s="12">
        <v>10</v>
      </c>
      <c r="D13" s="18">
        <v>23.653</v>
      </c>
      <c r="E13" s="17">
        <v>0.3157</v>
      </c>
      <c r="F13" s="17">
        <v>0.1978</v>
      </c>
      <c r="G13" s="17">
        <v>0.4437</v>
      </c>
      <c r="H13" s="18">
        <v>2.116</v>
      </c>
      <c r="I13" s="17">
        <v>40.9829</v>
      </c>
      <c r="J13" s="17">
        <v>12.9435</v>
      </c>
      <c r="K13" s="9">
        <v>48.5169</v>
      </c>
      <c r="L13" s="17">
        <v>5.6774</v>
      </c>
      <c r="M13" s="17">
        <v>10.9837</v>
      </c>
      <c r="N13" s="17">
        <v>103.6342</v>
      </c>
      <c r="O13" s="17">
        <v>3.4228</v>
      </c>
      <c r="P13" s="17">
        <v>1.2151</v>
      </c>
      <c r="Q13" s="17">
        <v>5.5461</v>
      </c>
      <c r="R13" s="18">
        <v>1.347</v>
      </c>
      <c r="S13" s="17">
        <v>1.1648</v>
      </c>
      <c r="T13" s="17">
        <v>5.4348</v>
      </c>
      <c r="U13" s="17">
        <v>54.1874</v>
      </c>
      <c r="V13" s="17">
        <v>3.2765</v>
      </c>
      <c r="W13" s="17">
        <v>969.2374</v>
      </c>
      <c r="X13" s="10">
        <v>4.9938</v>
      </c>
      <c r="Y13" s="17">
        <v>31.7108</v>
      </c>
      <c r="Z13" s="17">
        <v>6.2195</v>
      </c>
      <c r="AA13" s="17">
        <v>8.7582</v>
      </c>
      <c r="AB13" s="17">
        <v>12.7279</v>
      </c>
      <c r="AC13" s="11">
        <v>8.0305</v>
      </c>
      <c r="AD13" s="17">
        <v>2.2846</v>
      </c>
      <c r="AE13" s="17">
        <v>6.2484</v>
      </c>
      <c r="AF13" s="18">
        <v>11.956</v>
      </c>
      <c r="AG13" s="18">
        <v>264.532</v>
      </c>
      <c r="AH13" s="17">
        <v>159.7377</v>
      </c>
      <c r="AI13" s="17">
        <v>1548.6834</v>
      </c>
      <c r="AJ13" s="17">
        <v>53.6135</v>
      </c>
      <c r="AK13" s="17">
        <v>18.3156</v>
      </c>
      <c r="AL13" s="17">
        <v>2.6301</v>
      </c>
      <c r="AM13" s="17">
        <v>9.243499999999999</v>
      </c>
      <c r="AN13" s="17">
        <v>10.4823</v>
      </c>
      <c r="AO13" s="17">
        <v>2.2978</v>
      </c>
      <c r="AP13" s="17">
        <v>1.6123</v>
      </c>
      <c r="AQ13" s="17">
        <v>2.6205</v>
      </c>
      <c r="AR13" s="17">
        <v>2.2768</v>
      </c>
      <c r="AS13" s="4">
        <v>10.07</v>
      </c>
      <c r="AT13" s="17">
        <v>0.7863</v>
      </c>
      <c r="AU13" s="17">
        <v>1.7794</v>
      </c>
      <c r="AV13" s="17">
        <v>0.3567</v>
      </c>
      <c r="AW13" s="17">
        <v>3.2078</v>
      </c>
      <c r="AX13" s="17">
        <v>16.4537</v>
      </c>
      <c r="AY13" s="17">
        <v>0.2921</v>
      </c>
      <c r="AZ13" s="17">
        <v>3.4166</v>
      </c>
      <c r="BA13" s="18">
        <v>2.076</v>
      </c>
      <c r="BB13" s="17">
        <v>22.6812</v>
      </c>
      <c r="BC13" s="17">
        <v>4.0887</v>
      </c>
      <c r="BD13" s="17">
        <v>36.2823</v>
      </c>
      <c r="BE13" s="17">
        <v>134.1388</v>
      </c>
      <c r="BF13" s="17">
        <v>30.0346</v>
      </c>
      <c r="BG13" s="17">
        <v>66.0612</v>
      </c>
      <c r="BH13" s="17">
        <v>4.0467</v>
      </c>
      <c r="BI13" s="17">
        <v>21.4952</v>
      </c>
      <c r="BJ13" s="17">
        <v>6.0366</v>
      </c>
      <c r="BK13" s="17">
        <v>3.2173</v>
      </c>
      <c r="BL13" s="17">
        <v>7.3038</v>
      </c>
      <c r="BM13" s="17">
        <v>7.5282</v>
      </c>
      <c r="BN13" s="17">
        <v>2.5375</v>
      </c>
      <c r="BO13" s="17">
        <v>25.9748</v>
      </c>
      <c r="BP13" s="17">
        <v>7.7214</v>
      </c>
      <c r="BQ13" s="17">
        <v>1.7205</v>
      </c>
      <c r="BR13" s="17">
        <v>7.4656</v>
      </c>
      <c r="BS13" s="17">
        <v>9.991400000000001</v>
      </c>
      <c r="BT13" s="17">
        <v>9.3032</v>
      </c>
      <c r="BU13" s="17">
        <v>5.1029</v>
      </c>
      <c r="BV13" s="5"/>
      <c r="BW13" s="17">
        <v>109.3984</v>
      </c>
      <c r="BX13" s="17">
        <v>4.2825</v>
      </c>
      <c r="BY13" s="17">
        <v>98.83759999999999</v>
      </c>
      <c r="BZ13" s="17">
        <v>2.7863</v>
      </c>
      <c r="CA13" s="17">
        <v>19.7257</v>
      </c>
      <c r="CB13" s="17">
        <v>44.8821</v>
      </c>
      <c r="CC13" s="17">
        <v>721.4981</v>
      </c>
      <c r="CD13" s="17">
        <v>1001.4108</v>
      </c>
      <c r="CE13" s="4">
        <v>4944</v>
      </c>
    </row>
    <row r="14" ht="19" customHeight="1">
      <c r="A14" t="s" s="3">
        <v>1</v>
      </c>
      <c r="B14" s="4">
        <v>10</v>
      </c>
      <c r="C14" t="s" s="12">
        <v>11</v>
      </c>
      <c r="D14" s="17">
        <v>46.3993</v>
      </c>
      <c r="E14" s="17">
        <v>0.5468</v>
      </c>
      <c r="F14" s="18">
        <v>0.247</v>
      </c>
      <c r="G14" s="17">
        <v>0.7936</v>
      </c>
      <c r="H14" s="17">
        <v>3.4841</v>
      </c>
      <c r="I14" s="17">
        <v>3227.3534</v>
      </c>
      <c r="J14" s="17">
        <v>594.4877</v>
      </c>
      <c r="K14" s="9">
        <v>2036.1215</v>
      </c>
      <c r="L14" s="17">
        <v>342.6571</v>
      </c>
      <c r="M14" s="17">
        <v>40.8086</v>
      </c>
      <c r="N14" s="4">
        <v>30.03</v>
      </c>
      <c r="O14" s="17">
        <v>19.9798</v>
      </c>
      <c r="P14" s="17">
        <v>1.9643</v>
      </c>
      <c r="Q14" s="17">
        <v>7.2281</v>
      </c>
      <c r="R14" s="17">
        <v>20.3275</v>
      </c>
      <c r="S14" s="17">
        <v>4.4208</v>
      </c>
      <c r="T14" s="17">
        <v>9.669499999999999</v>
      </c>
      <c r="U14" s="17">
        <v>36.1219</v>
      </c>
      <c r="V14" s="18">
        <v>8.752000000000001</v>
      </c>
      <c r="W14" s="18">
        <v>17.042</v>
      </c>
      <c r="X14" s="10">
        <v>6.0857</v>
      </c>
      <c r="Y14" s="17">
        <v>46.8553</v>
      </c>
      <c r="Z14" s="17">
        <v>15.8243</v>
      </c>
      <c r="AA14" s="17">
        <v>8.1839</v>
      </c>
      <c r="AB14" s="17">
        <v>3.0432</v>
      </c>
      <c r="AC14" s="11">
        <v>9.463699999999999</v>
      </c>
      <c r="AD14" s="17">
        <v>0.8934</v>
      </c>
      <c r="AE14" s="17">
        <v>3.3258</v>
      </c>
      <c r="AF14" s="17">
        <v>9.078200000000001</v>
      </c>
      <c r="AG14" s="17">
        <v>64.9937</v>
      </c>
      <c r="AH14" s="17">
        <v>37.8899</v>
      </c>
      <c r="AI14" s="17">
        <v>46.3991</v>
      </c>
      <c r="AJ14" s="17">
        <v>107.0168</v>
      </c>
      <c r="AK14" s="17">
        <v>24.6911</v>
      </c>
      <c r="AL14" s="17">
        <v>7.9772</v>
      </c>
      <c r="AM14" s="17">
        <v>13.5328</v>
      </c>
      <c r="AN14" s="17">
        <v>27.0428</v>
      </c>
      <c r="AO14" s="17">
        <v>11.0907</v>
      </c>
      <c r="AP14" s="17">
        <v>1.9095</v>
      </c>
      <c r="AQ14" s="17">
        <v>3.8471</v>
      </c>
      <c r="AR14" s="17">
        <v>5.6724</v>
      </c>
      <c r="AS14" s="17">
        <v>33.1204</v>
      </c>
      <c r="AT14" s="17">
        <v>0.8983</v>
      </c>
      <c r="AU14" s="17">
        <v>0.9157</v>
      </c>
      <c r="AV14" s="18">
        <v>0.673</v>
      </c>
      <c r="AW14" s="17">
        <v>0.5868</v>
      </c>
      <c r="AX14" s="18">
        <v>35.288</v>
      </c>
      <c r="AY14" s="17">
        <v>0.0579</v>
      </c>
      <c r="AZ14" s="17">
        <v>10.2169</v>
      </c>
      <c r="BA14" s="17">
        <v>9.183299999999999</v>
      </c>
      <c r="BB14" s="17">
        <v>3.0426</v>
      </c>
      <c r="BC14" s="17">
        <v>4.2275</v>
      </c>
      <c r="BD14" s="17">
        <v>108.9727</v>
      </c>
      <c r="BE14" s="17">
        <v>31.6442</v>
      </c>
      <c r="BF14" s="17">
        <v>9.197100000000001</v>
      </c>
      <c r="BG14" s="17">
        <v>15.5054</v>
      </c>
      <c r="BH14" s="18">
        <v>2.748</v>
      </c>
      <c r="BI14" s="17">
        <v>43.2436</v>
      </c>
      <c r="BJ14" s="17">
        <v>33.1658</v>
      </c>
      <c r="BK14" s="17">
        <v>4.7553</v>
      </c>
      <c r="BL14" s="17">
        <v>10.2149</v>
      </c>
      <c r="BM14" s="17">
        <v>14.1908</v>
      </c>
      <c r="BN14" s="17">
        <v>3.2191</v>
      </c>
      <c r="BO14" s="17">
        <v>29.9408</v>
      </c>
      <c r="BP14" s="18">
        <v>8.643000000000001</v>
      </c>
      <c r="BQ14" s="4">
        <v>1.88</v>
      </c>
      <c r="BR14" s="17">
        <v>2.7533</v>
      </c>
      <c r="BS14" s="4">
        <v>2.23</v>
      </c>
      <c r="BT14" s="18">
        <v>15.896</v>
      </c>
      <c r="BU14" s="17">
        <v>5.8981</v>
      </c>
      <c r="BV14" s="5"/>
      <c r="BW14" s="17">
        <v>141.2007</v>
      </c>
      <c r="BX14" s="17">
        <v>132.7687</v>
      </c>
      <c r="BY14" s="17">
        <v>3098.3127</v>
      </c>
      <c r="BZ14" s="17">
        <v>6.0432</v>
      </c>
      <c r="CA14" s="17">
        <v>84.9837</v>
      </c>
      <c r="CB14" s="17">
        <v>0.3782</v>
      </c>
      <c r="CC14" s="17">
        <v>371.3976</v>
      </c>
      <c r="CD14" s="17">
        <v>3835.0849</v>
      </c>
      <c r="CE14" s="4">
        <v>13035</v>
      </c>
    </row>
    <row r="15" ht="19" customHeight="1">
      <c r="A15" t="s" s="3">
        <v>1</v>
      </c>
      <c r="B15" s="4">
        <v>11</v>
      </c>
      <c r="C15" t="s" s="12">
        <v>12</v>
      </c>
      <c r="D15" s="17">
        <v>1224.3372</v>
      </c>
      <c r="E15" s="17">
        <v>69.9499</v>
      </c>
      <c r="F15" s="18">
        <v>1.597</v>
      </c>
      <c r="G15" s="17">
        <v>25.1859</v>
      </c>
      <c r="H15" s="17">
        <v>73.3844</v>
      </c>
      <c r="I15" s="17">
        <v>51.3086</v>
      </c>
      <c r="J15" s="17">
        <v>69.0951</v>
      </c>
      <c r="K15" s="9">
        <v>108.7756</v>
      </c>
      <c r="L15" s="17">
        <v>5.8869</v>
      </c>
      <c r="M15" s="17">
        <v>27.2083</v>
      </c>
      <c r="N15" s="17">
        <v>8236.606900000001</v>
      </c>
      <c r="O15" s="17">
        <v>390.8393</v>
      </c>
      <c r="P15" s="17">
        <v>335.8072</v>
      </c>
      <c r="Q15" s="17">
        <v>18.6373</v>
      </c>
      <c r="R15" s="17">
        <v>14.2458</v>
      </c>
      <c r="S15" s="17">
        <v>7.7565</v>
      </c>
      <c r="T15" s="4">
        <v>39.33</v>
      </c>
      <c r="U15" s="4">
        <v>214.99</v>
      </c>
      <c r="V15" s="17">
        <v>31.1025</v>
      </c>
      <c r="W15" s="17">
        <v>31.8055</v>
      </c>
      <c r="X15" s="10">
        <v>12.6958</v>
      </c>
      <c r="Y15" s="17">
        <v>31.8336</v>
      </c>
      <c r="Z15" s="17">
        <v>48.0602</v>
      </c>
      <c r="AA15" s="17">
        <v>43.9452</v>
      </c>
      <c r="AB15" s="17">
        <v>22.1422</v>
      </c>
      <c r="AC15" s="11">
        <v>22.6951</v>
      </c>
      <c r="AD15" s="17">
        <v>7.3836</v>
      </c>
      <c r="AE15" s="17">
        <v>15.3988</v>
      </c>
      <c r="AF15" s="18">
        <v>73.107</v>
      </c>
      <c r="AG15" s="17">
        <v>141.8547</v>
      </c>
      <c r="AH15" s="17">
        <v>70.4789</v>
      </c>
      <c r="AI15" s="17">
        <v>257.6794</v>
      </c>
      <c r="AJ15" s="17">
        <v>943.4863</v>
      </c>
      <c r="AK15" s="17">
        <v>1143.1948</v>
      </c>
      <c r="AL15" s="18">
        <v>726.359</v>
      </c>
      <c r="AM15" s="17">
        <v>8401.5749</v>
      </c>
      <c r="AN15" s="17">
        <v>41.5319</v>
      </c>
      <c r="AO15" s="17">
        <v>19.3568</v>
      </c>
      <c r="AP15" s="17">
        <v>7.2102</v>
      </c>
      <c r="AQ15" s="17">
        <v>11.2771</v>
      </c>
      <c r="AR15" s="17">
        <v>27.9403</v>
      </c>
      <c r="AS15" s="17">
        <v>22.9443</v>
      </c>
      <c r="AT15" s="17">
        <v>3.1782</v>
      </c>
      <c r="AU15" s="17">
        <v>10.1374</v>
      </c>
      <c r="AV15" s="17">
        <v>1.9884</v>
      </c>
      <c r="AW15" s="17">
        <v>21.1269</v>
      </c>
      <c r="AX15" s="17">
        <v>46.2453</v>
      </c>
      <c r="AY15" s="17">
        <v>0.1931</v>
      </c>
      <c r="AZ15" s="17">
        <v>25.2583</v>
      </c>
      <c r="BA15" s="18">
        <v>27.134</v>
      </c>
      <c r="BB15" s="17">
        <v>27.1771</v>
      </c>
      <c r="BC15" s="17">
        <v>32.3773</v>
      </c>
      <c r="BD15" s="17">
        <v>77.9842</v>
      </c>
      <c r="BE15" s="17">
        <v>282.0159</v>
      </c>
      <c r="BF15" s="17">
        <v>42.0178</v>
      </c>
      <c r="BG15" s="17">
        <v>99.7916</v>
      </c>
      <c r="BH15" s="17">
        <v>45.0054</v>
      </c>
      <c r="BI15" s="17">
        <v>61.1053</v>
      </c>
      <c r="BJ15" s="17">
        <v>138.0221</v>
      </c>
      <c r="BK15" s="17">
        <v>155.6442</v>
      </c>
      <c r="BL15" s="17">
        <v>181.3436</v>
      </c>
      <c r="BM15" s="17">
        <v>265.6548</v>
      </c>
      <c r="BN15" s="17">
        <v>28.6778</v>
      </c>
      <c r="BO15" s="17">
        <v>1027.6807</v>
      </c>
      <c r="BP15" s="17">
        <v>1389.9183</v>
      </c>
      <c r="BQ15" s="17">
        <v>38.9736</v>
      </c>
      <c r="BR15" s="17">
        <v>481.8418</v>
      </c>
      <c r="BS15" s="17">
        <v>126.4361</v>
      </c>
      <c r="BT15" s="17">
        <v>107.5353</v>
      </c>
      <c r="BU15" s="17">
        <v>146.8284</v>
      </c>
      <c r="BV15" s="5"/>
      <c r="BW15" s="17">
        <v>30668.6313</v>
      </c>
      <c r="BX15" s="17">
        <v>2.5897</v>
      </c>
      <c r="BY15" s="17">
        <v>687.8108999999999</v>
      </c>
      <c r="BZ15" s="17">
        <v>34.8966</v>
      </c>
      <c r="CA15" s="18">
        <v>151.217</v>
      </c>
      <c r="CB15" s="4">
        <v>3.58459999999998</v>
      </c>
      <c r="CC15" s="17">
        <v>22305.8917</v>
      </c>
      <c r="CD15" s="17">
        <v>53854.6216</v>
      </c>
      <c r="CE15" s="4">
        <v>81852</v>
      </c>
    </row>
    <row r="16" ht="19" customHeight="1">
      <c r="A16" t="s" s="3">
        <v>1</v>
      </c>
      <c r="B16" s="4">
        <v>12</v>
      </c>
      <c r="C16" t="s" s="12">
        <v>13</v>
      </c>
      <c r="D16" s="17">
        <v>27.6376</v>
      </c>
      <c r="E16" s="17">
        <v>1.1547</v>
      </c>
      <c r="F16" s="17">
        <v>0.1785</v>
      </c>
      <c r="G16" s="17">
        <v>0.7657</v>
      </c>
      <c r="H16" s="17">
        <v>8.9001</v>
      </c>
      <c r="I16" s="17">
        <v>6.6688</v>
      </c>
      <c r="J16" s="17">
        <v>9.595499999999999</v>
      </c>
      <c r="K16" s="9">
        <v>16.2551</v>
      </c>
      <c r="L16" s="17">
        <v>1.5834</v>
      </c>
      <c r="M16" s="17">
        <v>1.1062</v>
      </c>
      <c r="N16" s="17">
        <v>122.8493</v>
      </c>
      <c r="O16" s="17">
        <v>422.3346</v>
      </c>
      <c r="P16" s="17">
        <v>4.7696</v>
      </c>
      <c r="Q16" s="17">
        <v>4.4431</v>
      </c>
      <c r="R16" s="17">
        <v>5.4125</v>
      </c>
      <c r="S16" s="17">
        <v>3.8208</v>
      </c>
      <c r="T16" s="17">
        <v>3.0073</v>
      </c>
      <c r="U16" s="17">
        <v>15.3199</v>
      </c>
      <c r="V16" s="17">
        <v>11.5329</v>
      </c>
      <c r="W16" s="17">
        <v>8.575699999999999</v>
      </c>
      <c r="X16" s="10">
        <v>0.9105</v>
      </c>
      <c r="Y16" s="17">
        <v>5.9782</v>
      </c>
      <c r="Z16" s="17">
        <v>7.6774</v>
      </c>
      <c r="AA16" s="18">
        <v>5.799</v>
      </c>
      <c r="AB16" s="17">
        <v>1.9428</v>
      </c>
      <c r="AC16" s="11">
        <v>2.9266</v>
      </c>
      <c r="AD16" s="17">
        <v>0.4118</v>
      </c>
      <c r="AE16" s="17">
        <v>3.3383</v>
      </c>
      <c r="AF16" s="17">
        <v>1.2303</v>
      </c>
      <c r="AG16" s="18">
        <v>18.828</v>
      </c>
      <c r="AH16" s="17">
        <v>8.9819</v>
      </c>
      <c r="AI16" s="17">
        <v>24.7765</v>
      </c>
      <c r="AJ16" s="17">
        <v>16.2656</v>
      </c>
      <c r="AK16" s="17">
        <v>18.2303</v>
      </c>
      <c r="AL16" s="17">
        <v>228.8238</v>
      </c>
      <c r="AM16" s="18">
        <v>1215.064</v>
      </c>
      <c r="AN16" s="17">
        <v>6.3312</v>
      </c>
      <c r="AO16" s="17">
        <v>3.3275</v>
      </c>
      <c r="AP16" s="17">
        <v>0.4283</v>
      </c>
      <c r="AQ16" s="17">
        <v>14.6143</v>
      </c>
      <c r="AR16" s="17">
        <v>1.5725</v>
      </c>
      <c r="AS16" s="17">
        <v>2.5492</v>
      </c>
      <c r="AT16" s="17">
        <v>0.5625</v>
      </c>
      <c r="AU16" s="17">
        <v>0.4031</v>
      </c>
      <c r="AV16" s="17">
        <v>0.2607</v>
      </c>
      <c r="AW16" s="17">
        <v>2.0514</v>
      </c>
      <c r="AX16" s="17">
        <v>4.9765</v>
      </c>
      <c r="AY16" s="17">
        <v>0.0251</v>
      </c>
      <c r="AZ16" s="17">
        <v>24.0624</v>
      </c>
      <c r="BA16" s="17">
        <v>10.6249</v>
      </c>
      <c r="BB16" s="17">
        <v>5.6176</v>
      </c>
      <c r="BC16" s="17">
        <v>3.1937</v>
      </c>
      <c r="BD16" s="17">
        <v>11.2086</v>
      </c>
      <c r="BE16" s="17">
        <v>15.8077</v>
      </c>
      <c r="BF16" s="17">
        <v>4.8487</v>
      </c>
      <c r="BG16" s="17">
        <v>6.0076</v>
      </c>
      <c r="BH16" s="17">
        <v>3.1023</v>
      </c>
      <c r="BI16" s="18">
        <v>27.167</v>
      </c>
      <c r="BJ16" s="17">
        <v>22.6285</v>
      </c>
      <c r="BK16" s="17">
        <v>3.9906</v>
      </c>
      <c r="BL16" s="17">
        <v>4.0124</v>
      </c>
      <c r="BM16" s="17">
        <v>23.8792</v>
      </c>
      <c r="BN16" s="17">
        <v>1.8991</v>
      </c>
      <c r="BO16" s="17">
        <v>21.2108</v>
      </c>
      <c r="BP16" s="17">
        <v>31.6796</v>
      </c>
      <c r="BQ16" s="17">
        <v>0.8431</v>
      </c>
      <c r="BR16" s="17">
        <v>35.3396</v>
      </c>
      <c r="BS16" s="17">
        <v>85.1631</v>
      </c>
      <c r="BT16" s="17">
        <v>11.1905</v>
      </c>
      <c r="BU16" s="17">
        <v>10.5537</v>
      </c>
      <c r="BV16" s="5"/>
      <c r="BW16" s="17">
        <v>9762.2588</v>
      </c>
      <c r="BX16" s="17">
        <v>0.3261</v>
      </c>
      <c r="BY16" s="17">
        <v>85.0457</v>
      </c>
      <c r="BZ16" s="17">
        <v>3.9641</v>
      </c>
      <c r="CA16" s="17">
        <v>18.7536</v>
      </c>
      <c r="CB16" s="17">
        <v>68.7359</v>
      </c>
      <c r="CC16" s="17">
        <v>3898.7357</v>
      </c>
      <c r="CD16" s="17">
        <v>13837.8197</v>
      </c>
      <c r="CE16" s="4">
        <v>16481</v>
      </c>
    </row>
    <row r="17" ht="19" customHeight="1">
      <c r="A17" t="s" s="3">
        <v>1</v>
      </c>
      <c r="B17" s="4">
        <v>13</v>
      </c>
      <c r="C17" t="s" s="12">
        <v>14</v>
      </c>
      <c r="D17" s="17">
        <v>22.3383</v>
      </c>
      <c r="E17" s="17">
        <v>1.9817</v>
      </c>
      <c r="F17" s="17">
        <v>0.7161999999999999</v>
      </c>
      <c r="G17" s="18">
        <v>3.504</v>
      </c>
      <c r="H17" s="17">
        <v>6.7261</v>
      </c>
      <c r="I17" s="17">
        <v>8.815099999999999</v>
      </c>
      <c r="J17" s="17">
        <v>20.9523</v>
      </c>
      <c r="K17" s="9">
        <v>12.6146</v>
      </c>
      <c r="L17" s="17">
        <v>1.0172</v>
      </c>
      <c r="M17" s="17">
        <v>1.2407</v>
      </c>
      <c r="N17" s="17">
        <v>45.3143</v>
      </c>
      <c r="O17" s="17">
        <v>6.3134</v>
      </c>
      <c r="P17" s="17">
        <v>221.8988</v>
      </c>
      <c r="Q17" s="17">
        <v>10.9278</v>
      </c>
      <c r="R17" s="17">
        <v>7.8745</v>
      </c>
      <c r="S17" s="18">
        <v>31.693</v>
      </c>
      <c r="T17" s="17">
        <v>2.0287</v>
      </c>
      <c r="U17" s="17">
        <v>28.8042</v>
      </c>
      <c r="V17" s="17">
        <v>55.7008</v>
      </c>
      <c r="W17" s="17">
        <v>16.1553</v>
      </c>
      <c r="X17" s="10">
        <v>1.7729</v>
      </c>
      <c r="Y17" s="17">
        <v>24.1168</v>
      </c>
      <c r="Z17" s="17">
        <v>42.2802</v>
      </c>
      <c r="AA17" s="17">
        <v>28.6079</v>
      </c>
      <c r="AB17" s="17">
        <v>56.1794</v>
      </c>
      <c r="AC17" s="11">
        <v>3.4806</v>
      </c>
      <c r="AD17" s="17">
        <v>0.3541</v>
      </c>
      <c r="AE17" s="17">
        <v>7.1688</v>
      </c>
      <c r="AF17" s="17">
        <v>7.9035</v>
      </c>
      <c r="AG17" s="17">
        <v>449.4289</v>
      </c>
      <c r="AH17" s="17">
        <v>27.8837</v>
      </c>
      <c r="AI17" s="17">
        <v>274.2166</v>
      </c>
      <c r="AJ17" s="17">
        <v>101.6379</v>
      </c>
      <c r="AK17" s="17">
        <v>37.5806</v>
      </c>
      <c r="AL17" s="17">
        <v>7.4509</v>
      </c>
      <c r="AM17" s="17">
        <v>25.2861</v>
      </c>
      <c r="AN17" s="17">
        <v>29.5259</v>
      </c>
      <c r="AO17" s="17">
        <v>3.8596</v>
      </c>
      <c r="AP17" s="17">
        <v>2.4395</v>
      </c>
      <c r="AQ17" s="17">
        <v>3.5874</v>
      </c>
      <c r="AR17" s="17">
        <v>4.1245</v>
      </c>
      <c r="AS17" s="18">
        <v>1.626</v>
      </c>
      <c r="AT17" s="17">
        <v>2.3299</v>
      </c>
      <c r="AU17" s="17">
        <v>2.2225</v>
      </c>
      <c r="AV17" s="17">
        <v>0.7019</v>
      </c>
      <c r="AW17" s="18">
        <v>1.553</v>
      </c>
      <c r="AX17" s="17">
        <v>6.3968</v>
      </c>
      <c r="AY17" s="17">
        <v>0.0683</v>
      </c>
      <c r="AZ17" s="17">
        <v>3.5145</v>
      </c>
      <c r="BA17" s="17">
        <v>2.0575</v>
      </c>
      <c r="BB17" s="17">
        <v>3.9905</v>
      </c>
      <c r="BC17" s="17">
        <v>2.6343</v>
      </c>
      <c r="BD17" s="18">
        <v>4.252</v>
      </c>
      <c r="BE17" s="17">
        <v>14.3435</v>
      </c>
      <c r="BF17" s="17">
        <v>3.6491</v>
      </c>
      <c r="BG17" s="18">
        <v>6.022</v>
      </c>
      <c r="BH17" s="18">
        <v>3.643</v>
      </c>
      <c r="BI17" s="17">
        <v>6.3492</v>
      </c>
      <c r="BJ17" s="17">
        <v>9.9239</v>
      </c>
      <c r="BK17" s="17">
        <v>6.6014</v>
      </c>
      <c r="BL17" s="17">
        <v>34.8111</v>
      </c>
      <c r="BM17" s="17">
        <v>27.6772</v>
      </c>
      <c r="BN17" s="17">
        <v>2.3385</v>
      </c>
      <c r="BO17" s="17">
        <v>50.0926</v>
      </c>
      <c r="BP17" s="18">
        <v>28.519</v>
      </c>
      <c r="BQ17" s="17">
        <v>3.1882</v>
      </c>
      <c r="BR17" s="17">
        <v>37.0351</v>
      </c>
      <c r="BS17" s="17">
        <v>12.2669</v>
      </c>
      <c r="BT17" s="17">
        <v>28.9189</v>
      </c>
      <c r="BU17" s="17">
        <v>20.8922</v>
      </c>
      <c r="BV17" s="5"/>
      <c r="BW17" s="17">
        <v>1382.6167</v>
      </c>
      <c r="BX17" s="17">
        <v>0.0143</v>
      </c>
      <c r="BY17" s="17">
        <v>433.4401</v>
      </c>
      <c r="BZ17" s="17">
        <v>23.4305</v>
      </c>
      <c r="CA17" s="17">
        <v>227.1769</v>
      </c>
      <c r="CB17" s="17">
        <v>20.2513</v>
      </c>
      <c r="CC17" s="17">
        <v>1945.2405</v>
      </c>
      <c r="CD17" s="17">
        <v>4032.1703</v>
      </c>
      <c r="CE17" s="4">
        <v>6010</v>
      </c>
    </row>
    <row r="18" ht="19" customHeight="1">
      <c r="A18" t="s" s="3">
        <v>1</v>
      </c>
      <c r="B18" s="4">
        <v>14</v>
      </c>
      <c r="C18" t="s" s="12">
        <v>15</v>
      </c>
      <c r="D18" s="17">
        <v>21.3722</v>
      </c>
      <c r="E18" s="17">
        <v>1.1303</v>
      </c>
      <c r="F18" s="17">
        <v>0.1898</v>
      </c>
      <c r="G18" s="17">
        <v>1.8844</v>
      </c>
      <c r="H18" s="17">
        <v>4.8201</v>
      </c>
      <c r="I18" s="17">
        <v>4.5856</v>
      </c>
      <c r="J18" s="17">
        <v>4.4315</v>
      </c>
      <c r="K18" s="9">
        <v>18.0124</v>
      </c>
      <c r="L18" s="17">
        <v>1.2579</v>
      </c>
      <c r="M18" s="17">
        <v>1.6013</v>
      </c>
      <c r="N18" s="17">
        <v>10.0634</v>
      </c>
      <c r="O18" s="17">
        <v>2.4127</v>
      </c>
      <c r="P18" s="17">
        <v>8.5875</v>
      </c>
      <c r="Q18" s="17">
        <v>938.5531999999999</v>
      </c>
      <c r="R18" s="17">
        <v>305.5747</v>
      </c>
      <c r="S18" s="18">
        <v>1.203</v>
      </c>
      <c r="T18" s="17">
        <v>9.588100000000001</v>
      </c>
      <c r="U18" s="17">
        <v>2.6492</v>
      </c>
      <c r="V18" s="17">
        <v>18.0528</v>
      </c>
      <c r="W18" s="17">
        <v>43.8945</v>
      </c>
      <c r="X18" s="10">
        <v>2.4139</v>
      </c>
      <c r="Y18" s="17">
        <v>112.3823</v>
      </c>
      <c r="Z18" s="17">
        <v>62.8448</v>
      </c>
      <c r="AA18" s="17">
        <v>24.3061</v>
      </c>
      <c r="AB18" s="17">
        <v>567.7867</v>
      </c>
      <c r="AC18" s="11">
        <v>2.8475</v>
      </c>
      <c r="AD18" s="17">
        <v>0.2602</v>
      </c>
      <c r="AE18" s="17">
        <v>16.0046</v>
      </c>
      <c r="AF18" s="17">
        <v>9.0783</v>
      </c>
      <c r="AG18" s="17">
        <v>5309.9183</v>
      </c>
      <c r="AH18" s="17">
        <v>400.3721</v>
      </c>
      <c r="AI18" s="17">
        <v>2789.2192</v>
      </c>
      <c r="AJ18" s="17">
        <v>57.7815</v>
      </c>
      <c r="AK18" s="17">
        <v>43.1618</v>
      </c>
      <c r="AL18" s="17">
        <v>4.0256</v>
      </c>
      <c r="AM18" s="17">
        <v>10.5446</v>
      </c>
      <c r="AN18" s="18">
        <v>13.375</v>
      </c>
      <c r="AO18" s="17">
        <v>4.4859</v>
      </c>
      <c r="AP18" s="17">
        <v>0.5392</v>
      </c>
      <c r="AQ18" s="17">
        <v>0.8915</v>
      </c>
      <c r="AR18" s="17">
        <v>2.2725</v>
      </c>
      <c r="AS18" s="17">
        <v>8.4367</v>
      </c>
      <c r="AT18" s="17">
        <v>0.2884</v>
      </c>
      <c r="AU18" s="17">
        <v>1.7893</v>
      </c>
      <c r="AV18" s="18">
        <v>0.277</v>
      </c>
      <c r="AW18" s="18">
        <v>0.444</v>
      </c>
      <c r="AX18" s="17">
        <v>2.8966</v>
      </c>
      <c r="AY18" s="17">
        <v>0.4061</v>
      </c>
      <c r="AZ18" s="17">
        <v>0.7524</v>
      </c>
      <c r="BA18" s="17">
        <v>0.5737</v>
      </c>
      <c r="BB18" s="17">
        <v>0.5474</v>
      </c>
      <c r="BC18" s="17">
        <v>4.4373</v>
      </c>
      <c r="BD18" s="17">
        <v>18.9131</v>
      </c>
      <c r="BE18" s="18">
        <v>4.451</v>
      </c>
      <c r="BF18" s="17">
        <v>1.2283</v>
      </c>
      <c r="BG18" s="17">
        <v>1.1525</v>
      </c>
      <c r="BH18" s="17">
        <v>0.9058</v>
      </c>
      <c r="BI18" s="17">
        <v>12.4297</v>
      </c>
      <c r="BJ18" s="17">
        <v>16.5956</v>
      </c>
      <c r="BK18" s="17">
        <v>2.6632</v>
      </c>
      <c r="BL18" s="17">
        <v>37.2075</v>
      </c>
      <c r="BM18" s="17">
        <v>67.0196</v>
      </c>
      <c r="BN18" s="17">
        <v>16.0868</v>
      </c>
      <c r="BO18" s="17">
        <v>11.0173</v>
      </c>
      <c r="BP18" s="17">
        <v>3.9078</v>
      </c>
      <c r="BQ18" s="17">
        <v>5.2244</v>
      </c>
      <c r="BR18" s="17">
        <v>1.5159</v>
      </c>
      <c r="BS18" s="17">
        <v>0.7607</v>
      </c>
      <c r="BT18" s="17">
        <v>49.8024</v>
      </c>
      <c r="BU18" s="17">
        <v>2.5556</v>
      </c>
      <c r="BV18" s="5"/>
      <c r="BW18" s="17">
        <v>283.0962</v>
      </c>
      <c r="BX18" s="17">
        <v>0.0987</v>
      </c>
      <c r="BY18" s="17">
        <v>205.0449</v>
      </c>
      <c r="BZ18" s="17">
        <v>12.5246</v>
      </c>
      <c r="CA18" s="17">
        <v>63.1273</v>
      </c>
      <c r="CB18" s="17">
        <v>10.5921</v>
      </c>
      <c r="CC18" s="17">
        <v>1326.5528</v>
      </c>
      <c r="CD18" s="17">
        <v>1901.0368</v>
      </c>
      <c r="CE18" s="4">
        <v>13018</v>
      </c>
    </row>
    <row r="19" ht="19" customHeight="1">
      <c r="A19" t="s" s="3">
        <v>1</v>
      </c>
      <c r="B19" s="4">
        <v>15</v>
      </c>
      <c r="C19" t="s" s="12">
        <v>16</v>
      </c>
      <c r="D19" s="17">
        <v>45.3641</v>
      </c>
      <c r="E19" s="17">
        <v>0.3366</v>
      </c>
      <c r="F19" s="17">
        <v>0.1823</v>
      </c>
      <c r="G19" s="17">
        <v>0.7133</v>
      </c>
      <c r="H19" s="18">
        <v>1.894</v>
      </c>
      <c r="I19" s="17">
        <v>7.0716</v>
      </c>
      <c r="J19" s="17">
        <v>12.9961</v>
      </c>
      <c r="K19" s="9">
        <v>17.8229</v>
      </c>
      <c r="L19" s="17">
        <v>1.2836</v>
      </c>
      <c r="M19" s="17">
        <v>7.3057</v>
      </c>
      <c r="N19" s="17">
        <v>651.9662</v>
      </c>
      <c r="O19" s="17">
        <v>410.4938</v>
      </c>
      <c r="P19" s="17">
        <v>5.4681</v>
      </c>
      <c r="Q19" s="17">
        <v>16.9476</v>
      </c>
      <c r="R19" s="17">
        <v>445.0069</v>
      </c>
      <c r="S19" s="17">
        <v>292.5458</v>
      </c>
      <c r="T19" s="18">
        <v>12.109</v>
      </c>
      <c r="U19" s="17">
        <v>303.2121</v>
      </c>
      <c r="V19" s="17">
        <v>72.8835</v>
      </c>
      <c r="W19" s="17">
        <v>121.6473</v>
      </c>
      <c r="X19" s="10">
        <v>4.5813</v>
      </c>
      <c r="Y19" s="17">
        <v>36.5589</v>
      </c>
      <c r="Z19" s="17">
        <v>19.9927</v>
      </c>
      <c r="AA19" s="17">
        <v>56.6902</v>
      </c>
      <c r="AB19" s="17">
        <v>6.1852</v>
      </c>
      <c r="AC19" s="11">
        <v>21.4623</v>
      </c>
      <c r="AD19" s="17">
        <v>5.0174</v>
      </c>
      <c r="AE19" s="17">
        <v>4.7226</v>
      </c>
      <c r="AF19" s="17">
        <v>18.6691</v>
      </c>
      <c r="AG19" s="18">
        <v>321.999</v>
      </c>
      <c r="AH19" s="17">
        <v>121.9648</v>
      </c>
      <c r="AI19" s="17">
        <v>110.3211</v>
      </c>
      <c r="AJ19" s="17">
        <v>651.0914</v>
      </c>
      <c r="AK19" s="17">
        <v>417.0454</v>
      </c>
      <c r="AL19" s="17">
        <v>17.8302</v>
      </c>
      <c r="AM19" s="17">
        <v>64.1961</v>
      </c>
      <c r="AN19" s="17">
        <v>23.9059</v>
      </c>
      <c r="AO19" s="17">
        <v>7.1556</v>
      </c>
      <c r="AP19" s="17">
        <v>8.9755</v>
      </c>
      <c r="AQ19" s="17">
        <v>17.4632</v>
      </c>
      <c r="AR19" s="17">
        <v>23.1735</v>
      </c>
      <c r="AS19" s="17">
        <v>1.9426</v>
      </c>
      <c r="AT19" s="17">
        <v>509.0228</v>
      </c>
      <c r="AU19" s="17">
        <v>3.4815</v>
      </c>
      <c r="AV19" s="17">
        <v>1.2185</v>
      </c>
      <c r="AW19" s="17">
        <v>1.3507</v>
      </c>
      <c r="AX19" s="17">
        <v>27.0669</v>
      </c>
      <c r="AY19" s="17">
        <v>0.3141</v>
      </c>
      <c r="AZ19" s="17">
        <v>13.2384</v>
      </c>
      <c r="BA19" s="18">
        <v>15.989</v>
      </c>
      <c r="BB19" s="17">
        <v>59.5841</v>
      </c>
      <c r="BC19" s="17">
        <v>11.3241</v>
      </c>
      <c r="BD19" s="17">
        <v>12.0226</v>
      </c>
      <c r="BE19" s="17">
        <v>50.1335</v>
      </c>
      <c r="BF19" s="17">
        <v>13.4427</v>
      </c>
      <c r="BG19" s="18">
        <v>29.873</v>
      </c>
      <c r="BH19" s="17">
        <v>7.8699</v>
      </c>
      <c r="BI19" s="17">
        <v>121.2235</v>
      </c>
      <c r="BJ19" s="17">
        <v>16.1327</v>
      </c>
      <c r="BK19" s="17">
        <v>19.5388</v>
      </c>
      <c r="BL19" s="17">
        <v>54.5583</v>
      </c>
      <c r="BM19" s="17">
        <v>64.9311</v>
      </c>
      <c r="BN19" s="17">
        <v>11.1078</v>
      </c>
      <c r="BO19" s="17">
        <v>171.8671</v>
      </c>
      <c r="BP19" s="17">
        <v>89.3642</v>
      </c>
      <c r="BQ19" s="18">
        <v>8.988</v>
      </c>
      <c r="BR19" s="17">
        <v>2.9457</v>
      </c>
      <c r="BS19" s="17">
        <v>3.3501</v>
      </c>
      <c r="BT19" s="17">
        <v>22.3696</v>
      </c>
      <c r="BU19" s="17">
        <v>49.3648</v>
      </c>
      <c r="BV19" s="5"/>
      <c r="BW19" s="18">
        <v>1959.969</v>
      </c>
      <c r="BX19" s="17">
        <v>0.0039</v>
      </c>
      <c r="BY19" s="17">
        <v>80.50530000000001</v>
      </c>
      <c r="BZ19" s="17">
        <v>1.8368</v>
      </c>
      <c r="CA19" s="17">
        <v>16.8699</v>
      </c>
      <c r="CB19" s="17">
        <v>85.38509999999999</v>
      </c>
      <c r="CC19" s="17">
        <v>1157.6844</v>
      </c>
      <c r="CD19" s="17">
        <v>3302.2544</v>
      </c>
      <c r="CE19" s="4">
        <v>9088</v>
      </c>
    </row>
    <row r="20" ht="19" customHeight="1">
      <c r="A20" t="s" s="3">
        <v>1</v>
      </c>
      <c r="B20" s="4">
        <v>16</v>
      </c>
      <c r="C20" t="s" s="12">
        <v>17</v>
      </c>
      <c r="D20" s="17">
        <v>285.0341</v>
      </c>
      <c r="E20" s="17">
        <v>4.1475</v>
      </c>
      <c r="F20" s="17">
        <v>0.3347</v>
      </c>
      <c r="G20" s="17">
        <v>9.5099</v>
      </c>
      <c r="H20" s="17">
        <v>45.5716</v>
      </c>
      <c r="I20" s="17">
        <v>23.5388</v>
      </c>
      <c r="J20" s="17">
        <v>23.9184</v>
      </c>
      <c r="K20" s="9">
        <v>32.2751</v>
      </c>
      <c r="L20" s="17">
        <v>2.1717</v>
      </c>
      <c r="M20" s="17">
        <v>6.9441</v>
      </c>
      <c r="N20" s="17">
        <v>170.9856</v>
      </c>
      <c r="O20" s="17">
        <v>40.2055</v>
      </c>
      <c r="P20" s="17">
        <v>5.2917</v>
      </c>
      <c r="Q20" s="17">
        <v>16.5951</v>
      </c>
      <c r="R20" s="17">
        <v>115.0227</v>
      </c>
      <c r="S20" s="17">
        <v>222.5525</v>
      </c>
      <c r="T20" s="17">
        <v>14.0493</v>
      </c>
      <c r="U20" s="17">
        <v>36.8089</v>
      </c>
      <c r="V20" s="17">
        <v>24.7384</v>
      </c>
      <c r="W20" s="17">
        <v>51.1244</v>
      </c>
      <c r="X20" s="10">
        <v>3.2938</v>
      </c>
      <c r="Y20" s="17">
        <v>66.85850000000001</v>
      </c>
      <c r="Z20" s="17">
        <v>39.1023</v>
      </c>
      <c r="AA20" s="17">
        <v>44.2943</v>
      </c>
      <c r="AB20" s="17">
        <v>14.5706</v>
      </c>
      <c r="AC20" s="11">
        <v>31.2288</v>
      </c>
      <c r="AD20" s="18">
        <v>10.129</v>
      </c>
      <c r="AE20" s="17">
        <v>4.9742</v>
      </c>
      <c r="AF20" s="17">
        <v>21.9795</v>
      </c>
      <c r="AG20" s="17">
        <v>206.9553</v>
      </c>
      <c r="AH20" s="17">
        <v>75.9547</v>
      </c>
      <c r="AI20" s="17">
        <v>231.4586</v>
      </c>
      <c r="AJ20" s="17">
        <v>233.1725</v>
      </c>
      <c r="AK20" s="17">
        <v>693.6832000000001</v>
      </c>
      <c r="AL20" s="17">
        <v>19.5821</v>
      </c>
      <c r="AM20" s="17">
        <v>60.4174</v>
      </c>
      <c r="AN20" s="17">
        <v>69.44629999999999</v>
      </c>
      <c r="AO20" s="17">
        <v>4.3782</v>
      </c>
      <c r="AP20" s="17">
        <v>90.2621</v>
      </c>
      <c r="AQ20" s="18">
        <v>205.322</v>
      </c>
      <c r="AR20" s="17">
        <v>38.2382</v>
      </c>
      <c r="AS20" s="18">
        <v>64.813</v>
      </c>
      <c r="AT20" s="17">
        <v>351.0323</v>
      </c>
      <c r="AU20" s="17">
        <v>61.1553</v>
      </c>
      <c r="AV20" s="17">
        <v>25.8825</v>
      </c>
      <c r="AW20" s="17">
        <v>4.1975</v>
      </c>
      <c r="AX20" s="17">
        <v>92.36879999999999</v>
      </c>
      <c r="AY20" s="17">
        <v>0.8971</v>
      </c>
      <c r="AZ20" s="17">
        <v>38.4324</v>
      </c>
      <c r="BA20" s="17">
        <v>109.7341</v>
      </c>
      <c r="BB20" s="17">
        <v>143.9021</v>
      </c>
      <c r="BC20" s="17">
        <v>32.2069</v>
      </c>
      <c r="BD20" s="17">
        <v>135.9942</v>
      </c>
      <c r="BE20" s="17">
        <v>428.5086</v>
      </c>
      <c r="BF20" s="17">
        <v>57.3022</v>
      </c>
      <c r="BG20" s="17">
        <v>136.0251</v>
      </c>
      <c r="BH20" s="18">
        <v>43.285</v>
      </c>
      <c r="BI20" s="17">
        <v>200.9185</v>
      </c>
      <c r="BJ20" s="17">
        <v>56.1474</v>
      </c>
      <c r="BK20" s="17">
        <v>25.1467</v>
      </c>
      <c r="BL20" s="17">
        <v>81.4191</v>
      </c>
      <c r="BM20" s="17">
        <v>83.20740000000001</v>
      </c>
      <c r="BN20" s="17">
        <v>13.6177</v>
      </c>
      <c r="BO20" s="17">
        <v>81.5928</v>
      </c>
      <c r="BP20" s="17">
        <v>32.6746</v>
      </c>
      <c r="BQ20" s="17">
        <v>53.8621</v>
      </c>
      <c r="BR20" s="17">
        <v>114.9704</v>
      </c>
      <c r="BS20" s="17">
        <v>150.4679</v>
      </c>
      <c r="BT20" s="17">
        <v>74.9717</v>
      </c>
      <c r="BU20" s="17">
        <v>102.9819</v>
      </c>
      <c r="BV20" s="5"/>
      <c r="BW20" s="17">
        <v>256.4704</v>
      </c>
      <c r="BX20" s="18">
        <v>0.005</v>
      </c>
      <c r="BY20" s="17">
        <v>57.6162</v>
      </c>
      <c r="BZ20" s="17">
        <v>1.4568</v>
      </c>
      <c r="CA20" s="17">
        <v>13.0366</v>
      </c>
      <c r="CB20" s="17">
        <v>42.5287</v>
      </c>
      <c r="CC20" s="17">
        <v>256.6278</v>
      </c>
      <c r="CD20" s="17">
        <v>627.7415999999999</v>
      </c>
      <c r="CE20" s="4">
        <v>6729</v>
      </c>
    </row>
    <row r="21" ht="19" customHeight="1">
      <c r="A21" t="s" s="3">
        <v>1</v>
      </c>
      <c r="B21" s="4">
        <v>17</v>
      </c>
      <c r="C21" t="s" s="12">
        <v>18</v>
      </c>
      <c r="D21" s="17">
        <v>840.8979</v>
      </c>
      <c r="E21" s="17">
        <v>79.2706</v>
      </c>
      <c r="F21" s="17">
        <v>194.9245</v>
      </c>
      <c r="G21" s="17">
        <v>74.7723</v>
      </c>
      <c r="H21" s="17">
        <v>50.8317</v>
      </c>
      <c r="I21" s="17">
        <v>625.8389</v>
      </c>
      <c r="J21" s="17">
        <v>90.1935</v>
      </c>
      <c r="K21" s="9">
        <v>782.7557</v>
      </c>
      <c r="L21" s="17">
        <v>61.2439</v>
      </c>
      <c r="M21" s="17">
        <v>49.1192</v>
      </c>
      <c r="N21" s="17">
        <v>80.1194</v>
      </c>
      <c r="O21" s="17">
        <v>23.0052</v>
      </c>
      <c r="P21" s="17">
        <v>7.2855</v>
      </c>
      <c r="Q21" s="17">
        <v>14.2528</v>
      </c>
      <c r="R21" s="17">
        <v>9.833399999999999</v>
      </c>
      <c r="S21" s="17">
        <v>4.3875</v>
      </c>
      <c r="T21" s="17">
        <v>114.4814</v>
      </c>
      <c r="U21" s="18">
        <v>156.848</v>
      </c>
      <c r="V21" s="17">
        <v>37.5947</v>
      </c>
      <c r="W21" s="17">
        <v>63.1716</v>
      </c>
      <c r="X21" s="10">
        <v>738.2592</v>
      </c>
      <c r="Y21" s="17">
        <v>55.1576</v>
      </c>
      <c r="Z21" s="17">
        <v>57.9976</v>
      </c>
      <c r="AA21" s="17">
        <v>19.3596</v>
      </c>
      <c r="AB21" s="17">
        <v>5.1586</v>
      </c>
      <c r="AC21" s="11">
        <v>118.3506</v>
      </c>
      <c r="AD21" s="17">
        <v>1.9144</v>
      </c>
      <c r="AE21" s="17">
        <v>58.0168</v>
      </c>
      <c r="AF21" s="17">
        <v>59.2312</v>
      </c>
      <c r="AG21" s="17">
        <v>294.3218</v>
      </c>
      <c r="AH21" s="17">
        <v>328.0359</v>
      </c>
      <c r="AI21" s="17">
        <v>1005.7651</v>
      </c>
      <c r="AJ21" s="17">
        <v>269.8904</v>
      </c>
      <c r="AK21" s="17">
        <v>122.6214</v>
      </c>
      <c r="AL21" s="17">
        <v>19.3046</v>
      </c>
      <c r="AM21" s="18">
        <v>40.215</v>
      </c>
      <c r="AN21" s="18">
        <v>1766.364</v>
      </c>
      <c r="AO21" s="17">
        <v>192.5663</v>
      </c>
      <c r="AP21" s="17">
        <v>448.5566</v>
      </c>
      <c r="AQ21" s="17">
        <v>925.7548</v>
      </c>
      <c r="AR21" s="17">
        <v>133.6804</v>
      </c>
      <c r="AS21" s="17">
        <v>75.5145</v>
      </c>
      <c r="AT21" s="17">
        <v>11.0769</v>
      </c>
      <c r="AU21" s="17">
        <v>13.0307</v>
      </c>
      <c r="AV21" s="17">
        <v>2.3808</v>
      </c>
      <c r="AW21" s="17">
        <v>1.3729</v>
      </c>
      <c r="AX21" s="17">
        <v>245.6044</v>
      </c>
      <c r="AY21" s="17">
        <v>0.2435</v>
      </c>
      <c r="AZ21" s="17">
        <v>58.2158</v>
      </c>
      <c r="BA21" s="18">
        <v>27.959</v>
      </c>
      <c r="BB21" s="17">
        <v>80.76179999999999</v>
      </c>
      <c r="BC21" s="17">
        <v>31.0055</v>
      </c>
      <c r="BD21" s="17">
        <v>16.7615</v>
      </c>
      <c r="BE21" s="17">
        <v>140.7243</v>
      </c>
      <c r="BF21" s="17">
        <v>2.5756</v>
      </c>
      <c r="BG21" s="17">
        <v>23.4783</v>
      </c>
      <c r="BH21" s="17">
        <v>5.2265</v>
      </c>
      <c r="BI21" s="17">
        <v>23.9087</v>
      </c>
      <c r="BJ21" s="17">
        <v>132.3455</v>
      </c>
      <c r="BK21" s="17">
        <v>46.1062</v>
      </c>
      <c r="BL21" s="17">
        <v>14.7503</v>
      </c>
      <c r="BM21" s="17">
        <v>15.1632</v>
      </c>
      <c r="BN21" s="17">
        <v>2.8674</v>
      </c>
      <c r="BO21" s="17">
        <v>73.0377</v>
      </c>
      <c r="BP21" s="17">
        <v>26.9811</v>
      </c>
      <c r="BQ21" s="17">
        <v>2.6783</v>
      </c>
      <c r="BR21" s="17">
        <v>18.2679</v>
      </c>
      <c r="BS21" s="17">
        <v>3.4326</v>
      </c>
      <c r="BT21" s="17">
        <v>37.2169</v>
      </c>
      <c r="BU21" s="17">
        <v>19.5887</v>
      </c>
      <c r="BV21" s="5"/>
      <c r="BW21" s="17">
        <v>4982.2153</v>
      </c>
      <c r="BX21" s="17">
        <v>1.6066</v>
      </c>
      <c r="BY21" s="17">
        <v>202.1464</v>
      </c>
      <c r="BZ21" s="17">
        <v>5.0606</v>
      </c>
      <c r="CA21" s="18">
        <v>40.615</v>
      </c>
      <c r="CB21" s="17">
        <v>-133.6406</v>
      </c>
      <c r="CC21" s="17">
        <v>2772.9333</v>
      </c>
      <c r="CD21" s="17">
        <v>7870.9368</v>
      </c>
      <c r="CE21" s="4">
        <v>19575</v>
      </c>
    </row>
    <row r="22" ht="19" customHeight="1">
      <c r="A22" t="s" s="3">
        <v>1</v>
      </c>
      <c r="B22" s="4">
        <v>18</v>
      </c>
      <c r="C22" t="s" s="12">
        <v>19</v>
      </c>
      <c r="D22" s="17">
        <v>1043.5856</v>
      </c>
      <c r="E22" s="17">
        <v>3.6514</v>
      </c>
      <c r="F22" s="17">
        <v>1.0311</v>
      </c>
      <c r="G22" s="17">
        <v>3.1242</v>
      </c>
      <c r="H22" s="18">
        <v>102.961</v>
      </c>
      <c r="I22" s="17">
        <v>217.2631</v>
      </c>
      <c r="J22" s="17">
        <v>43.4317</v>
      </c>
      <c r="K22" s="9">
        <v>311.3604</v>
      </c>
      <c r="L22" s="17">
        <v>23.5422</v>
      </c>
      <c r="M22" s="17">
        <v>48.2085</v>
      </c>
      <c r="N22" s="17">
        <v>90.3058</v>
      </c>
      <c r="O22" s="17">
        <v>18.1572</v>
      </c>
      <c r="P22" s="17">
        <v>14.5292</v>
      </c>
      <c r="Q22" s="18">
        <v>56.825</v>
      </c>
      <c r="R22" s="17">
        <v>67.6848</v>
      </c>
      <c r="S22" s="17">
        <v>30.3176</v>
      </c>
      <c r="T22" s="17">
        <v>134.8061</v>
      </c>
      <c r="U22" s="17">
        <v>951.8424</v>
      </c>
      <c r="V22" s="17">
        <v>1012.5501</v>
      </c>
      <c r="W22" s="17">
        <v>116.5286</v>
      </c>
      <c r="X22" s="10">
        <v>12.5417</v>
      </c>
      <c r="Y22" s="17">
        <v>58.7705</v>
      </c>
      <c r="Z22" s="17">
        <v>101.7555</v>
      </c>
      <c r="AA22" s="17">
        <v>146.1678</v>
      </c>
      <c r="AB22" s="17">
        <v>18.8432</v>
      </c>
      <c r="AC22" s="11">
        <v>26.6556</v>
      </c>
      <c r="AD22" s="17">
        <v>1.9259</v>
      </c>
      <c r="AE22" s="17">
        <v>49.8283</v>
      </c>
      <c r="AF22" s="17">
        <v>25.5719</v>
      </c>
      <c r="AG22" s="17">
        <v>323.9281</v>
      </c>
      <c r="AH22" s="17">
        <v>168.6373</v>
      </c>
      <c r="AI22" s="17">
        <v>1004.7602</v>
      </c>
      <c r="AJ22" s="17">
        <v>165.5298</v>
      </c>
      <c r="AK22" s="17">
        <v>74.1585</v>
      </c>
      <c r="AL22" s="17">
        <v>21.0627</v>
      </c>
      <c r="AM22" s="17">
        <v>59.2816</v>
      </c>
      <c r="AN22" s="17">
        <v>42.8556</v>
      </c>
      <c r="AO22" s="17">
        <v>12.9919</v>
      </c>
      <c r="AP22" s="17">
        <v>2.1095</v>
      </c>
      <c r="AQ22" s="17">
        <v>7.7067</v>
      </c>
      <c r="AR22" s="17">
        <v>10.5223</v>
      </c>
      <c r="AS22" s="17">
        <v>17.8631</v>
      </c>
      <c r="AT22" s="17">
        <v>5.0822</v>
      </c>
      <c r="AU22" s="17">
        <v>5.2271</v>
      </c>
      <c r="AV22" s="17">
        <v>1.8171</v>
      </c>
      <c r="AW22" s="18">
        <v>15.168</v>
      </c>
      <c r="AX22" s="17">
        <v>56.5925</v>
      </c>
      <c r="AY22" s="17">
        <v>0.1963</v>
      </c>
      <c r="AZ22" s="17">
        <v>9.857699999999999</v>
      </c>
      <c r="BA22" s="18">
        <v>7.762</v>
      </c>
      <c r="BB22" s="17">
        <v>11.1634</v>
      </c>
      <c r="BC22" s="17">
        <v>31.6772</v>
      </c>
      <c r="BD22" s="18">
        <v>52.192</v>
      </c>
      <c r="BE22" s="17">
        <v>179.3857</v>
      </c>
      <c r="BF22" s="17">
        <v>35.1233</v>
      </c>
      <c r="BG22" s="17">
        <v>49.5581</v>
      </c>
      <c r="BH22" s="17">
        <v>60.8622</v>
      </c>
      <c r="BI22" s="17">
        <v>47.8903</v>
      </c>
      <c r="BJ22" s="17">
        <v>53.0525</v>
      </c>
      <c r="BK22" s="17">
        <v>23.8918</v>
      </c>
      <c r="BL22" s="17">
        <v>33.7544</v>
      </c>
      <c r="BM22" s="17">
        <v>45.3588</v>
      </c>
      <c r="BN22" s="17">
        <v>5.9096</v>
      </c>
      <c r="BO22" s="17">
        <v>298.1545</v>
      </c>
      <c r="BP22" s="18">
        <v>160.603</v>
      </c>
      <c r="BQ22" s="17">
        <v>4.2975</v>
      </c>
      <c r="BR22" s="17">
        <v>41.9889</v>
      </c>
      <c r="BS22" s="17">
        <v>18.9951</v>
      </c>
      <c r="BT22" s="17">
        <v>74.42740000000001</v>
      </c>
      <c r="BU22" s="17">
        <v>72.0898</v>
      </c>
      <c r="BV22" s="5"/>
      <c r="BW22" s="17">
        <v>5122.2731</v>
      </c>
      <c r="BX22" s="17">
        <v>4255.5135</v>
      </c>
      <c r="BY22" s="17">
        <v>722.4529</v>
      </c>
      <c r="BZ22" s="17">
        <v>15.8723</v>
      </c>
      <c r="CA22" s="17">
        <v>151.4457</v>
      </c>
      <c r="CB22" s="17">
        <v>97.14279999999999</v>
      </c>
      <c r="CC22" s="17">
        <v>6479.1924</v>
      </c>
      <c r="CD22" s="17">
        <v>16843.8928</v>
      </c>
      <c r="CE22" s="4">
        <v>24976</v>
      </c>
    </row>
    <row r="23" ht="19" customHeight="1">
      <c r="A23" t="s" s="3">
        <v>1</v>
      </c>
      <c r="B23" s="4">
        <v>19</v>
      </c>
      <c r="C23" t="s" s="12">
        <v>20</v>
      </c>
      <c r="D23" s="17">
        <v>61.2665</v>
      </c>
      <c r="E23" s="17">
        <v>8.508699999999999</v>
      </c>
      <c r="F23" s="18">
        <v>0.676</v>
      </c>
      <c r="G23" s="17">
        <v>12.6732</v>
      </c>
      <c r="H23" s="17">
        <v>13.8026</v>
      </c>
      <c r="I23" s="17">
        <v>53.9691</v>
      </c>
      <c r="J23" s="17">
        <v>70.6918</v>
      </c>
      <c r="K23" s="9">
        <v>69.76439999999999</v>
      </c>
      <c r="L23" s="17">
        <v>3.5166</v>
      </c>
      <c r="M23" s="17">
        <v>11.7748</v>
      </c>
      <c r="N23" s="17">
        <v>226.6087</v>
      </c>
      <c r="O23" s="17">
        <v>113.0324</v>
      </c>
      <c r="P23" s="18">
        <v>21.556</v>
      </c>
      <c r="Q23" s="17">
        <v>133.0498</v>
      </c>
      <c r="R23" s="17">
        <v>122.9086</v>
      </c>
      <c r="S23" s="17">
        <v>99.27670000000001</v>
      </c>
      <c r="T23" s="17">
        <v>57.8596</v>
      </c>
      <c r="U23" s="17">
        <v>384.8635</v>
      </c>
      <c r="V23" s="17">
        <v>616.5465</v>
      </c>
      <c r="W23" s="17">
        <v>71.4883</v>
      </c>
      <c r="X23" s="10">
        <v>4.7311</v>
      </c>
      <c r="Y23" s="17">
        <v>107.7266</v>
      </c>
      <c r="Z23" s="17">
        <v>193.1802</v>
      </c>
      <c r="AA23" s="17">
        <v>193.0369</v>
      </c>
      <c r="AB23" s="17">
        <v>112.4869</v>
      </c>
      <c r="AC23" s="11">
        <v>30.9877</v>
      </c>
      <c r="AD23" s="17">
        <v>11.1296</v>
      </c>
      <c r="AE23" s="17">
        <v>59.7544</v>
      </c>
      <c r="AF23" s="17">
        <v>22.3403</v>
      </c>
      <c r="AG23" s="17">
        <v>1032.5582</v>
      </c>
      <c r="AH23" s="17">
        <v>494.6436</v>
      </c>
      <c r="AI23" s="17">
        <v>2762.5074</v>
      </c>
      <c r="AJ23" s="17">
        <v>454.2523</v>
      </c>
      <c r="AK23" s="17">
        <v>189.8722</v>
      </c>
      <c r="AL23" s="17">
        <v>28.4557</v>
      </c>
      <c r="AM23" s="17">
        <v>28.6483</v>
      </c>
      <c r="AN23" s="18">
        <v>71.827</v>
      </c>
      <c r="AO23" s="17">
        <v>7.5788</v>
      </c>
      <c r="AP23" s="18">
        <v>8.999000000000001</v>
      </c>
      <c r="AQ23" s="17">
        <v>19.2339</v>
      </c>
      <c r="AR23" s="17">
        <v>65.0926</v>
      </c>
      <c r="AS23" s="17">
        <v>9.805099999999999</v>
      </c>
      <c r="AT23" s="17">
        <v>10.0032</v>
      </c>
      <c r="AU23" s="17">
        <v>3.6163</v>
      </c>
      <c r="AV23" s="17">
        <v>0.9497</v>
      </c>
      <c r="AW23" s="17">
        <v>3.7434</v>
      </c>
      <c r="AX23" s="18">
        <v>15.644</v>
      </c>
      <c r="AY23" s="17">
        <v>0.4396</v>
      </c>
      <c r="AZ23" s="17">
        <v>3.7222</v>
      </c>
      <c r="BA23" s="17">
        <v>2.4867</v>
      </c>
      <c r="BB23" s="17">
        <v>2.9331</v>
      </c>
      <c r="BC23" s="17">
        <v>9.7098</v>
      </c>
      <c r="BD23" s="17">
        <v>205.7617</v>
      </c>
      <c r="BE23" s="18">
        <v>91.304</v>
      </c>
      <c r="BF23" s="17">
        <v>9.326499999999999</v>
      </c>
      <c r="BG23" s="17">
        <v>18.8741</v>
      </c>
      <c r="BH23" s="17">
        <v>27.8236</v>
      </c>
      <c r="BI23" s="17">
        <v>43.0838</v>
      </c>
      <c r="BJ23" s="17">
        <v>59.5805</v>
      </c>
      <c r="BK23" s="17">
        <v>15.9599</v>
      </c>
      <c r="BL23" s="17">
        <v>32.0885</v>
      </c>
      <c r="BM23" s="17">
        <v>46.9034</v>
      </c>
      <c r="BN23" s="17">
        <v>6.6297</v>
      </c>
      <c r="BO23" s="17">
        <v>163.8057</v>
      </c>
      <c r="BP23" s="17">
        <v>48.3996</v>
      </c>
      <c r="BQ23" s="17">
        <v>5.9598</v>
      </c>
      <c r="BR23" s="17">
        <v>7.3253</v>
      </c>
      <c r="BS23" s="18">
        <v>6.657</v>
      </c>
      <c r="BT23" s="17">
        <v>430.9582</v>
      </c>
      <c r="BU23" s="18">
        <v>48.662</v>
      </c>
      <c r="BV23" s="5"/>
      <c r="BW23" s="17">
        <v>1563.1611</v>
      </c>
      <c r="BX23" s="17">
        <v>0.0333</v>
      </c>
      <c r="BY23" s="17">
        <v>763.6829</v>
      </c>
      <c r="BZ23" s="17">
        <v>17.4154</v>
      </c>
      <c r="CA23" s="17">
        <v>75.38339999999999</v>
      </c>
      <c r="CB23" s="17">
        <v>81.3113</v>
      </c>
      <c r="CC23" s="18">
        <v>1457.143</v>
      </c>
      <c r="CD23" s="17">
        <v>3958.1304</v>
      </c>
      <c r="CE23" s="17">
        <v>13364.9999</v>
      </c>
    </row>
    <row r="24" ht="19" customHeight="1">
      <c r="A24" t="s" s="3">
        <v>1</v>
      </c>
      <c r="B24" s="4">
        <v>20</v>
      </c>
      <c r="C24" t="s" s="12">
        <v>21</v>
      </c>
      <c r="D24" s="18">
        <v>66.351</v>
      </c>
      <c r="E24" s="17">
        <v>2.0064</v>
      </c>
      <c r="F24" s="17">
        <v>0.8134</v>
      </c>
      <c r="G24" s="17">
        <v>2.9324</v>
      </c>
      <c r="H24" s="17">
        <v>12.3626</v>
      </c>
      <c r="I24" s="17">
        <v>107.9916</v>
      </c>
      <c r="J24" s="18">
        <v>67.773</v>
      </c>
      <c r="K24" s="9">
        <v>129.0706</v>
      </c>
      <c r="L24" s="17">
        <v>5.7445</v>
      </c>
      <c r="M24" s="17">
        <v>71.36879999999999</v>
      </c>
      <c r="N24" s="17">
        <v>156.9767</v>
      </c>
      <c r="O24" s="18">
        <v>260.788</v>
      </c>
      <c r="P24" s="17">
        <v>4.9279</v>
      </c>
      <c r="Q24" s="17">
        <v>92.72190000000001</v>
      </c>
      <c r="R24" s="17">
        <v>8.611599999999999</v>
      </c>
      <c r="S24" s="17">
        <v>7.1012</v>
      </c>
      <c r="T24" s="17">
        <v>86.84480000000001</v>
      </c>
      <c r="U24" s="17">
        <v>157.0807</v>
      </c>
      <c r="V24" s="17">
        <v>26.6781</v>
      </c>
      <c r="W24" s="17">
        <v>2249.0625</v>
      </c>
      <c r="X24" s="10">
        <v>20.5622</v>
      </c>
      <c r="Y24" s="18">
        <v>2187.953</v>
      </c>
      <c r="Z24" s="17">
        <v>459.2796</v>
      </c>
      <c r="AA24" s="17">
        <v>380.5129</v>
      </c>
      <c r="AB24" s="17">
        <v>110.0434</v>
      </c>
      <c r="AC24" s="11">
        <v>69.32559999999999</v>
      </c>
      <c r="AD24" s="17">
        <v>11.4993</v>
      </c>
      <c r="AE24" s="17">
        <v>95.8832</v>
      </c>
      <c r="AF24" s="17">
        <v>30.6175</v>
      </c>
      <c r="AG24" s="17">
        <v>6566.7039</v>
      </c>
      <c r="AH24" s="18">
        <v>1294.772</v>
      </c>
      <c r="AI24" s="17">
        <v>8728.027899999999</v>
      </c>
      <c r="AJ24" s="17">
        <v>235.7392</v>
      </c>
      <c r="AK24" s="17">
        <v>54.9866</v>
      </c>
      <c r="AL24" s="17">
        <v>15.9473</v>
      </c>
      <c r="AM24" s="17">
        <v>47.3185</v>
      </c>
      <c r="AN24" s="17">
        <v>11.3371</v>
      </c>
      <c r="AO24" s="17">
        <v>43.0589</v>
      </c>
      <c r="AP24" s="17">
        <v>13.0171</v>
      </c>
      <c r="AQ24" s="17">
        <v>28.7523</v>
      </c>
      <c r="AR24" s="17">
        <v>5.1094</v>
      </c>
      <c r="AS24" s="17">
        <v>10.8997</v>
      </c>
      <c r="AT24" s="17">
        <v>0.9212</v>
      </c>
      <c r="AU24" s="17">
        <v>2.0278</v>
      </c>
      <c r="AV24" s="17">
        <v>0.8062</v>
      </c>
      <c r="AW24" s="17">
        <v>2.8851</v>
      </c>
      <c r="AX24" s="17">
        <v>25.0314</v>
      </c>
      <c r="AY24" s="17">
        <v>0.0939</v>
      </c>
      <c r="AZ24" s="17">
        <v>3.3264</v>
      </c>
      <c r="BA24" s="18">
        <v>3.051</v>
      </c>
      <c r="BB24" s="17">
        <v>4.5984</v>
      </c>
      <c r="BC24" s="17">
        <v>12.9273</v>
      </c>
      <c r="BD24" s="17">
        <v>44.6653</v>
      </c>
      <c r="BE24" s="17">
        <v>133.6919</v>
      </c>
      <c r="BF24" s="17">
        <v>24.5451</v>
      </c>
      <c r="BG24" s="17">
        <v>26.6437</v>
      </c>
      <c r="BH24" s="17">
        <v>7.2037</v>
      </c>
      <c r="BI24" s="17">
        <v>37.5113</v>
      </c>
      <c r="BJ24" s="17">
        <v>25.6495</v>
      </c>
      <c r="BK24" s="17">
        <v>6.4113</v>
      </c>
      <c r="BL24" s="17">
        <v>31.8008</v>
      </c>
      <c r="BM24" s="17">
        <v>46.4518</v>
      </c>
      <c r="BN24" s="17">
        <v>5.8143</v>
      </c>
      <c r="BO24" s="17">
        <v>60.7128</v>
      </c>
      <c r="BP24" s="17">
        <v>62.7244</v>
      </c>
      <c r="BQ24" s="17">
        <v>3.6646</v>
      </c>
      <c r="BR24" s="17">
        <v>7.2426</v>
      </c>
      <c r="BS24" s="17">
        <v>5.7854</v>
      </c>
      <c r="BT24" s="17">
        <v>209.8168</v>
      </c>
      <c r="BU24" s="17">
        <v>107.1548</v>
      </c>
      <c r="BV24" s="5"/>
      <c r="BW24" s="17">
        <v>619.3878999999999</v>
      </c>
      <c r="BX24" s="17">
        <v>4.7354</v>
      </c>
      <c r="BY24" s="17">
        <v>287.3764</v>
      </c>
      <c r="BZ24" s="17">
        <v>6.6458</v>
      </c>
      <c r="CA24" s="17">
        <v>50.9311</v>
      </c>
      <c r="CB24" s="17">
        <v>127.0275</v>
      </c>
      <c r="CC24" s="17">
        <v>1601.3247</v>
      </c>
      <c r="CD24" s="17">
        <v>2697.4288</v>
      </c>
      <c r="CE24" s="4">
        <v>27586</v>
      </c>
    </row>
    <row r="25" ht="19" customHeight="1">
      <c r="A25" t="s" s="7">
        <v>1</v>
      </c>
      <c r="B25" s="10">
        <v>21</v>
      </c>
      <c r="C25" t="s" s="14">
        <v>22</v>
      </c>
      <c r="D25" s="10">
        <v>28.4569</v>
      </c>
      <c r="E25" s="10">
        <v>1.0805</v>
      </c>
      <c r="F25" s="10">
        <v>0.1391</v>
      </c>
      <c r="G25" s="10">
        <v>0.3575</v>
      </c>
      <c r="H25" s="10">
        <v>5.1492</v>
      </c>
      <c r="I25" s="10">
        <v>28.3736</v>
      </c>
      <c r="J25" s="10">
        <v>25.3632</v>
      </c>
      <c r="K25" s="9">
        <v>60.7834</v>
      </c>
      <c r="L25" s="10">
        <v>2.7787</v>
      </c>
      <c r="M25" s="10">
        <v>73.8266</v>
      </c>
      <c r="N25" s="10">
        <v>26.3474</v>
      </c>
      <c r="O25" s="10">
        <v>3.4603</v>
      </c>
      <c r="P25" s="10">
        <v>3.1925</v>
      </c>
      <c r="Q25" s="10">
        <v>13.2104</v>
      </c>
      <c r="R25" s="10">
        <v>17.6031</v>
      </c>
      <c r="S25" s="10">
        <v>5.9737</v>
      </c>
      <c r="T25" s="10">
        <v>12.4539</v>
      </c>
      <c r="U25" s="10">
        <v>23.7141</v>
      </c>
      <c r="V25" s="10">
        <v>28.9462</v>
      </c>
      <c r="W25" s="10">
        <v>62.6115</v>
      </c>
      <c r="X25" s="10">
        <v>108.228</v>
      </c>
      <c r="Y25" s="10">
        <v>326.2404</v>
      </c>
      <c r="Z25" s="10">
        <v>111.9105</v>
      </c>
      <c r="AA25" s="10">
        <v>130.5781</v>
      </c>
      <c r="AB25" s="10">
        <v>228.38</v>
      </c>
      <c r="AC25" s="11">
        <v>15.9771</v>
      </c>
      <c r="AD25" s="10">
        <v>1.7916</v>
      </c>
      <c r="AE25" s="10">
        <v>7.8282</v>
      </c>
      <c r="AF25" s="10">
        <v>5.3352</v>
      </c>
      <c r="AG25" s="10">
        <v>114.2887</v>
      </c>
      <c r="AH25" s="10">
        <v>102.1146</v>
      </c>
      <c r="AI25" s="10">
        <v>64.9295</v>
      </c>
      <c r="AJ25" s="10">
        <v>172.0563</v>
      </c>
      <c r="AK25" s="10">
        <v>18.609</v>
      </c>
      <c r="AL25" s="10">
        <v>5.6508</v>
      </c>
      <c r="AM25" s="10">
        <v>13.0846</v>
      </c>
      <c r="AN25" s="10">
        <v>9.1022</v>
      </c>
      <c r="AO25" s="10">
        <v>7.8218</v>
      </c>
      <c r="AP25" s="10">
        <v>1.8563</v>
      </c>
      <c r="AQ25" s="10">
        <v>5.2646</v>
      </c>
      <c r="AR25" s="10">
        <v>8.226599999999999</v>
      </c>
      <c r="AS25" s="10">
        <v>22.3198</v>
      </c>
      <c r="AT25" s="10">
        <v>0.7584</v>
      </c>
      <c r="AU25" s="10">
        <v>1.0127</v>
      </c>
      <c r="AV25" s="10">
        <v>0.4167</v>
      </c>
      <c r="AW25" s="10">
        <v>5.0126</v>
      </c>
      <c r="AX25" s="10">
        <v>121.19</v>
      </c>
      <c r="AY25" s="10">
        <v>0.0273</v>
      </c>
      <c r="AZ25" s="10">
        <v>6.5797</v>
      </c>
      <c r="BA25" s="10">
        <v>0.6068</v>
      </c>
      <c r="BB25" s="10">
        <v>12.0243</v>
      </c>
      <c r="BC25" s="10">
        <v>7.1985</v>
      </c>
      <c r="BD25" s="10">
        <v>40.8959</v>
      </c>
      <c r="BE25" s="10">
        <v>255.5124</v>
      </c>
      <c r="BF25" s="10">
        <v>40.0217</v>
      </c>
      <c r="BG25" s="10">
        <v>35.7098</v>
      </c>
      <c r="BH25" s="10">
        <v>9.765000000000001</v>
      </c>
      <c r="BI25" s="10">
        <v>29.9798</v>
      </c>
      <c r="BJ25" s="10">
        <v>16.1388</v>
      </c>
      <c r="BK25" s="10">
        <v>5.9615</v>
      </c>
      <c r="BL25" s="10">
        <v>11.5091</v>
      </c>
      <c r="BM25" s="10">
        <v>17.3375</v>
      </c>
      <c r="BN25" s="10">
        <v>1.8932</v>
      </c>
      <c r="BO25" s="10">
        <v>33.5005</v>
      </c>
      <c r="BP25" s="10">
        <v>24.869</v>
      </c>
      <c r="BQ25" s="10">
        <v>0.8447</v>
      </c>
      <c r="BR25" s="10">
        <v>7.4392</v>
      </c>
      <c r="BS25" s="10">
        <v>8.650399999999999</v>
      </c>
      <c r="BT25" s="10">
        <v>18.9954</v>
      </c>
      <c r="BU25" s="10">
        <v>6.8314</v>
      </c>
      <c r="BV25" s="22"/>
      <c r="BW25" s="10">
        <v>133.5633</v>
      </c>
      <c r="BX25" s="10">
        <v>162.9726</v>
      </c>
      <c r="BY25" s="10">
        <v>1434.8981</v>
      </c>
      <c r="BZ25" s="10">
        <v>14.7456</v>
      </c>
      <c r="CA25" s="10">
        <v>59.4836</v>
      </c>
      <c r="CB25" s="10">
        <v>-469.0412</v>
      </c>
      <c r="CC25" s="10">
        <v>35907.7062</v>
      </c>
      <c r="CD25" s="10">
        <v>37244.3281</v>
      </c>
      <c r="CE25" s="10">
        <v>39888</v>
      </c>
    </row>
    <row r="26" ht="19" customHeight="1">
      <c r="A26" t="s" s="3">
        <v>1</v>
      </c>
      <c r="B26" s="4">
        <v>22</v>
      </c>
      <c r="C26" t="s" s="12">
        <v>23</v>
      </c>
      <c r="D26" s="17">
        <v>84.16419999999999</v>
      </c>
      <c r="E26" s="17">
        <v>17.6068</v>
      </c>
      <c r="F26" s="17">
        <v>1.2047</v>
      </c>
      <c r="G26" s="17">
        <v>33.7051</v>
      </c>
      <c r="H26" s="17">
        <v>41.1317</v>
      </c>
      <c r="I26" s="17">
        <v>579.5198</v>
      </c>
      <c r="J26" s="17">
        <v>265.2693</v>
      </c>
      <c r="K26" s="9">
        <v>645.2555</v>
      </c>
      <c r="L26" s="17">
        <v>52.0189</v>
      </c>
      <c r="M26" s="4">
        <v>138.99</v>
      </c>
      <c r="N26" s="17">
        <v>99.76220000000001</v>
      </c>
      <c r="O26" s="17">
        <v>235.8711</v>
      </c>
      <c r="P26" s="17">
        <v>14.9091</v>
      </c>
      <c r="Q26" s="18">
        <v>132.069</v>
      </c>
      <c r="R26" s="17">
        <v>83.9002</v>
      </c>
      <c r="S26" s="17">
        <v>10.6101</v>
      </c>
      <c r="T26" s="17">
        <v>34.6175</v>
      </c>
      <c r="U26" s="18">
        <v>138.298</v>
      </c>
      <c r="V26" s="17">
        <v>208.3786</v>
      </c>
      <c r="W26" s="17">
        <v>926.1156</v>
      </c>
      <c r="X26" s="10">
        <v>21.6891</v>
      </c>
      <c r="Y26" s="17">
        <v>1753.5873</v>
      </c>
      <c r="Z26" s="17">
        <v>688.8957</v>
      </c>
      <c r="AA26" s="17">
        <v>828.9798</v>
      </c>
      <c r="AB26" s="17">
        <v>143.5599</v>
      </c>
      <c r="AC26" s="11">
        <v>93.5693</v>
      </c>
      <c r="AD26" s="17">
        <v>17.4929</v>
      </c>
      <c r="AE26" s="17">
        <v>173.7538</v>
      </c>
      <c r="AF26" s="18">
        <v>19.753</v>
      </c>
      <c r="AG26" s="17">
        <v>5386.3771</v>
      </c>
      <c r="AH26" s="17">
        <v>1154.1072</v>
      </c>
      <c r="AI26" s="17">
        <v>3882.3176</v>
      </c>
      <c r="AJ26" s="17">
        <v>222.8759</v>
      </c>
      <c r="AK26" s="17">
        <v>282.7803</v>
      </c>
      <c r="AL26" s="17">
        <v>14.1958</v>
      </c>
      <c r="AM26" s="17">
        <v>49.9933</v>
      </c>
      <c r="AN26" s="18">
        <v>71.309</v>
      </c>
      <c r="AO26" s="17">
        <v>273.5786</v>
      </c>
      <c r="AP26" s="17">
        <v>15.7058</v>
      </c>
      <c r="AQ26" s="17">
        <v>12.7009</v>
      </c>
      <c r="AR26" s="17">
        <v>112.2142</v>
      </c>
      <c r="AS26" s="18">
        <v>28.156</v>
      </c>
      <c r="AT26" s="17">
        <v>2.1056</v>
      </c>
      <c r="AU26" s="17">
        <v>15.3168</v>
      </c>
      <c r="AV26" s="17">
        <v>1.4743</v>
      </c>
      <c r="AW26" s="18">
        <v>6.818</v>
      </c>
      <c r="AX26" s="17">
        <v>77.9633</v>
      </c>
      <c r="AY26" s="17">
        <v>0.4507</v>
      </c>
      <c r="AZ26" s="17">
        <v>12.3616</v>
      </c>
      <c r="BA26" s="17">
        <v>5.4076</v>
      </c>
      <c r="BB26" s="18">
        <v>5.909</v>
      </c>
      <c r="BC26" s="17">
        <v>17.7274</v>
      </c>
      <c r="BD26" s="17">
        <v>118.3421</v>
      </c>
      <c r="BE26" s="17">
        <v>204.5584</v>
      </c>
      <c r="BF26" s="17">
        <v>33.0632</v>
      </c>
      <c r="BG26" s="17">
        <v>33.4459</v>
      </c>
      <c r="BH26" s="17">
        <v>21.6764</v>
      </c>
      <c r="BI26" s="17">
        <v>41.2638</v>
      </c>
      <c r="BJ26" s="18">
        <v>159.877</v>
      </c>
      <c r="BK26" s="17">
        <v>27.9199</v>
      </c>
      <c r="BL26" s="17">
        <v>116.6578</v>
      </c>
      <c r="BM26" s="17">
        <v>170.2911</v>
      </c>
      <c r="BN26" s="17">
        <v>25.9551</v>
      </c>
      <c r="BO26" s="17">
        <v>127.8936</v>
      </c>
      <c r="BP26" s="18">
        <v>52.148</v>
      </c>
      <c r="BQ26" s="17">
        <v>21.8495</v>
      </c>
      <c r="BR26" s="18">
        <v>36.214</v>
      </c>
      <c r="BS26" s="17">
        <v>29.3068</v>
      </c>
      <c r="BT26" s="17">
        <v>313.2235</v>
      </c>
      <c r="BU26" s="17">
        <v>67.25579999999999</v>
      </c>
      <c r="BV26" s="5"/>
      <c r="BW26" s="17">
        <v>1184.9628</v>
      </c>
      <c r="BX26" s="17">
        <v>0.2139</v>
      </c>
      <c r="BY26" s="17">
        <v>2221.6011</v>
      </c>
      <c r="BZ26" s="17">
        <v>165.0021</v>
      </c>
      <c r="CA26" s="17">
        <v>297.5628</v>
      </c>
      <c r="CB26" s="17">
        <v>269.8613</v>
      </c>
      <c r="CC26" s="17">
        <v>1682.2783</v>
      </c>
      <c r="CD26" s="17">
        <v>5821.4822</v>
      </c>
      <c r="CE26" s="17">
        <v>26794.9999</v>
      </c>
    </row>
    <row r="27" ht="19" customHeight="1">
      <c r="A27" t="s" s="3">
        <v>1</v>
      </c>
      <c r="B27" s="4">
        <v>23</v>
      </c>
      <c r="C27" t="s" s="12">
        <v>24</v>
      </c>
      <c r="D27" s="17">
        <v>51.2628</v>
      </c>
      <c r="E27" s="17">
        <v>27.4488</v>
      </c>
      <c r="F27" s="17">
        <v>0.6158</v>
      </c>
      <c r="G27" s="17">
        <v>82.33029999999999</v>
      </c>
      <c r="H27" s="17">
        <v>19.4931</v>
      </c>
      <c r="I27" s="17">
        <v>144.0808</v>
      </c>
      <c r="J27" s="17">
        <v>20.1416</v>
      </c>
      <c r="K27" s="9">
        <v>59.8773</v>
      </c>
      <c r="L27" s="17">
        <v>2.5291</v>
      </c>
      <c r="M27" s="17">
        <v>52.8003</v>
      </c>
      <c r="N27" s="17">
        <v>40.1239</v>
      </c>
      <c r="O27" s="17">
        <v>7.5947</v>
      </c>
      <c r="P27" s="17">
        <v>4.7096</v>
      </c>
      <c r="Q27" s="17">
        <v>9.460699999999999</v>
      </c>
      <c r="R27" s="17">
        <v>8.8239</v>
      </c>
      <c r="S27" s="17">
        <v>8.6976</v>
      </c>
      <c r="T27" s="17">
        <v>7.9623</v>
      </c>
      <c r="U27" s="17">
        <v>21.2261</v>
      </c>
      <c r="V27" s="17">
        <v>8.711499999999999</v>
      </c>
      <c r="W27" s="17">
        <v>26.2245</v>
      </c>
      <c r="X27" s="10">
        <v>3.3262</v>
      </c>
      <c r="Y27" s="17">
        <v>33.2874</v>
      </c>
      <c r="Z27" s="17">
        <v>811.7368</v>
      </c>
      <c r="AA27" s="17">
        <v>63.7582</v>
      </c>
      <c r="AB27" s="17">
        <v>5.9073</v>
      </c>
      <c r="AC27" s="11">
        <v>11.0424</v>
      </c>
      <c r="AD27" s="17">
        <v>2.0134</v>
      </c>
      <c r="AE27" s="18">
        <v>3.836</v>
      </c>
      <c r="AF27" s="17">
        <v>11.0101</v>
      </c>
      <c r="AG27" s="17">
        <v>146.6091</v>
      </c>
      <c r="AH27" s="17">
        <v>196.5394</v>
      </c>
      <c r="AI27" s="17">
        <v>210.6347</v>
      </c>
      <c r="AJ27" s="17">
        <v>300.8025</v>
      </c>
      <c r="AK27" s="18">
        <v>238.076</v>
      </c>
      <c r="AL27" s="17">
        <v>10.2331</v>
      </c>
      <c r="AM27" s="17">
        <v>157.5435</v>
      </c>
      <c r="AN27" s="17">
        <v>164.1923</v>
      </c>
      <c r="AO27" s="17">
        <v>733.2872</v>
      </c>
      <c r="AP27" s="17">
        <v>279.5633</v>
      </c>
      <c r="AQ27" s="18">
        <v>1866.369</v>
      </c>
      <c r="AR27" s="18">
        <v>128.337</v>
      </c>
      <c r="AS27" s="4">
        <v>137.31</v>
      </c>
      <c r="AT27" s="17">
        <v>4.4418</v>
      </c>
      <c r="AU27" s="17">
        <v>5.9978</v>
      </c>
      <c r="AV27" s="17">
        <v>5.4732</v>
      </c>
      <c r="AW27" s="17">
        <v>8.5855</v>
      </c>
      <c r="AX27" s="17">
        <v>144.5458</v>
      </c>
      <c r="AY27" s="17">
        <v>0.3749</v>
      </c>
      <c r="AZ27" s="17">
        <v>5.0022</v>
      </c>
      <c r="BA27" s="17">
        <v>18.4431</v>
      </c>
      <c r="BB27" s="17">
        <v>51.2831</v>
      </c>
      <c r="BC27" s="17">
        <v>104.2846</v>
      </c>
      <c r="BD27" s="17">
        <v>110.8436</v>
      </c>
      <c r="BE27" s="17">
        <v>407.3989</v>
      </c>
      <c r="BF27" s="17">
        <v>92.9816</v>
      </c>
      <c r="BG27" s="17">
        <v>118.8537</v>
      </c>
      <c r="BH27" s="17">
        <v>37.0689</v>
      </c>
      <c r="BI27" s="17">
        <v>67.22490000000001</v>
      </c>
      <c r="BJ27" s="17">
        <v>890.5368</v>
      </c>
      <c r="BK27" s="17">
        <v>20.5045</v>
      </c>
      <c r="BL27" s="17">
        <v>35.5019</v>
      </c>
      <c r="BM27" s="17">
        <v>63.9218</v>
      </c>
      <c r="BN27" s="17">
        <v>24.4206</v>
      </c>
      <c r="BO27" s="17">
        <v>72.96729999999999</v>
      </c>
      <c r="BP27" s="17">
        <v>31.2002</v>
      </c>
      <c r="BQ27" s="17">
        <v>7.6297</v>
      </c>
      <c r="BR27" s="17">
        <v>22.0074</v>
      </c>
      <c r="BS27" s="17">
        <v>13.5911</v>
      </c>
      <c r="BT27" s="17">
        <v>892.7051</v>
      </c>
      <c r="BU27" s="17">
        <v>19.1304</v>
      </c>
      <c r="BV27" s="5"/>
      <c r="BW27" s="17">
        <v>8072.9343</v>
      </c>
      <c r="BX27" s="18">
        <v>76.093</v>
      </c>
      <c r="BY27" s="17">
        <v>1362.6355</v>
      </c>
      <c r="BZ27" s="17">
        <v>232.9168</v>
      </c>
      <c r="CA27" s="17">
        <v>1933.9533</v>
      </c>
      <c r="CB27" s="17">
        <v>-114.0983</v>
      </c>
      <c r="CC27" s="17">
        <v>4319.1716</v>
      </c>
      <c r="CD27" s="17">
        <v>15883.6065</v>
      </c>
      <c r="CE27" s="4">
        <v>25335</v>
      </c>
    </row>
    <row r="28" ht="19" customHeight="1">
      <c r="A28" t="s" s="3">
        <v>1</v>
      </c>
      <c r="B28" s="4">
        <v>24</v>
      </c>
      <c r="C28" t="s" s="12">
        <v>25</v>
      </c>
      <c r="D28" s="17">
        <v>341.2003</v>
      </c>
      <c r="E28" s="17">
        <v>37.0597</v>
      </c>
      <c r="F28" s="17">
        <v>2.2684</v>
      </c>
      <c r="G28" s="17">
        <v>49.7538</v>
      </c>
      <c r="H28" s="17">
        <v>70.48480000000001</v>
      </c>
      <c r="I28" s="17">
        <v>276.5933</v>
      </c>
      <c r="J28" s="18">
        <v>163.727</v>
      </c>
      <c r="K28" s="9">
        <v>535.5339</v>
      </c>
      <c r="L28" s="17">
        <v>31.1451</v>
      </c>
      <c r="M28" s="17">
        <v>97.8331</v>
      </c>
      <c r="N28" s="17">
        <v>121.3193</v>
      </c>
      <c r="O28" s="17">
        <v>30.1699</v>
      </c>
      <c r="P28" s="17">
        <v>14.1443</v>
      </c>
      <c r="Q28" s="17">
        <v>45.7049</v>
      </c>
      <c r="R28" s="17">
        <v>42.2995</v>
      </c>
      <c r="S28" s="17">
        <v>45.4499</v>
      </c>
      <c r="T28" s="17">
        <v>57.9951</v>
      </c>
      <c r="U28" s="18">
        <v>75.41800000000001</v>
      </c>
      <c r="V28" s="17">
        <v>59.9162</v>
      </c>
      <c r="W28" s="17">
        <v>113.9976</v>
      </c>
      <c r="X28" s="10">
        <v>7.8006</v>
      </c>
      <c r="Y28" s="17">
        <v>274.2465</v>
      </c>
      <c r="Z28" s="17">
        <v>322.3008</v>
      </c>
      <c r="AA28" s="17">
        <v>671.3294</v>
      </c>
      <c r="AB28" s="17">
        <v>36.3531</v>
      </c>
      <c r="AC28" s="11">
        <v>175.3932</v>
      </c>
      <c r="AD28" s="18">
        <v>13.535</v>
      </c>
      <c r="AE28" s="4">
        <v>49.09</v>
      </c>
      <c r="AF28" s="17">
        <v>25.3093</v>
      </c>
      <c r="AG28" s="17">
        <v>954.3334</v>
      </c>
      <c r="AH28" s="17">
        <v>354.9579</v>
      </c>
      <c r="AI28" s="18">
        <v>1079.265</v>
      </c>
      <c r="AJ28" s="17">
        <v>267.9342</v>
      </c>
      <c r="AK28" s="17">
        <v>100.2805</v>
      </c>
      <c r="AL28" s="18">
        <v>14.775</v>
      </c>
      <c r="AM28" s="17">
        <v>61.3191</v>
      </c>
      <c r="AN28" s="17">
        <v>104.8346</v>
      </c>
      <c r="AO28" s="17">
        <v>23.0606</v>
      </c>
      <c r="AP28" s="17">
        <v>69.9808</v>
      </c>
      <c r="AQ28" s="17">
        <v>140.7012</v>
      </c>
      <c r="AR28" s="17">
        <v>63.0104</v>
      </c>
      <c r="AS28" s="17">
        <v>59.3693</v>
      </c>
      <c r="AT28" s="17">
        <v>4.8795</v>
      </c>
      <c r="AU28" s="17">
        <v>12.4393</v>
      </c>
      <c r="AV28" s="17">
        <v>6.8235</v>
      </c>
      <c r="AW28" s="4">
        <v>60.16</v>
      </c>
      <c r="AX28" s="17">
        <v>240.0352</v>
      </c>
      <c r="AY28" s="17">
        <v>0.7616000000000001</v>
      </c>
      <c r="AZ28" s="17">
        <v>28.9501</v>
      </c>
      <c r="BA28" s="17">
        <v>10.3207</v>
      </c>
      <c r="BB28" s="18">
        <v>47.113</v>
      </c>
      <c r="BC28" s="17">
        <v>24.8719</v>
      </c>
      <c r="BD28" s="17">
        <v>72.5034</v>
      </c>
      <c r="BE28" s="17">
        <v>416.1549</v>
      </c>
      <c r="BF28" s="17">
        <v>91.54049999999999</v>
      </c>
      <c r="BG28" s="18">
        <v>134.115</v>
      </c>
      <c r="BH28" s="18">
        <v>48.373</v>
      </c>
      <c r="BI28" s="17">
        <v>97.2115</v>
      </c>
      <c r="BJ28" s="17">
        <v>104.2865</v>
      </c>
      <c r="BK28" s="17">
        <v>29.3832</v>
      </c>
      <c r="BL28" s="17">
        <v>59.0872</v>
      </c>
      <c r="BM28" s="17">
        <v>77.9778</v>
      </c>
      <c r="BN28" s="17">
        <v>10.0243</v>
      </c>
      <c r="BO28" s="17">
        <v>1065.5745</v>
      </c>
      <c r="BP28" s="17">
        <v>99.59780000000001</v>
      </c>
      <c r="BQ28" s="17">
        <v>11.4599</v>
      </c>
      <c r="BR28" s="18">
        <v>42.906</v>
      </c>
      <c r="BS28" s="17">
        <v>45.0739</v>
      </c>
      <c r="BT28" s="17">
        <v>443.3964</v>
      </c>
      <c r="BU28" s="17">
        <v>58.3856</v>
      </c>
      <c r="BV28" s="5"/>
      <c r="BW28" s="17">
        <v>2606.1635</v>
      </c>
      <c r="BX28" s="17">
        <v>59.2228</v>
      </c>
      <c r="BY28" s="17">
        <v>5990.0153</v>
      </c>
      <c r="BZ28" s="17">
        <v>169.3151</v>
      </c>
      <c r="CA28" s="18">
        <v>763.723</v>
      </c>
      <c r="CB28" s="17">
        <v>167.5638</v>
      </c>
      <c r="CC28" s="18">
        <v>6296.976</v>
      </c>
      <c r="CD28" s="17">
        <v>16052.9794</v>
      </c>
      <c r="CE28" s="17">
        <v>26580.9999</v>
      </c>
    </row>
    <row r="29" ht="19" customHeight="1">
      <c r="A29" t="s" s="3">
        <v>1</v>
      </c>
      <c r="B29" s="4">
        <v>25</v>
      </c>
      <c r="C29" t="s" s="12">
        <v>26</v>
      </c>
      <c r="D29" s="17">
        <v>16.3217</v>
      </c>
      <c r="E29" s="17">
        <v>1.3933</v>
      </c>
      <c r="F29" s="17">
        <v>0.3284</v>
      </c>
      <c r="G29" s="17">
        <v>2.3605</v>
      </c>
      <c r="H29" s="17">
        <v>3.5694</v>
      </c>
      <c r="I29" s="17">
        <v>8.0448</v>
      </c>
      <c r="J29" s="17">
        <v>7.5906</v>
      </c>
      <c r="K29" s="9">
        <v>13.0657</v>
      </c>
      <c r="L29" s="17">
        <v>0.7307</v>
      </c>
      <c r="M29" s="17">
        <v>1.0996</v>
      </c>
      <c r="N29" s="17">
        <v>28.1612</v>
      </c>
      <c r="O29" s="18">
        <v>33.537</v>
      </c>
      <c r="P29" s="17">
        <v>8.566700000000001</v>
      </c>
      <c r="Q29" s="17">
        <v>9.1828</v>
      </c>
      <c r="R29" s="17">
        <v>6.1938</v>
      </c>
      <c r="S29" s="17">
        <v>7.5198</v>
      </c>
      <c r="T29" s="18">
        <v>3.832</v>
      </c>
      <c r="U29" s="17">
        <v>9.9666</v>
      </c>
      <c r="V29" s="17">
        <v>10.2905</v>
      </c>
      <c r="W29" s="17">
        <v>15.3009</v>
      </c>
      <c r="X29" s="10">
        <v>9.667899999999999</v>
      </c>
      <c r="Y29" s="17">
        <v>17.6178</v>
      </c>
      <c r="Z29" s="17">
        <v>213.1914</v>
      </c>
      <c r="AA29" s="17">
        <v>19.7854</v>
      </c>
      <c r="AB29" s="17">
        <v>94.80970000000001</v>
      </c>
      <c r="AC29" s="11">
        <v>5.0902</v>
      </c>
      <c r="AD29" s="17">
        <v>0.4541</v>
      </c>
      <c r="AE29" s="18">
        <v>6.984</v>
      </c>
      <c r="AF29" s="17">
        <v>11.7383</v>
      </c>
      <c r="AG29" s="17">
        <v>990.0955</v>
      </c>
      <c r="AH29" s="17">
        <v>59.3793</v>
      </c>
      <c r="AI29" s="17">
        <v>326.7388</v>
      </c>
      <c r="AJ29" s="17">
        <v>33.3926</v>
      </c>
      <c r="AK29" s="17">
        <v>61.9064</v>
      </c>
      <c r="AL29" s="17">
        <v>17.4787</v>
      </c>
      <c r="AM29" s="17">
        <v>19.8595</v>
      </c>
      <c r="AN29" s="17">
        <v>16.3193</v>
      </c>
      <c r="AO29" s="18">
        <v>5.996</v>
      </c>
      <c r="AP29" s="18">
        <v>1.694</v>
      </c>
      <c r="AQ29" s="17">
        <v>4.5594</v>
      </c>
      <c r="AR29" s="17">
        <v>12.3347</v>
      </c>
      <c r="AS29" s="17">
        <v>5.7823</v>
      </c>
      <c r="AT29" s="17">
        <v>0.7793</v>
      </c>
      <c r="AU29" s="17">
        <v>7.0779</v>
      </c>
      <c r="AV29" s="17">
        <v>1.5056</v>
      </c>
      <c r="AW29" s="17">
        <v>0.7715</v>
      </c>
      <c r="AX29" s="17">
        <v>4.3512</v>
      </c>
      <c r="AY29" s="17">
        <v>0.2163</v>
      </c>
      <c r="AZ29" s="17">
        <v>6.8949</v>
      </c>
      <c r="BA29" s="17">
        <v>5.1117</v>
      </c>
      <c r="BB29" s="17">
        <v>8.1348</v>
      </c>
      <c r="BC29" s="17">
        <v>3.8029</v>
      </c>
      <c r="BD29" s="17">
        <v>27.2139</v>
      </c>
      <c r="BE29" s="17">
        <v>43.9232</v>
      </c>
      <c r="BF29" s="17">
        <v>7.0882</v>
      </c>
      <c r="BG29" s="17">
        <v>17.2336</v>
      </c>
      <c r="BH29" s="18">
        <v>8.273999999999999</v>
      </c>
      <c r="BI29" s="17">
        <v>16.1501</v>
      </c>
      <c r="BJ29" s="17">
        <v>16.4893</v>
      </c>
      <c r="BK29" s="18">
        <v>7.835</v>
      </c>
      <c r="BL29" s="17">
        <v>23.4413</v>
      </c>
      <c r="BM29" s="17">
        <v>33.3967</v>
      </c>
      <c r="BN29" s="17">
        <v>6.7603</v>
      </c>
      <c r="BO29" s="17">
        <v>51.9719</v>
      </c>
      <c r="BP29" s="17">
        <v>27.0471</v>
      </c>
      <c r="BQ29" s="17">
        <v>5.5571</v>
      </c>
      <c r="BR29" s="17">
        <v>9.7638</v>
      </c>
      <c r="BS29" s="17">
        <v>5.5594</v>
      </c>
      <c r="BT29" s="17">
        <v>55.5225</v>
      </c>
      <c r="BU29" s="17">
        <v>29.4527</v>
      </c>
      <c r="BV29" s="5"/>
      <c r="BW29" s="4">
        <v>2158.12</v>
      </c>
      <c r="BX29" s="17">
        <v>4.8874</v>
      </c>
      <c r="BY29" s="17">
        <v>586.3502999999999</v>
      </c>
      <c r="BZ29" s="17">
        <v>70.6438</v>
      </c>
      <c r="CA29" s="17">
        <v>626.0415</v>
      </c>
      <c r="CB29" s="17">
        <v>45.0575</v>
      </c>
      <c r="CC29" s="17">
        <v>901.2636</v>
      </c>
      <c r="CD29" s="17">
        <v>4392.3641</v>
      </c>
      <c r="CE29" s="4">
        <v>6950</v>
      </c>
    </row>
    <row r="30" ht="19" customHeight="1">
      <c r="A30" t="s" s="3">
        <v>1</v>
      </c>
      <c r="B30" s="4">
        <v>26</v>
      </c>
      <c r="C30" t="s" s="12">
        <v>27</v>
      </c>
      <c r="D30" s="17">
        <v>577.5901</v>
      </c>
      <c r="E30" s="17">
        <v>2.9428</v>
      </c>
      <c r="F30" s="18">
        <v>1.829</v>
      </c>
      <c r="G30" s="18">
        <v>2.987</v>
      </c>
      <c r="H30" s="17">
        <v>52.8643</v>
      </c>
      <c r="I30" s="17">
        <v>361.1086</v>
      </c>
      <c r="J30" s="17">
        <v>1599.6939</v>
      </c>
      <c r="K30" s="9">
        <v>1013.8754</v>
      </c>
      <c r="L30" s="17">
        <v>153.0775</v>
      </c>
      <c r="M30" s="17">
        <v>138.7873</v>
      </c>
      <c r="N30" s="17">
        <v>737.4078</v>
      </c>
      <c r="O30" s="17">
        <v>151.6251</v>
      </c>
      <c r="P30" s="17">
        <v>127.6872</v>
      </c>
      <c r="Q30" s="17">
        <v>182.7867</v>
      </c>
      <c r="R30" s="17">
        <v>388.4355</v>
      </c>
      <c r="S30" s="17">
        <v>47.2699</v>
      </c>
      <c r="T30" s="17">
        <v>297.2618</v>
      </c>
      <c r="U30" s="17">
        <v>557.1121000000001</v>
      </c>
      <c r="V30" s="17">
        <v>283.8966</v>
      </c>
      <c r="W30" s="17">
        <v>517.8043</v>
      </c>
      <c r="X30" s="10">
        <v>1675.6938</v>
      </c>
      <c r="Y30" s="17">
        <v>254.1804</v>
      </c>
      <c r="Z30" s="17">
        <v>255.7744</v>
      </c>
      <c r="AA30" s="17">
        <v>168.5409</v>
      </c>
      <c r="AB30" s="17">
        <v>113.5375</v>
      </c>
      <c r="AC30" s="11">
        <v>24642.0867</v>
      </c>
      <c r="AD30" s="17">
        <v>8.5686</v>
      </c>
      <c r="AE30" s="17">
        <v>510.2129</v>
      </c>
      <c r="AF30" s="17">
        <v>11.6296</v>
      </c>
      <c r="AG30" s="17">
        <v>134.7278</v>
      </c>
      <c r="AH30" s="17">
        <v>313.0322</v>
      </c>
      <c r="AI30" s="17">
        <v>181.7985</v>
      </c>
      <c r="AJ30" s="17">
        <v>798.0406</v>
      </c>
      <c r="AK30" s="17">
        <v>1744.8387</v>
      </c>
      <c r="AL30" s="17">
        <v>408.7347</v>
      </c>
      <c r="AM30" s="17">
        <v>1109.1675</v>
      </c>
      <c r="AN30" s="17">
        <v>136.9861</v>
      </c>
      <c r="AO30" s="17">
        <v>269.2218</v>
      </c>
      <c r="AP30" s="18">
        <v>3.592</v>
      </c>
      <c r="AQ30" s="17">
        <v>46.8124</v>
      </c>
      <c r="AR30" s="17">
        <v>59.9915</v>
      </c>
      <c r="AS30" s="17">
        <v>468.3382</v>
      </c>
      <c r="AT30" s="17">
        <v>46.7779</v>
      </c>
      <c r="AU30" s="17">
        <v>83.0729</v>
      </c>
      <c r="AV30" s="17">
        <v>19.7316</v>
      </c>
      <c r="AW30" s="17">
        <v>53.0135</v>
      </c>
      <c r="AX30" s="18">
        <v>437.015</v>
      </c>
      <c r="AY30" s="17">
        <v>2.0244</v>
      </c>
      <c r="AZ30" s="18">
        <v>157.725</v>
      </c>
      <c r="BA30" s="17">
        <v>81.19710000000001</v>
      </c>
      <c r="BB30" s="17">
        <v>166.9969</v>
      </c>
      <c r="BC30" s="17">
        <v>918.5929</v>
      </c>
      <c r="BD30" s="17">
        <v>782.3613</v>
      </c>
      <c r="BE30" s="17">
        <v>826.2485</v>
      </c>
      <c r="BF30" s="17">
        <v>73.8377</v>
      </c>
      <c r="BG30" s="17">
        <v>127.0667</v>
      </c>
      <c r="BH30" s="17">
        <v>46.3458</v>
      </c>
      <c r="BI30" s="17">
        <v>2905.7876</v>
      </c>
      <c r="BJ30" s="17">
        <v>33.3375</v>
      </c>
      <c r="BK30" s="17">
        <v>109.6665</v>
      </c>
      <c r="BL30" s="17">
        <v>224.4304</v>
      </c>
      <c r="BM30" s="17">
        <v>148.7616</v>
      </c>
      <c r="BN30" s="17">
        <v>61.0366</v>
      </c>
      <c r="BO30" s="17">
        <v>502.3002</v>
      </c>
      <c r="BP30" s="17">
        <v>149.7584</v>
      </c>
      <c r="BQ30" s="17">
        <v>22.0838</v>
      </c>
      <c r="BR30" s="17">
        <v>55.7288</v>
      </c>
      <c r="BS30" s="17">
        <v>66.5343</v>
      </c>
      <c r="BT30" s="17">
        <v>92.49169999999999</v>
      </c>
      <c r="BU30" s="17">
        <v>86.5153</v>
      </c>
      <c r="BV30" s="5"/>
      <c r="BW30" s="17">
        <v>13767.5047</v>
      </c>
      <c r="BX30" s="17">
        <v>1.3127</v>
      </c>
      <c r="BY30" s="18">
        <v>2802.277</v>
      </c>
      <c r="BZ30" s="17">
        <v>976.0445999999999</v>
      </c>
      <c r="CA30" s="17">
        <v>798.1986000000001</v>
      </c>
      <c r="CB30" s="17">
        <v>-11.7222</v>
      </c>
      <c r="CC30" s="17">
        <v>344.5251</v>
      </c>
      <c r="CD30" s="17">
        <v>18678.1405</v>
      </c>
      <c r="CE30" s="4">
        <v>68430</v>
      </c>
    </row>
    <row r="31" ht="19" customHeight="1">
      <c r="A31" t="s" s="3">
        <v>1</v>
      </c>
      <c r="B31" s="4">
        <v>27</v>
      </c>
      <c r="C31" t="s" s="12">
        <v>28</v>
      </c>
      <c r="D31" s="17">
        <v>8.455500000000001</v>
      </c>
      <c r="E31" s="17">
        <v>2.2233</v>
      </c>
      <c r="F31" s="17">
        <v>0.0037</v>
      </c>
      <c r="G31" s="17">
        <v>0.0038</v>
      </c>
      <c r="H31" s="17">
        <v>0.0235</v>
      </c>
      <c r="I31" s="17">
        <v>76.8657</v>
      </c>
      <c r="J31" s="17">
        <v>59.5933</v>
      </c>
      <c r="K31" s="9">
        <v>10.1109</v>
      </c>
      <c r="L31" s="17">
        <v>7.9226</v>
      </c>
      <c r="M31" s="17">
        <v>0.0056</v>
      </c>
      <c r="N31" s="17">
        <v>102.0755</v>
      </c>
      <c r="O31" s="17">
        <v>16.0772</v>
      </c>
      <c r="P31" s="17">
        <v>1.7516</v>
      </c>
      <c r="Q31" s="17">
        <v>8.2692</v>
      </c>
      <c r="R31" s="17">
        <v>21.4417</v>
      </c>
      <c r="S31" s="17">
        <v>1.9776</v>
      </c>
      <c r="T31" s="17">
        <v>87.6028</v>
      </c>
      <c r="U31" s="17">
        <v>343.7796</v>
      </c>
      <c r="V31" s="18">
        <v>43.649</v>
      </c>
      <c r="W31" s="17">
        <v>124.7722</v>
      </c>
      <c r="X31" s="10">
        <v>185.1353</v>
      </c>
      <c r="Y31" s="17">
        <v>27.2784</v>
      </c>
      <c r="Z31" s="18">
        <v>9.621</v>
      </c>
      <c r="AA31" s="17">
        <v>5.2296</v>
      </c>
      <c r="AB31" s="17">
        <v>1.3316</v>
      </c>
      <c r="AC31" s="11">
        <v>444.3676</v>
      </c>
      <c r="AD31" s="17">
        <v>1469.2774</v>
      </c>
      <c r="AE31" s="17">
        <v>0.0153</v>
      </c>
      <c r="AF31" s="17">
        <v>0.3146</v>
      </c>
      <c r="AG31" s="17">
        <v>0.5363</v>
      </c>
      <c r="AH31" s="17">
        <v>0.1246</v>
      </c>
      <c r="AI31" s="17">
        <v>13.3516</v>
      </c>
      <c r="AJ31" s="17">
        <v>8.7872</v>
      </c>
      <c r="AK31" s="17">
        <v>4.5119</v>
      </c>
      <c r="AL31" s="17">
        <v>2.9305</v>
      </c>
      <c r="AM31" s="17">
        <v>112.1838</v>
      </c>
      <c r="AN31" s="17">
        <v>38.2419</v>
      </c>
      <c r="AO31" s="17">
        <v>0.0181</v>
      </c>
      <c r="AP31" s="17">
        <v>0.1949</v>
      </c>
      <c r="AQ31" s="17">
        <v>0.8685</v>
      </c>
      <c r="AR31" s="17">
        <v>0.0437</v>
      </c>
      <c r="AS31" s="17">
        <v>18.4954</v>
      </c>
      <c r="AT31" s="17">
        <v>3.7403</v>
      </c>
      <c r="AU31" s="17">
        <v>0.6314</v>
      </c>
      <c r="AV31" s="17">
        <v>0.0053</v>
      </c>
      <c r="AW31" s="17">
        <v>0.0045</v>
      </c>
      <c r="AX31" s="17">
        <v>3.0514</v>
      </c>
      <c r="AY31" s="19">
        <v>0.0004</v>
      </c>
      <c r="AZ31" s="17">
        <v>0.0343</v>
      </c>
      <c r="BA31" s="18">
        <v>0.184</v>
      </c>
      <c r="BB31" s="17">
        <v>0.0291</v>
      </c>
      <c r="BC31" s="17">
        <v>4.7716</v>
      </c>
      <c r="BD31" s="17">
        <v>7.1081</v>
      </c>
      <c r="BE31" s="17">
        <v>30.4518</v>
      </c>
      <c r="BF31" s="17">
        <v>0.0318</v>
      </c>
      <c r="BG31" s="18">
        <v>8.489000000000001</v>
      </c>
      <c r="BH31" s="17">
        <v>0.0236</v>
      </c>
      <c r="BI31" s="17">
        <v>8.5907</v>
      </c>
      <c r="BJ31" s="17">
        <v>0.9636</v>
      </c>
      <c r="BK31" s="17">
        <v>3.4705</v>
      </c>
      <c r="BL31" s="18">
        <v>10.046</v>
      </c>
      <c r="BM31" s="17">
        <v>10.2634</v>
      </c>
      <c r="BN31" s="18">
        <v>1.483</v>
      </c>
      <c r="BO31" s="17">
        <v>12.6546</v>
      </c>
      <c r="BP31" s="17">
        <v>14.3155</v>
      </c>
      <c r="BQ31" s="17">
        <v>0.5337</v>
      </c>
      <c r="BR31" s="17">
        <v>0.7994</v>
      </c>
      <c r="BS31" s="17">
        <v>1.0308</v>
      </c>
      <c r="BT31" s="17">
        <v>5.3708</v>
      </c>
      <c r="BU31" s="17">
        <v>7.8455</v>
      </c>
      <c r="BV31" s="5"/>
      <c r="BW31" s="17">
        <v>1198.9626</v>
      </c>
      <c r="BX31" s="17">
        <v>0.0016</v>
      </c>
      <c r="BY31" s="17">
        <v>15.8409</v>
      </c>
      <c r="BZ31" s="17">
        <v>0.8069</v>
      </c>
      <c r="CA31" s="17">
        <v>3.8892</v>
      </c>
      <c r="CB31" s="17">
        <v>0.0303</v>
      </c>
      <c r="CC31" s="17">
        <v>30.8484</v>
      </c>
      <c r="CD31" s="17">
        <v>1250.3798</v>
      </c>
      <c r="CE31" s="4">
        <v>4670</v>
      </c>
    </row>
    <row r="32" ht="19" customHeight="1">
      <c r="A32" t="s" s="3">
        <v>1</v>
      </c>
      <c r="B32" s="4">
        <v>28</v>
      </c>
      <c r="C32" t="s" s="12">
        <v>29</v>
      </c>
      <c r="D32" s="17">
        <v>1199.5977</v>
      </c>
      <c r="E32" s="17">
        <v>0.9530999999999999</v>
      </c>
      <c r="F32" s="17">
        <v>0.0248</v>
      </c>
      <c r="G32" s="18">
        <v>2.178</v>
      </c>
      <c r="H32" s="17">
        <v>16.3363</v>
      </c>
      <c r="I32" s="17">
        <v>39.9445</v>
      </c>
      <c r="J32" s="17">
        <v>3.9283</v>
      </c>
      <c r="K32" s="9">
        <v>60.9478</v>
      </c>
      <c r="L32" s="17">
        <v>5.5078</v>
      </c>
      <c r="M32" s="17">
        <v>9.536799999999999</v>
      </c>
      <c r="N32" s="17">
        <v>125.5972</v>
      </c>
      <c r="O32" s="17">
        <v>61.1239</v>
      </c>
      <c r="P32" s="17">
        <v>11.3178</v>
      </c>
      <c r="Q32" s="17">
        <v>18.0761</v>
      </c>
      <c r="R32" s="17">
        <v>101.7716</v>
      </c>
      <c r="S32" s="17">
        <v>12.3452</v>
      </c>
      <c r="T32" s="17">
        <v>87.66719999999999</v>
      </c>
      <c r="U32" s="17">
        <v>149.6432</v>
      </c>
      <c r="V32" s="17">
        <v>49.9205</v>
      </c>
      <c r="W32" s="17">
        <v>125.8989</v>
      </c>
      <c r="X32" s="10">
        <v>4.5351</v>
      </c>
      <c r="Y32" s="17">
        <v>27.0875</v>
      </c>
      <c r="Z32" s="18">
        <v>105.757</v>
      </c>
      <c r="AA32" s="18">
        <v>55.421</v>
      </c>
      <c r="AB32" s="17">
        <v>5.5389</v>
      </c>
      <c r="AC32" s="11">
        <v>100.4616</v>
      </c>
      <c r="AD32" s="17">
        <v>2.4083</v>
      </c>
      <c r="AE32" s="17">
        <v>542.7259</v>
      </c>
      <c r="AF32" s="4">
        <v>127.79</v>
      </c>
      <c r="AG32" s="17">
        <v>770.8881</v>
      </c>
      <c r="AH32" s="17">
        <v>90.78660000000001</v>
      </c>
      <c r="AI32" s="18">
        <v>502.741</v>
      </c>
      <c r="AJ32" s="17">
        <v>85.7179</v>
      </c>
      <c r="AK32" s="18">
        <v>45.901</v>
      </c>
      <c r="AL32" s="17">
        <v>55.1606</v>
      </c>
      <c r="AM32" s="17">
        <v>298.6747</v>
      </c>
      <c r="AN32" s="17">
        <v>83.5365</v>
      </c>
      <c r="AO32" s="18">
        <v>5.315</v>
      </c>
      <c r="AP32" s="17">
        <v>6.5939</v>
      </c>
      <c r="AQ32" s="17">
        <v>5.8174</v>
      </c>
      <c r="AR32" s="17">
        <v>3.5009</v>
      </c>
      <c r="AS32" s="18">
        <v>41.568</v>
      </c>
      <c r="AT32" s="17">
        <v>18.7508</v>
      </c>
      <c r="AU32" s="17">
        <v>7.2558</v>
      </c>
      <c r="AV32" s="18">
        <v>5.287</v>
      </c>
      <c r="AW32" s="17">
        <v>5.3256</v>
      </c>
      <c r="AX32" s="17">
        <v>186.4465</v>
      </c>
      <c r="AY32" s="17">
        <v>0.9688</v>
      </c>
      <c r="AZ32" s="17">
        <v>24.0743</v>
      </c>
      <c r="BA32" s="17">
        <v>53.1704</v>
      </c>
      <c r="BB32" s="17">
        <v>66.78879999999999</v>
      </c>
      <c r="BC32" s="17">
        <v>212.9258</v>
      </c>
      <c r="BD32" s="17">
        <v>777.0458</v>
      </c>
      <c r="BE32" s="17">
        <v>1068.0877</v>
      </c>
      <c r="BF32" s="17">
        <v>3.1814</v>
      </c>
      <c r="BG32" s="17">
        <v>280.7116</v>
      </c>
      <c r="BH32" s="17">
        <v>120.4703</v>
      </c>
      <c r="BI32" s="18">
        <v>164.132</v>
      </c>
      <c r="BJ32" s="17">
        <v>45.5101</v>
      </c>
      <c r="BK32" s="17">
        <v>146.9019</v>
      </c>
      <c r="BL32" s="17">
        <v>65.39449999999999</v>
      </c>
      <c r="BM32" s="17">
        <v>96.3019</v>
      </c>
      <c r="BN32" s="17">
        <v>10.8059</v>
      </c>
      <c r="BO32" s="17">
        <v>337.8118</v>
      </c>
      <c r="BP32" s="17">
        <v>148.3766</v>
      </c>
      <c r="BQ32" s="17">
        <v>14.3181</v>
      </c>
      <c r="BR32" s="17">
        <v>223.6986</v>
      </c>
      <c r="BS32" s="17">
        <v>19.8711</v>
      </c>
      <c r="BT32" s="17">
        <v>113.7092</v>
      </c>
      <c r="BU32" s="17">
        <v>69.47150000000001</v>
      </c>
      <c r="BV32" s="5"/>
      <c r="BW32" s="17">
        <v>9822.261500000001</v>
      </c>
      <c r="BX32" s="17">
        <v>740.1257000000001</v>
      </c>
      <c r="BY32" s="18">
        <v>898.402</v>
      </c>
      <c r="BZ32" s="17">
        <v>312.7245</v>
      </c>
      <c r="CA32" s="17">
        <v>256.2704</v>
      </c>
      <c r="CB32" s="17">
        <v>0.0303</v>
      </c>
      <c r="CC32" s="17">
        <v>93.95780000000001</v>
      </c>
      <c r="CD32" s="17">
        <v>12123.7721</v>
      </c>
      <c r="CE32" s="4">
        <v>21481</v>
      </c>
    </row>
    <row r="33" ht="19" customHeight="1">
      <c r="A33" t="s" s="3">
        <v>1</v>
      </c>
      <c r="B33" s="4">
        <v>29</v>
      </c>
      <c r="C33" t="s" s="12">
        <v>30</v>
      </c>
      <c r="D33" s="17">
        <v>343.2694</v>
      </c>
      <c r="E33" s="17">
        <v>0.0069</v>
      </c>
      <c r="F33" s="17">
        <v>0.4167</v>
      </c>
      <c r="G33" s="17">
        <v>10.9184</v>
      </c>
      <c r="H33" s="18">
        <v>15.961</v>
      </c>
      <c r="I33" s="17">
        <v>32.7368</v>
      </c>
      <c r="J33" s="17">
        <v>133.7224</v>
      </c>
      <c r="K33" s="9">
        <v>47.3207</v>
      </c>
      <c r="L33" s="17">
        <v>2.4577</v>
      </c>
      <c r="M33" s="17">
        <v>4.0208</v>
      </c>
      <c r="N33" s="17">
        <v>137.2417</v>
      </c>
      <c r="O33" s="17">
        <v>73.8249</v>
      </c>
      <c r="P33" s="17">
        <v>12.8915</v>
      </c>
      <c r="Q33" s="17">
        <v>22.4237</v>
      </c>
      <c r="R33" s="17">
        <v>10.7936</v>
      </c>
      <c r="S33" s="17">
        <v>18.3084</v>
      </c>
      <c r="T33" s="17">
        <v>21.0096</v>
      </c>
      <c r="U33" s="17">
        <v>61.9124</v>
      </c>
      <c r="V33" s="17">
        <v>55.4754</v>
      </c>
      <c r="W33" s="17">
        <v>157.7753</v>
      </c>
      <c r="X33" s="10">
        <v>33.6971</v>
      </c>
      <c r="Y33" s="17">
        <v>154.8207</v>
      </c>
      <c r="Z33" s="17">
        <v>114.9609</v>
      </c>
      <c r="AA33" s="17">
        <v>93.40940000000001</v>
      </c>
      <c r="AB33" s="17">
        <v>30.4881</v>
      </c>
      <c r="AC33" s="11">
        <v>270.7555</v>
      </c>
      <c r="AD33" s="18">
        <v>8.974</v>
      </c>
      <c r="AE33" s="17">
        <v>37.9414</v>
      </c>
      <c r="AF33" s="17">
        <v>1070.5703</v>
      </c>
      <c r="AG33" s="17">
        <v>402.1964</v>
      </c>
      <c r="AH33" s="17">
        <v>288.4763</v>
      </c>
      <c r="AI33" s="17">
        <v>746.9612</v>
      </c>
      <c r="AJ33" s="17">
        <v>656.4068</v>
      </c>
      <c r="AK33" s="18">
        <v>177.513</v>
      </c>
      <c r="AL33" s="17">
        <v>29.0753</v>
      </c>
      <c r="AM33" s="17">
        <v>191.2268</v>
      </c>
      <c r="AN33" s="17">
        <v>243.8206</v>
      </c>
      <c r="AO33" s="17">
        <v>15.4491</v>
      </c>
      <c r="AP33" s="17">
        <v>42.8813</v>
      </c>
      <c r="AQ33" s="17">
        <v>24.7837</v>
      </c>
      <c r="AR33" s="17">
        <v>23.1004</v>
      </c>
      <c r="AS33" s="17">
        <v>233.3138</v>
      </c>
      <c r="AT33" s="17">
        <v>1.7591</v>
      </c>
      <c r="AU33" s="17">
        <v>12.7022</v>
      </c>
      <c r="AV33" s="17">
        <v>1.8763</v>
      </c>
      <c r="AW33" s="17">
        <v>2.2229</v>
      </c>
      <c r="AX33" s="18">
        <v>1227.119</v>
      </c>
      <c r="AY33" s="17">
        <v>0.1434</v>
      </c>
      <c r="AZ33" s="17">
        <v>34.5742</v>
      </c>
      <c r="BA33" s="17">
        <v>40.9414</v>
      </c>
      <c r="BB33" s="17">
        <v>176.9745</v>
      </c>
      <c r="BC33" s="17">
        <v>93.2272</v>
      </c>
      <c r="BD33" s="17">
        <v>757.5823</v>
      </c>
      <c r="BE33" s="17">
        <v>910.0599</v>
      </c>
      <c r="BF33" s="17">
        <v>782.3732</v>
      </c>
      <c r="BG33" s="18">
        <v>641.239</v>
      </c>
      <c r="BH33" s="17">
        <v>255.3983</v>
      </c>
      <c r="BI33" s="17">
        <v>35.8615</v>
      </c>
      <c r="BJ33" s="4">
        <v>47.67</v>
      </c>
      <c r="BK33" s="17">
        <v>193.3311</v>
      </c>
      <c r="BL33" s="17">
        <v>37.7392</v>
      </c>
      <c r="BM33" s="17">
        <v>89.4695</v>
      </c>
      <c r="BN33" s="17">
        <v>158.0647</v>
      </c>
      <c r="BO33" s="18">
        <v>1180.697</v>
      </c>
      <c r="BP33" s="17">
        <v>212.8723</v>
      </c>
      <c r="BQ33" s="4">
        <v>104.56</v>
      </c>
      <c r="BR33" s="17">
        <v>27.6356</v>
      </c>
      <c r="BS33" s="17">
        <v>14.2794</v>
      </c>
      <c r="BT33" s="18">
        <v>43.489</v>
      </c>
      <c r="BU33" s="17">
        <v>64.0847</v>
      </c>
      <c r="BV33" s="5"/>
      <c r="BW33" s="17">
        <v>485.4498</v>
      </c>
      <c r="BX33" s="17">
        <v>518.4189</v>
      </c>
      <c r="BY33" s="17">
        <v>159.2205</v>
      </c>
      <c r="BZ33" s="17">
        <v>14.4107</v>
      </c>
      <c r="CA33" s="17">
        <v>36.0539</v>
      </c>
      <c r="CB33" s="17">
        <v>0.0393</v>
      </c>
      <c r="CC33" s="17">
        <v>11.6825</v>
      </c>
      <c r="CD33" s="17">
        <v>1225.2756</v>
      </c>
      <c r="CE33" s="4">
        <v>14451</v>
      </c>
    </row>
    <row r="34" ht="19" customHeight="1">
      <c r="A34" t="s" s="3">
        <v>1</v>
      </c>
      <c r="B34" s="4">
        <v>30</v>
      </c>
      <c r="C34" t="s" s="12">
        <v>31</v>
      </c>
      <c r="D34" s="17">
        <v>650.3356</v>
      </c>
      <c r="E34" s="17">
        <v>8.4069</v>
      </c>
      <c r="F34" s="4">
        <v>0.36</v>
      </c>
      <c r="G34" s="17">
        <v>13.7715</v>
      </c>
      <c r="H34" s="17">
        <v>91.7159</v>
      </c>
      <c r="I34" s="17">
        <v>265.0057</v>
      </c>
      <c r="J34" s="18">
        <v>659.609</v>
      </c>
      <c r="K34" s="9">
        <v>529.1814000000001</v>
      </c>
      <c r="L34" s="18">
        <v>50.048</v>
      </c>
      <c r="M34" s="18">
        <v>35.602</v>
      </c>
      <c r="N34" s="17">
        <v>33.4965</v>
      </c>
      <c r="O34" s="17">
        <v>21.2952</v>
      </c>
      <c r="P34" s="17">
        <v>2.0702</v>
      </c>
      <c r="Q34" s="17">
        <v>108.0681</v>
      </c>
      <c r="R34" s="18">
        <v>24.133</v>
      </c>
      <c r="S34" s="17">
        <v>23.9145</v>
      </c>
      <c r="T34" s="17">
        <v>46.4146</v>
      </c>
      <c r="U34" s="17">
        <v>28.8073</v>
      </c>
      <c r="V34" s="17">
        <v>17.1668</v>
      </c>
      <c r="W34" s="17">
        <v>45.2384</v>
      </c>
      <c r="X34" s="10">
        <v>18.8601</v>
      </c>
      <c r="Y34" s="17">
        <v>50.6684</v>
      </c>
      <c r="Z34" s="17">
        <v>50.7175</v>
      </c>
      <c r="AA34" s="17">
        <v>38.6359</v>
      </c>
      <c r="AB34" s="17">
        <v>21.5414</v>
      </c>
      <c r="AC34" s="11">
        <v>369.9296</v>
      </c>
      <c r="AD34" s="17">
        <v>58.2495</v>
      </c>
      <c r="AE34" s="17">
        <v>138.8785</v>
      </c>
      <c r="AF34" s="17">
        <v>41.6011</v>
      </c>
      <c r="AG34" s="18">
        <v>6982.877</v>
      </c>
      <c r="AH34" s="17">
        <v>2156.6318</v>
      </c>
      <c r="AI34" s="17">
        <v>7912.7585</v>
      </c>
      <c r="AJ34" s="18">
        <v>917.476</v>
      </c>
      <c r="AK34" s="17">
        <v>428.2972</v>
      </c>
      <c r="AL34" s="17">
        <v>230.4703</v>
      </c>
      <c r="AM34" s="17">
        <v>280.5648</v>
      </c>
      <c r="AN34" s="17">
        <v>125.8162</v>
      </c>
      <c r="AO34" s="17">
        <v>419.8522</v>
      </c>
      <c r="AP34" s="18">
        <v>42.839</v>
      </c>
      <c r="AQ34" s="17">
        <v>103.8393</v>
      </c>
      <c r="AR34" s="17">
        <v>57.4246</v>
      </c>
      <c r="AS34" s="17">
        <v>482.0551</v>
      </c>
      <c r="AT34" s="17">
        <v>19.4073</v>
      </c>
      <c r="AU34" s="17">
        <v>17.5766</v>
      </c>
      <c r="AV34" s="18">
        <v>34.888</v>
      </c>
      <c r="AW34" s="17">
        <v>19.9957</v>
      </c>
      <c r="AX34" s="17">
        <v>283.8184</v>
      </c>
      <c r="AY34" s="17">
        <v>1.3203</v>
      </c>
      <c r="AZ34" s="17">
        <v>131.3397</v>
      </c>
      <c r="BA34" s="17">
        <v>137.9308</v>
      </c>
      <c r="BB34" s="17">
        <v>194.3852</v>
      </c>
      <c r="BC34" s="17">
        <v>200.5294</v>
      </c>
      <c r="BD34" s="17">
        <v>4315.1513</v>
      </c>
      <c r="BE34" s="17">
        <v>968.9035</v>
      </c>
      <c r="BF34" s="17">
        <v>368.9093</v>
      </c>
      <c r="BG34" s="17">
        <v>258.9697</v>
      </c>
      <c r="BH34" s="17">
        <v>99.22629999999999</v>
      </c>
      <c r="BI34" s="17">
        <v>1368.3112</v>
      </c>
      <c r="BJ34" s="17">
        <v>1162.5366</v>
      </c>
      <c r="BK34" s="17">
        <v>102.5216</v>
      </c>
      <c r="BL34" s="17">
        <v>100.0126</v>
      </c>
      <c r="BM34" s="17">
        <v>110.8278</v>
      </c>
      <c r="BN34" s="17">
        <v>27.9014</v>
      </c>
      <c r="BO34" s="17">
        <v>288.8348</v>
      </c>
      <c r="BP34" s="17">
        <v>127.9593</v>
      </c>
      <c r="BQ34" s="18">
        <v>22.595</v>
      </c>
      <c r="BR34" s="17">
        <v>50.7201</v>
      </c>
      <c r="BS34" s="18">
        <v>44.814</v>
      </c>
      <c r="BT34" s="17">
        <v>183.6337</v>
      </c>
      <c r="BU34" s="17">
        <v>107.8904</v>
      </c>
      <c r="BV34" s="5"/>
      <c r="BW34" s="18">
        <v>134.107</v>
      </c>
      <c r="BX34" s="17">
        <v>212.5341</v>
      </c>
      <c r="BY34" s="17">
        <v>93301.813899999994</v>
      </c>
      <c r="BZ34" s="17">
        <v>2833.7025</v>
      </c>
      <c r="CA34" s="17">
        <v>9930.6409</v>
      </c>
      <c r="CB34" s="17">
        <v>0.0956</v>
      </c>
      <c r="CC34" s="17">
        <v>380.8384</v>
      </c>
      <c r="CD34" s="17">
        <v>106793.7323</v>
      </c>
      <c r="CE34" s="17">
        <v>141885.9999</v>
      </c>
    </row>
    <row r="35" ht="19" customHeight="1">
      <c r="A35" t="s" s="3">
        <v>1</v>
      </c>
      <c r="B35" s="4">
        <v>31</v>
      </c>
      <c r="C35" t="s" s="12">
        <v>32</v>
      </c>
      <c r="D35" s="18">
        <v>464.658</v>
      </c>
      <c r="E35" s="18">
        <v>0.911</v>
      </c>
      <c r="F35" s="17">
        <v>0.0639</v>
      </c>
      <c r="G35" s="17">
        <v>2.0325</v>
      </c>
      <c r="H35" s="17">
        <v>15.4441</v>
      </c>
      <c r="I35" s="17">
        <v>405.0557</v>
      </c>
      <c r="J35" s="17">
        <v>187.9889</v>
      </c>
      <c r="K35" s="9">
        <v>1253.0348</v>
      </c>
      <c r="L35" s="17">
        <v>105.0247</v>
      </c>
      <c r="M35" s="17">
        <v>5.9136</v>
      </c>
      <c r="N35" s="17">
        <v>6.6442</v>
      </c>
      <c r="O35" s="17">
        <v>4.0214</v>
      </c>
      <c r="P35" s="17">
        <v>0.6992</v>
      </c>
      <c r="Q35" s="17">
        <v>12.2182</v>
      </c>
      <c r="R35" s="17">
        <v>3.5717</v>
      </c>
      <c r="S35" s="17">
        <v>3.6648</v>
      </c>
      <c r="T35" s="17">
        <v>26.7823</v>
      </c>
      <c r="U35" s="17">
        <v>6.4605</v>
      </c>
      <c r="V35" s="17">
        <v>3.4714</v>
      </c>
      <c r="W35" s="17">
        <v>8.738099999999999</v>
      </c>
      <c r="X35" s="10">
        <v>3.3948</v>
      </c>
      <c r="Y35" s="17">
        <v>9.0482</v>
      </c>
      <c r="Z35" s="17">
        <v>8.7727</v>
      </c>
      <c r="AA35" s="17">
        <v>6.5774</v>
      </c>
      <c r="AB35" s="17">
        <v>3.1393</v>
      </c>
      <c r="AC35" s="11">
        <v>127.2872</v>
      </c>
      <c r="AD35" s="17">
        <v>7.4722</v>
      </c>
      <c r="AE35" s="17">
        <v>24.6141</v>
      </c>
      <c r="AF35" s="17">
        <v>15.7518</v>
      </c>
      <c r="AG35" s="18">
        <v>729.627</v>
      </c>
      <c r="AH35" s="17">
        <v>224.0002</v>
      </c>
      <c r="AI35" s="17">
        <v>957.4115</v>
      </c>
      <c r="AJ35" s="17">
        <v>186.0055</v>
      </c>
      <c r="AK35" s="17">
        <v>62.8394</v>
      </c>
      <c r="AL35" s="17">
        <v>4.5784</v>
      </c>
      <c r="AM35" s="17">
        <v>30.5352</v>
      </c>
      <c r="AN35" s="17">
        <v>14.9784</v>
      </c>
      <c r="AO35" s="17">
        <v>486.9099</v>
      </c>
      <c r="AP35" s="17">
        <v>26.7484</v>
      </c>
      <c r="AQ35" s="17">
        <v>14.7225</v>
      </c>
      <c r="AR35" s="17">
        <v>7.7004</v>
      </c>
      <c r="AS35" s="17">
        <v>2103.7382</v>
      </c>
      <c r="AT35" s="17">
        <v>3.0504</v>
      </c>
      <c r="AU35" s="17">
        <v>2.7286</v>
      </c>
      <c r="AV35" s="17">
        <v>2.6612</v>
      </c>
      <c r="AW35" s="17">
        <v>1.5669</v>
      </c>
      <c r="AX35" s="17">
        <v>54.0521</v>
      </c>
      <c r="AY35" s="17">
        <v>0.1983</v>
      </c>
      <c r="AZ35" s="17">
        <v>21.9689</v>
      </c>
      <c r="BA35" s="18">
        <v>23.033</v>
      </c>
      <c r="BB35" s="17">
        <v>31.9543</v>
      </c>
      <c r="BC35" s="17">
        <v>26.0233</v>
      </c>
      <c r="BD35" s="17">
        <v>200.3967</v>
      </c>
      <c r="BE35" s="17">
        <v>133.0616</v>
      </c>
      <c r="BF35" s="17">
        <v>58.7499</v>
      </c>
      <c r="BG35" s="17">
        <v>41.4622</v>
      </c>
      <c r="BH35" s="17">
        <v>15.2521</v>
      </c>
      <c r="BI35" s="17">
        <v>456.7719</v>
      </c>
      <c r="BJ35" s="17">
        <v>1251.1776</v>
      </c>
      <c r="BK35" s="17">
        <v>26.6359</v>
      </c>
      <c r="BL35" s="17">
        <v>13.7072</v>
      </c>
      <c r="BM35" s="17">
        <v>13.0558</v>
      </c>
      <c r="BN35" s="17">
        <v>5.6036</v>
      </c>
      <c r="BO35" s="17">
        <v>74.4807</v>
      </c>
      <c r="BP35" s="17">
        <v>26.3917</v>
      </c>
      <c r="BQ35" s="4">
        <v>4.31</v>
      </c>
      <c r="BR35" s="17">
        <v>7.5794</v>
      </c>
      <c r="BS35" s="17">
        <v>6.6348</v>
      </c>
      <c r="BT35" s="17">
        <v>26.7992</v>
      </c>
      <c r="BU35" s="17">
        <v>26.3592</v>
      </c>
      <c r="BV35" s="5"/>
      <c r="BW35" s="17">
        <v>33.5195</v>
      </c>
      <c r="BX35" s="18">
        <v>0.889</v>
      </c>
      <c r="BY35" s="17">
        <v>30123.2549</v>
      </c>
      <c r="BZ35" s="17">
        <v>9982.0635</v>
      </c>
      <c r="CA35" s="17">
        <v>15695.7423</v>
      </c>
      <c r="CB35" s="17">
        <v>-0.0107</v>
      </c>
      <c r="CC35" s="17">
        <v>282.0807</v>
      </c>
      <c r="CD35" s="17">
        <v>56117.5392</v>
      </c>
      <c r="CE35" s="4">
        <v>66662</v>
      </c>
    </row>
    <row r="36" ht="19" customHeight="1">
      <c r="A36" t="s" s="3">
        <v>1</v>
      </c>
      <c r="B36" s="4">
        <v>32</v>
      </c>
      <c r="C36" t="s" s="12">
        <v>33</v>
      </c>
      <c r="D36" s="17">
        <v>1910.7343</v>
      </c>
      <c r="E36" s="17">
        <v>34.7236</v>
      </c>
      <c r="F36" s="17">
        <v>3.2648</v>
      </c>
      <c r="G36" s="17">
        <v>21.6748</v>
      </c>
      <c r="H36" s="17">
        <v>245.2093</v>
      </c>
      <c r="I36" s="18">
        <v>780.8630000000001</v>
      </c>
      <c r="J36" s="17">
        <v>1821.4097</v>
      </c>
      <c r="K36" s="9">
        <v>1896.0022</v>
      </c>
      <c r="L36" s="17">
        <v>163.9178</v>
      </c>
      <c r="M36" s="17">
        <v>175.8754</v>
      </c>
      <c r="N36" s="17">
        <v>206.3079</v>
      </c>
      <c r="O36" s="17">
        <v>62.9358</v>
      </c>
      <c r="P36" s="17">
        <v>25.1335</v>
      </c>
      <c r="Q36" s="17">
        <v>637.9279</v>
      </c>
      <c r="R36" s="17">
        <v>81.3553</v>
      </c>
      <c r="S36" s="17">
        <v>64.11969999999999</v>
      </c>
      <c r="T36" s="17">
        <v>114.2613</v>
      </c>
      <c r="U36" s="17">
        <v>116.1516</v>
      </c>
      <c r="V36" s="17">
        <v>91.6853</v>
      </c>
      <c r="W36" s="17">
        <v>198.8128</v>
      </c>
      <c r="X36" s="10">
        <v>61.757</v>
      </c>
      <c r="Y36" s="18">
        <v>145.993</v>
      </c>
      <c r="Z36" s="17">
        <v>188.3713</v>
      </c>
      <c r="AA36" s="17">
        <v>222.7379</v>
      </c>
      <c r="AB36" s="17">
        <v>173.9237</v>
      </c>
      <c r="AC36" s="11">
        <v>1720.8543</v>
      </c>
      <c r="AD36" s="17">
        <v>226.4362</v>
      </c>
      <c r="AE36" s="17">
        <v>925.7408</v>
      </c>
      <c r="AF36" s="17">
        <v>67.9426</v>
      </c>
      <c r="AG36" s="17">
        <v>45668.3101</v>
      </c>
      <c r="AH36" s="17">
        <v>12173.1731</v>
      </c>
      <c r="AI36" s="17">
        <v>54812.6456</v>
      </c>
      <c r="AJ36" s="17">
        <v>2349.9808</v>
      </c>
      <c r="AK36" s="17">
        <v>865.0244</v>
      </c>
      <c r="AL36" s="18">
        <v>642.8819999999999</v>
      </c>
      <c r="AM36" s="17">
        <v>396.8259</v>
      </c>
      <c r="AN36" s="17">
        <v>294.5486</v>
      </c>
      <c r="AO36" s="17">
        <v>1182.8659</v>
      </c>
      <c r="AP36" s="18">
        <v>88.322</v>
      </c>
      <c r="AQ36" s="17">
        <v>176.4053</v>
      </c>
      <c r="AR36" s="17">
        <v>137.2444</v>
      </c>
      <c r="AS36" s="17">
        <v>1258.5969</v>
      </c>
      <c r="AT36" s="17">
        <v>24.3382</v>
      </c>
      <c r="AU36" s="17">
        <v>26.7082</v>
      </c>
      <c r="AV36" s="17">
        <v>88.76560000000001</v>
      </c>
      <c r="AW36" s="17">
        <v>254.9177</v>
      </c>
      <c r="AX36" s="17">
        <v>805.9265</v>
      </c>
      <c r="AY36" s="17">
        <v>2.1006</v>
      </c>
      <c r="AZ36" s="17">
        <v>390.0001</v>
      </c>
      <c r="BA36" s="17">
        <v>257.8634</v>
      </c>
      <c r="BB36" s="17">
        <v>306.3213</v>
      </c>
      <c r="BC36" s="18">
        <v>229.517</v>
      </c>
      <c r="BD36" s="17">
        <v>12184.9819</v>
      </c>
      <c r="BE36" s="17">
        <v>2664.2645</v>
      </c>
      <c r="BF36" s="17">
        <v>897.7003999999999</v>
      </c>
      <c r="BG36" s="17">
        <v>681.0085</v>
      </c>
      <c r="BH36" s="17">
        <v>144.1488</v>
      </c>
      <c r="BI36" s="18">
        <v>3742.583</v>
      </c>
      <c r="BJ36" s="17">
        <v>3380.2697</v>
      </c>
      <c r="BK36" s="17">
        <v>237.1507</v>
      </c>
      <c r="BL36" s="17">
        <v>310.8742</v>
      </c>
      <c r="BM36" s="17">
        <v>319.6545</v>
      </c>
      <c r="BN36" s="18">
        <v>45.322</v>
      </c>
      <c r="BO36" s="17">
        <v>686.6571</v>
      </c>
      <c r="BP36" s="17">
        <v>353.7124</v>
      </c>
      <c r="BQ36" s="17">
        <v>26.9477</v>
      </c>
      <c r="BR36" s="17">
        <v>75.86790000000001</v>
      </c>
      <c r="BS36" s="17">
        <v>92.7891</v>
      </c>
      <c r="BT36" s="17">
        <v>319.6782</v>
      </c>
      <c r="BU36" s="17">
        <v>227.5571</v>
      </c>
      <c r="BV36" s="5"/>
      <c r="BW36" s="18">
        <v>1648.061</v>
      </c>
      <c r="BX36" s="18">
        <v>66.629</v>
      </c>
      <c r="BY36" s="17">
        <v>43207.5765</v>
      </c>
      <c r="BZ36" s="17">
        <v>3257.2119</v>
      </c>
      <c r="CA36" s="18">
        <v>7243.345</v>
      </c>
      <c r="CB36" s="17">
        <v>0.3177</v>
      </c>
      <c r="CC36" s="17">
        <v>1035.5088</v>
      </c>
      <c r="CD36" s="17">
        <v>56458.6498</v>
      </c>
      <c r="CE36" s="17">
        <v>219955.9995</v>
      </c>
    </row>
    <row r="37" ht="19" customHeight="1">
      <c r="A37" t="s" s="3">
        <v>1</v>
      </c>
      <c r="B37" s="4">
        <v>33</v>
      </c>
      <c r="C37" t="s" s="12">
        <v>34</v>
      </c>
      <c r="D37" s="17">
        <v>2914.1279</v>
      </c>
      <c r="E37" s="17">
        <v>92.07810000000001</v>
      </c>
      <c r="F37" s="17">
        <v>80.26009999999999</v>
      </c>
      <c r="G37" s="4">
        <v>106.68</v>
      </c>
      <c r="H37" s="17">
        <v>464.6538</v>
      </c>
      <c r="I37" s="17">
        <v>877.5438</v>
      </c>
      <c r="J37" s="18">
        <v>460.511</v>
      </c>
      <c r="K37" s="9">
        <v>1503.7428</v>
      </c>
      <c r="L37" s="17">
        <v>88.7822</v>
      </c>
      <c r="M37" s="17">
        <v>161.3563</v>
      </c>
      <c r="N37" s="17">
        <v>2603.1821</v>
      </c>
      <c r="O37" s="17">
        <v>392.6947</v>
      </c>
      <c r="P37" s="17">
        <v>284.0574</v>
      </c>
      <c r="Q37" s="17">
        <v>604.9365</v>
      </c>
      <c r="R37" s="17">
        <v>264.0985</v>
      </c>
      <c r="S37" s="17">
        <v>241.1097</v>
      </c>
      <c r="T37" s="17">
        <v>613.4287</v>
      </c>
      <c r="U37" s="4">
        <v>874.92</v>
      </c>
      <c r="V37" s="17">
        <v>334.3018</v>
      </c>
      <c r="W37" s="17">
        <v>693.6306</v>
      </c>
      <c r="X37" s="10">
        <v>130.3618</v>
      </c>
      <c r="Y37" s="17">
        <v>948.1301</v>
      </c>
      <c r="Z37" s="17">
        <v>1231.3125</v>
      </c>
      <c r="AA37" s="17">
        <v>1376.4347</v>
      </c>
      <c r="AB37" s="17">
        <v>308.3963</v>
      </c>
      <c r="AC37" s="11">
        <v>350.6982</v>
      </c>
      <c r="AD37" s="17">
        <v>33.6071</v>
      </c>
      <c r="AE37" s="17">
        <v>213.3235</v>
      </c>
      <c r="AF37" s="17">
        <v>252.9702</v>
      </c>
      <c r="AG37" s="17">
        <v>3945.6983</v>
      </c>
      <c r="AH37" s="17">
        <v>1023.0905</v>
      </c>
      <c r="AI37" s="17">
        <v>5452.5678</v>
      </c>
      <c r="AJ37" s="17">
        <v>3735.7748</v>
      </c>
      <c r="AK37" s="17">
        <v>2642.9654</v>
      </c>
      <c r="AL37" s="17">
        <v>343.3841</v>
      </c>
      <c r="AM37" s="17">
        <v>2189.3583</v>
      </c>
      <c r="AN37" s="17">
        <v>1873.6419</v>
      </c>
      <c r="AO37" s="18">
        <v>266.131</v>
      </c>
      <c r="AP37" s="17">
        <v>89.73909999999999</v>
      </c>
      <c r="AQ37" s="17">
        <v>305.9073</v>
      </c>
      <c r="AR37" s="17">
        <v>501.9242</v>
      </c>
      <c r="AS37" s="17">
        <v>350.5948</v>
      </c>
      <c r="AT37" s="17">
        <v>167.2461</v>
      </c>
      <c r="AU37" s="17">
        <v>477.1233</v>
      </c>
      <c r="AV37" s="17">
        <v>203.2983</v>
      </c>
      <c r="AW37" s="17">
        <v>124.4341</v>
      </c>
      <c r="AX37" s="17">
        <v>1248.1259</v>
      </c>
      <c r="AY37" s="17">
        <v>7.5393</v>
      </c>
      <c r="AZ37" s="17">
        <v>618.9254</v>
      </c>
      <c r="BA37" s="17">
        <v>717.7265</v>
      </c>
      <c r="BB37" s="17">
        <v>837.1919</v>
      </c>
      <c r="BC37" s="17">
        <v>487.2787</v>
      </c>
      <c r="BD37" s="17">
        <v>645.5312</v>
      </c>
      <c r="BE37" s="17">
        <v>1984.2924</v>
      </c>
      <c r="BF37" s="17">
        <v>984.4194</v>
      </c>
      <c r="BG37" s="18">
        <v>839.981</v>
      </c>
      <c r="BH37" s="17">
        <v>412.8561</v>
      </c>
      <c r="BI37" s="17">
        <v>755.9737</v>
      </c>
      <c r="BJ37" s="17">
        <v>534.4449</v>
      </c>
      <c r="BK37" s="17">
        <v>497.2191</v>
      </c>
      <c r="BL37" s="17">
        <v>856.0328</v>
      </c>
      <c r="BM37" s="17">
        <v>932.8779</v>
      </c>
      <c r="BN37" s="17">
        <v>142.1371</v>
      </c>
      <c r="BO37" s="17">
        <v>3209.6591</v>
      </c>
      <c r="BP37" s="17">
        <v>1165.4215</v>
      </c>
      <c r="BQ37" s="17">
        <v>149.6926</v>
      </c>
      <c r="BR37" s="17">
        <v>505.0933</v>
      </c>
      <c r="BS37" s="17">
        <v>330.6983</v>
      </c>
      <c r="BT37" s="18">
        <v>2073.604</v>
      </c>
      <c r="BU37" s="17">
        <v>712.6214</v>
      </c>
      <c r="BV37" s="5"/>
      <c r="BW37" s="17">
        <v>40170.2847</v>
      </c>
      <c r="BX37" s="17">
        <v>595.2612</v>
      </c>
      <c r="BY37" s="17">
        <v>9990.238499999999</v>
      </c>
      <c r="BZ37" s="17">
        <v>607.1326</v>
      </c>
      <c r="CA37" s="17">
        <v>1868.4016</v>
      </c>
      <c r="CB37" s="17">
        <v>564.4403</v>
      </c>
      <c r="CC37" s="18">
        <v>17283.896</v>
      </c>
      <c r="CD37" s="18">
        <v>71079.655</v>
      </c>
      <c r="CE37" s="17">
        <v>134333.9999</v>
      </c>
    </row>
    <row r="38" ht="19" customHeight="1">
      <c r="A38" t="s" s="3">
        <v>1</v>
      </c>
      <c r="B38" s="4">
        <v>34</v>
      </c>
      <c r="C38" t="s" s="12">
        <v>35</v>
      </c>
      <c r="D38" s="17">
        <v>620.0044</v>
      </c>
      <c r="E38" s="18">
        <v>36.542</v>
      </c>
      <c r="F38" s="18">
        <v>13.102</v>
      </c>
      <c r="G38" s="17">
        <v>36.9928</v>
      </c>
      <c r="H38" s="17">
        <v>121.2158</v>
      </c>
      <c r="I38" s="17">
        <v>284.4043</v>
      </c>
      <c r="J38" s="17">
        <v>186.6015</v>
      </c>
      <c r="K38" s="9">
        <v>471.4934</v>
      </c>
      <c r="L38" s="17">
        <v>29.8433</v>
      </c>
      <c r="M38" s="17">
        <v>49.8466</v>
      </c>
      <c r="N38" s="17">
        <v>791.0146</v>
      </c>
      <c r="O38" s="17">
        <v>114.0604</v>
      </c>
      <c r="P38" s="17">
        <v>199.6383</v>
      </c>
      <c r="Q38" s="18">
        <v>159.029</v>
      </c>
      <c r="R38" s="17">
        <v>94.2959</v>
      </c>
      <c r="S38" s="17">
        <v>78.2568</v>
      </c>
      <c r="T38" s="17">
        <v>103.1694</v>
      </c>
      <c r="U38" s="17">
        <v>242.7118</v>
      </c>
      <c r="V38" s="17">
        <v>98.3587</v>
      </c>
      <c r="W38" s="17">
        <v>238.6834</v>
      </c>
      <c r="X38" s="10">
        <v>48.2729</v>
      </c>
      <c r="Y38" s="17">
        <v>377.7502</v>
      </c>
      <c r="Z38" s="17">
        <v>364.8007</v>
      </c>
      <c r="AA38" s="17">
        <v>440.1243</v>
      </c>
      <c r="AB38" s="17">
        <v>139.6182</v>
      </c>
      <c r="AC38" s="11">
        <v>116.5207</v>
      </c>
      <c r="AD38" s="17">
        <v>11.3595</v>
      </c>
      <c r="AE38" s="17">
        <v>90.99890000000001</v>
      </c>
      <c r="AF38" s="17">
        <v>197.9511</v>
      </c>
      <c r="AG38" s="17">
        <v>1340.6323</v>
      </c>
      <c r="AH38" s="18">
        <v>393.877</v>
      </c>
      <c r="AI38" s="17">
        <v>2264.2655</v>
      </c>
      <c r="AJ38" s="17">
        <v>1855.1013</v>
      </c>
      <c r="AK38" s="17">
        <v>2133.4285</v>
      </c>
      <c r="AL38" s="17">
        <v>147.7997</v>
      </c>
      <c r="AM38" s="17">
        <v>1022.2792</v>
      </c>
      <c r="AN38" s="17">
        <v>1544.5751</v>
      </c>
      <c r="AO38" s="17">
        <v>96.2004</v>
      </c>
      <c r="AP38" s="17">
        <v>47.8584</v>
      </c>
      <c r="AQ38" s="17">
        <v>94.6703</v>
      </c>
      <c r="AR38" s="17">
        <v>241.1269</v>
      </c>
      <c r="AS38" s="17">
        <v>129.1979</v>
      </c>
      <c r="AT38" s="18">
        <v>28.375</v>
      </c>
      <c r="AU38" s="17">
        <v>69.39830000000001</v>
      </c>
      <c r="AV38" s="17">
        <v>32.7506</v>
      </c>
      <c r="AW38" s="17">
        <v>152.7603</v>
      </c>
      <c r="AX38" s="17">
        <v>318.2267</v>
      </c>
      <c r="AY38" s="17">
        <v>3.8894</v>
      </c>
      <c r="AZ38" s="17">
        <v>260.0225</v>
      </c>
      <c r="BA38" s="17">
        <v>133.9622</v>
      </c>
      <c r="BB38" s="4">
        <v>205.53</v>
      </c>
      <c r="BC38" s="17">
        <v>204.8974</v>
      </c>
      <c r="BD38" s="17">
        <v>301.9294</v>
      </c>
      <c r="BE38" s="17">
        <v>706.5736000000001</v>
      </c>
      <c r="BF38" s="17">
        <v>319.9664</v>
      </c>
      <c r="BG38" s="17">
        <v>356.9228</v>
      </c>
      <c r="BH38" s="17">
        <v>167.2603</v>
      </c>
      <c r="BI38" s="17">
        <v>207.1352</v>
      </c>
      <c r="BJ38" s="17">
        <v>224.3415</v>
      </c>
      <c r="BK38" s="17">
        <v>184.8348</v>
      </c>
      <c r="BL38" s="17">
        <v>263.5851</v>
      </c>
      <c r="BM38" s="17">
        <v>309.0356</v>
      </c>
      <c r="BN38" s="17">
        <v>51.1916</v>
      </c>
      <c r="BO38" s="17">
        <v>1165.1941</v>
      </c>
      <c r="BP38" s="17">
        <v>738.8306</v>
      </c>
      <c r="BQ38" s="17">
        <v>56.3352</v>
      </c>
      <c r="BR38" s="17">
        <v>89.0354</v>
      </c>
      <c r="BS38" s="17">
        <v>105.6287</v>
      </c>
      <c r="BT38" s="17">
        <v>649.5816</v>
      </c>
      <c r="BU38" s="17">
        <v>328.7243</v>
      </c>
      <c r="BV38" s="5"/>
      <c r="BW38" s="17">
        <v>89236.946800000005</v>
      </c>
      <c r="BX38" s="17">
        <v>2580.5172</v>
      </c>
      <c r="BY38" s="18">
        <v>2540.517</v>
      </c>
      <c r="BZ38" s="17">
        <v>113.9369</v>
      </c>
      <c r="CA38" s="17">
        <v>477.9268</v>
      </c>
      <c r="CB38" s="17">
        <v>46.5653</v>
      </c>
      <c r="CC38" s="17">
        <v>4934.9882</v>
      </c>
      <c r="CD38" s="17">
        <v>99931.3982</v>
      </c>
      <c r="CE38" s="4">
        <v>124758</v>
      </c>
    </row>
    <row r="39" ht="19" customHeight="1">
      <c r="A39" t="s" s="3">
        <v>1</v>
      </c>
      <c r="B39" s="4">
        <v>35</v>
      </c>
      <c r="C39" t="s" s="12">
        <v>36</v>
      </c>
      <c r="D39" s="17">
        <v>41.5417</v>
      </c>
      <c r="E39" s="17">
        <v>0.4867</v>
      </c>
      <c r="F39" s="18">
        <v>0.012</v>
      </c>
      <c r="G39" s="17">
        <v>1.0101</v>
      </c>
      <c r="H39" s="17">
        <v>1.7706</v>
      </c>
      <c r="I39" s="17">
        <v>196.6636</v>
      </c>
      <c r="J39" s="17">
        <v>79.1497</v>
      </c>
      <c r="K39" s="9">
        <v>36.2148</v>
      </c>
      <c r="L39" s="17">
        <v>11.4593</v>
      </c>
      <c r="M39" s="17">
        <v>25.6023</v>
      </c>
      <c r="N39" s="17">
        <v>23.4436</v>
      </c>
      <c r="O39" s="17">
        <v>68.1011</v>
      </c>
      <c r="P39" s="17">
        <v>1.5104</v>
      </c>
      <c r="Q39" s="17">
        <v>5.0787</v>
      </c>
      <c r="R39" s="17">
        <v>15.0583</v>
      </c>
      <c r="S39" s="18">
        <v>10.732</v>
      </c>
      <c r="T39" s="17">
        <v>109.5309</v>
      </c>
      <c r="U39" s="17">
        <v>38.6264</v>
      </c>
      <c r="V39" s="17">
        <v>10.6541</v>
      </c>
      <c r="W39" s="18">
        <v>20.284</v>
      </c>
      <c r="X39" s="10">
        <v>1.0462</v>
      </c>
      <c r="Y39" s="17">
        <v>30.7218</v>
      </c>
      <c r="Z39" s="17">
        <v>25.6726</v>
      </c>
      <c r="AA39" s="17">
        <v>15.0844</v>
      </c>
      <c r="AB39" s="17">
        <v>2.1075</v>
      </c>
      <c r="AC39" s="11">
        <v>18.9552</v>
      </c>
      <c r="AD39" s="17">
        <v>1.5711</v>
      </c>
      <c r="AE39" s="17">
        <v>10.1961</v>
      </c>
      <c r="AF39" s="17">
        <v>18.8031</v>
      </c>
      <c r="AG39" s="17">
        <v>31.5349</v>
      </c>
      <c r="AH39" s="17">
        <v>38.7909</v>
      </c>
      <c r="AI39" s="17">
        <v>700.1258</v>
      </c>
      <c r="AJ39" s="18">
        <v>286.372</v>
      </c>
      <c r="AK39" s="17">
        <v>214.3276</v>
      </c>
      <c r="AL39" s="17">
        <v>4.7306</v>
      </c>
      <c r="AM39" s="17">
        <v>104.3849</v>
      </c>
      <c r="AN39" s="18">
        <v>58.551</v>
      </c>
      <c r="AO39" s="18">
        <v>11.829</v>
      </c>
      <c r="AP39" s="17">
        <v>3.2265</v>
      </c>
      <c r="AQ39" s="17">
        <v>23.6084</v>
      </c>
      <c r="AR39" s="17">
        <v>30.8379</v>
      </c>
      <c r="AS39" s="17">
        <v>50.1561</v>
      </c>
      <c r="AT39" s="17">
        <v>8.628299999999999</v>
      </c>
      <c r="AU39" s="17">
        <v>9.1188</v>
      </c>
      <c r="AV39" s="17">
        <v>10.9623</v>
      </c>
      <c r="AW39" s="17">
        <v>5.2325</v>
      </c>
      <c r="AX39" s="17">
        <v>100.9204</v>
      </c>
      <c r="AY39" s="17">
        <v>0.6181</v>
      </c>
      <c r="AZ39" s="17">
        <v>45.5372</v>
      </c>
      <c r="BA39" s="17">
        <v>30.1564</v>
      </c>
      <c r="BB39" s="17">
        <v>61.4709</v>
      </c>
      <c r="BC39" s="17">
        <v>80.6801</v>
      </c>
      <c r="BD39" s="17">
        <v>61.8985</v>
      </c>
      <c r="BE39" s="17">
        <v>328.4341</v>
      </c>
      <c r="BF39" s="17">
        <v>59.7359</v>
      </c>
      <c r="BG39" s="17">
        <v>148.6675</v>
      </c>
      <c r="BH39" s="17">
        <v>23.5137</v>
      </c>
      <c r="BI39" s="17">
        <v>82.41889999999999</v>
      </c>
      <c r="BJ39" s="17">
        <v>11.0208</v>
      </c>
      <c r="BK39" s="18">
        <v>29.179</v>
      </c>
      <c r="BL39" s="17">
        <v>41.4047</v>
      </c>
      <c r="BM39" s="17">
        <v>54.0717</v>
      </c>
      <c r="BN39" s="17">
        <v>13.9244</v>
      </c>
      <c r="BO39" s="17">
        <v>22.0223</v>
      </c>
      <c r="BP39" s="17">
        <v>42.0936</v>
      </c>
      <c r="BQ39" s="17">
        <v>9.850300000000001</v>
      </c>
      <c r="BR39" s="17">
        <v>20.9993</v>
      </c>
      <c r="BS39" s="17">
        <v>19.1149</v>
      </c>
      <c r="BT39" s="17">
        <v>9.656700000000001</v>
      </c>
      <c r="BU39" s="17">
        <v>29.2626</v>
      </c>
      <c r="BV39" s="5"/>
      <c r="BW39" s="17">
        <v>6182.9384</v>
      </c>
      <c r="BX39" s="17">
        <v>16.3758</v>
      </c>
      <c r="BY39" s="17">
        <v>5.5356</v>
      </c>
      <c r="BZ39" s="18">
        <v>0.384</v>
      </c>
      <c r="CA39" s="18">
        <v>1.136</v>
      </c>
      <c r="CB39" s="4">
        <v>0</v>
      </c>
      <c r="CC39" s="17">
        <v>6830.9994</v>
      </c>
      <c r="CD39" s="17">
        <v>13037.3693</v>
      </c>
      <c r="CE39" s="4">
        <v>16845</v>
      </c>
    </row>
    <row r="40" ht="19" customHeight="1">
      <c r="A40" t="s" s="3">
        <v>1</v>
      </c>
      <c r="B40" s="4">
        <v>36</v>
      </c>
      <c r="C40" t="s" s="12">
        <v>37</v>
      </c>
      <c r="D40" s="17">
        <v>195.5406</v>
      </c>
      <c r="E40" s="17">
        <v>9.3552</v>
      </c>
      <c r="F40" s="17">
        <v>0.7063</v>
      </c>
      <c r="G40" s="17">
        <v>10.7043</v>
      </c>
      <c r="H40" s="18">
        <v>12.135</v>
      </c>
      <c r="I40" s="17">
        <v>148.1119</v>
      </c>
      <c r="J40" s="17">
        <v>103.6471</v>
      </c>
      <c r="K40" s="9">
        <v>162.037</v>
      </c>
      <c r="L40" s="18">
        <v>10.554</v>
      </c>
      <c r="M40" s="17">
        <v>45.3253</v>
      </c>
      <c r="N40" s="17">
        <v>149.2051</v>
      </c>
      <c r="O40" s="17">
        <v>610.9403</v>
      </c>
      <c r="P40" s="17">
        <v>8.7165</v>
      </c>
      <c r="Q40" s="17">
        <v>28.9343</v>
      </c>
      <c r="R40" s="17">
        <v>68.3644</v>
      </c>
      <c r="S40" s="17">
        <v>51.9996</v>
      </c>
      <c r="T40" s="17">
        <v>126.1018</v>
      </c>
      <c r="U40" s="18">
        <v>204.915</v>
      </c>
      <c r="V40" s="17">
        <v>49.8279</v>
      </c>
      <c r="W40" s="17">
        <v>139.8475</v>
      </c>
      <c r="X40" s="10">
        <v>5.9556</v>
      </c>
      <c r="Y40" s="17">
        <v>172.5101</v>
      </c>
      <c r="Z40" s="17">
        <v>143.4633</v>
      </c>
      <c r="AA40" s="17">
        <v>86.58110000000001</v>
      </c>
      <c r="AB40" s="17">
        <v>18.7139</v>
      </c>
      <c r="AC40" s="11">
        <v>106.4531</v>
      </c>
      <c r="AD40" s="17">
        <v>3.3225</v>
      </c>
      <c r="AE40" s="17">
        <v>44.5414</v>
      </c>
      <c r="AF40" s="17">
        <v>52.0569</v>
      </c>
      <c r="AG40" s="17">
        <v>104.3898</v>
      </c>
      <c r="AH40" s="17">
        <v>80.0975</v>
      </c>
      <c r="AI40" s="18">
        <v>1057.715</v>
      </c>
      <c r="AJ40" s="17">
        <v>464.9978</v>
      </c>
      <c r="AK40" s="17">
        <v>412.4058</v>
      </c>
      <c r="AL40" s="17">
        <v>12.4062</v>
      </c>
      <c r="AM40" s="17">
        <v>122.8719</v>
      </c>
      <c r="AN40" s="17">
        <v>171.3471</v>
      </c>
      <c r="AO40" s="17">
        <v>23.4949</v>
      </c>
      <c r="AP40" s="17">
        <v>9.010400000000001</v>
      </c>
      <c r="AQ40" s="17">
        <v>15.9334</v>
      </c>
      <c r="AR40" s="17">
        <v>110.5764</v>
      </c>
      <c r="AS40" s="17">
        <v>159.9814</v>
      </c>
      <c r="AT40" s="17">
        <v>9.9077</v>
      </c>
      <c r="AU40" s="17">
        <v>66.4765</v>
      </c>
      <c r="AV40" s="17">
        <v>27.5787</v>
      </c>
      <c r="AW40" s="17">
        <v>64.7191</v>
      </c>
      <c r="AX40" s="17">
        <v>384.0184</v>
      </c>
      <c r="AY40" s="17">
        <v>3.0779</v>
      </c>
      <c r="AZ40" s="17">
        <v>296.5314</v>
      </c>
      <c r="BA40" s="17">
        <v>111.3816</v>
      </c>
      <c r="BB40" s="17">
        <v>115.4648</v>
      </c>
      <c r="BC40" s="17">
        <v>89.8832</v>
      </c>
      <c r="BD40" s="18">
        <v>75.14100000000001</v>
      </c>
      <c r="BE40" s="17">
        <v>1996.4695</v>
      </c>
      <c r="BF40" s="17">
        <v>161.8595</v>
      </c>
      <c r="BG40" s="17">
        <v>955.5739</v>
      </c>
      <c r="BH40" s="17">
        <v>72.7872</v>
      </c>
      <c r="BI40" s="17">
        <v>372.0495</v>
      </c>
      <c r="BJ40" s="17">
        <v>56.1739</v>
      </c>
      <c r="BK40" s="17">
        <v>159.1953</v>
      </c>
      <c r="BL40" s="4">
        <v>156.45</v>
      </c>
      <c r="BM40" s="17">
        <v>229.8171</v>
      </c>
      <c r="BN40" s="17">
        <v>42.5317</v>
      </c>
      <c r="BO40" s="17">
        <v>146.5044</v>
      </c>
      <c r="BP40" s="17">
        <v>67.90049999999999</v>
      </c>
      <c r="BQ40" s="17">
        <v>46.2294</v>
      </c>
      <c r="BR40" s="17">
        <v>102.7787</v>
      </c>
      <c r="BS40" s="17">
        <v>108.1682</v>
      </c>
      <c r="BT40" s="17">
        <v>75.63930000000001</v>
      </c>
      <c r="BU40" s="17">
        <v>104.8496</v>
      </c>
      <c r="BV40" s="5"/>
      <c r="BW40" s="17">
        <v>51769.2607</v>
      </c>
      <c r="BX40" s="17">
        <v>2.6393</v>
      </c>
      <c r="BY40" s="18">
        <v>41.598</v>
      </c>
      <c r="BZ40" s="17">
        <v>1.6352</v>
      </c>
      <c r="CA40" s="17">
        <v>9.341699999999999</v>
      </c>
      <c r="CB40" s="17">
        <v>0.1059</v>
      </c>
      <c r="CC40" s="17">
        <v>5506.4013</v>
      </c>
      <c r="CD40" s="17">
        <v>57330.9821</v>
      </c>
      <c r="CE40" s="4">
        <v>68986</v>
      </c>
    </row>
    <row r="41" ht="19" customHeight="1">
      <c r="A41" t="s" s="3">
        <v>1</v>
      </c>
      <c r="B41" s="4">
        <v>37</v>
      </c>
      <c r="C41" t="s" s="12">
        <v>38</v>
      </c>
      <c r="D41" s="17">
        <v>1198.8249</v>
      </c>
      <c r="E41" s="17">
        <v>17.0784</v>
      </c>
      <c r="F41" s="17">
        <v>66.9289</v>
      </c>
      <c r="G41" s="17">
        <v>14.9193</v>
      </c>
      <c r="H41" s="17">
        <v>77.9016</v>
      </c>
      <c r="I41" s="17">
        <v>308.1686</v>
      </c>
      <c r="J41" s="17">
        <v>91.77809999999999</v>
      </c>
      <c r="K41" s="9">
        <v>301.7085</v>
      </c>
      <c r="L41" s="17">
        <v>68.0716</v>
      </c>
      <c r="M41" s="17">
        <v>69.4774</v>
      </c>
      <c r="N41" s="18">
        <v>2600.128</v>
      </c>
      <c r="O41" s="17">
        <v>372.3056</v>
      </c>
      <c r="P41" s="17">
        <v>122.1938</v>
      </c>
      <c r="Q41" s="17">
        <v>1024.0675</v>
      </c>
      <c r="R41" s="17">
        <v>202.4668</v>
      </c>
      <c r="S41" s="17">
        <v>69.4504</v>
      </c>
      <c r="T41" s="17">
        <v>184.5923</v>
      </c>
      <c r="U41" s="18">
        <v>475.837</v>
      </c>
      <c r="V41" s="17">
        <v>345.5809</v>
      </c>
      <c r="W41" s="17">
        <v>1139.7608</v>
      </c>
      <c r="X41" s="10">
        <v>538.8326</v>
      </c>
      <c r="Y41" s="17">
        <v>506.5989</v>
      </c>
      <c r="Z41" s="17">
        <v>295.5047</v>
      </c>
      <c r="AA41" s="18">
        <v>274.733</v>
      </c>
      <c r="AB41" s="18">
        <v>144.541</v>
      </c>
      <c r="AC41" s="11">
        <v>131.4696</v>
      </c>
      <c r="AD41" s="17">
        <v>31.9973</v>
      </c>
      <c r="AE41" s="17">
        <v>50.6965</v>
      </c>
      <c r="AF41" s="17">
        <v>99.04510000000001</v>
      </c>
      <c r="AG41" s="17">
        <v>1966.8742</v>
      </c>
      <c r="AH41" s="17">
        <v>529.6722</v>
      </c>
      <c r="AI41" s="17">
        <v>2461.0787</v>
      </c>
      <c r="AJ41" s="17">
        <v>2281.5854</v>
      </c>
      <c r="AK41" s="17">
        <v>1142.1007</v>
      </c>
      <c r="AL41" s="17">
        <v>122.1459</v>
      </c>
      <c r="AM41" s="17">
        <v>582.4613000000001</v>
      </c>
      <c r="AN41" s="17">
        <v>2029.8781</v>
      </c>
      <c r="AO41" s="17">
        <v>289.1787</v>
      </c>
      <c r="AP41" s="17">
        <v>379.2529</v>
      </c>
      <c r="AQ41" s="17">
        <v>458.6978</v>
      </c>
      <c r="AR41" s="17">
        <v>628.3346</v>
      </c>
      <c r="AS41" s="18">
        <v>756.204</v>
      </c>
      <c r="AT41" s="17">
        <v>115.5241</v>
      </c>
      <c r="AU41" s="17">
        <v>37.8116</v>
      </c>
      <c r="AV41" s="17">
        <v>20.0997</v>
      </c>
      <c r="AW41" s="18">
        <v>6.896</v>
      </c>
      <c r="AX41" s="17">
        <v>171.2318</v>
      </c>
      <c r="AY41" s="17">
        <v>1.3386</v>
      </c>
      <c r="AZ41" s="17">
        <v>53.7368</v>
      </c>
      <c r="BA41" s="17">
        <v>70.4941</v>
      </c>
      <c r="BB41" s="17">
        <v>272.0671</v>
      </c>
      <c r="BC41" s="18">
        <v>153.034</v>
      </c>
      <c r="BD41" s="17">
        <v>145.8867</v>
      </c>
      <c r="BE41" s="17">
        <v>413.2371</v>
      </c>
      <c r="BF41" s="18">
        <v>86.249</v>
      </c>
      <c r="BG41" s="17">
        <v>177.7298</v>
      </c>
      <c r="BH41" s="17">
        <v>79.81619999999999</v>
      </c>
      <c r="BI41" s="18">
        <v>229.804</v>
      </c>
      <c r="BJ41" s="17">
        <v>113.1746</v>
      </c>
      <c r="BK41" s="18">
        <v>100.465</v>
      </c>
      <c r="BL41" s="17">
        <v>181.2258</v>
      </c>
      <c r="BM41" s="4">
        <v>238.54</v>
      </c>
      <c r="BN41" s="17">
        <v>37.2224</v>
      </c>
      <c r="BO41" s="17">
        <v>621.3588</v>
      </c>
      <c r="BP41" s="17">
        <v>261.9335</v>
      </c>
      <c r="BQ41" s="17">
        <v>37.7291</v>
      </c>
      <c r="BR41" s="17">
        <v>106.0725</v>
      </c>
      <c r="BS41" s="17">
        <v>69.5651</v>
      </c>
      <c r="BT41" s="17">
        <v>235.6067</v>
      </c>
      <c r="BU41" s="17">
        <v>91.1767</v>
      </c>
      <c r="BV41" s="5"/>
      <c r="BW41" s="17">
        <v>12959.1188</v>
      </c>
      <c r="BX41" s="18">
        <v>1418.284</v>
      </c>
      <c r="BY41" s="17">
        <v>1423.8535</v>
      </c>
      <c r="BZ41" s="18">
        <v>91.673</v>
      </c>
      <c r="CA41" s="17">
        <v>376.0727</v>
      </c>
      <c r="CB41" s="17">
        <v>97.8396</v>
      </c>
      <c r="CC41" s="18">
        <v>8727.089</v>
      </c>
      <c r="CD41" s="17">
        <v>25093.9305</v>
      </c>
      <c r="CE41" s="17">
        <v>53806.0005</v>
      </c>
    </row>
    <row r="42" ht="19" customHeight="1">
      <c r="A42" t="s" s="3">
        <v>1</v>
      </c>
      <c r="B42" s="4">
        <v>38</v>
      </c>
      <c r="C42" t="s" s="12">
        <v>39</v>
      </c>
      <c r="D42" s="17">
        <v>93.5198</v>
      </c>
      <c r="E42" s="17">
        <v>1.2018</v>
      </c>
      <c r="F42" s="17">
        <v>0.9333</v>
      </c>
      <c r="G42" s="17">
        <v>0.9391</v>
      </c>
      <c r="H42" s="17">
        <v>3.2607</v>
      </c>
      <c r="I42" s="17">
        <v>580.6038</v>
      </c>
      <c r="J42" s="17">
        <v>22.6195</v>
      </c>
      <c r="K42" s="9">
        <v>133.9676</v>
      </c>
      <c r="L42" s="17">
        <v>3.8644</v>
      </c>
      <c r="M42" s="17">
        <v>1.6054</v>
      </c>
      <c r="N42" s="4">
        <v>128.65</v>
      </c>
      <c r="O42" s="18">
        <v>25.643</v>
      </c>
      <c r="P42" s="17">
        <v>7.4096</v>
      </c>
      <c r="Q42" s="17">
        <v>25.9249</v>
      </c>
      <c r="R42" s="17">
        <v>13.5647</v>
      </c>
      <c r="S42" s="17">
        <v>3.6643</v>
      </c>
      <c r="T42" s="18">
        <v>13.322</v>
      </c>
      <c r="U42" s="18">
        <v>60.659</v>
      </c>
      <c r="V42" s="17">
        <v>10.1308</v>
      </c>
      <c r="W42" s="17">
        <v>129.0128</v>
      </c>
      <c r="X42" s="10">
        <v>311.7147</v>
      </c>
      <c r="Y42" s="17">
        <v>57.3991</v>
      </c>
      <c r="Z42" s="17">
        <v>26.6259</v>
      </c>
      <c r="AA42" s="18">
        <v>11.337</v>
      </c>
      <c r="AB42" s="17">
        <v>4.7953</v>
      </c>
      <c r="AC42" s="11">
        <v>45.0754</v>
      </c>
      <c r="AD42" s="17">
        <v>0.5955</v>
      </c>
      <c r="AE42" s="17">
        <v>2.5407</v>
      </c>
      <c r="AF42" s="17">
        <v>88.3241</v>
      </c>
      <c r="AG42" s="17">
        <v>81.6392</v>
      </c>
      <c r="AH42" s="17">
        <v>49.0837</v>
      </c>
      <c r="AI42" s="17">
        <v>109.9609</v>
      </c>
      <c r="AJ42" s="17">
        <v>698.4972</v>
      </c>
      <c r="AK42" s="17">
        <v>68.4906</v>
      </c>
      <c r="AL42" s="17">
        <v>7.3153</v>
      </c>
      <c r="AM42" s="17">
        <v>48.2864</v>
      </c>
      <c r="AN42" s="17">
        <v>345.5585</v>
      </c>
      <c r="AO42" s="17">
        <v>361.6003</v>
      </c>
      <c r="AP42" s="17">
        <v>39.1197</v>
      </c>
      <c r="AQ42" s="17">
        <v>26.6305</v>
      </c>
      <c r="AR42" s="17">
        <v>37.6213</v>
      </c>
      <c r="AS42" s="17">
        <v>297.2104</v>
      </c>
      <c r="AT42" s="17">
        <v>2.1802</v>
      </c>
      <c r="AU42" s="17">
        <v>2.5453</v>
      </c>
      <c r="AV42" s="17">
        <v>1.1148</v>
      </c>
      <c r="AW42" s="17">
        <v>1.1145</v>
      </c>
      <c r="AX42" s="17">
        <v>32.2664</v>
      </c>
      <c r="AY42" s="17">
        <v>0.1202</v>
      </c>
      <c r="AZ42" s="17">
        <v>3.9767</v>
      </c>
      <c r="BA42" s="17">
        <v>17.8252</v>
      </c>
      <c r="BB42" s="17">
        <v>11.6276</v>
      </c>
      <c r="BC42" s="17">
        <v>23.3517</v>
      </c>
      <c r="BD42" s="17">
        <v>20.4183</v>
      </c>
      <c r="BE42" s="17">
        <v>47.3607</v>
      </c>
      <c r="BF42" s="17">
        <v>9.4876</v>
      </c>
      <c r="BG42" s="17">
        <v>21.2439</v>
      </c>
      <c r="BH42" s="17">
        <v>9.012700000000001</v>
      </c>
      <c r="BI42" s="18">
        <v>37.304</v>
      </c>
      <c r="BJ42" s="17">
        <v>8.6073</v>
      </c>
      <c r="BK42" s="18">
        <v>7.454</v>
      </c>
      <c r="BL42" s="17">
        <v>11.8362</v>
      </c>
      <c r="BM42" s="17">
        <v>15.3637</v>
      </c>
      <c r="BN42" s="17">
        <v>4.1321</v>
      </c>
      <c r="BO42" s="17">
        <v>22.7557</v>
      </c>
      <c r="BP42" s="17">
        <v>11.2401</v>
      </c>
      <c r="BQ42" s="17">
        <v>3.9748</v>
      </c>
      <c r="BR42" s="17">
        <v>15.6644</v>
      </c>
      <c r="BS42" s="17">
        <v>5.0327</v>
      </c>
      <c r="BT42" s="17">
        <v>10.6172</v>
      </c>
      <c r="BU42" s="17">
        <v>6.3408</v>
      </c>
      <c r="BV42" s="5"/>
      <c r="BW42" s="17">
        <v>3807.6204</v>
      </c>
      <c r="BX42" s="17">
        <v>4.4419</v>
      </c>
      <c r="BY42" s="17">
        <v>306.4198</v>
      </c>
      <c r="BZ42" s="17">
        <v>81.7385</v>
      </c>
      <c r="CA42" s="17">
        <v>101.5282</v>
      </c>
      <c r="CB42" s="17">
        <v>3.7018</v>
      </c>
      <c r="CC42" s="17">
        <v>6023.5831</v>
      </c>
      <c r="CD42" s="17">
        <v>10329.0337</v>
      </c>
      <c r="CE42" s="17">
        <v>14943.9998</v>
      </c>
    </row>
    <row r="43" ht="19" customHeight="1">
      <c r="A43" t="s" s="3">
        <v>1</v>
      </c>
      <c r="B43" s="4">
        <v>39</v>
      </c>
      <c r="C43" t="s" s="12">
        <v>40</v>
      </c>
      <c r="D43" s="17">
        <v>55.8663</v>
      </c>
      <c r="E43" s="17">
        <v>4.5879</v>
      </c>
      <c r="F43" s="17">
        <v>0.2433</v>
      </c>
      <c r="G43" s="17">
        <v>9.347799999999999</v>
      </c>
      <c r="H43" s="18">
        <v>3.143</v>
      </c>
      <c r="I43" s="17">
        <v>75.39530000000001</v>
      </c>
      <c r="J43" s="17">
        <v>70.9195</v>
      </c>
      <c r="K43" s="9">
        <v>16.7893</v>
      </c>
      <c r="L43" s="17">
        <v>5.9013</v>
      </c>
      <c r="M43" s="17">
        <v>33.0774</v>
      </c>
      <c r="N43" s="17">
        <v>109.7345</v>
      </c>
      <c r="O43" s="17">
        <v>41.4583</v>
      </c>
      <c r="P43" s="17">
        <v>3.8756</v>
      </c>
      <c r="Q43" s="17">
        <v>15.0019</v>
      </c>
      <c r="R43" s="17">
        <v>51.2388</v>
      </c>
      <c r="S43" s="17">
        <v>7.8206</v>
      </c>
      <c r="T43" s="17">
        <v>148.1835</v>
      </c>
      <c r="U43" s="17">
        <v>376.5976</v>
      </c>
      <c r="V43" s="17">
        <v>60.1043</v>
      </c>
      <c r="W43" s="17">
        <v>116.8162</v>
      </c>
      <c r="X43" s="10">
        <v>395.7273</v>
      </c>
      <c r="Y43" s="17">
        <v>92.6585</v>
      </c>
      <c r="Z43" s="17">
        <v>24.6724</v>
      </c>
      <c r="AA43" s="17">
        <v>9.3034</v>
      </c>
      <c r="AB43" s="17">
        <v>3.6711</v>
      </c>
      <c r="AC43" s="11">
        <v>304.9286</v>
      </c>
      <c r="AD43" s="17">
        <v>17.7221</v>
      </c>
      <c r="AE43" s="17">
        <v>1.8883</v>
      </c>
      <c r="AF43" s="17">
        <v>5.3863</v>
      </c>
      <c r="AG43" s="4">
        <v>116.65</v>
      </c>
      <c r="AH43" s="17">
        <v>63.3125</v>
      </c>
      <c r="AI43" s="17">
        <v>115.8074</v>
      </c>
      <c r="AJ43" s="17">
        <v>689.0336</v>
      </c>
      <c r="AK43" s="17">
        <v>65.60980000000001</v>
      </c>
      <c r="AL43" s="17">
        <v>28.1237</v>
      </c>
      <c r="AM43" s="17">
        <v>102.9369</v>
      </c>
      <c r="AN43" s="17">
        <v>119.8828</v>
      </c>
      <c r="AO43" s="17">
        <v>7.8926</v>
      </c>
      <c r="AP43" s="17">
        <v>871.3479</v>
      </c>
      <c r="AQ43" s="18">
        <v>77.967</v>
      </c>
      <c r="AR43" s="17">
        <v>28.6121</v>
      </c>
      <c r="AS43" s="17">
        <v>179.7514</v>
      </c>
      <c r="AT43" s="17">
        <v>4.8992</v>
      </c>
      <c r="AU43" s="17">
        <v>1.9428</v>
      </c>
      <c r="AV43" s="17">
        <v>0.9739</v>
      </c>
      <c r="AW43" s="17">
        <v>0.2259</v>
      </c>
      <c r="AX43" s="17">
        <v>42.4538</v>
      </c>
      <c r="AY43" s="18">
        <v>0.092</v>
      </c>
      <c r="AZ43" s="17">
        <v>11.0903</v>
      </c>
      <c r="BA43" s="17">
        <v>34.8498</v>
      </c>
      <c r="BB43" s="17">
        <v>4.4794</v>
      </c>
      <c r="BC43" s="17">
        <v>18.0337</v>
      </c>
      <c r="BD43" s="17">
        <v>47.0379</v>
      </c>
      <c r="BE43" s="18">
        <v>152.183</v>
      </c>
      <c r="BF43" s="17">
        <v>2.6811</v>
      </c>
      <c r="BG43" s="17">
        <v>140.3517</v>
      </c>
      <c r="BH43" s="17">
        <v>11.7897</v>
      </c>
      <c r="BI43" s="17">
        <v>81.78740000000001</v>
      </c>
      <c r="BJ43" s="17">
        <v>48.7804</v>
      </c>
      <c r="BK43" s="17">
        <v>23.6026</v>
      </c>
      <c r="BL43" s="17">
        <v>41.7548</v>
      </c>
      <c r="BM43" s="17">
        <v>56.7911</v>
      </c>
      <c r="BN43" s="17">
        <v>6.0926</v>
      </c>
      <c r="BO43" s="17">
        <v>46.3256</v>
      </c>
      <c r="BP43" s="17">
        <v>32.4257</v>
      </c>
      <c r="BQ43" s="17">
        <v>6.7957</v>
      </c>
      <c r="BR43" s="17">
        <v>13.4975</v>
      </c>
      <c r="BS43" s="17">
        <v>8.944599999999999</v>
      </c>
      <c r="BT43" s="17">
        <v>35.9437</v>
      </c>
      <c r="BU43" s="17">
        <v>22.2522</v>
      </c>
      <c r="BV43" s="5"/>
      <c r="BW43" s="17">
        <v>2939.2768</v>
      </c>
      <c r="BX43" s="17">
        <v>212.6042</v>
      </c>
      <c r="BY43" s="17">
        <v>155.3086</v>
      </c>
      <c r="BZ43" s="17">
        <v>52.5633</v>
      </c>
      <c r="CA43" s="17">
        <v>43.5516</v>
      </c>
      <c r="CB43" s="17">
        <v>-14.7659</v>
      </c>
      <c r="CC43" s="18">
        <v>981.417</v>
      </c>
      <c r="CD43" s="17">
        <v>4369.9556</v>
      </c>
      <c r="CE43" s="4">
        <v>9822</v>
      </c>
    </row>
    <row r="44" ht="19" customHeight="1">
      <c r="A44" t="s" s="3">
        <v>1</v>
      </c>
      <c r="B44" s="4">
        <v>40</v>
      </c>
      <c r="C44" t="s" s="12">
        <v>41</v>
      </c>
      <c r="D44" s="17">
        <v>66.17870000000001</v>
      </c>
      <c r="E44" s="17">
        <v>1.0655</v>
      </c>
      <c r="F44" s="17">
        <v>0.1592</v>
      </c>
      <c r="G44" s="17">
        <v>1.7128</v>
      </c>
      <c r="H44" s="17">
        <v>8.1905</v>
      </c>
      <c r="I44" s="17">
        <v>100.7526</v>
      </c>
      <c r="J44" s="17">
        <v>64.8998</v>
      </c>
      <c r="K44" s="9">
        <v>104.5782</v>
      </c>
      <c r="L44" s="17">
        <v>12.1331</v>
      </c>
      <c r="M44" s="17">
        <v>19.2432</v>
      </c>
      <c r="N44" s="17">
        <v>73.32510000000001</v>
      </c>
      <c r="O44" s="17">
        <v>14.3746</v>
      </c>
      <c r="P44" s="17">
        <v>6.4431</v>
      </c>
      <c r="Q44" s="17">
        <v>9.234500000000001</v>
      </c>
      <c r="R44" s="17">
        <v>28.0492</v>
      </c>
      <c r="S44" s="17">
        <v>12.6394</v>
      </c>
      <c r="T44" s="17">
        <v>19.4483</v>
      </c>
      <c r="U44" s="17">
        <v>43.8186</v>
      </c>
      <c r="V44" s="17">
        <v>44.8245</v>
      </c>
      <c r="W44" s="17">
        <v>37.9771</v>
      </c>
      <c r="X44" s="10">
        <v>1.2955</v>
      </c>
      <c r="Y44" s="17">
        <v>49.9965</v>
      </c>
      <c r="Z44" s="17">
        <v>34.9857</v>
      </c>
      <c r="AA44" s="17">
        <v>68.8562</v>
      </c>
      <c r="AB44" s="17">
        <v>6.1418</v>
      </c>
      <c r="AC44" s="11">
        <v>59.6984</v>
      </c>
      <c r="AD44" s="17">
        <v>3.4107</v>
      </c>
      <c r="AE44" s="17">
        <v>38.4397</v>
      </c>
      <c r="AF44" s="17">
        <v>17.8526</v>
      </c>
      <c r="AG44" s="17">
        <v>156.8953</v>
      </c>
      <c r="AH44" s="17">
        <v>37.0081</v>
      </c>
      <c r="AI44" s="17">
        <v>79.13760000000001</v>
      </c>
      <c r="AJ44" s="17">
        <v>625.0535</v>
      </c>
      <c r="AK44" s="17">
        <v>236.3966</v>
      </c>
      <c r="AL44" s="17">
        <v>90.5073</v>
      </c>
      <c r="AM44" s="17">
        <v>96.15770000000001</v>
      </c>
      <c r="AN44" s="17">
        <v>149.6282</v>
      </c>
      <c r="AO44" s="17">
        <v>19.9181</v>
      </c>
      <c r="AP44" s="17">
        <v>18.0022</v>
      </c>
      <c r="AQ44" s="18">
        <v>953.128</v>
      </c>
      <c r="AR44" s="17">
        <v>129.9225</v>
      </c>
      <c r="AS44" s="17">
        <v>833.9071</v>
      </c>
      <c r="AT44" s="17">
        <v>12.0635</v>
      </c>
      <c r="AU44" s="17">
        <v>18.6316</v>
      </c>
      <c r="AV44" s="17">
        <v>27.9851</v>
      </c>
      <c r="AW44" s="17">
        <v>15.0983</v>
      </c>
      <c r="AX44" s="17">
        <v>70.5254</v>
      </c>
      <c r="AY44" s="18">
        <v>0.614</v>
      </c>
      <c r="AZ44" s="17">
        <v>64.4545</v>
      </c>
      <c r="BA44" s="17">
        <v>54.0854</v>
      </c>
      <c r="BB44" s="17">
        <v>172.1899</v>
      </c>
      <c r="BC44" s="17">
        <v>27.9218</v>
      </c>
      <c r="BD44" s="17">
        <v>51.4549</v>
      </c>
      <c r="BE44" s="17">
        <v>791.9508</v>
      </c>
      <c r="BF44" s="17">
        <v>343.2789</v>
      </c>
      <c r="BG44" s="17">
        <v>328.6859</v>
      </c>
      <c r="BH44" s="17">
        <v>44.2169</v>
      </c>
      <c r="BI44" s="17">
        <v>294.3878</v>
      </c>
      <c r="BJ44" s="17">
        <v>96.9367</v>
      </c>
      <c r="BK44" s="17">
        <v>67.3095</v>
      </c>
      <c r="BL44" s="17">
        <v>168.9375</v>
      </c>
      <c r="BM44" s="17">
        <v>210.9908</v>
      </c>
      <c r="BN44" s="17">
        <v>36.8049</v>
      </c>
      <c r="BO44" s="17">
        <v>98.50790000000001</v>
      </c>
      <c r="BP44" s="17">
        <v>46.7036</v>
      </c>
      <c r="BQ44" s="17">
        <v>48.1777</v>
      </c>
      <c r="BR44" s="17">
        <v>109.4453</v>
      </c>
      <c r="BS44" s="4">
        <v>83.8</v>
      </c>
      <c r="BT44" s="17">
        <v>48.8128</v>
      </c>
      <c r="BU44" s="17">
        <v>79.4376</v>
      </c>
      <c r="BV44" s="5"/>
      <c r="BW44" s="17">
        <v>12152.2885</v>
      </c>
      <c r="BX44" s="17">
        <v>33.0261</v>
      </c>
      <c r="BY44" s="17">
        <v>122.0084</v>
      </c>
      <c r="BZ44" s="17">
        <v>4.9333</v>
      </c>
      <c r="CA44" s="17">
        <v>24.1707</v>
      </c>
      <c r="CB44" s="17">
        <v>7.1639</v>
      </c>
      <c r="CC44" s="17">
        <v>5564.9064</v>
      </c>
      <c r="CD44" s="17">
        <v>17908.4973</v>
      </c>
      <c r="CE44" s="17">
        <v>25752.0023</v>
      </c>
    </row>
    <row r="45" ht="19" customHeight="1">
      <c r="A45" t="s" s="3">
        <v>1</v>
      </c>
      <c r="B45" s="4">
        <v>41</v>
      </c>
      <c r="C45" t="s" s="12">
        <v>42</v>
      </c>
      <c r="D45" s="17">
        <v>88.3874</v>
      </c>
      <c r="E45" s="17">
        <v>0.7593</v>
      </c>
      <c r="F45" s="17">
        <v>0.6745</v>
      </c>
      <c r="G45" s="18">
        <v>1.201</v>
      </c>
      <c r="H45" s="17">
        <v>6.4279</v>
      </c>
      <c r="I45" s="17">
        <v>62.4513</v>
      </c>
      <c r="J45" s="4">
        <v>73.05</v>
      </c>
      <c r="K45" s="9">
        <v>92.76949999999999</v>
      </c>
      <c r="L45" s="17">
        <v>6.6335</v>
      </c>
      <c r="M45" s="17">
        <v>10.6701</v>
      </c>
      <c r="N45" s="17">
        <v>47.3692</v>
      </c>
      <c r="O45" s="18">
        <v>16.154</v>
      </c>
      <c r="P45" s="17">
        <v>6.9885</v>
      </c>
      <c r="Q45" s="17">
        <v>10.9075</v>
      </c>
      <c r="R45" s="17">
        <v>14.0842</v>
      </c>
      <c r="S45" s="17">
        <v>12.9405</v>
      </c>
      <c r="T45" s="17">
        <v>6.5454</v>
      </c>
      <c r="U45" s="17">
        <v>28.3296</v>
      </c>
      <c r="V45" s="17">
        <v>37.1946</v>
      </c>
      <c r="W45" s="17">
        <v>47.3877</v>
      </c>
      <c r="X45" s="10">
        <v>3.6319</v>
      </c>
      <c r="Y45" s="17">
        <v>30.3179</v>
      </c>
      <c r="Z45" s="17">
        <v>17.0054</v>
      </c>
      <c r="AA45" s="17">
        <v>36.6351</v>
      </c>
      <c r="AB45" s="17">
        <v>8.166700000000001</v>
      </c>
      <c r="AC45" s="11">
        <v>43.0915</v>
      </c>
      <c r="AD45" s="18">
        <v>8.287000000000001</v>
      </c>
      <c r="AE45" s="17">
        <v>26.8375</v>
      </c>
      <c r="AF45" s="17">
        <v>74.1721</v>
      </c>
      <c r="AG45" s="17">
        <v>302.9261</v>
      </c>
      <c r="AH45" s="17">
        <v>90.10380000000001</v>
      </c>
      <c r="AI45" s="17">
        <v>206.5239</v>
      </c>
      <c r="AJ45" s="17">
        <v>534.4595</v>
      </c>
      <c r="AK45" s="17">
        <v>432.3701</v>
      </c>
      <c r="AL45" s="4">
        <v>31.73</v>
      </c>
      <c r="AM45" s="17">
        <v>9.1587</v>
      </c>
      <c r="AN45" s="17">
        <v>583.0439</v>
      </c>
      <c r="AO45" s="17">
        <v>18.4902</v>
      </c>
      <c r="AP45" s="17">
        <v>15.6436</v>
      </c>
      <c r="AQ45" s="17">
        <v>79.0809</v>
      </c>
      <c r="AR45" s="17">
        <v>739.4831</v>
      </c>
      <c r="AS45" s="17">
        <v>509.0721</v>
      </c>
      <c r="AT45" s="17">
        <v>44.7324</v>
      </c>
      <c r="AU45" s="17">
        <v>24.6205</v>
      </c>
      <c r="AV45" s="17">
        <v>9.7895</v>
      </c>
      <c r="AW45" s="17">
        <v>6.5356</v>
      </c>
      <c r="AX45" s="17">
        <v>122.1651</v>
      </c>
      <c r="AY45" s="17">
        <v>0.7983</v>
      </c>
      <c r="AZ45" s="17">
        <v>135.6547</v>
      </c>
      <c r="BA45" s="17">
        <v>738.4283</v>
      </c>
      <c r="BB45" s="18">
        <v>965.009</v>
      </c>
      <c r="BC45" s="17">
        <v>99.1609</v>
      </c>
      <c r="BD45" s="17">
        <v>98.5057</v>
      </c>
      <c r="BE45" s="17">
        <v>925.3356</v>
      </c>
      <c r="BF45" s="17">
        <v>8.1882</v>
      </c>
      <c r="BG45" s="17">
        <v>438.5418</v>
      </c>
      <c r="BH45" s="17">
        <v>65.0471</v>
      </c>
      <c r="BI45" s="17">
        <v>535.7097</v>
      </c>
      <c r="BJ45" s="17">
        <v>19.5809</v>
      </c>
      <c r="BK45" s="17">
        <v>112.4904</v>
      </c>
      <c r="BL45" s="17">
        <v>238.8771</v>
      </c>
      <c r="BM45" s="17">
        <v>226.1259</v>
      </c>
      <c r="BN45" s="17">
        <v>45.8426</v>
      </c>
      <c r="BO45" s="17">
        <v>494.1817</v>
      </c>
      <c r="BP45" s="18">
        <v>226.615</v>
      </c>
      <c r="BQ45" s="17">
        <v>32.5631</v>
      </c>
      <c r="BR45" s="18">
        <v>103.812</v>
      </c>
      <c r="BS45" s="17">
        <v>102.3347</v>
      </c>
      <c r="BT45" s="17">
        <v>87.48820000000001</v>
      </c>
      <c r="BU45" s="17">
        <v>182.1561</v>
      </c>
      <c r="BV45" s="5"/>
      <c r="BW45" s="17">
        <v>1845.1727</v>
      </c>
      <c r="BX45" s="17">
        <v>43.1507</v>
      </c>
      <c r="BY45" s="17">
        <v>154.8263</v>
      </c>
      <c r="BZ45" s="17">
        <v>36.4917</v>
      </c>
      <c r="CA45" s="18">
        <v>38.968</v>
      </c>
      <c r="CB45" s="17">
        <v>2.4407</v>
      </c>
      <c r="CC45" s="17">
        <v>1706.9131</v>
      </c>
      <c r="CD45" s="17">
        <v>3827.9632</v>
      </c>
      <c r="CE45" s="4">
        <v>14313</v>
      </c>
    </row>
    <row r="46" ht="19" customHeight="1">
      <c r="A46" t="s" s="3">
        <v>1</v>
      </c>
      <c r="B46" s="4">
        <v>42</v>
      </c>
      <c r="C46" t="s" s="12">
        <v>43</v>
      </c>
      <c r="D46" s="17">
        <v>1294.3431</v>
      </c>
      <c r="E46" s="17">
        <v>15.9699</v>
      </c>
      <c r="F46" s="17">
        <v>3.7783</v>
      </c>
      <c r="G46" s="17">
        <v>29.1395</v>
      </c>
      <c r="H46" s="17">
        <v>63.2133</v>
      </c>
      <c r="I46" s="17">
        <v>1041.0902</v>
      </c>
      <c r="J46" s="18">
        <v>390.096</v>
      </c>
      <c r="K46" s="9">
        <v>502.2907</v>
      </c>
      <c r="L46" s="17">
        <v>48.8179</v>
      </c>
      <c r="M46" s="17">
        <v>16.6498</v>
      </c>
      <c r="N46" s="17">
        <v>783.1136</v>
      </c>
      <c r="O46" s="17">
        <v>495.3963</v>
      </c>
      <c r="P46" s="17">
        <v>28.1628</v>
      </c>
      <c r="Q46" s="17">
        <v>171.9167</v>
      </c>
      <c r="R46" s="18">
        <v>492.879</v>
      </c>
      <c r="S46" s="17">
        <v>102.4439</v>
      </c>
      <c r="T46" s="17">
        <v>229.9381</v>
      </c>
      <c r="U46" s="17">
        <v>817.0637</v>
      </c>
      <c r="V46" s="17">
        <v>226.9738</v>
      </c>
      <c r="W46" s="17">
        <v>435.7959</v>
      </c>
      <c r="X46" s="10">
        <v>78.4992</v>
      </c>
      <c r="Y46" s="17">
        <v>1089.3517</v>
      </c>
      <c r="Z46" s="17">
        <v>338.0409</v>
      </c>
      <c r="AA46" s="17">
        <v>119.8374</v>
      </c>
      <c r="AB46" s="17">
        <v>50.7794</v>
      </c>
      <c r="AC46" s="11">
        <v>66.7516</v>
      </c>
      <c r="AD46" s="17">
        <v>2.8089</v>
      </c>
      <c r="AE46" s="17">
        <v>32.7147</v>
      </c>
      <c r="AF46" s="17">
        <v>112.2307</v>
      </c>
      <c r="AG46" s="17">
        <v>1155.7529</v>
      </c>
      <c r="AH46" s="17">
        <v>729.8922</v>
      </c>
      <c r="AI46" s="18">
        <v>1193.843</v>
      </c>
      <c r="AJ46" s="17">
        <v>6462.9676</v>
      </c>
      <c r="AK46" s="17">
        <v>968.0818</v>
      </c>
      <c r="AL46" s="17">
        <v>42.2013</v>
      </c>
      <c r="AM46" s="18">
        <v>301.195</v>
      </c>
      <c r="AN46" s="18">
        <v>1335.567</v>
      </c>
      <c r="AO46" s="17">
        <v>749.9121</v>
      </c>
      <c r="AP46" s="17">
        <v>365.1136</v>
      </c>
      <c r="AQ46" s="17">
        <v>2380.6407</v>
      </c>
      <c r="AR46" s="17">
        <v>503.2146</v>
      </c>
      <c r="AS46" s="17">
        <v>5903.0312</v>
      </c>
      <c r="AT46" s="17">
        <v>27.8234</v>
      </c>
      <c r="AU46" s="17">
        <v>24.4035</v>
      </c>
      <c r="AV46" s="17">
        <v>9.446099999999999</v>
      </c>
      <c r="AW46" s="17">
        <v>10.2469</v>
      </c>
      <c r="AX46" s="17">
        <v>1114.1656</v>
      </c>
      <c r="AY46" s="17">
        <v>1.9465</v>
      </c>
      <c r="AZ46" s="17">
        <v>140.4277</v>
      </c>
      <c r="BA46" s="18">
        <v>90.616</v>
      </c>
      <c r="BB46" s="17">
        <v>135.5781</v>
      </c>
      <c r="BC46" s="18">
        <v>245.944</v>
      </c>
      <c r="BD46" s="17">
        <v>373.6398</v>
      </c>
      <c r="BE46" s="17">
        <v>1590.5644</v>
      </c>
      <c r="BF46" s="17">
        <v>86.51560000000001</v>
      </c>
      <c r="BG46" s="17">
        <v>767.2408</v>
      </c>
      <c r="BH46" s="17">
        <v>160.2748</v>
      </c>
      <c r="BI46" s="17">
        <v>542.4992</v>
      </c>
      <c r="BJ46" s="17">
        <v>250.6139</v>
      </c>
      <c r="BK46" s="17">
        <v>187.4698</v>
      </c>
      <c r="BL46" s="17">
        <v>255.2546</v>
      </c>
      <c r="BM46" s="18">
        <v>352.429</v>
      </c>
      <c r="BN46" s="17">
        <v>158.9018</v>
      </c>
      <c r="BO46" s="17">
        <v>340.9624</v>
      </c>
      <c r="BP46" s="18">
        <v>155.246</v>
      </c>
      <c r="BQ46" s="18">
        <v>34.916</v>
      </c>
      <c r="BR46" s="17">
        <v>117.9799</v>
      </c>
      <c r="BS46" s="17">
        <v>93.28749999999999</v>
      </c>
      <c r="BT46" s="18">
        <v>279.568</v>
      </c>
      <c r="BU46" s="17">
        <v>150.7898</v>
      </c>
      <c r="BV46" s="5"/>
      <c r="BW46" s="18">
        <v>3987.638</v>
      </c>
      <c r="BX46" s="17">
        <v>13202.8292</v>
      </c>
      <c r="BY46" s="17">
        <v>1307.2114</v>
      </c>
      <c r="BZ46" s="17">
        <v>239.7638</v>
      </c>
      <c r="CA46" s="18">
        <v>606.829</v>
      </c>
      <c r="CB46" s="17">
        <v>-19.2862</v>
      </c>
      <c r="CC46" s="18">
        <v>3339.695</v>
      </c>
      <c r="CD46" s="17">
        <v>22664.6801</v>
      </c>
      <c r="CE46" s="17">
        <v>61796.0019</v>
      </c>
    </row>
    <row r="47" ht="19" customHeight="1">
      <c r="A47" t="s" s="3">
        <v>1</v>
      </c>
      <c r="B47" s="4">
        <v>43</v>
      </c>
      <c r="C47" t="s" s="12">
        <v>44</v>
      </c>
      <c r="D47" s="17">
        <v>25.9996</v>
      </c>
      <c r="E47" s="17">
        <v>0.0491</v>
      </c>
      <c r="F47" s="17">
        <v>0.0201</v>
      </c>
      <c r="G47" s="18">
        <v>0.096</v>
      </c>
      <c r="H47" s="17">
        <v>1.4123</v>
      </c>
      <c r="I47" s="17">
        <v>8.019600000000001</v>
      </c>
      <c r="J47" s="17">
        <v>10.6104</v>
      </c>
      <c r="K47" s="9">
        <v>10.8802</v>
      </c>
      <c r="L47" s="17">
        <v>0.8476</v>
      </c>
      <c r="M47" s="18">
        <v>9.363</v>
      </c>
      <c r="N47" s="17">
        <v>22.8369</v>
      </c>
      <c r="O47" s="17">
        <v>4.6579</v>
      </c>
      <c r="P47" s="17">
        <v>3.9785</v>
      </c>
      <c r="Q47" s="18">
        <v>7.939</v>
      </c>
      <c r="R47" s="17">
        <v>97.3312</v>
      </c>
      <c r="S47" s="17">
        <v>11.9974</v>
      </c>
      <c r="T47" s="17">
        <v>5.2764</v>
      </c>
      <c r="U47" s="17">
        <v>35.4256</v>
      </c>
      <c r="V47" s="17">
        <v>35.7362</v>
      </c>
      <c r="W47" s="17">
        <v>17.8695</v>
      </c>
      <c r="X47" s="10">
        <v>0.4261</v>
      </c>
      <c r="Y47" s="18">
        <v>50.884</v>
      </c>
      <c r="Z47" s="17">
        <v>32.9029</v>
      </c>
      <c r="AA47" s="17">
        <v>26.4276</v>
      </c>
      <c r="AB47" s="18">
        <v>3.796</v>
      </c>
      <c r="AC47" s="11">
        <v>1.6837</v>
      </c>
      <c r="AD47" s="18">
        <v>7.924</v>
      </c>
      <c r="AE47" s="17">
        <v>6.9016</v>
      </c>
      <c r="AF47" s="17">
        <v>40.2204</v>
      </c>
      <c r="AG47" s="17">
        <v>61.9016</v>
      </c>
      <c r="AH47" s="17">
        <v>32.7121</v>
      </c>
      <c r="AI47" s="17">
        <v>129.3887</v>
      </c>
      <c r="AJ47" s="17">
        <v>448.2893</v>
      </c>
      <c r="AK47" s="17">
        <v>751.8428</v>
      </c>
      <c r="AL47" s="17">
        <v>38.9886</v>
      </c>
      <c r="AM47" s="17">
        <v>48.1592</v>
      </c>
      <c r="AN47" s="17">
        <v>30.2502</v>
      </c>
      <c r="AO47" s="17">
        <v>27.8374</v>
      </c>
      <c r="AP47" s="17">
        <v>10.1955</v>
      </c>
      <c r="AQ47" s="17">
        <v>9.049799999999999</v>
      </c>
      <c r="AR47" s="17">
        <v>133.4676</v>
      </c>
      <c r="AS47" s="17">
        <v>33.8545</v>
      </c>
      <c r="AT47" s="4">
        <v>39.68</v>
      </c>
      <c r="AU47" s="18">
        <v>39.253</v>
      </c>
      <c r="AV47" s="17">
        <v>6.4381</v>
      </c>
      <c r="AW47" s="17">
        <v>49.0738</v>
      </c>
      <c r="AX47" s="17">
        <v>137.0274</v>
      </c>
      <c r="AY47" s="18">
        <v>22.736</v>
      </c>
      <c r="AZ47" s="17">
        <v>62.9255</v>
      </c>
      <c r="BA47" s="17">
        <v>49.7122</v>
      </c>
      <c r="BB47" s="17">
        <v>25.1647</v>
      </c>
      <c r="BC47" s="17">
        <v>76.57470000000001</v>
      </c>
      <c r="BD47" s="18">
        <v>90.81699999999999</v>
      </c>
      <c r="BE47" s="17">
        <v>862.7998</v>
      </c>
      <c r="BF47" s="17">
        <v>139.2717</v>
      </c>
      <c r="BG47" s="17">
        <v>313.1849</v>
      </c>
      <c r="BH47" s="17">
        <v>64.0735</v>
      </c>
      <c r="BI47" s="17">
        <v>202.1112</v>
      </c>
      <c r="BJ47" s="17">
        <v>15.5662</v>
      </c>
      <c r="BK47" s="18">
        <v>93.619</v>
      </c>
      <c r="BL47" s="17">
        <v>388.2611</v>
      </c>
      <c r="BM47" s="17">
        <v>481.7892</v>
      </c>
      <c r="BN47" s="17">
        <v>168.4205</v>
      </c>
      <c r="BO47" s="18">
        <v>56.094</v>
      </c>
      <c r="BP47" s="17">
        <v>101.2945</v>
      </c>
      <c r="BQ47" s="17">
        <v>82.85039999999999</v>
      </c>
      <c r="BR47" s="17">
        <v>28.9952</v>
      </c>
      <c r="BS47" s="17">
        <v>40.1321</v>
      </c>
      <c r="BT47" s="17">
        <v>63.2927</v>
      </c>
      <c r="BU47" s="17">
        <v>219.7945</v>
      </c>
      <c r="BV47" s="5"/>
      <c r="BW47" s="17">
        <v>1936.9159</v>
      </c>
      <c r="BX47" s="17">
        <v>16.7485</v>
      </c>
      <c r="BY47" s="17">
        <v>257.7986</v>
      </c>
      <c r="BZ47" s="17">
        <v>89.75709999999999</v>
      </c>
      <c r="CA47" s="17">
        <v>153.5141</v>
      </c>
      <c r="CB47" s="17">
        <v>79.88379999999999</v>
      </c>
      <c r="CC47" s="17">
        <v>1442.0889</v>
      </c>
      <c r="CD47" s="17">
        <v>3976.7069</v>
      </c>
      <c r="CE47" s="4">
        <v>10137</v>
      </c>
    </row>
    <row r="48" ht="19" customHeight="1">
      <c r="A48" t="s" s="3">
        <v>1</v>
      </c>
      <c r="B48" s="4">
        <v>44</v>
      </c>
      <c r="C48" t="s" s="12">
        <v>45</v>
      </c>
      <c r="D48" s="17">
        <v>0.5223</v>
      </c>
      <c r="E48" s="17">
        <v>0.0186</v>
      </c>
      <c r="F48" s="17">
        <v>0.0112</v>
      </c>
      <c r="G48" s="17">
        <v>0.0183</v>
      </c>
      <c r="H48" s="17">
        <v>0.0449</v>
      </c>
      <c r="I48" s="17">
        <v>0.2789</v>
      </c>
      <c r="J48" s="17">
        <v>2.9489</v>
      </c>
      <c r="K48" s="9">
        <v>0.5089</v>
      </c>
      <c r="L48" s="17">
        <v>0.0191</v>
      </c>
      <c r="M48" s="17">
        <v>0.0987</v>
      </c>
      <c r="N48" s="17">
        <v>3.8216</v>
      </c>
      <c r="O48" s="17">
        <v>0.5838</v>
      </c>
      <c r="P48" s="17">
        <v>0.0429</v>
      </c>
      <c r="Q48" s="17">
        <v>0.4329</v>
      </c>
      <c r="R48" s="17">
        <v>0.0946</v>
      </c>
      <c r="S48" s="17">
        <v>0.0837</v>
      </c>
      <c r="T48" s="17">
        <v>0.1584</v>
      </c>
      <c r="U48" s="17">
        <v>0.3389</v>
      </c>
      <c r="V48" s="18">
        <v>0.106</v>
      </c>
      <c r="W48" s="17">
        <v>0.3664</v>
      </c>
      <c r="X48" s="10">
        <v>0.1823</v>
      </c>
      <c r="Y48" s="17">
        <v>0.3042</v>
      </c>
      <c r="Z48" s="17">
        <v>2.6132</v>
      </c>
      <c r="AA48" s="17">
        <v>0.2228</v>
      </c>
      <c r="AB48" s="17">
        <v>0.0727</v>
      </c>
      <c r="AC48" s="11">
        <v>0.1736</v>
      </c>
      <c r="AD48" s="17">
        <v>0.0133</v>
      </c>
      <c r="AE48" s="17">
        <v>0.0545</v>
      </c>
      <c r="AF48" s="17">
        <v>0.0183</v>
      </c>
      <c r="AG48" s="17">
        <v>0.7466</v>
      </c>
      <c r="AH48" s="17">
        <v>0.1786</v>
      </c>
      <c r="AI48" s="17">
        <v>32.1286</v>
      </c>
      <c r="AJ48" s="17">
        <v>6.1204</v>
      </c>
      <c r="AK48" s="17">
        <v>18.7014</v>
      </c>
      <c r="AL48" s="17">
        <v>5.7589</v>
      </c>
      <c r="AM48" s="17">
        <v>18.0971</v>
      </c>
      <c r="AN48" s="17">
        <v>1.6465</v>
      </c>
      <c r="AO48" s="17">
        <v>0.0347</v>
      </c>
      <c r="AP48" s="17">
        <v>17.1566</v>
      </c>
      <c r="AQ48" s="17">
        <v>4.0169</v>
      </c>
      <c r="AR48" s="17">
        <v>0.1452</v>
      </c>
      <c r="AS48" s="17">
        <v>1.0356</v>
      </c>
      <c r="AT48" s="17">
        <v>0.2743</v>
      </c>
      <c r="AU48" s="17">
        <v>2100.6515</v>
      </c>
      <c r="AV48" s="17">
        <v>1690.4697</v>
      </c>
      <c r="AW48" s="17">
        <v>0.0541</v>
      </c>
      <c r="AX48" s="18">
        <v>204.173</v>
      </c>
      <c r="AY48" s="17">
        <v>9.136699999999999</v>
      </c>
      <c r="AZ48" s="17">
        <v>6.9897</v>
      </c>
      <c r="BA48" s="17">
        <v>7.8529</v>
      </c>
      <c r="BB48" s="17">
        <v>0.9661</v>
      </c>
      <c r="BC48" s="17">
        <v>61.6332</v>
      </c>
      <c r="BD48" s="17">
        <v>47.0392</v>
      </c>
      <c r="BE48" s="17">
        <v>362.6394</v>
      </c>
      <c r="BF48" s="18">
        <v>1.862</v>
      </c>
      <c r="BG48" s="17">
        <v>267.9182</v>
      </c>
      <c r="BH48" s="17">
        <v>1.3103</v>
      </c>
      <c r="BI48" s="17">
        <v>13.7879</v>
      </c>
      <c r="BJ48" s="17">
        <v>6.0992</v>
      </c>
      <c r="BK48" s="17">
        <v>46.2245</v>
      </c>
      <c r="BL48" s="17">
        <v>35.9517</v>
      </c>
      <c r="BM48" s="17">
        <v>45.1686</v>
      </c>
      <c r="BN48" s="17">
        <v>4.2242</v>
      </c>
      <c r="BO48" s="17">
        <v>5.4249</v>
      </c>
      <c r="BP48" s="17">
        <v>10.5637</v>
      </c>
      <c r="BQ48" s="17">
        <v>165.0859</v>
      </c>
      <c r="BR48" s="17">
        <v>0.9779</v>
      </c>
      <c r="BS48" s="17">
        <v>41.9557</v>
      </c>
      <c r="BT48" s="17">
        <v>3.3203</v>
      </c>
      <c r="BU48" s="17">
        <v>17.0553</v>
      </c>
      <c r="BV48" s="5"/>
      <c r="BW48" s="17">
        <v>1174.7033</v>
      </c>
      <c r="BX48" s="17">
        <v>368.6638</v>
      </c>
      <c r="BY48" s="17">
        <v>999.2307</v>
      </c>
      <c r="BZ48" s="17">
        <v>1.6144</v>
      </c>
      <c r="CA48" s="17">
        <v>437.5437</v>
      </c>
      <c r="CB48" s="17">
        <v>2.0527</v>
      </c>
      <c r="CC48" s="17">
        <v>377.3057</v>
      </c>
      <c r="CD48" s="17">
        <v>3361.1142</v>
      </c>
      <c r="CE48" s="4">
        <v>8640</v>
      </c>
    </row>
    <row r="49" ht="19" customHeight="1">
      <c r="A49" t="s" s="3">
        <v>1</v>
      </c>
      <c r="B49" s="4">
        <v>45</v>
      </c>
      <c r="C49" t="s" s="12">
        <v>46</v>
      </c>
      <c r="D49" s="17">
        <v>1.6059</v>
      </c>
      <c r="E49" s="17">
        <v>6.6043</v>
      </c>
      <c r="F49" s="4">
        <v>0</v>
      </c>
      <c r="G49" s="17">
        <v>6.3502</v>
      </c>
      <c r="H49" s="17">
        <v>7.3109</v>
      </c>
      <c r="I49" s="17">
        <v>3.5348</v>
      </c>
      <c r="J49" s="17">
        <v>6.8145</v>
      </c>
      <c r="K49" s="9">
        <v>25.6775</v>
      </c>
      <c r="L49" s="17">
        <v>1.4799</v>
      </c>
      <c r="M49" s="17">
        <v>4.1905</v>
      </c>
      <c r="N49" s="17">
        <v>61.1357</v>
      </c>
      <c r="O49" s="17">
        <v>25.1773</v>
      </c>
      <c r="P49" s="17">
        <v>0.5128</v>
      </c>
      <c r="Q49" s="17">
        <v>12.2796</v>
      </c>
      <c r="R49" s="18">
        <v>2.218</v>
      </c>
      <c r="S49" s="17">
        <v>2.2154</v>
      </c>
      <c r="T49" s="17">
        <v>0.1111</v>
      </c>
      <c r="U49" s="17">
        <v>43.7819</v>
      </c>
      <c r="V49" s="17">
        <v>15.0766</v>
      </c>
      <c r="W49" s="17">
        <v>9.4018</v>
      </c>
      <c r="X49" s="10">
        <v>0.2424</v>
      </c>
      <c r="Y49" s="17">
        <v>8.6714</v>
      </c>
      <c r="Z49" s="17">
        <v>130.7305</v>
      </c>
      <c r="AA49" s="17">
        <v>13.8234</v>
      </c>
      <c r="AB49" s="17">
        <v>0.9639</v>
      </c>
      <c r="AC49" s="11">
        <v>5.4979</v>
      </c>
      <c r="AD49" s="18">
        <v>3.876</v>
      </c>
      <c r="AE49" s="17">
        <v>13.3829</v>
      </c>
      <c r="AF49" s="17">
        <v>17.9062</v>
      </c>
      <c r="AG49" s="17">
        <v>37.8331</v>
      </c>
      <c r="AH49" s="17">
        <v>17.7466</v>
      </c>
      <c r="AI49" s="17">
        <v>303.2853</v>
      </c>
      <c r="AJ49" s="17">
        <v>239.8337</v>
      </c>
      <c r="AK49" s="17">
        <v>688.2662</v>
      </c>
      <c r="AL49" s="17">
        <v>304.4732</v>
      </c>
      <c r="AM49" s="17">
        <v>787.9331</v>
      </c>
      <c r="AN49" s="18">
        <v>38.204</v>
      </c>
      <c r="AO49" s="17">
        <v>0.1209</v>
      </c>
      <c r="AP49" s="17">
        <v>2.7466</v>
      </c>
      <c r="AQ49" s="18">
        <v>221.436</v>
      </c>
      <c r="AR49" s="17">
        <v>17.7509</v>
      </c>
      <c r="AS49" s="17">
        <v>56.8497</v>
      </c>
      <c r="AT49" s="17">
        <v>0.3544</v>
      </c>
      <c r="AU49" s="17">
        <v>133.7499</v>
      </c>
      <c r="AV49" s="17">
        <v>40.4835</v>
      </c>
      <c r="AW49" s="17">
        <v>126.4208</v>
      </c>
      <c r="AX49" s="17">
        <v>1024.9422</v>
      </c>
      <c r="AY49" s="18">
        <v>6.957</v>
      </c>
      <c r="AZ49" s="17">
        <v>354.6469</v>
      </c>
      <c r="BA49" s="17">
        <v>78.99769999999999</v>
      </c>
      <c r="BB49" s="17">
        <v>33.5538</v>
      </c>
      <c r="BC49" s="17">
        <v>139.1375</v>
      </c>
      <c r="BD49" s="17">
        <v>313.1471</v>
      </c>
      <c r="BE49" s="17">
        <v>568.5169</v>
      </c>
      <c r="BF49" s="17">
        <v>5.8693</v>
      </c>
      <c r="BG49" s="17">
        <v>260.7329</v>
      </c>
      <c r="BH49" s="17">
        <v>225.8827</v>
      </c>
      <c r="BI49" s="17">
        <v>46.5162</v>
      </c>
      <c r="BJ49" s="17">
        <v>37.4693</v>
      </c>
      <c r="BK49" s="17">
        <v>88.45869999999999</v>
      </c>
      <c r="BL49" s="17">
        <v>40.8599</v>
      </c>
      <c r="BM49" s="17">
        <v>57.7052</v>
      </c>
      <c r="BN49" s="17">
        <v>5.4872</v>
      </c>
      <c r="BO49" s="17">
        <v>228.3851</v>
      </c>
      <c r="BP49" s="17">
        <v>230.5602</v>
      </c>
      <c r="BQ49" s="17">
        <v>106.1319</v>
      </c>
      <c r="BR49" s="17">
        <v>88.15130000000001</v>
      </c>
      <c r="BS49" s="17">
        <v>204.9187</v>
      </c>
      <c r="BT49" s="17">
        <v>40.6597</v>
      </c>
      <c r="BU49" s="18">
        <v>72.61799999999999</v>
      </c>
      <c r="BV49" s="5"/>
      <c r="BW49" s="17">
        <v>2105.6275</v>
      </c>
      <c r="BX49" s="17">
        <v>696.1433</v>
      </c>
      <c r="BY49" s="17">
        <v>322.0676</v>
      </c>
      <c r="BZ49" s="17">
        <v>0.8191000000000001</v>
      </c>
      <c r="CA49" s="17">
        <v>14.0863</v>
      </c>
      <c r="CB49" s="4">
        <v>0</v>
      </c>
      <c r="CC49" s="18">
        <v>218.762</v>
      </c>
      <c r="CD49" s="17">
        <v>3357.5059</v>
      </c>
      <c r="CE49" s="4">
        <v>11074</v>
      </c>
    </row>
    <row r="50" ht="22" customHeight="1">
      <c r="A50" t="s" s="3">
        <v>1</v>
      </c>
      <c r="B50" s="4">
        <v>46</v>
      </c>
      <c r="C50" t="s" s="12">
        <v>47</v>
      </c>
      <c r="D50" s="18">
        <v>24.069</v>
      </c>
      <c r="E50" s="17">
        <v>0.1662</v>
      </c>
      <c r="F50" s="17">
        <v>0.0066</v>
      </c>
      <c r="G50" s="17">
        <v>0.3698</v>
      </c>
      <c r="H50" s="17">
        <v>1.7485</v>
      </c>
      <c r="I50" s="17">
        <v>38.4193</v>
      </c>
      <c r="J50" s="17">
        <v>42.3838</v>
      </c>
      <c r="K50" s="9">
        <v>25.2189</v>
      </c>
      <c r="L50" s="17">
        <v>1.4174</v>
      </c>
      <c r="M50" s="17">
        <v>4.7698</v>
      </c>
      <c r="N50" s="18">
        <v>41.852</v>
      </c>
      <c r="O50" s="17">
        <v>36.9211</v>
      </c>
      <c r="P50" s="17">
        <v>5.7665</v>
      </c>
      <c r="Q50" s="17">
        <v>27.2385</v>
      </c>
      <c r="R50" s="17">
        <v>193.8489</v>
      </c>
      <c r="S50" s="17">
        <v>26.8174</v>
      </c>
      <c r="T50" s="17">
        <v>26.5655</v>
      </c>
      <c r="U50" s="17">
        <v>60.4489</v>
      </c>
      <c r="V50" s="17">
        <v>55.2905</v>
      </c>
      <c r="W50" s="17">
        <v>101.9067</v>
      </c>
      <c r="X50" s="10">
        <v>0.7008</v>
      </c>
      <c r="Y50" s="17">
        <v>42.9367</v>
      </c>
      <c r="Z50" s="17">
        <v>156.4425</v>
      </c>
      <c r="AA50" s="17">
        <v>50.8603</v>
      </c>
      <c r="AB50" s="18">
        <v>3.697</v>
      </c>
      <c r="AC50" s="11">
        <v>79.9717</v>
      </c>
      <c r="AD50" s="17">
        <v>8.1585</v>
      </c>
      <c r="AE50" s="17">
        <v>18.5067</v>
      </c>
      <c r="AF50" s="17">
        <v>44.0998</v>
      </c>
      <c r="AG50" s="17">
        <v>253.6476</v>
      </c>
      <c r="AH50" s="17">
        <v>71.4606</v>
      </c>
      <c r="AI50" s="4">
        <v>159.72</v>
      </c>
      <c r="AJ50" s="17">
        <v>553.2879</v>
      </c>
      <c r="AK50" s="17">
        <v>925.8353</v>
      </c>
      <c r="AL50" s="17">
        <v>68.0818</v>
      </c>
      <c r="AM50" s="17">
        <v>43.6102</v>
      </c>
      <c r="AN50" s="17">
        <v>147.2679</v>
      </c>
      <c r="AO50" s="17">
        <v>9.7417</v>
      </c>
      <c r="AP50" s="17">
        <v>12.3311</v>
      </c>
      <c r="AQ50" s="17">
        <v>10.4065</v>
      </c>
      <c r="AR50" s="17">
        <v>91.01609999999999</v>
      </c>
      <c r="AS50" s="17">
        <v>162.6583</v>
      </c>
      <c r="AT50" s="17">
        <v>66.0244</v>
      </c>
      <c r="AU50" s="17">
        <v>80.80459999999999</v>
      </c>
      <c r="AV50" s="17">
        <v>9.483700000000001</v>
      </c>
      <c r="AW50" s="17">
        <v>585.7728</v>
      </c>
      <c r="AX50" s="17">
        <v>590.0128999999999</v>
      </c>
      <c r="AY50" s="17">
        <v>45.4357</v>
      </c>
      <c r="AZ50" s="17">
        <v>545.4334</v>
      </c>
      <c r="BA50" s="17">
        <v>207.1679</v>
      </c>
      <c r="BB50" s="17">
        <v>554.2809</v>
      </c>
      <c r="BC50" s="17">
        <v>64.8522</v>
      </c>
      <c r="BD50" s="17">
        <v>106.7438</v>
      </c>
      <c r="BE50" s="18">
        <v>771.554</v>
      </c>
      <c r="BF50" s="17">
        <v>262.0636</v>
      </c>
      <c r="BG50" s="18">
        <v>191.716</v>
      </c>
      <c r="BH50" s="17">
        <v>61.7594</v>
      </c>
      <c r="BI50" s="17">
        <v>313.2799</v>
      </c>
      <c r="BJ50" s="17">
        <v>11.0024</v>
      </c>
      <c r="BK50" s="17">
        <v>89.9751</v>
      </c>
      <c r="BL50" s="17">
        <v>182.8276</v>
      </c>
      <c r="BM50" s="17">
        <v>308.4757</v>
      </c>
      <c r="BN50" s="17">
        <v>212.8769</v>
      </c>
      <c r="BO50" s="18">
        <v>123.859</v>
      </c>
      <c r="BP50" s="17">
        <v>111.5109</v>
      </c>
      <c r="BQ50" s="17">
        <v>168.2641</v>
      </c>
      <c r="BR50" s="17">
        <v>56.4809</v>
      </c>
      <c r="BS50" s="18">
        <v>79.08199999999999</v>
      </c>
      <c r="BT50" s="17">
        <v>63.5369</v>
      </c>
      <c r="BU50" s="17">
        <v>160.7022</v>
      </c>
      <c r="BV50" s="5"/>
      <c r="BW50" s="17">
        <v>2376.9385</v>
      </c>
      <c r="BX50" s="17">
        <v>38.8301</v>
      </c>
      <c r="BY50" s="17">
        <v>92.1361</v>
      </c>
      <c r="BZ50" s="18">
        <v>2.275</v>
      </c>
      <c r="CA50" s="17">
        <v>21.2095</v>
      </c>
      <c r="CB50" s="17">
        <v>-0.1742</v>
      </c>
      <c r="CC50" s="17">
        <v>401.0049</v>
      </c>
      <c r="CD50" s="17">
        <v>2932.2199</v>
      </c>
      <c r="CE50" s="4">
        <v>12592</v>
      </c>
    </row>
    <row r="51" ht="19" customHeight="1">
      <c r="A51" t="s" s="3">
        <v>1</v>
      </c>
      <c r="B51" s="4">
        <v>47</v>
      </c>
      <c r="C51" t="s" s="12">
        <v>48</v>
      </c>
      <c r="D51" s="17">
        <v>115.1145</v>
      </c>
      <c r="E51" s="17">
        <v>1.9685</v>
      </c>
      <c r="F51" s="17">
        <v>0.0395</v>
      </c>
      <c r="G51" s="17">
        <v>3.9647</v>
      </c>
      <c r="H51" s="17">
        <v>18.6657</v>
      </c>
      <c r="I51" s="17">
        <v>75.68689999999999</v>
      </c>
      <c r="J51" s="17">
        <v>98.04389999999999</v>
      </c>
      <c r="K51" s="9">
        <v>65.492</v>
      </c>
      <c r="L51" s="17">
        <v>3.3533</v>
      </c>
      <c r="M51" s="17">
        <v>33.0855</v>
      </c>
      <c r="N51" s="17">
        <v>205.4624</v>
      </c>
      <c r="O51" s="18">
        <v>86.648</v>
      </c>
      <c r="P51" s="17">
        <v>18.3616</v>
      </c>
      <c r="Q51" s="17">
        <v>83.8258</v>
      </c>
      <c r="R51" s="17">
        <v>64.3382</v>
      </c>
      <c r="S51" s="17">
        <v>91.2415</v>
      </c>
      <c r="T51" s="17">
        <v>189.6994</v>
      </c>
      <c r="U51" s="17">
        <v>190.2235</v>
      </c>
      <c r="V51" s="17">
        <v>156.4533</v>
      </c>
      <c r="W51" s="17">
        <v>370.5967</v>
      </c>
      <c r="X51" s="10">
        <v>2.0578</v>
      </c>
      <c r="Y51" s="17">
        <v>244.3148</v>
      </c>
      <c r="Z51" s="17">
        <v>524.3753</v>
      </c>
      <c r="AA51" s="17">
        <v>260.6599</v>
      </c>
      <c r="AB51" s="17">
        <v>37.7774</v>
      </c>
      <c r="AC51" s="11">
        <v>303.2189</v>
      </c>
      <c r="AD51" s="17">
        <v>27.7044</v>
      </c>
      <c r="AE51" s="17">
        <v>108.5624</v>
      </c>
      <c r="AF51" s="17">
        <v>117.3172</v>
      </c>
      <c r="AG51" s="17">
        <v>1074.7745</v>
      </c>
      <c r="AH51" s="17">
        <v>356.8123</v>
      </c>
      <c r="AI51" s="18">
        <v>783.966</v>
      </c>
      <c r="AJ51" s="17">
        <v>2082.9268</v>
      </c>
      <c r="AK51" s="17">
        <v>2340.5899</v>
      </c>
      <c r="AL51" s="17">
        <v>118.2601</v>
      </c>
      <c r="AM51" s="17">
        <v>191.8068</v>
      </c>
      <c r="AN51" s="17">
        <v>421.9937</v>
      </c>
      <c r="AO51" s="17">
        <v>37.9918</v>
      </c>
      <c r="AP51" s="17">
        <v>31.6875</v>
      </c>
      <c r="AQ51" s="17">
        <v>72.7435</v>
      </c>
      <c r="AR51" s="18">
        <v>221.895</v>
      </c>
      <c r="AS51" s="17">
        <v>587.1482999999999</v>
      </c>
      <c r="AT51" s="17">
        <v>210.9967</v>
      </c>
      <c r="AU51" s="17">
        <v>38.6316</v>
      </c>
      <c r="AV51" s="18">
        <v>240.742</v>
      </c>
      <c r="AW51" s="17">
        <v>2930.2802</v>
      </c>
      <c r="AX51" s="17">
        <v>10127.6226</v>
      </c>
      <c r="AY51" s="17">
        <v>7.4264</v>
      </c>
      <c r="AZ51" s="17">
        <v>1112.5903</v>
      </c>
      <c r="BA51" s="17">
        <v>409.7597</v>
      </c>
      <c r="BB51" s="18">
        <v>1326.987</v>
      </c>
      <c r="BC51" s="17">
        <v>310.1614</v>
      </c>
      <c r="BD51" s="17">
        <v>446.3925</v>
      </c>
      <c r="BE51" s="18">
        <v>1572.894</v>
      </c>
      <c r="BF51" s="17">
        <v>803.8142</v>
      </c>
      <c r="BG51" s="17">
        <v>802.6587</v>
      </c>
      <c r="BH51" s="17">
        <v>303.1793</v>
      </c>
      <c r="BI51" s="17">
        <v>1179.1655</v>
      </c>
      <c r="BJ51" s="17">
        <v>64.1825</v>
      </c>
      <c r="BK51" s="17">
        <v>255.8092</v>
      </c>
      <c r="BL51" s="17">
        <v>673.2775</v>
      </c>
      <c r="BM51" s="17">
        <v>651.4396</v>
      </c>
      <c r="BN51" s="17">
        <v>199.4691</v>
      </c>
      <c r="BO51" s="17">
        <v>827.4835</v>
      </c>
      <c r="BP51" s="17">
        <v>337.6676</v>
      </c>
      <c r="BQ51" s="17">
        <v>136.5683</v>
      </c>
      <c r="BR51" s="17">
        <v>165.4337</v>
      </c>
      <c r="BS51" s="17">
        <v>231.9088</v>
      </c>
      <c r="BT51" s="17">
        <v>484.7866</v>
      </c>
      <c r="BU51" s="17">
        <v>604.3444</v>
      </c>
      <c r="BV51" s="5"/>
      <c r="BW51" s="17">
        <v>15691.0123</v>
      </c>
      <c r="BX51" s="17">
        <v>124.4214</v>
      </c>
      <c r="BY51" s="18">
        <v>1777.518</v>
      </c>
      <c r="BZ51" s="17">
        <v>519.5736000000001</v>
      </c>
      <c r="CA51" s="17">
        <v>485.6677</v>
      </c>
      <c r="CB51" s="4">
        <v>0</v>
      </c>
      <c r="CC51" s="17">
        <v>1517.6388</v>
      </c>
      <c r="CD51" s="17">
        <v>20115.8319</v>
      </c>
      <c r="CE51" s="17">
        <v>58402.9999</v>
      </c>
    </row>
    <row r="52" ht="19" customHeight="1">
      <c r="A52" t="s" s="3">
        <v>1</v>
      </c>
      <c r="B52" s="4">
        <v>48</v>
      </c>
      <c r="C52" t="s" s="12">
        <v>49</v>
      </c>
      <c r="D52" s="17">
        <v>0.1294</v>
      </c>
      <c r="E52" s="17">
        <v>0.0376</v>
      </c>
      <c r="F52" s="19">
        <v>0.0003</v>
      </c>
      <c r="G52" s="17">
        <v>0.0036</v>
      </c>
      <c r="H52" s="17">
        <v>0.0159</v>
      </c>
      <c r="I52" s="17">
        <v>0.07870000000000001</v>
      </c>
      <c r="J52" s="17">
        <v>0.09710000000000001</v>
      </c>
      <c r="K52" s="9">
        <v>0.1144</v>
      </c>
      <c r="L52" s="17">
        <v>0.0095</v>
      </c>
      <c r="M52" s="17">
        <v>0.0131</v>
      </c>
      <c r="N52" s="17">
        <v>0.0689</v>
      </c>
      <c r="O52" s="17">
        <v>0.0468</v>
      </c>
      <c r="P52" s="17">
        <v>0.0057</v>
      </c>
      <c r="Q52" s="17">
        <v>0.0029</v>
      </c>
      <c r="R52" s="17">
        <v>0.0395</v>
      </c>
      <c r="S52" s="17">
        <v>0.0176</v>
      </c>
      <c r="T52" s="17">
        <v>0.0296</v>
      </c>
      <c r="U52" s="17">
        <v>0.0413</v>
      </c>
      <c r="V52" s="17">
        <v>0.0526</v>
      </c>
      <c r="W52" s="17">
        <v>0.1169</v>
      </c>
      <c r="X52" s="10">
        <v>0.0138</v>
      </c>
      <c r="Y52" s="17">
        <v>0.07240000000000001</v>
      </c>
      <c r="Z52" s="17">
        <v>0.1107</v>
      </c>
      <c r="AA52" s="17">
        <v>0.0951</v>
      </c>
      <c r="AB52" s="17">
        <v>0.0305</v>
      </c>
      <c r="AC52" s="11">
        <v>0.0259</v>
      </c>
      <c r="AD52" s="17">
        <v>0.0033</v>
      </c>
      <c r="AE52" s="17">
        <v>0.0351</v>
      </c>
      <c r="AF52" s="19">
        <v>0.0002</v>
      </c>
      <c r="AG52" s="17">
        <v>0.1762</v>
      </c>
      <c r="AH52" s="17">
        <v>0.0615</v>
      </c>
      <c r="AI52" s="18">
        <v>0.257</v>
      </c>
      <c r="AJ52" s="17">
        <v>0.1511</v>
      </c>
      <c r="AK52" s="17">
        <v>0.06510000000000001</v>
      </c>
      <c r="AL52" s="17">
        <v>0.0113</v>
      </c>
      <c r="AM52" s="18">
        <v>0.024</v>
      </c>
      <c r="AN52" s="17">
        <v>0.0815</v>
      </c>
      <c r="AO52" s="18">
        <v>0.014</v>
      </c>
      <c r="AP52" s="17">
        <v>0.0137</v>
      </c>
      <c r="AQ52" s="17">
        <v>0.0157</v>
      </c>
      <c r="AR52" s="17">
        <v>0.0229</v>
      </c>
      <c r="AS52" s="17">
        <v>0.0142</v>
      </c>
      <c r="AT52" s="17">
        <v>0.0141</v>
      </c>
      <c r="AU52" s="17">
        <v>0.0012</v>
      </c>
      <c r="AV52" s="4">
        <v>0</v>
      </c>
      <c r="AW52" s="17">
        <v>0.4067</v>
      </c>
      <c r="AX52" s="17">
        <v>0.2536</v>
      </c>
      <c r="AY52" s="17">
        <v>0.0013</v>
      </c>
      <c r="AZ52" s="17">
        <v>1.0542</v>
      </c>
      <c r="BA52" s="17">
        <v>1.2376</v>
      </c>
      <c r="BB52" s="17">
        <v>0.1717</v>
      </c>
      <c r="BC52" s="17">
        <v>0.0825</v>
      </c>
      <c r="BD52" s="17">
        <v>0.1757</v>
      </c>
      <c r="BE52" s="17">
        <v>14.9283</v>
      </c>
      <c r="BF52" s="17">
        <v>0.6908</v>
      </c>
      <c r="BG52" s="17">
        <v>1.4683</v>
      </c>
      <c r="BH52" s="17">
        <v>0.09520000000000001</v>
      </c>
      <c r="BI52" s="17">
        <v>9.603199999999999</v>
      </c>
      <c r="BJ52" s="18">
        <v>0.052</v>
      </c>
      <c r="BK52" s="17">
        <v>2.2396</v>
      </c>
      <c r="BL52" s="17">
        <v>5.2074</v>
      </c>
      <c r="BM52" s="17">
        <v>4.9612</v>
      </c>
      <c r="BN52" s="17">
        <v>1.8872</v>
      </c>
      <c r="BO52" s="17">
        <v>0.0824</v>
      </c>
      <c r="BP52" s="17">
        <v>0.0518</v>
      </c>
      <c r="BQ52" s="17">
        <v>0.0133</v>
      </c>
      <c r="BR52" s="17">
        <v>0.0184</v>
      </c>
      <c r="BS52" s="17">
        <v>5.7694</v>
      </c>
      <c r="BT52" s="17">
        <v>0.2262</v>
      </c>
      <c r="BU52" s="17">
        <v>0.0524</v>
      </c>
      <c r="BV52" s="5"/>
      <c r="BW52" s="4">
        <v>466</v>
      </c>
      <c r="BX52" s="4">
        <v>1171</v>
      </c>
      <c r="BY52" s="17">
        <v>10.7224</v>
      </c>
      <c r="BZ52" s="17">
        <v>0.2863</v>
      </c>
      <c r="CA52" s="17">
        <v>2.4517</v>
      </c>
      <c r="CB52" s="4">
        <v>0</v>
      </c>
      <c r="CC52" s="17">
        <v>111.5431</v>
      </c>
      <c r="CD52" s="17">
        <v>1762.0035</v>
      </c>
      <c r="CE52" s="4">
        <v>1815</v>
      </c>
    </row>
    <row r="53" ht="19" customHeight="1">
      <c r="A53" t="s" s="3">
        <v>1</v>
      </c>
      <c r="B53" s="4">
        <v>49</v>
      </c>
      <c r="C53" t="s" s="12">
        <v>50</v>
      </c>
      <c r="D53" s="17">
        <v>2232.8715</v>
      </c>
      <c r="E53" s="17">
        <v>30.2223</v>
      </c>
      <c r="F53" s="17">
        <v>0.9928</v>
      </c>
      <c r="G53" s="4">
        <v>51.91</v>
      </c>
      <c r="H53" s="17">
        <v>150.0889</v>
      </c>
      <c r="I53" s="18">
        <v>882.5069999999999</v>
      </c>
      <c r="J53" s="17">
        <v>3206.8776</v>
      </c>
      <c r="K53" s="9">
        <v>431.8413</v>
      </c>
      <c r="L53" s="17">
        <v>114.4326</v>
      </c>
      <c r="M53" s="17">
        <v>306.9138</v>
      </c>
      <c r="N53" s="17">
        <v>377.8954</v>
      </c>
      <c r="O53" s="17">
        <v>411.3561</v>
      </c>
      <c r="P53" s="17">
        <v>30.2249</v>
      </c>
      <c r="Q53" s="17">
        <v>33.8054</v>
      </c>
      <c r="R53" s="17">
        <v>27.4056</v>
      </c>
      <c r="S53" s="17">
        <v>43.8407</v>
      </c>
      <c r="T53" s="17">
        <v>10.2307</v>
      </c>
      <c r="U53" s="17">
        <v>200.0226</v>
      </c>
      <c r="V53" s="17">
        <v>46.2475</v>
      </c>
      <c r="W53" s="17">
        <v>150.1754</v>
      </c>
      <c r="X53" s="10">
        <v>108.5062</v>
      </c>
      <c r="Y53" s="17">
        <v>112.3449</v>
      </c>
      <c r="Z53" s="17">
        <v>466.1283</v>
      </c>
      <c r="AA53" s="17">
        <v>158.1063</v>
      </c>
      <c r="AB53" s="17">
        <v>23.2513</v>
      </c>
      <c r="AC53" s="11">
        <v>3476.6696</v>
      </c>
      <c r="AD53" s="17">
        <v>163.8226</v>
      </c>
      <c r="AE53" s="17">
        <v>1811.9407</v>
      </c>
      <c r="AF53" s="17">
        <v>61.5994</v>
      </c>
      <c r="AG53" s="17">
        <v>1744.5129</v>
      </c>
      <c r="AH53" s="17">
        <v>476.0911</v>
      </c>
      <c r="AI53" s="17">
        <v>1698.9348</v>
      </c>
      <c r="AJ53" s="17">
        <v>1947.4695</v>
      </c>
      <c r="AK53" s="17">
        <v>1237.6439</v>
      </c>
      <c r="AL53" s="17">
        <v>438.9984</v>
      </c>
      <c r="AM53" s="17">
        <v>645.0234</v>
      </c>
      <c r="AN53" s="17">
        <v>444.5841</v>
      </c>
      <c r="AO53" s="17">
        <v>192.7813</v>
      </c>
      <c r="AP53" s="17">
        <v>369.2134</v>
      </c>
      <c r="AQ53" s="18">
        <v>151.305</v>
      </c>
      <c r="AR53" s="17">
        <v>58.7034</v>
      </c>
      <c r="AS53" s="17">
        <v>2152.4563</v>
      </c>
      <c r="AT53" s="4">
        <v>177.67</v>
      </c>
      <c r="AU53" s="17">
        <v>49.4873</v>
      </c>
      <c r="AV53" s="17">
        <v>158.9741</v>
      </c>
      <c r="AW53" s="17">
        <v>57.3681</v>
      </c>
      <c r="AX53" s="17">
        <v>900.5219</v>
      </c>
      <c r="AY53" s="17">
        <v>0.0216</v>
      </c>
      <c r="AZ53" s="18">
        <v>8310.147000000001</v>
      </c>
      <c r="BA53" s="17">
        <v>8719.3827</v>
      </c>
      <c r="BB53" s="17">
        <v>1691.6768</v>
      </c>
      <c r="BC53" s="17">
        <v>835.0734</v>
      </c>
      <c r="BD53" s="17">
        <v>32140.7262</v>
      </c>
      <c r="BE53" s="17">
        <v>3778.5363</v>
      </c>
      <c r="BF53" s="17">
        <v>191.7701</v>
      </c>
      <c r="BG53" s="17">
        <v>847.7738000000001</v>
      </c>
      <c r="BH53" s="17">
        <v>277.6829</v>
      </c>
      <c r="BI53" s="17">
        <v>2033.9038</v>
      </c>
      <c r="BJ53" s="17">
        <v>209.7893</v>
      </c>
      <c r="BK53" s="17">
        <v>203.2478</v>
      </c>
      <c r="BL53" s="18">
        <v>736.266</v>
      </c>
      <c r="BM53" s="17">
        <v>561.8374</v>
      </c>
      <c r="BN53" s="17">
        <v>161.3103</v>
      </c>
      <c r="BO53" s="17">
        <v>1402.9668</v>
      </c>
      <c r="BP53" s="17">
        <v>172.5561</v>
      </c>
      <c r="BQ53" s="17">
        <v>30.4318</v>
      </c>
      <c r="BR53" s="18">
        <v>82.592</v>
      </c>
      <c r="BS53" s="17">
        <v>88.04559999999999</v>
      </c>
      <c r="BT53" s="17">
        <v>141.8685</v>
      </c>
      <c r="BU53" s="18">
        <v>327.132</v>
      </c>
      <c r="BV53" s="5"/>
      <c r="BW53" s="17">
        <v>38711.5601</v>
      </c>
      <c r="BX53" s="17">
        <v>90.1474</v>
      </c>
      <c r="BY53" s="17">
        <v>2106.2497</v>
      </c>
      <c r="BZ53" s="17">
        <v>19.6565</v>
      </c>
      <c r="CA53" s="17">
        <v>501.6934</v>
      </c>
      <c r="CB53" s="4">
        <v>0</v>
      </c>
      <c r="CC53" s="17">
        <v>3300.1219</v>
      </c>
      <c r="CD53" s="17">
        <v>44729.4289</v>
      </c>
      <c r="CE53" s="17">
        <v>137075.9999</v>
      </c>
    </row>
    <row r="54" ht="19" customHeight="1">
      <c r="A54" t="s" s="3">
        <v>1</v>
      </c>
      <c r="B54" s="4">
        <v>50</v>
      </c>
      <c r="C54" t="s" s="12">
        <v>51</v>
      </c>
      <c r="D54" s="17">
        <v>151.3753</v>
      </c>
      <c r="E54" s="17">
        <v>5.1425</v>
      </c>
      <c r="F54" s="17">
        <v>0.1219</v>
      </c>
      <c r="G54" s="17">
        <v>8.0791</v>
      </c>
      <c r="H54" s="17">
        <v>13.2027</v>
      </c>
      <c r="I54" s="17">
        <v>37.9539</v>
      </c>
      <c r="J54" s="17">
        <v>105.8254</v>
      </c>
      <c r="K54" s="9">
        <v>38.7107</v>
      </c>
      <c r="L54" s="17">
        <v>14.7373</v>
      </c>
      <c r="M54" s="17">
        <v>18.7653</v>
      </c>
      <c r="N54" s="17">
        <v>57.5686</v>
      </c>
      <c r="O54" s="17">
        <v>11.3939</v>
      </c>
      <c r="P54" s="17">
        <v>15.0704</v>
      </c>
      <c r="Q54" s="17">
        <v>19.3795</v>
      </c>
      <c r="R54" s="17">
        <v>7.0165</v>
      </c>
      <c r="S54" s="17">
        <v>7.6838</v>
      </c>
      <c r="T54" s="17">
        <v>4.0469</v>
      </c>
      <c r="U54" s="17">
        <v>23.6089</v>
      </c>
      <c r="V54" s="17">
        <v>14.0243</v>
      </c>
      <c r="W54" s="17">
        <v>33.0045</v>
      </c>
      <c r="X54" s="10">
        <v>1.7829</v>
      </c>
      <c r="Y54" s="17">
        <v>35.2481</v>
      </c>
      <c r="Z54" s="17">
        <v>29.8884</v>
      </c>
      <c r="AA54" s="17">
        <v>50.1605</v>
      </c>
      <c r="AB54" s="17">
        <v>11.0931</v>
      </c>
      <c r="AC54" s="11">
        <v>48.3253</v>
      </c>
      <c r="AD54" s="17">
        <v>1.5899</v>
      </c>
      <c r="AE54" s="17">
        <v>23.3711</v>
      </c>
      <c r="AF54" s="17">
        <v>17.3048</v>
      </c>
      <c r="AG54" s="17">
        <v>194.8694</v>
      </c>
      <c r="AH54" s="18">
        <v>72.985</v>
      </c>
      <c r="AI54" s="17">
        <v>437.5462</v>
      </c>
      <c r="AJ54" s="17">
        <v>270.9647</v>
      </c>
      <c r="AK54" s="4">
        <v>252.07</v>
      </c>
      <c r="AL54" s="17">
        <v>27.0893</v>
      </c>
      <c r="AM54" s="17">
        <v>152.0506</v>
      </c>
      <c r="AN54" s="17">
        <v>111.5305</v>
      </c>
      <c r="AO54" s="17">
        <v>17.4204</v>
      </c>
      <c r="AP54" s="17">
        <v>13.0305</v>
      </c>
      <c r="AQ54" s="17">
        <v>43.2229</v>
      </c>
      <c r="AR54" s="17">
        <v>113.8003</v>
      </c>
      <c r="AS54" s="17">
        <v>48.1766</v>
      </c>
      <c r="AT54" s="17">
        <v>7.7677</v>
      </c>
      <c r="AU54" s="17">
        <v>8.9312</v>
      </c>
      <c r="AV54" s="17">
        <v>5.2766</v>
      </c>
      <c r="AW54" s="17">
        <v>6.2893</v>
      </c>
      <c r="AX54" s="17">
        <v>62.4927</v>
      </c>
      <c r="AY54" s="17">
        <v>1.0172</v>
      </c>
      <c r="AZ54" s="17">
        <v>1182.7463</v>
      </c>
      <c r="BA54" s="17">
        <v>328.6033</v>
      </c>
      <c r="BB54" s="17">
        <v>140.6437</v>
      </c>
      <c r="BC54" s="17">
        <v>130.9178</v>
      </c>
      <c r="BD54" s="17">
        <v>2710.1887</v>
      </c>
      <c r="BE54" s="17">
        <v>448.2384</v>
      </c>
      <c r="BF54" s="17">
        <v>66.82640000000001</v>
      </c>
      <c r="BG54" s="17">
        <v>129.5821</v>
      </c>
      <c r="BH54" s="18">
        <v>70.384</v>
      </c>
      <c r="BI54" s="17">
        <v>346.5513</v>
      </c>
      <c r="BJ54" s="18">
        <v>3.301</v>
      </c>
      <c r="BK54" s="17">
        <v>27.1168</v>
      </c>
      <c r="BL54" s="17">
        <v>45.7048</v>
      </c>
      <c r="BM54" s="18">
        <v>21.939</v>
      </c>
      <c r="BN54" s="17">
        <v>18.4827</v>
      </c>
      <c r="BO54" s="17">
        <v>163.6684</v>
      </c>
      <c r="BP54" s="17">
        <v>55.5815</v>
      </c>
      <c r="BQ54" s="17">
        <v>10.6186</v>
      </c>
      <c r="BR54" s="17">
        <v>23.7578</v>
      </c>
      <c r="BS54" s="17">
        <v>22.8503</v>
      </c>
      <c r="BT54" s="17">
        <v>51.5839</v>
      </c>
      <c r="BU54" s="17">
        <v>72.9558</v>
      </c>
      <c r="BV54" s="5"/>
      <c r="BW54" s="17">
        <v>43072.7309</v>
      </c>
      <c r="BX54" s="17">
        <v>1.2041</v>
      </c>
      <c r="BY54" s="17">
        <v>380.6958</v>
      </c>
      <c r="BZ54" s="17">
        <v>19.6802</v>
      </c>
      <c r="CA54" s="17">
        <v>81.77070000000001</v>
      </c>
      <c r="CB54" s="4">
        <v>0</v>
      </c>
      <c r="CC54" s="17">
        <v>388.3462</v>
      </c>
      <c r="CD54" s="17">
        <v>43944.4278</v>
      </c>
      <c r="CE54" s="4">
        <v>52704</v>
      </c>
    </row>
    <row r="55" ht="19" customHeight="1">
      <c r="A55" t="s" s="3">
        <v>1</v>
      </c>
      <c r="B55" s="4">
        <v>51</v>
      </c>
      <c r="C55" t="s" s="12">
        <v>52</v>
      </c>
      <c r="D55" s="17">
        <v>2039.8917</v>
      </c>
      <c r="E55" s="17">
        <v>11.0191</v>
      </c>
      <c r="F55" s="19">
        <v>0.0007</v>
      </c>
      <c r="G55" s="17">
        <v>45.4551</v>
      </c>
      <c r="H55" s="17">
        <v>121.6742</v>
      </c>
      <c r="I55" s="17">
        <v>371.6434</v>
      </c>
      <c r="J55" s="17">
        <v>805.6188</v>
      </c>
      <c r="K55" s="9">
        <v>487.7243</v>
      </c>
      <c r="L55" s="17">
        <v>87.3015</v>
      </c>
      <c r="M55" s="17">
        <v>114.1332</v>
      </c>
      <c r="N55" s="17">
        <v>286.2639</v>
      </c>
      <c r="O55" s="17">
        <v>251.8948</v>
      </c>
      <c r="P55" s="18">
        <v>29.561</v>
      </c>
      <c r="Q55" s="17">
        <v>100.4465</v>
      </c>
      <c r="R55" s="17">
        <v>73.02370000000001</v>
      </c>
      <c r="S55" s="17">
        <v>72.8531</v>
      </c>
      <c r="T55" s="17">
        <v>121.0402</v>
      </c>
      <c r="U55" s="17">
        <v>223.5264</v>
      </c>
      <c r="V55" s="4">
        <v>110.58</v>
      </c>
      <c r="W55" s="17">
        <v>384.3426</v>
      </c>
      <c r="X55" s="10">
        <v>10.7338</v>
      </c>
      <c r="Y55" s="17">
        <v>192.2553</v>
      </c>
      <c r="Z55" s="17">
        <v>193.0496</v>
      </c>
      <c r="AA55" s="17">
        <v>167.6087</v>
      </c>
      <c r="AB55" s="17">
        <v>47.3288</v>
      </c>
      <c r="AC55" s="11">
        <v>3027.1847</v>
      </c>
      <c r="AD55" s="17">
        <v>206.2586</v>
      </c>
      <c r="AE55" s="17">
        <v>884.6094000000001</v>
      </c>
      <c r="AF55" s="17">
        <v>2429.1498</v>
      </c>
      <c r="AG55" s="17">
        <v>1300.9157</v>
      </c>
      <c r="AH55" s="17">
        <v>197.5614</v>
      </c>
      <c r="AI55" s="17">
        <v>2290.7962</v>
      </c>
      <c r="AJ55" s="17">
        <v>1610.9605</v>
      </c>
      <c r="AK55" s="17">
        <v>1300.9799</v>
      </c>
      <c r="AL55" s="18">
        <v>612.558</v>
      </c>
      <c r="AM55" s="17">
        <v>826.3572</v>
      </c>
      <c r="AN55" s="17">
        <v>808.0374</v>
      </c>
      <c r="AO55" s="17">
        <v>152.2294</v>
      </c>
      <c r="AP55" s="17">
        <v>403.1197</v>
      </c>
      <c r="AQ55" s="17">
        <v>59.5562</v>
      </c>
      <c r="AR55" s="17">
        <v>85.7409</v>
      </c>
      <c r="AS55" s="17">
        <v>1139.7136</v>
      </c>
      <c r="AT55" s="17">
        <v>2.1766</v>
      </c>
      <c r="AU55" s="17">
        <v>48.0728</v>
      </c>
      <c r="AV55" s="17">
        <v>2.2785</v>
      </c>
      <c r="AW55" s="18">
        <v>48.572</v>
      </c>
      <c r="AX55" s="17">
        <v>344.4934</v>
      </c>
      <c r="AY55" s="17">
        <v>1.0183</v>
      </c>
      <c r="AZ55" s="17">
        <v>585.9507</v>
      </c>
      <c r="BA55" s="17">
        <v>7021.1246</v>
      </c>
      <c r="BB55" s="17">
        <v>1261.2384</v>
      </c>
      <c r="BC55" s="4">
        <v>511.34</v>
      </c>
      <c r="BD55" s="18">
        <v>4354.624</v>
      </c>
      <c r="BE55" s="18">
        <v>2205.275</v>
      </c>
      <c r="BF55" s="17">
        <v>252.2317</v>
      </c>
      <c r="BG55" s="18">
        <v>970.338</v>
      </c>
      <c r="BH55" s="17">
        <v>179.2104</v>
      </c>
      <c r="BI55" s="17">
        <v>3194.9673</v>
      </c>
      <c r="BJ55" s="17">
        <v>1.7474</v>
      </c>
      <c r="BK55" s="17">
        <v>75.4494</v>
      </c>
      <c r="BL55" s="17">
        <v>762.6404</v>
      </c>
      <c r="BM55" s="17">
        <v>702.7105</v>
      </c>
      <c r="BN55" s="17">
        <v>178.6575</v>
      </c>
      <c r="BO55" s="17">
        <v>1836.1066</v>
      </c>
      <c r="BP55" s="17">
        <v>191.4672</v>
      </c>
      <c r="BQ55" s="17">
        <v>39.6766</v>
      </c>
      <c r="BR55" s="17">
        <v>120.4547</v>
      </c>
      <c r="BS55" s="17">
        <v>128.4483</v>
      </c>
      <c r="BT55" s="17">
        <v>344.0251</v>
      </c>
      <c r="BU55" s="18">
        <v>40.741</v>
      </c>
      <c r="BV55" s="5"/>
      <c r="BW55" s="17">
        <v>2758.8493</v>
      </c>
      <c r="BX55" s="17">
        <v>1.1203</v>
      </c>
      <c r="BY55" s="17">
        <v>326.7108</v>
      </c>
      <c r="BZ55" s="17">
        <v>9.498900000000001</v>
      </c>
      <c r="CA55" s="17">
        <v>74.28489999999999</v>
      </c>
      <c r="CB55" s="17">
        <v>0.0061</v>
      </c>
      <c r="CC55" s="17">
        <v>1027.4125</v>
      </c>
      <c r="CD55" s="17">
        <v>4197.8828</v>
      </c>
      <c r="CE55" s="17">
        <v>53729.9998</v>
      </c>
    </row>
    <row r="56" ht="19" customHeight="1">
      <c r="A56" t="s" s="3">
        <v>1</v>
      </c>
      <c r="B56" s="4">
        <v>52</v>
      </c>
      <c r="C56" t="s" s="12">
        <v>53</v>
      </c>
      <c r="D56" s="17">
        <v>251.9553</v>
      </c>
      <c r="E56" s="17">
        <v>41.8224</v>
      </c>
      <c r="F56" s="17">
        <v>1.6816</v>
      </c>
      <c r="G56" s="17">
        <v>59.5944</v>
      </c>
      <c r="H56" s="17">
        <v>151.2896</v>
      </c>
      <c r="I56" s="17">
        <v>388.1452</v>
      </c>
      <c r="J56" s="17">
        <v>1106.9289</v>
      </c>
      <c r="K56" s="9">
        <v>550.9516</v>
      </c>
      <c r="L56" s="17">
        <v>41.6115</v>
      </c>
      <c r="M56" s="17">
        <v>21.3024</v>
      </c>
      <c r="N56" s="17">
        <v>88.0227</v>
      </c>
      <c r="O56" s="17">
        <v>31.6551</v>
      </c>
      <c r="P56" s="17">
        <v>5.7506</v>
      </c>
      <c r="Q56" s="17">
        <v>39.1115</v>
      </c>
      <c r="R56" s="17">
        <v>56.8143</v>
      </c>
      <c r="S56" s="17">
        <v>46.1179</v>
      </c>
      <c r="T56" s="17">
        <v>195.7238</v>
      </c>
      <c r="U56" s="17">
        <v>41.3207</v>
      </c>
      <c r="V56" s="17">
        <v>50.3942</v>
      </c>
      <c r="W56" s="17">
        <v>145.8394</v>
      </c>
      <c r="X56" s="10">
        <v>9.979100000000001</v>
      </c>
      <c r="Y56" s="17">
        <v>126.3632</v>
      </c>
      <c r="Z56" s="17">
        <v>151.7304</v>
      </c>
      <c r="AA56" s="17">
        <v>68.11279999999999</v>
      </c>
      <c r="AB56" s="17">
        <v>16.2238</v>
      </c>
      <c r="AC56" s="11">
        <v>302.5747</v>
      </c>
      <c r="AD56" s="18">
        <v>65.96599999999999</v>
      </c>
      <c r="AE56" s="17">
        <v>11.8732</v>
      </c>
      <c r="AF56" s="17">
        <v>18.4451</v>
      </c>
      <c r="AG56" s="17">
        <v>769.9767000000001</v>
      </c>
      <c r="AH56" s="17">
        <v>1081.2269</v>
      </c>
      <c r="AI56" s="17">
        <v>2205.8227</v>
      </c>
      <c r="AJ56" s="17">
        <v>772.8253</v>
      </c>
      <c r="AK56" s="17">
        <v>543.4647</v>
      </c>
      <c r="AL56" s="17">
        <v>78.7449</v>
      </c>
      <c r="AM56" s="17">
        <v>238.7532</v>
      </c>
      <c r="AN56" s="17">
        <v>203.6573</v>
      </c>
      <c r="AO56" s="17">
        <v>84.4949</v>
      </c>
      <c r="AP56" s="18">
        <v>9.759</v>
      </c>
      <c r="AQ56" s="17">
        <v>40.3212</v>
      </c>
      <c r="AR56" s="17">
        <v>127.6873</v>
      </c>
      <c r="AS56" s="17">
        <v>400.9925</v>
      </c>
      <c r="AT56" s="17">
        <v>12.2918</v>
      </c>
      <c r="AU56" s="17">
        <v>55.5245</v>
      </c>
      <c r="AV56" s="17">
        <v>35.8014</v>
      </c>
      <c r="AW56" s="17">
        <v>131.1844</v>
      </c>
      <c r="AX56" s="17">
        <v>246.8714</v>
      </c>
      <c r="AY56" s="17">
        <v>5.0139</v>
      </c>
      <c r="AZ56" s="17">
        <v>238.8272</v>
      </c>
      <c r="BA56" s="17">
        <v>208.4457</v>
      </c>
      <c r="BB56" s="17">
        <v>208.3392</v>
      </c>
      <c r="BC56" s="18">
        <v>257.985</v>
      </c>
      <c r="BD56" s="17">
        <v>481.0666</v>
      </c>
      <c r="BE56" s="17">
        <v>869.2318</v>
      </c>
      <c r="BF56" s="17">
        <v>661.9331</v>
      </c>
      <c r="BG56" s="17">
        <v>284.7712</v>
      </c>
      <c r="BH56" s="17">
        <v>314.6251</v>
      </c>
      <c r="BI56" s="18">
        <v>452.632</v>
      </c>
      <c r="BJ56" s="17">
        <v>44.9383</v>
      </c>
      <c r="BK56" s="17">
        <v>152.2211</v>
      </c>
      <c r="BL56" s="17">
        <v>75.9554</v>
      </c>
      <c r="BM56" s="17">
        <v>112.5051</v>
      </c>
      <c r="BN56" s="17">
        <v>18.3006</v>
      </c>
      <c r="BO56" s="17">
        <v>743.3709</v>
      </c>
      <c r="BP56" s="17">
        <v>270.5038</v>
      </c>
      <c r="BQ56" s="18">
        <v>47.191</v>
      </c>
      <c r="BR56" s="17">
        <v>186.3614</v>
      </c>
      <c r="BS56" s="17">
        <v>149.7249</v>
      </c>
      <c r="BT56" s="17">
        <v>1094.0487</v>
      </c>
      <c r="BU56" s="17">
        <v>338.3473</v>
      </c>
      <c r="BV56" s="5"/>
      <c r="BW56" s="17">
        <v>1151.1493</v>
      </c>
      <c r="BX56" s="4">
        <v>0</v>
      </c>
      <c r="BY56" s="17">
        <v>84.67319999999999</v>
      </c>
      <c r="BZ56" s="17">
        <v>1.9543</v>
      </c>
      <c r="CA56" s="18">
        <v>20.464</v>
      </c>
      <c r="CB56" s="17">
        <v>0.8381</v>
      </c>
      <c r="CC56" s="17">
        <v>1199.5155</v>
      </c>
      <c r="CD56" s="17">
        <v>2458.5945</v>
      </c>
      <c r="CE56" s="17">
        <v>20928.9999</v>
      </c>
    </row>
    <row r="57" ht="19" customHeight="1">
      <c r="A57" t="s" s="3">
        <v>1</v>
      </c>
      <c r="B57" s="4">
        <v>53</v>
      </c>
      <c r="C57" t="s" s="12">
        <v>54</v>
      </c>
      <c r="D57" s="17">
        <v>855.2805</v>
      </c>
      <c r="E57" s="17">
        <v>0.0037</v>
      </c>
      <c r="F57" s="17">
        <v>0.0026</v>
      </c>
      <c r="G57" s="17">
        <v>1.5288</v>
      </c>
      <c r="H57" s="17">
        <v>74.6785</v>
      </c>
      <c r="I57" s="17">
        <v>263.0324</v>
      </c>
      <c r="J57" s="17">
        <v>275.7127</v>
      </c>
      <c r="K57" s="9">
        <v>1030.1257</v>
      </c>
      <c r="L57" s="17">
        <v>32.8442</v>
      </c>
      <c r="M57" s="17">
        <v>21.0337</v>
      </c>
      <c r="N57" s="17">
        <v>281.3851</v>
      </c>
      <c r="O57" s="17">
        <v>63.6307</v>
      </c>
      <c r="P57" s="17">
        <v>9.514900000000001</v>
      </c>
      <c r="Q57" s="17">
        <v>82.6195</v>
      </c>
      <c r="R57" s="17">
        <v>156.4993</v>
      </c>
      <c r="S57" s="17">
        <v>78.2244</v>
      </c>
      <c r="T57" s="17">
        <v>192.4772</v>
      </c>
      <c r="U57" s="18">
        <v>99.688</v>
      </c>
      <c r="V57" s="17">
        <v>76.8997</v>
      </c>
      <c r="W57" s="17">
        <v>251.2939</v>
      </c>
      <c r="X57" s="10">
        <v>11.7289</v>
      </c>
      <c r="Y57" s="17">
        <v>467.5007</v>
      </c>
      <c r="Z57" s="17">
        <v>424.0061</v>
      </c>
      <c r="AA57" s="4">
        <v>148.27</v>
      </c>
      <c r="AB57" s="17">
        <v>6.1186</v>
      </c>
      <c r="AC57" s="11">
        <v>53.45</v>
      </c>
      <c r="AD57" s="17">
        <v>1.4504</v>
      </c>
      <c r="AE57" s="17">
        <v>18.5415</v>
      </c>
      <c r="AF57" s="4">
        <v>309.65</v>
      </c>
      <c r="AG57" s="17">
        <v>923.4786</v>
      </c>
      <c r="AH57" s="17">
        <v>591.9826</v>
      </c>
      <c r="AI57" s="17">
        <v>3989.0117</v>
      </c>
      <c r="AJ57" s="17">
        <v>9382.8279</v>
      </c>
      <c r="AK57" s="17">
        <v>7428.2821</v>
      </c>
      <c r="AL57" s="17">
        <v>195.9799</v>
      </c>
      <c r="AM57" s="17">
        <v>4991.6781</v>
      </c>
      <c r="AN57" s="17">
        <v>946.9530999999999</v>
      </c>
      <c r="AO57" s="17">
        <v>573.3425</v>
      </c>
      <c r="AP57" s="17">
        <v>61.6253</v>
      </c>
      <c r="AQ57" s="17">
        <v>419.0722</v>
      </c>
      <c r="AR57" s="17">
        <v>908.5502</v>
      </c>
      <c r="AS57" s="17">
        <v>1572.9474</v>
      </c>
      <c r="AT57" s="17">
        <v>121.9214</v>
      </c>
      <c r="AU57" s="17">
        <v>149.3719</v>
      </c>
      <c r="AV57" s="17">
        <v>169.3478</v>
      </c>
      <c r="AW57" s="17">
        <v>179.9747</v>
      </c>
      <c r="AX57" s="17">
        <v>3277.6173</v>
      </c>
      <c r="AY57" s="18">
        <v>11.496</v>
      </c>
      <c r="AZ57" s="17">
        <v>416.1447</v>
      </c>
      <c r="BA57" s="18">
        <v>1214.034</v>
      </c>
      <c r="BB57" s="17">
        <v>1333.0005</v>
      </c>
      <c r="BC57" s="17">
        <v>4274.6299</v>
      </c>
      <c r="BD57" s="17">
        <v>6776.5037</v>
      </c>
      <c r="BE57" s="17">
        <v>6623.6648</v>
      </c>
      <c r="BF57" s="17">
        <v>2115.8518</v>
      </c>
      <c r="BG57" s="17">
        <v>3201.9238</v>
      </c>
      <c r="BH57" s="17">
        <v>1541.1164</v>
      </c>
      <c r="BI57" s="17">
        <v>1063.4191</v>
      </c>
      <c r="BJ57" s="17">
        <v>49.2592</v>
      </c>
      <c r="BK57" s="17">
        <v>567.2949</v>
      </c>
      <c r="BL57" s="17">
        <v>1062.1691</v>
      </c>
      <c r="BM57" s="17">
        <v>1419.3649</v>
      </c>
      <c r="BN57" s="17">
        <v>552.9552</v>
      </c>
      <c r="BO57" s="17">
        <v>1148.4741</v>
      </c>
      <c r="BP57" s="17">
        <v>647.7461</v>
      </c>
      <c r="BQ57" s="17">
        <v>220.1259</v>
      </c>
      <c r="BR57" s="17">
        <v>530.5243</v>
      </c>
      <c r="BS57" s="17">
        <v>298.6527</v>
      </c>
      <c r="BT57" s="17">
        <v>220.8352</v>
      </c>
      <c r="BU57" s="18">
        <v>324.495</v>
      </c>
      <c r="BV57" s="5"/>
      <c r="BW57" s="18">
        <v>193854.454</v>
      </c>
      <c r="BX57" s="17">
        <v>366.6323</v>
      </c>
      <c r="BY57" s="17">
        <v>7207.6021</v>
      </c>
      <c r="BZ57" s="18">
        <v>3.014</v>
      </c>
      <c r="CA57" s="17">
        <v>18.3493</v>
      </c>
      <c r="CB57" s="17">
        <v>0.0212</v>
      </c>
      <c r="CC57" s="17">
        <v>2887.4382</v>
      </c>
      <c r="CD57" s="18">
        <v>204337.511</v>
      </c>
      <c r="CE57" s="17">
        <v>281235.9997</v>
      </c>
    </row>
    <row r="58" ht="19" customHeight="1">
      <c r="A58" t="s" s="3">
        <v>1</v>
      </c>
      <c r="B58" s="4">
        <v>54</v>
      </c>
      <c r="C58" t="s" s="12">
        <v>55</v>
      </c>
      <c r="D58" s="18">
        <v>2415.662</v>
      </c>
      <c r="E58" s="17">
        <v>56.2373</v>
      </c>
      <c r="F58" s="17">
        <v>0.6249</v>
      </c>
      <c r="G58" s="17">
        <v>26.5096</v>
      </c>
      <c r="H58" s="18">
        <v>285.359</v>
      </c>
      <c r="I58" s="17">
        <v>1364.8355</v>
      </c>
      <c r="J58" s="17">
        <v>426.5552</v>
      </c>
      <c r="K58" s="9">
        <v>1815.6762</v>
      </c>
      <c r="L58" s="17">
        <v>100.5849</v>
      </c>
      <c r="M58" s="17">
        <v>3183.1585</v>
      </c>
      <c r="N58" s="17">
        <v>1308.8425</v>
      </c>
      <c r="O58" s="17">
        <v>602.7345</v>
      </c>
      <c r="P58" s="17">
        <v>62.6964</v>
      </c>
      <c r="Q58" s="17">
        <v>311.7983</v>
      </c>
      <c r="R58" s="18">
        <v>726.079</v>
      </c>
      <c r="S58" s="17">
        <v>604.7279</v>
      </c>
      <c r="T58" s="17">
        <v>400.4634</v>
      </c>
      <c r="U58" s="17">
        <v>1298.5256</v>
      </c>
      <c r="V58" s="17">
        <v>556.4017</v>
      </c>
      <c r="W58" s="17">
        <v>1112.7593</v>
      </c>
      <c r="X58" s="10">
        <v>16.668</v>
      </c>
      <c r="Y58" s="17">
        <v>1117.2168</v>
      </c>
      <c r="Z58" s="17">
        <v>2425.5276</v>
      </c>
      <c r="AA58" s="18">
        <v>1788.249</v>
      </c>
      <c r="AB58" s="17">
        <v>151.1757</v>
      </c>
      <c r="AC58" s="11">
        <v>844.2979</v>
      </c>
      <c r="AD58" s="17">
        <v>213.1793</v>
      </c>
      <c r="AE58" s="17">
        <v>656.2665</v>
      </c>
      <c r="AF58" s="17">
        <v>2966.6777</v>
      </c>
      <c r="AG58" s="17">
        <v>5659.7249</v>
      </c>
      <c r="AH58" s="17">
        <v>6117.8027</v>
      </c>
      <c r="AI58" s="17">
        <v>5502.5472</v>
      </c>
      <c r="AJ58" s="17">
        <v>6791.2447</v>
      </c>
      <c r="AK58" s="17">
        <v>7115.8571</v>
      </c>
      <c r="AL58" s="17">
        <v>221.4606</v>
      </c>
      <c r="AM58" s="17">
        <v>734.5881000000001</v>
      </c>
      <c r="AN58" s="17">
        <v>3490.5801</v>
      </c>
      <c r="AO58" s="17">
        <v>74.92319999999999</v>
      </c>
      <c r="AP58" s="17">
        <v>363.0663</v>
      </c>
      <c r="AQ58" s="17">
        <v>866.2501</v>
      </c>
      <c r="AR58" s="17">
        <v>355.8766</v>
      </c>
      <c r="AS58" s="17">
        <v>2232.7737</v>
      </c>
      <c r="AT58" s="18">
        <v>607.9349999999999</v>
      </c>
      <c r="AU58" s="17">
        <v>318.0967</v>
      </c>
      <c r="AV58" s="17">
        <v>469.8236</v>
      </c>
      <c r="AW58" s="17">
        <v>431.4836</v>
      </c>
      <c r="AX58" s="17">
        <v>4166.2758</v>
      </c>
      <c r="AY58" s="18">
        <v>21.477</v>
      </c>
      <c r="AZ58" s="17">
        <v>578.2232</v>
      </c>
      <c r="BA58" s="17">
        <v>1150.0495</v>
      </c>
      <c r="BB58" s="17">
        <v>8709.026900000001</v>
      </c>
      <c r="BC58" s="17">
        <v>1105.1415</v>
      </c>
      <c r="BD58" s="17">
        <v>6577.3638</v>
      </c>
      <c r="BE58" s="17">
        <v>29246.6996</v>
      </c>
      <c r="BF58" s="17">
        <v>5003.3096</v>
      </c>
      <c r="BG58" s="17">
        <v>5563.0765</v>
      </c>
      <c r="BH58" s="17">
        <v>1060.5744</v>
      </c>
      <c r="BI58" s="17">
        <v>3930.0639</v>
      </c>
      <c r="BJ58" s="17">
        <v>679.1772</v>
      </c>
      <c r="BK58" s="17">
        <v>514.0545</v>
      </c>
      <c r="BL58" s="18">
        <v>969.731</v>
      </c>
      <c r="BM58" s="17">
        <v>1090.3092</v>
      </c>
      <c r="BN58" s="17">
        <v>181.6508</v>
      </c>
      <c r="BO58" s="17">
        <v>3442.7897</v>
      </c>
      <c r="BP58" s="17">
        <v>1044.9659</v>
      </c>
      <c r="BQ58" s="17">
        <v>385.3285</v>
      </c>
      <c r="BR58" s="17">
        <v>1421.0625</v>
      </c>
      <c r="BS58" s="17">
        <v>1348.0102</v>
      </c>
      <c r="BT58" s="17">
        <v>1801.3237</v>
      </c>
      <c r="BU58" s="17">
        <v>682.7673</v>
      </c>
      <c r="BV58" s="5"/>
      <c r="BW58" s="17">
        <v>6163.7221</v>
      </c>
      <c r="BX58" s="17">
        <v>4345.2515</v>
      </c>
      <c r="BY58" s="18">
        <v>9091.752</v>
      </c>
      <c r="BZ58" s="17">
        <v>40.6669</v>
      </c>
      <c r="CA58" s="17">
        <v>564.8402</v>
      </c>
      <c r="CB58" s="17">
        <v>0.2088</v>
      </c>
      <c r="CC58" s="18">
        <v>7220.049</v>
      </c>
      <c r="CD58" s="17">
        <v>27426.4905</v>
      </c>
      <c r="CE58" s="17">
        <v>177282.9994</v>
      </c>
    </row>
    <row r="59" ht="19" customHeight="1">
      <c r="A59" t="s" s="3">
        <v>1</v>
      </c>
      <c r="B59" s="4">
        <v>55</v>
      </c>
      <c r="C59" t="s" s="12">
        <v>56</v>
      </c>
      <c r="D59" s="17">
        <v>20.8167</v>
      </c>
      <c r="E59" s="17">
        <v>4.9608</v>
      </c>
      <c r="F59" s="17">
        <v>0.0484</v>
      </c>
      <c r="G59" s="17">
        <v>0.4991</v>
      </c>
      <c r="H59" s="17">
        <v>5.1633</v>
      </c>
      <c r="I59" s="17">
        <v>56.2029</v>
      </c>
      <c r="J59" s="17">
        <v>40.1467</v>
      </c>
      <c r="K59" s="9">
        <v>50.7748</v>
      </c>
      <c r="L59" s="17">
        <v>3.8088</v>
      </c>
      <c r="M59" s="17">
        <v>9.1068</v>
      </c>
      <c r="N59" s="17">
        <v>68.33759999999999</v>
      </c>
      <c r="O59" s="17">
        <v>38.9872</v>
      </c>
      <c r="P59" s="17">
        <v>11.1858</v>
      </c>
      <c r="Q59" s="17">
        <v>20.5153</v>
      </c>
      <c r="R59" s="17">
        <v>36.5292</v>
      </c>
      <c r="S59" s="17">
        <v>30.0677</v>
      </c>
      <c r="T59" s="17">
        <v>25.4981</v>
      </c>
      <c r="U59" s="17">
        <v>106.6573</v>
      </c>
      <c r="V59" s="17">
        <v>53.2649</v>
      </c>
      <c r="W59" s="17">
        <v>154.8572</v>
      </c>
      <c r="X59" s="10">
        <v>3.0822</v>
      </c>
      <c r="Y59" s="17">
        <v>61.9305</v>
      </c>
      <c r="Z59" s="17">
        <v>176.1436</v>
      </c>
      <c r="AA59" s="17">
        <v>134.7477</v>
      </c>
      <c r="AB59" s="17">
        <v>14.4509</v>
      </c>
      <c r="AC59" s="11">
        <v>88.7928</v>
      </c>
      <c r="AD59" s="17">
        <v>11.4631</v>
      </c>
      <c r="AE59" s="17">
        <v>9.6747</v>
      </c>
      <c r="AF59" s="17">
        <v>39.4302</v>
      </c>
      <c r="AG59" s="18">
        <v>124.887</v>
      </c>
      <c r="AH59" s="17">
        <v>42.4953</v>
      </c>
      <c r="AI59" s="17">
        <v>193.4713</v>
      </c>
      <c r="AJ59" s="17">
        <v>1002.5074</v>
      </c>
      <c r="AK59" s="17">
        <v>433.3033</v>
      </c>
      <c r="AL59" s="17">
        <v>35.1395</v>
      </c>
      <c r="AM59" s="17">
        <v>49.3966</v>
      </c>
      <c r="AN59" s="17">
        <v>146.9581</v>
      </c>
      <c r="AO59" s="17">
        <v>23.0409</v>
      </c>
      <c r="AP59" s="18">
        <v>24.714</v>
      </c>
      <c r="AQ59" s="17">
        <v>36.8685</v>
      </c>
      <c r="AR59" s="17">
        <v>82.8117</v>
      </c>
      <c r="AS59" s="17">
        <v>143.3895</v>
      </c>
      <c r="AT59" s="17">
        <v>188.0058</v>
      </c>
      <c r="AU59" s="17">
        <v>11.1497</v>
      </c>
      <c r="AV59" s="17">
        <v>0.0741</v>
      </c>
      <c r="AW59" s="17">
        <v>240.0522</v>
      </c>
      <c r="AX59" s="17">
        <v>2097.9013</v>
      </c>
      <c r="AY59" s="17">
        <v>6.7277</v>
      </c>
      <c r="AZ59" s="17">
        <v>5465.0458</v>
      </c>
      <c r="BA59" s="17">
        <v>6601.0359</v>
      </c>
      <c r="BB59" s="17">
        <v>1668.6261</v>
      </c>
      <c r="BC59" s="17">
        <v>118.4424</v>
      </c>
      <c r="BD59" s="17">
        <v>181.8335</v>
      </c>
      <c r="BE59" s="17">
        <v>2181.1797</v>
      </c>
      <c r="BF59" s="17">
        <v>3255.8382</v>
      </c>
      <c r="BG59" s="17">
        <v>1198.2136</v>
      </c>
      <c r="BH59" s="17">
        <v>80.73950000000001</v>
      </c>
      <c r="BI59" s="17">
        <v>1829.5736</v>
      </c>
      <c r="BJ59" s="17">
        <v>393.8844</v>
      </c>
      <c r="BK59" s="17">
        <v>908.1727</v>
      </c>
      <c r="BL59" s="17">
        <v>527.9717000000001</v>
      </c>
      <c r="BM59" s="17">
        <v>556.5816</v>
      </c>
      <c r="BN59" s="18">
        <v>119.618</v>
      </c>
      <c r="BO59" s="17">
        <v>275.1971</v>
      </c>
      <c r="BP59" s="18">
        <v>197.984</v>
      </c>
      <c r="BQ59" s="17">
        <v>112.1885</v>
      </c>
      <c r="BR59" s="17">
        <v>37.6209</v>
      </c>
      <c r="BS59" s="17">
        <v>53.0161</v>
      </c>
      <c r="BT59" s="17">
        <v>51.7569</v>
      </c>
      <c r="BU59" s="17">
        <v>268.9897</v>
      </c>
      <c r="BV59" s="5"/>
      <c r="BW59" s="17">
        <v>4.5345</v>
      </c>
      <c r="BX59" s="4">
        <v>23</v>
      </c>
      <c r="BY59" s="17">
        <v>13672.6503</v>
      </c>
      <c r="BZ59" s="17">
        <v>995.6847</v>
      </c>
      <c r="CA59" s="17">
        <v>2780.0925</v>
      </c>
      <c r="CB59" s="17">
        <v>0.06660000000000001</v>
      </c>
      <c r="CC59" s="17">
        <v>1889.7894</v>
      </c>
      <c r="CD59" s="17">
        <v>19365.8179</v>
      </c>
      <c r="CE59" s="17">
        <v>51620.9999</v>
      </c>
    </row>
    <row r="60" ht="19" customHeight="1">
      <c r="A60" t="s" s="3">
        <v>1</v>
      </c>
      <c r="B60" s="4">
        <v>56</v>
      </c>
      <c r="C60" t="s" s="12">
        <v>57</v>
      </c>
      <c r="D60" s="17">
        <v>958.5504</v>
      </c>
      <c r="E60" s="17">
        <v>36.6636</v>
      </c>
      <c r="F60" s="17">
        <v>0.2877</v>
      </c>
      <c r="G60" s="18">
        <v>13.668</v>
      </c>
      <c r="H60" s="17">
        <v>100.4962</v>
      </c>
      <c r="I60" s="17">
        <v>467.7125</v>
      </c>
      <c r="J60" s="17">
        <v>379.3551</v>
      </c>
      <c r="K60" s="9">
        <v>275.4009</v>
      </c>
      <c r="L60" s="17">
        <v>68.0718</v>
      </c>
      <c r="M60" s="17">
        <v>159.4241</v>
      </c>
      <c r="N60" s="17">
        <v>995.2935</v>
      </c>
      <c r="O60" s="17">
        <v>360.5159</v>
      </c>
      <c r="P60" s="17">
        <v>83.0193</v>
      </c>
      <c r="Q60" s="17">
        <v>299.1677</v>
      </c>
      <c r="R60" s="17">
        <v>130.3763</v>
      </c>
      <c r="S60" s="17">
        <v>133.2962</v>
      </c>
      <c r="T60" s="17">
        <v>87.4939</v>
      </c>
      <c r="U60" s="18">
        <v>345.317</v>
      </c>
      <c r="V60" s="17">
        <v>324.7577</v>
      </c>
      <c r="W60" s="17">
        <v>617.6681</v>
      </c>
      <c r="X60" s="10">
        <v>61.2548</v>
      </c>
      <c r="Y60" s="17">
        <v>370.0622</v>
      </c>
      <c r="Z60" s="17">
        <v>493.9643</v>
      </c>
      <c r="AA60" s="17">
        <v>353.9608</v>
      </c>
      <c r="AB60" s="17">
        <v>64.4577</v>
      </c>
      <c r="AC60" s="11">
        <v>608.2368</v>
      </c>
      <c r="AD60" s="17">
        <v>15.7532</v>
      </c>
      <c r="AE60" s="17">
        <v>351.6627</v>
      </c>
      <c r="AF60" s="17">
        <v>257.6184</v>
      </c>
      <c r="AG60" s="17">
        <v>878.5005</v>
      </c>
      <c r="AH60" s="17">
        <v>1034.5947</v>
      </c>
      <c r="AI60" s="17">
        <v>1854.2788</v>
      </c>
      <c r="AJ60" s="17">
        <v>2011.5021</v>
      </c>
      <c r="AK60" s="4">
        <v>1794.32</v>
      </c>
      <c r="AL60" s="17">
        <v>719.6865</v>
      </c>
      <c r="AM60" s="17">
        <v>3290.1208</v>
      </c>
      <c r="AN60" s="17">
        <v>700.6028</v>
      </c>
      <c r="AO60" s="17">
        <v>264.2567</v>
      </c>
      <c r="AP60" s="17">
        <v>148.6817</v>
      </c>
      <c r="AQ60" s="17">
        <v>2304.9963</v>
      </c>
      <c r="AR60" s="17">
        <v>314.2182</v>
      </c>
      <c r="AS60" s="17">
        <v>3054.6449</v>
      </c>
      <c r="AT60" s="17">
        <v>265.4242</v>
      </c>
      <c r="AU60" s="17">
        <v>183.7115</v>
      </c>
      <c r="AV60" s="17">
        <v>79.87479999999999</v>
      </c>
      <c r="AW60" s="17">
        <v>98.9359</v>
      </c>
      <c r="AX60" s="18">
        <v>279.509</v>
      </c>
      <c r="AY60" s="17">
        <v>250.6601</v>
      </c>
      <c r="AZ60" s="17">
        <v>2321.6923</v>
      </c>
      <c r="BA60" s="17">
        <v>3810.8567</v>
      </c>
      <c r="BB60" s="17">
        <v>1158.9433</v>
      </c>
      <c r="BC60" s="17">
        <v>766.4124</v>
      </c>
      <c r="BD60" s="17">
        <v>969.8062</v>
      </c>
      <c r="BE60" s="17">
        <v>7504.3587</v>
      </c>
      <c r="BF60" s="17">
        <v>1828.2659</v>
      </c>
      <c r="BG60" s="17">
        <v>3087.7554</v>
      </c>
      <c r="BH60" s="18">
        <v>1204.128</v>
      </c>
      <c r="BI60" s="17">
        <v>1215.2659</v>
      </c>
      <c r="BJ60" s="17">
        <v>9.7974</v>
      </c>
      <c r="BK60" s="17">
        <v>1527.9814</v>
      </c>
      <c r="BL60" s="17">
        <v>1785.4658</v>
      </c>
      <c r="BM60" s="17">
        <v>1994.3248</v>
      </c>
      <c r="BN60" s="17">
        <v>351.6093</v>
      </c>
      <c r="BO60" s="17">
        <v>3624.3172</v>
      </c>
      <c r="BP60" s="17">
        <v>1340.0873</v>
      </c>
      <c r="BQ60" s="17">
        <v>506.2415</v>
      </c>
      <c r="BR60" s="17">
        <v>1041.3167</v>
      </c>
      <c r="BS60" s="17">
        <v>503.3599</v>
      </c>
      <c r="BT60" s="17">
        <v>509.7938</v>
      </c>
      <c r="BU60" s="17">
        <v>783.8878999999999</v>
      </c>
      <c r="BV60" s="5"/>
      <c r="BW60" s="17">
        <v>2519.4791</v>
      </c>
      <c r="BX60" s="17">
        <v>4239.0667</v>
      </c>
      <c r="BY60" s="17">
        <v>225.8353</v>
      </c>
      <c r="BZ60" s="17">
        <v>5.6111</v>
      </c>
      <c r="CA60" s="17">
        <v>51.8684</v>
      </c>
      <c r="CB60" s="4">
        <v>0</v>
      </c>
      <c r="CC60" s="17">
        <v>2428.3162</v>
      </c>
      <c r="CD60" s="17">
        <v>9470.176799999999</v>
      </c>
      <c r="CE60" s="17">
        <v>75315.999800000005</v>
      </c>
    </row>
    <row r="61" ht="19" customHeight="1">
      <c r="A61" t="s" s="3">
        <v>1</v>
      </c>
      <c r="B61" s="4">
        <v>57</v>
      </c>
      <c r="C61" t="s" s="12">
        <v>58</v>
      </c>
      <c r="D61" s="18">
        <v>75.846</v>
      </c>
      <c r="E61" s="18">
        <v>18.608</v>
      </c>
      <c r="F61" s="17">
        <v>0.0078</v>
      </c>
      <c r="G61" s="17">
        <v>10.9568</v>
      </c>
      <c r="H61" s="17">
        <v>47.1443</v>
      </c>
      <c r="I61" s="17">
        <v>5.3759</v>
      </c>
      <c r="J61" s="18">
        <v>27.525</v>
      </c>
      <c r="K61" s="9">
        <v>31.2988</v>
      </c>
      <c r="L61" s="17">
        <v>0.7997</v>
      </c>
      <c r="M61" s="18">
        <v>3.196</v>
      </c>
      <c r="N61" s="17">
        <v>300.3314</v>
      </c>
      <c r="O61" s="17">
        <v>170.8235</v>
      </c>
      <c r="P61" s="17">
        <v>17.1468</v>
      </c>
      <c r="Q61" s="18">
        <v>40.952</v>
      </c>
      <c r="R61" s="17">
        <v>76.7465</v>
      </c>
      <c r="S61" s="17">
        <v>35.8981</v>
      </c>
      <c r="T61" s="17">
        <v>12.7743</v>
      </c>
      <c r="U61" s="17">
        <v>89.3728</v>
      </c>
      <c r="V61" s="17">
        <v>36.1631</v>
      </c>
      <c r="W61" s="17">
        <v>201.2558</v>
      </c>
      <c r="X61" s="10">
        <v>0.4671</v>
      </c>
      <c r="Y61" s="18">
        <v>32.004</v>
      </c>
      <c r="Z61" s="17">
        <v>37.8116</v>
      </c>
      <c r="AA61" s="17">
        <v>26.3829</v>
      </c>
      <c r="AB61" s="4">
        <v>12.41</v>
      </c>
      <c r="AC61" s="11">
        <v>7.2778</v>
      </c>
      <c r="AD61" s="17">
        <v>6.4028</v>
      </c>
      <c r="AE61" s="17">
        <v>8.9709</v>
      </c>
      <c r="AF61" s="18">
        <v>67.69799999999999</v>
      </c>
      <c r="AG61" s="17">
        <v>487.9828</v>
      </c>
      <c r="AH61" s="17">
        <v>232.3604</v>
      </c>
      <c r="AI61" s="17">
        <v>1041.3873</v>
      </c>
      <c r="AJ61" s="17">
        <v>989.3751</v>
      </c>
      <c r="AK61" s="18">
        <v>415.105</v>
      </c>
      <c r="AL61" s="18">
        <v>578.014</v>
      </c>
      <c r="AM61" s="17">
        <v>408.0629</v>
      </c>
      <c r="AN61" s="17">
        <v>70.1358</v>
      </c>
      <c r="AO61" s="17">
        <v>60.3237</v>
      </c>
      <c r="AP61" s="17">
        <v>32.0286</v>
      </c>
      <c r="AQ61" s="17">
        <v>82.3424</v>
      </c>
      <c r="AR61" s="17">
        <v>156.6543</v>
      </c>
      <c r="AS61" s="18">
        <v>593.759</v>
      </c>
      <c r="AT61" s="17">
        <v>4.5614</v>
      </c>
      <c r="AU61" s="17">
        <v>11.7184</v>
      </c>
      <c r="AV61" s="17">
        <v>1.1607</v>
      </c>
      <c r="AW61" s="17">
        <v>1.7343</v>
      </c>
      <c r="AX61" s="17">
        <v>158.2552</v>
      </c>
      <c r="AY61" s="17">
        <v>2.4868</v>
      </c>
      <c r="AZ61" s="17">
        <v>7.1994</v>
      </c>
      <c r="BA61" s="17">
        <v>7.8671</v>
      </c>
      <c r="BB61" s="17">
        <v>28.8676</v>
      </c>
      <c r="BC61" s="17">
        <v>256.2988</v>
      </c>
      <c r="BD61" s="17">
        <v>3447.3104</v>
      </c>
      <c r="BE61" s="17">
        <v>1043.7469</v>
      </c>
      <c r="BF61" s="18">
        <v>7.906</v>
      </c>
      <c r="BG61" s="17">
        <v>67.8558</v>
      </c>
      <c r="BH61" s="17">
        <v>618.2208000000001</v>
      </c>
      <c r="BI61" s="17">
        <v>394.0714</v>
      </c>
      <c r="BJ61" s="17">
        <v>45.2962</v>
      </c>
      <c r="BK61" s="17">
        <v>466.1834</v>
      </c>
      <c r="BL61" s="17">
        <v>460.3508</v>
      </c>
      <c r="BM61" s="17">
        <v>446.0382</v>
      </c>
      <c r="BN61" s="18">
        <v>74.41500000000001</v>
      </c>
      <c r="BO61" s="17">
        <v>1099.3732</v>
      </c>
      <c r="BP61" s="18">
        <v>706.122</v>
      </c>
      <c r="BQ61" s="17">
        <v>39.7475</v>
      </c>
      <c r="BR61" s="17">
        <v>295.1939</v>
      </c>
      <c r="BS61" s="18">
        <v>183.238</v>
      </c>
      <c r="BT61" s="17">
        <v>32.7368</v>
      </c>
      <c r="BU61" s="17">
        <v>488.9921</v>
      </c>
      <c r="BV61" s="5"/>
      <c r="BW61" s="18">
        <v>1394.182</v>
      </c>
      <c r="BX61" s="17">
        <v>0.1071</v>
      </c>
      <c r="BY61" s="17">
        <v>48.0272</v>
      </c>
      <c r="BZ61" s="17">
        <v>0.7598</v>
      </c>
      <c r="CA61" s="17">
        <v>11.2686</v>
      </c>
      <c r="CB61" s="4">
        <v>0</v>
      </c>
      <c r="CC61" s="17">
        <v>32.3429</v>
      </c>
      <c r="CD61" s="17">
        <v>1486.6876</v>
      </c>
      <c r="CE61" s="17">
        <v>18434.9999</v>
      </c>
    </row>
    <row r="62" ht="19" customHeight="1">
      <c r="A62" t="s" s="3">
        <v>1</v>
      </c>
      <c r="B62" s="4">
        <v>58</v>
      </c>
      <c r="C62" t="s" s="12">
        <v>59</v>
      </c>
      <c r="D62" s="17">
        <v>91.4828</v>
      </c>
      <c r="E62" s="17">
        <v>4.8677</v>
      </c>
      <c r="F62" s="17">
        <v>0.0781</v>
      </c>
      <c r="G62" s="17">
        <v>10.6662</v>
      </c>
      <c r="H62" s="17">
        <v>20.6657</v>
      </c>
      <c r="I62" s="17">
        <v>319.3759</v>
      </c>
      <c r="J62" s="17">
        <v>234.2244</v>
      </c>
      <c r="K62" s="9">
        <v>480.4577</v>
      </c>
      <c r="L62" s="18">
        <v>36.351</v>
      </c>
      <c r="M62" s="17">
        <v>15.2782</v>
      </c>
      <c r="N62" s="17">
        <v>108.4131</v>
      </c>
      <c r="O62" s="17">
        <v>68.4442</v>
      </c>
      <c r="P62" s="18">
        <v>1.325</v>
      </c>
      <c r="Q62" s="17">
        <v>23.8422</v>
      </c>
      <c r="R62" s="17">
        <v>116.2927</v>
      </c>
      <c r="S62" s="17">
        <v>44.1254</v>
      </c>
      <c r="T62" s="17">
        <v>97.86190000000001</v>
      </c>
      <c r="U62" s="17">
        <v>270.8758</v>
      </c>
      <c r="V62" s="17">
        <v>78.9675</v>
      </c>
      <c r="W62" s="17">
        <v>97.4781</v>
      </c>
      <c r="X62" s="10">
        <v>2.0202</v>
      </c>
      <c r="Y62" s="17">
        <v>84.7517</v>
      </c>
      <c r="Z62" s="17">
        <v>191.4335</v>
      </c>
      <c r="AA62" s="17">
        <v>33.9421</v>
      </c>
      <c r="AB62" s="17">
        <v>2.3874</v>
      </c>
      <c r="AC62" s="11">
        <v>56.3202</v>
      </c>
      <c r="AD62" s="17">
        <v>0.2455</v>
      </c>
      <c r="AE62" s="17">
        <v>111.7194</v>
      </c>
      <c r="AF62" s="17">
        <v>0.0372</v>
      </c>
      <c r="AG62" s="17">
        <v>1300.1124</v>
      </c>
      <c r="AH62" s="17">
        <v>404.1421</v>
      </c>
      <c r="AI62" s="4">
        <v>446.57</v>
      </c>
      <c r="AJ62" s="17">
        <v>273.3352</v>
      </c>
      <c r="AK62" s="18">
        <v>347.002</v>
      </c>
      <c r="AL62" s="17">
        <v>3.3034</v>
      </c>
      <c r="AM62" s="17">
        <v>10.8173</v>
      </c>
      <c r="AN62" s="17">
        <v>1498.2733</v>
      </c>
      <c r="AO62" s="17">
        <v>34.9797</v>
      </c>
      <c r="AP62" s="17">
        <v>5.9901</v>
      </c>
      <c r="AQ62" s="17">
        <v>0.6042999999999999</v>
      </c>
      <c r="AR62" s="17">
        <v>176.2478</v>
      </c>
      <c r="AS62" s="17">
        <v>689.0921</v>
      </c>
      <c r="AT62" s="17">
        <v>4.9646</v>
      </c>
      <c r="AU62" s="17">
        <v>12.3291</v>
      </c>
      <c r="AV62" s="17">
        <v>851.4263999999999</v>
      </c>
      <c r="AW62" s="17">
        <v>2.2104</v>
      </c>
      <c r="AX62" s="17">
        <v>225.6095</v>
      </c>
      <c r="AY62" s="18">
        <v>0.958</v>
      </c>
      <c r="AZ62" s="17">
        <v>175.1823</v>
      </c>
      <c r="BA62" s="17">
        <v>193.2169</v>
      </c>
      <c r="BB62" s="17">
        <v>407.4717</v>
      </c>
      <c r="BC62" s="17">
        <v>105.3421</v>
      </c>
      <c r="BD62" s="17">
        <v>100.6818</v>
      </c>
      <c r="BE62" s="17">
        <v>1664.4483</v>
      </c>
      <c r="BF62" s="17">
        <v>603.4779</v>
      </c>
      <c r="BG62" s="17">
        <v>397.9136</v>
      </c>
      <c r="BH62" s="17">
        <v>171.9394</v>
      </c>
      <c r="BI62" s="17">
        <v>2436.8139</v>
      </c>
      <c r="BJ62" s="17">
        <v>101.0836</v>
      </c>
      <c r="BK62" s="17">
        <v>245.6258</v>
      </c>
      <c r="BL62" s="17">
        <v>608.2963</v>
      </c>
      <c r="BM62" s="17">
        <v>573.4648999999999</v>
      </c>
      <c r="BN62" s="17">
        <v>104.2002</v>
      </c>
      <c r="BO62" s="17">
        <v>392.4441</v>
      </c>
      <c r="BP62" s="17">
        <v>267.9115</v>
      </c>
      <c r="BQ62" s="18">
        <v>35.626</v>
      </c>
      <c r="BR62" s="17">
        <v>16.9991</v>
      </c>
      <c r="BS62" s="17">
        <v>21.6507</v>
      </c>
      <c r="BT62" s="17">
        <v>283.9785</v>
      </c>
      <c r="BU62" s="17">
        <v>199.0609</v>
      </c>
      <c r="BV62" s="5"/>
      <c r="BW62" s="17">
        <v>1512.8183</v>
      </c>
      <c r="BX62" s="4">
        <v>68912</v>
      </c>
      <c r="BY62" s="17">
        <v>1571.8822</v>
      </c>
      <c r="BZ62" s="17">
        <v>34.0395</v>
      </c>
      <c r="CA62" s="17">
        <v>177.0604</v>
      </c>
      <c r="CB62" s="4">
        <v>0</v>
      </c>
      <c r="CC62" s="17">
        <v>164.7519</v>
      </c>
      <c r="CD62" s="17">
        <v>72372.5523</v>
      </c>
      <c r="CE62" s="17">
        <v>90519.9999</v>
      </c>
    </row>
    <row r="63" ht="19" customHeight="1">
      <c r="A63" t="s" s="3">
        <v>1</v>
      </c>
      <c r="B63" s="4">
        <v>59</v>
      </c>
      <c r="C63" t="s" s="12">
        <v>60</v>
      </c>
      <c r="D63" s="4">
        <v>0</v>
      </c>
      <c r="E63" s="4">
        <v>0</v>
      </c>
      <c r="F63" s="4">
        <v>0</v>
      </c>
      <c r="G63" s="19">
        <v>0.0001</v>
      </c>
      <c r="H63" s="17">
        <v>0.0258</v>
      </c>
      <c r="I63" s="17">
        <v>0.1354</v>
      </c>
      <c r="J63" s="17">
        <v>0.0644</v>
      </c>
      <c r="K63" s="9">
        <v>0.1319</v>
      </c>
      <c r="L63" s="17">
        <v>0.0156</v>
      </c>
      <c r="M63" s="17">
        <v>0.0488</v>
      </c>
      <c r="N63" s="17">
        <v>0.3558</v>
      </c>
      <c r="O63" s="17">
        <v>0.1805</v>
      </c>
      <c r="P63" s="18">
        <v>0.052</v>
      </c>
      <c r="Q63" s="17">
        <v>0.1426</v>
      </c>
      <c r="R63" s="17">
        <v>0.1444</v>
      </c>
      <c r="S63" s="17">
        <v>0.1284</v>
      </c>
      <c r="T63" s="17">
        <v>0.0785</v>
      </c>
      <c r="U63" s="17">
        <v>0.4218</v>
      </c>
      <c r="V63" s="18">
        <v>0.135</v>
      </c>
      <c r="W63" s="17">
        <v>0.5024999999999999</v>
      </c>
      <c r="X63" s="10">
        <v>0.0025</v>
      </c>
      <c r="Y63" s="17">
        <v>0.2751</v>
      </c>
      <c r="Z63" s="17">
        <v>0.2076</v>
      </c>
      <c r="AA63" s="17">
        <v>0.8858</v>
      </c>
      <c r="AB63" s="17">
        <v>0.0917</v>
      </c>
      <c r="AC63" s="11">
        <v>0.2176</v>
      </c>
      <c r="AD63" s="17">
        <v>0.0975</v>
      </c>
      <c r="AE63" s="17">
        <v>0.0179</v>
      </c>
      <c r="AF63" s="17">
        <v>0.0119</v>
      </c>
      <c r="AG63" s="17">
        <v>0.3657</v>
      </c>
      <c r="AH63" s="17">
        <v>0.0983</v>
      </c>
      <c r="AI63" s="18">
        <v>0.544</v>
      </c>
      <c r="AJ63" s="17">
        <v>6.6273</v>
      </c>
      <c r="AK63" s="17">
        <v>2.7836</v>
      </c>
      <c r="AL63" s="17">
        <v>0.2202</v>
      </c>
      <c r="AM63" s="17">
        <v>0.3285</v>
      </c>
      <c r="AN63" s="17">
        <v>0.3992</v>
      </c>
      <c r="AO63" s="18">
        <v>0.136</v>
      </c>
      <c r="AP63" s="17">
        <v>0.1656</v>
      </c>
      <c r="AQ63" s="17">
        <v>0.2337</v>
      </c>
      <c r="AR63" s="17">
        <v>0.4398</v>
      </c>
      <c r="AS63" s="17">
        <v>0.5349</v>
      </c>
      <c r="AT63" s="17">
        <v>0.8027</v>
      </c>
      <c r="AU63" s="17">
        <v>0.0689</v>
      </c>
      <c r="AV63" s="4">
        <v>0</v>
      </c>
      <c r="AW63" s="17">
        <v>0.4665</v>
      </c>
      <c r="AX63" s="17">
        <v>14.4214</v>
      </c>
      <c r="AY63" s="17">
        <v>0.0523</v>
      </c>
      <c r="AZ63" s="17">
        <v>58.5589</v>
      </c>
      <c r="BA63" s="17">
        <v>69.3403</v>
      </c>
      <c r="BB63" s="4">
        <v>7.99</v>
      </c>
      <c r="BC63" s="17">
        <v>0.7359</v>
      </c>
      <c r="BD63" s="17">
        <v>0.8065</v>
      </c>
      <c r="BE63" s="17">
        <v>15.4036</v>
      </c>
      <c r="BF63" s="17">
        <v>16.0816</v>
      </c>
      <c r="BG63" s="17">
        <v>7.9953</v>
      </c>
      <c r="BH63" s="17">
        <v>0.3576</v>
      </c>
      <c r="BI63" s="17">
        <v>14.0414</v>
      </c>
      <c r="BJ63" s="17">
        <v>1.7794</v>
      </c>
      <c r="BK63" s="17">
        <v>5.4697</v>
      </c>
      <c r="BL63" s="17">
        <v>3.2095</v>
      </c>
      <c r="BM63" s="17">
        <v>3.3275</v>
      </c>
      <c r="BN63" s="17">
        <v>0.7655</v>
      </c>
      <c r="BO63" s="17">
        <v>1.4451</v>
      </c>
      <c r="BP63" s="17">
        <v>1.5518</v>
      </c>
      <c r="BQ63" s="17">
        <v>0.7584</v>
      </c>
      <c r="BR63" s="17">
        <v>0.2949</v>
      </c>
      <c r="BS63" s="17">
        <v>0.4363</v>
      </c>
      <c r="BT63" s="17">
        <v>0.1175</v>
      </c>
      <c r="BU63" s="17">
        <v>1.4208</v>
      </c>
      <c r="BV63" s="5"/>
      <c r="BW63" s="4">
        <v>0</v>
      </c>
      <c r="BX63" s="4">
        <v>29888</v>
      </c>
      <c r="BY63" s="17">
        <v>729.4928</v>
      </c>
      <c r="BZ63" s="18">
        <v>17.341</v>
      </c>
      <c r="CA63" s="17">
        <v>167.9757</v>
      </c>
      <c r="CB63" s="4">
        <v>0</v>
      </c>
      <c r="CC63" s="17">
        <v>111.2236</v>
      </c>
      <c r="CD63" s="18">
        <v>30914.033</v>
      </c>
      <c r="CE63" s="4">
        <v>31159</v>
      </c>
    </row>
    <row r="64" ht="19" customHeight="1">
      <c r="A64" t="s" s="3">
        <v>1</v>
      </c>
      <c r="B64" s="4">
        <v>60</v>
      </c>
      <c r="C64" t="s" s="12">
        <v>61</v>
      </c>
      <c r="D64" s="17">
        <v>1.7046</v>
      </c>
      <c r="E64" s="17">
        <v>0.9292</v>
      </c>
      <c r="F64" s="17">
        <v>0.0386</v>
      </c>
      <c r="G64" s="18">
        <v>1.417</v>
      </c>
      <c r="H64" s="18">
        <v>3.552</v>
      </c>
      <c r="I64" s="17">
        <v>134.7565</v>
      </c>
      <c r="J64" s="17">
        <v>34.1183</v>
      </c>
      <c r="K64" s="9">
        <v>167.412</v>
      </c>
      <c r="L64" s="17">
        <v>11.8898</v>
      </c>
      <c r="M64" s="17">
        <v>34.8375</v>
      </c>
      <c r="N64" s="17">
        <v>25.1538</v>
      </c>
      <c r="O64" s="17">
        <v>33.8098</v>
      </c>
      <c r="P64" s="17">
        <v>2.7638</v>
      </c>
      <c r="Q64" s="18">
        <v>30.794</v>
      </c>
      <c r="R64" s="17">
        <v>72.91589999999999</v>
      </c>
      <c r="S64" s="17">
        <v>1.0728</v>
      </c>
      <c r="T64" s="17">
        <v>77.1225</v>
      </c>
      <c r="U64" s="18">
        <v>167.582</v>
      </c>
      <c r="V64" s="17">
        <v>113.1416</v>
      </c>
      <c r="W64" s="17">
        <v>101.1138</v>
      </c>
      <c r="X64" s="10">
        <v>0.2568</v>
      </c>
      <c r="Y64" s="17">
        <v>142.0582</v>
      </c>
      <c r="Z64" s="17">
        <v>144.5177</v>
      </c>
      <c r="AA64" s="17">
        <v>84.3715</v>
      </c>
      <c r="AB64" s="17">
        <v>13.6939</v>
      </c>
      <c r="AC64" s="11">
        <v>74.9598</v>
      </c>
      <c r="AD64" s="17">
        <v>2.4312</v>
      </c>
      <c r="AE64" s="18">
        <v>25.735</v>
      </c>
      <c r="AF64" s="17">
        <v>19.2039</v>
      </c>
      <c r="AG64" s="17">
        <v>227.7388</v>
      </c>
      <c r="AH64" s="18">
        <v>101.768</v>
      </c>
      <c r="AI64" s="17">
        <v>418.1817</v>
      </c>
      <c r="AJ64" s="17">
        <v>246.7748</v>
      </c>
      <c r="AK64" s="17">
        <v>199.3161</v>
      </c>
      <c r="AL64" s="17">
        <v>12.8502</v>
      </c>
      <c r="AM64" s="18">
        <v>49.572</v>
      </c>
      <c r="AN64" s="17">
        <v>110.7212</v>
      </c>
      <c r="AO64" s="17">
        <v>3.1612</v>
      </c>
      <c r="AP64" s="17">
        <v>6.8262</v>
      </c>
      <c r="AQ64" s="17">
        <v>9.2333</v>
      </c>
      <c r="AR64" s="17">
        <v>54.7103</v>
      </c>
      <c r="AS64" s="17">
        <v>240.3506</v>
      </c>
      <c r="AT64" s="17">
        <v>0.5716</v>
      </c>
      <c r="AU64" s="17">
        <v>48.1189</v>
      </c>
      <c r="AV64" s="17">
        <v>0.9804</v>
      </c>
      <c r="AW64" s="17">
        <v>0.3322</v>
      </c>
      <c r="AX64" s="17">
        <v>10.2827</v>
      </c>
      <c r="AY64" s="17">
        <v>0.8724</v>
      </c>
      <c r="AZ64" s="17">
        <v>89.85939999999999</v>
      </c>
      <c r="BA64" s="17">
        <v>65.8369</v>
      </c>
      <c r="BB64" s="17">
        <v>34.3729</v>
      </c>
      <c r="BC64" s="17">
        <v>176.6582</v>
      </c>
      <c r="BD64" s="17">
        <v>306.6174</v>
      </c>
      <c r="BE64" s="17">
        <v>991.3087</v>
      </c>
      <c r="BF64" s="17">
        <v>336.4015</v>
      </c>
      <c r="BG64" s="17">
        <v>208.5058</v>
      </c>
      <c r="BH64" s="17">
        <v>81.17570000000001</v>
      </c>
      <c r="BI64" s="17">
        <v>308.9165</v>
      </c>
      <c r="BJ64" s="17">
        <v>11.0061</v>
      </c>
      <c r="BK64" s="18">
        <v>64.922</v>
      </c>
      <c r="BL64" s="17">
        <v>161.6385</v>
      </c>
      <c r="BM64" s="17">
        <v>156.6401</v>
      </c>
      <c r="BN64" s="17">
        <v>28.8695</v>
      </c>
      <c r="BO64" s="17">
        <v>232.5388</v>
      </c>
      <c r="BP64" s="17">
        <v>157.2977</v>
      </c>
      <c r="BQ64" s="17">
        <v>63.5613</v>
      </c>
      <c r="BR64" s="17">
        <v>74.6416</v>
      </c>
      <c r="BS64" s="17">
        <v>102.9167</v>
      </c>
      <c r="BT64" s="17">
        <v>184.6019</v>
      </c>
      <c r="BU64" s="17">
        <v>162.3982</v>
      </c>
      <c r="BV64" s="5"/>
      <c r="BW64" s="17">
        <v>213.3272</v>
      </c>
      <c r="BX64" s="4">
        <v>19635</v>
      </c>
      <c r="BY64" s="17">
        <v>136.0129</v>
      </c>
      <c r="BZ64" s="17">
        <v>8.957100000000001</v>
      </c>
      <c r="CA64" s="17">
        <v>28.1756</v>
      </c>
      <c r="CB64" s="4">
        <v>0</v>
      </c>
      <c r="CC64" s="17">
        <v>46.4032</v>
      </c>
      <c r="CD64" s="18">
        <v>20067.876</v>
      </c>
      <c r="CE64" s="4">
        <v>27392</v>
      </c>
    </row>
    <row r="65" ht="19" customHeight="1">
      <c r="A65" t="s" s="3">
        <v>1</v>
      </c>
      <c r="B65" s="4">
        <v>61</v>
      </c>
      <c r="C65" t="s" s="12">
        <v>62</v>
      </c>
      <c r="D65" s="4">
        <v>0</v>
      </c>
      <c r="E65" s="4">
        <v>0</v>
      </c>
      <c r="F65" s="4">
        <v>0</v>
      </c>
      <c r="G65" s="4">
        <v>0</v>
      </c>
      <c r="H65" s="17">
        <v>0.0021</v>
      </c>
      <c r="I65" s="18">
        <v>0.011</v>
      </c>
      <c r="J65" s="17">
        <v>0.0052</v>
      </c>
      <c r="K65" s="9">
        <v>0.0107</v>
      </c>
      <c r="L65" s="17">
        <v>0.0013</v>
      </c>
      <c r="M65" s="18">
        <v>0.004</v>
      </c>
      <c r="N65" s="17">
        <v>0.0289</v>
      </c>
      <c r="O65" s="17">
        <v>0.0147</v>
      </c>
      <c r="P65" s="17">
        <v>0.0042</v>
      </c>
      <c r="Q65" s="17">
        <v>0.0116</v>
      </c>
      <c r="R65" s="17">
        <v>0.0117</v>
      </c>
      <c r="S65" s="17">
        <v>0.0104</v>
      </c>
      <c r="T65" s="17">
        <v>0.0064</v>
      </c>
      <c r="U65" s="17">
        <v>0.0342</v>
      </c>
      <c r="V65" s="18">
        <v>0.011</v>
      </c>
      <c r="W65" s="18">
        <v>0.041</v>
      </c>
      <c r="X65" s="23">
        <v>0.0002</v>
      </c>
      <c r="Y65" s="17">
        <v>0.0223</v>
      </c>
      <c r="Z65" s="17">
        <v>0.0169</v>
      </c>
      <c r="AA65" s="17">
        <v>0.0721</v>
      </c>
      <c r="AB65" s="17">
        <v>0.0075</v>
      </c>
      <c r="AC65" s="11">
        <v>0.0177</v>
      </c>
      <c r="AD65" s="17">
        <v>0.007900000000000001</v>
      </c>
      <c r="AE65" s="17">
        <v>0.0015</v>
      </c>
      <c r="AF65" s="18">
        <v>0.001</v>
      </c>
      <c r="AG65" s="17">
        <v>0.0297</v>
      </c>
      <c r="AH65" s="18">
        <v>0.008</v>
      </c>
      <c r="AI65" s="17">
        <v>0.0442</v>
      </c>
      <c r="AJ65" s="17">
        <v>0.5389</v>
      </c>
      <c r="AK65" s="17">
        <v>0.2264</v>
      </c>
      <c r="AL65" s="17">
        <v>0.0179</v>
      </c>
      <c r="AM65" s="17">
        <v>0.0267</v>
      </c>
      <c r="AN65" s="17">
        <v>0.0325</v>
      </c>
      <c r="AO65" s="17">
        <v>0.0111</v>
      </c>
      <c r="AP65" s="17">
        <v>0.0135</v>
      </c>
      <c r="AQ65" s="18">
        <v>0.019</v>
      </c>
      <c r="AR65" s="17">
        <v>0.0358</v>
      </c>
      <c r="AS65" s="17">
        <v>0.0435</v>
      </c>
      <c r="AT65" s="17">
        <v>0.0653</v>
      </c>
      <c r="AU65" s="17">
        <v>0.0056</v>
      </c>
      <c r="AV65" s="4">
        <v>0</v>
      </c>
      <c r="AW65" s="17">
        <v>0.0379</v>
      </c>
      <c r="AX65" s="17">
        <v>1.1727</v>
      </c>
      <c r="AY65" s="17">
        <v>0.0043</v>
      </c>
      <c r="AZ65" s="17">
        <v>4.7619</v>
      </c>
      <c r="BA65" s="17">
        <v>5.6387</v>
      </c>
      <c r="BB65" s="17">
        <v>0.6497000000000001</v>
      </c>
      <c r="BC65" s="17">
        <v>0.0598</v>
      </c>
      <c r="BD65" s="17">
        <v>0.06560000000000001</v>
      </c>
      <c r="BE65" s="17">
        <v>1.2526</v>
      </c>
      <c r="BF65" s="17">
        <v>1.3077</v>
      </c>
      <c r="BG65" s="17">
        <v>0.6502</v>
      </c>
      <c r="BH65" s="17">
        <v>0.0291</v>
      </c>
      <c r="BI65" s="17">
        <v>1.1418</v>
      </c>
      <c r="BJ65" s="17">
        <v>0.1447</v>
      </c>
      <c r="BK65" s="17">
        <v>0.4448</v>
      </c>
      <c r="BL65" s="18">
        <v>0.261</v>
      </c>
      <c r="BM65" s="17">
        <v>0.2706</v>
      </c>
      <c r="BN65" s="17">
        <v>0.0623</v>
      </c>
      <c r="BO65" s="17">
        <v>0.1175</v>
      </c>
      <c r="BP65" s="17">
        <v>0.1262</v>
      </c>
      <c r="BQ65" s="17">
        <v>0.0617</v>
      </c>
      <c r="BR65" s="18">
        <v>0.024</v>
      </c>
      <c r="BS65" s="17">
        <v>0.0355</v>
      </c>
      <c r="BT65" s="17">
        <v>0.0095</v>
      </c>
      <c r="BU65" s="17">
        <v>0.1155</v>
      </c>
      <c r="BV65" s="5"/>
      <c r="BW65" s="4">
        <v>24526</v>
      </c>
      <c r="BX65" s="4">
        <v>37513</v>
      </c>
      <c r="BY65" s="18">
        <v>12.511</v>
      </c>
      <c r="BZ65" s="17">
        <v>0.9962</v>
      </c>
      <c r="CA65" s="17">
        <v>2.4971</v>
      </c>
      <c r="CB65" s="4">
        <v>0</v>
      </c>
      <c r="CC65" s="17">
        <v>516.0753</v>
      </c>
      <c r="CD65" s="17">
        <v>62571.0796</v>
      </c>
      <c r="CE65" s="4">
        <v>62591</v>
      </c>
    </row>
    <row r="66" ht="19" customHeight="1">
      <c r="A66" t="s" s="3">
        <v>1</v>
      </c>
      <c r="B66" s="4">
        <v>62</v>
      </c>
      <c r="C66" t="s" s="12">
        <v>63</v>
      </c>
      <c r="D66" s="18">
        <v>8.435</v>
      </c>
      <c r="E66" s="17">
        <v>0.3788</v>
      </c>
      <c r="F66" s="17">
        <v>0.0111</v>
      </c>
      <c r="G66" s="17">
        <v>0.7949000000000001</v>
      </c>
      <c r="H66" s="17">
        <v>2.2737</v>
      </c>
      <c r="I66" s="17">
        <v>33.0949</v>
      </c>
      <c r="J66" s="17">
        <v>30.4606</v>
      </c>
      <c r="K66" s="9">
        <v>36.7824</v>
      </c>
      <c r="L66" s="17">
        <v>2.3302</v>
      </c>
      <c r="M66" s="17">
        <v>7.4515</v>
      </c>
      <c r="N66" s="17">
        <v>33.7741</v>
      </c>
      <c r="O66" s="17">
        <v>10.1464</v>
      </c>
      <c r="P66" s="17">
        <v>4.5796</v>
      </c>
      <c r="Q66" s="17">
        <v>6.1412</v>
      </c>
      <c r="R66" s="17">
        <v>7.1223</v>
      </c>
      <c r="S66" s="17">
        <v>8.0831</v>
      </c>
      <c r="T66" s="17">
        <v>37.1317</v>
      </c>
      <c r="U66" s="17">
        <v>27.2831</v>
      </c>
      <c r="V66" s="17">
        <v>14.5527</v>
      </c>
      <c r="W66" s="17">
        <v>40.9942</v>
      </c>
      <c r="X66" s="10">
        <v>1.0597</v>
      </c>
      <c r="Y66" s="17">
        <v>23.3491</v>
      </c>
      <c r="Z66" s="17">
        <v>29.0009</v>
      </c>
      <c r="AA66" s="18">
        <v>29.279</v>
      </c>
      <c r="AB66" s="17">
        <v>1.1361</v>
      </c>
      <c r="AC66" s="11">
        <v>59.6142</v>
      </c>
      <c r="AD66" s="17">
        <v>3.7791</v>
      </c>
      <c r="AE66" s="17">
        <v>11.3787</v>
      </c>
      <c r="AF66" s="17">
        <v>63.4877</v>
      </c>
      <c r="AG66" s="17">
        <v>42.5193</v>
      </c>
      <c r="AH66" s="17">
        <v>9.586600000000001</v>
      </c>
      <c r="AI66" s="18">
        <v>51.857</v>
      </c>
      <c r="AJ66" s="17">
        <v>36.8873</v>
      </c>
      <c r="AK66" s="4">
        <v>26.62</v>
      </c>
      <c r="AL66" s="17">
        <v>6.1736</v>
      </c>
      <c r="AM66" s="17">
        <v>12.6954</v>
      </c>
      <c r="AN66" s="17">
        <v>28.4833</v>
      </c>
      <c r="AO66" s="17">
        <v>8.484400000000001</v>
      </c>
      <c r="AP66" s="17">
        <v>2.3003</v>
      </c>
      <c r="AQ66" s="17">
        <v>6.3351</v>
      </c>
      <c r="AR66" s="17">
        <v>7.3233</v>
      </c>
      <c r="AS66" s="17">
        <v>61.1001</v>
      </c>
      <c r="AT66" s="17">
        <v>8.616099999999999</v>
      </c>
      <c r="AU66" s="17">
        <v>3.9764</v>
      </c>
      <c r="AV66" s="18">
        <v>5.054</v>
      </c>
      <c r="AW66" s="17">
        <v>0.0359</v>
      </c>
      <c r="AX66" s="17">
        <v>16.0355</v>
      </c>
      <c r="AY66" s="17">
        <v>3.4221</v>
      </c>
      <c r="AZ66" s="17">
        <v>172.5677</v>
      </c>
      <c r="BA66" s="17">
        <v>76.8032</v>
      </c>
      <c r="BB66" s="17">
        <v>471.5416</v>
      </c>
      <c r="BC66" s="17">
        <v>29.0066</v>
      </c>
      <c r="BD66" s="17">
        <v>44.3015</v>
      </c>
      <c r="BE66" s="17">
        <v>442.7158</v>
      </c>
      <c r="BF66" s="18">
        <v>73.827</v>
      </c>
      <c r="BG66" s="17">
        <v>151.7131</v>
      </c>
      <c r="BH66" s="17">
        <v>60.4518</v>
      </c>
      <c r="BI66" s="17">
        <v>84.95950000000001</v>
      </c>
      <c r="BJ66" s="17">
        <v>21.0506</v>
      </c>
      <c r="BK66" s="17">
        <v>64.88339999999999</v>
      </c>
      <c r="BL66" s="17">
        <v>362.7194</v>
      </c>
      <c r="BM66" s="17">
        <v>379.1929</v>
      </c>
      <c r="BN66" s="17">
        <v>56.1532</v>
      </c>
      <c r="BO66" s="17">
        <v>96.1289</v>
      </c>
      <c r="BP66" s="17">
        <v>108.9961</v>
      </c>
      <c r="BQ66" s="17">
        <v>30.0325</v>
      </c>
      <c r="BR66" s="17">
        <v>4.1408</v>
      </c>
      <c r="BS66" s="17">
        <v>5.6729</v>
      </c>
      <c r="BT66" s="18">
        <v>69.497</v>
      </c>
      <c r="BU66" s="17">
        <v>133.3301</v>
      </c>
      <c r="BV66" s="5"/>
      <c r="BW66" s="17">
        <v>17135.6872</v>
      </c>
      <c r="BX66" s="4">
        <v>15076</v>
      </c>
      <c r="BY66" s="18">
        <v>1022.501</v>
      </c>
      <c r="BZ66" s="17">
        <v>9.5656</v>
      </c>
      <c r="CA66" s="17">
        <v>243.5733</v>
      </c>
      <c r="CB66" s="17">
        <v>0.0303</v>
      </c>
      <c r="CC66" s="17">
        <v>12489.1339</v>
      </c>
      <c r="CD66" s="17">
        <v>45976.4912</v>
      </c>
      <c r="CE66" s="4">
        <v>49801</v>
      </c>
    </row>
    <row r="67" ht="19" customHeight="1">
      <c r="A67" t="s" s="3">
        <v>1</v>
      </c>
      <c r="B67" s="4">
        <v>63</v>
      </c>
      <c r="C67" t="s" s="12">
        <v>64</v>
      </c>
      <c r="D67" s="17">
        <v>1.8683</v>
      </c>
      <c r="E67" s="17">
        <v>0.0437</v>
      </c>
      <c r="F67" s="18">
        <v>0.004</v>
      </c>
      <c r="G67" s="17">
        <v>0.1263</v>
      </c>
      <c r="H67" s="17">
        <v>0.6133999999999999</v>
      </c>
      <c r="I67" s="17">
        <v>14.7407</v>
      </c>
      <c r="J67" s="17">
        <v>6.4471</v>
      </c>
      <c r="K67" s="9">
        <v>20.4226</v>
      </c>
      <c r="L67" s="17">
        <v>0.0032</v>
      </c>
      <c r="M67" s="17">
        <v>2.0768</v>
      </c>
      <c r="N67" s="17">
        <v>4.2444</v>
      </c>
      <c r="O67" s="17">
        <v>1.9945</v>
      </c>
      <c r="P67" s="17">
        <v>1.3883</v>
      </c>
      <c r="Q67" s="17">
        <v>1.3445</v>
      </c>
      <c r="R67" s="17">
        <v>4.0077</v>
      </c>
      <c r="S67" s="17">
        <v>0.9996</v>
      </c>
      <c r="T67" s="17">
        <v>2.4445</v>
      </c>
      <c r="U67" s="17">
        <v>15.3772</v>
      </c>
      <c r="V67" s="17">
        <v>2.9202</v>
      </c>
      <c r="W67" s="17">
        <v>7.4861</v>
      </c>
      <c r="X67" s="10">
        <v>0.6723</v>
      </c>
      <c r="Y67" s="17">
        <v>6.0304</v>
      </c>
      <c r="Z67" s="18">
        <v>2.498</v>
      </c>
      <c r="AA67" s="18">
        <v>3.817</v>
      </c>
      <c r="AB67" s="17">
        <v>1.1106</v>
      </c>
      <c r="AC67" s="11">
        <v>6.0865</v>
      </c>
      <c r="AD67" s="17">
        <v>0.0038</v>
      </c>
      <c r="AE67" s="17">
        <v>6.0047</v>
      </c>
      <c r="AF67" s="17">
        <v>16.8831</v>
      </c>
      <c r="AG67" s="17">
        <v>15.5596</v>
      </c>
      <c r="AH67" s="17">
        <v>10.4058</v>
      </c>
      <c r="AI67" s="17">
        <v>41.2784</v>
      </c>
      <c r="AJ67" s="17">
        <v>27.4846</v>
      </c>
      <c r="AK67" s="17">
        <v>21.8064</v>
      </c>
      <c r="AL67" s="17">
        <v>2.0536</v>
      </c>
      <c r="AM67" s="17">
        <v>3.7424</v>
      </c>
      <c r="AN67" s="17">
        <v>30.7819</v>
      </c>
      <c r="AO67" s="17">
        <v>1.1909</v>
      </c>
      <c r="AP67" s="17">
        <v>2.3689</v>
      </c>
      <c r="AQ67" s="17">
        <v>2.1309</v>
      </c>
      <c r="AR67" s="17">
        <v>1.3106</v>
      </c>
      <c r="AS67" s="17">
        <v>8.2813</v>
      </c>
      <c r="AT67" s="17">
        <v>3.1759</v>
      </c>
      <c r="AU67" s="17">
        <v>0.9677</v>
      </c>
      <c r="AV67" s="17">
        <v>0.0075</v>
      </c>
      <c r="AW67" s="17">
        <v>0.0147</v>
      </c>
      <c r="AX67" s="17">
        <v>0.5896</v>
      </c>
      <c r="AY67" s="17">
        <v>0.0017</v>
      </c>
      <c r="AZ67" s="17">
        <v>1.6896</v>
      </c>
      <c r="BA67" s="17">
        <v>2.0073</v>
      </c>
      <c r="BB67" s="17">
        <v>0.2382</v>
      </c>
      <c r="BC67" s="17">
        <v>12.5597</v>
      </c>
      <c r="BD67" s="17">
        <v>30.8091</v>
      </c>
      <c r="BE67" s="17">
        <v>64.6161</v>
      </c>
      <c r="BF67" s="17">
        <v>0.4687</v>
      </c>
      <c r="BG67" s="17">
        <v>21.7189</v>
      </c>
      <c r="BH67" s="17">
        <v>8.628299999999999</v>
      </c>
      <c r="BI67" s="18">
        <v>11.122</v>
      </c>
      <c r="BJ67" s="4">
        <v>1.02</v>
      </c>
      <c r="BK67" s="17">
        <v>4.1841</v>
      </c>
      <c r="BL67" s="17">
        <v>57.3376</v>
      </c>
      <c r="BM67" s="17">
        <v>75.4748</v>
      </c>
      <c r="BN67" s="17">
        <v>12.0511</v>
      </c>
      <c r="BO67" s="17">
        <v>18.6223</v>
      </c>
      <c r="BP67" s="17">
        <v>7.6877</v>
      </c>
      <c r="BQ67" s="17">
        <v>54.9159</v>
      </c>
      <c r="BR67" s="17">
        <v>4.0427</v>
      </c>
      <c r="BS67" s="17">
        <v>1.6818</v>
      </c>
      <c r="BT67" s="17">
        <v>7.0997</v>
      </c>
      <c r="BU67" s="17">
        <v>9.781499999999999</v>
      </c>
      <c r="BV67" s="5"/>
      <c r="BW67" s="17">
        <v>6415.4025</v>
      </c>
      <c r="BX67" s="4">
        <v>1260</v>
      </c>
      <c r="BY67" s="18">
        <v>56.077</v>
      </c>
      <c r="BZ67" s="17">
        <v>0.8252</v>
      </c>
      <c r="CA67" s="17">
        <v>13.2217</v>
      </c>
      <c r="CB67" s="17">
        <v>0.0272</v>
      </c>
      <c r="CC67" s="17">
        <v>668.6156999999999</v>
      </c>
      <c r="CD67" s="17">
        <v>8414.1693</v>
      </c>
      <c r="CE67" s="4">
        <v>9129</v>
      </c>
    </row>
    <row r="68" ht="19" customHeight="1">
      <c r="A68" t="s" s="3">
        <v>1</v>
      </c>
      <c r="B68" s="4">
        <v>64</v>
      </c>
      <c r="C68" t="s" s="12">
        <v>65</v>
      </c>
      <c r="D68" s="17">
        <v>0.6823</v>
      </c>
      <c r="E68" s="17">
        <v>1.3963</v>
      </c>
      <c r="F68" s="17">
        <v>0.1072</v>
      </c>
      <c r="G68" s="17">
        <v>1.4069</v>
      </c>
      <c r="H68" s="18">
        <v>1.668</v>
      </c>
      <c r="I68" s="17">
        <v>0.3834</v>
      </c>
      <c r="J68" s="18">
        <v>2.455</v>
      </c>
      <c r="K68" s="9">
        <v>1.3088</v>
      </c>
      <c r="L68" s="17">
        <v>0.1751</v>
      </c>
      <c r="M68" s="17">
        <v>2.3537</v>
      </c>
      <c r="N68" s="17">
        <v>5.6409</v>
      </c>
      <c r="O68" s="17">
        <v>21.1866</v>
      </c>
      <c r="P68" s="17">
        <v>8.239100000000001</v>
      </c>
      <c r="Q68" s="17">
        <v>14.3564</v>
      </c>
      <c r="R68" s="17">
        <v>9.961399999999999</v>
      </c>
      <c r="S68" s="17">
        <v>8.7059</v>
      </c>
      <c r="T68" s="17">
        <v>5.4221</v>
      </c>
      <c r="U68" s="17">
        <v>259.5402</v>
      </c>
      <c r="V68" s="18">
        <v>8.907999999999999</v>
      </c>
      <c r="W68" s="17">
        <v>6.0776</v>
      </c>
      <c r="X68" s="10">
        <v>2.3011</v>
      </c>
      <c r="Y68" s="18">
        <v>2.586</v>
      </c>
      <c r="Z68" s="17">
        <v>2.5031</v>
      </c>
      <c r="AA68" s="18">
        <v>5.481</v>
      </c>
      <c r="AB68" s="17">
        <v>1.2023</v>
      </c>
      <c r="AC68" s="11">
        <v>4.0242</v>
      </c>
      <c r="AD68" s="17">
        <v>0.0183</v>
      </c>
      <c r="AE68" s="17">
        <v>2.6851</v>
      </c>
      <c r="AF68" s="18">
        <v>0.004</v>
      </c>
      <c r="AG68" s="17">
        <v>2.4195</v>
      </c>
      <c r="AH68" s="17">
        <v>4.8553</v>
      </c>
      <c r="AI68" s="17">
        <v>5.8466</v>
      </c>
      <c r="AJ68" s="17">
        <v>12.3383</v>
      </c>
      <c r="AK68" s="17">
        <v>14.7557</v>
      </c>
      <c r="AL68" s="17">
        <v>6.9021</v>
      </c>
      <c r="AM68" s="17">
        <v>6.4706</v>
      </c>
      <c r="AN68" s="17">
        <v>0.1375</v>
      </c>
      <c r="AO68" s="17">
        <v>0.1391</v>
      </c>
      <c r="AP68" s="17">
        <v>2.6283</v>
      </c>
      <c r="AQ68" s="17">
        <v>0.0743</v>
      </c>
      <c r="AR68" s="17">
        <v>25.3956</v>
      </c>
      <c r="AS68" s="17">
        <v>12.8609</v>
      </c>
      <c r="AT68" s="17">
        <v>12.6985</v>
      </c>
      <c r="AU68" s="17">
        <v>0.09030000000000001</v>
      </c>
      <c r="AV68" s="17">
        <v>0.0131</v>
      </c>
      <c r="AW68" s="17">
        <v>0.1076</v>
      </c>
      <c r="AX68" s="17">
        <v>1.7488</v>
      </c>
      <c r="AY68" s="17">
        <v>0.0061</v>
      </c>
      <c r="AZ68" s="17">
        <v>21.3989</v>
      </c>
      <c r="BA68" s="17">
        <v>1768.3172</v>
      </c>
      <c r="BB68" s="17">
        <v>70.2576</v>
      </c>
      <c r="BC68" s="17">
        <v>6.4835</v>
      </c>
      <c r="BD68" s="17">
        <v>10.9611</v>
      </c>
      <c r="BE68" s="17">
        <v>25.5155</v>
      </c>
      <c r="BF68" s="17">
        <v>1.5421</v>
      </c>
      <c r="BG68" s="17">
        <v>21.3588</v>
      </c>
      <c r="BH68" s="17">
        <v>29.1008</v>
      </c>
      <c r="BI68" s="17">
        <v>81.7687</v>
      </c>
      <c r="BJ68" s="17">
        <v>102.4906</v>
      </c>
      <c r="BK68" s="17">
        <v>11.5577</v>
      </c>
      <c r="BL68" s="17">
        <v>60.8237</v>
      </c>
      <c r="BM68" s="17">
        <v>84.21469999999999</v>
      </c>
      <c r="BN68" s="17">
        <v>10.6593</v>
      </c>
      <c r="BO68" s="17">
        <v>812.1342</v>
      </c>
      <c r="BP68" s="17">
        <v>144.8265</v>
      </c>
      <c r="BQ68" s="17">
        <v>0.0885</v>
      </c>
      <c r="BR68" s="17">
        <v>7.9209</v>
      </c>
      <c r="BS68" s="17">
        <v>3.1506</v>
      </c>
      <c r="BT68" s="17">
        <v>13.2495</v>
      </c>
      <c r="BU68" s="17">
        <v>16.7706</v>
      </c>
      <c r="BV68" s="5"/>
      <c r="BW68" s="17">
        <v>37923.5915</v>
      </c>
      <c r="BX68" s="4">
        <v>63160</v>
      </c>
      <c r="BY68" s="17">
        <v>226.6598</v>
      </c>
      <c r="BZ68" s="17">
        <v>3.0097</v>
      </c>
      <c r="CA68" s="17">
        <v>53.4975</v>
      </c>
      <c r="CB68" s="4">
        <v>0</v>
      </c>
      <c r="CC68" s="17">
        <v>482.4847</v>
      </c>
      <c r="CD68" s="17">
        <v>101849.2432</v>
      </c>
      <c r="CE68" s="4">
        <v>105645</v>
      </c>
    </row>
    <row r="69" ht="19" customHeight="1">
      <c r="A69" t="s" s="3">
        <v>1</v>
      </c>
      <c r="B69" s="4">
        <v>65</v>
      </c>
      <c r="C69" t="s" s="12">
        <v>66</v>
      </c>
      <c r="D69" s="4">
        <v>0.03</v>
      </c>
      <c r="E69" s="4">
        <v>0</v>
      </c>
      <c r="F69" s="4">
        <v>0</v>
      </c>
      <c r="G69" s="4">
        <v>0</v>
      </c>
      <c r="H69" s="17">
        <v>0.0056</v>
      </c>
      <c r="I69" s="17">
        <v>0.0701</v>
      </c>
      <c r="J69" s="17">
        <v>0.0262</v>
      </c>
      <c r="K69" s="9">
        <v>0.4243</v>
      </c>
      <c r="L69" s="17">
        <v>0.0034</v>
      </c>
      <c r="M69" s="17">
        <v>0.0236</v>
      </c>
      <c r="N69" s="17">
        <v>0.3195</v>
      </c>
      <c r="O69" s="17">
        <v>0.0415</v>
      </c>
      <c r="P69" s="17">
        <v>0.0114</v>
      </c>
      <c r="Q69" s="17">
        <v>0.1045</v>
      </c>
      <c r="R69" s="17">
        <v>0.06610000000000001</v>
      </c>
      <c r="S69" s="17">
        <v>0.0291</v>
      </c>
      <c r="T69" s="17">
        <v>0.0171</v>
      </c>
      <c r="U69" s="17">
        <v>0.0917</v>
      </c>
      <c r="V69" s="17">
        <v>0.0675</v>
      </c>
      <c r="W69" s="18">
        <v>0.167</v>
      </c>
      <c r="X69" s="10">
        <v>0.3345</v>
      </c>
      <c r="Y69" s="17">
        <v>0.0598</v>
      </c>
      <c r="Z69" s="17">
        <v>0.0452</v>
      </c>
      <c r="AA69" s="17">
        <v>0.1927</v>
      </c>
      <c r="AB69" s="4">
        <v>0.02</v>
      </c>
      <c r="AC69" s="11">
        <v>0.2761</v>
      </c>
      <c r="AD69" s="17">
        <v>0.0212</v>
      </c>
      <c r="AE69" s="18">
        <v>0.149</v>
      </c>
      <c r="AF69" s="17">
        <v>0.0104</v>
      </c>
      <c r="AG69" s="18">
        <v>0.099</v>
      </c>
      <c r="AH69" s="17">
        <v>0.1212</v>
      </c>
      <c r="AI69" s="17">
        <v>0.1256</v>
      </c>
      <c r="AJ69" s="17">
        <v>1.7825</v>
      </c>
      <c r="AK69" s="17">
        <v>1.5133</v>
      </c>
      <c r="AL69" s="17">
        <v>0.09180000000000001</v>
      </c>
      <c r="AM69" s="17">
        <v>0.5086000000000001</v>
      </c>
      <c r="AN69" s="17">
        <v>0.1146</v>
      </c>
      <c r="AO69" s="17">
        <v>0.1534</v>
      </c>
      <c r="AP69" s="18">
        <v>0.036</v>
      </c>
      <c r="AQ69" s="17">
        <v>0.0508</v>
      </c>
      <c r="AR69" s="17">
        <v>0.1237</v>
      </c>
      <c r="AS69" s="17">
        <v>0.2338</v>
      </c>
      <c r="AT69" s="17">
        <v>0.1746</v>
      </c>
      <c r="AU69" s="17">
        <v>0.0246</v>
      </c>
      <c r="AV69" s="17">
        <v>0.0035</v>
      </c>
      <c r="AW69" s="17">
        <v>0.1015</v>
      </c>
      <c r="AX69" s="17">
        <v>3.2447</v>
      </c>
      <c r="AY69" s="17">
        <v>0.0114</v>
      </c>
      <c r="AZ69" s="17">
        <v>12.7498</v>
      </c>
      <c r="BA69" s="17">
        <v>15.1029</v>
      </c>
      <c r="BB69" s="17">
        <v>1.7406</v>
      </c>
      <c r="BC69" s="17">
        <v>0.8565</v>
      </c>
      <c r="BD69" s="17">
        <v>0.4193</v>
      </c>
      <c r="BE69" s="17">
        <v>7.8703</v>
      </c>
      <c r="BF69" s="17">
        <v>3.5018</v>
      </c>
      <c r="BG69" s="18">
        <v>1.784</v>
      </c>
      <c r="BH69" s="17">
        <v>0.0979</v>
      </c>
      <c r="BI69" s="17">
        <v>4.5316</v>
      </c>
      <c r="BJ69" s="17">
        <v>0.3912</v>
      </c>
      <c r="BK69" s="17">
        <v>1.2004</v>
      </c>
      <c r="BL69" s="17">
        <v>0.7998</v>
      </c>
      <c r="BM69" s="4">
        <v>0.76</v>
      </c>
      <c r="BN69" s="17">
        <v>0.1939</v>
      </c>
      <c r="BO69" s="17">
        <v>836.3038</v>
      </c>
      <c r="BP69" s="17">
        <v>30.0226</v>
      </c>
      <c r="BQ69" s="17">
        <v>0.1685</v>
      </c>
      <c r="BR69" s="17">
        <v>0.0704</v>
      </c>
      <c r="BS69" s="17">
        <v>0.0949</v>
      </c>
      <c r="BT69" s="17">
        <v>0.0599</v>
      </c>
      <c r="BU69" s="4">
        <v>0.32</v>
      </c>
      <c r="BV69" s="5"/>
      <c r="BW69" s="17">
        <v>21941.5363</v>
      </c>
      <c r="BX69" s="4">
        <v>44063</v>
      </c>
      <c r="BY69" s="17">
        <v>159.3468</v>
      </c>
      <c r="BZ69" s="17">
        <v>3.7786</v>
      </c>
      <c r="CA69" s="17">
        <v>36.6969</v>
      </c>
      <c r="CB69" s="4">
        <v>0</v>
      </c>
      <c r="CC69" s="17">
        <v>136.8924</v>
      </c>
      <c r="CD69" s="18">
        <v>66341.251</v>
      </c>
      <c r="CE69" s="4">
        <v>67272</v>
      </c>
    </row>
    <row r="70" ht="19" customHeight="1">
      <c r="A70" t="s" s="3">
        <v>1</v>
      </c>
      <c r="B70" s="4">
        <v>66</v>
      </c>
      <c r="C70" t="s" s="12">
        <v>67</v>
      </c>
      <c r="D70" s="17">
        <v>6.9607</v>
      </c>
      <c r="E70" s="17">
        <v>0.9346</v>
      </c>
      <c r="F70" s="17">
        <v>0.4509</v>
      </c>
      <c r="G70" s="17">
        <v>0.4109</v>
      </c>
      <c r="H70" s="17">
        <v>1.5936</v>
      </c>
      <c r="I70" s="17">
        <v>4.0332</v>
      </c>
      <c r="J70" s="17">
        <v>3.3072</v>
      </c>
      <c r="K70" s="9">
        <v>10.6829</v>
      </c>
      <c r="L70" s="17">
        <v>0.7638</v>
      </c>
      <c r="M70" s="17">
        <v>9.915100000000001</v>
      </c>
      <c r="N70" s="17">
        <v>1.1358</v>
      </c>
      <c r="O70" s="17">
        <v>2.6363</v>
      </c>
      <c r="P70" s="17">
        <v>0.0688</v>
      </c>
      <c r="Q70" s="17">
        <v>1.1663</v>
      </c>
      <c r="R70" s="17">
        <v>0.4111</v>
      </c>
      <c r="S70" s="17">
        <v>0.2908</v>
      </c>
      <c r="T70" s="17">
        <v>0.6024</v>
      </c>
      <c r="U70" s="17">
        <v>1.0034</v>
      </c>
      <c r="V70" s="18">
        <v>0.399</v>
      </c>
      <c r="W70" s="17">
        <v>1.0077</v>
      </c>
      <c r="X70" s="10">
        <v>0.1789</v>
      </c>
      <c r="Y70" s="17">
        <v>0.9578</v>
      </c>
      <c r="Z70" s="17">
        <v>1.5932</v>
      </c>
      <c r="AA70" s="17">
        <v>0.6379</v>
      </c>
      <c r="AB70" s="17">
        <v>1.1847</v>
      </c>
      <c r="AC70" s="11">
        <v>21.025</v>
      </c>
      <c r="AD70" s="17">
        <v>0.0222</v>
      </c>
      <c r="AE70" s="17">
        <v>4.5336</v>
      </c>
      <c r="AF70" s="18">
        <v>0.167</v>
      </c>
      <c r="AG70" s="17">
        <v>14.1539</v>
      </c>
      <c r="AH70" s="17">
        <v>0.4248</v>
      </c>
      <c r="AI70" s="18">
        <v>8.006</v>
      </c>
      <c r="AJ70" s="17">
        <v>6.4798</v>
      </c>
      <c r="AK70" s="17">
        <v>19.3874</v>
      </c>
      <c r="AL70" s="17">
        <v>14.2422</v>
      </c>
      <c r="AM70" s="17">
        <v>19.5936</v>
      </c>
      <c r="AN70" s="17">
        <v>2.2328</v>
      </c>
      <c r="AO70" s="17">
        <v>17.6368</v>
      </c>
      <c r="AP70" s="17">
        <v>1.1779</v>
      </c>
      <c r="AQ70" s="17">
        <v>0.1159</v>
      </c>
      <c r="AR70" s="17">
        <v>0.4547</v>
      </c>
      <c r="AS70" s="17">
        <v>0.6307</v>
      </c>
      <c r="AT70" s="17">
        <v>158.2317</v>
      </c>
      <c r="AU70" s="17">
        <v>243.3548</v>
      </c>
      <c r="AV70" s="18">
        <v>99.386</v>
      </c>
      <c r="AW70" s="17">
        <v>12.7957</v>
      </c>
      <c r="AX70" s="17">
        <v>43.9498</v>
      </c>
      <c r="AY70" s="17">
        <v>4.8328</v>
      </c>
      <c r="AZ70" s="17">
        <v>16.8726</v>
      </c>
      <c r="BA70" s="17">
        <v>4.7178</v>
      </c>
      <c r="BB70" s="18">
        <v>6.393</v>
      </c>
      <c r="BC70" s="17">
        <v>38.8166</v>
      </c>
      <c r="BD70" s="17">
        <v>10.8445</v>
      </c>
      <c r="BE70" s="18">
        <v>398.654</v>
      </c>
      <c r="BF70" s="17">
        <v>4.2767</v>
      </c>
      <c r="BG70" s="17">
        <v>151.2543</v>
      </c>
      <c r="BH70" s="17">
        <v>36.8297</v>
      </c>
      <c r="BI70" s="17">
        <v>34.7589</v>
      </c>
      <c r="BJ70" s="17">
        <v>31.0479</v>
      </c>
      <c r="BK70" s="17">
        <v>26.5506</v>
      </c>
      <c r="BL70" s="17">
        <v>288.9186</v>
      </c>
      <c r="BM70" s="17">
        <v>326.4925</v>
      </c>
      <c r="BN70" s="17">
        <v>68.4239</v>
      </c>
      <c r="BO70" s="17">
        <v>71.5813</v>
      </c>
      <c r="BP70" s="17">
        <v>151.9702</v>
      </c>
      <c r="BQ70" s="17">
        <v>606.2311999999999</v>
      </c>
      <c r="BR70" s="17">
        <v>220.7514</v>
      </c>
      <c r="BS70" s="17">
        <v>109.2688</v>
      </c>
      <c r="BT70" s="17">
        <v>1.0864</v>
      </c>
      <c r="BU70" s="17">
        <v>66.2561</v>
      </c>
      <c r="BV70" s="5"/>
      <c r="BW70" s="18">
        <v>1289.094</v>
      </c>
      <c r="BX70" s="17">
        <v>2903.1929</v>
      </c>
      <c r="BY70" s="17">
        <v>196.1125</v>
      </c>
      <c r="BZ70" s="17">
        <v>0.7799</v>
      </c>
      <c r="CA70" s="17">
        <v>2.3325</v>
      </c>
      <c r="CB70" s="17">
        <v>0.0151</v>
      </c>
      <c r="CC70" s="17">
        <v>371.9905</v>
      </c>
      <c r="CD70" s="17">
        <v>4763.5175</v>
      </c>
      <c r="CE70" s="4">
        <v>8184</v>
      </c>
    </row>
    <row r="71" ht="19" customHeight="1">
      <c r="A71" t="s" s="3">
        <v>1</v>
      </c>
      <c r="B71" s="4">
        <v>67</v>
      </c>
      <c r="C71" t="s" s="12">
        <v>68</v>
      </c>
      <c r="D71" s="17">
        <v>4.6824</v>
      </c>
      <c r="E71" s="17">
        <v>1.1669</v>
      </c>
      <c r="F71" s="17">
        <v>0.009599999999999999</v>
      </c>
      <c r="G71" s="17">
        <v>0.2533</v>
      </c>
      <c r="H71" s="17">
        <v>1.1717</v>
      </c>
      <c r="I71" s="18">
        <v>40.613</v>
      </c>
      <c r="J71" s="17">
        <v>51.1265</v>
      </c>
      <c r="K71" s="9">
        <v>44.1135</v>
      </c>
      <c r="L71" s="17">
        <v>5.6218</v>
      </c>
      <c r="M71" s="18">
        <v>0.386</v>
      </c>
      <c r="N71" s="17">
        <v>2.0572</v>
      </c>
      <c r="O71" s="17">
        <v>1.3626</v>
      </c>
      <c r="P71" s="17">
        <v>0.1526</v>
      </c>
      <c r="Q71" s="17">
        <v>0.0475</v>
      </c>
      <c r="R71" s="18">
        <v>1.169</v>
      </c>
      <c r="S71" s="18">
        <v>0.484</v>
      </c>
      <c r="T71" s="17">
        <v>0.8865</v>
      </c>
      <c r="U71" s="17">
        <v>1.0642</v>
      </c>
      <c r="V71" s="17">
        <v>1.5766</v>
      </c>
      <c r="W71" s="17">
        <v>3.3976</v>
      </c>
      <c r="X71" s="10">
        <v>0.5536</v>
      </c>
      <c r="Y71" s="17">
        <v>2.1226</v>
      </c>
      <c r="Z71" s="18">
        <v>5.788</v>
      </c>
      <c r="AA71" s="18">
        <v>2.491</v>
      </c>
      <c r="AB71" s="17">
        <v>0.8955</v>
      </c>
      <c r="AC71" s="11">
        <v>18.373</v>
      </c>
      <c r="AD71" s="17">
        <v>0.0514</v>
      </c>
      <c r="AE71" s="17">
        <v>1.1346</v>
      </c>
      <c r="AF71" s="17">
        <v>0.0176</v>
      </c>
      <c r="AG71" s="18">
        <v>150.789</v>
      </c>
      <c r="AH71" s="17">
        <v>49.8483</v>
      </c>
      <c r="AI71" s="17">
        <v>129.2681</v>
      </c>
      <c r="AJ71" s="18">
        <v>242.348</v>
      </c>
      <c r="AK71" s="17">
        <v>184.4016</v>
      </c>
      <c r="AL71" s="17">
        <v>11.2556</v>
      </c>
      <c r="AM71" s="18">
        <v>9.999000000000001</v>
      </c>
      <c r="AN71" s="17">
        <v>8.546099999999999</v>
      </c>
      <c r="AO71" s="17">
        <v>0.4352</v>
      </c>
      <c r="AP71" s="17">
        <v>6.4054</v>
      </c>
      <c r="AQ71" s="17">
        <v>13.3146</v>
      </c>
      <c r="AR71" s="17">
        <v>0.5336</v>
      </c>
      <c r="AS71" s="17">
        <v>0.2481</v>
      </c>
      <c r="AT71" s="17">
        <v>0.0237</v>
      </c>
      <c r="AU71" s="17">
        <v>125.4004</v>
      </c>
      <c r="AV71" s="17">
        <v>0.0097</v>
      </c>
      <c r="AW71" s="17">
        <v>12.3724</v>
      </c>
      <c r="AX71" s="17">
        <v>0.4893</v>
      </c>
      <c r="AY71" s="17">
        <v>0.4943</v>
      </c>
      <c r="AZ71" s="17">
        <v>39.2246</v>
      </c>
      <c r="BA71" s="17">
        <v>46.6271</v>
      </c>
      <c r="BB71" s="17">
        <v>88.4186</v>
      </c>
      <c r="BC71" s="18">
        <v>28.402</v>
      </c>
      <c r="BD71" s="17">
        <v>63.7998</v>
      </c>
      <c r="BE71" s="17">
        <v>324.3244</v>
      </c>
      <c r="BF71" s="17">
        <v>13.0832</v>
      </c>
      <c r="BG71" s="17">
        <v>109.0582</v>
      </c>
      <c r="BH71" s="17">
        <v>3.7944</v>
      </c>
      <c r="BI71" s="17">
        <v>83.5703</v>
      </c>
      <c r="BJ71" s="17">
        <v>72.8694</v>
      </c>
      <c r="BK71" s="17">
        <v>41.8727</v>
      </c>
      <c r="BL71" s="17">
        <v>246.2628</v>
      </c>
      <c r="BM71" s="17">
        <v>245.1647</v>
      </c>
      <c r="BN71" s="17">
        <v>50.0343</v>
      </c>
      <c r="BO71" s="17">
        <v>234.9904</v>
      </c>
      <c r="BP71" s="17">
        <v>168.3406</v>
      </c>
      <c r="BQ71" s="17">
        <v>44.2736</v>
      </c>
      <c r="BR71" s="17">
        <v>1367.6754</v>
      </c>
      <c r="BS71" s="17">
        <v>351.0484</v>
      </c>
      <c r="BT71" s="18">
        <v>7.783</v>
      </c>
      <c r="BU71" s="17">
        <v>86.52849999999999</v>
      </c>
      <c r="BV71" s="5"/>
      <c r="BW71" s="18">
        <v>9248.335999999999</v>
      </c>
      <c r="BX71" s="17">
        <v>2804.0047</v>
      </c>
      <c r="BY71" s="17">
        <v>89.16630000000001</v>
      </c>
      <c r="BZ71" s="17">
        <v>1.0279</v>
      </c>
      <c r="CA71" s="17">
        <v>21.1313</v>
      </c>
      <c r="CB71" s="4">
        <v>0</v>
      </c>
      <c r="CC71" s="17">
        <v>738.7904</v>
      </c>
      <c r="CD71" s="17">
        <v>12902.4566</v>
      </c>
      <c r="CE71" s="4">
        <v>17774</v>
      </c>
    </row>
    <row r="72" ht="19" customHeight="1">
      <c r="A72" t="s" s="3">
        <v>1</v>
      </c>
      <c r="B72" s="4">
        <v>68</v>
      </c>
      <c r="C72" t="s" s="12">
        <v>69</v>
      </c>
      <c r="D72" s="17">
        <v>11.7139</v>
      </c>
      <c r="E72" s="17">
        <v>2.2058</v>
      </c>
      <c r="F72" s="17">
        <v>0.0194</v>
      </c>
      <c r="G72" s="17">
        <v>0.3942</v>
      </c>
      <c r="H72" s="17">
        <v>1.0827</v>
      </c>
      <c r="I72" s="17">
        <v>12.9397</v>
      </c>
      <c r="J72" s="17">
        <v>9.556100000000001</v>
      </c>
      <c r="K72" s="9">
        <v>9.132199999999999</v>
      </c>
      <c r="L72" s="17">
        <v>0.9127999999999999</v>
      </c>
      <c r="M72" s="17">
        <v>2.1507</v>
      </c>
      <c r="N72" s="17">
        <v>6.1836</v>
      </c>
      <c r="O72" s="17">
        <v>14.7899</v>
      </c>
      <c r="P72" s="17">
        <v>0.4584</v>
      </c>
      <c r="Q72" s="17">
        <v>0.3958</v>
      </c>
      <c r="R72" s="17">
        <v>3.5206</v>
      </c>
      <c r="S72" s="18">
        <v>2.084</v>
      </c>
      <c r="T72" s="17">
        <v>7.2242</v>
      </c>
      <c r="U72" s="17">
        <v>6.4987</v>
      </c>
      <c r="V72" s="17">
        <v>3.8643</v>
      </c>
      <c r="W72" s="18">
        <v>8.542</v>
      </c>
      <c r="X72" s="10">
        <v>0.8239</v>
      </c>
      <c r="Y72" s="17">
        <v>7.1482</v>
      </c>
      <c r="Z72" s="17">
        <v>8.5227</v>
      </c>
      <c r="AA72" s="17">
        <v>5.9208</v>
      </c>
      <c r="AB72" s="17">
        <v>1.8909</v>
      </c>
      <c r="AC72" s="11">
        <v>3.7013</v>
      </c>
      <c r="AD72" s="17">
        <v>0.1803</v>
      </c>
      <c r="AE72" s="17">
        <v>2.9193</v>
      </c>
      <c r="AF72" s="17">
        <v>1.1002</v>
      </c>
      <c r="AG72" s="17">
        <v>10.4248</v>
      </c>
      <c r="AH72" s="17">
        <v>4.7703</v>
      </c>
      <c r="AI72" s="17">
        <v>56.3278</v>
      </c>
      <c r="AJ72" s="17">
        <v>10.5574</v>
      </c>
      <c r="AK72" s="17">
        <v>7.7834</v>
      </c>
      <c r="AL72" s="17">
        <v>0.4666</v>
      </c>
      <c r="AM72" s="17">
        <v>1.3924</v>
      </c>
      <c r="AN72" s="17">
        <v>7.8011</v>
      </c>
      <c r="AO72" s="17">
        <v>0.8349</v>
      </c>
      <c r="AP72" s="17">
        <v>0.6762</v>
      </c>
      <c r="AQ72" s="17">
        <v>1.1764</v>
      </c>
      <c r="AR72" s="17">
        <v>2.7569</v>
      </c>
      <c r="AS72" s="17">
        <v>3.6351</v>
      </c>
      <c r="AT72" s="17">
        <v>0.3073</v>
      </c>
      <c r="AU72" s="17">
        <v>0.9596</v>
      </c>
      <c r="AV72" s="17">
        <v>0.6554</v>
      </c>
      <c r="AW72" s="17">
        <v>22.4537</v>
      </c>
      <c r="AX72" s="17">
        <v>7.1152</v>
      </c>
      <c r="AY72" s="17">
        <v>0.0483</v>
      </c>
      <c r="AZ72" s="4">
        <v>8.65</v>
      </c>
      <c r="BA72" s="18">
        <v>3.674</v>
      </c>
      <c r="BB72" s="17">
        <v>4.3363</v>
      </c>
      <c r="BC72" s="17">
        <v>4.2306</v>
      </c>
      <c r="BD72" s="17">
        <v>9.2689</v>
      </c>
      <c r="BE72" s="17">
        <v>81.8165</v>
      </c>
      <c r="BF72" s="17">
        <v>25.1246</v>
      </c>
      <c r="BG72" s="17">
        <v>37.1208</v>
      </c>
      <c r="BH72" s="17">
        <v>3.2678</v>
      </c>
      <c r="BI72" s="17">
        <v>8.216699999999999</v>
      </c>
      <c r="BJ72" s="17">
        <v>1.6433</v>
      </c>
      <c r="BK72" s="17">
        <v>6.2571</v>
      </c>
      <c r="BL72" s="18">
        <v>5.235</v>
      </c>
      <c r="BM72" s="17">
        <v>8.144600000000001</v>
      </c>
      <c r="BN72" s="17">
        <v>0.9419</v>
      </c>
      <c r="BO72" s="17">
        <v>3.2978</v>
      </c>
      <c r="BP72" s="17">
        <v>2.4879</v>
      </c>
      <c r="BQ72" s="17">
        <v>0.7047</v>
      </c>
      <c r="BR72" s="17">
        <v>2.3035</v>
      </c>
      <c r="BS72" s="17">
        <v>312.4926</v>
      </c>
      <c r="BT72" s="18">
        <v>13.365</v>
      </c>
      <c r="BU72" s="17">
        <v>3.7423</v>
      </c>
      <c r="BV72" s="5"/>
      <c r="BW72" s="17">
        <v>9746.5563</v>
      </c>
      <c r="BX72" s="18">
        <v>162.501</v>
      </c>
      <c r="BY72" s="17">
        <v>47.8528</v>
      </c>
      <c r="BZ72" s="17">
        <v>0.5189</v>
      </c>
      <c r="CA72" s="17">
        <v>11.3585</v>
      </c>
      <c r="CB72" s="4">
        <v>0</v>
      </c>
      <c r="CC72" s="17">
        <v>741.3178</v>
      </c>
      <c r="CD72" s="17">
        <v>10710.1052</v>
      </c>
      <c r="CE72" s="4">
        <v>11537</v>
      </c>
    </row>
    <row r="73" ht="19" customHeight="1">
      <c r="A73" t="s" s="3">
        <v>1</v>
      </c>
      <c r="B73" s="4">
        <v>69</v>
      </c>
      <c r="C73" t="s" s="12">
        <v>70</v>
      </c>
      <c r="D73" s="17">
        <v>522.9256</v>
      </c>
      <c r="E73" s="17">
        <v>24.0731</v>
      </c>
      <c r="F73" s="17">
        <v>2.7685</v>
      </c>
      <c r="G73" s="17">
        <v>25.1515</v>
      </c>
      <c r="H73" s="17">
        <v>144.8723</v>
      </c>
      <c r="I73" s="17">
        <v>668.8685</v>
      </c>
      <c r="J73" s="17">
        <v>549.9675999999999</v>
      </c>
      <c r="K73" s="9">
        <v>1544.3899</v>
      </c>
      <c r="L73" s="17">
        <v>56.5516</v>
      </c>
      <c r="M73" s="4">
        <v>242.41</v>
      </c>
      <c r="N73" s="17">
        <v>186.8687</v>
      </c>
      <c r="O73" s="17">
        <v>47.7574</v>
      </c>
      <c r="P73" s="17">
        <v>38.7636</v>
      </c>
      <c r="Q73" s="17">
        <v>194.0813</v>
      </c>
      <c r="R73" s="4">
        <v>124.18</v>
      </c>
      <c r="S73" s="17">
        <v>85.3327</v>
      </c>
      <c r="T73" s="17">
        <v>403.7362</v>
      </c>
      <c r="U73" s="17">
        <v>127.3133</v>
      </c>
      <c r="V73" s="18">
        <v>149.155</v>
      </c>
      <c r="W73" s="17">
        <v>334.2907</v>
      </c>
      <c r="X73" s="10">
        <v>2.1857</v>
      </c>
      <c r="Y73" s="17">
        <v>124.8363</v>
      </c>
      <c r="Z73" s="17">
        <v>157.0924</v>
      </c>
      <c r="AA73" s="17">
        <v>85.4308</v>
      </c>
      <c r="AB73" s="17">
        <v>54.8209</v>
      </c>
      <c r="AC73" s="11">
        <v>298.7117</v>
      </c>
      <c r="AD73" s="17">
        <v>33.8926</v>
      </c>
      <c r="AE73" s="4">
        <v>177.82</v>
      </c>
      <c r="AF73" s="17">
        <v>282.0782</v>
      </c>
      <c r="AG73" s="17">
        <v>590.0346</v>
      </c>
      <c r="AH73" s="17">
        <v>273.2008</v>
      </c>
      <c r="AI73" s="17">
        <v>1341.3357</v>
      </c>
      <c r="AJ73" s="17">
        <v>1057.4927</v>
      </c>
      <c r="AK73" s="17">
        <v>652.0651</v>
      </c>
      <c r="AL73" s="17">
        <v>12.8883</v>
      </c>
      <c r="AM73" s="18">
        <v>51.857</v>
      </c>
      <c r="AN73" s="17">
        <v>3324.8937</v>
      </c>
      <c r="AO73" s="17">
        <v>78.7762</v>
      </c>
      <c r="AP73" s="17">
        <v>92.6425</v>
      </c>
      <c r="AQ73" s="17">
        <v>83.5692</v>
      </c>
      <c r="AR73" s="17">
        <v>539.9636</v>
      </c>
      <c r="AS73" s="17">
        <v>611.6622</v>
      </c>
      <c r="AT73" s="17">
        <v>20.9456</v>
      </c>
      <c r="AU73" s="17">
        <v>19.0681</v>
      </c>
      <c r="AV73" s="18">
        <v>10.767</v>
      </c>
      <c r="AW73" s="17">
        <v>170.9681</v>
      </c>
      <c r="AX73" s="17">
        <v>1152.9303</v>
      </c>
      <c r="AY73" s="17">
        <v>1.8029</v>
      </c>
      <c r="AZ73" s="17">
        <v>266.9182</v>
      </c>
      <c r="BA73" s="17">
        <v>106.4466</v>
      </c>
      <c r="BB73" s="18">
        <v>263.641</v>
      </c>
      <c r="BC73" s="17">
        <v>156.0548</v>
      </c>
      <c r="BD73" s="18">
        <v>259.076</v>
      </c>
      <c r="BE73" s="17">
        <v>921.2368</v>
      </c>
      <c r="BF73" s="17">
        <v>410.5162</v>
      </c>
      <c r="BG73" s="17">
        <v>488.0137</v>
      </c>
      <c r="BH73" s="17">
        <v>388.8071</v>
      </c>
      <c r="BI73" s="17">
        <v>179.6771</v>
      </c>
      <c r="BJ73" s="17">
        <v>102.8096</v>
      </c>
      <c r="BK73" s="17">
        <v>135.6531</v>
      </c>
      <c r="BL73" s="17">
        <v>180.7851</v>
      </c>
      <c r="BM73" s="17">
        <v>208.3006</v>
      </c>
      <c r="BN73" s="17">
        <v>31.8845</v>
      </c>
      <c r="BO73" s="18">
        <v>177.898</v>
      </c>
      <c r="BP73" s="17">
        <v>188.4943</v>
      </c>
      <c r="BQ73" s="17">
        <v>35.6836</v>
      </c>
      <c r="BR73" s="17">
        <v>37.6554</v>
      </c>
      <c r="BS73" s="17">
        <v>45.7214</v>
      </c>
      <c r="BT73" s="17">
        <v>265.6871</v>
      </c>
      <c r="BU73" s="17">
        <v>147.7474</v>
      </c>
      <c r="BV73" s="5"/>
      <c r="BW73" s="17">
        <v>11257.4903</v>
      </c>
      <c r="BX73" s="4">
        <v>0</v>
      </c>
      <c r="BY73" s="17">
        <v>65.6521</v>
      </c>
      <c r="BZ73" s="18">
        <v>0.925</v>
      </c>
      <c r="CA73" s="17">
        <v>15.6418</v>
      </c>
      <c r="CB73" s="17">
        <v>0.1573</v>
      </c>
      <c r="CC73" s="17">
        <v>98.41889999999999</v>
      </c>
      <c r="CD73" s="17">
        <v>11438.2853</v>
      </c>
      <c r="CE73" s="4">
        <v>33383</v>
      </c>
    </row>
    <row r="74" ht="19" customHeight="1">
      <c r="A74" t="s" s="3">
        <v>1</v>
      </c>
      <c r="B74" s="4">
        <v>70</v>
      </c>
      <c r="C74" t="s" s="12">
        <v>71</v>
      </c>
      <c r="D74" s="17">
        <v>14.2097</v>
      </c>
      <c r="E74" s="17">
        <v>2.5509</v>
      </c>
      <c r="F74" s="17">
        <v>2.8863</v>
      </c>
      <c r="G74" s="17">
        <v>1.6431</v>
      </c>
      <c r="H74" s="17">
        <v>1.5365</v>
      </c>
      <c r="I74" s="17">
        <v>18.4374</v>
      </c>
      <c r="J74" s="17">
        <v>19.0187</v>
      </c>
      <c r="K74" s="9">
        <v>42.4761</v>
      </c>
      <c r="L74" s="17">
        <v>0.8165</v>
      </c>
      <c r="M74" s="17">
        <v>2.0839</v>
      </c>
      <c r="N74" s="17">
        <v>9.488200000000001</v>
      </c>
      <c r="O74" s="17">
        <v>7.9096</v>
      </c>
      <c r="P74" s="17">
        <v>3.1644</v>
      </c>
      <c r="Q74" s="18">
        <v>1.931</v>
      </c>
      <c r="R74" s="17">
        <v>8.695600000000001</v>
      </c>
      <c r="S74" s="17">
        <v>2.9528</v>
      </c>
      <c r="T74" s="17">
        <v>6.8587</v>
      </c>
      <c r="U74" s="17">
        <v>16.4462</v>
      </c>
      <c r="V74" s="17">
        <v>9.2658</v>
      </c>
      <c r="W74" s="17">
        <v>10.3106</v>
      </c>
      <c r="X74" s="10">
        <v>0.7168</v>
      </c>
      <c r="Y74" s="17">
        <v>8.5968</v>
      </c>
      <c r="Z74" s="17">
        <v>14.7215</v>
      </c>
      <c r="AA74" s="17">
        <v>6.6215</v>
      </c>
      <c r="AB74" s="17">
        <v>3.9066</v>
      </c>
      <c r="AC74" s="11">
        <v>11.2686</v>
      </c>
      <c r="AD74" s="17">
        <v>0.0167</v>
      </c>
      <c r="AE74" s="17">
        <v>4.9856</v>
      </c>
      <c r="AF74" s="17">
        <v>67.51220000000001</v>
      </c>
      <c r="AG74" s="17">
        <v>181.8261</v>
      </c>
      <c r="AH74" s="17">
        <v>88.1863</v>
      </c>
      <c r="AI74" s="17">
        <v>98.13639999999999</v>
      </c>
      <c r="AJ74" s="17">
        <v>65.49850000000001</v>
      </c>
      <c r="AK74" s="17">
        <v>155.4622</v>
      </c>
      <c r="AL74" s="17">
        <v>32.9911</v>
      </c>
      <c r="AM74" s="17">
        <v>19.0107</v>
      </c>
      <c r="AN74" s="17">
        <v>202.1435</v>
      </c>
      <c r="AO74" s="17">
        <v>4.1729</v>
      </c>
      <c r="AP74" s="17">
        <v>16.4447</v>
      </c>
      <c r="AQ74" s="17">
        <v>5.1858</v>
      </c>
      <c r="AR74" s="17">
        <v>8.0784</v>
      </c>
      <c r="AS74" s="17">
        <v>38.9998</v>
      </c>
      <c r="AT74" s="17">
        <v>11.5198</v>
      </c>
      <c r="AU74" s="17">
        <v>71.9799</v>
      </c>
      <c r="AV74" s="17">
        <v>7.0716</v>
      </c>
      <c r="AW74" s="4">
        <v>0.08</v>
      </c>
      <c r="AX74" s="18">
        <v>2.539</v>
      </c>
      <c r="AY74" s="18">
        <v>0.819</v>
      </c>
      <c r="AZ74" s="17">
        <v>22.4021</v>
      </c>
      <c r="BA74" s="17">
        <v>15.6059</v>
      </c>
      <c r="BB74" s="18">
        <v>1.371</v>
      </c>
      <c r="BC74" s="17">
        <v>17.3954</v>
      </c>
      <c r="BD74" s="17">
        <v>38.7647</v>
      </c>
      <c r="BE74" s="17">
        <v>291.7653</v>
      </c>
      <c r="BF74" s="17">
        <v>3.7173</v>
      </c>
      <c r="BG74" s="17">
        <v>44.1715</v>
      </c>
      <c r="BH74" s="17">
        <v>16.2012</v>
      </c>
      <c r="BI74" s="17">
        <v>28.1532</v>
      </c>
      <c r="BJ74" s="18">
        <v>123.149</v>
      </c>
      <c r="BK74" s="17">
        <v>19.0994</v>
      </c>
      <c r="BL74" s="17">
        <v>47.6906</v>
      </c>
      <c r="BM74" s="17">
        <v>73.5647</v>
      </c>
      <c r="BN74" s="17">
        <v>2.8966</v>
      </c>
      <c r="BO74" s="17">
        <v>1178.9976</v>
      </c>
      <c r="BP74" s="17">
        <v>201.2849</v>
      </c>
      <c r="BQ74" s="17">
        <v>47.5359</v>
      </c>
      <c r="BR74" s="17">
        <v>23.1418</v>
      </c>
      <c r="BS74" s="17">
        <v>30.2788</v>
      </c>
      <c r="BT74" s="17">
        <v>7.3412</v>
      </c>
      <c r="BU74" s="17">
        <v>150.6987</v>
      </c>
      <c r="BV74" s="5"/>
      <c r="BW74" s="17">
        <v>22305.9667</v>
      </c>
      <c r="BX74" s="4">
        <v>760</v>
      </c>
      <c r="BY74" s="17">
        <v>60.0472</v>
      </c>
      <c r="BZ74" s="17">
        <v>2.3978</v>
      </c>
      <c r="CA74" s="17">
        <v>13.2938</v>
      </c>
      <c r="CB74" s="4">
        <v>0</v>
      </c>
      <c r="CC74" s="17">
        <v>338.3064</v>
      </c>
      <c r="CD74" s="17">
        <v>23480.0119</v>
      </c>
      <c r="CE74" s="4">
        <v>27185</v>
      </c>
    </row>
    <row r="75" ht="19" customHeight="1">
      <c r="A75" t="s" s="8">
        <v>1</v>
      </c>
      <c r="B75" s="11">
        <v>71</v>
      </c>
      <c r="C75" t="s" s="8">
        <v>81</v>
      </c>
      <c r="D75" s="11">
        <v>6503</v>
      </c>
      <c r="E75" s="11">
        <v>331</v>
      </c>
      <c r="F75" s="11">
        <v>658</v>
      </c>
      <c r="G75" s="11">
        <v>268</v>
      </c>
      <c r="H75" s="11">
        <v>1353</v>
      </c>
      <c r="I75" s="11">
        <v>5959</v>
      </c>
      <c r="J75" s="11">
        <v>4356</v>
      </c>
      <c r="K75" s="11">
        <v>5464</v>
      </c>
      <c r="L75" s="11">
        <v>1076</v>
      </c>
      <c r="M75" s="11">
        <v>3974</v>
      </c>
      <c r="N75" s="11">
        <v>12978</v>
      </c>
      <c r="O75" s="11">
        <v>2484</v>
      </c>
      <c r="P75" s="11">
        <v>1511</v>
      </c>
      <c r="Q75" s="11">
        <v>2602</v>
      </c>
      <c r="R75" s="11">
        <v>1593</v>
      </c>
      <c r="S75" s="11">
        <v>2167</v>
      </c>
      <c r="T75" s="11">
        <v>728</v>
      </c>
      <c r="U75" s="11">
        <v>4308</v>
      </c>
      <c r="V75" s="11">
        <v>2980</v>
      </c>
      <c r="W75" s="11">
        <v>5387</v>
      </c>
      <c r="X75" s="11">
        <v>2234</v>
      </c>
      <c r="Y75" s="11">
        <v>6867</v>
      </c>
      <c r="Z75" s="11">
        <v>6268</v>
      </c>
      <c r="AA75" s="11">
        <v>7545</v>
      </c>
      <c r="AB75" s="11">
        <v>1843</v>
      </c>
      <c r="AC75" s="11">
        <v>6763</v>
      </c>
      <c r="AD75" s="11">
        <v>217</v>
      </c>
      <c r="AE75" s="11">
        <v>3314</v>
      </c>
      <c r="AF75" s="11">
        <v>2670</v>
      </c>
      <c r="AG75" s="11">
        <v>13178</v>
      </c>
      <c r="AH75" s="11">
        <v>14573</v>
      </c>
      <c r="AI75" s="11">
        <v>41468</v>
      </c>
      <c r="AJ75" s="11">
        <v>43469</v>
      </c>
      <c r="AK75" s="11">
        <v>49585</v>
      </c>
      <c r="AL75" s="11">
        <v>4730</v>
      </c>
      <c r="AM75" s="11">
        <v>24148</v>
      </c>
      <c r="AN75" s="11">
        <v>14605</v>
      </c>
      <c r="AO75" s="11">
        <v>4845</v>
      </c>
      <c r="AP75" s="11">
        <v>1637</v>
      </c>
      <c r="AQ75" s="11">
        <v>4948</v>
      </c>
      <c r="AR75" s="11">
        <v>3666</v>
      </c>
      <c r="AS75" s="11">
        <v>10767</v>
      </c>
      <c r="AT75" s="11">
        <v>3176</v>
      </c>
      <c r="AU75" s="11">
        <v>2009</v>
      </c>
      <c r="AV75" s="11">
        <v>2011</v>
      </c>
      <c r="AW75" s="11">
        <v>2076</v>
      </c>
      <c r="AX75" s="11">
        <v>7672</v>
      </c>
      <c r="AY75" s="11">
        <v>616</v>
      </c>
      <c r="AZ75" s="11">
        <v>21613</v>
      </c>
      <c r="BA75" s="11">
        <v>6897</v>
      </c>
      <c r="BB75" s="11">
        <v>15696</v>
      </c>
      <c r="BC75" s="11">
        <v>4538</v>
      </c>
      <c r="BD75" s="11">
        <v>13553</v>
      </c>
      <c r="BE75" s="11">
        <v>64872</v>
      </c>
      <c r="BF75" s="11">
        <v>20263</v>
      </c>
      <c r="BG75" s="11">
        <v>41538</v>
      </c>
      <c r="BH75" s="11">
        <v>5820</v>
      </c>
      <c r="BI75" s="11">
        <v>47220</v>
      </c>
      <c r="BJ75" s="11">
        <v>12304</v>
      </c>
      <c r="BK75" s="11">
        <v>15441</v>
      </c>
      <c r="BL75" s="11">
        <v>41594</v>
      </c>
      <c r="BM75" s="11">
        <v>28450</v>
      </c>
      <c r="BN75" s="11">
        <v>3039</v>
      </c>
      <c r="BO75" s="11">
        <v>54091</v>
      </c>
      <c r="BP75" s="11">
        <v>47456</v>
      </c>
      <c r="BQ75" s="11">
        <v>1605</v>
      </c>
      <c r="BR75" s="11">
        <v>4495</v>
      </c>
      <c r="BS75" s="11">
        <v>2131</v>
      </c>
      <c r="BT75" s="11">
        <v>8976</v>
      </c>
      <c r="BU75" s="11">
        <v>12845</v>
      </c>
      <c r="BV75" s="24"/>
      <c r="BW75" s="11">
        <v>0</v>
      </c>
      <c r="BX75" s="11">
        <v>0</v>
      </c>
      <c r="BY75" s="11">
        <v>0</v>
      </c>
      <c r="BZ75" s="11">
        <v>0</v>
      </c>
      <c r="CA75" s="11">
        <v>0</v>
      </c>
      <c r="CB75" s="11">
        <v>0</v>
      </c>
      <c r="CC75" s="11">
        <v>0</v>
      </c>
      <c r="CD75" s="11">
        <v>0</v>
      </c>
      <c r="CE75" s="11">
        <v>833249</v>
      </c>
    </row>
    <row r="76" ht="19" customHeight="1">
      <c r="A76" t="s" s="3">
        <v>1</v>
      </c>
      <c r="B76" s="4">
        <v>72</v>
      </c>
      <c r="C76" t="s" s="3">
        <v>82</v>
      </c>
      <c r="D76" s="4">
        <v>33254</v>
      </c>
      <c r="E76" s="4">
        <v>434</v>
      </c>
      <c r="F76" s="4">
        <v>1181</v>
      </c>
      <c r="G76" s="4">
        <v>1161</v>
      </c>
      <c r="H76" s="4">
        <v>1662</v>
      </c>
      <c r="I76" s="4">
        <v>32390</v>
      </c>
      <c r="J76" s="4">
        <v>21938</v>
      </c>
      <c r="K76" s="9">
        <v>6577</v>
      </c>
      <c r="L76" s="4">
        <v>1265</v>
      </c>
      <c r="M76" s="4">
        <v>2613</v>
      </c>
      <c r="N76" s="4">
        <v>6529</v>
      </c>
      <c r="O76" s="4">
        <v>2555</v>
      </c>
      <c r="P76" s="4">
        <v>898</v>
      </c>
      <c r="Q76" s="4">
        <v>1459</v>
      </c>
      <c r="R76" s="4">
        <v>885</v>
      </c>
      <c r="S76" s="4">
        <v>648</v>
      </c>
      <c r="T76" s="4">
        <v>4800</v>
      </c>
      <c r="U76" s="4">
        <v>4183</v>
      </c>
      <c r="V76" s="4">
        <v>1602</v>
      </c>
      <c r="W76" s="4">
        <v>3360</v>
      </c>
      <c r="X76" s="10">
        <v>1131</v>
      </c>
      <c r="Y76" s="4">
        <v>2942</v>
      </c>
      <c r="Z76" s="4">
        <v>1428</v>
      </c>
      <c r="AA76" s="4">
        <v>4184</v>
      </c>
      <c r="AB76" s="4">
        <v>1037</v>
      </c>
      <c r="AC76" s="11">
        <v>16248</v>
      </c>
      <c r="AD76" s="4">
        <v>1370</v>
      </c>
      <c r="AE76" s="4">
        <v>9103</v>
      </c>
      <c r="AF76" s="4">
        <v>1378</v>
      </c>
      <c r="AG76" s="4">
        <v>14845</v>
      </c>
      <c r="AH76" s="4">
        <v>13358</v>
      </c>
      <c r="AI76" s="4">
        <v>32991</v>
      </c>
      <c r="AJ76" s="4">
        <v>23811</v>
      </c>
      <c r="AK76" s="4">
        <v>23382</v>
      </c>
      <c r="AL76" s="4">
        <v>3022</v>
      </c>
      <c r="AM76" s="4">
        <v>7218</v>
      </c>
      <c r="AN76" s="4">
        <v>7594</v>
      </c>
      <c r="AO76" s="4">
        <v>2127</v>
      </c>
      <c r="AP76" s="4">
        <v>3082</v>
      </c>
      <c r="AQ76" s="4">
        <v>3858</v>
      </c>
      <c r="AR76" s="4">
        <v>1467</v>
      </c>
      <c r="AS76" s="4">
        <v>21195</v>
      </c>
      <c r="AT76" s="4">
        <v>2666</v>
      </c>
      <c r="AU76" s="4">
        <v>877</v>
      </c>
      <c r="AV76" s="4">
        <v>3130</v>
      </c>
      <c r="AW76" s="4">
        <v>3736</v>
      </c>
      <c r="AX76" s="4">
        <v>14572</v>
      </c>
      <c r="AY76" s="4">
        <v>696</v>
      </c>
      <c r="AZ76" s="4">
        <v>85506</v>
      </c>
      <c r="BA76" s="4">
        <v>6970</v>
      </c>
      <c r="BB76" s="4">
        <v>11608</v>
      </c>
      <c r="BC76" s="4">
        <v>2364</v>
      </c>
      <c r="BD76" s="4">
        <v>162037</v>
      </c>
      <c r="BE76" s="4">
        <v>22238</v>
      </c>
      <c r="BF76" s="4">
        <v>6883</v>
      </c>
      <c r="BG76" s="4">
        <v>3951</v>
      </c>
      <c r="BH76" s="4">
        <v>2935</v>
      </c>
      <c r="BI76" s="4">
        <v>8082</v>
      </c>
      <c r="BJ76" s="4">
        <v>5596</v>
      </c>
      <c r="BK76" s="4">
        <v>2257</v>
      </c>
      <c r="BL76" s="4">
        <v>4334</v>
      </c>
      <c r="BM76" s="4">
        <v>2909</v>
      </c>
      <c r="BN76" s="4">
        <v>2007</v>
      </c>
      <c r="BO76" s="4">
        <v>12164</v>
      </c>
      <c r="BP76" s="4">
        <v>3501</v>
      </c>
      <c r="BQ76" s="4">
        <v>2607</v>
      </c>
      <c r="BR76" s="4">
        <v>1349</v>
      </c>
      <c r="BS76" s="4">
        <v>1811</v>
      </c>
      <c r="BT76" s="4">
        <v>4401</v>
      </c>
      <c r="BU76" s="4">
        <v>3403</v>
      </c>
      <c r="BV76" s="5"/>
      <c r="BW76" s="4">
        <v>0</v>
      </c>
      <c r="BX76" s="4">
        <v>0</v>
      </c>
      <c r="BY76" s="4">
        <v>0</v>
      </c>
      <c r="BZ76" s="4">
        <v>0</v>
      </c>
      <c r="CA76" s="4">
        <v>0</v>
      </c>
      <c r="CB76" s="4">
        <v>0</v>
      </c>
      <c r="CC76" s="4">
        <v>0</v>
      </c>
      <c r="CD76" s="4">
        <v>0</v>
      </c>
      <c r="CE76" s="4">
        <v>752565</v>
      </c>
    </row>
    <row r="77" ht="19" customHeight="1">
      <c r="A77" t="s" s="3">
        <v>1</v>
      </c>
      <c r="B77" s="4">
        <v>73</v>
      </c>
      <c r="C77" t="s" s="3">
        <v>83</v>
      </c>
      <c r="D77" s="17">
        <v>621.9207</v>
      </c>
      <c r="E77" s="17">
        <v>45.7316</v>
      </c>
      <c r="F77" s="17">
        <v>97.9978</v>
      </c>
      <c r="G77" s="17">
        <v>45.5668</v>
      </c>
      <c r="H77" s="17">
        <v>62.4051</v>
      </c>
      <c r="I77" s="18">
        <v>31.795</v>
      </c>
      <c r="J77" s="17">
        <v>90.7034</v>
      </c>
      <c r="K77" s="9">
        <v>353.1666</v>
      </c>
      <c r="L77" s="17">
        <v>34.6465</v>
      </c>
      <c r="M77" s="17">
        <v>31.2238</v>
      </c>
      <c r="N77" s="17">
        <v>304.5343</v>
      </c>
      <c r="O77" s="17">
        <v>289.1334</v>
      </c>
      <c r="P77" s="17">
        <v>75.5308</v>
      </c>
      <c r="Q77" s="18">
        <v>35.846</v>
      </c>
      <c r="R77" s="17">
        <v>8.4392</v>
      </c>
      <c r="S77" s="17">
        <v>9.6069</v>
      </c>
      <c r="T77" s="17">
        <v>141.6366</v>
      </c>
      <c r="U77" s="17">
        <v>128.3055</v>
      </c>
      <c r="V77" s="18">
        <v>44.531</v>
      </c>
      <c r="W77" s="17">
        <v>64.5266</v>
      </c>
      <c r="X77" s="10">
        <v>116.3568</v>
      </c>
      <c r="Y77" s="17">
        <v>96.9958</v>
      </c>
      <c r="Z77" s="17">
        <v>99.27970000000001</v>
      </c>
      <c r="AA77" s="17">
        <v>37.8565</v>
      </c>
      <c r="AB77" s="17">
        <v>13.2656</v>
      </c>
      <c r="AC77" s="11">
        <v>179.201</v>
      </c>
      <c r="AD77" s="18">
        <v>4.982</v>
      </c>
      <c r="AE77" s="17">
        <v>73.5801</v>
      </c>
      <c r="AF77" s="17">
        <v>47.4733</v>
      </c>
      <c r="AG77" s="17">
        <v>315.1409</v>
      </c>
      <c r="AH77" s="17">
        <v>146.8655</v>
      </c>
      <c r="AI77" s="17">
        <v>1007.7926</v>
      </c>
      <c r="AJ77" s="17">
        <v>161.0409</v>
      </c>
      <c r="AK77" s="18">
        <v>303.291</v>
      </c>
      <c r="AL77" s="17">
        <v>352.7172</v>
      </c>
      <c r="AM77" s="17">
        <v>1979.4392</v>
      </c>
      <c r="AN77" s="17">
        <v>808.5334</v>
      </c>
      <c r="AO77" s="18">
        <v>-29.272</v>
      </c>
      <c r="AP77" s="17">
        <v>53.1534</v>
      </c>
      <c r="AQ77" s="18">
        <v>132.819</v>
      </c>
      <c r="AR77" s="18">
        <v>192.982</v>
      </c>
      <c r="AS77" s="17">
        <v>48.1128</v>
      </c>
      <c r="AT77" s="17">
        <v>22.5803</v>
      </c>
      <c r="AU77" s="17">
        <v>18.7252</v>
      </c>
      <c r="AV77" s="17">
        <v>12.0779</v>
      </c>
      <c r="AW77" s="17">
        <v>2.9889</v>
      </c>
      <c r="AX77" s="18">
        <v>402.147</v>
      </c>
      <c r="AY77" s="17">
        <v>0.7459</v>
      </c>
      <c r="AZ77" s="17">
        <v>1495.7628</v>
      </c>
      <c r="BA77" s="17">
        <v>1858.4694</v>
      </c>
      <c r="BB77" s="17">
        <v>218.0667</v>
      </c>
      <c r="BC77" s="17">
        <v>87.83280000000001</v>
      </c>
      <c r="BD77" s="17">
        <v>2246.9616</v>
      </c>
      <c r="BE77" s="17">
        <v>417.9282</v>
      </c>
      <c r="BF77" s="4">
        <v>51.14</v>
      </c>
      <c r="BG77" s="17">
        <v>83.9806</v>
      </c>
      <c r="BH77" s="17">
        <v>48.0052</v>
      </c>
      <c r="BI77" s="17">
        <v>54.6908</v>
      </c>
      <c r="BJ77" s="17">
        <v>194.6599</v>
      </c>
      <c r="BK77" s="17">
        <v>88.99469999999999</v>
      </c>
      <c r="BL77" s="17">
        <v>44.7178</v>
      </c>
      <c r="BM77" s="17">
        <v>73.7336</v>
      </c>
      <c r="BN77" s="17">
        <v>13.3535</v>
      </c>
      <c r="BO77" s="17">
        <v>118.0588</v>
      </c>
      <c r="BP77" s="17">
        <v>63.7176</v>
      </c>
      <c r="BQ77" s="17">
        <v>5.5863</v>
      </c>
      <c r="BR77" s="17">
        <v>33.9989</v>
      </c>
      <c r="BS77" s="18">
        <v>67.117</v>
      </c>
      <c r="BT77" s="17">
        <v>112.0095</v>
      </c>
      <c r="BU77" s="17">
        <v>57.2745</v>
      </c>
      <c r="BV77" s="5"/>
      <c r="BW77" s="17">
        <v>69299.1045</v>
      </c>
      <c r="BX77" s="4">
        <v>0</v>
      </c>
      <c r="BY77" s="17">
        <v>32470.6051</v>
      </c>
      <c r="BZ77" s="18">
        <v>252.218</v>
      </c>
      <c r="CA77" s="17">
        <v>1019.1993</v>
      </c>
      <c r="CB77" s="17">
        <v>-35.7435</v>
      </c>
      <c r="CC77" s="17">
        <v>272.7612</v>
      </c>
      <c r="CD77" s="17">
        <v>103278.1447</v>
      </c>
      <c r="CE77" s="4">
        <v>119951</v>
      </c>
    </row>
    <row r="78" ht="19" customHeight="1">
      <c r="A78" t="s" s="3">
        <v>1</v>
      </c>
      <c r="B78" s="4">
        <v>74</v>
      </c>
      <c r="C78" t="s" s="3">
        <v>84</v>
      </c>
      <c r="D78" s="4">
        <v>947</v>
      </c>
      <c r="E78" s="4">
        <v>17</v>
      </c>
      <c r="F78" s="4">
        <v>-4</v>
      </c>
      <c r="G78" s="4">
        <v>25</v>
      </c>
      <c r="H78" s="4">
        <v>78</v>
      </c>
      <c r="I78" s="4">
        <v>364</v>
      </c>
      <c r="J78" s="4">
        <v>237</v>
      </c>
      <c r="K78" s="9">
        <v>398</v>
      </c>
      <c r="L78" s="4">
        <v>143</v>
      </c>
      <c r="M78" s="4">
        <v>194</v>
      </c>
      <c r="N78" s="4">
        <v>544</v>
      </c>
      <c r="O78" s="4">
        <v>127</v>
      </c>
      <c r="P78" s="4">
        <v>58</v>
      </c>
      <c r="Q78" s="4">
        <v>150</v>
      </c>
      <c r="R78" s="4">
        <v>90</v>
      </c>
      <c r="S78" s="4">
        <v>107</v>
      </c>
      <c r="T78" s="4">
        <v>24</v>
      </c>
      <c r="U78" s="4">
        <v>208</v>
      </c>
      <c r="V78" s="4">
        <v>157</v>
      </c>
      <c r="W78" s="4">
        <v>340</v>
      </c>
      <c r="X78" s="10">
        <v>94</v>
      </c>
      <c r="Y78" s="4">
        <v>349</v>
      </c>
      <c r="Z78" s="4">
        <v>250</v>
      </c>
      <c r="AA78" s="4">
        <v>331</v>
      </c>
      <c r="AB78" s="4">
        <v>94</v>
      </c>
      <c r="AC78" s="11">
        <v>2020</v>
      </c>
      <c r="AD78" s="4">
        <v>143</v>
      </c>
      <c r="AE78" s="4">
        <v>503</v>
      </c>
      <c r="AF78" s="4">
        <v>164</v>
      </c>
      <c r="AG78" s="4">
        <v>989</v>
      </c>
      <c r="AH78" s="4">
        <v>591</v>
      </c>
      <c r="AI78" s="4">
        <v>2203</v>
      </c>
      <c r="AJ78" s="4">
        <v>2326</v>
      </c>
      <c r="AK78" s="4">
        <v>2949</v>
      </c>
      <c r="AL78" s="4">
        <v>603</v>
      </c>
      <c r="AM78" s="4">
        <v>1381</v>
      </c>
      <c r="AN78" s="4">
        <v>1673</v>
      </c>
      <c r="AO78" s="4">
        <v>85</v>
      </c>
      <c r="AP78" s="4">
        <v>88</v>
      </c>
      <c r="AQ78" s="4">
        <v>242</v>
      </c>
      <c r="AR78" s="4">
        <v>274</v>
      </c>
      <c r="AS78" s="4">
        <v>900</v>
      </c>
      <c r="AT78" s="4">
        <v>145</v>
      </c>
      <c r="AU78" s="4">
        <v>141</v>
      </c>
      <c r="AV78" s="4">
        <v>117</v>
      </c>
      <c r="AW78" s="4">
        <v>85</v>
      </c>
      <c r="AX78" s="4">
        <v>141</v>
      </c>
      <c r="AY78" s="4">
        <v>17</v>
      </c>
      <c r="AZ78" s="4">
        <v>2835</v>
      </c>
      <c r="BA78" s="4">
        <v>1059</v>
      </c>
      <c r="BB78" s="4">
        <v>922</v>
      </c>
      <c r="BC78" s="4">
        <v>270</v>
      </c>
      <c r="BD78" s="4">
        <v>18532</v>
      </c>
      <c r="BE78" s="4">
        <v>2733</v>
      </c>
      <c r="BF78" s="4">
        <v>815</v>
      </c>
      <c r="BG78" s="4">
        <v>1669</v>
      </c>
      <c r="BH78" s="4">
        <v>263</v>
      </c>
      <c r="BI78" s="4">
        <v>1138</v>
      </c>
      <c r="BJ78" s="4">
        <v>0</v>
      </c>
      <c r="BK78" s="4">
        <v>615</v>
      </c>
      <c r="BL78" s="4">
        <v>567</v>
      </c>
      <c r="BM78" s="4">
        <v>437</v>
      </c>
      <c r="BN78" s="4">
        <v>9</v>
      </c>
      <c r="BO78" s="4">
        <v>1252</v>
      </c>
      <c r="BP78" s="4">
        <v>801</v>
      </c>
      <c r="BQ78" s="4">
        <v>-303</v>
      </c>
      <c r="BR78" s="4">
        <v>224</v>
      </c>
      <c r="BS78" s="4">
        <v>163</v>
      </c>
      <c r="BT78" s="4">
        <v>503</v>
      </c>
      <c r="BU78" s="4">
        <v>806</v>
      </c>
      <c r="BV78" s="5"/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58747</v>
      </c>
    </row>
    <row r="79" ht="19" customHeight="1">
      <c r="A79" t="s" s="3">
        <v>1</v>
      </c>
      <c r="B79" s="4">
        <v>75</v>
      </c>
      <c r="C79" t="s" s="3">
        <v>85</v>
      </c>
      <c r="D79" s="17">
        <v>4316.7063</v>
      </c>
      <c r="E79" s="17">
        <v>239.9451</v>
      </c>
      <c r="F79" s="17">
        <v>271.4065</v>
      </c>
      <c r="G79" s="17">
        <v>301.5101</v>
      </c>
      <c r="H79" s="17">
        <v>358.9088</v>
      </c>
      <c r="I79" s="17">
        <v>2739.8965</v>
      </c>
      <c r="J79" s="17">
        <v>1172.0199</v>
      </c>
      <c r="K79" s="9">
        <v>3307.8982</v>
      </c>
      <c r="L79" s="17">
        <v>271.5805</v>
      </c>
      <c r="M79" s="17">
        <v>521.8538</v>
      </c>
      <c r="N79" s="17">
        <v>4848.1991</v>
      </c>
      <c r="O79" s="17">
        <v>1013.7232</v>
      </c>
      <c r="P79" s="17">
        <v>654.7825</v>
      </c>
      <c r="Q79" s="17">
        <v>574.8854</v>
      </c>
      <c r="R79" s="17">
        <v>1220.7071</v>
      </c>
      <c r="S79" s="17">
        <v>890.9271</v>
      </c>
      <c r="T79" s="17">
        <v>7968.6065</v>
      </c>
      <c r="U79" s="17">
        <v>3566.3884</v>
      </c>
      <c r="V79" s="17">
        <v>2147.5897</v>
      </c>
      <c r="W79" s="17">
        <v>2139.9054</v>
      </c>
      <c r="X79" s="10">
        <v>7048.3623</v>
      </c>
      <c r="Y79" s="17">
        <v>3828.9158</v>
      </c>
      <c r="Z79" s="18">
        <v>4976.547</v>
      </c>
      <c r="AA79" s="17">
        <v>5236.2336</v>
      </c>
      <c r="AB79" s="17">
        <v>977.5376</v>
      </c>
      <c r="AC79" s="11">
        <v>1431.2517</v>
      </c>
      <c r="AD79" s="18">
        <v>128.291</v>
      </c>
      <c r="AE79" s="17">
        <v>910.9272999999999</v>
      </c>
      <c r="AF79" s="17">
        <v>708.8465</v>
      </c>
      <c r="AG79" s="17">
        <v>9193.8542</v>
      </c>
      <c r="AH79" s="17">
        <v>3075.2769</v>
      </c>
      <c r="AI79" s="17">
        <v>14892.6803</v>
      </c>
      <c r="AJ79" s="17">
        <v>5942.3504</v>
      </c>
      <c r="AK79" s="18">
        <v>2592.053</v>
      </c>
      <c r="AL79" s="17">
        <v>719.4951</v>
      </c>
      <c r="AM79" s="17">
        <v>2715.2992</v>
      </c>
      <c r="AN79" s="17">
        <v>4383.3141</v>
      </c>
      <c r="AO79" s="17">
        <v>583.3946999999999</v>
      </c>
      <c r="AP79" s="17">
        <v>295.5464</v>
      </c>
      <c r="AQ79" s="17">
        <v>4045.7903</v>
      </c>
      <c r="AR79" s="4">
        <v>1154.32</v>
      </c>
      <c r="AS79" s="17">
        <v>530.6185</v>
      </c>
      <c r="AT79" s="17">
        <v>740.7845</v>
      </c>
      <c r="AU79" s="17">
        <v>771.0494</v>
      </c>
      <c r="AV79" s="17">
        <v>1364.8642</v>
      </c>
      <c r="AW79" s="17">
        <v>682.2547</v>
      </c>
      <c r="AX79" s="17">
        <v>2675.1263</v>
      </c>
      <c r="AY79" s="17">
        <v>47.2163</v>
      </c>
      <c r="AZ79" s="17">
        <v>862.6575</v>
      </c>
      <c r="BA79" s="17">
        <v>849.7616</v>
      </c>
      <c r="BB79" s="17">
        <v>1437.4508</v>
      </c>
      <c r="BC79" s="17">
        <v>638.4448</v>
      </c>
      <c r="BD79" s="17">
        <v>1402.5488</v>
      </c>
      <c r="BE79" s="17">
        <v>4502.3227</v>
      </c>
      <c r="BF79" s="17">
        <v>2626.1173</v>
      </c>
      <c r="BG79" s="17">
        <v>1818.0155</v>
      </c>
      <c r="BH79" s="17">
        <v>463.4456</v>
      </c>
      <c r="BI79" s="17">
        <v>1524.4822</v>
      </c>
      <c r="BJ79" s="17">
        <v>1798.8367</v>
      </c>
      <c r="BK79" s="17">
        <v>697.6876999999999</v>
      </c>
      <c r="BL79" s="17">
        <v>2416.7247</v>
      </c>
      <c r="BM79" s="17">
        <v>2722.8501</v>
      </c>
      <c r="BN79" s="17">
        <v>406.3697</v>
      </c>
      <c r="BO79" s="18">
        <v>6005.191</v>
      </c>
      <c r="BP79" s="18">
        <v>2527.278</v>
      </c>
      <c r="BQ79" s="17">
        <v>474.2818</v>
      </c>
      <c r="BR79" s="17">
        <v>3113.8717</v>
      </c>
      <c r="BS79" s="17">
        <v>1147.3401</v>
      </c>
      <c r="BT79" s="17">
        <v>6436.9998</v>
      </c>
      <c r="BU79" s="17">
        <v>1382.8487</v>
      </c>
      <c r="BV79" s="5"/>
      <c r="BW79" s="17">
        <v>117383.6499</v>
      </c>
      <c r="BX79" s="17">
        <v>5499.1136</v>
      </c>
      <c r="BY79" s="17">
        <v>47937.3309</v>
      </c>
      <c r="BZ79" s="17">
        <v>3682.3378</v>
      </c>
      <c r="CA79" s="17">
        <v>10737.7144</v>
      </c>
      <c r="CB79" s="18">
        <v>1028.816</v>
      </c>
      <c r="CC79" s="4">
        <v>9722</v>
      </c>
      <c r="CD79" s="17">
        <v>195990.9625</v>
      </c>
      <c r="CE79" s="4">
        <v>362889</v>
      </c>
    </row>
    <row r="80" ht="19" customHeight="1">
      <c r="A80" t="s" s="25">
        <v>1</v>
      </c>
      <c r="B80" s="26">
        <v>76</v>
      </c>
      <c r="C80" t="s" s="25">
        <v>86</v>
      </c>
      <c r="D80" s="26">
        <v>40704</v>
      </c>
      <c r="E80" s="26">
        <v>782</v>
      </c>
      <c r="F80" s="26">
        <v>1835</v>
      </c>
      <c r="G80" s="26">
        <v>1454</v>
      </c>
      <c r="H80" s="26">
        <v>3093</v>
      </c>
      <c r="I80" s="26">
        <v>38713</v>
      </c>
      <c r="J80" s="26">
        <v>26531</v>
      </c>
      <c r="K80" s="26">
        <v>12439</v>
      </c>
      <c r="L80" s="26">
        <v>2484</v>
      </c>
      <c r="M80" s="26">
        <v>6781</v>
      </c>
      <c r="N80" s="26">
        <v>20051</v>
      </c>
      <c r="O80" s="26">
        <v>5166</v>
      </c>
      <c r="P80" s="26">
        <v>2467</v>
      </c>
      <c r="Q80" s="26">
        <v>4211</v>
      </c>
      <c r="R80" s="26">
        <v>2568</v>
      </c>
      <c r="S80" s="26">
        <v>2922</v>
      </c>
      <c r="T80" s="26">
        <v>5552</v>
      </c>
      <c r="U80" s="26">
        <v>8699</v>
      </c>
      <c r="V80" s="26">
        <v>4739</v>
      </c>
      <c r="W80" s="26">
        <v>9087</v>
      </c>
      <c r="X80" s="26">
        <v>3459</v>
      </c>
      <c r="Y80" s="26">
        <v>10158</v>
      </c>
      <c r="Z80" s="26">
        <v>7946</v>
      </c>
      <c r="AA80" s="26">
        <v>12060</v>
      </c>
      <c r="AB80" s="26">
        <v>2974</v>
      </c>
      <c r="AC80" s="26">
        <v>25031</v>
      </c>
      <c r="AD80" s="26">
        <v>1730</v>
      </c>
      <c r="AE80" s="26">
        <v>12920</v>
      </c>
      <c r="AF80" s="26">
        <v>4212</v>
      </c>
      <c r="AG80" s="26">
        <v>29012</v>
      </c>
      <c r="AH80" s="26">
        <v>28522</v>
      </c>
      <c r="AI80" s="26">
        <v>76662</v>
      </c>
      <c r="AJ80" s="26">
        <v>69606</v>
      </c>
      <c r="AK80" s="26">
        <v>75916</v>
      </c>
      <c r="AL80" s="26">
        <v>8355</v>
      </c>
      <c r="AM80" s="26">
        <v>32747</v>
      </c>
      <c r="AN80" s="26">
        <v>23872</v>
      </c>
      <c r="AO80" s="26">
        <v>7057</v>
      </c>
      <c r="AP80" s="26">
        <v>4807</v>
      </c>
      <c r="AQ80" s="26">
        <v>9048</v>
      </c>
      <c r="AR80" s="26">
        <v>5407</v>
      </c>
      <c r="AS80" s="26">
        <v>32862</v>
      </c>
      <c r="AT80" s="26">
        <v>5987</v>
      </c>
      <c r="AU80" s="26">
        <v>3027</v>
      </c>
      <c r="AV80" s="26">
        <v>5258</v>
      </c>
      <c r="AW80" s="26">
        <v>5897</v>
      </c>
      <c r="AX80" s="26">
        <v>22385</v>
      </c>
      <c r="AY80" s="26">
        <v>1329</v>
      </c>
      <c r="AZ80" s="26">
        <v>109954</v>
      </c>
      <c r="BA80" s="26">
        <v>14926</v>
      </c>
      <c r="BB80" s="26">
        <v>28226</v>
      </c>
      <c r="BC80" s="26">
        <v>7172</v>
      </c>
      <c r="BD80" s="26">
        <v>194122</v>
      </c>
      <c r="BE80" s="26">
        <v>89843</v>
      </c>
      <c r="BF80" s="26">
        <v>27961</v>
      </c>
      <c r="BG80" s="26">
        <v>47158</v>
      </c>
      <c r="BH80" s="26">
        <v>9018</v>
      </c>
      <c r="BI80" s="26">
        <v>56440</v>
      </c>
      <c r="BJ80" s="26">
        <v>17900</v>
      </c>
      <c r="BK80" s="26">
        <v>18313</v>
      </c>
      <c r="BL80" s="26">
        <v>46495</v>
      </c>
      <c r="BM80" s="26">
        <v>31796</v>
      </c>
      <c r="BN80" s="26">
        <v>5055</v>
      </c>
      <c r="BO80" s="26">
        <v>67507</v>
      </c>
      <c r="BP80" s="26">
        <v>51758</v>
      </c>
      <c r="BQ80" s="26">
        <v>3909</v>
      </c>
      <c r="BR80" s="26">
        <v>6068</v>
      </c>
      <c r="BS80" s="26">
        <v>4105</v>
      </c>
      <c r="BT80" s="26">
        <v>13880</v>
      </c>
      <c r="BU80" s="26">
        <v>17054</v>
      </c>
      <c r="BV80" s="27"/>
      <c r="BW80" s="26">
        <v>0</v>
      </c>
      <c r="BX80" s="26">
        <v>0</v>
      </c>
      <c r="BY80" s="26">
        <v>0</v>
      </c>
      <c r="BZ80" s="26">
        <v>0</v>
      </c>
      <c r="CA80" s="26">
        <v>0</v>
      </c>
      <c r="CB80" s="26">
        <v>0</v>
      </c>
      <c r="CC80" s="26">
        <v>0</v>
      </c>
      <c r="CD80" s="26">
        <v>0</v>
      </c>
      <c r="CE80" s="26">
        <v>0</v>
      </c>
    </row>
    <row r="81" ht="19" customHeight="1">
      <c r="A81" s="5"/>
      <c r="B81" s="5"/>
      <c r="C81" t="s" s="3">
        <v>87</v>
      </c>
      <c r="D81" s="4">
        <f>D76+SUM(D5:D74)</f>
        <v>72203.2703</v>
      </c>
      <c r="E81" s="4">
        <f>E76+SUM(E5:E74)</f>
        <v>1245.1491</v>
      </c>
      <c r="F81" s="4">
        <f>F76+SUM(F5:F74)</f>
        <v>2593.3945</v>
      </c>
      <c r="G81" s="4">
        <f>G76+SUM(G5:G74)</f>
        <v>2085.8148</v>
      </c>
      <c r="H81" s="4">
        <f>H76+SUM(H5:H74)</f>
        <v>7333.9611</v>
      </c>
      <c r="I81" s="4">
        <f>I76+SUM(I5:I74)</f>
        <v>50909.1497</v>
      </c>
      <c r="J81" s="4">
        <f>J76+SUM(J5:J74)</f>
        <v>37597.1578</v>
      </c>
      <c r="K81" s="4">
        <f>K76+SUM(K5:K74)</f>
        <v>28272.7092</v>
      </c>
      <c r="L81" s="4">
        <f>L76+SUM(L5:L74)</f>
        <v>3413.4315</v>
      </c>
      <c r="M81" s="4">
        <f>M76+SUM(M5:M74)</f>
        <v>8310.408299999999</v>
      </c>
      <c r="N81" s="4">
        <f>N76+SUM(N5:N74)</f>
        <v>63147.213</v>
      </c>
      <c r="O81" s="4">
        <f>O76+SUM(O5:O74)</f>
        <v>12549.0458</v>
      </c>
      <c r="P81" s="4">
        <f>P76+SUM(P5:P74)</f>
        <v>3708.5664</v>
      </c>
      <c r="Q81" s="4">
        <f>Q76+SUM(Q5:Q74)</f>
        <v>9651.3369</v>
      </c>
      <c r="R81" s="4">
        <f>R76+SUM(R5:R74)</f>
        <v>6159.0152</v>
      </c>
      <c r="S81" s="4">
        <f>S76+SUM(S5:S74)</f>
        <v>3549.8441</v>
      </c>
      <c r="T81" s="4">
        <f>T76+SUM(T5:T74)</f>
        <v>10695.9442</v>
      </c>
      <c r="U81" s="4">
        <f>U76+SUM(U5:U74)</f>
        <v>16729.1212</v>
      </c>
      <c r="V81" s="4">
        <f>V76+SUM(V5:V74)</f>
        <v>8026.8372</v>
      </c>
      <c r="W81" s="4">
        <f>W76+SUM(W5:W74)</f>
        <v>18952.647</v>
      </c>
      <c r="X81" s="4">
        <f>X76+SUM(X5:X74)</f>
        <v>30319.916</v>
      </c>
      <c r="Y81" s="4">
        <f>Y76+SUM(Y5:Y74)</f>
        <v>15612.0988</v>
      </c>
      <c r="Z81" s="4">
        <f>Z76+SUM(Z5:Z74)</f>
        <v>13723.2902</v>
      </c>
      <c r="AA81" s="4">
        <f>AA76+SUM(AA5:AA74)</f>
        <v>13424.5302</v>
      </c>
      <c r="AB81" s="4">
        <f>AB76+SUM(AB5:AB74)</f>
        <v>4020.0949</v>
      </c>
      <c r="AC81" s="11">
        <f>AC76+SUM(AC5:AC74)</f>
        <v>58010.94</v>
      </c>
      <c r="AD81" s="4">
        <f>AD76+SUM(AD5:AD74)</f>
        <v>4167.5397</v>
      </c>
      <c r="AE81" s="4">
        <f>AE76+SUM(AE5:AE74)</f>
        <v>16674.6187</v>
      </c>
      <c r="AF81" s="4">
        <f>AF76+SUM(AF5:AF74)</f>
        <v>10840.5399</v>
      </c>
      <c r="AG81" s="4">
        <f>AG76+SUM(AG5:AG74)</f>
        <v>118136.6978</v>
      </c>
      <c r="AH81" s="4">
        <f>AH76+SUM(AH5:AH74)</f>
        <v>48193.3598</v>
      </c>
      <c r="AI81" s="4">
        <f>AI76+SUM(AI5:AI74)</f>
        <v>160245.6303</v>
      </c>
      <c r="AJ81" s="4">
        <f>AJ76+SUM(AJ5:AJ74)</f>
        <v>82093.7588</v>
      </c>
      <c r="AK81" s="4">
        <f>AK76+SUM(AK5:AK74)</f>
        <v>69244.9589</v>
      </c>
      <c r="AL81" s="4">
        <f>AL76+SUM(AL5:AL74)</f>
        <v>10435.2985</v>
      </c>
      <c r="AM81" s="4">
        <f>AM76+SUM(AM5:AM74)</f>
        <v>38738.3711</v>
      </c>
      <c r="AN81" s="4">
        <f>AN76+SUM(AN5:AN74)</f>
        <v>32244.5287</v>
      </c>
      <c r="AO81" s="4">
        <f>AO76+SUM(AO5:AO74)</f>
        <v>9413.958500000001</v>
      </c>
      <c r="AP81" s="4">
        <f>AP76+SUM(AP5:AP74)</f>
        <v>7736.9028</v>
      </c>
      <c r="AQ81" s="4">
        <f>AQ76+SUM(AQ5:AQ74)</f>
        <v>16377.7762</v>
      </c>
      <c r="AR81" s="4">
        <f>AR76+SUM(AR5:AR74)</f>
        <v>9011.8043</v>
      </c>
      <c r="AS81" s="4">
        <f>AS76+SUM(AS5:AS74)</f>
        <v>49477.5225</v>
      </c>
      <c r="AT81" s="4">
        <f>AT76+SUM(AT5:AT74)</f>
        <v>6050.0273</v>
      </c>
      <c r="AU81" s="4">
        <f>AU76+SUM(AU5:AU74)</f>
        <v>5693.1951</v>
      </c>
      <c r="AV81" s="4">
        <f>AV76+SUM(AV5:AV74)</f>
        <v>7567.8729</v>
      </c>
      <c r="AW81" s="4">
        <f>AW76+SUM(AW5:AW74)</f>
        <v>9732.5978</v>
      </c>
      <c r="AX81" s="4">
        <f>AX76+SUM(AX5:AX74)</f>
        <v>47478.8616</v>
      </c>
      <c r="AY81" s="4">
        <f>AY76+SUM(AY5:AY74)</f>
        <v>1133.8185</v>
      </c>
      <c r="AZ81" s="4">
        <f>AZ76+SUM(AZ5:AZ74)</f>
        <v>110252.3209</v>
      </c>
      <c r="BA81" s="4">
        <f>BA76+SUM(BA5:BA74)</f>
        <v>42029.9812</v>
      </c>
      <c r="BB81" s="4">
        <f>BB76+SUM(BB5:BB74)</f>
        <v>35368.3405</v>
      </c>
      <c r="BC81" s="4">
        <f>BC76+SUM(BC5:BC74)</f>
        <v>15368.5655</v>
      </c>
      <c r="BD81" s="4">
        <f>BD76+SUM(BD5:BD74)</f>
        <v>245453.7666</v>
      </c>
      <c r="BE81" s="4">
        <f>BE76+SUM(BE5:BE74)</f>
        <v>104282.2127</v>
      </c>
      <c r="BF81" s="4">
        <f>BF76+SUM(BF5:BF74)</f>
        <v>27781.0482</v>
      </c>
      <c r="BG81" s="4">
        <f>BG76+SUM(BG5:BG74)</f>
        <v>29967.6163</v>
      </c>
      <c r="BH81" s="4">
        <f>BH76+SUM(BH5:BH74)</f>
        <v>11827.5015</v>
      </c>
      <c r="BI81" s="4">
        <f>BI76+SUM(BI5:BI74)</f>
        <v>40549.1241</v>
      </c>
      <c r="BJ81" s="4">
        <f>BJ76+SUM(BJ5:BJ74)</f>
        <v>16857.4582</v>
      </c>
      <c r="BK81" s="4">
        <f>BK76+SUM(BK5:BK74)</f>
        <v>10540.8076</v>
      </c>
      <c r="BL81" s="4">
        <f>BL76+SUM(BL5:BL74)</f>
        <v>17943.0485</v>
      </c>
      <c r="BM81" s="4">
        <f>BM76+SUM(BM5:BM74)</f>
        <v>18092.5027</v>
      </c>
      <c r="BN81" s="4">
        <f>BN76+SUM(BN5:BN74)</f>
        <v>5655.6581</v>
      </c>
      <c r="BO81" s="4">
        <f>BO76+SUM(BO5:BO74)</f>
        <v>44140.638</v>
      </c>
      <c r="BP81" s="4">
        <f>BP76+SUM(BP5:BP74)</f>
        <v>16408.1332</v>
      </c>
      <c r="BQ81" s="4">
        <f>BQ76+SUM(BQ5:BQ74)</f>
        <v>6398.3065</v>
      </c>
      <c r="BR81" s="4">
        <f>BR76+SUM(BR5:BR74)</f>
        <v>9898.3256</v>
      </c>
      <c r="BS81" s="4">
        <f>BS76+SUM(BS5:BS74)</f>
        <v>8019.1163</v>
      </c>
      <c r="BT81" s="4">
        <f>BT76+SUM(BT5:BT74)</f>
        <v>17315.0028</v>
      </c>
      <c r="BU81" s="4">
        <f>BU76+SUM(BU5:BU74)</f>
        <v>12077.761</v>
      </c>
      <c r="BV81" s="4">
        <f>BV76+SUM(BV5:BV74)</f>
        <v>0</v>
      </c>
      <c r="BW81" s="4">
        <f>BW76+SUM(BW5:BW74)</f>
        <v>814433.228</v>
      </c>
      <c r="BX81" s="4">
        <f>BX76+SUM(BX5:BX74)</f>
        <v>322579.3264</v>
      </c>
      <c r="BY81" s="4">
        <f>BY76+SUM(BY5:BY74)</f>
        <v>254915.3259</v>
      </c>
      <c r="BZ81" s="4">
        <f>BZ76+SUM(BZ5:BZ74)</f>
        <v>21517.389</v>
      </c>
      <c r="CA81" s="4">
        <f>CA76+SUM(CA5:CA74)</f>
        <v>49283.0976</v>
      </c>
      <c r="CB81" s="4">
        <f>CB76+SUM(CB5:CB74)</f>
        <v>953.0445</v>
      </c>
      <c r="CC81" s="4">
        <f>CC76+SUM(CC5:CC74)</f>
        <v>305314.1922</v>
      </c>
      <c r="CD81" s="4">
        <f>CD76+SUM(CD5:CD74)</f>
        <v>1768995.603</v>
      </c>
      <c r="CE81" s="4">
        <f>CE76+SUM(CE5:CE74)</f>
        <v>3933822.0013</v>
      </c>
    </row>
    <row r="82" ht="19" customHeight="1">
      <c r="A82" s="5"/>
      <c r="B82" s="5"/>
      <c r="C82" t="s" s="3">
        <v>88</v>
      </c>
      <c r="D82" s="4">
        <f>SUM(D80,D77,D5:D74)</f>
        <v>80275.191000000006</v>
      </c>
      <c r="E82" s="4">
        <f>SUM(E80,E77,E5:E74)</f>
        <v>1638.8807</v>
      </c>
      <c r="F82" s="4">
        <f>SUM(F80,F77,F5:F74)</f>
        <v>3345.3923</v>
      </c>
      <c r="G82" s="4">
        <f>SUM(G80,G77,G5:G74)</f>
        <v>2424.3816</v>
      </c>
      <c r="H82" s="4">
        <f>SUM(H80,H77,H5:H74)</f>
        <v>8827.3662</v>
      </c>
      <c r="I82" s="4">
        <f>SUM(I80,I77,I5:I74)</f>
        <v>57263.9447</v>
      </c>
      <c r="J82" s="4">
        <f>SUM(J80,J77,J5:J74)</f>
        <v>42280.8612</v>
      </c>
      <c r="K82" s="4">
        <f>SUM(K80,K77,K5:K74)</f>
        <v>34487.8758</v>
      </c>
      <c r="L82" s="4">
        <f>SUM(L80,L77,L5:L74)</f>
        <v>4667.078</v>
      </c>
      <c r="M82" s="4">
        <f>SUM(M80,M77,M5:M74)</f>
        <v>12509.6321</v>
      </c>
      <c r="N82" s="4">
        <f>SUM(N80,N77,N5:N74)</f>
        <v>76973.7473</v>
      </c>
      <c r="O82" s="4">
        <f>SUM(O80,O77,O5:O74)</f>
        <v>15449.1792</v>
      </c>
      <c r="P82" s="4">
        <f>SUM(P80,P77,P5:P74)</f>
        <v>5353.0972</v>
      </c>
      <c r="Q82" s="4">
        <f>SUM(Q80,Q77,Q5:Q74)</f>
        <v>12439.1829</v>
      </c>
      <c r="R82" s="4">
        <f>SUM(R80,R77,R5:R74)</f>
        <v>7850.4544</v>
      </c>
      <c r="S82" s="4">
        <f>SUM(S80,S77,S5:S74)</f>
        <v>5833.451</v>
      </c>
      <c r="T82" s="4">
        <f>SUM(T80,T77,T5:T74)</f>
        <v>11589.5808</v>
      </c>
      <c r="U82" s="4">
        <f>SUM(U80,U77,U5:U74)</f>
        <v>21373.4267</v>
      </c>
      <c r="V82" s="4">
        <f>SUM(V80,V77,V5:V74)</f>
        <v>11208.3682</v>
      </c>
      <c r="W82" s="4">
        <f>SUM(W80,W77,W5:W74)</f>
        <v>24744.1736</v>
      </c>
      <c r="X82" s="4">
        <f>SUM(X80,X77,X5:X74)</f>
        <v>32764.2728</v>
      </c>
      <c r="Y82" s="4">
        <f>SUM(Y80,Y77,Y5:Y74)</f>
        <v>22925.0946</v>
      </c>
      <c r="Z82" s="4">
        <f>SUM(Z80,Z77,Z5:Z74)</f>
        <v>20340.5699</v>
      </c>
      <c r="AA82" s="4">
        <f>SUM(AA80,AA77,AA5:AA74)</f>
        <v>21338.3867</v>
      </c>
      <c r="AB82" s="4">
        <f>SUM(AB80,AB77,AB5:AB74)</f>
        <v>5970.3605</v>
      </c>
      <c r="AC82" s="11">
        <f>SUM(AC80,AC77,AC5:AC74)</f>
        <v>66973.141</v>
      </c>
      <c r="AD82" s="4">
        <f>SUM(AD80,AD77,AD5:AD74)</f>
        <v>4532.5217</v>
      </c>
      <c r="AE82" s="4">
        <f>SUM(AE80,AE77,AE5:AE74)</f>
        <v>20565.1988</v>
      </c>
      <c r="AF82" s="4">
        <f>SUM(AF80,AF77,AF5:AF74)</f>
        <v>13722.0132</v>
      </c>
      <c r="AG82" s="4">
        <f>SUM(AG80,AG77,AG5:AG74)</f>
        <v>132618.8387</v>
      </c>
      <c r="AH82" s="4">
        <f>SUM(AH80,AH77,AH5:AH74)</f>
        <v>63504.2253</v>
      </c>
      <c r="AI82" s="4">
        <f>SUM(AI80,AI77,AI5:AI74)</f>
        <v>204924.4229</v>
      </c>
      <c r="AJ82" s="4">
        <f>SUM(AJ80,AJ77,AJ5:AJ74)</f>
        <v>128049.7997</v>
      </c>
      <c r="AK82" s="4">
        <f>SUM(AK80,AK77,AK5:AK74)</f>
        <v>122082.2499</v>
      </c>
      <c r="AL82" s="4">
        <f>SUM(AL80,AL77,AL5:AL74)</f>
        <v>16121.0157</v>
      </c>
      <c r="AM82" s="4">
        <f>SUM(AM80,AM77,AM5:AM74)</f>
        <v>66246.8103</v>
      </c>
      <c r="AN82" s="4">
        <f>SUM(AN80,AN77,AN5:AN74)</f>
        <v>49331.0621</v>
      </c>
      <c r="AO82" s="4">
        <f>SUM(AO80,AO77,AO5:AO74)</f>
        <v>14314.6865</v>
      </c>
      <c r="AP82" s="4">
        <f>SUM(AP80,AP77,AP5:AP74)</f>
        <v>9515.056200000001</v>
      </c>
      <c r="AQ82" s="4">
        <f>SUM(AQ80,AQ77,AQ5:AQ74)</f>
        <v>21700.5952</v>
      </c>
      <c r="AR82" s="4">
        <f>SUM(AR80,AR77,AR5:AR74)</f>
        <v>13144.7863</v>
      </c>
      <c r="AS82" s="4">
        <f>SUM(AS80,AS77,AS5:AS74)</f>
        <v>61192.6353</v>
      </c>
      <c r="AT82" s="4">
        <f>SUM(AT80,AT77,AT5:AT74)</f>
        <v>9393.607599999999</v>
      </c>
      <c r="AU82" s="4">
        <f>SUM(AU80,AU77,AU5:AU74)</f>
        <v>7861.9203</v>
      </c>
      <c r="AV82" s="4">
        <f>SUM(AV80,AV77,AV5:AV74)</f>
        <v>9707.950800000001</v>
      </c>
      <c r="AW82" s="4">
        <f>SUM(AW80,AW77,AW5:AW74)</f>
        <v>11896.5867</v>
      </c>
      <c r="AX82" s="4">
        <f>SUM(AX80,AX77,AX5:AX74)</f>
        <v>55694.0086</v>
      </c>
      <c r="AY82" s="4">
        <f>SUM(AY80,AY77,AY5:AY74)</f>
        <v>1767.5644</v>
      </c>
      <c r="AZ82" s="4">
        <f>SUM(AZ80,AZ77,AZ5:AZ74)</f>
        <v>136196.0837</v>
      </c>
      <c r="BA82" s="4">
        <f>SUM(BA80,BA77,BA5:BA74)</f>
        <v>51844.4506</v>
      </c>
      <c r="BB82" s="4">
        <f>SUM(BB80,BB77,BB5:BB74)</f>
        <v>52204.4072</v>
      </c>
      <c r="BC82" s="4">
        <f>SUM(BC80,BC77,BC5:BC74)</f>
        <v>20264.3983</v>
      </c>
      <c r="BD82" s="4">
        <f>SUM(BD80,BD77,BD5:BD74)</f>
        <v>279785.7282</v>
      </c>
      <c r="BE82" s="4">
        <f>SUM(BE80,BE77,BE5:BE74)</f>
        <v>172305.1409</v>
      </c>
      <c r="BF82" s="4">
        <f>SUM(BF80,BF77,BF5:BF74)</f>
        <v>48910.1882</v>
      </c>
      <c r="BG82" s="4">
        <f>SUM(BG80,BG77,BG5:BG74)</f>
        <v>73258.5969</v>
      </c>
      <c r="BH82" s="4">
        <f>SUM(BH80,BH77,BH5:BH74)</f>
        <v>17958.5067</v>
      </c>
      <c r="BI82" s="4">
        <f>SUM(BI80,BI77,BI5:BI74)</f>
        <v>88961.8149</v>
      </c>
      <c r="BJ82" s="4">
        <f>SUM(BJ80,BJ77,BJ5:BJ74)</f>
        <v>29356.1181</v>
      </c>
      <c r="BK82" s="4">
        <f>SUM(BK80,BK77,BK5:BK74)</f>
        <v>26685.8023</v>
      </c>
      <c r="BL82" s="4">
        <f>SUM(BL80,BL77,BL5:BL74)</f>
        <v>60148.7663</v>
      </c>
      <c r="BM82" s="4">
        <f>SUM(BM80,BM77,BM5:BM74)</f>
        <v>47053.2363</v>
      </c>
      <c r="BN82" s="4">
        <f>SUM(BN80,BN77,BN5:BN74)</f>
        <v>8717.0116</v>
      </c>
      <c r="BO82" s="4">
        <f>SUM(BO80,BO77,BO5:BO74)</f>
        <v>99601.696800000005</v>
      </c>
      <c r="BP82" s="4">
        <f>SUM(BP80,BP77,BP5:BP74)</f>
        <v>64728.8508</v>
      </c>
      <c r="BQ82" s="4">
        <f>SUM(BQ80,BQ77,BQ5:BQ74)</f>
        <v>7705.8928</v>
      </c>
      <c r="BR82" s="4">
        <f>SUM(BR80,BR77,BR5:BR74)</f>
        <v>14651.3245</v>
      </c>
      <c r="BS82" s="4">
        <f>SUM(BS80,BS77,BS5:BS74)</f>
        <v>10380.2333</v>
      </c>
      <c r="BT82" s="4">
        <f>SUM(BT80,BT77,BT5:BT74)</f>
        <v>26906.0123</v>
      </c>
      <c r="BU82" s="4">
        <f>SUM(BU80,BU77,BU5:BU74)</f>
        <v>25786.0355</v>
      </c>
      <c r="BV82" s="4">
        <f>SUM(BV80,BV77,BV5:BV74)</f>
        <v>0</v>
      </c>
      <c r="BW82" s="4">
        <f>SUM(BW80,BW77,BW5:BW74)</f>
        <v>883732.3325</v>
      </c>
      <c r="BX82" s="4">
        <f>SUM(BX80,BX77,BX5:BX74)</f>
        <v>322579.3264</v>
      </c>
      <c r="BY82" s="4">
        <f>SUM(BY80,BY77,BY5:BY74)</f>
        <v>287385.931</v>
      </c>
      <c r="BZ82" s="4">
        <f>SUM(BZ80,BZ77,BZ5:BZ74)</f>
        <v>21769.607</v>
      </c>
      <c r="CA82" s="4">
        <f>SUM(CA80,CA77,CA5:CA74)</f>
        <v>50302.2969</v>
      </c>
      <c r="CB82" s="4">
        <f>SUM(CB80,CB77,CB5:CB74)</f>
        <v>917.301</v>
      </c>
      <c r="CC82" s="4">
        <f>SUM(CC80,CC77,CC5:CC74)</f>
        <v>305586.9534</v>
      </c>
      <c r="CD82" s="4">
        <f>SUM(CD80,CD77,CD5:CD74)</f>
        <v>1872273.7477</v>
      </c>
      <c r="CE82" s="4">
        <f>SUM(CE80,CE77,CE5:CE74)</f>
        <v>3301208.0013</v>
      </c>
    </row>
  </sheetData>
  <mergeCells count="1">
    <mergeCell ref="A1:C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G93"/>
  <sheetViews>
    <sheetView workbookViewId="0" showGridLines="0" defaultGridColor="1">
      <pane topLeftCell="D5" xSplit="3" ySplit="4" activePane="bottomRight" state="frozen"/>
    </sheetView>
  </sheetViews>
  <sheetFormatPr defaultColWidth="8.33333" defaultRowHeight="19.9" customHeight="1" outlineLevelRow="0" outlineLevelCol="0"/>
  <cols>
    <col min="1" max="1" width="5" style="161" customWidth="1"/>
    <col min="2" max="2" width="3.5" style="161" customWidth="1"/>
    <col min="3" max="3" width="50.5625" style="161" customWidth="1"/>
    <col min="4" max="4" width="15.8516" style="161" customWidth="1"/>
    <col min="5" max="5" width="17.6719" style="161" customWidth="1"/>
    <col min="6" max="6" width="18.3516" style="161" customWidth="1"/>
    <col min="7" max="7" width="17.5" style="161" customWidth="1"/>
    <col min="8" max="9" width="17.6719" style="161" customWidth="1"/>
    <col min="10" max="11" width="15.8516" style="161" customWidth="1"/>
    <col min="12" max="12" width="16.6719" style="161" customWidth="1"/>
    <col min="13" max="15" width="16.8516" style="161" customWidth="1"/>
    <col min="16" max="17" width="17.6719" style="161" customWidth="1"/>
    <col min="18" max="19" width="18.6719" style="161" customWidth="1"/>
    <col min="20" max="20" width="16.8516" style="161" customWidth="1"/>
    <col min="21" max="21" width="15.8516" style="161" customWidth="1"/>
    <col min="22" max="22" width="17.6719" style="161" customWidth="1"/>
    <col min="23" max="23" width="16.6719" style="161" customWidth="1"/>
    <col min="24" max="24" width="15.8516" style="161" customWidth="1"/>
    <col min="25" max="26" width="16.8516" style="161" customWidth="1"/>
    <col min="27" max="27" width="17.6719" style="161" customWidth="1"/>
    <col min="28" max="28" width="18.6719" style="161" customWidth="1"/>
    <col min="29" max="29" width="15.8516" style="161" customWidth="1"/>
    <col min="30" max="30" width="18.6719" style="161" customWidth="1"/>
    <col min="31" max="32" width="16.8516" style="161" customWidth="1"/>
    <col min="33" max="35" width="15.8516" style="161" customWidth="1"/>
    <col min="36" max="36" width="16.8516" style="161" customWidth="1"/>
    <col min="37" max="40" width="15.8516" style="161" customWidth="1"/>
    <col min="41" max="41" width="17.3516" style="161" customWidth="1"/>
    <col min="42" max="42" width="16.6719" style="161" customWidth="1"/>
    <col min="43" max="45" width="16.8516" style="161" customWidth="1"/>
    <col min="46" max="47" width="17.6719" style="161" customWidth="1"/>
    <col min="48" max="48" width="18.6719" style="161" customWidth="1"/>
    <col min="49" max="49" width="19.5" style="161" customWidth="1"/>
    <col min="50" max="50" width="16.8516" style="161" customWidth="1"/>
    <col min="51" max="51" width="18.6719" style="161" customWidth="1"/>
    <col min="52" max="52" width="15.8516" style="161" customWidth="1"/>
    <col min="53" max="54" width="16.8516" style="161" customWidth="1"/>
    <col min="55" max="55" width="16.5" style="161" customWidth="1"/>
    <col min="56" max="57" width="15.8516" style="161" customWidth="1"/>
    <col min="58" max="58" width="17.6719" style="161" customWidth="1"/>
    <col min="59" max="61" width="16.8516" style="161" customWidth="1"/>
    <col min="62" max="62" width="17.6719" style="161" customWidth="1"/>
    <col min="63" max="63" width="16.8516" style="161" customWidth="1"/>
    <col min="64" max="64" width="15.8516" style="161" customWidth="1"/>
    <col min="65" max="65" width="16.8516" style="161" customWidth="1"/>
    <col min="66" max="66" width="17.6719" style="161" customWidth="1"/>
    <col min="67" max="67" width="16.8516" style="161" customWidth="1"/>
    <col min="68" max="68" width="16.6719" style="161" customWidth="1"/>
    <col min="69" max="69" width="18.6719" style="161" customWidth="1"/>
    <col min="70" max="71" width="17.6719" style="161" customWidth="1"/>
    <col min="72" max="73" width="16.8516" style="161" customWidth="1"/>
    <col min="74" max="74" width="18.6719" style="161" customWidth="1"/>
    <col min="75" max="75" width="37.6719" style="161" customWidth="1"/>
    <col min="76" max="76" width="44.6719" style="161" customWidth="1"/>
    <col min="77" max="77" width="32.8516" style="161" customWidth="1"/>
    <col min="78" max="78" width="43.1719" style="161" customWidth="1"/>
    <col min="79" max="79" width="43.6719" style="161" customWidth="1"/>
    <col min="80" max="80" width="21.3516" style="161" customWidth="1"/>
    <col min="81" max="81" width="26.1719" style="161" customWidth="1"/>
    <col min="82" max="83" width="15.8516" style="161" customWidth="1"/>
    <col min="84" max="84" width="13.1719" style="161" customWidth="1"/>
    <col min="85" max="85" width="9" style="161" customWidth="1"/>
    <col min="86" max="16384" width="8.35156" style="16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</row>
    <row r="2" ht="19" customHeight="1">
      <c r="A2" t="s" s="29">
        <v>1</v>
      </c>
      <c r="B2" s="30">
        <v>0</v>
      </c>
      <c r="C2" s="30"/>
      <c r="D2" t="s" s="29">
        <v>1</v>
      </c>
      <c r="E2" t="s" s="29">
        <v>1</v>
      </c>
      <c r="F2" t="s" s="29">
        <v>1</v>
      </c>
      <c r="G2" t="s" s="29">
        <v>1</v>
      </c>
      <c r="H2" t="s" s="29">
        <v>1</v>
      </c>
      <c r="I2" t="s" s="29">
        <v>1</v>
      </c>
      <c r="J2" t="s" s="29">
        <v>1</v>
      </c>
      <c r="K2" t="s" s="31">
        <v>1</v>
      </c>
      <c r="L2" t="s" s="29">
        <v>1</v>
      </c>
      <c r="M2" t="s" s="29">
        <v>1</v>
      </c>
      <c r="N2" t="s" s="29">
        <v>1</v>
      </c>
      <c r="O2" t="s" s="29">
        <v>1</v>
      </c>
      <c r="P2" t="s" s="29">
        <v>1</v>
      </c>
      <c r="Q2" t="s" s="29">
        <v>1</v>
      </c>
      <c r="R2" t="s" s="29">
        <v>1</v>
      </c>
      <c r="S2" t="s" s="29">
        <v>1</v>
      </c>
      <c r="T2" t="s" s="29">
        <v>1</v>
      </c>
      <c r="U2" t="s" s="29">
        <v>1</v>
      </c>
      <c r="V2" t="s" s="29">
        <v>1</v>
      </c>
      <c r="W2" t="s" s="29">
        <v>1</v>
      </c>
      <c r="X2" t="s" s="32">
        <v>1</v>
      </c>
      <c r="Y2" t="s" s="29">
        <v>1</v>
      </c>
      <c r="Z2" t="s" s="29">
        <v>1</v>
      </c>
      <c r="AA2" t="s" s="29">
        <v>1</v>
      </c>
      <c r="AB2" t="s" s="29">
        <v>1</v>
      </c>
      <c r="AC2" t="s" s="33">
        <v>1</v>
      </c>
      <c r="AD2" t="s" s="29">
        <v>1</v>
      </c>
      <c r="AE2" t="s" s="29">
        <v>1</v>
      </c>
      <c r="AF2" t="s" s="29">
        <v>1</v>
      </c>
      <c r="AG2" t="s" s="29">
        <v>1</v>
      </c>
      <c r="AH2" t="s" s="29">
        <v>1</v>
      </c>
      <c r="AI2" t="s" s="29">
        <v>1</v>
      </c>
      <c r="AJ2" t="s" s="29">
        <v>1</v>
      </c>
      <c r="AK2" t="s" s="29">
        <v>1</v>
      </c>
      <c r="AL2" t="s" s="29">
        <v>1</v>
      </c>
      <c r="AM2" t="s" s="29">
        <v>1</v>
      </c>
      <c r="AN2" t="s" s="29">
        <v>1</v>
      </c>
      <c r="AO2" t="s" s="29">
        <v>1</v>
      </c>
      <c r="AP2" t="s" s="29">
        <v>1</v>
      </c>
      <c r="AQ2" t="s" s="29">
        <v>1</v>
      </c>
      <c r="AR2" t="s" s="29">
        <v>1</v>
      </c>
      <c r="AS2" t="s" s="29">
        <v>1</v>
      </c>
      <c r="AT2" t="s" s="29">
        <v>1</v>
      </c>
      <c r="AU2" t="s" s="29">
        <v>1</v>
      </c>
      <c r="AV2" t="s" s="29">
        <v>1</v>
      </c>
      <c r="AW2" t="s" s="29">
        <v>1</v>
      </c>
      <c r="AX2" t="s" s="29">
        <v>1</v>
      </c>
      <c r="AY2" t="s" s="29">
        <v>1</v>
      </c>
      <c r="AZ2" t="s" s="29">
        <v>1</v>
      </c>
      <c r="BA2" t="s" s="29">
        <v>1</v>
      </c>
      <c r="BB2" t="s" s="29">
        <v>1</v>
      </c>
      <c r="BC2" t="s" s="29">
        <v>1</v>
      </c>
      <c r="BD2" t="s" s="29">
        <v>1</v>
      </c>
      <c r="BE2" t="s" s="29">
        <v>1</v>
      </c>
      <c r="BF2" t="s" s="29">
        <v>1</v>
      </c>
      <c r="BG2" t="s" s="29">
        <v>1</v>
      </c>
      <c r="BH2" t="s" s="29">
        <v>1</v>
      </c>
      <c r="BI2" t="s" s="29">
        <v>1</v>
      </c>
      <c r="BJ2" t="s" s="29">
        <v>1</v>
      </c>
      <c r="BK2" t="s" s="29">
        <v>1</v>
      </c>
      <c r="BL2" t="s" s="29">
        <v>1</v>
      </c>
      <c r="BM2" t="s" s="29">
        <v>1</v>
      </c>
      <c r="BN2" t="s" s="29">
        <v>1</v>
      </c>
      <c r="BO2" t="s" s="29">
        <v>1</v>
      </c>
      <c r="BP2" t="s" s="29">
        <v>1</v>
      </c>
      <c r="BQ2" t="s" s="29">
        <v>1</v>
      </c>
      <c r="BR2" t="s" s="29">
        <v>1</v>
      </c>
      <c r="BS2" t="s" s="29">
        <v>1</v>
      </c>
      <c r="BT2" t="s" s="29">
        <v>1</v>
      </c>
      <c r="BU2" t="s" s="29">
        <v>1</v>
      </c>
      <c r="BV2" s="30"/>
      <c r="BW2" t="s" s="29">
        <v>1</v>
      </c>
      <c r="BX2" t="s" s="29">
        <v>1</v>
      </c>
      <c r="BY2" t="s" s="29">
        <v>1</v>
      </c>
      <c r="BZ2" t="s" s="29">
        <v>1</v>
      </c>
      <c r="CA2" t="s" s="29">
        <v>1</v>
      </c>
      <c r="CB2" t="s" s="29">
        <v>1</v>
      </c>
      <c r="CC2" t="s" s="29">
        <v>1</v>
      </c>
      <c r="CD2" t="s" s="29">
        <v>1</v>
      </c>
      <c r="CE2" t="s" s="29">
        <v>1</v>
      </c>
      <c r="CF2" s="30"/>
      <c r="CG2" s="30"/>
    </row>
    <row r="3" ht="19" customHeight="1">
      <c r="A3" s="30">
        <v>0</v>
      </c>
      <c r="B3" s="30">
        <v>0</v>
      </c>
      <c r="C3" s="34"/>
      <c r="D3" s="30">
        <v>1</v>
      </c>
      <c r="E3" s="30">
        <v>2</v>
      </c>
      <c r="F3" s="30">
        <v>3</v>
      </c>
      <c r="G3" s="30">
        <v>4</v>
      </c>
      <c r="H3" s="30">
        <v>5</v>
      </c>
      <c r="I3" s="30">
        <v>6</v>
      </c>
      <c r="J3" s="30">
        <v>7</v>
      </c>
      <c r="K3" s="35">
        <v>8</v>
      </c>
      <c r="L3" s="30">
        <v>9</v>
      </c>
      <c r="M3" s="30">
        <v>10</v>
      </c>
      <c r="N3" s="30">
        <v>11</v>
      </c>
      <c r="O3" s="30">
        <v>12</v>
      </c>
      <c r="P3" s="30">
        <v>13</v>
      </c>
      <c r="Q3" s="30">
        <v>14</v>
      </c>
      <c r="R3" s="30">
        <v>15</v>
      </c>
      <c r="S3" s="30">
        <v>16</v>
      </c>
      <c r="T3" s="30">
        <v>17</v>
      </c>
      <c r="U3" s="30">
        <v>18</v>
      </c>
      <c r="V3" s="30">
        <v>19</v>
      </c>
      <c r="W3" s="30">
        <v>20</v>
      </c>
      <c r="X3" s="36">
        <v>21</v>
      </c>
      <c r="Y3" s="30">
        <v>22</v>
      </c>
      <c r="Z3" s="30">
        <v>23</v>
      </c>
      <c r="AA3" s="30">
        <v>24</v>
      </c>
      <c r="AB3" s="30">
        <v>25</v>
      </c>
      <c r="AC3" s="37">
        <v>26</v>
      </c>
      <c r="AD3" s="30">
        <v>27</v>
      </c>
      <c r="AE3" s="30">
        <v>28</v>
      </c>
      <c r="AF3" s="30">
        <v>29</v>
      </c>
      <c r="AG3" s="30">
        <v>30</v>
      </c>
      <c r="AH3" s="30">
        <v>31</v>
      </c>
      <c r="AI3" s="30">
        <v>32</v>
      </c>
      <c r="AJ3" s="30">
        <v>33</v>
      </c>
      <c r="AK3" s="30">
        <v>34</v>
      </c>
      <c r="AL3" s="30">
        <v>35</v>
      </c>
      <c r="AM3" s="30">
        <v>36</v>
      </c>
      <c r="AN3" s="30">
        <v>37</v>
      </c>
      <c r="AO3" s="30">
        <v>38</v>
      </c>
      <c r="AP3" s="30">
        <v>39</v>
      </c>
      <c r="AQ3" s="30">
        <v>40</v>
      </c>
      <c r="AR3" s="30">
        <v>41</v>
      </c>
      <c r="AS3" s="30">
        <v>42</v>
      </c>
      <c r="AT3" s="30">
        <v>43</v>
      </c>
      <c r="AU3" s="30">
        <v>44</v>
      </c>
      <c r="AV3" s="30">
        <v>45</v>
      </c>
      <c r="AW3" s="30">
        <v>46</v>
      </c>
      <c r="AX3" s="30">
        <v>47</v>
      </c>
      <c r="AY3" s="30">
        <v>48</v>
      </c>
      <c r="AZ3" s="30">
        <v>49</v>
      </c>
      <c r="BA3" s="30">
        <v>50</v>
      </c>
      <c r="BB3" s="30">
        <v>51</v>
      </c>
      <c r="BC3" s="30">
        <v>52</v>
      </c>
      <c r="BD3" s="30">
        <v>53</v>
      </c>
      <c r="BE3" s="30">
        <v>54</v>
      </c>
      <c r="BF3" s="30">
        <v>55</v>
      </c>
      <c r="BG3" s="30">
        <v>56</v>
      </c>
      <c r="BH3" s="30">
        <v>57</v>
      </c>
      <c r="BI3" s="30">
        <v>58</v>
      </c>
      <c r="BJ3" s="30">
        <v>59</v>
      </c>
      <c r="BK3" s="30">
        <v>60</v>
      </c>
      <c r="BL3" s="30">
        <v>61</v>
      </c>
      <c r="BM3" s="30">
        <v>62</v>
      </c>
      <c r="BN3" s="30">
        <v>63</v>
      </c>
      <c r="BO3" s="30">
        <v>64</v>
      </c>
      <c r="BP3" s="30">
        <v>65</v>
      </c>
      <c r="BQ3" s="30">
        <v>66</v>
      </c>
      <c r="BR3" s="30">
        <v>67</v>
      </c>
      <c r="BS3" s="30">
        <v>68</v>
      </c>
      <c r="BT3" s="30">
        <v>69</v>
      </c>
      <c r="BU3" s="30">
        <v>70</v>
      </c>
      <c r="BV3" s="30"/>
      <c r="BW3" s="30">
        <v>71</v>
      </c>
      <c r="BX3" s="30">
        <v>72</v>
      </c>
      <c r="BY3" s="30">
        <v>73</v>
      </c>
      <c r="BZ3" s="30">
        <v>74</v>
      </c>
      <c r="CA3" s="30">
        <v>75</v>
      </c>
      <c r="CB3" s="30">
        <v>76</v>
      </c>
      <c r="CC3" s="30">
        <v>77</v>
      </c>
      <c r="CD3" s="30">
        <v>78</v>
      </c>
      <c r="CE3" s="30">
        <v>79</v>
      </c>
      <c r="CF3" s="30"/>
      <c r="CG3" s="30"/>
    </row>
    <row r="4" ht="22.1" customHeight="1">
      <c r="A4" s="38"/>
      <c r="B4" s="38"/>
      <c r="C4" s="39"/>
      <c r="D4" t="s" s="40">
        <v>89</v>
      </c>
      <c r="E4" t="s" s="40">
        <v>90</v>
      </c>
      <c r="F4" t="s" s="40">
        <v>91</v>
      </c>
      <c r="G4" t="s" s="40">
        <v>92</v>
      </c>
      <c r="H4" t="s" s="40">
        <v>93</v>
      </c>
      <c r="I4" t="s" s="40">
        <v>94</v>
      </c>
      <c r="J4" t="s" s="40">
        <v>95</v>
      </c>
      <c r="K4" t="s" s="41">
        <v>96</v>
      </c>
      <c r="L4" t="s" s="40">
        <v>258</v>
      </c>
      <c r="M4" t="s" s="40">
        <v>98</v>
      </c>
      <c r="N4" t="s" s="40">
        <v>99</v>
      </c>
      <c r="O4" t="s" s="40">
        <v>100</v>
      </c>
      <c r="P4" t="s" s="40">
        <v>101</v>
      </c>
      <c r="Q4" t="s" s="40">
        <v>102</v>
      </c>
      <c r="R4" t="s" s="40">
        <v>103</v>
      </c>
      <c r="S4" t="s" s="40">
        <v>104</v>
      </c>
      <c r="T4" t="s" s="40">
        <v>105</v>
      </c>
      <c r="U4" t="s" s="40">
        <v>106</v>
      </c>
      <c r="V4" t="s" s="40">
        <v>107</v>
      </c>
      <c r="W4" t="s" s="40">
        <v>258</v>
      </c>
      <c r="X4" t="s" s="42">
        <v>109</v>
      </c>
      <c r="Y4" t="s" s="40">
        <v>110</v>
      </c>
      <c r="Z4" t="s" s="40">
        <v>111</v>
      </c>
      <c r="AA4" t="s" s="40">
        <v>112</v>
      </c>
      <c r="AB4" t="s" s="40">
        <v>113</v>
      </c>
      <c r="AC4" t="s" s="43">
        <v>114</v>
      </c>
      <c r="AD4" t="s" s="40">
        <v>115</v>
      </c>
      <c r="AE4" t="s" s="40">
        <v>116</v>
      </c>
      <c r="AF4" t="s" s="40">
        <v>117</v>
      </c>
      <c r="AG4" t="s" s="40">
        <v>118</v>
      </c>
      <c r="AH4" t="s" s="40">
        <v>119</v>
      </c>
      <c r="AI4" t="s" s="40">
        <v>120</v>
      </c>
      <c r="AJ4" t="s" s="40">
        <v>121</v>
      </c>
      <c r="AK4" t="s" s="40">
        <v>122</v>
      </c>
      <c r="AL4" t="s" s="40">
        <v>123</v>
      </c>
      <c r="AM4" t="s" s="40">
        <v>124</v>
      </c>
      <c r="AN4" t="s" s="40">
        <v>125</v>
      </c>
      <c r="AO4" t="s" s="40">
        <v>126</v>
      </c>
      <c r="AP4" t="s" s="40">
        <v>127</v>
      </c>
      <c r="AQ4" t="s" s="40">
        <v>128</v>
      </c>
      <c r="AR4" t="s" s="40">
        <v>129</v>
      </c>
      <c r="AS4" t="s" s="40">
        <v>130</v>
      </c>
      <c r="AT4" t="s" s="40">
        <v>131</v>
      </c>
      <c r="AU4" t="s" s="40">
        <v>132</v>
      </c>
      <c r="AV4" t="s" s="40">
        <v>133</v>
      </c>
      <c r="AW4" t="s" s="40">
        <v>134</v>
      </c>
      <c r="AX4" t="s" s="40">
        <v>135</v>
      </c>
      <c r="AY4" t="s" s="40">
        <v>136</v>
      </c>
      <c r="AZ4" t="s" s="40">
        <v>137</v>
      </c>
      <c r="BA4" t="s" s="40">
        <v>138</v>
      </c>
      <c r="BB4" t="s" s="40">
        <v>139</v>
      </c>
      <c r="BC4" t="s" s="40">
        <v>140</v>
      </c>
      <c r="BD4" t="s" s="40">
        <v>141</v>
      </c>
      <c r="BE4" t="s" s="40">
        <v>142</v>
      </c>
      <c r="BF4" t="s" s="40">
        <v>143</v>
      </c>
      <c r="BG4" t="s" s="40">
        <v>144</v>
      </c>
      <c r="BH4" t="s" s="40">
        <v>145</v>
      </c>
      <c r="BI4" t="s" s="40">
        <v>146</v>
      </c>
      <c r="BJ4" t="s" s="40">
        <v>147</v>
      </c>
      <c r="BK4" t="s" s="40">
        <v>148</v>
      </c>
      <c r="BL4" t="s" s="40">
        <v>149</v>
      </c>
      <c r="BM4" t="s" s="40">
        <v>150</v>
      </c>
      <c r="BN4" t="s" s="40">
        <v>151</v>
      </c>
      <c r="BO4" t="s" s="40">
        <v>152</v>
      </c>
      <c r="BP4" t="s" s="40">
        <v>153</v>
      </c>
      <c r="BQ4" t="s" s="40">
        <v>154</v>
      </c>
      <c r="BR4" t="s" s="40">
        <v>155</v>
      </c>
      <c r="BS4" t="s" s="40">
        <v>156</v>
      </c>
      <c r="BT4" t="s" s="40">
        <v>157</v>
      </c>
      <c r="BU4" t="s" s="40">
        <v>158</v>
      </c>
      <c r="BV4" t="s" s="44">
        <v>159</v>
      </c>
      <c r="BW4" t="s" s="44">
        <v>160</v>
      </c>
      <c r="BX4" t="s" s="44">
        <v>161</v>
      </c>
      <c r="BY4" t="s" s="44">
        <v>162</v>
      </c>
      <c r="BZ4" t="s" s="44">
        <v>163</v>
      </c>
      <c r="CA4" t="s" s="44">
        <v>164</v>
      </c>
      <c r="CB4" t="s" s="44">
        <v>165</v>
      </c>
      <c r="CC4" t="s" s="44">
        <v>166</v>
      </c>
      <c r="CD4" t="s" s="44">
        <v>167</v>
      </c>
      <c r="CE4" t="s" s="45">
        <v>80</v>
      </c>
      <c r="CF4" t="s" s="45">
        <v>168</v>
      </c>
      <c r="CG4" t="s" s="45">
        <v>169</v>
      </c>
    </row>
    <row r="5" ht="20.25" customHeight="1">
      <c r="A5" t="s" s="47">
        <v>1</v>
      </c>
      <c r="B5" s="48">
        <v>1</v>
      </c>
      <c r="C5" t="s" s="49">
        <v>89</v>
      </c>
      <c r="D5" s="50">
        <f>'Glad70-before-LQ'!D5*$CG5*D$93</f>
        <v>9.407980253082821</v>
      </c>
      <c r="E5" s="51">
        <f>'Glad70-before-LQ'!E5*$CG5*E$93</f>
        <v>0.00596769912936531</v>
      </c>
      <c r="F5" s="51">
        <f>'Glad70-before-LQ'!F5*$CG5*F$93</f>
        <v>0.000214111967924664</v>
      </c>
      <c r="G5" s="51">
        <f>'Glad70-before-LQ'!G5*$CG5*G$93</f>
        <v>0.0206089890626915</v>
      </c>
      <c r="H5" s="51">
        <f>'Glad70-before-LQ'!H5*$CG5*H$93</f>
        <v>1.58703885876897</v>
      </c>
      <c r="I5" s="51">
        <f>'Glad70-before-LQ'!I5*$CG5*I$93</f>
        <v>0.000872363609718669</v>
      </c>
      <c r="J5" s="51">
        <f>'Glad70-before-LQ'!J5*$CG5*J$93</f>
        <v>0.0107395100168981</v>
      </c>
      <c r="K5" s="52">
        <f>'Glad70-before-LQ'!K5*$CG5*K$93</f>
        <v>0.00297473013304292</v>
      </c>
      <c r="L5" s="51">
        <f>'Glad70-before-LQ'!L5*$CG5*L$93</f>
        <v>0.000561253858470574</v>
      </c>
      <c r="M5" s="51">
        <f>'Glad70-before-LQ'!M5*$CG5*M$93</f>
        <v>0.000343829460220384</v>
      </c>
      <c r="N5" s="51">
        <f>'Glad70-before-LQ'!N5*$CG5*N$93</f>
        <v>12.0546094949274</v>
      </c>
      <c r="O5" s="51">
        <f>'Glad70-before-LQ'!O5*$CG5*O$93</f>
        <v>1.86227612748054</v>
      </c>
      <c r="P5" s="51">
        <f>'Glad70-before-LQ'!P5*$CG5*P$93</f>
        <v>0.460852374653451</v>
      </c>
      <c r="Q5" s="51">
        <f>'Glad70-before-LQ'!Q5*$CG5*Q$93</f>
        <v>0.00324561908102079</v>
      </c>
      <c r="R5" s="51">
        <f>'Glad70-before-LQ'!R5*$CG5*R$93</f>
        <v>0.000552968403130422</v>
      </c>
      <c r="S5" s="51">
        <f>'Glad70-before-LQ'!S5*$CG5*S$93</f>
        <v>0.000407869179381709</v>
      </c>
      <c r="T5" s="51">
        <f>'Glad70-before-LQ'!T5*$CG5*T$93</f>
        <v>0.00220224275291189</v>
      </c>
      <c r="U5" s="51">
        <f>'Glad70-before-LQ'!U5*$CG5*U$93</f>
        <v>3.109917909615</v>
      </c>
      <c r="V5" s="51">
        <f>'Glad70-before-LQ'!V5*$CG5*V$93</f>
        <v>0.185219506183581</v>
      </c>
      <c r="W5" s="51">
        <f>'Glad70-before-LQ'!W5*$CG5*W$93</f>
        <v>0.0687905592923245</v>
      </c>
      <c r="X5" s="53">
        <f>'Glad70-before-LQ'!X5*$CG5*X$93</f>
        <v>0</v>
      </c>
      <c r="Y5" s="51">
        <f>'Glad70-before-LQ'!Y5*$CG5*Y$93</f>
        <v>0.0168029169787217</v>
      </c>
      <c r="Z5" s="51">
        <f>'Glad70-before-LQ'!Z5*$CG5*Z$93</f>
        <v>0.00147625705678074</v>
      </c>
      <c r="AA5" s="51">
        <f>'Glad70-before-LQ'!AA5*$CG5*AA$93</f>
        <v>0.00222980084621508</v>
      </c>
      <c r="AB5" s="51">
        <f>'Glad70-before-LQ'!AB5*$CG5*AB$93</f>
        <v>0.00581282675690069</v>
      </c>
      <c r="AC5" s="54">
        <f>'Glad70-before-LQ'!AC5*$CG5*AC$93</f>
        <v>0</v>
      </c>
      <c r="AD5" s="51">
        <f>'Glad70-before-LQ'!AD5*$CG5*AD$93</f>
        <v>6.260960153540951e-05</v>
      </c>
      <c r="AE5" s="51">
        <f>'Glad70-before-LQ'!AE5*$CG5*AE$93</f>
        <v>0.0259193203620302</v>
      </c>
      <c r="AF5" s="51">
        <f>'Glad70-before-LQ'!AF5*$CG5*AF$93</f>
        <v>0.00105270269795326</v>
      </c>
      <c r="AG5" s="51">
        <f>'Glad70-before-LQ'!AG5*$CG5*AG$93</f>
        <v>0.0904489002908288</v>
      </c>
      <c r="AH5" s="51">
        <f>'Glad70-before-LQ'!AH5*$CG5*AH$93</f>
        <v>0.235218563533311</v>
      </c>
      <c r="AI5" s="51">
        <f>'Glad70-before-LQ'!AI5*$CG5*AI$93</f>
        <v>0.6861710958242559</v>
      </c>
      <c r="AJ5" s="51">
        <f>'Glad70-before-LQ'!AJ5*$CG5*AJ$93</f>
        <v>1.18402797893571</v>
      </c>
      <c r="AK5" s="51">
        <f>'Glad70-before-LQ'!AK5*$CG5*AK$93</f>
        <v>8.23994811548947</v>
      </c>
      <c r="AL5" s="51">
        <f>'Glad70-before-LQ'!AL5*$CG5*AL$93</f>
        <v>1.09610090053485</v>
      </c>
      <c r="AM5" s="51">
        <f>'Glad70-before-LQ'!AM5*$CG5*AM$93</f>
        <v>2.78937727704302</v>
      </c>
      <c r="AN5" s="51">
        <f>'Glad70-before-LQ'!AN5*$CG5*AN$93</f>
        <v>0.0155766030470776</v>
      </c>
      <c r="AO5" s="51">
        <f>'Glad70-before-LQ'!AO5*$CG5*AO$93</f>
        <v>0.08164188852117819</v>
      </c>
      <c r="AP5" s="51">
        <f>'Glad70-before-LQ'!AP5*$CG5*AP$93</f>
        <v>0.0595240367243596</v>
      </c>
      <c r="AQ5" s="51">
        <f>'Glad70-before-LQ'!AQ5*$CG5*AQ$93</f>
        <v>0.00350239764541416</v>
      </c>
      <c r="AR5" s="51">
        <f>'Glad70-before-LQ'!AR5*$CG5*AR$93</f>
        <v>0.008775726831973059</v>
      </c>
      <c r="AS5" s="51">
        <f>'Glad70-before-LQ'!AS5*$CG5*AS$93</f>
        <v>0.213787857498321</v>
      </c>
      <c r="AT5" s="51">
        <f>'Glad70-before-LQ'!AT5*$CG5*AT$93</f>
        <v>0.000108164801173707</v>
      </c>
      <c r="AU5" s="51">
        <f>'Glad70-before-LQ'!AU5*$CG5*AU$93</f>
        <v>0.0130075739016918</v>
      </c>
      <c r="AV5" s="51">
        <f>'Glad70-before-LQ'!AV5*$CG5*AV$93</f>
        <v>1.5587576794531e-05</v>
      </c>
      <c r="AW5" s="51">
        <f>'Glad70-before-LQ'!AW5*$CG5*AW$93</f>
        <v>2.83813228159906e-06</v>
      </c>
      <c r="AX5" s="51">
        <f>'Glad70-before-LQ'!AX5*$CG5*AX$93</f>
        <v>0.000115908962737219</v>
      </c>
      <c r="AY5" s="51">
        <f>'Glad70-before-LQ'!AY5*$CG5*AY$93</f>
        <v>0.00119553526424203</v>
      </c>
      <c r="AZ5" s="51">
        <f>'Glad70-before-LQ'!AZ5*$CG5*AZ$93</f>
        <v>0.000702783572876243</v>
      </c>
      <c r="BA5" s="51">
        <f>'Glad70-before-LQ'!BA5*$CG5*BA$93</f>
        <v>5.39358985009491e-05</v>
      </c>
      <c r="BB5" s="51">
        <f>'Glad70-before-LQ'!BB5*$CG5*BB$93</f>
        <v>9.76721653084064e-05</v>
      </c>
      <c r="BC5" s="51">
        <f>'Glad70-before-LQ'!BC5*$CG5*BC$93</f>
        <v>0.101999844813103</v>
      </c>
      <c r="BD5" s="51">
        <f>'Glad70-before-LQ'!BD5*$CG5*BD$93</f>
        <v>2.17397358432551</v>
      </c>
      <c r="BE5" s="51">
        <f>'Glad70-before-LQ'!BE5*$CG5*BE$93</f>
        <v>0.197927172368102</v>
      </c>
      <c r="BF5" s="51">
        <f>'Glad70-before-LQ'!BF5*$CG5*BF$93</f>
        <v>2.06734316093948e-05</v>
      </c>
      <c r="BG5" s="51">
        <f>'Glad70-before-LQ'!BG5*$CG5*BG$93</f>
        <v>0.0406621864015257</v>
      </c>
      <c r="BH5" s="51">
        <f>'Glad70-before-LQ'!BH5*$CG5*BH$93</f>
        <v>0.0187738980375526</v>
      </c>
      <c r="BI5" s="51">
        <f>'Glad70-before-LQ'!BI5*$CG5*BI$93</f>
        <v>0.0616305755418278</v>
      </c>
      <c r="BJ5" s="51">
        <f>'Glad70-before-LQ'!BJ5*$CG5*BJ$93</f>
        <v>0.00035823611889484</v>
      </c>
      <c r="BK5" s="51">
        <f>'Glad70-before-LQ'!BK5*$CG5*BK$93</f>
        <v>0.109480489369714</v>
      </c>
      <c r="BL5" s="51">
        <f>'Glad70-before-LQ'!BL5*$CG5*BL$93</f>
        <v>0.433209896077581</v>
      </c>
      <c r="BM5" s="51">
        <f>'Glad70-before-LQ'!BM5*$CG5*BM$93</f>
        <v>0.0720618569149088</v>
      </c>
      <c r="BN5" s="51">
        <f>'Glad70-before-LQ'!BN5*$CG5*BN$93</f>
        <v>0.00552871553533266</v>
      </c>
      <c r="BO5" s="51">
        <f>'Glad70-before-LQ'!BO5*$CG5*BO$93</f>
        <v>1.21063828828211</v>
      </c>
      <c r="BP5" s="51">
        <f>'Glad70-before-LQ'!BP5*$CG5*BP$93</f>
        <v>0.393710644133484</v>
      </c>
      <c r="BQ5" s="51">
        <f>'Glad70-before-LQ'!BQ5*$CG5*BQ$93</f>
        <v>0.00630213760469274</v>
      </c>
      <c r="BR5" s="51">
        <f>'Glad70-before-LQ'!BR5*$CG5*BR$93</f>
        <v>0.159712621132609</v>
      </c>
      <c r="BS5" s="51">
        <f>'Glad70-before-LQ'!BS5*$CG5*BS$93</f>
        <v>0.0247748794963854</v>
      </c>
      <c r="BT5" s="51">
        <f>'Glad70-before-LQ'!BT5*$CG5*BT$93</f>
        <v>0.0357028272383531</v>
      </c>
      <c r="BU5" s="51">
        <f>'Glad70-before-LQ'!BU5*$CG5*BU$93</f>
        <v>0.487138988360508</v>
      </c>
      <c r="BV5" s="55">
        <f>SUM(D5:BU5)</f>
        <v>49.0917415623382</v>
      </c>
      <c r="BW5" s="56">
        <f>'Glad-base'!BW5*'Households'!$B$3/'Households'!$B$7</f>
        <v>26.4377679729145</v>
      </c>
      <c r="BX5" s="56">
        <f>'Glad-base'!BX5*'Households'!$B$3/'Households'!$B$7</f>
        <v>0.0317926632234809</v>
      </c>
      <c r="BY5" s="56">
        <f>'Glad-base'!BY5*'Businesses'!$B$4/'Businesses'!$C$4</f>
        <v>8.73221407548812</v>
      </c>
      <c r="BZ5" s="56">
        <f>'Glad-base'!BZ5*'Households'!$B$3/'Households'!$B$7</f>
        <v>0.109401679649846</v>
      </c>
      <c r="CA5" s="56">
        <f>'Glad-base'!CA5*'Households'!$B$3/'Households'!$B$7</f>
        <v>0.6396445241091659</v>
      </c>
      <c r="CB5" s="56">
        <f>'Glad-base'!CB5*'Glad-id-output'!B3/'Glad-id-output'!E3</f>
        <v>-0.110808453644239</v>
      </c>
      <c r="CC5" s="51">
        <f>'Exports'!D6</f>
        <v>53.8</v>
      </c>
      <c r="CD5" s="57">
        <f>SUM(BW5:CC5)</f>
        <v>89.64001246174089</v>
      </c>
      <c r="CE5" s="55">
        <f>SUM(CD5,BV5)</f>
        <v>138.731754024079</v>
      </c>
      <c r="CF5" s="55">
        <v>0.00194035532487508</v>
      </c>
      <c r="CG5" s="55">
        <f>'Glad-id-output'!I3</f>
        <v>0.64</v>
      </c>
    </row>
    <row r="6" ht="20.05" customHeight="1">
      <c r="A6" t="s" s="58">
        <v>1</v>
      </c>
      <c r="B6" s="59">
        <v>2</v>
      </c>
      <c r="C6" t="s" s="60">
        <v>90</v>
      </c>
      <c r="D6" s="61">
        <f>'Glad70-before-LQ'!D6*$CG6*D$93</f>
        <v>0.000120975207742663</v>
      </c>
      <c r="E6" s="62">
        <f>'Glad70-before-LQ'!E6*$CG6*E$93</f>
        <v>0.239163624337361</v>
      </c>
      <c r="F6" s="62">
        <f>'Glad70-before-LQ'!F6*$CG6*F$93</f>
        <v>2.14552885731756e-06</v>
      </c>
      <c r="G6" s="62">
        <f>'Glad70-before-LQ'!G6*$CG6*G$93</f>
        <v>1.57887543314414e-05</v>
      </c>
      <c r="H6" s="62">
        <f>'Glad70-before-LQ'!H6*$CG6*H$93</f>
        <v>1.47748638587091e-05</v>
      </c>
      <c r="I6" s="62">
        <f>'Glad70-before-LQ'!I6*$CG6*I$93</f>
        <v>7.815997824890381e-05</v>
      </c>
      <c r="J6" s="62">
        <f>'Glad70-before-LQ'!J6*$CG6*J$93</f>
        <v>0.0049974794318846</v>
      </c>
      <c r="K6" s="63">
        <f>'Glad70-before-LQ'!K6*$CG6*K$93</f>
        <v>0.000254896304651441</v>
      </c>
      <c r="L6" s="62">
        <f>'Glad70-before-LQ'!L6*$CG6*L$93</f>
        <v>4.7591503878483e-05</v>
      </c>
      <c r="M6" s="62">
        <f>'Glad70-before-LQ'!M6*$CG6*M$93</f>
        <v>9.94574809619503e-06</v>
      </c>
      <c r="N6" s="62">
        <f>'Glad70-before-LQ'!N6*$CG6*N$93</f>
        <v>0.27246459061095</v>
      </c>
      <c r="O6" s="62">
        <f>'Glad70-before-LQ'!O6*$CG6*O$93</f>
        <v>1.30729103095835e-05</v>
      </c>
      <c r="P6" s="62">
        <f>'Glad70-before-LQ'!P6*$CG6*P$93</f>
        <v>3.87418158470139e-06</v>
      </c>
      <c r="Q6" s="62">
        <f>'Glad70-before-LQ'!Q6*$CG6*Q$93</f>
        <v>3.51326216577858e-05</v>
      </c>
      <c r="R6" s="62">
        <f>'Glad70-before-LQ'!R6*$CG6*R$93</f>
        <v>1.07308120300795e-06</v>
      </c>
      <c r="S6" s="62">
        <f>'Glad70-before-LQ'!S6*$CG6*S$93</f>
        <v>1.39819473607524e-06</v>
      </c>
      <c r="T6" s="62">
        <f>'Glad70-before-LQ'!T6*$CG6*T$93</f>
        <v>0.000122578877654533</v>
      </c>
      <c r="U6" s="62">
        <f>'Glad70-before-LQ'!U6*$CG6*U$93</f>
        <v>0.000295998341506458</v>
      </c>
      <c r="V6" s="62">
        <f>'Glad70-before-LQ'!V6*$CG6*V$93</f>
        <v>6.23879909305099e-06</v>
      </c>
      <c r="W6" s="62">
        <f>'Glad70-before-LQ'!W6*$CG6*W$93</f>
        <v>0.000421785312566129</v>
      </c>
      <c r="X6" s="64">
        <f>'Glad70-before-LQ'!X6*$CG6*X$93</f>
        <v>0</v>
      </c>
      <c r="Y6" s="62">
        <f>'Glad70-before-LQ'!Y6*$CG6*Y$93</f>
        <v>0.00019657953858862</v>
      </c>
      <c r="Z6" s="62">
        <f>'Glad70-before-LQ'!Z6*$CG6*Z$93</f>
        <v>3.12709429287993e-05</v>
      </c>
      <c r="AA6" s="62">
        <f>'Glad70-before-LQ'!AA6*$CG6*AA$93</f>
        <v>2.97258235595031e-05</v>
      </c>
      <c r="AB6" s="62">
        <f>'Glad70-before-LQ'!AB6*$CG6*AB$93</f>
        <v>3.25122087230752e-06</v>
      </c>
      <c r="AC6" s="65">
        <f>'Glad70-before-LQ'!AC6*$CG6*AC$93</f>
        <v>0</v>
      </c>
      <c r="AD6" s="62">
        <f>'Glad70-before-LQ'!AD6*$CG6*AD$93</f>
        <v>3.38483385701687e-06</v>
      </c>
      <c r="AE6" s="62">
        <f>'Glad70-before-LQ'!AE6*$CG6*AE$93</f>
        <v>8.69324972241647e-06</v>
      </c>
      <c r="AF6" s="62">
        <f>'Glad70-before-LQ'!AF6*$CG6*AF$93</f>
        <v>1.64055946586827e-05</v>
      </c>
      <c r="AG6" s="62">
        <f>'Glad70-before-LQ'!AG6*$CG6*AG$93</f>
        <v>0.000160500143123783</v>
      </c>
      <c r="AH6" s="62">
        <f>'Glad70-before-LQ'!AH6*$CG6*AH$93</f>
        <v>0.00152810263619883</v>
      </c>
      <c r="AI6" s="62">
        <f>'Glad70-before-LQ'!AI6*$CG6*AI$93</f>
        <v>0.00108969453972622</v>
      </c>
      <c r="AJ6" s="62">
        <f>'Glad70-before-LQ'!AJ6*$CG6*AJ$93</f>
        <v>0.0215465520302475</v>
      </c>
      <c r="AK6" s="62">
        <f>'Glad70-before-LQ'!AK6*$CG6*AK$93</f>
        <v>0.920953998848473</v>
      </c>
      <c r="AL6" s="62">
        <f>'Glad70-before-LQ'!AL6*$CG6*AL$93</f>
        <v>0.376402527628453</v>
      </c>
      <c r="AM6" s="62">
        <f>'Glad70-before-LQ'!AM6*$CG6*AM$93</f>
        <v>0.513431048649571</v>
      </c>
      <c r="AN6" s="62">
        <f>'Glad70-before-LQ'!AN6*$CG6*AN$93</f>
        <v>0.000100208425626936</v>
      </c>
      <c r="AO6" s="62">
        <f>'Glad70-before-LQ'!AO6*$CG6*AO$93</f>
        <v>0.000158860687993235</v>
      </c>
      <c r="AP6" s="62">
        <f>'Glad70-before-LQ'!AP6*$CG6*AP$93</f>
        <v>1.19210063355943e-05</v>
      </c>
      <c r="AQ6" s="62">
        <f>'Glad70-before-LQ'!AQ6*$CG6*AQ$93</f>
        <v>1.93572642046051e-05</v>
      </c>
      <c r="AR6" s="62">
        <f>'Glad70-before-LQ'!AR6*$CG6*AR$93</f>
        <v>2.27069183184532e-05</v>
      </c>
      <c r="AS6" s="62">
        <f>'Glad70-before-LQ'!AS6*$CG6*AS$93</f>
        <v>0.00030908083153424</v>
      </c>
      <c r="AT6" s="62">
        <f>'Glad70-before-LQ'!AT6*$CG6*AT$93</f>
        <v>1.51124212985191e-06</v>
      </c>
      <c r="AU6" s="62">
        <f>'Glad70-before-LQ'!AU6*$CG6*AU$93</f>
        <v>1.82926742312933e-06</v>
      </c>
      <c r="AV6" s="62">
        <f>'Glad70-before-LQ'!AV6*$CG6*AV$93</f>
        <v>3.31375766736767e-07</v>
      </c>
      <c r="AW6" s="62">
        <f>'Glad70-before-LQ'!AW6*$CG6*AW$93</f>
        <v>3.48929684683496e-08</v>
      </c>
      <c r="AX6" s="62">
        <f>'Glad70-before-LQ'!AX6*$CG6*AX$93</f>
        <v>3.57668704972272e-06</v>
      </c>
      <c r="AY6" s="62">
        <f>'Glad70-before-LQ'!AY6*$CG6*AY$93</f>
        <v>0</v>
      </c>
      <c r="AZ6" s="62">
        <f>'Glad70-before-LQ'!AZ6*$CG6*AZ$93</f>
        <v>6.75274673674609e-07</v>
      </c>
      <c r="BA6" s="62">
        <f>'Glad70-before-LQ'!BA6*$CG6*BA$93</f>
        <v>2.07592000105715e-07</v>
      </c>
      <c r="BB6" s="62">
        <f>'Glad70-before-LQ'!BB6*$CG6*BB$93</f>
        <v>1.15960028018742e-06</v>
      </c>
      <c r="BC6" s="62">
        <f>'Glad70-before-LQ'!BC6*$CG6*BC$93</f>
        <v>6.48518689827763e-05</v>
      </c>
      <c r="BD6" s="62">
        <f>'Glad70-before-LQ'!BD6*$CG6*BD$93</f>
        <v>2.19639642184641e-05</v>
      </c>
      <c r="BE6" s="62">
        <f>'Glad70-before-LQ'!BE6*$CG6*BE$93</f>
        <v>7.36921669302648e-05</v>
      </c>
      <c r="BF6" s="62">
        <f>'Glad70-before-LQ'!BF6*$CG6*BF$93</f>
        <v>2.03422110736825e-07</v>
      </c>
      <c r="BG6" s="62">
        <f>'Glad70-before-LQ'!BG6*$CG6*BG$93</f>
        <v>1.72888797545927e-05</v>
      </c>
      <c r="BH6" s="62">
        <f>'Glad70-before-LQ'!BH6*$CG6*BH$93</f>
        <v>8.01540141200581e-05</v>
      </c>
      <c r="BI6" s="62">
        <f>'Glad70-before-LQ'!BI6*$CG6*BI$93</f>
        <v>2.94929118688623e-05</v>
      </c>
      <c r="BJ6" s="62">
        <f>'Glad70-before-LQ'!BJ6*$CG6*BJ$93</f>
        <v>4.41131292809309e-07</v>
      </c>
      <c r="BK6" s="62">
        <f>'Glad70-before-LQ'!BK6*$CG6*BK$93</f>
        <v>7.27026687070915e-05</v>
      </c>
      <c r="BL6" s="62">
        <f>'Glad70-before-LQ'!BL6*$CG6*BL$93</f>
        <v>9.0408525572868e-05</v>
      </c>
      <c r="BM6" s="62">
        <f>'Glad70-before-LQ'!BM6*$CG6*BM$93</f>
        <v>1.18227963769904e-05</v>
      </c>
      <c r="BN6" s="62">
        <f>'Glad70-before-LQ'!BN6*$CG6*BN$93</f>
        <v>7.220907519715559e-07</v>
      </c>
      <c r="BO6" s="62">
        <f>'Glad70-before-LQ'!BO6*$CG6*BO$93</f>
        <v>0.000366646106537397</v>
      </c>
      <c r="BP6" s="62">
        <f>'Glad70-before-LQ'!BP6*$CG6*BP$93</f>
        <v>0.000106299821833547</v>
      </c>
      <c r="BQ6" s="62">
        <f>'Glad70-before-LQ'!BQ6*$CG6*BQ$93</f>
        <v>1.61815046252204e-06</v>
      </c>
      <c r="BR6" s="62">
        <f>'Glad70-before-LQ'!BR6*$CG6*BR$93</f>
        <v>0.000498907359007747</v>
      </c>
      <c r="BS6" s="62">
        <f>'Glad70-before-LQ'!BS6*$CG6*BS$93</f>
        <v>0.00246472205050495</v>
      </c>
      <c r="BT6" s="62">
        <f>'Glad70-before-LQ'!BT6*$CG6*BT$93</f>
        <v>0.000418131152017986</v>
      </c>
      <c r="BU6" s="62">
        <f>'Glad70-before-LQ'!BU6*$CG6*BU$93</f>
        <v>8.68448548260917e-05</v>
      </c>
      <c r="BV6" s="4">
        <f>SUM(D6:BU6)</f>
        <v>2.35851123527234</v>
      </c>
      <c r="BW6" s="66">
        <f>'Glad-base'!BW6*'Households'!$B$3/'Households'!$B$7</f>
        <v>1.88831897907312</v>
      </c>
      <c r="BX6" s="66">
        <f>'Glad-base'!BX6*'Households'!$B$3/'Households'!$B$7</f>
        <v>0</v>
      </c>
      <c r="BY6" s="66">
        <f>'Glad-base'!BY6*'Businesses'!$B$4/'Businesses'!$C$4</f>
        <v>0.009228543058352801</v>
      </c>
      <c r="BZ6" s="66">
        <f>'Glad-base'!BZ6*'Households'!$B$3/'Households'!$B$7</f>
        <v>0.000162410051493306</v>
      </c>
      <c r="CA6" s="66">
        <f>'Glad-base'!CA6*'Households'!$B$3/'Households'!$B$7</f>
        <v>0.00406741643666323</v>
      </c>
      <c r="CB6" s="66">
        <f>'Glad-base'!CB6*'Glad-id-output'!B4/'Glad-id-output'!E4</f>
        <v>0.483529795748959</v>
      </c>
      <c r="CC6" s="62">
        <f>'Exports'!D7</f>
        <v>1.7</v>
      </c>
      <c r="CD6" s="4">
        <f>SUM(BW6:CC6)</f>
        <v>4.08530714436859</v>
      </c>
      <c r="CE6" s="4">
        <f>SUM(CD6,BV6)</f>
        <v>6.44381837964093</v>
      </c>
      <c r="CF6" s="67">
        <v>0.00538088169521224</v>
      </c>
      <c r="CG6" s="67">
        <f>'Glad-id-output'!I4</f>
        <v>0.870767251668021</v>
      </c>
    </row>
    <row r="7" ht="20.05" customHeight="1">
      <c r="A7" t="s" s="58">
        <v>1</v>
      </c>
      <c r="B7" s="59">
        <v>3</v>
      </c>
      <c r="C7" t="s" s="60">
        <v>170</v>
      </c>
      <c r="D7" s="61">
        <f>'Glad70-before-LQ'!D7*$CG7*D$93</f>
        <v>0.0738314902891596</v>
      </c>
      <c r="E7" s="62">
        <f>'Glad70-before-LQ'!E7*$CG7*E$93</f>
        <v>0.00391362287456177</v>
      </c>
      <c r="F7" s="62">
        <f>'Glad70-before-LQ'!F7*$CG7*F$93</f>
        <v>0.374563273732554</v>
      </c>
      <c r="G7" s="62">
        <f>'Glad70-before-LQ'!G7*$CG7*G$93</f>
        <v>0.000248081469169746</v>
      </c>
      <c r="H7" s="62">
        <f>'Glad70-before-LQ'!H7*$CG7*H$93</f>
        <v>0.000764767623324318</v>
      </c>
      <c r="I7" s="62">
        <f>'Glad70-before-LQ'!I7*$CG7*I$93</f>
        <v>0.00739878002715888</v>
      </c>
      <c r="J7" s="62">
        <f>'Glad70-before-LQ'!J7*$CG7*J$93</f>
        <v>0.24465598747999</v>
      </c>
      <c r="K7" s="63">
        <f>'Glad70-before-LQ'!K7*$CG7*K$93</f>
        <v>0.010972778653982</v>
      </c>
      <c r="L7" s="62">
        <f>'Glad70-before-LQ'!L7*$CG7*L$93</f>
        <v>0.00225450547345099</v>
      </c>
      <c r="M7" s="62">
        <f>'Glad70-before-LQ'!M7*$CG7*M$93</f>
        <v>0.0009941879750962441</v>
      </c>
      <c r="N7" s="62">
        <f>'Glad70-before-LQ'!N7*$CG7*N$93</f>
        <v>0.00165196497270592</v>
      </c>
      <c r="O7" s="62">
        <f>'Glad70-before-LQ'!O7*$CG7*O$93</f>
        <v>0.0009617177427147479</v>
      </c>
      <c r="P7" s="62">
        <f>'Glad70-before-LQ'!P7*$CG7*P$93</f>
        <v>0.000125272126717213</v>
      </c>
      <c r="Q7" s="62">
        <f>'Glad70-before-LQ'!Q7*$CG7*Q$93</f>
        <v>0.813937164083454</v>
      </c>
      <c r="R7" s="62">
        <f>'Glad70-before-LQ'!R7*$CG7*R$93</f>
        <v>0.000134046430020176</v>
      </c>
      <c r="S7" s="62">
        <f>'Glad70-before-LQ'!S7*$CG7*S$93</f>
        <v>0.000561092246276393</v>
      </c>
      <c r="T7" s="62">
        <f>'Glad70-before-LQ'!T7*$CG7*T$93</f>
        <v>0.0359173861434318</v>
      </c>
      <c r="U7" s="62">
        <f>'Glad70-before-LQ'!U7*$CG7*U$93</f>
        <v>1.77274093142442</v>
      </c>
      <c r="V7" s="62">
        <f>'Glad70-before-LQ'!V7*$CG7*V$93</f>
        <v>0.0173819167529647</v>
      </c>
      <c r="W7" s="62">
        <f>'Glad70-before-LQ'!W7*$CG7*W$93</f>
        <v>0.0268378952027123</v>
      </c>
      <c r="X7" s="64">
        <f>'Glad70-before-LQ'!X7*$CG7*X$93</f>
        <v>0</v>
      </c>
      <c r="Y7" s="62">
        <f>'Glad70-before-LQ'!Y7*$CG7*Y$93</f>
        <v>0.0128893880686945</v>
      </c>
      <c r="Z7" s="62">
        <f>'Glad70-before-LQ'!Z7*$CG7*Z$93</f>
        <v>0.00355762220928622</v>
      </c>
      <c r="AA7" s="62">
        <f>'Glad70-before-LQ'!AA7*$CG7*AA$93</f>
        <v>0.00421725596028679</v>
      </c>
      <c r="AB7" s="62">
        <f>'Glad70-before-LQ'!AB7*$CG7*AB$93</f>
        <v>0.000300646633988665</v>
      </c>
      <c r="AC7" s="65">
        <f>'Glad70-before-LQ'!AC7*$CG7*AC$93</f>
        <v>0</v>
      </c>
      <c r="AD7" s="62">
        <f>'Glad70-before-LQ'!AD7*$CG7*AD$93</f>
        <v>2.10685455497881e-05</v>
      </c>
      <c r="AE7" s="62">
        <f>'Glad70-before-LQ'!AE7*$CG7*AE$93</f>
        <v>0.00223912382476248</v>
      </c>
      <c r="AF7" s="62">
        <f>'Glad70-before-LQ'!AF7*$CG7*AF$93</f>
        <v>0.000153835880443556</v>
      </c>
      <c r="AG7" s="62">
        <f>'Glad70-before-LQ'!AG7*$CG7*AG$93</f>
        <v>0.00484743869317803</v>
      </c>
      <c r="AH7" s="62">
        <f>'Glad70-before-LQ'!AH7*$CG7*AH$93</f>
        <v>0.0197215376546542</v>
      </c>
      <c r="AI7" s="62">
        <f>'Glad70-before-LQ'!AI7*$CG7*AI$93</f>
        <v>0.023493016271034</v>
      </c>
      <c r="AJ7" s="62">
        <f>'Glad70-before-LQ'!AJ7*$CG7*AJ$93</f>
        <v>0.00203289022746026</v>
      </c>
      <c r="AK7" s="62">
        <f>'Glad70-before-LQ'!AK7*$CG7*AK$93</f>
        <v>0.00272271903969604</v>
      </c>
      <c r="AL7" s="62">
        <f>'Glad70-before-LQ'!AL7*$CG7*AL$93</f>
        <v>0.00114974305718231</v>
      </c>
      <c r="AM7" s="62">
        <f>'Glad70-before-LQ'!AM7*$CG7*AM$93</f>
        <v>0.00327280384796561</v>
      </c>
      <c r="AN7" s="62">
        <f>'Glad70-before-LQ'!AN7*$CG7*AN$93</f>
        <v>0.00844348641386718</v>
      </c>
      <c r="AO7" s="62">
        <f>'Glad70-before-LQ'!AO7*$CG7*AO$93</f>
        <v>0.035490810374828</v>
      </c>
      <c r="AP7" s="62">
        <f>'Glad70-before-LQ'!AP7*$CG7*AP$93</f>
        <v>0.00358649872142636</v>
      </c>
      <c r="AQ7" s="62">
        <f>'Glad70-before-LQ'!AQ7*$CG7*AQ$93</f>
        <v>0.000428173881140225</v>
      </c>
      <c r="AR7" s="62">
        <f>'Glad70-before-LQ'!AR7*$CG7*AR$93</f>
        <v>0.00074112661323549</v>
      </c>
      <c r="AS7" s="62">
        <f>'Glad70-before-LQ'!AS7*$CG7*AS$93</f>
        <v>0.00118793773475622</v>
      </c>
      <c r="AT7" s="62">
        <f>'Glad70-before-LQ'!AT7*$CG7*AT$93</f>
        <v>1.87933036269109e-05</v>
      </c>
      <c r="AU7" s="62">
        <f>'Glad70-before-LQ'!AU7*$CG7*AU$93</f>
        <v>1.11248602739786e-05</v>
      </c>
      <c r="AV7" s="62">
        <f>'Glad70-before-LQ'!AV7*$CG7*AV$93</f>
        <v>2.71146202785726e-06</v>
      </c>
      <c r="AW7" s="62">
        <f>'Glad70-before-LQ'!AW7*$CG7*AW$93</f>
        <v>0.00100963403624878</v>
      </c>
      <c r="AX7" s="62">
        <f>'Glad70-before-LQ'!AX7*$CG7*AX$93</f>
        <v>1.83580644233475e-05</v>
      </c>
      <c r="AY7" s="62">
        <f>'Glad70-before-LQ'!AY7*$CG7*AY$93</f>
        <v>1.60078531087648e-05</v>
      </c>
      <c r="AZ7" s="62">
        <f>'Glad70-before-LQ'!AZ7*$CG7*AZ$93</f>
        <v>0.000410649858709687</v>
      </c>
      <c r="BA7" s="62">
        <f>'Glad70-before-LQ'!BA7*$CG7*BA$93</f>
        <v>0.000141514981215362</v>
      </c>
      <c r="BB7" s="62">
        <f>'Glad70-before-LQ'!BB7*$CG7*BB$93</f>
        <v>0.00053987096171504</v>
      </c>
      <c r="BC7" s="62">
        <f>'Glad70-before-LQ'!BC7*$CG7*BC$93</f>
        <v>0.0102506040658121</v>
      </c>
      <c r="BD7" s="62">
        <f>'Glad70-before-LQ'!BD7*$CG7*BD$93</f>
        <v>0.0224407713937277</v>
      </c>
      <c r="BE7" s="62">
        <f>'Glad70-before-LQ'!BE7*$CG7*BE$93</f>
        <v>0.0733651236573732</v>
      </c>
      <c r="BF7" s="62">
        <f>'Glad70-before-LQ'!BF7*$CG7*BF$93</f>
        <v>0.00164593595140157</v>
      </c>
      <c r="BG7" s="62">
        <f>'Glad70-before-LQ'!BG7*$CG7*BG$93</f>
        <v>0.0394977861485767</v>
      </c>
      <c r="BH7" s="62">
        <f>'Glad70-before-LQ'!BH7*$CG7*BH$93</f>
        <v>0.00388658314691399</v>
      </c>
      <c r="BI7" s="62">
        <f>'Glad70-before-LQ'!BI7*$CG7*BI$93</f>
        <v>0.000944507701462284</v>
      </c>
      <c r="BJ7" s="62">
        <f>'Glad70-before-LQ'!BJ7*$CG7*BJ$93</f>
        <v>3.64652839536627e-05</v>
      </c>
      <c r="BK7" s="62">
        <f>'Glad70-before-LQ'!BK7*$CG7*BK$93</f>
        <v>0.008895922547718239</v>
      </c>
      <c r="BL7" s="62">
        <f>'Glad70-before-LQ'!BL7*$CG7*BL$93</f>
        <v>0.0115579985195938</v>
      </c>
      <c r="BM7" s="62">
        <f>'Glad70-before-LQ'!BM7*$CG7*BM$93</f>
        <v>0.0022092263664551</v>
      </c>
      <c r="BN7" s="62">
        <f>'Glad70-before-LQ'!BN7*$CG7*BN$93</f>
        <v>0.000232642422285039</v>
      </c>
      <c r="BO7" s="62">
        <f>'Glad70-before-LQ'!BO7*$CG7*BO$93</f>
        <v>0.0104175994012592</v>
      </c>
      <c r="BP7" s="62">
        <f>'Glad70-before-LQ'!BP7*$CG7*BP$93</f>
        <v>0.00351755079608935</v>
      </c>
      <c r="BQ7" s="62">
        <f>'Glad70-before-LQ'!BQ7*$CG7*BQ$93</f>
        <v>4.34458711848205e-06</v>
      </c>
      <c r="BR7" s="62">
        <f>'Glad70-before-LQ'!BR7*$CG7*BR$93</f>
        <v>0.000381500887382407</v>
      </c>
      <c r="BS7" s="62">
        <f>'Glad70-before-LQ'!BS7*$CG7*BS$93</f>
        <v>6.1409509673778e-05</v>
      </c>
      <c r="BT7" s="62">
        <f>'Glad70-before-LQ'!BT7*$CG7*BT$93</f>
        <v>0.0272045864179705</v>
      </c>
      <c r="BU7" s="62">
        <f>'Glad70-before-LQ'!BU7*$CG7*BU$93</f>
        <v>0.00222928604068254</v>
      </c>
      <c r="BV7" s="4">
        <f>SUM(D7:BU7)</f>
        <v>3.7412924966041</v>
      </c>
      <c r="BW7" s="66">
        <f>'Glad-base'!BW7*'Households'!$B$3/'Households'!$B$7</f>
        <v>0.181083326292482</v>
      </c>
      <c r="BX7" s="66">
        <f>'Glad-base'!BX7*'Households'!$B$3/'Households'!$B$7</f>
        <v>0.194056127703399</v>
      </c>
      <c r="BY7" s="66">
        <f>'Glad-base'!BY7*'Businesses'!$B$4/'Businesses'!$C$4</f>
        <v>0.0350183535923496</v>
      </c>
      <c r="BZ7" s="66">
        <f>'Glad-base'!BZ7*'Households'!$B$3/'Households'!$B$7</f>
        <v>0.0007995112461380021</v>
      </c>
      <c r="CA7" s="66">
        <f>'Glad-base'!CA7*'Households'!$B$3/'Households'!$B$7</f>
        <v>0.0156400282492276</v>
      </c>
      <c r="CB7" s="66">
        <f>'Glad-base'!CB7*'Glad-id-output'!B5/'Glad-id-output'!E5</f>
        <v>0.19393877021024</v>
      </c>
      <c r="CC7" s="62">
        <f>'Exports'!D8</f>
        <v>2.6</v>
      </c>
      <c r="CD7" s="4">
        <f>SUM(BW7:CC7)</f>
        <v>3.22053611729384</v>
      </c>
      <c r="CE7" s="4">
        <f>SUM(CD7,BV7)</f>
        <v>6.96182861389794</v>
      </c>
      <c r="CF7" s="67">
        <v>0.00273772463078795</v>
      </c>
      <c r="CG7" s="67">
        <f>'Glad-id-output'!I5</f>
        <v>0.6</v>
      </c>
    </row>
    <row r="8" ht="20.05" customHeight="1">
      <c r="A8" t="s" s="58">
        <v>1</v>
      </c>
      <c r="B8" s="59">
        <v>4</v>
      </c>
      <c r="C8" t="s" s="60">
        <v>171</v>
      </c>
      <c r="D8" s="61">
        <f>'Glad70-before-LQ'!D8*$CG8*D$93</f>
        <v>0.07404302782667729</v>
      </c>
      <c r="E8" s="62">
        <f>'Glad70-before-LQ'!E8*$CG8*E$93</f>
        <v>0.00243344993784278</v>
      </c>
      <c r="F8" s="62">
        <f>'Glad70-before-LQ'!F8*$CG8*F$93</f>
        <v>6.15440497001131e-05</v>
      </c>
      <c r="G8" s="62">
        <f>'Glad70-before-LQ'!G8*$CG8*G$93</f>
        <v>0.0132545535682266</v>
      </c>
      <c r="H8" s="62">
        <f>'Glad70-before-LQ'!H8*$CG8*H$93</f>
        <v>0.00189013928639463</v>
      </c>
      <c r="I8" s="62">
        <f>'Glad70-before-LQ'!I8*$CG8*I$93</f>
        <v>0.0113818967987988</v>
      </c>
      <c r="J8" s="62">
        <f>'Glad70-before-LQ'!J8*$CG8*J$93</f>
        <v>0.82275446895616</v>
      </c>
      <c r="K8" s="63">
        <f>'Glad70-before-LQ'!K8*$CG8*K$93</f>
        <v>0.0374906979200989</v>
      </c>
      <c r="L8" s="62">
        <f>'Glad70-before-LQ'!L8*$CG8*L$93</f>
        <v>0.00705840325197678</v>
      </c>
      <c r="M8" s="62">
        <f>'Glad70-before-LQ'!M8*$CG8*M$93</f>
        <v>0.0010775672718752</v>
      </c>
      <c r="N8" s="62">
        <f>'Glad70-before-LQ'!N8*$CG8*N$93</f>
        <v>0.152973716702271</v>
      </c>
      <c r="O8" s="62">
        <f>'Glad70-before-LQ'!O8*$CG8*O$93</f>
        <v>0.00162355611133398</v>
      </c>
      <c r="P8" s="62">
        <f>'Glad70-before-LQ'!P8*$CG8*P$93</f>
        <v>0.0142948391054829</v>
      </c>
      <c r="Q8" s="62">
        <f>'Glad70-before-LQ'!Q8*$CG8*Q$93</f>
        <v>0.0002943111435681</v>
      </c>
      <c r="R8" s="62">
        <f>'Glad70-before-LQ'!R8*$CG8*R$93</f>
        <v>7.61121680621928e-05</v>
      </c>
      <c r="S8" s="62">
        <f>'Glad70-before-LQ'!S8*$CG8*S$93</f>
        <v>0.000113379627009535</v>
      </c>
      <c r="T8" s="62">
        <f>'Glad70-before-LQ'!T8*$CG8*T$93</f>
        <v>0.0160493634587211</v>
      </c>
      <c r="U8" s="62">
        <f>'Glad70-before-LQ'!U8*$CG8*U$93</f>
        <v>0.0037714138863433</v>
      </c>
      <c r="V8" s="62">
        <f>'Glad70-before-LQ'!V8*$CG8*V$93</f>
        <v>0.00015553623038474</v>
      </c>
      <c r="W8" s="62">
        <f>'Glad70-before-LQ'!W8*$CG8*W$93</f>
        <v>0.016101996940058</v>
      </c>
      <c r="X8" s="64">
        <f>'Glad70-before-LQ'!X8*$CG8*X$93</f>
        <v>0</v>
      </c>
      <c r="Y8" s="62">
        <f>'Glad70-before-LQ'!Y8*$CG8*Y$93</f>
        <v>0.00855422462481472</v>
      </c>
      <c r="Z8" s="62">
        <f>'Glad70-before-LQ'!Z8*$CG8*Z$93</f>
        <v>0.00217148625189023</v>
      </c>
      <c r="AA8" s="62">
        <f>'Glad70-before-LQ'!AA8*$CG8*AA$93</f>
        <v>0.000495656227880511</v>
      </c>
      <c r="AB8" s="62">
        <f>'Glad70-before-LQ'!AB8*$CG8*AB$93</f>
        <v>5.32743642444858e-05</v>
      </c>
      <c r="AC8" s="65">
        <f>'Glad70-before-LQ'!AC8*$CG8*AC$93</f>
        <v>0</v>
      </c>
      <c r="AD8" s="62">
        <f>'Glad70-before-LQ'!AD8*$CG8*AD$93</f>
        <v>0.000554312655977818</v>
      </c>
      <c r="AE8" s="62">
        <f>'Glad70-before-LQ'!AE8*$CG8*AE$93</f>
        <v>0.000130879634447054</v>
      </c>
      <c r="AF8" s="62">
        <f>'Glad70-before-LQ'!AF8*$CG8*AF$93</f>
        <v>0.000809972942399296</v>
      </c>
      <c r="AG8" s="62">
        <f>'Glad70-before-LQ'!AG8*$CG8*AG$93</f>
        <v>0.0110077226147082</v>
      </c>
      <c r="AH8" s="62">
        <f>'Glad70-before-LQ'!AH8*$CG8*AH$93</f>
        <v>0.211798657789366</v>
      </c>
      <c r="AI8" s="62">
        <f>'Glad70-before-LQ'!AI8*$CG8*AI$93</f>
        <v>0.108591128053992</v>
      </c>
      <c r="AJ8" s="62">
        <f>'Glad70-before-LQ'!AJ8*$CG8*AJ$93</f>
        <v>0.06428951108034781</v>
      </c>
      <c r="AK8" s="62">
        <f>'Glad70-before-LQ'!AK8*$CG8*AK$93</f>
        <v>1.99596241406679</v>
      </c>
      <c r="AL8" s="62">
        <f>'Glad70-before-LQ'!AL8*$CG8*AL$93</f>
        <v>0.222525642558284</v>
      </c>
      <c r="AM8" s="62">
        <f>'Glad70-before-LQ'!AM8*$CG8*AM$93</f>
        <v>0.451906006961661</v>
      </c>
      <c r="AN8" s="62">
        <f>'Glad70-before-LQ'!AN8*$CG8*AN$93</f>
        <v>0.009297185354735839</v>
      </c>
      <c r="AO8" s="62">
        <f>'Glad70-before-LQ'!AO8*$CG8*AO$93</f>
        <v>0.0208191323554273</v>
      </c>
      <c r="AP8" s="62">
        <f>'Glad70-before-LQ'!AP8*$CG8*AP$93</f>
        <v>0.00096242336145156</v>
      </c>
      <c r="AQ8" s="62">
        <f>'Glad70-before-LQ'!AQ8*$CG8*AQ$93</f>
        <v>0.000434264573721554</v>
      </c>
      <c r="AR8" s="62">
        <f>'Glad70-before-LQ'!AR8*$CG8*AR$93</f>
        <v>0.00211552574438395</v>
      </c>
      <c r="AS8" s="62">
        <f>'Glad70-before-LQ'!AS8*$CG8*AS$93</f>
        <v>0.0502372737034277</v>
      </c>
      <c r="AT8" s="62">
        <f>'Glad70-before-LQ'!AT8*$CG8*AT$93</f>
        <v>1.70577742682252e-05</v>
      </c>
      <c r="AU8" s="62">
        <f>'Glad70-before-LQ'!AU8*$CG8*AU$93</f>
        <v>0.000166964241221946</v>
      </c>
      <c r="AV8" s="62">
        <f>'Glad70-before-LQ'!AV8*$CG8*AV$93</f>
        <v>2.28333644451138e-05</v>
      </c>
      <c r="AW8" s="62">
        <f>'Glad70-before-LQ'!AW8*$CG8*AW$93</f>
        <v>3.43012222286634e-05</v>
      </c>
      <c r="AX8" s="62">
        <f>'Glad70-before-LQ'!AX8*$CG8*AX$93</f>
        <v>0.000377857585363841</v>
      </c>
      <c r="AY8" s="62">
        <f>'Glad70-before-LQ'!AY8*$CG8*AY$93</f>
        <v>1.05837045347205e-06</v>
      </c>
      <c r="AZ8" s="62">
        <f>'Glad70-before-LQ'!AZ8*$CG8*AZ$93</f>
        <v>1.80603907813065e-05</v>
      </c>
      <c r="BA8" s="62">
        <f>'Glad70-before-LQ'!BA8*$CG8*BA$93</f>
        <v>6.07128513300406e-06</v>
      </c>
      <c r="BB8" s="62">
        <f>'Glad70-before-LQ'!BB8*$CG8*BB$93</f>
        <v>2.56396536331694e-05</v>
      </c>
      <c r="BC8" s="62">
        <f>'Glad70-before-LQ'!BC8*$CG8*BC$93</f>
        <v>0.009736330954245521</v>
      </c>
      <c r="BD8" s="62">
        <f>'Glad70-before-LQ'!BD8*$CG8*BD$93</f>
        <v>0.00323767263793946</v>
      </c>
      <c r="BE8" s="62">
        <f>'Glad70-before-LQ'!BE8*$CG8*BE$93</f>
        <v>0.0117178990391714</v>
      </c>
      <c r="BF8" s="62">
        <f>'Glad70-before-LQ'!BF8*$CG8*BF$93</f>
        <v>5.69164989246158e-05</v>
      </c>
      <c r="BG8" s="62">
        <f>'Glad70-before-LQ'!BG8*$CG8*BG$93</f>
        <v>0.00328888354059712</v>
      </c>
      <c r="BH8" s="62">
        <f>'Glad70-before-LQ'!BH8*$CG8*BH$93</f>
        <v>0.0129962541962054</v>
      </c>
      <c r="BI8" s="62">
        <f>'Glad70-before-LQ'!BI8*$CG8*BI$93</f>
        <v>0.0162648228448417</v>
      </c>
      <c r="BJ8" s="62">
        <f>'Glad70-before-LQ'!BJ8*$CG8*BJ$93</f>
        <v>2.81238128770802e-05</v>
      </c>
      <c r="BK8" s="62">
        <f>'Glad70-before-LQ'!BK8*$CG8*BK$93</f>
        <v>0.0103911734429154</v>
      </c>
      <c r="BL8" s="62">
        <f>'Glad70-before-LQ'!BL8*$CG8*BL$93</f>
        <v>0.00492221909783056</v>
      </c>
      <c r="BM8" s="62">
        <f>'Glad70-before-LQ'!BM8*$CG8*BM$93</f>
        <v>0.0006657741164797501</v>
      </c>
      <c r="BN8" s="62">
        <f>'Glad70-before-LQ'!BN8*$CG8*BN$93</f>
        <v>1.97126484714485e-05</v>
      </c>
      <c r="BO8" s="62">
        <f>'Glad70-before-LQ'!BO8*$CG8*BO$93</f>
        <v>0.0383837609234375</v>
      </c>
      <c r="BP8" s="62">
        <f>'Glad70-before-LQ'!BP8*$CG8*BP$93</f>
        <v>0.00827910343877512</v>
      </c>
      <c r="BQ8" s="62">
        <f>'Glad70-before-LQ'!BQ8*$CG8*BQ$93</f>
        <v>0.00121335731572097</v>
      </c>
      <c r="BR8" s="62">
        <f>'Glad70-before-LQ'!BR8*$CG8*BR$93</f>
        <v>0.00172539727325195</v>
      </c>
      <c r="BS8" s="62">
        <f>'Glad70-before-LQ'!BS8*$CG8*BS$93</f>
        <v>0.000650620318351038</v>
      </c>
      <c r="BT8" s="62">
        <f>'Glad70-before-LQ'!BT8*$CG8*BT$93</f>
        <v>0.0616644756187969</v>
      </c>
      <c r="BU8" s="62">
        <f>'Glad70-before-LQ'!BU8*$CG8*BU$93</f>
        <v>0.0126079249291322</v>
      </c>
      <c r="BV8" s="4">
        <f>SUM(D8:BU8)</f>
        <v>4.53813693569643</v>
      </c>
      <c r="BW8" s="66">
        <f>'Glad-base'!BW8*'Households'!$B$3/'Households'!$B$7</f>
        <v>1.82909633292482</v>
      </c>
      <c r="BX8" s="66">
        <f>'Glad-base'!BX8*'Households'!$B$3/'Households'!$B$7</f>
        <v>0.0686660144181256</v>
      </c>
      <c r="BY8" s="66">
        <f>'Glad-base'!BY8*'Businesses'!$B$4/'Businesses'!$C$4</f>
        <v>0.0217899216743592</v>
      </c>
      <c r="BZ8" s="66">
        <f>'Glad-base'!BZ8*'Households'!$B$3/'Households'!$B$7</f>
        <v>0.000445433450051493</v>
      </c>
      <c r="CA8" s="66">
        <f>'Glad-base'!CA8*'Households'!$B$3/'Households'!$B$7</f>
        <v>0.00967354869207003</v>
      </c>
      <c r="CB8" s="66">
        <f>'Glad-base'!CB8*'Glad-id-output'!B6/'Glad-id-output'!E6</f>
        <v>0.0073577289795815</v>
      </c>
      <c r="CC8" s="62">
        <f>'Exports'!D9</f>
        <v>2</v>
      </c>
      <c r="CD8" s="4">
        <f>SUM(BW8:CC8)</f>
        <v>3.93702898013901</v>
      </c>
      <c r="CE8" s="4">
        <f>SUM(CD8,BV8)</f>
        <v>8.47516591583544</v>
      </c>
      <c r="CF8" s="67">
        <v>0.00297245949160971</v>
      </c>
      <c r="CG8" s="67">
        <f>'Glad-id-output'!I6</f>
        <v>0.8</v>
      </c>
    </row>
    <row r="9" ht="20.05" customHeight="1">
      <c r="A9" t="s" s="58">
        <v>1</v>
      </c>
      <c r="B9" s="59">
        <v>5</v>
      </c>
      <c r="C9" t="s" s="60">
        <v>172</v>
      </c>
      <c r="D9" s="61">
        <f>'Glad70-before-LQ'!D9*$CG9*D$93</f>
        <v>1.55676276000082</v>
      </c>
      <c r="E9" s="62">
        <f>'Glad70-before-LQ'!E9*$CG9*E$93</f>
        <v>0.008915944074562639</v>
      </c>
      <c r="F9" s="62">
        <f>'Glad70-before-LQ'!F9*$CG9*F$93</f>
        <v>0.326687193184368</v>
      </c>
      <c r="G9" s="62">
        <f>'Glad70-before-LQ'!G9*$CG9*G$93</f>
        <v>0.0289324686971316</v>
      </c>
      <c r="H9" s="62">
        <f>'Glad70-before-LQ'!H9*$CG9*H$93</f>
        <v>0.0225881334290575</v>
      </c>
      <c r="I9" s="62">
        <f>'Glad70-before-LQ'!I9*$CG9*I$93</f>
        <v>0.00575324907638448</v>
      </c>
      <c r="J9" s="62">
        <f>'Glad70-before-LQ'!J9*$CG9*J$93</f>
        <v>0.09967837045874101</v>
      </c>
      <c r="K9" s="63">
        <f>'Glad70-before-LQ'!K9*$CG9*K$93</f>
        <v>0.0802056351568452</v>
      </c>
      <c r="L9" s="62">
        <f>'Glad70-before-LQ'!L9*$CG9*L$93</f>
        <v>0.0149607130241995</v>
      </c>
      <c r="M9" s="62">
        <f>'Glad70-before-LQ'!M9*$CG9*M$93</f>
        <v>0.000187230142516155</v>
      </c>
      <c r="N9" s="62">
        <f>'Glad70-before-LQ'!N9*$CG9*N$93</f>
        <v>0.000434662401479616</v>
      </c>
      <c r="O9" s="62">
        <f>'Glad70-before-LQ'!O9*$CG9*O$93</f>
        <v>0.000114037412472429</v>
      </c>
      <c r="P9" s="62">
        <f>'Glad70-before-LQ'!P9*$CG9*P$93</f>
        <v>2.53919368937088e-05</v>
      </c>
      <c r="Q9" s="62">
        <f>'Glad70-before-LQ'!Q9*$CG9*Q$93</f>
        <v>0.000189988141916091</v>
      </c>
      <c r="R9" s="62">
        <f>'Glad70-before-LQ'!R9*$CG9*R$93</f>
        <v>1.79599360999716e-05</v>
      </c>
      <c r="S9" s="62">
        <f>'Glad70-before-LQ'!S9*$CG9*S$93</f>
        <v>2.27992529064528e-05</v>
      </c>
      <c r="T9" s="62">
        <f>'Glad70-before-LQ'!T9*$CG9*T$93</f>
        <v>0.00213212601500137</v>
      </c>
      <c r="U9" s="62">
        <f>'Glad70-before-LQ'!U9*$CG9*U$93</f>
        <v>0.00232632950204131</v>
      </c>
      <c r="V9" s="62">
        <f>'Glad70-before-LQ'!V9*$CG9*V$93</f>
        <v>8.492683875139101e-05</v>
      </c>
      <c r="W9" s="62">
        <f>'Glad70-before-LQ'!W9*$CG9*W$93</f>
        <v>0.00450168179893195</v>
      </c>
      <c r="X9" s="64">
        <f>'Glad70-before-LQ'!X9*$CG9*X$93</f>
        <v>0</v>
      </c>
      <c r="Y9" s="62">
        <f>'Glad70-before-LQ'!Y9*$CG9*Y$93</f>
        <v>0.00221092135004873</v>
      </c>
      <c r="Z9" s="62">
        <f>'Glad70-before-LQ'!Z9*$CG9*Z$93</f>
        <v>0.000499070840896235</v>
      </c>
      <c r="AA9" s="62">
        <f>'Glad70-before-LQ'!AA9*$CG9*AA$93</f>
        <v>0.000385535991892887</v>
      </c>
      <c r="AB9" s="62">
        <f>'Glad70-before-LQ'!AB9*$CG9*AB$93</f>
        <v>3.10322712926167e-05</v>
      </c>
      <c r="AC9" s="65">
        <f>'Glad70-before-LQ'!AC9*$CG9*AC$93</f>
        <v>0</v>
      </c>
      <c r="AD9" s="62">
        <f>'Glad70-before-LQ'!AD9*$CG9*AD$93</f>
        <v>6.55086167718423e-05</v>
      </c>
      <c r="AE9" s="62">
        <f>'Glad70-before-LQ'!AE9*$CG9*AE$93</f>
        <v>0.000156463907796108</v>
      </c>
      <c r="AF9" s="62">
        <f>'Glad70-before-LQ'!AF9*$CG9*AF$93</f>
        <v>0.000146014991854191</v>
      </c>
      <c r="AG9" s="62">
        <f>'Glad70-before-LQ'!AG9*$CG9*AG$93</f>
        <v>0.00188304780338625</v>
      </c>
      <c r="AH9" s="62">
        <f>'Glad70-before-LQ'!AH9*$CG9*AH$93</f>
        <v>0.0263580700466048</v>
      </c>
      <c r="AI9" s="62">
        <f>'Glad70-before-LQ'!AI9*$CG9*AI$93</f>
        <v>0.0154002596610653</v>
      </c>
      <c r="AJ9" s="62">
        <f>'Glad70-before-LQ'!AJ9*$CG9*AJ$93</f>
        <v>0.00296552859675868</v>
      </c>
      <c r="AK9" s="62">
        <f>'Glad70-before-LQ'!AK9*$CG9*AK$93</f>
        <v>0.00147945843350763</v>
      </c>
      <c r="AL9" s="62">
        <f>'Glad70-before-LQ'!AL9*$CG9*AL$93</f>
        <v>0.000523036364349558</v>
      </c>
      <c r="AM9" s="62">
        <f>'Glad70-before-LQ'!AM9*$CG9*AM$93</f>
        <v>0.00100490090970369</v>
      </c>
      <c r="AN9" s="62">
        <f>'Glad70-before-LQ'!AN9*$CG9*AN$93</f>
        <v>0.00494413800142213</v>
      </c>
      <c r="AO9" s="62">
        <f>'Glad70-before-LQ'!AO9*$CG9*AO$93</f>
        <v>0.0028239943496356</v>
      </c>
      <c r="AP9" s="62">
        <f>'Glad70-before-LQ'!AP9*$CG9*AP$93</f>
        <v>0.000329432509888767</v>
      </c>
      <c r="AQ9" s="62">
        <f>'Glad70-before-LQ'!AQ9*$CG9*AQ$93</f>
        <v>0.000139033370314743</v>
      </c>
      <c r="AR9" s="62">
        <f>'Glad70-before-LQ'!AR9*$CG9*AR$93</f>
        <v>0.000325504224853636</v>
      </c>
      <c r="AS9" s="62">
        <f>'Glad70-before-LQ'!AS9*$CG9*AS$93</f>
        <v>0.00792566037090137</v>
      </c>
      <c r="AT9" s="62">
        <f>'Glad70-before-LQ'!AT9*$CG9*AT$93</f>
        <v>1.25118863421159e-05</v>
      </c>
      <c r="AU9" s="62">
        <f>'Glad70-before-LQ'!AU9*$CG9*AU$93</f>
        <v>2.33526312453135e-05</v>
      </c>
      <c r="AV9" s="62">
        <f>'Glad70-before-LQ'!AV9*$CG9*AV$93</f>
        <v>3.54734978709048e-06</v>
      </c>
      <c r="AW9" s="62">
        <f>'Glad70-before-LQ'!AW9*$CG9*AW$93</f>
        <v>5.32827376445997e-05</v>
      </c>
      <c r="AX9" s="62">
        <f>'Glad70-before-LQ'!AX9*$CG9*AX$93</f>
        <v>8.75094479530328e-05</v>
      </c>
      <c r="AY9" s="62">
        <f>'Glad70-before-LQ'!AY9*$CG9*AY$93</f>
        <v>1.95194436820009e-06</v>
      </c>
      <c r="AZ9" s="62">
        <f>'Glad70-before-LQ'!AZ9*$CG9*AZ$93</f>
        <v>0.000340554856176307</v>
      </c>
      <c r="BA9" s="62">
        <f>'Glad70-before-LQ'!BA9*$CG9*BA$93</f>
        <v>0.000180928217762402</v>
      </c>
      <c r="BB9" s="62">
        <f>'Glad70-before-LQ'!BB9*$CG9*BB$93</f>
        <v>7.787404441314681e-05</v>
      </c>
      <c r="BC9" s="62">
        <f>'Glad70-before-LQ'!BC9*$CG9*BC$93</f>
        <v>0.00168393714253123</v>
      </c>
      <c r="BD9" s="62">
        <f>'Glad70-before-LQ'!BD9*$CG9*BD$93</f>
        <v>0.000699012729121104</v>
      </c>
      <c r="BE9" s="62">
        <f>'Glad70-before-LQ'!BE9*$CG9*BE$93</f>
        <v>0.008622356697722071</v>
      </c>
      <c r="BF9" s="62">
        <f>'Glad70-before-LQ'!BF9*$CG9*BF$93</f>
        <v>0.000108330353077295</v>
      </c>
      <c r="BG9" s="62">
        <f>'Glad70-before-LQ'!BG9*$CG9*BG$93</f>
        <v>0.00260346238050995</v>
      </c>
      <c r="BH9" s="62">
        <f>'Glad70-before-LQ'!BH9*$CG9*BH$93</f>
        <v>0.00170243952954258</v>
      </c>
      <c r="BI9" s="62">
        <f>'Glad70-before-LQ'!BI9*$CG9*BI$93</f>
        <v>0.0137266640471605</v>
      </c>
      <c r="BJ9" s="62">
        <f>'Glad70-before-LQ'!BJ9*$CG9*BJ$93</f>
        <v>7.03925135872055e-06</v>
      </c>
      <c r="BK9" s="62">
        <f>'Glad70-before-LQ'!BK9*$CG9*BK$93</f>
        <v>0.00351464581948122</v>
      </c>
      <c r="BL9" s="62">
        <f>'Glad70-before-LQ'!BL9*$CG9*BL$93</f>
        <v>0.00166135334537978</v>
      </c>
      <c r="BM9" s="62">
        <f>'Glad70-before-LQ'!BM9*$CG9*BM$93</f>
        <v>0.000249451106439304</v>
      </c>
      <c r="BN9" s="62">
        <f>'Glad70-before-LQ'!BN9*$CG9*BN$93</f>
        <v>2.16677749115818e-05</v>
      </c>
      <c r="BO9" s="62">
        <f>'Glad70-before-LQ'!BO9*$CG9*BO$93</f>
        <v>0.00554003649862201</v>
      </c>
      <c r="BP9" s="62">
        <f>'Glad70-before-LQ'!BP9*$CG9*BP$93</f>
        <v>0.00140854365943844</v>
      </c>
      <c r="BQ9" s="62">
        <f>'Glad70-before-LQ'!BQ9*$CG9*BQ$93</f>
        <v>2.96037998722256e-05</v>
      </c>
      <c r="BR9" s="62">
        <f>'Glad70-before-LQ'!BR9*$CG9*BR$93</f>
        <v>0.000173463961928713</v>
      </c>
      <c r="BS9" s="62">
        <f>'Glad70-before-LQ'!BS9*$CG9*BS$93</f>
        <v>2.59144631165225e-05</v>
      </c>
      <c r="BT9" s="62">
        <f>'Glad70-before-LQ'!BT9*$CG9*BT$93</f>
        <v>0.008624629767049851</v>
      </c>
      <c r="BU9" s="62">
        <f>'Glad70-before-LQ'!BU9*$CG9*BU$93</f>
        <v>0.0016390830952254</v>
      </c>
      <c r="BV9" s="4">
        <f>SUM(D9:BU9)</f>
        <v>2.27694136163225</v>
      </c>
      <c r="BW9" s="66">
        <f>'Glad-base'!BW9*'Households'!$B$3/'Households'!$B$7</f>
        <v>0.0375364260556128</v>
      </c>
      <c r="BX9" s="66">
        <f>'Glad-base'!BX9*'Households'!$B$3/'Households'!$B$7</f>
        <v>1.35045092298661</v>
      </c>
      <c r="BY9" s="66">
        <f>'Glad-base'!BY9*'Businesses'!$B$4/'Businesses'!$C$4</f>
        <v>0.0781484707717274</v>
      </c>
      <c r="BZ9" s="66">
        <f>'Glad-base'!BZ9*'Households'!$B$3/'Households'!$B$7</f>
        <v>0.00299861499485067</v>
      </c>
      <c r="CA9" s="66">
        <f>'Glad-base'!CA9*'Households'!$B$3/'Households'!$B$7</f>
        <v>0.033996543738414</v>
      </c>
      <c r="CB9" s="66">
        <f>'Glad-base'!CB9*'Glad-id-output'!B7/'Glad-id-output'!E7</f>
        <v>0.022343320037517</v>
      </c>
      <c r="CC9" s="62">
        <f>'Exports'!D10</f>
        <v>2.8</v>
      </c>
      <c r="CD9" s="4">
        <f>SUM(BW9:CC9)</f>
        <v>4.32547429858473</v>
      </c>
      <c r="CE9" s="4">
        <f>SUM(CD9,BV9)</f>
        <v>6.60241566021698</v>
      </c>
      <c r="CF9" s="67">
        <v>0.000927193355306998</v>
      </c>
      <c r="CG9" s="67">
        <f>'Glad-id-output'!I7</f>
        <v>0.150044110890581</v>
      </c>
    </row>
    <row r="10" ht="20.05" customHeight="1">
      <c r="A10" t="s" s="58">
        <v>1</v>
      </c>
      <c r="B10" s="59">
        <v>6</v>
      </c>
      <c r="C10" t="s" s="60">
        <v>94</v>
      </c>
      <c r="D10" s="61">
        <f>'Glad70-before-LQ'!D10*$CG10*D$93</f>
        <v>0.07514899155474961</v>
      </c>
      <c r="E10" s="62">
        <f>'Glad70-before-LQ'!E10*$CG10*E$93</f>
        <v>0.00188707521051093</v>
      </c>
      <c r="F10" s="62">
        <f>'Glad70-before-LQ'!F10*$CG10*F$93</f>
        <v>0.000243931264603206</v>
      </c>
      <c r="G10" s="62">
        <f>'Glad70-before-LQ'!G10*$CG10*G$93</f>
        <v>0.00150555073250032</v>
      </c>
      <c r="H10" s="62">
        <f>'Glad70-before-LQ'!H10*$CG10*H$93</f>
        <v>0.00279270638618468</v>
      </c>
      <c r="I10" s="62">
        <f>'Glad70-before-LQ'!I10*$CG10*I$93</f>
        <v>2.991736882221</v>
      </c>
      <c r="J10" s="62">
        <f>'Glad70-before-LQ'!J10*$CG10*J$93</f>
        <v>13.5397500605751</v>
      </c>
      <c r="K10" s="63">
        <f>'Glad70-before-LQ'!K10*$CG10*K$93</f>
        <v>163.3646</v>
      </c>
      <c r="L10" s="62">
        <f>'Glad70-before-LQ'!L10*$CG10*L$93</f>
        <v>1.87749626146006</v>
      </c>
      <c r="M10" s="62">
        <f>'Glad70-before-LQ'!M10*$CG10*M$93</f>
        <v>0.0716462306671503</v>
      </c>
      <c r="N10" s="62">
        <f>'Glad70-before-LQ'!N10*$CG10*N$93</f>
        <v>0.0306495578831009</v>
      </c>
      <c r="O10" s="62">
        <f>'Glad70-before-LQ'!O10*$CG10*O$93</f>
        <v>0.009619663671958229</v>
      </c>
      <c r="P10" s="62">
        <f>'Glad70-before-LQ'!P10*$CG10*P$93</f>
        <v>0.00403983598621829</v>
      </c>
      <c r="Q10" s="62">
        <f>'Glad70-before-LQ'!Q10*$CG10*Q$93</f>
        <v>0.00191096841723554</v>
      </c>
      <c r="R10" s="62">
        <f>'Glad70-before-LQ'!R10*$CG10*R$93</f>
        <v>0.0061661107769307</v>
      </c>
      <c r="S10" s="62">
        <f>'Glad70-before-LQ'!S10*$CG10*S$93</f>
        <v>0.000903546721953226</v>
      </c>
      <c r="T10" s="62">
        <f>'Glad70-before-LQ'!T10*$CG10*T$93</f>
        <v>0.108634647701322</v>
      </c>
      <c r="U10" s="62">
        <f>'Glad70-before-LQ'!U10*$CG10*U$93</f>
        <v>0.615194893799921</v>
      </c>
      <c r="V10" s="62">
        <f>'Glad70-before-LQ'!V10*$CG10*V$93</f>
        <v>0.00388354082975546</v>
      </c>
      <c r="W10" s="62">
        <f>'Glad70-before-LQ'!W10*$CG10*W$93</f>
        <v>8.19186264219452</v>
      </c>
      <c r="X10" s="64">
        <f>'Glad70-before-LQ'!X10*$CG10*X$93</f>
        <v>0</v>
      </c>
      <c r="Y10" s="62">
        <f>'Glad70-before-LQ'!Y10*$CG10*Y$93</f>
        <v>0.903143208394249</v>
      </c>
      <c r="Z10" s="62">
        <f>'Glad70-before-LQ'!Z10*$CG10*Z$93</f>
        <v>0.0126185788886108</v>
      </c>
      <c r="AA10" s="62">
        <f>'Glad70-before-LQ'!AA10*$CG10*AA$93</f>
        <v>0.007918373188210341</v>
      </c>
      <c r="AB10" s="62">
        <f>'Glad70-before-LQ'!AB10*$CG10*AB$93</f>
        <v>0.000507410907140525</v>
      </c>
      <c r="AC10" s="65">
        <f>'Glad70-before-LQ'!AC10*$CG10*AC$93</f>
        <v>0</v>
      </c>
      <c r="AD10" s="62">
        <f>'Glad70-before-LQ'!AD10*$CG10*AD$93</f>
        <v>0.0022874143226518</v>
      </c>
      <c r="AE10" s="62">
        <f>'Glad70-before-LQ'!AE10*$CG10*AE$93</f>
        <v>0.00773394296566434</v>
      </c>
      <c r="AF10" s="62">
        <f>'Glad70-before-LQ'!AF10*$CG10*AF$93</f>
        <v>0.0150444610235695</v>
      </c>
      <c r="AG10" s="62">
        <f>'Glad70-before-LQ'!AG10*$CG10*AG$93</f>
        <v>0.0604196674947181</v>
      </c>
      <c r="AH10" s="62">
        <f>'Glad70-before-LQ'!AH10*$CG10*AH$93</f>
        <v>0.557051704039941</v>
      </c>
      <c r="AI10" s="62">
        <f>'Glad70-before-LQ'!AI10*$CG10*AI$93</f>
        <v>0.153936749188224</v>
      </c>
      <c r="AJ10" s="62">
        <f>'Glad70-before-LQ'!AJ10*$CG10*AJ$93</f>
        <v>0.272489160284375</v>
      </c>
      <c r="AK10" s="62">
        <f>'Glad70-before-LQ'!AK10*$CG10*AK$93</f>
        <v>0.115356418819392</v>
      </c>
      <c r="AL10" s="62">
        <f>'Glad70-before-LQ'!AL10*$CG10*AL$93</f>
        <v>0.0355226177765782</v>
      </c>
      <c r="AM10" s="62">
        <f>'Glad70-before-LQ'!AM10*$CG10*AM$93</f>
        <v>0.0418669733379677</v>
      </c>
      <c r="AN10" s="62">
        <f>'Glad70-before-LQ'!AN10*$CG10*AN$93</f>
        <v>0.0940767380482755</v>
      </c>
      <c r="AO10" s="62">
        <f>'Glad70-before-LQ'!AO10*$CG10*AO$93</f>
        <v>0.26507952419803</v>
      </c>
      <c r="AP10" s="62">
        <f>'Glad70-before-LQ'!AP10*$CG10*AP$93</f>
        <v>0.0365597665256955</v>
      </c>
      <c r="AQ10" s="62">
        <f>'Glad70-before-LQ'!AQ10*$CG10*AQ$93</f>
        <v>0.0021338208297168</v>
      </c>
      <c r="AR10" s="62">
        <f>'Glad70-before-LQ'!AR10*$CG10*AR$93</f>
        <v>0.00863312577704334</v>
      </c>
      <c r="AS10" s="62">
        <f>'Glad70-before-LQ'!AS10*$CG10*AS$93</f>
        <v>0.29294051293696</v>
      </c>
      <c r="AT10" s="62">
        <f>'Glad70-before-LQ'!AT10*$CG10*AT$93</f>
        <v>0.00082288884878255</v>
      </c>
      <c r="AU10" s="62">
        <f>'Glad70-before-LQ'!AU10*$CG10*AU$93</f>
        <v>0.0020125219316654</v>
      </c>
      <c r="AV10" s="62">
        <f>'Glad70-before-LQ'!AV10*$CG10*AV$93</f>
        <v>0.000326374403037345</v>
      </c>
      <c r="AW10" s="62">
        <f>'Glad70-before-LQ'!AW10*$CG10*AW$93</f>
        <v>0.00062323237070374</v>
      </c>
      <c r="AX10" s="62">
        <f>'Glad70-before-LQ'!AX10*$CG10*AX$93</f>
        <v>0.00555142838555337</v>
      </c>
      <c r="AY10" s="62">
        <f>'Glad70-before-LQ'!AY10*$CG10*AY$93</f>
        <v>0.000151258777308714</v>
      </c>
      <c r="AZ10" s="62">
        <f>'Glad70-before-LQ'!AZ10*$CG10*AZ$93</f>
        <v>0.00666950585708713</v>
      </c>
      <c r="BA10" s="62">
        <f>'Glad70-before-LQ'!BA10*$CG10*BA$93</f>
        <v>0.00296853261499912</v>
      </c>
      <c r="BB10" s="62">
        <f>'Glad70-before-LQ'!BB10*$CG10*BB$93</f>
        <v>0.0262947609882912</v>
      </c>
      <c r="BC10" s="62">
        <f>'Glad70-before-LQ'!BC10*$CG10*BC$93</f>
        <v>0.0431780571843221</v>
      </c>
      <c r="BD10" s="62">
        <f>'Glad70-before-LQ'!BD10*$CG10*BD$93</f>
        <v>0.238288613860693</v>
      </c>
      <c r="BE10" s="62">
        <f>'Glad70-before-LQ'!BE10*$CG10*BE$93</f>
        <v>0.997489910376633</v>
      </c>
      <c r="BF10" s="62">
        <f>'Glad70-before-LQ'!BF10*$CG10*BF$93</f>
        <v>0.00645602997801933</v>
      </c>
      <c r="BG10" s="62">
        <f>'Glad70-before-LQ'!BG10*$CG10*BG$93</f>
        <v>0.48028035850152</v>
      </c>
      <c r="BH10" s="62">
        <f>'Glad70-before-LQ'!BH10*$CG10*BH$93</f>
        <v>0.0125770561094412</v>
      </c>
      <c r="BI10" s="62">
        <f>'Glad70-before-LQ'!BI10*$CG10*BI$93</f>
        <v>0.130455853669106</v>
      </c>
      <c r="BJ10" s="62">
        <f>'Glad70-before-LQ'!BJ10*$CG10*BJ$93</f>
        <v>0.00271060437806691</v>
      </c>
      <c r="BK10" s="62">
        <f>'Glad70-before-LQ'!BK10*$CG10*BK$93</f>
        <v>0.0210767683493246</v>
      </c>
      <c r="BL10" s="62">
        <f>'Glad70-before-LQ'!BL10*$CG10*BL$93</f>
        <v>0.134061063258008</v>
      </c>
      <c r="BM10" s="62">
        <f>'Glad70-before-LQ'!BM10*$CG10*BM$93</f>
        <v>0.0166985029660932</v>
      </c>
      <c r="BN10" s="62">
        <f>'Glad70-before-LQ'!BN10*$CG10*BN$93</f>
        <v>0.00210596004733737</v>
      </c>
      <c r="BO10" s="62">
        <f>'Glad70-before-LQ'!BO10*$CG10*BO$93</f>
        <v>0.126385189538946</v>
      </c>
      <c r="BP10" s="62">
        <f>'Glad70-before-LQ'!BP10*$CG10*BP$93</f>
        <v>0.0392380578675458</v>
      </c>
      <c r="BQ10" s="62">
        <f>'Glad70-before-LQ'!BQ10*$CG10*BQ$93</f>
        <v>0.000726212475129161</v>
      </c>
      <c r="BR10" s="62">
        <f>'Glad70-before-LQ'!BR10*$CG10*BR$93</f>
        <v>0.00304233273554873</v>
      </c>
      <c r="BS10" s="62">
        <f>'Glad70-before-LQ'!BS10*$CG10*BS$93</f>
        <v>0.000903715537833015</v>
      </c>
      <c r="BT10" s="62">
        <f>'Glad70-before-LQ'!BT10*$CG10*BT$93</f>
        <v>0.0724783873555019</v>
      </c>
      <c r="BU10" s="62">
        <f>'Glad70-before-LQ'!BU10*$CG10*BU$93</f>
        <v>0.021001467076555</v>
      </c>
      <c r="BV10" s="4">
        <f>SUM(D10:BU10)</f>
        <v>196.179567912445</v>
      </c>
      <c r="BW10" s="66">
        <f>'Glad-base'!BW10*'Households'!$B$3/'Households'!$B$7</f>
        <v>0.0965091876210093</v>
      </c>
      <c r="BX10" s="66">
        <f>'Glad-base'!BX10*'Households'!$B$3/'Households'!$B$7</f>
        <v>0.11356612415036</v>
      </c>
      <c r="BY10" s="66">
        <f>'Glad-base'!BY10*'Businesses'!$B$4/'Businesses'!$C$4</f>
        <v>0.345889825966556</v>
      </c>
      <c r="BZ10" s="66">
        <f>'Glad-base'!BZ10*'Households'!$B$3/'Households'!$B$7</f>
        <v>0.084696841853759</v>
      </c>
      <c r="CA10" s="66">
        <f>'Glad-base'!CA10*'Households'!$B$3/'Households'!$B$7</f>
        <v>0.193033302636457</v>
      </c>
      <c r="CB10" s="66">
        <f>'Glad-base'!CB10*'Glad-id-output'!B8/'Glad-id-output'!E8</f>
        <v>1.4485751271544</v>
      </c>
      <c r="CC10" s="62">
        <f>'Exports'!D11</f>
        <v>120.8</v>
      </c>
      <c r="CD10" s="4">
        <f>SUM(BW10:CC10)</f>
        <v>123.082270409383</v>
      </c>
      <c r="CE10" s="4">
        <f>SUM(CD10,BV10)</f>
        <v>319.261838321828</v>
      </c>
      <c r="CF10" s="67">
        <v>0.00213714038912734</v>
      </c>
      <c r="CG10" s="67">
        <f>'Glad-id-output'!I8</f>
        <v>1</v>
      </c>
    </row>
    <row r="11" ht="20.05" customHeight="1">
      <c r="A11" t="s" s="58">
        <v>1</v>
      </c>
      <c r="B11" s="59">
        <v>7</v>
      </c>
      <c r="C11" t="s" s="60">
        <v>173</v>
      </c>
      <c r="D11" s="61">
        <f>'Glad70-before-LQ'!D11*$CG11*D$93</f>
        <v>0.133960191274051</v>
      </c>
      <c r="E11" s="62">
        <f>'Glad70-before-LQ'!E11*$CG11*E$93</f>
        <v>0.0327313652638066</v>
      </c>
      <c r="F11" s="62">
        <f>'Glad70-before-LQ'!F11*$CG11*F$93</f>
        <v>0.000310184200668275</v>
      </c>
      <c r="G11" s="62">
        <f>'Glad70-before-LQ'!G11*$CG11*G$93</f>
        <v>0.00116728484235513</v>
      </c>
      <c r="H11" s="62">
        <f>'Glad70-before-LQ'!H11*$CG11*H$93</f>
        <v>0.00266976054727097</v>
      </c>
      <c r="I11" s="62">
        <f>'Glad70-before-LQ'!I11*$CG11*I$93</f>
        <v>1.403422052441</v>
      </c>
      <c r="J11" s="62">
        <f>'Glad70-before-LQ'!J11*$CG11*J$93</f>
        <v>16.5045409980432</v>
      </c>
      <c r="K11" s="63">
        <f>'Glad70-before-LQ'!K11*$CG11*K$93</f>
        <v>1.69897686564823</v>
      </c>
      <c r="L11" s="62">
        <f>'Glad70-before-LQ'!L11*$CG11*L$93</f>
        <v>0.770093110115144</v>
      </c>
      <c r="M11" s="62">
        <f>'Glad70-before-LQ'!M11*$CG11*M$93</f>
        <v>0.0494328275062009</v>
      </c>
      <c r="N11" s="62">
        <f>'Glad70-before-LQ'!N11*$CG11*N$93</f>
        <v>0.194722170873954</v>
      </c>
      <c r="O11" s="62">
        <f>'Glad70-before-LQ'!O11*$CG11*O$93</f>
        <v>0.0592813518937033</v>
      </c>
      <c r="P11" s="62">
        <f>'Glad70-before-LQ'!P11*$CG11*P$93</f>
        <v>0.00583729605057092</v>
      </c>
      <c r="Q11" s="62">
        <f>'Glad70-before-LQ'!Q11*$CG11*Q$93</f>
        <v>0.0177307425668666</v>
      </c>
      <c r="R11" s="62">
        <f>'Glad70-before-LQ'!R11*$CG11*R$93</f>
        <v>0.0129874155855306</v>
      </c>
      <c r="S11" s="62">
        <f>'Glad70-before-LQ'!S11*$CG11*S$93</f>
        <v>0.00325784729532207</v>
      </c>
      <c r="T11" s="62">
        <f>'Glad70-before-LQ'!T11*$CG11*T$93</f>
        <v>6.6991056628736</v>
      </c>
      <c r="U11" s="62">
        <f>'Glad70-before-LQ'!U11*$CG11*U$93</f>
        <v>18.5092853155969</v>
      </c>
      <c r="V11" s="62">
        <f>'Glad70-before-LQ'!V11*$CG11*V$93</f>
        <v>0.125194989628044</v>
      </c>
      <c r="W11" s="62">
        <f>'Glad70-before-LQ'!W11*$CG11*W$93</f>
        <v>3.97235746384133</v>
      </c>
      <c r="X11" s="64">
        <f>'Glad70-before-LQ'!X11*$CG11*X$93</f>
        <v>0</v>
      </c>
      <c r="Y11" s="62">
        <f>'Glad70-before-LQ'!Y11*$CG11*Y$93</f>
        <v>0.763632929994012</v>
      </c>
      <c r="Z11" s="62">
        <f>'Glad70-before-LQ'!Z11*$CG11*Z$93</f>
        <v>0.0513594392983105</v>
      </c>
      <c r="AA11" s="62">
        <f>'Glad70-before-LQ'!AA11*$CG11*AA$93</f>
        <v>0.0455486062372596</v>
      </c>
      <c r="AB11" s="62">
        <f>'Glad70-before-LQ'!AB11*$CG11*AB$93</f>
        <v>0.00313157035173473</v>
      </c>
      <c r="AC11" s="65">
        <f>'Glad70-before-LQ'!AC11*$CG11*AC$93</f>
        <v>0</v>
      </c>
      <c r="AD11" s="62">
        <f>'Glad70-before-LQ'!AD11*$CG11*AD$93</f>
        <v>0.0205590003137823</v>
      </c>
      <c r="AE11" s="62">
        <f>'Glad70-before-LQ'!AE11*$CG11*AE$93</f>
        <v>0.0404886325826449</v>
      </c>
      <c r="AF11" s="62">
        <f>'Glad70-before-LQ'!AF11*$CG11*AF$93</f>
        <v>0.0271563743794716</v>
      </c>
      <c r="AG11" s="62">
        <f>'Glad70-before-LQ'!AG11*$CG11*AG$93</f>
        <v>0.403128349504281</v>
      </c>
      <c r="AH11" s="62">
        <f>'Glad70-before-LQ'!AH11*$CG11*AH$93</f>
        <v>0.963604081407082</v>
      </c>
      <c r="AI11" s="62">
        <f>'Glad70-before-LQ'!AI11*$CG11*AI$93</f>
        <v>1.07015734082079</v>
      </c>
      <c r="AJ11" s="62">
        <f>'Glad70-before-LQ'!AJ11*$CG11*AJ$93</f>
        <v>0.80543362719067</v>
      </c>
      <c r="AK11" s="62">
        <f>'Glad70-before-LQ'!AK11*$CG11*AK$93</f>
        <v>0.199237669270968</v>
      </c>
      <c r="AL11" s="62">
        <f>'Glad70-before-LQ'!AL11*$CG11*AL$93</f>
        <v>0.126724854109348</v>
      </c>
      <c r="AM11" s="62">
        <f>'Glad70-before-LQ'!AM11*$CG11*AM$93</f>
        <v>1.58463631941406</v>
      </c>
      <c r="AN11" s="62">
        <f>'Glad70-before-LQ'!AN11*$CG11*AN$93</f>
        <v>1.15027992826578</v>
      </c>
      <c r="AO11" s="62">
        <f>'Glad70-before-LQ'!AO11*$CG11*AO$93</f>
        <v>0.268931497839087</v>
      </c>
      <c r="AP11" s="62">
        <f>'Glad70-before-LQ'!AP11*$CG11*AP$93</f>
        <v>0.08253156805847429</v>
      </c>
      <c r="AQ11" s="62">
        <f>'Glad70-before-LQ'!AQ11*$CG11*AQ$93</f>
        <v>0.00321234332167758</v>
      </c>
      <c r="AR11" s="62">
        <f>'Glad70-before-LQ'!AR11*$CG11*AR$93</f>
        <v>0.332906789820103</v>
      </c>
      <c r="AS11" s="62">
        <f>'Glad70-before-LQ'!AS11*$CG11*AS$93</f>
        <v>0.800355185933168</v>
      </c>
      <c r="AT11" s="62">
        <f>'Glad70-before-LQ'!AT11*$CG11*AT$93</f>
        <v>0.00585038682387433</v>
      </c>
      <c r="AU11" s="62">
        <f>'Glad70-before-LQ'!AU11*$CG11*AU$93</f>
        <v>0.00356114267013263</v>
      </c>
      <c r="AV11" s="62">
        <f>'Glad70-before-LQ'!AV11*$CG11*AV$93</f>
        <v>0.000325185165305829</v>
      </c>
      <c r="AW11" s="62">
        <f>'Glad70-before-LQ'!AW11*$CG11*AW$93</f>
        <v>0.000206755692709299</v>
      </c>
      <c r="AX11" s="62">
        <f>'Glad70-before-LQ'!AX11*$CG11*AX$93</f>
        <v>0.00805022081658335</v>
      </c>
      <c r="AY11" s="62">
        <f>'Glad70-before-LQ'!AY11*$CG11*AY$93</f>
        <v>8.378766089987069e-05</v>
      </c>
      <c r="AZ11" s="62">
        <f>'Glad70-before-LQ'!AZ11*$CG11*AZ$93</f>
        <v>0.00374753108712109</v>
      </c>
      <c r="BA11" s="62">
        <f>'Glad70-before-LQ'!BA11*$CG11*BA$93</f>
        <v>0.0007781019421441001</v>
      </c>
      <c r="BB11" s="62">
        <f>'Glad70-before-LQ'!BB11*$CG11*BB$93</f>
        <v>0.00535938009305243</v>
      </c>
      <c r="BC11" s="62">
        <f>'Glad70-before-LQ'!BC11*$CG11*BC$93</f>
        <v>0.173711905642722</v>
      </c>
      <c r="BD11" s="62">
        <f>'Glad70-before-LQ'!BD11*$CG11*BD$93</f>
        <v>0.185430855637153</v>
      </c>
      <c r="BE11" s="62">
        <f>'Glad70-before-LQ'!BE11*$CG11*BE$93</f>
        <v>0.487217531010444</v>
      </c>
      <c r="BF11" s="62">
        <f>'Glad70-before-LQ'!BF11*$CG11*BF$93</f>
        <v>0.00104792194270049</v>
      </c>
      <c r="BG11" s="62">
        <f>'Glad70-before-LQ'!BG11*$CG11*BG$93</f>
        <v>0.151281051339409</v>
      </c>
      <c r="BH11" s="62">
        <f>'Glad70-before-LQ'!BH11*$CG11*BH$93</f>
        <v>0.00763754120005819</v>
      </c>
      <c r="BI11" s="62">
        <f>'Glad70-before-LQ'!BI11*$CG11*BI$93</f>
        <v>0.26295851357243</v>
      </c>
      <c r="BJ11" s="62">
        <f>'Glad70-before-LQ'!BJ11*$CG11*BJ$93</f>
        <v>0.00238603112775329</v>
      </c>
      <c r="BK11" s="62">
        <f>'Glad70-before-LQ'!BK11*$CG11*BK$93</f>
        <v>0.0594694736672738</v>
      </c>
      <c r="BL11" s="62">
        <f>'Glad70-before-LQ'!BL11*$CG11*BL$93</f>
        <v>0.301114705229716</v>
      </c>
      <c r="BM11" s="62">
        <f>'Glad70-before-LQ'!BM11*$CG11*BM$93</f>
        <v>0.03028888866768</v>
      </c>
      <c r="BN11" s="62">
        <f>'Glad70-before-LQ'!BN11*$CG11*BN$93</f>
        <v>0.00324808531123902</v>
      </c>
      <c r="BO11" s="62">
        <f>'Glad70-before-LQ'!BO11*$CG11*BO$93</f>
        <v>0.320467539232215</v>
      </c>
      <c r="BP11" s="62">
        <f>'Glad70-before-LQ'!BP11*$CG11*BP$93</f>
        <v>0.172896654081282</v>
      </c>
      <c r="BQ11" s="62">
        <f>'Glad70-before-LQ'!BQ11*$CG11*BQ$93</f>
        <v>0.0008138731709711</v>
      </c>
      <c r="BR11" s="62">
        <f>'Glad70-before-LQ'!BR11*$CG11*BR$93</f>
        <v>0.00507305801296332</v>
      </c>
      <c r="BS11" s="62">
        <f>'Glad70-before-LQ'!BS11*$CG11*BS$93</f>
        <v>0.0009655677396772509</v>
      </c>
      <c r="BT11" s="62">
        <f>'Glad70-before-LQ'!BT11*$CG11*BT$93</f>
        <v>0.0935083406397139</v>
      </c>
      <c r="BU11" s="62">
        <f>'Glad70-before-LQ'!BU11*$CG11*BU$93</f>
        <v>0.0620494113105898</v>
      </c>
      <c r="BV11" s="4">
        <f>SUM(D11:BU11)</f>
        <v>61.2896104446883</v>
      </c>
      <c r="BW11" s="66">
        <f>'Glad-base'!BW11*'Households'!$B$3/'Households'!$B$7</f>
        <v>12.0300689802884</v>
      </c>
      <c r="BX11" s="66">
        <f>'Glad-base'!BX11*'Households'!$B$3/'Households'!$B$7</f>
        <v>0.0350235484757981</v>
      </c>
      <c r="BY11" s="66">
        <f>'Glad-base'!BY11*'Businesses'!$B$4/'Businesses'!$C$4</f>
        <v>4.39217697501093</v>
      </c>
      <c r="BZ11" s="66">
        <f>'Glad-base'!BZ11*'Households'!$B$3/'Households'!$B$7</f>
        <v>0.646029866354274</v>
      </c>
      <c r="CA11" s="66">
        <f>'Glad-base'!CA11*'Households'!$B$3/'Households'!$B$7</f>
        <v>2.05303382026777</v>
      </c>
      <c r="CB11" s="66">
        <f>'Glad-base'!CB11*'Glad-id-output'!B9/'Glad-id-output'!E9</f>
        <v>-10.8236493770282</v>
      </c>
      <c r="CC11" s="62">
        <f>'Exports'!D12</f>
        <v>2333</v>
      </c>
      <c r="CD11" s="4">
        <f>SUM(BW11:CC11)</f>
        <v>2341.332683813370</v>
      </c>
      <c r="CE11" s="4">
        <f>SUM(CD11,BV11)</f>
        <v>2402.622294258060</v>
      </c>
      <c r="CF11" s="67">
        <v>0.0526529162265558</v>
      </c>
      <c r="CG11" s="67">
        <f>'Glad-id-output'!I9</f>
        <v>1</v>
      </c>
    </row>
    <row r="12" ht="20.05" customHeight="1">
      <c r="A12" t="s" s="31">
        <v>1</v>
      </c>
      <c r="B12" s="35">
        <v>8</v>
      </c>
      <c r="C12" t="s" s="60">
        <v>174</v>
      </c>
      <c r="D12" s="68">
        <f>'Glad70-before-LQ'!D12*$CG12*D$93</f>
        <v>0.039283657765291</v>
      </c>
      <c r="E12" s="63">
        <f>'Glad70-before-LQ'!E12*$CG12*E$93</f>
        <v>0.000891612096896669</v>
      </c>
      <c r="F12" s="63">
        <f>'Glad70-before-LQ'!F12*$CG12*F$93</f>
        <v>0.000283628271749632</v>
      </c>
      <c r="G12" s="63">
        <f>'Glad70-before-LQ'!G12*$CG12*G$93</f>
        <v>0.000599842325406839</v>
      </c>
      <c r="H12" s="63">
        <f>'Glad70-before-LQ'!H12*$CG12*H$93</f>
        <v>0.00165939794799293</v>
      </c>
      <c r="I12" s="63">
        <f>'Glad70-before-LQ'!I12*$CG12*I$93</f>
        <v>0.367350069490554</v>
      </c>
      <c r="J12" s="63">
        <f>'Glad70-before-LQ'!J12*$CG12*J$93</f>
        <v>3.16892629367851</v>
      </c>
      <c r="K12" s="63">
        <f>'Glad70-before-LQ'!K12*$CG12*K$93</f>
        <v>733.166687</v>
      </c>
      <c r="L12" s="63">
        <f>'Glad70-before-LQ'!L12*$CG12*L$93</f>
        <v>0.256062135712991</v>
      </c>
      <c r="M12" s="63">
        <f>'Glad70-before-LQ'!M12*$CG12*M$93</f>
        <v>0.057764230428967</v>
      </c>
      <c r="N12" s="63">
        <f>'Glad70-before-LQ'!N12*$CG12*N$93</f>
        <v>0.00903561017015905</v>
      </c>
      <c r="O12" s="63">
        <f>'Glad70-before-LQ'!O12*$CG12*O$93</f>
        <v>0.00333921803042587</v>
      </c>
      <c r="P12" s="63">
        <f>'Glad70-before-LQ'!P12*$CG12*P$93</f>
        <v>0.00198853120170641</v>
      </c>
      <c r="Q12" s="63">
        <f>'Glad70-before-LQ'!Q12*$CG12*Q$93</f>
        <v>0.00369881813989935</v>
      </c>
      <c r="R12" s="63">
        <f>'Glad70-before-LQ'!R12*$CG12*R$93</f>
        <v>0.000775516839120644</v>
      </c>
      <c r="S12" s="63">
        <f>'Glad70-before-LQ'!S12*$CG12*S$93</f>
        <v>0.000441737708988403</v>
      </c>
      <c r="T12" s="63">
        <f>'Glad70-before-LQ'!T12*$CG12*T$93</f>
        <v>0.0337905287501406</v>
      </c>
      <c r="U12" s="63">
        <f>'Glad70-before-LQ'!U12*$CG12*U$93</f>
        <v>6.23949297229074</v>
      </c>
      <c r="V12" s="63">
        <f>'Glad70-before-LQ'!V12*$CG12*V$93</f>
        <v>0.00426698575623285</v>
      </c>
      <c r="W12" s="63">
        <f>'Glad70-before-LQ'!W12*$CG12*W$93</f>
        <v>13.1862464894745</v>
      </c>
      <c r="X12" s="63">
        <f>'Glad70-before-LQ'!X12*$CG12*X$93</f>
        <v>0</v>
      </c>
      <c r="Y12" s="63">
        <f>'Glad70-before-LQ'!Y12*$CG12*Y$93</f>
        <v>0.0404278603463616</v>
      </c>
      <c r="Z12" s="63">
        <f>'Glad70-before-LQ'!Z12*$CG12*Z$93</f>
        <v>0.00883433770131889</v>
      </c>
      <c r="AA12" s="63">
        <f>'Glad70-before-LQ'!AA12*$CG12*AA$93</f>
        <v>0.00954933082127522</v>
      </c>
      <c r="AB12" s="63">
        <f>'Glad70-before-LQ'!AB12*$CG12*AB$93</f>
        <v>0.00131593162141521</v>
      </c>
      <c r="AC12" s="63">
        <f>'Glad70-before-LQ'!AC12*$CG12*AC$93</f>
        <v>0</v>
      </c>
      <c r="AD12" s="63">
        <f>'Glad70-before-LQ'!AD12*$CG12*AD$93</f>
        <v>0.000926186737945172</v>
      </c>
      <c r="AE12" s="63">
        <f>'Glad70-before-LQ'!AE12*$CG12*AE$93</f>
        <v>0.0342406114509833</v>
      </c>
      <c r="AF12" s="63">
        <f>'Glad70-before-LQ'!AF12*$CG12*AF$93</f>
        <v>0.00786791071171649</v>
      </c>
      <c r="AG12" s="63">
        <f>'Glad70-before-LQ'!AG12*$CG12*AG$93</f>
        <v>0.198870126197145</v>
      </c>
      <c r="AH12" s="63">
        <f>'Glad70-before-LQ'!AH12*$CG12*AH$93</f>
        <v>0.808138452301887</v>
      </c>
      <c r="AI12" s="63">
        <f>'Glad70-before-LQ'!AI12*$CG12*AI$93</f>
        <v>0.828473742163564</v>
      </c>
      <c r="AJ12" s="63">
        <f>'Glad70-before-LQ'!AJ12*$CG12*AJ$93</f>
        <v>0.121660545040118</v>
      </c>
      <c r="AK12" s="63">
        <f>'Glad70-before-LQ'!AK12*$CG12*AK$93</f>
        <v>0.109393090563305</v>
      </c>
      <c r="AL12" s="63">
        <f>'Glad70-before-LQ'!AL12*$CG12*AL$93</f>
        <v>0.0383263439948555</v>
      </c>
      <c r="AM12" s="63">
        <f>'Glad70-before-LQ'!AM12*$CG12*AM$93</f>
        <v>0.0792860041035644</v>
      </c>
      <c r="AN12" s="63">
        <f>'Glad70-before-LQ'!AN12*$CG12*AN$93</f>
        <v>0.0230858340937698</v>
      </c>
      <c r="AO12" s="63">
        <f>'Glad70-before-LQ'!AO12*$CG12*AO$93</f>
        <v>0.114603143831577</v>
      </c>
      <c r="AP12" s="63">
        <f>'Glad70-before-LQ'!AP12*$CG12*AP$93</f>
        <v>0.00975600210461478</v>
      </c>
      <c r="AQ12" s="63">
        <f>'Glad70-before-LQ'!AQ12*$CG12*AQ$93</f>
        <v>0.00138983459793522</v>
      </c>
      <c r="AR12" s="63">
        <f>'Glad70-before-LQ'!AR12*$CG12*AR$93</f>
        <v>0.00298152945908956</v>
      </c>
      <c r="AS12" s="63">
        <f>'Glad70-before-LQ'!AS12*$CG12*AS$93</f>
        <v>0.145355268344327</v>
      </c>
      <c r="AT12" s="63">
        <f>'Glad70-before-LQ'!AT12*$CG12*AT$93</f>
        <v>0.000855781262342403</v>
      </c>
      <c r="AU12" s="63">
        <f>'Glad70-before-LQ'!AU12*$CG12*AU$93</f>
        <v>0.00140723088867972</v>
      </c>
      <c r="AV12" s="63">
        <f>'Glad70-before-LQ'!AV12*$CG12*AV$93</f>
        <v>0.000242128802136727</v>
      </c>
      <c r="AW12" s="63">
        <f>'Glad70-before-LQ'!AW12*$CG12*AW$93</f>
        <v>0.000246893999873292</v>
      </c>
      <c r="AX12" s="63">
        <f>'Glad70-before-LQ'!AX12*$CG12*AX$93</f>
        <v>0.00381390884064499</v>
      </c>
      <c r="AY12" s="63">
        <f>'Glad70-before-LQ'!AY12*$CG12*AY$93</f>
        <v>0.0001331782820619</v>
      </c>
      <c r="AZ12" s="63">
        <f>'Glad70-before-LQ'!AZ12*$CG12*AZ$93</f>
        <v>0.00445710798637709</v>
      </c>
      <c r="BA12" s="63">
        <f>'Glad70-before-LQ'!BA12*$CG12*BA$93</f>
        <v>0.00193208318637078</v>
      </c>
      <c r="BB12" s="63">
        <f>'Glad70-before-LQ'!BB12*$CG12*BB$93</f>
        <v>0.00749933234780976</v>
      </c>
      <c r="BC12" s="63">
        <f>'Glad70-before-LQ'!BC12*$CG12*BC$93</f>
        <v>0.0884998147680081</v>
      </c>
      <c r="BD12" s="63">
        <f>'Glad70-before-LQ'!BD12*$CG12*BD$93</f>
        <v>0.0797770867860049</v>
      </c>
      <c r="BE12" s="63">
        <f>'Glad70-before-LQ'!BE12*$CG12*BE$93</f>
        <v>0.323036663471181</v>
      </c>
      <c r="BF12" s="63">
        <f>'Glad70-before-LQ'!BF12*$CG12*BF$93</f>
        <v>0.00210841648516344</v>
      </c>
      <c r="BG12" s="63">
        <f>'Glad70-before-LQ'!BG12*$CG12*BG$93</f>
        <v>0.117786645579815</v>
      </c>
      <c r="BH12" s="63">
        <f>'Glad70-before-LQ'!BH12*$CG12*BH$93</f>
        <v>0.00729866405005317</v>
      </c>
      <c r="BI12" s="63">
        <f>'Glad70-before-LQ'!BI12*$CG12*BI$93</f>
        <v>0.159023513901253</v>
      </c>
      <c r="BJ12" s="63">
        <f>'Glad70-before-LQ'!BJ12*$CG12*BJ$93</f>
        <v>0.000650026823142293</v>
      </c>
      <c r="BK12" s="63">
        <f>'Glad70-before-LQ'!BK12*$CG12*BK$93</f>
        <v>0.0164648978129532</v>
      </c>
      <c r="BL12" s="63">
        <f>'Glad70-before-LQ'!BL12*$CG12*BL$93</f>
        <v>0.06604773765171509</v>
      </c>
      <c r="BM12" s="63">
        <f>'Glad70-before-LQ'!BM12*$CG12*BM$93</f>
        <v>0.00685437454708795</v>
      </c>
      <c r="BN12" s="63">
        <f>'Glad70-before-LQ'!BN12*$CG12*BN$93</f>
        <v>0.00132432510373992</v>
      </c>
      <c r="BO12" s="63">
        <f>'Glad70-before-LQ'!BO12*$CG12*BO$93</f>
        <v>0.113865905608342</v>
      </c>
      <c r="BP12" s="63">
        <f>'Glad70-before-LQ'!BP12*$CG12*BP$93</f>
        <v>0.0254387695975067</v>
      </c>
      <c r="BQ12" s="63">
        <f>'Glad70-before-LQ'!BQ12*$CG12*BQ$93</f>
        <v>0.000325715874974104</v>
      </c>
      <c r="BR12" s="63">
        <f>'Glad70-before-LQ'!BR12*$CG12*BR$93</f>
        <v>0.00168219360252203</v>
      </c>
      <c r="BS12" s="63">
        <f>'Glad70-before-LQ'!BS12*$CG12*BS$93</f>
        <v>0.000489891884969919</v>
      </c>
      <c r="BT12" s="63">
        <f>'Glad70-before-LQ'!BT12*$CG12*BT$93</f>
        <v>0.0232449093222208</v>
      </c>
      <c r="BU12" s="63">
        <f>'Glad70-before-LQ'!BU12*$CG12*BU$93</f>
        <v>0.0104395872711838</v>
      </c>
      <c r="BV12" s="69">
        <f>SUM(D12:BU12)</f>
        <v>760.192013148005</v>
      </c>
      <c r="BW12" s="69">
        <f>'Glad-base'!BW12*'Households'!$B$3/'Households'!$B$7</f>
        <v>0.456863057425335</v>
      </c>
      <c r="BX12" s="66">
        <f>'Glad-base'!BX12*'Households'!$B$3/'Households'!$B$7</f>
        <v>0.0152963996292482</v>
      </c>
      <c r="BY12" s="66">
        <f>'Glad-base'!BY12*'Households'!$B$3/'Households'!$B$7</f>
        <v>1.98226005775489</v>
      </c>
      <c r="BZ12" s="66">
        <f>'Glad-base'!BZ12*'Businesses'!$B$4/'Businesses'!$C$4</f>
        <v>0.07733782922252321</v>
      </c>
      <c r="CA12" s="66">
        <f>'Glad-base'!CA12*'Households'!$B$3/'Households'!$B$7</f>
        <v>0.548219607033986</v>
      </c>
      <c r="CB12" s="66">
        <f>'Glad-base'!CB12*'Households'!$B$3/'Households'!$B$7</f>
        <v>-2.26002602799176</v>
      </c>
      <c r="CC12" s="71">
        <f>('Exports'!D13+'Exports'!H13)*K$93</f>
        <v>2193.02921</v>
      </c>
      <c r="CD12" s="69">
        <f>SUM(BW12:CC12)</f>
        <v>2193.849160923070</v>
      </c>
      <c r="CE12" s="69">
        <f>SUM(CD12,BV12)</f>
        <v>2954.041174071080</v>
      </c>
      <c r="CF12" s="63">
        <v>0.00494469769455274</v>
      </c>
      <c r="CG12" s="63">
        <f>'Glad-id-output'!I10</f>
        <v>1</v>
      </c>
    </row>
    <row r="13" ht="20.05" customHeight="1">
      <c r="A13" t="s" s="58">
        <v>1</v>
      </c>
      <c r="B13" s="59">
        <v>9</v>
      </c>
      <c r="C13" t="s" s="60">
        <v>175</v>
      </c>
      <c r="D13" s="61">
        <f>'Glad70-before-LQ'!D13*$CG13*D$93</f>
        <v>0.0458952244992704</v>
      </c>
      <c r="E13" s="62">
        <f>'Glad70-before-LQ'!E13*$CG13*E$93</f>
        <v>0.00169874435117851</v>
      </c>
      <c r="F13" s="62">
        <f>'Glad70-before-LQ'!F13*$CG13*F$93</f>
        <v>0.000541521931969856</v>
      </c>
      <c r="G13" s="62">
        <f>'Glad70-before-LQ'!G13*$CG13*G$93</f>
        <v>0.00131888027642723</v>
      </c>
      <c r="H13" s="62">
        <f>'Glad70-before-LQ'!H13*$CG13*H$93</f>
        <v>0.00196194113982961</v>
      </c>
      <c r="I13" s="62">
        <f>'Glad70-before-LQ'!I13*$CG13*I$93</f>
        <v>0.0875862108535669</v>
      </c>
      <c r="J13" s="62">
        <f>'Glad70-before-LQ'!J13*$CG13*J$93</f>
        <v>0.681513021178425</v>
      </c>
      <c r="K13" s="63">
        <f>'Glad70-before-LQ'!K13*$CG13*K$93</f>
        <v>0.239901403576846</v>
      </c>
      <c r="L13" s="62">
        <f>'Glad70-before-LQ'!L13*$CG13*L$93</f>
        <v>0.07052192493096759</v>
      </c>
      <c r="M13" s="62">
        <f>'Glad70-before-LQ'!M13*$CG13*M$93</f>
        <v>0.0448049501972123</v>
      </c>
      <c r="N13" s="62">
        <f>'Glad70-before-LQ'!N13*$CG13*N$93</f>
        <v>0.0610508691808774</v>
      </c>
      <c r="O13" s="62">
        <f>'Glad70-before-LQ'!O13*$CG13*O$93</f>
        <v>0.00327304566853999</v>
      </c>
      <c r="P13" s="62">
        <f>'Glad70-before-LQ'!P13*$CG13*P$93</f>
        <v>0.00098294046993469</v>
      </c>
      <c r="Q13" s="62">
        <f>'Glad70-before-LQ'!Q13*$CG13*Q$93</f>
        <v>0.00339041008919707</v>
      </c>
      <c r="R13" s="62">
        <f>'Glad70-before-LQ'!R13*$CG13*R$93</f>
        <v>0.000240574174910301</v>
      </c>
      <c r="S13" s="62">
        <f>'Glad70-before-LQ'!S13*$CG13*S$93</f>
        <v>0.000492190628878603</v>
      </c>
      <c r="T13" s="62">
        <f>'Glad70-before-LQ'!T13*$CG13*T$93</f>
        <v>0.0329768474297014</v>
      </c>
      <c r="U13" s="62">
        <f>'Glad70-before-LQ'!U13*$CG13*U$93</f>
        <v>0.969464482091265</v>
      </c>
      <c r="V13" s="62">
        <f>'Glad70-before-LQ'!V13*$CG13*V$93</f>
        <v>0.00289817139931529</v>
      </c>
      <c r="W13" s="62">
        <f>'Glad70-before-LQ'!W13*$CG13*W$93</f>
        <v>10.5501714678694</v>
      </c>
      <c r="X13" s="64">
        <f>'Glad70-before-LQ'!X13*$CG13*X$93</f>
        <v>0</v>
      </c>
      <c r="Y13" s="62">
        <f>'Glad70-before-LQ'!Y13*$CG13*Y$93</f>
        <v>0.269129798230588</v>
      </c>
      <c r="Z13" s="62">
        <f>'Glad70-before-LQ'!Z13*$CG13*Z$93</f>
        <v>0.0101065304295613</v>
      </c>
      <c r="AA13" s="62">
        <f>'Glad70-before-LQ'!AA13*$CG13*AA$93</f>
        <v>0.0223121729801762</v>
      </c>
      <c r="AB13" s="62">
        <f>'Glad70-before-LQ'!AB13*$CG13*AB$93</f>
        <v>0.00601553212089595</v>
      </c>
      <c r="AC13" s="65">
        <f>'Glad70-before-LQ'!AC13*$CG13*AC$93</f>
        <v>0</v>
      </c>
      <c r="AD13" s="62">
        <f>'Glad70-before-LQ'!AD13*$CG13*AD$93</f>
        <v>0.00148011067537041</v>
      </c>
      <c r="AE13" s="62">
        <f>'Glad70-before-LQ'!AE13*$CG13*AE$93</f>
        <v>0.0201227437962345</v>
      </c>
      <c r="AF13" s="62">
        <f>'Glad70-before-LQ'!AF13*$CG13*AF$93</f>
        <v>0.0979372623313715</v>
      </c>
      <c r="AG13" s="62">
        <f>'Glad70-before-LQ'!AG13*$CG13*AG$93</f>
        <v>0.291096337043543</v>
      </c>
      <c r="AH13" s="62">
        <f>'Glad70-before-LQ'!AH13*$CG13*AH$93</f>
        <v>2.25884318922293</v>
      </c>
      <c r="AI13" s="62">
        <f>'Glad70-before-LQ'!AI13*$CG13*AI$93</f>
        <v>5.7406741006154</v>
      </c>
      <c r="AJ13" s="62">
        <f>'Glad70-before-LQ'!AJ13*$CG13*AJ$93</f>
        <v>0.135056208438588</v>
      </c>
      <c r="AK13" s="62">
        <f>'Glad70-before-LQ'!AK13*$CG13*AK$93</f>
        <v>0.08130866895496131</v>
      </c>
      <c r="AL13" s="62">
        <f>'Glad70-before-LQ'!AL13*$CG13*AL$93</f>
        <v>0.0138117256540386</v>
      </c>
      <c r="AM13" s="62">
        <f>'Glad70-before-LQ'!AM13*$CG13*AM$93</f>
        <v>0.0409222227209239</v>
      </c>
      <c r="AN13" s="62">
        <f>'Glad70-before-LQ'!AN13*$CG13*AN$93</f>
        <v>0.0579956474910424</v>
      </c>
      <c r="AO13" s="62">
        <f>'Glad70-before-LQ'!AO13*$CG13*AO$93</f>
        <v>0.0530639390432834</v>
      </c>
      <c r="AP13" s="62">
        <f>'Glad70-before-LQ'!AP13*$CG13*AP$93</f>
        <v>0.0275909528034913</v>
      </c>
      <c r="AQ13" s="62">
        <f>'Glad70-before-LQ'!AQ13*$CG13*AQ$93</f>
        <v>0.0023680504316575</v>
      </c>
      <c r="AR13" s="62">
        <f>'Glad70-before-LQ'!AR13*$CG13*AR$93</f>
        <v>0.00474975249961875</v>
      </c>
      <c r="AS13" s="62">
        <f>'Glad70-before-LQ'!AS13*$CG13*AS$93</f>
        <v>0.116050960312332</v>
      </c>
      <c r="AT13" s="62">
        <f>'Glad70-before-LQ'!AT13*$CG13*AT$93</f>
        <v>0.000649831778445033</v>
      </c>
      <c r="AU13" s="62">
        <f>'Glad70-before-LQ'!AU13*$CG13*AU$93</f>
        <v>0.00162525257565826</v>
      </c>
      <c r="AV13" s="62">
        <f>'Glad70-before-LQ'!AV13*$CG13*AV$93</f>
        <v>0.000169680439532752</v>
      </c>
      <c r="AW13" s="62">
        <f>'Glad70-before-LQ'!AW13*$CG13*AW$93</f>
        <v>0.000428471420035461</v>
      </c>
      <c r="AX13" s="62">
        <f>'Glad70-before-LQ'!AX13*$CG13*AX$93</f>
        <v>0.00689630330142541</v>
      </c>
      <c r="AY13" s="62">
        <f>'Glad70-before-LQ'!AY13*$CG13*AY$93</f>
        <v>0.000644062519706637</v>
      </c>
      <c r="AZ13" s="62">
        <f>'Glad70-before-LQ'!AZ13*$CG13*AZ$93</f>
        <v>0.00294394709653681</v>
      </c>
      <c r="BA13" s="62">
        <f>'Glad70-before-LQ'!BA13*$CG13*BA$93</f>
        <v>0.000824868320426467</v>
      </c>
      <c r="BB13" s="62">
        <f>'Glad70-before-LQ'!BB13*$CG13*BB$93</f>
        <v>0.0201363612183048</v>
      </c>
      <c r="BC13" s="62">
        <f>'Glad70-before-LQ'!BC13*$CG13*BC$93</f>
        <v>0.0313930795948392</v>
      </c>
      <c r="BD13" s="62">
        <f>'Glad70-before-LQ'!BD13*$CG13*BD$93</f>
        <v>0.0732138823491169</v>
      </c>
      <c r="BE13" s="62">
        <f>'Glad70-before-LQ'!BE13*$CG13*BE$93</f>
        <v>0.799438965107421</v>
      </c>
      <c r="BF13" s="62">
        <f>'Glad70-before-LQ'!BF13*$CG13*BF$93</f>
        <v>0.00637859805448234</v>
      </c>
      <c r="BG13" s="62">
        <f>'Glad70-before-LQ'!BG13*$CG13*BG$93</f>
        <v>0.385773425696191</v>
      </c>
      <c r="BH13" s="62">
        <f>'Glad70-before-LQ'!BH13*$CG13*BH$93</f>
        <v>0.0150200894077249</v>
      </c>
      <c r="BI13" s="62">
        <f>'Glad70-before-LQ'!BI13*$CG13*BI$93</f>
        <v>0.0667929396778265</v>
      </c>
      <c r="BJ13" s="62">
        <f>'Glad70-before-LQ'!BJ13*$CG13*BJ$93</f>
        <v>0.000501335367392458</v>
      </c>
      <c r="BK13" s="62">
        <f>'Glad70-before-LQ'!BK13*$CG13*BK$93</f>
        <v>0.0235632381716179</v>
      </c>
      <c r="BL13" s="62">
        <f>'Glad70-before-LQ'!BL13*$CG13*BL$93</f>
        <v>0.103880327804944</v>
      </c>
      <c r="BM13" s="62">
        <f>'Glad70-before-LQ'!BM13*$CG13*BM$93</f>
        <v>0.0120251456422333</v>
      </c>
      <c r="BN13" s="62">
        <f>'Glad70-before-LQ'!BN13*$CG13*BN$93</f>
        <v>0.00300606042646036</v>
      </c>
      <c r="BO13" s="62">
        <f>'Glad70-before-LQ'!BO13*$CG13*BO$93</f>
        <v>0.204429431219368</v>
      </c>
      <c r="BP13" s="62">
        <f>'Glad70-before-LQ'!BP13*$CG13*BP$93</f>
        <v>0.0453172101260124</v>
      </c>
      <c r="BQ13" s="62">
        <f>'Glad70-before-LQ'!BQ13*$CG13*BQ$93</f>
        <v>0.00110248704090684</v>
      </c>
      <c r="BR13" s="62">
        <f>'Glad70-before-LQ'!BR13*$CG13*BR$93</f>
        <v>0.00950328002950317</v>
      </c>
      <c r="BS13" s="62">
        <f>'Glad70-before-LQ'!BS13*$CG13*BS$93</f>
        <v>0.00311486940275452</v>
      </c>
      <c r="BT13" s="62">
        <f>'Glad70-before-LQ'!BT13*$CG13*BT$93</f>
        <v>0.0578662707464304</v>
      </c>
      <c r="BU13" s="62">
        <f>'Glad70-before-LQ'!BU13*$CG13*BU$93</f>
        <v>0.0201956819645628</v>
      </c>
      <c r="BV13" s="4">
        <f>SUM(D13:BU13)</f>
        <v>23.9481558242336</v>
      </c>
      <c r="BW13" s="66">
        <f>'Glad-base'!BW13*'Households'!$B$3/'Households'!$B$7</f>
        <v>0.326606613553038</v>
      </c>
      <c r="BX13" s="66">
        <f>'Glad-base'!BX13*'Households'!$B$3/'Households'!$B$7</f>
        <v>0.0127853133367662</v>
      </c>
      <c r="BY13" s="66">
        <f>'Glad-base'!BY13*'Businesses'!$B$4/'Businesses'!$C$4</f>
        <v>0.160179658503837</v>
      </c>
      <c r="BZ13" s="66">
        <f>'Glad-base'!BZ13*'Households'!$B$3/'Households'!$B$7</f>
        <v>0.008318439824922761</v>
      </c>
      <c r="CA13" s="66">
        <f>'Glad-base'!CA13*'Households'!$B$3/'Households'!$B$7</f>
        <v>0.0588906608959835</v>
      </c>
      <c r="CB13" s="66">
        <f>'Glad-base'!CB13*'Glad-id-output'!B11/'Glad-id-output'!E11</f>
        <v>0.557503802258812</v>
      </c>
      <c r="CC13" s="62">
        <f>'Exports'!D14</f>
        <v>15.6</v>
      </c>
      <c r="CD13" s="4">
        <f>SUM(BW13:CC13)</f>
        <v>16.7242844883734</v>
      </c>
      <c r="CE13" s="4">
        <f>SUM(CD13,BV13)</f>
        <v>40.672440312607</v>
      </c>
      <c r="CF13" s="67">
        <v>0.0124215177600605</v>
      </c>
      <c r="CG13" s="67">
        <f>'Glad-id-output'!I11</f>
        <v>1</v>
      </c>
    </row>
    <row r="14" ht="20.05" customHeight="1">
      <c r="A14" t="s" s="58">
        <v>1</v>
      </c>
      <c r="B14" s="59">
        <v>10</v>
      </c>
      <c r="C14" t="s" s="60">
        <v>176</v>
      </c>
      <c r="D14" s="61">
        <f>'Glad70-before-LQ'!D14*$CG14*D$93</f>
        <v>0.0819283272311836</v>
      </c>
      <c r="E14" s="62">
        <f>'Glad70-before-LQ'!E14*$CG14*E$93</f>
        <v>0.00267746216095727</v>
      </c>
      <c r="F14" s="62">
        <f>'Glad70-before-LQ'!F14*$CG14*F$93</f>
        <v>0.0006153583652622081</v>
      </c>
      <c r="G14" s="62">
        <f>'Glad70-before-LQ'!G14*$CG14*G$93</f>
        <v>0.00214663890581273</v>
      </c>
      <c r="H14" s="62">
        <f>'Glad70-before-LQ'!H14*$CG14*H$93</f>
        <v>0.00293969527599485</v>
      </c>
      <c r="I14" s="62">
        <f>'Glad70-before-LQ'!I14*$CG14*I$93</f>
        <v>6.27654964402597</v>
      </c>
      <c r="J14" s="62">
        <f>'Glad70-before-LQ'!J14*$CG14*J$93</f>
        <v>28.4843750698943</v>
      </c>
      <c r="K14" s="63">
        <f>'Glad70-before-LQ'!K14*$CG14*K$93</f>
        <v>9.16188481106016</v>
      </c>
      <c r="L14" s="62">
        <f>'Glad70-before-LQ'!L14*$CG14*L$93</f>
        <v>3.87325234046736</v>
      </c>
      <c r="M14" s="62">
        <f>'Glad70-before-LQ'!M14*$CG14*M$93</f>
        <v>0.151485276770337</v>
      </c>
      <c r="N14" s="62">
        <f>'Glad70-before-LQ'!N14*$CG14*N$93</f>
        <v>0.0160985023994646</v>
      </c>
      <c r="O14" s="62">
        <f>'Glad70-before-LQ'!O14*$CG14*O$93</f>
        <v>0.0173861359243744</v>
      </c>
      <c r="P14" s="62">
        <f>'Glad70-before-LQ'!P14*$CG14*P$93</f>
        <v>0.00144598705311034</v>
      </c>
      <c r="Q14" s="62">
        <f>'Glad70-before-LQ'!Q14*$CG14*Q$93</f>
        <v>0.00402096303362905</v>
      </c>
      <c r="R14" s="62">
        <f>'Glad70-before-LQ'!R14*$CG14*R$93</f>
        <v>0.00330374692044923</v>
      </c>
      <c r="S14" s="62">
        <f>'Glad70-before-LQ'!S14*$CG14*S$93</f>
        <v>0.00169990338448947</v>
      </c>
      <c r="T14" s="62">
        <f>'Glad70-before-LQ'!T14*$CG14*T$93</f>
        <v>0.0533913593621777</v>
      </c>
      <c r="U14" s="62">
        <f>'Glad70-before-LQ'!U14*$CG14*U$93</f>
        <v>0.588092400795087</v>
      </c>
      <c r="V14" s="62">
        <f>'Glad70-before-LQ'!V14*$CG14*V$93</f>
        <v>0.00704470149213939</v>
      </c>
      <c r="W14" s="62">
        <f>'Glad70-before-LQ'!W14*$CG14*W$93</f>
        <v>0.16880733261164</v>
      </c>
      <c r="X14" s="64">
        <f>'Glad70-before-LQ'!X14*$CG14*X$93</f>
        <v>0</v>
      </c>
      <c r="Y14" s="62">
        <f>'Glad70-before-LQ'!Y14*$CG14*Y$93</f>
        <v>0.361871768163547</v>
      </c>
      <c r="Z14" s="62">
        <f>'Glad70-before-LQ'!Z14*$CG14*Z$93</f>
        <v>0.0233998199571703</v>
      </c>
      <c r="AA14" s="62">
        <f>'Glad70-before-LQ'!AA14*$CG14*AA$93</f>
        <v>0.0189726815021058</v>
      </c>
      <c r="AB14" s="62">
        <f>'Glad70-before-LQ'!AB14*$CG14*AB$93</f>
        <v>0.00130884790804317</v>
      </c>
      <c r="AC14" s="65">
        <f>'Glad70-before-LQ'!AC14*$CG14*AC$93</f>
        <v>0</v>
      </c>
      <c r="AD14" s="62">
        <f>'Glad70-before-LQ'!AD14*$CG14*AD$93</f>
        <v>0.000526709751559176</v>
      </c>
      <c r="AE14" s="62">
        <f>'Glad70-before-LQ'!AE14*$CG14*AE$93</f>
        <v>0.00974666176924331</v>
      </c>
      <c r="AF14" s="62">
        <f>'Glad70-before-LQ'!AF14*$CG14*AF$93</f>
        <v>0.06767109317129121</v>
      </c>
      <c r="AG14" s="62">
        <f>'Glad70-before-LQ'!AG14*$CG14*AG$93</f>
        <v>0.06508354180524591</v>
      </c>
      <c r="AH14" s="62">
        <f>'Glad70-before-LQ'!AH14*$CG14*AH$93</f>
        <v>0.487577332873564</v>
      </c>
      <c r="AI14" s="62">
        <f>'Glad70-before-LQ'!AI14*$CG14*AI$93</f>
        <v>0.156513281935027</v>
      </c>
      <c r="AJ14" s="62">
        <f>'Glad70-before-LQ'!AJ14*$CG14*AJ$93</f>
        <v>0.245320446435692</v>
      </c>
      <c r="AK14" s="62">
        <f>'Glad70-before-LQ'!AK14*$CG14*AK$93</f>
        <v>0.0997464693043528</v>
      </c>
      <c r="AL14" s="62">
        <f>'Glad70-before-LQ'!AL14*$CG14*AL$93</f>
        <v>0.0381212870527853</v>
      </c>
      <c r="AM14" s="62">
        <f>'Glad70-before-LQ'!AM14*$CG14*AM$93</f>
        <v>0.054519495064675</v>
      </c>
      <c r="AN14" s="62">
        <f>'Glad70-before-LQ'!AN14*$CG14*AN$93</f>
        <v>0.136154457832097</v>
      </c>
      <c r="AO14" s="62">
        <f>'Glad70-before-LQ'!AO14*$CG14*AO$93</f>
        <v>0.233070662442372</v>
      </c>
      <c r="AP14" s="62">
        <f>'Glad70-before-LQ'!AP14*$CG14*AP$93</f>
        <v>0.0297359555816056</v>
      </c>
      <c r="AQ14" s="62">
        <f>'Glad70-before-LQ'!AQ14*$CG14*AQ$93</f>
        <v>0.00316360061141878</v>
      </c>
      <c r="AR14" s="62">
        <f>'Glad70-before-LQ'!AR14*$CG14*AR$93</f>
        <v>0.0107684783168228</v>
      </c>
      <c r="AS14" s="62">
        <f>'Glad70-before-LQ'!AS14*$CG14*AS$93</f>
        <v>0.347341146533762</v>
      </c>
      <c r="AT14" s="62">
        <f>'Glad70-before-LQ'!AT14*$CG14*AT$93</f>
        <v>0.00067557794325986</v>
      </c>
      <c r="AU14" s="62">
        <f>'Glad70-before-LQ'!AU14*$CG14*AU$93</f>
        <v>0.000761100282686606</v>
      </c>
      <c r="AV14" s="62">
        <f>'Glad70-before-LQ'!AV14*$CG14*AV$93</f>
        <v>0.000291329945565021</v>
      </c>
      <c r="AW14" s="62">
        <f>'Glad70-before-LQ'!AW14*$CG14*AW$93</f>
        <v>7.13257050445463e-05</v>
      </c>
      <c r="AX14" s="62">
        <f>'Glad70-before-LQ'!AX14*$CG14*AX$93</f>
        <v>0.0134592610367052</v>
      </c>
      <c r="AY14" s="62">
        <f>'Glad70-before-LQ'!AY14*$CG14*AY$93</f>
        <v>0.00011617600171456</v>
      </c>
      <c r="AZ14" s="62">
        <f>'Glad70-before-LQ'!AZ14*$CG14*AZ$93</f>
        <v>0.008011178338831689</v>
      </c>
      <c r="BA14" s="62">
        <f>'Glad70-before-LQ'!BA14*$CG14*BA$93</f>
        <v>0.00332045378359579</v>
      </c>
      <c r="BB14" s="62">
        <f>'Glad70-before-LQ'!BB14*$CG14*BB$93</f>
        <v>0.00245810946091746</v>
      </c>
      <c r="BC14" s="62">
        <f>'Glad70-before-LQ'!BC14*$CG14*BC$93</f>
        <v>0.0295374965217151</v>
      </c>
      <c r="BD14" s="62">
        <f>'Glad70-before-LQ'!BD14*$CG14*BD$93</f>
        <v>0.200104903430315</v>
      </c>
      <c r="BE14" s="62">
        <f>'Glad70-before-LQ'!BE14*$CG14*BE$93</f>
        <v>0.171619411495284</v>
      </c>
      <c r="BF14" s="62">
        <f>'Glad70-before-LQ'!BF14*$CG14*BF$93</f>
        <v>0.00177744300879187</v>
      </c>
      <c r="BG14" s="62">
        <f>'Glad70-before-LQ'!BG14*$CG14*BG$93</f>
        <v>0.08239677541520039</v>
      </c>
      <c r="BH14" s="62">
        <f>'Glad70-before-LQ'!BH14*$CG14*BH$93</f>
        <v>0.00928174492305078</v>
      </c>
      <c r="BI14" s="62">
        <f>'Glad70-before-LQ'!BI14*$CG14*BI$93</f>
        <v>0.122279119119123</v>
      </c>
      <c r="BJ14" s="62">
        <f>'Glad70-before-LQ'!BJ14*$CG14*BJ$93</f>
        <v>0.00250650060636069</v>
      </c>
      <c r="BK14" s="62">
        <f>'Glad70-before-LQ'!BK14*$CG14*BK$93</f>
        <v>0.0316929544943027</v>
      </c>
      <c r="BL14" s="62">
        <f>'Glad70-before-LQ'!BL14*$CG14*BL$93</f>
        <v>0.132208674395547</v>
      </c>
      <c r="BM14" s="62">
        <f>'Glad70-before-LQ'!BM14*$CG14*BM$93</f>
        <v>0.0206275414401347</v>
      </c>
      <c r="BN14" s="62">
        <f>'Glad70-before-LQ'!BN14*$CG14*BN$93</f>
        <v>0.00347030395985217</v>
      </c>
      <c r="BO14" s="62">
        <f>'Glad70-before-LQ'!BO14*$CG14*BO$93</f>
        <v>0.214435162156016</v>
      </c>
      <c r="BP14" s="62">
        <f>'Glad70-before-LQ'!BP14*$CG14*BP$93</f>
        <v>0.0461607673321424</v>
      </c>
      <c r="BQ14" s="62">
        <f>'Glad70-before-LQ'!BQ14*$CG14*BQ$93</f>
        <v>0.00109627133367243</v>
      </c>
      <c r="BR14" s="62">
        <f>'Glad70-before-LQ'!BR14*$CG14*BR$93</f>
        <v>0.00318936142088517</v>
      </c>
      <c r="BS14" s="62">
        <f>'Glad70-before-LQ'!BS14*$CG14*BS$93</f>
        <v>0.000632644522190058</v>
      </c>
      <c r="BT14" s="62">
        <f>'Glad70-before-LQ'!BT14*$CG14*BT$93</f>
        <v>0.0899751094467048</v>
      </c>
      <c r="BU14" s="62">
        <f>'Glad70-before-LQ'!BU14*$CG14*BU$93</f>
        <v>0.0212419796848108</v>
      </c>
      <c r="BV14" s="4">
        <f>SUM(D14:BU14)</f>
        <v>52.5031580723507</v>
      </c>
      <c r="BW14" s="66">
        <f>'Glad-base'!BW14*'Households'!$B$3/'Households'!$B$7</f>
        <v>0.421551708784758</v>
      </c>
      <c r="BX14" s="66">
        <f>'Glad-base'!BX14*'Households'!$B$3/'Households'!$B$7</f>
        <v>0.396378150803296</v>
      </c>
      <c r="BY14" s="66">
        <f>'Glad-base'!BY14*'Businesses'!$B$4/'Businesses'!$C$4</f>
        <v>5.02123352068546</v>
      </c>
      <c r="BZ14" s="66">
        <f>'Glad-base'!BZ14*'Households'!$B$3/'Households'!$B$7</f>
        <v>0.0180418460144181</v>
      </c>
      <c r="CA14" s="66">
        <f>'Glad-base'!CA14*'Households'!$B$3/'Households'!$B$7</f>
        <v>0.25371704215242</v>
      </c>
      <c r="CB14" s="66">
        <f>'Glad-base'!CB14*'Glad-id-output'!B12/'Glad-id-output'!E12</f>
        <v>0.00154276174372804</v>
      </c>
      <c r="CC14" s="62">
        <f>'Exports'!D15</f>
        <v>1.7</v>
      </c>
      <c r="CD14" s="4">
        <f>SUM(BW14:CC14)</f>
        <v>7.81246503018408</v>
      </c>
      <c r="CE14" s="4">
        <f>SUM(CD14,BV14)</f>
        <v>60.3156231025348</v>
      </c>
      <c r="CF14" s="67">
        <v>0.00407922195591762</v>
      </c>
      <c r="CG14" s="67">
        <f>'Glad-id-output'!I12</f>
        <v>0.91</v>
      </c>
    </row>
    <row r="15" ht="20.05" customHeight="1">
      <c r="A15" t="s" s="58">
        <v>1</v>
      </c>
      <c r="B15" s="59">
        <v>11</v>
      </c>
      <c r="C15" t="s" s="60">
        <v>177</v>
      </c>
      <c r="D15" s="61">
        <f>'Glad70-before-LQ'!D15*$CG15*D$93</f>
        <v>0.226474707752012</v>
      </c>
      <c r="E15" s="62">
        <f>'Glad70-before-LQ'!E15*$CG15*E$93</f>
        <v>0.0358821070535806</v>
      </c>
      <c r="F15" s="62">
        <f>'Glad70-before-LQ'!F15*$CG15*F$93</f>
        <v>0.000416804189198999</v>
      </c>
      <c r="G15" s="62">
        <f>'Glad70-before-LQ'!G15*$CG15*G$93</f>
        <v>0.00713691978235134</v>
      </c>
      <c r="H15" s="62">
        <f>'Glad70-before-LQ'!H15*$CG15*H$93</f>
        <v>0.00648651541131488</v>
      </c>
      <c r="I15" s="62">
        <f>'Glad70-before-LQ'!I15*$CG15*I$93</f>
        <v>0.0104534732590165</v>
      </c>
      <c r="J15" s="62">
        <f>'Glad70-before-LQ'!J15*$CG15*J$93</f>
        <v>0.346822349186713</v>
      </c>
      <c r="K15" s="63">
        <f>'Glad70-before-LQ'!K15*$CG15*K$93</f>
        <v>0.0512753494199981</v>
      </c>
      <c r="L15" s="62">
        <f>'Glad70-before-LQ'!L15*$CG15*L$93</f>
        <v>0.00697105836919109</v>
      </c>
      <c r="M15" s="62">
        <f>'Glad70-before-LQ'!M15*$CG15*M$93</f>
        <v>0.0105807423705246</v>
      </c>
      <c r="N15" s="62">
        <f>'Glad70-before-LQ'!N15*$CG15*N$93</f>
        <v>0.462566830522091</v>
      </c>
      <c r="O15" s="62">
        <f>'Glad70-before-LQ'!O15*$CG15*O$93</f>
        <v>0.0356292076605269</v>
      </c>
      <c r="P15" s="62">
        <f>'Glad70-before-LQ'!P15*$CG15*P$93</f>
        <v>0.0258965908316038</v>
      </c>
      <c r="Q15" s="62">
        <f>'Glad70-before-LQ'!Q15*$CG15*Q$93</f>
        <v>0.00108613779837432</v>
      </c>
      <c r="R15" s="62">
        <f>'Glad70-before-LQ'!R15*$CG15*R$93</f>
        <v>0.000242552440123332</v>
      </c>
      <c r="S15" s="62">
        <f>'Glad70-before-LQ'!S15*$CG15*S$93</f>
        <v>0.000312453339970058</v>
      </c>
      <c r="T15" s="62">
        <f>'Glad70-before-LQ'!T15*$CG15*T$93</f>
        <v>0.0227502886134327</v>
      </c>
      <c r="U15" s="62">
        <f>'Glad70-before-LQ'!U15*$CG15*U$93</f>
        <v>0.366681707378317</v>
      </c>
      <c r="V15" s="62">
        <f>'Glad70-before-LQ'!V15*$CG15*V$93</f>
        <v>0.00262268775548577</v>
      </c>
      <c r="W15" s="62">
        <f>'Glad70-before-LQ'!W15*$CG15*W$93</f>
        <v>0.0330041823093181</v>
      </c>
      <c r="X15" s="64">
        <f>'Glad70-before-LQ'!X15*$CG15*X$93</f>
        <v>0</v>
      </c>
      <c r="Y15" s="62">
        <f>'Glad70-before-LQ'!Y15*$CG15*Y$93</f>
        <v>0.0257559597713109</v>
      </c>
      <c r="Z15" s="62">
        <f>'Glad70-before-LQ'!Z15*$CG15*Z$93</f>
        <v>0.00744508371503727</v>
      </c>
      <c r="AA15" s="62">
        <f>'Glad70-before-LQ'!AA15*$CG15*AA$93</f>
        <v>0.0106727380693004</v>
      </c>
      <c r="AB15" s="62">
        <f>'Glad70-before-LQ'!AB15*$CG15*AB$93</f>
        <v>0.000997643691672186</v>
      </c>
      <c r="AC15" s="65">
        <f>'Glad70-before-LQ'!AC15*$CG15*AC$93</f>
        <v>0</v>
      </c>
      <c r="AD15" s="62">
        <f>'Glad70-before-LQ'!AD15*$CG15*AD$93</f>
        <v>0.000456025969797254</v>
      </c>
      <c r="AE15" s="62">
        <f>'Glad70-before-LQ'!AE15*$CG15*AE$93</f>
        <v>0.00472762094823539</v>
      </c>
      <c r="AF15" s="62">
        <f>'Glad70-before-LQ'!AF15*$CG15*AF$93</f>
        <v>0.0570897856121926</v>
      </c>
      <c r="AG15" s="62">
        <f>'Glad70-before-LQ'!AG15*$CG15*AG$93</f>
        <v>0.0148812581541049</v>
      </c>
      <c r="AH15" s="62">
        <f>'Glad70-before-LQ'!AH15*$CG15*AH$93</f>
        <v>0.0950112800240782</v>
      </c>
      <c r="AI15" s="62">
        <f>'Glad70-before-LQ'!AI15*$CG15*AI$93</f>
        <v>0.0910578403507208</v>
      </c>
      <c r="AJ15" s="62">
        <f>'Glad70-before-LQ'!AJ15*$CG15*AJ$93</f>
        <v>0.226575729858956</v>
      </c>
      <c r="AK15" s="62">
        <f>'Glad70-before-LQ'!AK15*$CG15*AK$93</f>
        <v>0.483808325543262</v>
      </c>
      <c r="AL15" s="62">
        <f>'Glad70-before-LQ'!AL15*$CG15*AL$93</f>
        <v>0.363633930258713</v>
      </c>
      <c r="AM15" s="62">
        <f>'Glad70-before-LQ'!AM15*$CG15*AM$93</f>
        <v>3.54585415445836</v>
      </c>
      <c r="AN15" s="62">
        <f>'Glad70-before-LQ'!AN15*$CG15*AN$93</f>
        <v>0.0219057442076449</v>
      </c>
      <c r="AO15" s="62">
        <f>'Glad70-before-LQ'!AO15*$CG15*AO$93</f>
        <v>0.0426145806428521</v>
      </c>
      <c r="AP15" s="62">
        <f>'Glad70-before-LQ'!AP15*$CG15*AP$93</f>
        <v>0.0117626602136936</v>
      </c>
      <c r="AQ15" s="62">
        <f>'Glad70-before-LQ'!AQ15*$CG15*AQ$93</f>
        <v>0.000971497328397761</v>
      </c>
      <c r="AR15" s="62">
        <f>'Glad70-before-LQ'!AR15*$CG15*AR$93</f>
        <v>0.00555666939117273</v>
      </c>
      <c r="AS15" s="62">
        <f>'Glad70-before-LQ'!AS15*$CG15*AS$93</f>
        <v>0.0252075987040364</v>
      </c>
      <c r="AT15" s="62">
        <f>'Glad70-before-LQ'!AT15*$CG15*AT$93</f>
        <v>0.000250398249937331</v>
      </c>
      <c r="AU15" s="62">
        <f>'Glad70-before-LQ'!AU15*$CG15*AU$93</f>
        <v>0.000882696197674788</v>
      </c>
      <c r="AV15" s="62">
        <f>'Glad70-before-LQ'!AV15*$CG15*AV$93</f>
        <v>9.01716094866163e-05</v>
      </c>
      <c r="AW15" s="62">
        <f>'Glad70-before-LQ'!AW15*$CG15*AW$93</f>
        <v>0.000269021969849358</v>
      </c>
      <c r="AX15" s="62">
        <f>'Glad70-before-LQ'!AX15*$CG15*AX$93</f>
        <v>0.00184781197000587</v>
      </c>
      <c r="AY15" s="62">
        <f>'Glad70-before-LQ'!AY15*$CG15*AY$93</f>
        <v>4.05897278539784e-05</v>
      </c>
      <c r="AZ15" s="62">
        <f>'Glad70-before-LQ'!AZ15*$CG15*AZ$93</f>
        <v>0.00207480543947145</v>
      </c>
      <c r="BA15" s="62">
        <f>'Glad70-before-LQ'!BA15*$CG15*BA$93</f>
        <v>0.00102779971277356</v>
      </c>
      <c r="BB15" s="62">
        <f>'Glad70-before-LQ'!BB15*$CG15*BB$93</f>
        <v>0.00230014637075829</v>
      </c>
      <c r="BC15" s="62">
        <f>'Glad70-before-LQ'!BC15*$CG15*BC$93</f>
        <v>0.0236988187885326</v>
      </c>
      <c r="BD15" s="62">
        <f>'Glad70-before-LQ'!BD15*$CG15*BD$93</f>
        <v>0.0150017748874823</v>
      </c>
      <c r="BE15" s="62">
        <f>'Glad70-before-LQ'!BE15*$CG15*BE$93</f>
        <v>0.160229281679984</v>
      </c>
      <c r="BF15" s="62">
        <f>'Glad70-before-LQ'!BF15*$CG15*BF$93</f>
        <v>0.0008506954092025719</v>
      </c>
      <c r="BG15" s="62">
        <f>'Glad70-before-LQ'!BG15*$CG15*BG$93</f>
        <v>0.055554242607925</v>
      </c>
      <c r="BH15" s="62">
        <f>'Glad70-before-LQ'!BH15*$CG15*BH$93</f>
        <v>0.0159247832653706</v>
      </c>
      <c r="BI15" s="62">
        <f>'Glad70-before-LQ'!BI15*$CG15*BI$93</f>
        <v>0.018101115694032</v>
      </c>
      <c r="BJ15" s="62">
        <f>'Glad70-before-LQ'!BJ15*$CG15*BJ$93</f>
        <v>0.00109275290831185</v>
      </c>
      <c r="BK15" s="62">
        <f>'Glad70-before-LQ'!BK15*$CG15*BK$93</f>
        <v>0.108671022028797</v>
      </c>
      <c r="BL15" s="62">
        <f>'Glad70-before-LQ'!BL15*$CG15*BL$93</f>
        <v>0.245880488879547</v>
      </c>
      <c r="BM15" s="62">
        <f>'Glad70-before-LQ'!BM15*$CG15*BM$93</f>
        <v>0.0404533283869551</v>
      </c>
      <c r="BN15" s="62">
        <f>'Glad70-before-LQ'!BN15*$CG15*BN$93</f>
        <v>0.00323873103538548</v>
      </c>
      <c r="BO15" s="62">
        <f>'Glad70-before-LQ'!BO15*$CG15*BO$93</f>
        <v>0.77105756848996</v>
      </c>
      <c r="BP15" s="62">
        <f>'Glad70-before-LQ'!BP15*$CG15*BP$93</f>
        <v>0.777667202083566</v>
      </c>
      <c r="BQ15" s="62">
        <f>'Glad70-before-LQ'!BQ15*$CG15*BQ$93</f>
        <v>0.00238082095176327</v>
      </c>
      <c r="BR15" s="62">
        <f>'Glad70-before-LQ'!BR15*$CG15*BR$93</f>
        <v>0.0584723674400565</v>
      </c>
      <c r="BS15" s="62">
        <f>'Glad70-before-LQ'!BS15*$CG15*BS$93</f>
        <v>0.0037576989536438</v>
      </c>
      <c r="BT15" s="62">
        <f>'Glad70-before-LQ'!BT15*$CG15*BT$93</f>
        <v>0.06376488549270209</v>
      </c>
      <c r="BU15" s="62">
        <f>'Glad70-before-LQ'!BU15*$CG15*BU$93</f>
        <v>0.0553973419943919</v>
      </c>
      <c r="BV15" s="4">
        <f>SUM(D15:BU15)</f>
        <v>9.119257154582099</v>
      </c>
      <c r="BW15" s="66">
        <f>'Glad-base'!BW15*'Households'!$B$3/'Households'!$B$7</f>
        <v>91.56055126217301</v>
      </c>
      <c r="BX15" s="66">
        <f>'Glad-base'!BX15*'Households'!$B$3/'Households'!$B$7</f>
        <v>0.00773149467559217</v>
      </c>
      <c r="BY15" s="66">
        <f>'Glad-base'!BY15*'Businesses'!$B$4/'Businesses'!$C$4</f>
        <v>1.11469031094661</v>
      </c>
      <c r="BZ15" s="66">
        <f>'Glad-base'!BZ15*'Households'!$B$3/'Households'!$B$7</f>
        <v>0.104183062554068</v>
      </c>
      <c r="CA15" s="66">
        <f>'Glad-base'!CA15*'Households'!$B$3/'Households'!$B$7</f>
        <v>0.451455160968074</v>
      </c>
      <c r="CB15" s="66">
        <f>'Glad-base'!CB15*'Glad-id-output'!B13/'Glad-id-output'!E13</f>
        <v>0.002111686544266</v>
      </c>
      <c r="CC15" s="62">
        <f>'Exports'!D16</f>
        <v>12.6</v>
      </c>
      <c r="CD15" s="4">
        <f>SUM(BW15:CC15)</f>
        <v>105.840722977862</v>
      </c>
      <c r="CE15" s="4">
        <f>SUM(CD15,BV15)</f>
        <v>114.959980132444</v>
      </c>
      <c r="CF15" s="67">
        <v>0.000589099632948171</v>
      </c>
      <c r="CG15" s="67">
        <f>'Glad-id-output'!I13</f>
        <v>0.09533171279296949</v>
      </c>
    </row>
    <row r="16" ht="20.05" customHeight="1">
      <c r="A16" t="s" s="58">
        <v>1</v>
      </c>
      <c r="B16" s="59">
        <v>12</v>
      </c>
      <c r="C16" t="s" s="60">
        <v>178</v>
      </c>
      <c r="D16" s="61">
        <f>'Glad70-before-LQ'!D16*$CG16*D$93</f>
        <v>0.00829852256512038</v>
      </c>
      <c r="E16" s="62">
        <f>'Glad70-before-LQ'!E16*$CG16*E$93</f>
        <v>0.000961483409839238</v>
      </c>
      <c r="F16" s="62">
        <f>'Glad70-before-LQ'!F16*$CG16*F$93</f>
        <v>7.56218276283285e-05</v>
      </c>
      <c r="G16" s="62">
        <f>'Glad70-before-LQ'!G16*$CG16*G$93</f>
        <v>0.000352203589175626</v>
      </c>
      <c r="H16" s="62">
        <f>'Glad70-before-LQ'!H16*$CG16*H$93</f>
        <v>0.0012769808439178</v>
      </c>
      <c r="I16" s="62">
        <f>'Glad70-before-LQ'!I16*$CG16*I$93</f>
        <v>0.00220546378301953</v>
      </c>
      <c r="J16" s="62">
        <f>'Glad70-before-LQ'!J16*$CG16*J$93</f>
        <v>0.0781824408979175</v>
      </c>
      <c r="K16" s="63">
        <f>'Glad70-before-LQ'!K16*$CG16*K$93</f>
        <v>0.0124379434010842</v>
      </c>
      <c r="L16" s="62">
        <f>'Glad70-before-LQ'!L16*$CG16*L$93</f>
        <v>0.00304357838207901</v>
      </c>
      <c r="M16" s="62">
        <f>'Glad70-before-LQ'!M16*$CG16*M$93</f>
        <v>0.000698280921106086</v>
      </c>
      <c r="N16" s="62">
        <f>'Glad70-before-LQ'!N16*$CG16*N$93</f>
        <v>0.011199035564362</v>
      </c>
      <c r="O16" s="62">
        <f>'Glad70-before-LQ'!O16*$CG16*O$93</f>
        <v>0.0624951608086233</v>
      </c>
      <c r="P16" s="62">
        <f>'Glad70-before-LQ'!P16*$CG16*P$93</f>
        <v>0.000597057749529558</v>
      </c>
      <c r="Q16" s="62">
        <f>'Glad70-before-LQ'!Q16*$CG16*Q$93</f>
        <v>0.000420310083594104</v>
      </c>
      <c r="R16" s="62">
        <f>'Glad70-before-LQ'!R16*$CG16*R$93</f>
        <v>0.000149588602229176</v>
      </c>
      <c r="S16" s="62">
        <f>'Glad70-before-LQ'!S16*$CG16*S$93</f>
        <v>0.000249836259601322</v>
      </c>
      <c r="T16" s="62">
        <f>'Glad70-before-LQ'!T16*$CG16*T$93</f>
        <v>0.0028237192075057</v>
      </c>
      <c r="U16" s="62">
        <f>'Glad70-before-LQ'!U16*$CG16*U$93</f>
        <v>0.0424139485493454</v>
      </c>
      <c r="V16" s="62">
        <f>'Glad70-before-LQ'!V16*$CG16*V$93</f>
        <v>0.00157859820931079</v>
      </c>
      <c r="W16" s="62">
        <f>'Glad70-before-LQ'!W16*$CG16*W$93</f>
        <v>0.014445019070757</v>
      </c>
      <c r="X16" s="64">
        <f>'Glad70-before-LQ'!X16*$CG16*X$93</f>
        <v>0</v>
      </c>
      <c r="Y16" s="62">
        <f>'Glad70-before-LQ'!Y16*$CG16*Y$93</f>
        <v>0.00785134774108504</v>
      </c>
      <c r="Z16" s="62">
        <f>'Glad70-before-LQ'!Z16*$CG16*Z$93</f>
        <v>0.00193054517949002</v>
      </c>
      <c r="AA16" s="62">
        <f>'Glad70-before-LQ'!AA16*$CG16*AA$93</f>
        <v>0.00228612147914436</v>
      </c>
      <c r="AB16" s="62">
        <f>'Glad70-before-LQ'!AB16*$CG16*AB$93</f>
        <v>0.000142090347343221</v>
      </c>
      <c r="AC16" s="65">
        <f>'Glad70-before-LQ'!AC16*$CG16*AC$93</f>
        <v>0</v>
      </c>
      <c r="AD16" s="62">
        <f>'Glad70-before-LQ'!AD16*$CG16*AD$93</f>
        <v>4.12847392816105e-05</v>
      </c>
      <c r="AE16" s="62">
        <f>'Glad70-before-LQ'!AE16*$CG16*AE$93</f>
        <v>0.00166365366840565</v>
      </c>
      <c r="AF16" s="62">
        <f>'Glad70-before-LQ'!AF16*$CG16*AF$93</f>
        <v>0.00155952471955324</v>
      </c>
      <c r="AG16" s="62">
        <f>'Glad70-before-LQ'!AG16*$CG16*AG$93</f>
        <v>0.00320613570243784</v>
      </c>
      <c r="AH16" s="62">
        <f>'Glad70-before-LQ'!AH16*$CG16*AH$93</f>
        <v>0.0196546836014236</v>
      </c>
      <c r="AI16" s="62">
        <f>'Glad70-before-LQ'!AI16*$CG16*AI$93</f>
        <v>0.0142121372023318</v>
      </c>
      <c r="AJ16" s="62">
        <f>'Glad70-before-LQ'!AJ16*$CG16*AJ$93</f>
        <v>0.00634058993417393</v>
      </c>
      <c r="AK16" s="62">
        <f>'Glad70-before-LQ'!AK16*$CG16*AK$93</f>
        <v>0.0125235859970471</v>
      </c>
      <c r="AL16" s="62">
        <f>'Glad70-before-LQ'!AL16*$CG16*AL$93</f>
        <v>0.18594994788451</v>
      </c>
      <c r="AM16" s="62">
        <f>'Glad70-before-LQ'!AM16*$CG16*AM$93</f>
        <v>0.832417320847785</v>
      </c>
      <c r="AN16" s="62">
        <f>'Glad70-before-LQ'!AN16*$CG16*AN$93</f>
        <v>0.0054205584896241</v>
      </c>
      <c r="AO16" s="62">
        <f>'Glad70-before-LQ'!AO16*$CG16*AO$93</f>
        <v>0.0118911678631943</v>
      </c>
      <c r="AP16" s="62">
        <f>'Glad70-before-LQ'!AP16*$CG16*AP$93</f>
        <v>0.00113419598144008</v>
      </c>
      <c r="AQ16" s="62">
        <f>'Glad70-before-LQ'!AQ16*$CG16*AQ$93</f>
        <v>0.00204363808178242</v>
      </c>
      <c r="AR16" s="62">
        <f>'Glad70-before-LQ'!AR16*$CG16*AR$93</f>
        <v>0.000507640118521225</v>
      </c>
      <c r="AS16" s="62">
        <f>'Glad70-before-LQ'!AS16*$CG16*AS$93</f>
        <v>0.00454613536744509</v>
      </c>
      <c r="AT16" s="62">
        <f>'Glad70-before-LQ'!AT16*$CG16*AT$93</f>
        <v>7.193734119465209e-05</v>
      </c>
      <c r="AU16" s="62">
        <f>'Glad70-before-LQ'!AU16*$CG16*AU$93</f>
        <v>5.6974334415718e-05</v>
      </c>
      <c r="AV16" s="62">
        <f>'Glad70-before-LQ'!AV16*$CG16*AV$93</f>
        <v>1.919061478109e-05</v>
      </c>
      <c r="AW16" s="62">
        <f>'Glad70-before-LQ'!AW16*$CG16*AW$93</f>
        <v>4.24017823509503e-05</v>
      </c>
      <c r="AX16" s="62">
        <f>'Glad70-before-LQ'!AX16*$CG16*AX$93</f>
        <v>0.000322772088958022</v>
      </c>
      <c r="AY16" s="62">
        <f>'Glad70-before-LQ'!AY16*$CG16*AY$93</f>
        <v>8.56425079654926e-06</v>
      </c>
      <c r="AZ16" s="62">
        <f>'Glad70-before-LQ'!AZ16*$CG16*AZ$93</f>
        <v>0.00320844051844234</v>
      </c>
      <c r="BA16" s="62">
        <f>'Glad70-before-LQ'!BA16*$CG16*BA$93</f>
        <v>0.00065328293255949</v>
      </c>
      <c r="BB16" s="62">
        <f>'Glad70-before-LQ'!BB16*$CG16*BB$93</f>
        <v>0.00077176479302409</v>
      </c>
      <c r="BC16" s="62">
        <f>'Glad70-before-LQ'!BC16*$CG16*BC$93</f>
        <v>0.00379456484360242</v>
      </c>
      <c r="BD16" s="62">
        <f>'Glad70-before-LQ'!BD16*$CG16*BD$93</f>
        <v>0.00350000917933429</v>
      </c>
      <c r="BE16" s="62">
        <f>'Glad70-before-LQ'!BE16*$CG16*BE$93</f>
        <v>0.0145786988898544</v>
      </c>
      <c r="BF16" s="62">
        <f>'Glad70-before-LQ'!BF16*$CG16*BF$93</f>
        <v>0.000159348464649054</v>
      </c>
      <c r="BG16" s="62">
        <f>'Glad70-before-LQ'!BG16*$CG16*BG$93</f>
        <v>0.00542882751383935</v>
      </c>
      <c r="BH16" s="62">
        <f>'Glad70-before-LQ'!BH16*$CG16*BH$93</f>
        <v>0.00178186372571542</v>
      </c>
      <c r="BI16" s="62">
        <f>'Glad70-before-LQ'!BI16*$CG16*BI$93</f>
        <v>0.0130632108242091</v>
      </c>
      <c r="BJ16" s="62">
        <f>'Glad70-before-LQ'!BJ16*$CG16*BJ$93</f>
        <v>0.000290811044367255</v>
      </c>
      <c r="BK16" s="62">
        <f>'Glad70-before-LQ'!BK16*$CG16*BK$93</f>
        <v>0.00452273141573812</v>
      </c>
      <c r="BL16" s="62">
        <f>'Glad70-before-LQ'!BL16*$CG16*BL$93</f>
        <v>0.008830958548535521</v>
      </c>
      <c r="BM16" s="62">
        <f>'Glad70-before-LQ'!BM16*$CG16*BM$93</f>
        <v>0.00590252934804358</v>
      </c>
      <c r="BN16" s="62">
        <f>'Glad70-before-LQ'!BN16*$CG16*BN$93</f>
        <v>0.000348143807473487</v>
      </c>
      <c r="BO16" s="62">
        <f>'Glad70-before-LQ'!BO16*$CG16*BO$93</f>
        <v>0.0258325597439117</v>
      </c>
      <c r="BP16" s="62">
        <f>'Glad70-before-LQ'!BP16*$CG16*BP$93</f>
        <v>0.0287717308542942</v>
      </c>
      <c r="BQ16" s="62">
        <f>'Glad70-before-LQ'!BQ16*$CG16*BQ$93</f>
        <v>8.36020816176778e-05</v>
      </c>
      <c r="BR16" s="62">
        <f>'Glad70-before-LQ'!BR16*$CG16*BR$93</f>
        <v>0.00696128836753009</v>
      </c>
      <c r="BS16" s="62">
        <f>'Glad70-before-LQ'!BS16*$CG16*BS$93</f>
        <v>0.00410850806495097</v>
      </c>
      <c r="BT16" s="62">
        <f>'Glad70-before-LQ'!BT16*$CG16*BT$93</f>
        <v>0.0107711435585468</v>
      </c>
      <c r="BU16" s="62">
        <f>'Glad70-before-LQ'!BU16*$CG16*BU$93</f>
        <v>0.00646346491167989</v>
      </c>
      <c r="BV16" s="4">
        <f>SUM(D16:BU16)</f>
        <v>1.50957642251618</v>
      </c>
      <c r="BW16" s="66">
        <f>'Glad-base'!BW16*'Households'!$B$3/'Households'!$B$7</f>
        <v>29.1450175440989</v>
      </c>
      <c r="BX16" s="66">
        <f>'Glad-base'!BX16*'Households'!$B$3/'Households'!$B$7</f>
        <v>0.000973564665293512</v>
      </c>
      <c r="BY16" s="66">
        <f>'Glad-base'!BY16*'Businesses'!$B$4/'Businesses'!$C$4</f>
        <v>0.137828024792385</v>
      </c>
      <c r="BZ16" s="66">
        <f>'Glad-base'!BZ16*'Households'!$B$3/'Households'!$B$7</f>
        <v>0.0118347368589083</v>
      </c>
      <c r="CA16" s="66">
        <f>'Glad-base'!CA16*'Households'!$B$3/'Households'!$B$7</f>
        <v>0.055988476869207</v>
      </c>
      <c r="CB16" s="66">
        <f>'Glad-base'!CB16*'Glad-id-output'!B14/'Glad-id-output'!E14</f>
        <v>0.06572856718715619</v>
      </c>
      <c r="CC16" s="62">
        <f>'Exports'!D17</f>
        <v>4.3</v>
      </c>
      <c r="CD16" s="4">
        <f>SUM(BW16:CC16)</f>
        <v>33.7173709144719</v>
      </c>
      <c r="CE16" s="4">
        <f>SUM(CD16,BV16)</f>
        <v>35.2269473369881</v>
      </c>
      <c r="CF16" s="67">
        <v>0.000956248004131119</v>
      </c>
      <c r="CG16" s="67">
        <f>'Glad-id-output'!I14</f>
        <v>0.154745912219399</v>
      </c>
    </row>
    <row r="17" ht="20.05" customHeight="1">
      <c r="A17" t="s" s="58">
        <v>1</v>
      </c>
      <c r="B17" s="59">
        <v>13</v>
      </c>
      <c r="C17" t="s" s="60">
        <v>101</v>
      </c>
      <c r="D17" s="61">
        <f>'Glad70-before-LQ'!D17*$CG17*D$93</f>
        <v>0.00567407700138339</v>
      </c>
      <c r="E17" s="62">
        <f>'Glad70-before-LQ'!E17*$CG17*E$93</f>
        <v>0.0013959028448005</v>
      </c>
      <c r="F17" s="62">
        <f>'Glad70-before-LQ'!F17*$CG17*F$93</f>
        <v>0.0002566775700385</v>
      </c>
      <c r="G17" s="62">
        <f>'Glad70-before-LQ'!G17*$CG17*G$93</f>
        <v>0.00136346464659488</v>
      </c>
      <c r="H17" s="62">
        <f>'Glad70-before-LQ'!H17*$CG17*H$93</f>
        <v>0.00081638961157158</v>
      </c>
      <c r="I17" s="62">
        <f>'Glad70-before-LQ'!I17*$CG17*I$93</f>
        <v>0.00246617638377806</v>
      </c>
      <c r="J17" s="62">
        <f>'Glad70-before-LQ'!J17*$CG17*J$93</f>
        <v>0.144416884920777</v>
      </c>
      <c r="K17" s="63">
        <f>'Glad70-before-LQ'!K17*$CG17*K$93</f>
        <v>0.00816539255184549</v>
      </c>
      <c r="L17" s="62">
        <f>'Glad70-before-LQ'!L17*$CG17*L$93</f>
        <v>0.00165403561034907</v>
      </c>
      <c r="M17" s="62">
        <f>'Glad70-before-LQ'!M17*$CG17*M$93</f>
        <v>0.000662533676021064</v>
      </c>
      <c r="N17" s="62">
        <f>'Glad70-before-LQ'!N17*$CG17*N$93</f>
        <v>0.00349452270803168</v>
      </c>
      <c r="O17" s="62">
        <f>'Glad70-before-LQ'!O17*$CG17*O$93</f>
        <v>0.000790310381558183</v>
      </c>
      <c r="P17" s="62">
        <f>'Glad70-before-LQ'!P17*$CG17*P$93</f>
        <v>0.02349816712907</v>
      </c>
      <c r="Q17" s="62">
        <f>'Glad70-before-LQ'!Q17*$CG17*Q$93</f>
        <v>0.000874502616129875</v>
      </c>
      <c r="R17" s="62">
        <f>'Glad70-before-LQ'!R17*$CG17*R$93</f>
        <v>0.000184106124417107</v>
      </c>
      <c r="S17" s="62">
        <f>'Glad70-before-LQ'!S17*$CG17*S$93</f>
        <v>0.00175311000621062</v>
      </c>
      <c r="T17" s="62">
        <f>'Glad70-before-LQ'!T17*$CG17*T$93</f>
        <v>0.00161141438662607</v>
      </c>
      <c r="U17" s="62">
        <f>'Glad70-before-LQ'!U17*$CG17*U$93</f>
        <v>0.06746107326599091</v>
      </c>
      <c r="V17" s="62">
        <f>'Glad70-before-LQ'!V17*$CG17*V$93</f>
        <v>0.00644969482566512</v>
      </c>
      <c r="W17" s="62">
        <f>'Glad70-before-LQ'!W17*$CG17*W$93</f>
        <v>0.0230201537864577</v>
      </c>
      <c r="X17" s="64">
        <f>'Glad70-before-LQ'!X17*$CG17*X$93</f>
        <v>0</v>
      </c>
      <c r="Y17" s="62">
        <f>'Glad70-before-LQ'!Y17*$CG17*Y$93</f>
        <v>0.026794034258281</v>
      </c>
      <c r="Z17" s="62">
        <f>'Glad70-before-LQ'!Z17*$CG17*Z$93</f>
        <v>0.008993888269414409</v>
      </c>
      <c r="AA17" s="62">
        <f>'Glad70-before-LQ'!AA17*$CG17*AA$93</f>
        <v>0.009540625046892509</v>
      </c>
      <c r="AB17" s="62">
        <f>'Glad70-before-LQ'!AB17*$CG17*AB$93</f>
        <v>0.00347582763225316</v>
      </c>
      <c r="AC17" s="65">
        <f>'Glad70-before-LQ'!AC17*$CG17*AC$93</f>
        <v>0</v>
      </c>
      <c r="AD17" s="62">
        <f>'Glad70-before-LQ'!AD17*$CG17*AD$93</f>
        <v>3.00312759458962e-05</v>
      </c>
      <c r="AE17" s="62">
        <f>'Glad70-before-LQ'!AE17*$CG17*AE$93</f>
        <v>0.00302223810966596</v>
      </c>
      <c r="AF17" s="62">
        <f>'Glad70-before-LQ'!AF17*$CG17*AF$93</f>
        <v>0.00847511013096898</v>
      </c>
      <c r="AG17" s="62">
        <f>'Glad70-before-LQ'!AG17*$CG17*AG$93</f>
        <v>0.0647415898655436</v>
      </c>
      <c r="AH17" s="62">
        <f>'Glad70-before-LQ'!AH17*$CG17*AH$93</f>
        <v>0.0516170163041992</v>
      </c>
      <c r="AI17" s="62">
        <f>'Glad70-before-LQ'!AI17*$CG17*AI$93</f>
        <v>0.133063159199105</v>
      </c>
      <c r="AJ17" s="62">
        <f>'Glad70-before-LQ'!AJ17*$CG17*AJ$93</f>
        <v>0.0335165968777463</v>
      </c>
      <c r="AK17" s="62">
        <f>'Glad70-before-LQ'!AK17*$CG17*AK$93</f>
        <v>0.0218395281076209</v>
      </c>
      <c r="AL17" s="62">
        <f>'Glad70-before-LQ'!AL17*$CG17*AL$93</f>
        <v>0.00512210239269372</v>
      </c>
      <c r="AM17" s="62">
        <f>'Glad70-before-LQ'!AM17*$CG17*AM$93</f>
        <v>0.0146544140999048</v>
      </c>
      <c r="AN17" s="62">
        <f>'Glad70-before-LQ'!AN17*$CG17*AN$93</f>
        <v>0.0213848299105725</v>
      </c>
      <c r="AO17" s="62">
        <f>'Glad70-before-LQ'!AO17*$CG17*AO$93</f>
        <v>0.0116679187781916</v>
      </c>
      <c r="AP17" s="62">
        <f>'Glad70-before-LQ'!AP17*$CG17*AP$93</f>
        <v>0.00546494135740088</v>
      </c>
      <c r="AQ17" s="62">
        <f>'Glad70-before-LQ'!AQ17*$CG17*AQ$93</f>
        <v>0.000424375620091696</v>
      </c>
      <c r="AR17" s="62">
        <f>'Glad70-before-LQ'!AR17*$CG17*AR$93</f>
        <v>0.00112637043980711</v>
      </c>
      <c r="AS17" s="62">
        <f>'Glad70-before-LQ'!AS17*$CG17*AS$93</f>
        <v>0.00245303445628269</v>
      </c>
      <c r="AT17" s="62">
        <f>'Glad70-before-LQ'!AT17*$CG17*AT$93</f>
        <v>0.000252065721947126</v>
      </c>
      <c r="AU17" s="62">
        <f>'Glad70-before-LQ'!AU17*$CG17*AU$93</f>
        <v>0.000265737524901654</v>
      </c>
      <c r="AV17" s="62">
        <f>'Glad70-before-LQ'!AV17*$CG17*AV$93</f>
        <v>4.3708686219954e-05</v>
      </c>
      <c r="AW17" s="62">
        <f>'Glad70-before-LQ'!AW17*$CG17*AW$93</f>
        <v>2.71550039800911e-05</v>
      </c>
      <c r="AX17" s="62">
        <f>'Glad70-before-LQ'!AX17*$CG17*AX$93</f>
        <v>0.000350977592603329</v>
      </c>
      <c r="AY17" s="62">
        <f>'Glad70-before-LQ'!AY17*$CG17*AY$93</f>
        <v>1.97142841856568e-05</v>
      </c>
      <c r="AZ17" s="62">
        <f>'Glad70-before-LQ'!AZ17*$CG17*AZ$93</f>
        <v>0.000396427023550963</v>
      </c>
      <c r="BA17" s="62">
        <f>'Glad70-before-LQ'!BA17*$CG17*BA$93</f>
        <v>0.000107019017247441</v>
      </c>
      <c r="BB17" s="62">
        <f>'Glad70-before-LQ'!BB17*$CG17*BB$93</f>
        <v>0.000463773702952531</v>
      </c>
      <c r="BC17" s="62">
        <f>'Glad70-before-LQ'!BC17*$CG17*BC$93</f>
        <v>0.00264775469034285</v>
      </c>
      <c r="BD17" s="62">
        <f>'Glad70-before-LQ'!BD17*$CG17*BD$93</f>
        <v>0.00112319645002429</v>
      </c>
      <c r="BE17" s="62">
        <f>'Glad70-before-LQ'!BE17*$CG17*BE$93</f>
        <v>0.0111905098119597</v>
      </c>
      <c r="BF17" s="62">
        <f>'Glad70-before-LQ'!BF17*$CG17*BF$93</f>
        <v>0.000101450218764069</v>
      </c>
      <c r="BG17" s="62">
        <f>'Glad70-before-LQ'!BG17*$CG17*BG$93</f>
        <v>0.0046035242972095</v>
      </c>
      <c r="BH17" s="62">
        <f>'Glad70-before-LQ'!BH17*$CG17*BH$93</f>
        <v>0.00177008661861474</v>
      </c>
      <c r="BI17" s="62">
        <f>'Glad70-before-LQ'!BI17*$CG17*BI$93</f>
        <v>0.00258268782048079</v>
      </c>
      <c r="BJ17" s="62">
        <f>'Glad70-before-LQ'!BJ17*$CG17*BJ$93</f>
        <v>0.000107890240909936</v>
      </c>
      <c r="BK17" s="62">
        <f>'Glad70-before-LQ'!BK17*$CG17*BK$93</f>
        <v>0.00632911959464996</v>
      </c>
      <c r="BL17" s="62">
        <f>'Glad70-before-LQ'!BL17*$CG17*BL$93</f>
        <v>0.0648135821759943</v>
      </c>
      <c r="BM17" s="62">
        <f>'Glad70-before-LQ'!BM17*$CG17*BM$93</f>
        <v>0.00578742249417888</v>
      </c>
      <c r="BN17" s="62">
        <f>'Glad70-before-LQ'!BN17*$CG17*BN$93</f>
        <v>0.000362654331432035</v>
      </c>
      <c r="BO17" s="62">
        <f>'Glad70-before-LQ'!BO17*$CG17*BO$93</f>
        <v>0.0516093775458856</v>
      </c>
      <c r="BP17" s="62">
        <f>'Glad70-before-LQ'!BP17*$CG17*BP$93</f>
        <v>0.0219111537667986</v>
      </c>
      <c r="BQ17" s="62">
        <f>'Glad70-before-LQ'!BQ17*$CG17*BQ$93</f>
        <v>0.000267441138901038</v>
      </c>
      <c r="BR17" s="62">
        <f>'Glad70-before-LQ'!BR17*$CG17*BR$93</f>
        <v>0.00617143515972345</v>
      </c>
      <c r="BS17" s="62">
        <f>'Glad70-before-LQ'!BS17*$CG17*BS$93</f>
        <v>0.000500624570474553</v>
      </c>
      <c r="BT17" s="62">
        <f>'Glad70-before-LQ'!BT17*$CG17*BT$93</f>
        <v>0.0235471714484293</v>
      </c>
      <c r="BU17" s="62">
        <f>'Glad70-before-LQ'!BU17*$CG17*BU$93</f>
        <v>0.0108240422597001</v>
      </c>
      <c r="BV17" s="4">
        <f>SUM(D17:BU17)</f>
        <v>0.941593925371961</v>
      </c>
      <c r="BW17" s="66">
        <f>'Glad-base'!BW17*'Households'!$B$3/'Households'!$B$7</f>
        <v>4.1277729676931</v>
      </c>
      <c r="BX17" s="66">
        <f>'Glad-base'!BX17*'Households'!$B$3/'Households'!$B$7</f>
        <v>4.26923480947477e-05</v>
      </c>
      <c r="BY17" s="66">
        <f>'Glad-base'!BY17*'Businesses'!$B$4/'Businesses'!$C$4</f>
        <v>0.702448129050777</v>
      </c>
      <c r="BZ17" s="66">
        <f>'Glad-base'!BZ17*'Households'!$B$3/'Households'!$B$7</f>
        <v>0.06995126307929971</v>
      </c>
      <c r="CA17" s="66">
        <f>'Glad-base'!CA17*'Households'!$B$3/'Households'!$B$7</f>
        <v>0.678231838733265</v>
      </c>
      <c r="CB17" s="66">
        <f>'Glad-base'!CB17*'Glad-id-output'!B15/'Glad-id-output'!E15</f>
        <v>0.0163820445550065</v>
      </c>
      <c r="CC17" s="62">
        <f>'Exports'!D18</f>
        <v>1</v>
      </c>
      <c r="CD17" s="4">
        <f>SUM(BW17:CC17)</f>
        <v>6.59482893545954</v>
      </c>
      <c r="CE17" s="4">
        <f>SUM(CD17,BV17)</f>
        <v>7.5364228608315</v>
      </c>
      <c r="CF17" s="67">
        <v>0.000808937922750958</v>
      </c>
      <c r="CG17" s="67">
        <f>'Glad-id-output'!I15</f>
        <v>0.130907292087585</v>
      </c>
    </row>
    <row r="18" ht="20.05" customHeight="1">
      <c r="A18" t="s" s="58">
        <v>1</v>
      </c>
      <c r="B18" s="59">
        <v>14</v>
      </c>
      <c r="C18" t="s" s="60">
        <v>179</v>
      </c>
      <c r="D18" s="61">
        <f>'Glad70-before-LQ'!D18*$CG18*D$93</f>
        <v>0.00410245358350052</v>
      </c>
      <c r="E18" s="62">
        <f>'Glad70-before-LQ'!E18*$CG18*E$93</f>
        <v>0.00060167276151205</v>
      </c>
      <c r="F18" s="62">
        <f>'Glad70-before-LQ'!F18*$CG18*F$93</f>
        <v>5.14042646587537e-05</v>
      </c>
      <c r="G18" s="62">
        <f>'Glad70-before-LQ'!G18*$CG18*G$93</f>
        <v>0.000554117951412061</v>
      </c>
      <c r="H18" s="62">
        <f>'Glad70-before-LQ'!H18*$CG18*H$93</f>
        <v>0.000442119366026045</v>
      </c>
      <c r="I18" s="62">
        <f>'Glad70-before-LQ'!I18*$CG18*I$93</f>
        <v>0.000969487916028135</v>
      </c>
      <c r="J18" s="62">
        <f>'Glad70-before-LQ'!J18*$CG18*J$93</f>
        <v>0.0230826870306228</v>
      </c>
      <c r="K18" s="63">
        <f>'Glad70-before-LQ'!K18*$CG18*K$93</f>
        <v>0.00881098592484345</v>
      </c>
      <c r="L18" s="62">
        <f>'Glad70-before-LQ'!L18*$CG18*L$93</f>
        <v>0.00154573115822905</v>
      </c>
      <c r="M18" s="62">
        <f>'Glad70-before-LQ'!M18*$CG18*M$93</f>
        <v>0.000646194444166393</v>
      </c>
      <c r="N18" s="62">
        <f>'Glad70-before-LQ'!N18*$CG18*N$93</f>
        <v>0.000586471169115703</v>
      </c>
      <c r="O18" s="62">
        <f>'Glad70-before-LQ'!O18*$CG18*O$93</f>
        <v>0.000228237523055411</v>
      </c>
      <c r="P18" s="62">
        <f>'Glad70-before-LQ'!P18*$CG18*P$93</f>
        <v>0.000687218947639535</v>
      </c>
      <c r="Q18" s="62">
        <f>'Glad70-before-LQ'!Q18*$CG18*Q$93</f>
        <v>0.05675924502885</v>
      </c>
      <c r="R18" s="62">
        <f>'Glad70-before-LQ'!R18*$CG18*R$93</f>
        <v>0.00539898328479478</v>
      </c>
      <c r="S18" s="62">
        <f>'Glad70-before-LQ'!S18*$CG18*S$93</f>
        <v>5.02875856874607e-05</v>
      </c>
      <c r="T18" s="62">
        <f>'Glad70-before-LQ'!T18*$CG18*T$93</f>
        <v>0.00575534421136682</v>
      </c>
      <c r="U18" s="62">
        <f>'Glad70-before-LQ'!U18*$CG18*U$93</f>
        <v>0.00468879791467287</v>
      </c>
      <c r="V18" s="62">
        <f>'Glad70-before-LQ'!V18*$CG18*V$93</f>
        <v>0.00157968918325542</v>
      </c>
      <c r="W18" s="62">
        <f>'Glad70-before-LQ'!W18*$CG18*W$93</f>
        <v>0.0472664124276933</v>
      </c>
      <c r="X18" s="64">
        <f>'Glad70-before-LQ'!X18*$CG18*X$93</f>
        <v>0</v>
      </c>
      <c r="Y18" s="62">
        <f>'Glad70-before-LQ'!Y18*$CG18*Y$93</f>
        <v>0.0943551659710162</v>
      </c>
      <c r="Z18" s="62">
        <f>'Glad70-before-LQ'!Z18*$CG18*Z$93</f>
        <v>0.0101025066228383</v>
      </c>
      <c r="AA18" s="62">
        <f>'Glad70-before-LQ'!AA18*$CG18*AA$93</f>
        <v>0.00612569641590409</v>
      </c>
      <c r="AB18" s="62">
        <f>'Glad70-before-LQ'!AB18*$CG18*AB$93</f>
        <v>0.026547014709658</v>
      </c>
      <c r="AC18" s="65">
        <f>'Glad70-before-LQ'!AC18*$CG18*AC$93</f>
        <v>0</v>
      </c>
      <c r="AD18" s="62">
        <f>'Glad70-before-LQ'!AD18*$CG18*AD$93</f>
        <v>1.66764839704085e-05</v>
      </c>
      <c r="AE18" s="62">
        <f>'Glad70-before-LQ'!AE18*$CG18*AE$93</f>
        <v>0.00509889863064921</v>
      </c>
      <c r="AF18" s="62">
        <f>'Glad70-before-LQ'!AF18*$CG18*AF$93</f>
        <v>0.00735664439028224</v>
      </c>
      <c r="AG18" s="62">
        <f>'Glad70-before-LQ'!AG18*$CG18*AG$93</f>
        <v>0.578042197912624</v>
      </c>
      <c r="AH18" s="62">
        <f>'Glad70-before-LQ'!AH18*$CG18*AH$93</f>
        <v>0.560087192175486</v>
      </c>
      <c r="AI18" s="62">
        <f>'Glad70-before-LQ'!AI18*$CG18*AI$93</f>
        <v>1.02281261296702</v>
      </c>
      <c r="AJ18" s="62">
        <f>'Glad70-before-LQ'!AJ18*$CG18*AJ$93</f>
        <v>0.0143993333153954</v>
      </c>
      <c r="AK18" s="62">
        <f>'Glad70-before-LQ'!AK18*$CG18*AK$93</f>
        <v>0.0189552025231725</v>
      </c>
      <c r="AL18" s="62">
        <f>'Glad70-before-LQ'!AL18*$CG18*AL$93</f>
        <v>0.00209131513742511</v>
      </c>
      <c r="AM18" s="62">
        <f>'Glad70-before-LQ'!AM18*$CG18*AM$93</f>
        <v>0.00461812898380488</v>
      </c>
      <c r="AN18" s="62">
        <f>'Glad70-before-LQ'!AN18*$CG18*AN$93</f>
        <v>0.00732058498647486</v>
      </c>
      <c r="AO18" s="62">
        <f>'Glad70-before-LQ'!AO18*$CG18*AO$93</f>
        <v>0.0102482574729656</v>
      </c>
      <c r="AP18" s="62">
        <f>'Glad70-before-LQ'!AP18*$CG18*AP$93</f>
        <v>0.00091281739470783</v>
      </c>
      <c r="AQ18" s="62">
        <f>'Glad70-before-LQ'!AQ18*$CG18*AQ$93</f>
        <v>7.96968782414484e-05</v>
      </c>
      <c r="AR18" s="62">
        <f>'Glad70-before-LQ'!AR18*$CG18*AR$93</f>
        <v>0.000468989553033794</v>
      </c>
      <c r="AS18" s="62">
        <f>'Glad70-before-LQ'!AS18*$CG18*AS$93</f>
        <v>0.009618449162910721</v>
      </c>
      <c r="AT18" s="62">
        <f>'Glad70-before-LQ'!AT18*$CG18*AT$93</f>
        <v>2.35787677998643e-05</v>
      </c>
      <c r="AU18" s="62">
        <f>'Glad70-before-LQ'!AU18*$CG18*AU$93</f>
        <v>0.000161675278693605</v>
      </c>
      <c r="AV18" s="62">
        <f>'Glad70-before-LQ'!AV18*$CG18*AV$93</f>
        <v>1.30353176828022e-05</v>
      </c>
      <c r="AW18" s="62">
        <f>'Glad70-before-LQ'!AW18*$CG18*AW$93</f>
        <v>5.86692755397806e-06</v>
      </c>
      <c r="AX18" s="62">
        <f>'Glad70-before-LQ'!AX18*$CG18*AX$93</f>
        <v>0.000120103174061738</v>
      </c>
      <c r="AY18" s="62">
        <f>'Glad70-before-LQ'!AY18*$CG18*AY$93</f>
        <v>8.85814201843046e-05</v>
      </c>
      <c r="AZ18" s="62">
        <f>'Glad70-before-LQ'!AZ18*$CG18*AZ$93</f>
        <v>6.413540348072481e-05</v>
      </c>
      <c r="BA18" s="62">
        <f>'Glad70-before-LQ'!BA18*$CG18*BA$93</f>
        <v>2.25504547825594e-05</v>
      </c>
      <c r="BB18" s="62">
        <f>'Glad70-before-LQ'!BB18*$CG18*BB$93</f>
        <v>4.80765104630555e-05</v>
      </c>
      <c r="BC18" s="62">
        <f>'Glad70-before-LQ'!BC18*$CG18*BC$93</f>
        <v>0.00337039379270355</v>
      </c>
      <c r="BD18" s="62">
        <f>'Glad70-before-LQ'!BD18*$CG18*BD$93</f>
        <v>0.00377550044206924</v>
      </c>
      <c r="BE18" s="62">
        <f>'Glad70-before-LQ'!BE18*$CG18*BE$93</f>
        <v>0.00262422862963777</v>
      </c>
      <c r="BF18" s="62">
        <f>'Glad70-before-LQ'!BF18*$CG18*BF$93</f>
        <v>2.58060191430126e-05</v>
      </c>
      <c r="BG18" s="62">
        <f>'Glad70-before-LQ'!BG18*$CG18*BG$93</f>
        <v>0.000665794131574127</v>
      </c>
      <c r="BH18" s="62">
        <f>'Glad70-before-LQ'!BH18*$CG18*BH$93</f>
        <v>0.000332595986630258</v>
      </c>
      <c r="BI18" s="62">
        <f>'Glad70-before-LQ'!BI18*$CG18*BI$93</f>
        <v>0.00382087556313507</v>
      </c>
      <c r="BJ18" s="62">
        <f>'Glad70-before-LQ'!BJ18*$CG18*BJ$93</f>
        <v>0.000136345899806724</v>
      </c>
      <c r="BK18" s="62">
        <f>'Glad70-before-LQ'!BK18*$CG18*BK$93</f>
        <v>0.00192956927785396</v>
      </c>
      <c r="BL18" s="62">
        <f>'Glad70-before-LQ'!BL18*$CG18*BL$93</f>
        <v>0.0523513769517633</v>
      </c>
      <c r="BM18" s="62">
        <f>'Glad70-before-LQ'!BM18*$CG18*BM$93</f>
        <v>0.0105904449652551</v>
      </c>
      <c r="BN18" s="62">
        <f>'Glad70-before-LQ'!BN18*$CG18*BN$93</f>
        <v>0.00188527408368526</v>
      </c>
      <c r="BO18" s="62">
        <f>'Glad70-before-LQ'!BO18*$CG18*BO$93</f>
        <v>0.008577872032481421</v>
      </c>
      <c r="BP18" s="62">
        <f>'Glad70-before-LQ'!BP18*$CG18*BP$93</f>
        <v>0.00226888572298985</v>
      </c>
      <c r="BQ18" s="62">
        <f>'Glad70-before-LQ'!BQ18*$CG18*BQ$93</f>
        <v>0.000331183290421143</v>
      </c>
      <c r="BR18" s="62">
        <f>'Glad70-before-LQ'!BR18*$CG18*BR$93</f>
        <v>0.000190894115949776</v>
      </c>
      <c r="BS18" s="62">
        <f>'Glad70-before-LQ'!BS18*$CG18*BS$93</f>
        <v>2.34606528082218e-05</v>
      </c>
      <c r="BT18" s="62">
        <f>'Glad70-before-LQ'!BT18*$CG18*BT$93</f>
        <v>0.0306447857148019</v>
      </c>
      <c r="BU18" s="62">
        <f>'Glad70-before-LQ'!BU18*$CG18*BU$93</f>
        <v>0.00100057010822103</v>
      </c>
      <c r="BV18" s="4">
        <f>SUM(D18:BU18)</f>
        <v>2.66815838400034</v>
      </c>
      <c r="BW18" s="66">
        <f>'Glad-base'!BW18*'Households'!$B$3/'Households'!$B$7</f>
        <v>0.845177728300721</v>
      </c>
      <c r="BX18" s="66">
        <f>'Glad-base'!BX18*'Households'!$B$3/'Households'!$B$7</f>
        <v>0.000294666766220391</v>
      </c>
      <c r="BY18" s="66">
        <f>'Glad-base'!BY18*'Businesses'!$B$4/'Businesses'!$C$4</f>
        <v>0.332302909620969</v>
      </c>
      <c r="BZ18" s="66">
        <f>'Glad-base'!BZ18*'Households'!$B$3/'Households'!$B$7</f>
        <v>0.0373919288774459</v>
      </c>
      <c r="CA18" s="66">
        <f>'Glad-base'!CA18*'Households'!$B$3/'Households'!$B$7</f>
        <v>0.188465221390319</v>
      </c>
      <c r="CB18" s="66">
        <f>'Glad-base'!CB18*'Glad-id-output'!B16/'Glad-id-output'!E16</f>
        <v>0.00647510191049284</v>
      </c>
      <c r="CC18" s="62">
        <f>'Exports'!D19</f>
        <v>0</v>
      </c>
      <c r="CD18" s="4">
        <f>SUM(BW18:CC18)</f>
        <v>1.41010755686617</v>
      </c>
      <c r="CE18" s="4">
        <f>SUM(CD18,BV18)</f>
        <v>4.07826594086651</v>
      </c>
      <c r="CF18" s="67">
        <v>0.000611314272948031</v>
      </c>
      <c r="CG18" s="67">
        <f>'Glad-id-output'!I16</f>
        <v>0.0989266219761024</v>
      </c>
    </row>
    <row r="19" ht="20.05" customHeight="1">
      <c r="A19" t="s" s="58">
        <v>1</v>
      </c>
      <c r="B19" s="59">
        <v>15</v>
      </c>
      <c r="C19" t="s" s="60">
        <v>180</v>
      </c>
      <c r="D19" s="61">
        <f>'Glad70-before-LQ'!D19*$CG19*D$93</f>
        <v>0.00254403814595376</v>
      </c>
      <c r="E19" s="62">
        <f>'Glad70-before-LQ'!E19*$CG19*E$93</f>
        <v>5.23477004249966e-05</v>
      </c>
      <c r="F19" s="62">
        <f>'Glad70-before-LQ'!F19*$CG19*F$93</f>
        <v>1.44246898805709e-05</v>
      </c>
      <c r="G19" s="62">
        <f>'Glad70-before-LQ'!G19*$CG19*G$93</f>
        <v>6.127992454416281e-05</v>
      </c>
      <c r="H19" s="62">
        <f>'Glad70-before-LQ'!H19*$CG19*H$93</f>
        <v>5.07551760270759e-05</v>
      </c>
      <c r="I19" s="62">
        <f>'Glad70-before-LQ'!I19*$CG19*I$93</f>
        <v>0.000436798151867138</v>
      </c>
      <c r="J19" s="62">
        <f>'Glad70-before-LQ'!J19*$CG19*J$93</f>
        <v>0.0197772328779861</v>
      </c>
      <c r="K19" s="63">
        <f>'Glad70-before-LQ'!K19*$CG19*K$93</f>
        <v>0.00254711274288921</v>
      </c>
      <c r="L19" s="62">
        <f>'Glad70-before-LQ'!L19*$CG19*L$93</f>
        <v>0.00046082329626044</v>
      </c>
      <c r="M19" s="62">
        <f>'Glad70-before-LQ'!M19*$CG19*M$93</f>
        <v>0.000861329306036919</v>
      </c>
      <c r="N19" s="62">
        <f>'Glad70-before-LQ'!N19*$CG19*N$93</f>
        <v>0.0111005343812166</v>
      </c>
      <c r="O19" s="62">
        <f>'Glad70-before-LQ'!O19*$CG19*O$93</f>
        <v>0.0113450704417077</v>
      </c>
      <c r="P19" s="62">
        <f>'Glad70-before-LQ'!P19*$CG19*P$93</f>
        <v>0.000127844396333124</v>
      </c>
      <c r="Q19" s="62">
        <f>'Glad70-before-LQ'!Q19*$CG19*Q$93</f>
        <v>0.000299435159773985</v>
      </c>
      <c r="R19" s="62">
        <f>'Glad70-before-LQ'!R19*$CG19*R$93</f>
        <v>0.0022970910369045</v>
      </c>
      <c r="S19" s="62">
        <f>'Glad70-before-LQ'!S19*$CG19*S$93</f>
        <v>0.00357277691132446</v>
      </c>
      <c r="T19" s="62">
        <f>'Glad70-before-LQ'!T19*$CG19*T$93</f>
        <v>0.00212355689118468</v>
      </c>
      <c r="U19" s="62">
        <f>'Glad70-before-LQ'!U19*$CG19*U$93</f>
        <v>0.156787043427745</v>
      </c>
      <c r="V19" s="62">
        <f>'Glad70-before-LQ'!V19*$CG19*V$93</f>
        <v>0.00186325874027973</v>
      </c>
      <c r="W19" s="62">
        <f>'Glad70-before-LQ'!W19*$CG19*W$93</f>
        <v>0.0382703012892962</v>
      </c>
      <c r="X19" s="64">
        <f>'Glad70-before-LQ'!X19*$CG19*X$93</f>
        <v>0</v>
      </c>
      <c r="Y19" s="62">
        <f>'Glad70-before-LQ'!Y19*$CG19*Y$93</f>
        <v>0.00896763163391689</v>
      </c>
      <c r="Z19" s="62">
        <f>'Glad70-before-LQ'!Z19*$CG19*Z$93</f>
        <v>0.000938962219313841</v>
      </c>
      <c r="AA19" s="62">
        <f>'Glad70-before-LQ'!AA19*$CG19*AA$93</f>
        <v>0.00417412117038931</v>
      </c>
      <c r="AB19" s="62">
        <f>'Glad70-before-LQ'!AB19*$CG19*AB$93</f>
        <v>8.44891801415477e-05</v>
      </c>
      <c r="AC19" s="65">
        <f>'Glad70-before-LQ'!AC19*$CG19*AC$93</f>
        <v>0</v>
      </c>
      <c r="AD19" s="62">
        <f>'Glad70-before-LQ'!AD19*$CG19*AD$93</f>
        <v>9.39491374238823e-05</v>
      </c>
      <c r="AE19" s="62">
        <f>'Glad70-before-LQ'!AE19*$CG19*AE$93</f>
        <v>0.000439571563826366</v>
      </c>
      <c r="AF19" s="62">
        <f>'Glad70-before-LQ'!AF19*$CG19*AF$93</f>
        <v>0.00441993098941951</v>
      </c>
      <c r="AG19" s="62">
        <f>'Glad70-before-LQ'!AG19*$CG19*AG$93</f>
        <v>0.0102410173324203</v>
      </c>
      <c r="AH19" s="62">
        <f>'Glad70-before-LQ'!AH19*$CG19*AH$93</f>
        <v>0.0498474810537133</v>
      </c>
      <c r="AI19" s="62">
        <f>'Glad70-before-LQ'!AI19*$CG19*AI$93</f>
        <v>0.0118192218848653</v>
      </c>
      <c r="AJ19" s="62">
        <f>'Glad70-before-LQ'!AJ19*$CG19*AJ$93</f>
        <v>0.0474037179476563</v>
      </c>
      <c r="AK19" s="62">
        <f>'Glad70-before-LQ'!AK19*$CG19*AK$93</f>
        <v>0.0535092778259889</v>
      </c>
      <c r="AL19" s="62">
        <f>'Glad70-before-LQ'!AL19*$CG19*AL$93</f>
        <v>0.00270621283618858</v>
      </c>
      <c r="AM19" s="62">
        <f>'Glad70-before-LQ'!AM19*$CG19*AM$93</f>
        <v>0.00821412801774832</v>
      </c>
      <c r="AN19" s="62">
        <f>'Glad70-before-LQ'!AN19*$CG19*AN$93</f>
        <v>0.00382273302147253</v>
      </c>
      <c r="AO19" s="62">
        <f>'Glad70-before-LQ'!AO19*$CG19*AO$93</f>
        <v>0.00477598955937328</v>
      </c>
      <c r="AP19" s="62">
        <f>'Glad70-before-LQ'!AP19*$CG19*AP$93</f>
        <v>0.00443924944039628</v>
      </c>
      <c r="AQ19" s="62">
        <f>'Glad70-before-LQ'!AQ19*$CG19*AQ$93</f>
        <v>0.000456100621517071</v>
      </c>
      <c r="AR19" s="62">
        <f>'Glad70-before-LQ'!AR19*$CG19*AR$93</f>
        <v>0.00139722961609987</v>
      </c>
      <c r="AS19" s="62">
        <f>'Glad70-before-LQ'!AS19*$CG19*AS$93</f>
        <v>0.000647042347831547</v>
      </c>
      <c r="AT19" s="62">
        <f>'Glad70-before-LQ'!AT19*$CG19*AT$93</f>
        <v>0.01215849886495</v>
      </c>
      <c r="AU19" s="62">
        <f>'Glad70-before-LQ'!AU19*$CG19*AU$93</f>
        <v>9.190597131529401e-05</v>
      </c>
      <c r="AV19" s="62">
        <f>'Glad70-before-LQ'!AV19*$CG19*AV$93</f>
        <v>1.67526786411904e-05</v>
      </c>
      <c r="AW19" s="62">
        <f>'Glad70-before-LQ'!AW19*$CG19*AW$93</f>
        <v>5.21439022155818e-06</v>
      </c>
      <c r="AX19" s="62">
        <f>'Glad70-before-LQ'!AX19*$CG19*AX$93</f>
        <v>0.000327884850064071</v>
      </c>
      <c r="AY19" s="62">
        <f>'Glad70-before-LQ'!AY19*$CG19*AY$93</f>
        <v>2.00167912111828e-05</v>
      </c>
      <c r="AZ19" s="62">
        <f>'Glad70-before-LQ'!AZ19*$CG19*AZ$93</f>
        <v>0.000329686692087533</v>
      </c>
      <c r="BA19" s="62">
        <f>'Glad70-before-LQ'!BA19*$CG19*BA$93</f>
        <v>0.000183615200386758</v>
      </c>
      <c r="BB19" s="62">
        <f>'Glad70-before-LQ'!BB19*$CG19*BB$93</f>
        <v>0.00152888704951922</v>
      </c>
      <c r="BC19" s="62">
        <f>'Glad70-before-LQ'!BC19*$CG19*BC$93</f>
        <v>0.0025129417617306</v>
      </c>
      <c r="BD19" s="62">
        <f>'Glad70-before-LQ'!BD19*$CG19*BD$93</f>
        <v>0.000701176057493173</v>
      </c>
      <c r="BE19" s="62">
        <f>'Glad70-before-LQ'!BE19*$CG19*BE$93</f>
        <v>0.008635529532003189</v>
      </c>
      <c r="BF19" s="62">
        <f>'Glad70-before-LQ'!BF19*$CG19*BF$93</f>
        <v>8.25125375353767e-05</v>
      </c>
      <c r="BG19" s="62">
        <f>'Glad70-before-LQ'!BG19*$CG19*BG$93</f>
        <v>0.00504190596074758</v>
      </c>
      <c r="BH19" s="62">
        <f>'Glad70-before-LQ'!BH19*$CG19*BH$93</f>
        <v>0.000844249428751805</v>
      </c>
      <c r="BI19" s="62">
        <f>'Glad70-before-LQ'!BI19*$CG19*BI$93</f>
        <v>0.0108869427616751</v>
      </c>
      <c r="BJ19" s="62">
        <f>'Glad70-before-LQ'!BJ19*$CG19*BJ$93</f>
        <v>3.87233619058524e-05</v>
      </c>
      <c r="BK19" s="62">
        <f>'Glad70-before-LQ'!BK19*$CG19*BK$93</f>
        <v>0.00413591261776367</v>
      </c>
      <c r="BL19" s="62">
        <f>'Glad70-before-LQ'!BL19*$CG19*BL$93</f>
        <v>0.022427213715389</v>
      </c>
      <c r="BM19" s="62">
        <f>'Glad70-before-LQ'!BM19*$CG19*BM$93</f>
        <v>0.00299765749564151</v>
      </c>
      <c r="BN19" s="62">
        <f>'Glad70-before-LQ'!BN19*$CG19*BN$93</f>
        <v>0.000380320521559002</v>
      </c>
      <c r="BO19" s="62">
        <f>'Glad70-before-LQ'!BO19*$CG19*BO$93</f>
        <v>0.039094351195349</v>
      </c>
      <c r="BP19" s="62">
        <f>'Glad70-before-LQ'!BP19*$CG19*BP$93</f>
        <v>0.0151586574513353</v>
      </c>
      <c r="BQ19" s="62">
        <f>'Glad70-before-LQ'!BQ19*$CG19*BQ$93</f>
        <v>0.000166460782991123</v>
      </c>
      <c r="BR19" s="62">
        <f>'Glad70-before-LQ'!BR19*$CG19*BR$93</f>
        <v>0.000108374567500427</v>
      </c>
      <c r="BS19" s="62">
        <f>'Glad70-before-LQ'!BS19*$CG19*BS$93</f>
        <v>3.01857047983023e-05</v>
      </c>
      <c r="BT19" s="62">
        <f>'Glad70-before-LQ'!BT19*$CG19*BT$93</f>
        <v>0.00402143828868249</v>
      </c>
      <c r="BU19" s="62">
        <f>'Glad70-before-LQ'!BU19*$CG19*BU$93</f>
        <v>0.00564662439556219</v>
      </c>
      <c r="BV19" s="4">
        <f>SUM(D19:BU19)</f>
        <v>0.610564752714151</v>
      </c>
      <c r="BW19" s="66">
        <f>'Glad-base'!BW19*'Households'!$B$3/'Households'!$B$7</f>
        <v>5.85144607013388</v>
      </c>
      <c r="BX19" s="66">
        <f>'Glad-base'!BX19*'Households'!$B$3/'Households'!$B$7</f>
        <v>1.16433676622039e-05</v>
      </c>
      <c r="BY19" s="66">
        <f>'Glad-base'!BY19*'Businesses'!$B$4/'Businesses'!$C$4</f>
        <v>0.130469694344551</v>
      </c>
      <c r="BZ19" s="66">
        <f>'Glad-base'!BZ19*'Households'!$B$3/'Households'!$B$7</f>
        <v>0.00548372762100927</v>
      </c>
      <c r="CA19" s="66">
        <f>'Glad-base'!CA19*'Households'!$B$3/'Households'!$B$7</f>
        <v>0.0503647302883625</v>
      </c>
      <c r="CB19" s="66">
        <f>'Glad-base'!CB19*'Glad-id-output'!B17/'Glad-id-output'!E17</f>
        <v>0.0152497772695869</v>
      </c>
      <c r="CC19" s="62">
        <f>'Exports'!D20</f>
        <v>0.2</v>
      </c>
      <c r="CD19" s="4">
        <f>SUM(BW19:CC19)</f>
        <v>6.25302564302505</v>
      </c>
      <c r="CE19" s="4">
        <f>SUM(CD19,BV19)</f>
        <v>6.8635903957392</v>
      </c>
      <c r="CF19" s="67">
        <v>0.000178599981373646</v>
      </c>
      <c r="CG19" s="67">
        <f>'Glad-id-output'!I17</f>
        <v>0.0289021435031856</v>
      </c>
    </row>
    <row r="20" ht="20.05" customHeight="1">
      <c r="A20" t="s" s="58">
        <v>1</v>
      </c>
      <c r="B20" s="59">
        <v>16</v>
      </c>
      <c r="C20" t="s" s="60">
        <v>181</v>
      </c>
      <c r="D20" s="61">
        <f>'Glad70-before-LQ'!D20*$CG20*D$93</f>
        <v>0.0378188840017757</v>
      </c>
      <c r="E20" s="62">
        <f>'Glad70-before-LQ'!E20*$CG20*E$93</f>
        <v>0.00152605596522949</v>
      </c>
      <c r="F20" s="62">
        <f>'Glad70-before-LQ'!F20*$CG20*F$93</f>
        <v>6.26579379142089e-05</v>
      </c>
      <c r="G20" s="62">
        <f>'Glad70-before-LQ'!G20*$CG20*G$93</f>
        <v>0.00193295844434127</v>
      </c>
      <c r="H20" s="62">
        <f>'Glad70-before-LQ'!H20*$CG20*H$93</f>
        <v>0.00288931711276894</v>
      </c>
      <c r="I20" s="62">
        <f>'Glad70-before-LQ'!I20*$CG20*I$93</f>
        <v>0.00343991723360621</v>
      </c>
      <c r="J20" s="62">
        <f>'Glad70-before-LQ'!J20*$CG20*J$93</f>
        <v>0.086116263302959</v>
      </c>
      <c r="K20" s="63">
        <f>'Glad70-before-LQ'!K20*$CG20*K$93</f>
        <v>0.01091284443163</v>
      </c>
      <c r="L20" s="62">
        <f>'Glad70-before-LQ'!L20*$CG20*L$93</f>
        <v>0.00184461237742402</v>
      </c>
      <c r="M20" s="62">
        <f>'Glad70-before-LQ'!M20*$CG20*M$93</f>
        <v>0.00193697459807387</v>
      </c>
      <c r="N20" s="62">
        <f>'Glad70-before-LQ'!N20*$CG20*N$93</f>
        <v>0.00688777435786558</v>
      </c>
      <c r="O20" s="62">
        <f>'Glad70-before-LQ'!O20*$CG20*O$93</f>
        <v>0.00262897606140101</v>
      </c>
      <c r="P20" s="62">
        <f>'Glad70-before-LQ'!P20*$CG20*P$93</f>
        <v>0.0002927123408912</v>
      </c>
      <c r="Q20" s="62">
        <f>'Glad70-before-LQ'!Q20*$CG20*Q$93</f>
        <v>0.000693705331040719</v>
      </c>
      <c r="R20" s="62">
        <f>'Glad70-before-LQ'!R20*$CG20*R$93</f>
        <v>0.00140473883692127</v>
      </c>
      <c r="S20" s="62">
        <f>'Glad70-before-LQ'!S20*$CG20*S$93</f>
        <v>0.00643050497166931</v>
      </c>
      <c r="T20" s="62">
        <f>'Glad70-before-LQ'!T20*$CG20*T$93</f>
        <v>0.00582922578015822</v>
      </c>
      <c r="U20" s="62">
        <f>'Glad70-before-LQ'!U20*$CG20*U$93</f>
        <v>0.0450315660820896</v>
      </c>
      <c r="V20" s="62">
        <f>'Glad70-before-LQ'!V20*$CG20*V$93</f>
        <v>0.00149629120728673</v>
      </c>
      <c r="W20" s="62">
        <f>'Glad70-before-LQ'!W20*$CG20*W$93</f>
        <v>0.038052938636068</v>
      </c>
      <c r="X20" s="64">
        <f>'Glad70-before-LQ'!X20*$CG20*X$93</f>
        <v>0</v>
      </c>
      <c r="Y20" s="62">
        <f>'Glad70-before-LQ'!Y20*$CG20*Y$93</f>
        <v>0.0388009034991715</v>
      </c>
      <c r="Z20" s="62">
        <f>'Glad70-before-LQ'!Z20*$CG20*Z$93</f>
        <v>0.00434489756110202</v>
      </c>
      <c r="AA20" s="62">
        <f>'Glad70-before-LQ'!AA20*$CG20*AA$93</f>
        <v>0.0077162355206976</v>
      </c>
      <c r="AB20" s="62">
        <f>'Glad70-before-LQ'!AB20*$CG20*AB$93</f>
        <v>0.0004708963822821</v>
      </c>
      <c r="AC20" s="65">
        <f>'Glad70-before-LQ'!AC20*$CG20*AC$93</f>
        <v>0</v>
      </c>
      <c r="AD20" s="62">
        <f>'Glad70-before-LQ'!AD20*$CG20*AD$93</f>
        <v>0.000448725977331128</v>
      </c>
      <c r="AE20" s="62">
        <f>'Glad70-before-LQ'!AE20*$CG20*AE$93</f>
        <v>0.00109539874663187</v>
      </c>
      <c r="AF20" s="62">
        <f>'Glad70-before-LQ'!AF20*$CG20*AF$93</f>
        <v>0.0123114862572609</v>
      </c>
      <c r="AG20" s="62">
        <f>'Glad70-before-LQ'!AG20*$CG20*AG$93</f>
        <v>0.0155727639448432</v>
      </c>
      <c r="AH20" s="62">
        <f>'Glad70-before-LQ'!AH20*$CG20*AH$93</f>
        <v>0.0734452868159272</v>
      </c>
      <c r="AI20" s="62">
        <f>'Glad70-before-LQ'!AI20*$CG20*AI$93</f>
        <v>0.0586683931568915</v>
      </c>
      <c r="AJ20" s="62">
        <f>'Glad70-before-LQ'!AJ20*$CG20*AJ$93</f>
        <v>0.0401650530530814</v>
      </c>
      <c r="AK20" s="62">
        <f>'Glad70-before-LQ'!AK20*$CG20*AK$93</f>
        <v>0.210575335076586</v>
      </c>
      <c r="AL20" s="62">
        <f>'Glad70-before-LQ'!AL20*$CG20*AL$93</f>
        <v>0.00703178475659764</v>
      </c>
      <c r="AM20" s="62">
        <f>'Glad70-before-LQ'!AM20*$CG20*AM$93</f>
        <v>0.0182900723547842</v>
      </c>
      <c r="AN20" s="62">
        <f>'Glad70-before-LQ'!AN20*$CG20*AN$93</f>
        <v>0.0262735375280929</v>
      </c>
      <c r="AO20" s="62">
        <f>'Glad70-before-LQ'!AO20*$CG20*AO$93</f>
        <v>0.00691374694199108</v>
      </c>
      <c r="AP20" s="62">
        <f>'Glad70-before-LQ'!AP20*$CG20*AP$93</f>
        <v>0.105622611270038</v>
      </c>
      <c r="AQ20" s="62">
        <f>'Glad70-before-LQ'!AQ20*$CG20*AQ$93</f>
        <v>0.0126874075766881</v>
      </c>
      <c r="AR20" s="62">
        <f>'Glad70-before-LQ'!AR20*$CG20*AR$93</f>
        <v>0.00545474132243849</v>
      </c>
      <c r="AS20" s="62">
        <f>'Glad70-before-LQ'!AS20*$CG20*AS$93</f>
        <v>0.0510754279957894</v>
      </c>
      <c r="AT20" s="62">
        <f>'Glad70-before-LQ'!AT20*$CG20*AT$93</f>
        <v>0.0198376567789874</v>
      </c>
      <c r="AU20" s="62">
        <f>'Glad70-before-LQ'!AU20*$CG20*AU$93</f>
        <v>0.00381954824631944</v>
      </c>
      <c r="AV20" s="62">
        <f>'Glad70-before-LQ'!AV20*$CG20*AV$93</f>
        <v>0.00084190970590229</v>
      </c>
      <c r="AW20" s="62">
        <f>'Glad70-before-LQ'!AW20*$CG20*AW$93</f>
        <v>3.83385693887281e-05</v>
      </c>
      <c r="AX20" s="62">
        <f>'Glad70-before-LQ'!AX20*$CG20*AX$93</f>
        <v>0.00264733379103289</v>
      </c>
      <c r="AY20" s="62">
        <f>'Glad70-before-LQ'!AY20*$CG20*AY$93</f>
        <v>0.000135259553326486</v>
      </c>
      <c r="AZ20" s="62">
        <f>'Glad70-before-LQ'!AZ20*$CG20*AZ$93</f>
        <v>0.00226445655604218</v>
      </c>
      <c r="BA20" s="62">
        <f>'Glad70-before-LQ'!BA20*$CG20*BA$93</f>
        <v>0.00298146354787893</v>
      </c>
      <c r="BB20" s="62">
        <f>'Glad70-before-LQ'!BB20*$CG20*BB$93</f>
        <v>0.00873600188956912</v>
      </c>
      <c r="BC20" s="62">
        <f>'Glad70-before-LQ'!BC20*$CG20*BC$93</f>
        <v>0.0169094009533766</v>
      </c>
      <c r="BD20" s="62">
        <f>'Glad70-before-LQ'!BD20*$CG20*BD$93</f>
        <v>0.0187650461178982</v>
      </c>
      <c r="BE20" s="62">
        <f>'Glad70-before-LQ'!BE20*$CG20*BE$93</f>
        <v>0.174630887145006</v>
      </c>
      <c r="BF20" s="62">
        <f>'Glad70-before-LQ'!BF20*$CG20*BF$93</f>
        <v>0.000832157060339449</v>
      </c>
      <c r="BG20" s="62">
        <f>'Glad70-before-LQ'!BG20*$CG20*BG$93</f>
        <v>0.0543169687676379</v>
      </c>
      <c r="BH20" s="62">
        <f>'Glad70-before-LQ'!BH20*$CG20*BH$93</f>
        <v>0.0109859989391608</v>
      </c>
      <c r="BI20" s="62">
        <f>'Glad70-before-LQ'!BI20*$CG20*BI$93</f>
        <v>0.0426913233463765</v>
      </c>
      <c r="BJ20" s="62">
        <f>'Glad70-before-LQ'!BJ20*$CG20*BJ$93</f>
        <v>0.000318857191855398</v>
      </c>
      <c r="BK20" s="62">
        <f>'Glad70-before-LQ'!BK20*$CG20*BK$93</f>
        <v>0.0125937491119258</v>
      </c>
      <c r="BL20" s="62">
        <f>'Glad70-before-LQ'!BL20*$CG20*BL$93</f>
        <v>0.07918471516966751</v>
      </c>
      <c r="BM20" s="62">
        <f>'Glad70-before-LQ'!BM20*$CG20*BM$93</f>
        <v>0.0090884907769115</v>
      </c>
      <c r="BN20" s="62">
        <f>'Glad70-before-LQ'!BN20*$CG20*BN$93</f>
        <v>0.00110312833549911</v>
      </c>
      <c r="BO20" s="62">
        <f>'Glad70-before-LQ'!BO20*$CG20*BO$93</f>
        <v>0.0439110343665599</v>
      </c>
      <c r="BP20" s="62">
        <f>'Glad70-before-LQ'!BP20*$CG20*BP$93</f>
        <v>0.0131131798085471</v>
      </c>
      <c r="BQ20" s="62">
        <f>'Glad70-before-LQ'!BQ20*$CG20*BQ$93</f>
        <v>0.00236011258471466</v>
      </c>
      <c r="BR20" s="62">
        <f>'Glad70-before-LQ'!BR20*$CG20*BR$93</f>
        <v>0.0100074971321791</v>
      </c>
      <c r="BS20" s="62">
        <f>'Glad70-before-LQ'!BS20*$CG20*BS$93</f>
        <v>0.00320765741817846</v>
      </c>
      <c r="BT20" s="62">
        <f>'Glad70-before-LQ'!BT20*$CG20*BT$93</f>
        <v>0.0318875474830853</v>
      </c>
      <c r="BU20" s="62">
        <f>'Glad70-before-LQ'!BU20*$CG20*BU$93</f>
        <v>0.0278697445432257</v>
      </c>
      <c r="BV20" s="4">
        <f>SUM(D20:BU20)</f>
        <v>1.54927308963993</v>
      </c>
      <c r="BW20" s="66">
        <f>'Glad-base'!BW20*'Households'!$B$3/'Households'!$B$7</f>
        <v>0.7656869645314111</v>
      </c>
      <c r="BX20" s="66">
        <f>'Glad-base'!BX20*'Households'!$B$3/'Households'!$B$7</f>
        <v>1.4927394438723e-05</v>
      </c>
      <c r="BY20" s="66">
        <f>'Glad-base'!BY20*'Businesses'!$B$4/'Businesses'!$C$4</f>
        <v>0.093374821325981</v>
      </c>
      <c r="BZ20" s="66">
        <f>'Glad-base'!BZ20*'Households'!$B$3/'Households'!$B$7</f>
        <v>0.00434924564366632</v>
      </c>
      <c r="CA20" s="66">
        <f>'Glad-base'!CA20*'Households'!$B$3/'Households'!$B$7</f>
        <v>0.0389204940679712</v>
      </c>
      <c r="CB20" s="66">
        <f>'Glad-base'!CB20*'Glad-id-output'!B18/'Glad-id-output'!E18</f>
        <v>0.017970662429936</v>
      </c>
      <c r="CC20" s="62">
        <f>'Exports'!D21</f>
        <v>0.1</v>
      </c>
      <c r="CD20" s="4">
        <f>SUM(BW20:CC20)</f>
        <v>1.0203171153934</v>
      </c>
      <c r="CE20" s="4">
        <f>SUM(CD20,BV20)</f>
        <v>2.56959020503333</v>
      </c>
      <c r="CF20" s="67">
        <v>0.000422553767924625</v>
      </c>
      <c r="CG20" s="67">
        <f>'Glad-id-output'!I18</f>
        <v>0.06838024026900311</v>
      </c>
    </row>
    <row r="21" ht="20.05" customHeight="1">
      <c r="A21" t="s" s="58">
        <v>1</v>
      </c>
      <c r="B21" s="59">
        <v>17</v>
      </c>
      <c r="C21" t="s" s="60">
        <v>182</v>
      </c>
      <c r="D21" s="61">
        <f>'Glad70-before-LQ'!D21*$CG21*D$93</f>
        <v>1.60213366691402</v>
      </c>
      <c r="E21" s="62">
        <f>'Glad70-before-LQ'!E21*$CG21*E$93</f>
        <v>0.418831947370749</v>
      </c>
      <c r="F21" s="62">
        <f>'Glad70-before-LQ'!F21*$CG21*F$93</f>
        <v>0.523998934798979</v>
      </c>
      <c r="G21" s="62">
        <f>'Glad70-before-LQ'!G21*$CG21*G$93</f>
        <v>0.218238263113501</v>
      </c>
      <c r="H21" s="62">
        <f>'Glad70-before-LQ'!H21*$CG21*H$93</f>
        <v>0.0462784875343716</v>
      </c>
      <c r="I21" s="62">
        <f>'Glad70-before-LQ'!I21*$CG21*I$93</f>
        <v>1.31331776187364</v>
      </c>
      <c r="J21" s="62">
        <f>'Glad70-before-LQ'!J21*$CG21*J$93</f>
        <v>4.66306943374478</v>
      </c>
      <c r="K21" s="63">
        <f>'Glad70-before-LQ'!K21*$CG21*K$93</f>
        <v>3.80049526664805</v>
      </c>
      <c r="L21" s="62">
        <f>'Glad70-before-LQ'!L21*$CG21*L$93</f>
        <v>0.746984715148949</v>
      </c>
      <c r="M21" s="62">
        <f>'Glad70-before-LQ'!M21*$CG21*M$93</f>
        <v>0.196744605507736</v>
      </c>
      <c r="N21" s="62">
        <f>'Glad70-before-LQ'!N21*$CG21*N$93</f>
        <v>0.0463447615950943</v>
      </c>
      <c r="O21" s="62">
        <f>'Glad70-before-LQ'!O21*$CG21*O$93</f>
        <v>0.0216008463114787</v>
      </c>
      <c r="P21" s="62">
        <f>'Glad70-before-LQ'!P21*$CG21*P$93</f>
        <v>0.00578693720794806</v>
      </c>
      <c r="Q21" s="62">
        <f>'Glad70-before-LQ'!Q21*$CG21*Q$93</f>
        <v>0.008555372803346751</v>
      </c>
      <c r="R21" s="62">
        <f>'Glad70-before-LQ'!R21*$CG21*R$93</f>
        <v>0.00172448462579697</v>
      </c>
      <c r="S21" s="62">
        <f>'Glad70-before-LQ'!S21*$CG21*S$93</f>
        <v>0.00182042721775775</v>
      </c>
      <c r="T21" s="62">
        <f>'Glad70-before-LQ'!T21*$CG21*T$93</f>
        <v>0.682079052522494</v>
      </c>
      <c r="U21" s="62">
        <f>'Glad70-before-LQ'!U21*$CG21*U$93</f>
        <v>2.75541352972216</v>
      </c>
      <c r="V21" s="62">
        <f>'Glad70-before-LQ'!V21*$CG21*V$93</f>
        <v>0.0326523715421088</v>
      </c>
      <c r="W21" s="62">
        <f>'Glad70-before-LQ'!W21*$CG21*W$93</f>
        <v>0.675189131674949</v>
      </c>
      <c r="X21" s="64">
        <f>'Glad70-before-LQ'!X21*$CG21*X$93</f>
        <v>0</v>
      </c>
      <c r="Y21" s="62">
        <f>'Glad70-before-LQ'!Y21*$CG21*Y$93</f>
        <v>0.45965729849376</v>
      </c>
      <c r="Z21" s="62">
        <f>'Glad70-before-LQ'!Z21*$CG21*Z$93</f>
        <v>0.0925402887278515</v>
      </c>
      <c r="AA21" s="62">
        <f>'Glad70-before-LQ'!AA21*$CG21*AA$93</f>
        <v>0.0484281190863521</v>
      </c>
      <c r="AB21" s="62">
        <f>'Glad70-before-LQ'!AB21*$CG21*AB$93</f>
        <v>0.00239399567470236</v>
      </c>
      <c r="AC21" s="65">
        <f>'Glad70-before-LQ'!AC21*$CG21*AC$93</f>
        <v>0</v>
      </c>
      <c r="AD21" s="62">
        <f>'Glad70-before-LQ'!AD21*$CG21*AD$93</f>
        <v>0.00121784191184664</v>
      </c>
      <c r="AE21" s="62">
        <f>'Glad70-before-LQ'!AE21*$CG21*AE$93</f>
        <v>0.183462098600126</v>
      </c>
      <c r="AF21" s="62">
        <f>'Glad70-before-LQ'!AF21*$CG21*AF$93</f>
        <v>0.476416502907655</v>
      </c>
      <c r="AG21" s="62">
        <f>'Glad70-before-LQ'!AG21*$CG21*AG$93</f>
        <v>0.31802053807131</v>
      </c>
      <c r="AH21" s="62">
        <f>'Glad70-before-LQ'!AH21*$CG21*AH$93</f>
        <v>4.55485171748789</v>
      </c>
      <c r="AI21" s="62">
        <f>'Glad70-before-LQ'!AI21*$CG21*AI$93</f>
        <v>3.66075802294498</v>
      </c>
      <c r="AJ21" s="62">
        <f>'Glad70-before-LQ'!AJ21*$CG21*AJ$93</f>
        <v>0.667578040415475</v>
      </c>
      <c r="AK21" s="62">
        <f>'Glad70-before-LQ'!AK21*$CG21*AK$93</f>
        <v>0.5345104293995629</v>
      </c>
      <c r="AL21" s="62">
        <f>'Glad70-before-LQ'!AL21*$CG21*AL$93</f>
        <v>0.0995429945003603</v>
      </c>
      <c r="AM21" s="62">
        <f>'Glad70-before-LQ'!AM21*$CG21*AM$93</f>
        <v>0.174817559949237</v>
      </c>
      <c r="AN21" s="62">
        <f>'Glad70-before-LQ'!AN21*$CG21*AN$93</f>
        <v>9.596066156923911</v>
      </c>
      <c r="AO21" s="62">
        <f>'Glad70-before-LQ'!AO21*$CG21*AO$93</f>
        <v>4.36658338745949</v>
      </c>
      <c r="AP21" s="62">
        <f>'Glad70-before-LQ'!AP21*$CG21*AP$93</f>
        <v>7.53723936279223</v>
      </c>
      <c r="AQ21" s="62">
        <f>'Glad70-before-LQ'!AQ21*$CG21*AQ$93</f>
        <v>0.821442119707786</v>
      </c>
      <c r="AR21" s="62">
        <f>'Glad70-before-LQ'!AR21*$CG21*AR$93</f>
        <v>0.273834425763531</v>
      </c>
      <c r="AS21" s="62">
        <f>'Glad70-before-LQ'!AS21*$CG21*AS$93</f>
        <v>0.854523146913416</v>
      </c>
      <c r="AT21" s="62">
        <f>'Glad70-before-LQ'!AT21*$CG21*AT$93</f>
        <v>0.008988870360650259</v>
      </c>
      <c r="AU21" s="62">
        <f>'Glad70-before-LQ'!AU21*$CG21*AU$93</f>
        <v>0.0116866284022695</v>
      </c>
      <c r="AV21" s="62">
        <f>'Glad70-before-LQ'!AV21*$CG21*AV$93</f>
        <v>0.00111205379628461</v>
      </c>
      <c r="AW21" s="62">
        <f>'Glad70-before-LQ'!AW21*$CG21*AW$93</f>
        <v>0.000180064331420167</v>
      </c>
      <c r="AX21" s="62">
        <f>'Glad70-before-LQ'!AX21*$CG21*AX$93</f>
        <v>0.101079511410167</v>
      </c>
      <c r="AY21" s="62">
        <f>'Glad70-before-LQ'!AY21*$CG21*AY$93</f>
        <v>0.000527193014818783</v>
      </c>
      <c r="AZ21" s="62">
        <f>'Glad70-before-LQ'!AZ21*$CG21*AZ$93</f>
        <v>0.0492550706909236</v>
      </c>
      <c r="BA21" s="62">
        <f>'Glad70-before-LQ'!BA21*$CG21*BA$93</f>
        <v>0.0109082007392979</v>
      </c>
      <c r="BB21" s="62">
        <f>'Glad70-before-LQ'!BB21*$CG21*BB$93</f>
        <v>0.07040364865114331</v>
      </c>
      <c r="BC21" s="62">
        <f>'Glad70-before-LQ'!BC21*$CG21*BC$93</f>
        <v>0.233755385913099</v>
      </c>
      <c r="BD21" s="62">
        <f>'Glad70-before-LQ'!BD21*$CG21*BD$93</f>
        <v>0.0332112881308848</v>
      </c>
      <c r="BE21" s="62">
        <f>'Glad70-before-LQ'!BE21*$CG21*BE$93</f>
        <v>0.823520101436089</v>
      </c>
      <c r="BF21" s="62">
        <f>'Glad70-before-LQ'!BF21*$CG21*BF$93</f>
        <v>0.000537101063229653</v>
      </c>
      <c r="BG21" s="62">
        <f>'Glad70-before-LQ'!BG21*$CG21*BG$93</f>
        <v>0.134625307683537</v>
      </c>
      <c r="BH21" s="62">
        <f>'Glad70-before-LQ'!BH21*$CG21*BH$93</f>
        <v>0.0190483198613748</v>
      </c>
      <c r="BI21" s="62">
        <f>'Glad70-before-LQ'!BI21*$CG21*BI$93</f>
        <v>0.0729489831050979</v>
      </c>
      <c r="BJ21" s="62">
        <f>'Glad70-before-LQ'!BJ21*$CG21*BJ$93</f>
        <v>0.0107924323550082</v>
      </c>
      <c r="BK21" s="62">
        <f>'Glad70-before-LQ'!BK21*$CG21*BK$93</f>
        <v>0.331571318206387</v>
      </c>
      <c r="BL21" s="62">
        <f>'Glad70-before-LQ'!BL21*$CG21*BL$93</f>
        <v>0.205996340075143</v>
      </c>
      <c r="BM21" s="62">
        <f>'Glad70-before-LQ'!BM21*$CG21*BM$93</f>
        <v>0.0237828705453395</v>
      </c>
      <c r="BN21" s="62">
        <f>'Glad70-before-LQ'!BN21*$CG21*BN$93</f>
        <v>0.00333544780009155</v>
      </c>
      <c r="BO21" s="62">
        <f>'Glad70-before-LQ'!BO21*$CG21*BO$93</f>
        <v>0.5644331447958501</v>
      </c>
      <c r="BP21" s="62">
        <f>'Glad70-before-LQ'!BP21*$CG21*BP$93</f>
        <v>0.155489468038572</v>
      </c>
      <c r="BQ21" s="62">
        <f>'Glad70-before-LQ'!BQ21*$CG21*BQ$93</f>
        <v>0.00168520310112431</v>
      </c>
      <c r="BR21" s="62">
        <f>'Glad70-before-LQ'!BR21*$CG21*BR$93</f>
        <v>0.022833455852612</v>
      </c>
      <c r="BS21" s="62">
        <f>'Glad70-before-LQ'!BS21*$CG21*BS$93</f>
        <v>0.00105077784358465</v>
      </c>
      <c r="BT21" s="62">
        <f>'Glad70-before-LQ'!BT21*$CG21*BT$93</f>
        <v>0.227304244102312</v>
      </c>
      <c r="BU21" s="62">
        <f>'Glad70-before-LQ'!BU21*$CG21*BU$93</f>
        <v>0.0761239459723819</v>
      </c>
      <c r="BV21" s="4">
        <f>SUM(D21:BU21)</f>
        <v>55.6813304228881</v>
      </c>
      <c r="BW21" s="66">
        <f>'Glad-base'!BW21*'Households'!$B$3/'Households'!$B$7</f>
        <v>14.8742985923481</v>
      </c>
      <c r="BX21" s="66">
        <f>'Glad-base'!BX21*'Households'!$B$3/'Households'!$B$7</f>
        <v>0.00479647038105046</v>
      </c>
      <c r="BY21" s="66">
        <f>'Glad-base'!BY21*'Businesses'!$B$4/'Businesses'!$C$4</f>
        <v>0.327605499524271</v>
      </c>
      <c r="BZ21" s="66">
        <f>'Glad-base'!BZ21*'Households'!$B$3/'Households'!$B$7</f>
        <v>0.0151083144593203</v>
      </c>
      <c r="CA21" s="66">
        <f>'Glad-base'!CA21*'Households'!$B$3/'Households'!$B$7</f>
        <v>0.121255225025747</v>
      </c>
      <c r="CB21" s="66">
        <f>'Glad-base'!CB21*'Glad-id-output'!B19/'Glad-id-output'!E19</f>
        <v>-0.810893809636741</v>
      </c>
      <c r="CC21" s="62">
        <f>'Exports'!D22</f>
        <v>58.2</v>
      </c>
      <c r="CD21" s="4">
        <f>SUM(BW21:CC21)</f>
        <v>72.7321702921017</v>
      </c>
      <c r="CE21" s="4">
        <f>SUM(CD21,BV21)</f>
        <v>128.413500714990</v>
      </c>
      <c r="CF21" s="67">
        <v>0.00606772051035943</v>
      </c>
      <c r="CG21" s="67">
        <f>'Glad-id-output'!I19</f>
        <v>0.981915717901127</v>
      </c>
    </row>
    <row r="22" ht="20.05" customHeight="1">
      <c r="A22" t="s" s="58">
        <v>1</v>
      </c>
      <c r="B22" s="59">
        <v>18</v>
      </c>
      <c r="C22" t="s" s="60">
        <v>183</v>
      </c>
      <c r="D22" s="61">
        <f>'Glad70-before-LQ'!D22*$CG22*D$93</f>
        <v>2.02492687592296</v>
      </c>
      <c r="E22" s="62">
        <f>'Glad70-before-LQ'!E22*$CG22*E$93</f>
        <v>0.019647751421898</v>
      </c>
      <c r="F22" s="62">
        <f>'Glad70-before-LQ'!F22*$CG22*F$93</f>
        <v>0.00282286786680546</v>
      </c>
      <c r="G22" s="62">
        <f>'Glad70-before-LQ'!G22*$CG22*G$93</f>
        <v>0.009286557943687041</v>
      </c>
      <c r="H22" s="62">
        <f>'Glad70-before-LQ'!H22*$CG22*H$93</f>
        <v>0.09546475505576379</v>
      </c>
      <c r="I22" s="62">
        <f>'Glad70-before-LQ'!I22*$CG22*I$93</f>
        <v>0.464321746077012</v>
      </c>
      <c r="J22" s="62">
        <f>'Glad70-before-LQ'!J22*$CG22*J$93</f>
        <v>2.2868056616769</v>
      </c>
      <c r="K22" s="63">
        <f>'Glad70-before-LQ'!K22*$CG22*K$93</f>
        <v>78.05200000000001</v>
      </c>
      <c r="L22" s="62">
        <f>'Glad70-before-LQ'!L22*$CG22*L$93</f>
        <v>0.292429855410897</v>
      </c>
      <c r="M22" s="62">
        <f>'Glad70-before-LQ'!M22*$CG22*M$93</f>
        <v>0.196653171661854</v>
      </c>
      <c r="N22" s="62">
        <f>'Glad70-before-LQ'!N22*$CG22*N$93</f>
        <v>0.053199113633091</v>
      </c>
      <c r="O22" s="62">
        <f>'Glad70-before-LQ'!O22*$CG22*O$93</f>
        <v>0.0173627862606096</v>
      </c>
      <c r="P22" s="62">
        <f>'Glad70-before-LQ'!P22*$CG22*P$93</f>
        <v>0.0117532208672332</v>
      </c>
      <c r="Q22" s="62">
        <f>'Glad70-before-LQ'!Q22*$CG22*Q$93</f>
        <v>0.0347379335602718</v>
      </c>
      <c r="R22" s="62">
        <f>'Glad70-before-LQ'!R22*$CG22*R$93</f>
        <v>0.0120885040192789</v>
      </c>
      <c r="S22" s="62">
        <f>'Glad70-before-LQ'!S22*$CG22*S$93</f>
        <v>0.0128108161144316</v>
      </c>
      <c r="T22" s="62">
        <f>'Glad70-before-LQ'!T22*$CG22*T$93</f>
        <v>0.817965737891565</v>
      </c>
      <c r="U22" s="62">
        <f>'Glad70-before-LQ'!U22*$CG22*U$93</f>
        <v>17.0293721298403</v>
      </c>
      <c r="V22" s="62">
        <f>'Glad70-before-LQ'!V22*$CG22*V$93</f>
        <v>0.895633676238008</v>
      </c>
      <c r="W22" s="62">
        <f>'Glad70-before-LQ'!W22*$CG22*W$93</f>
        <v>1.26841650034425</v>
      </c>
      <c r="X22" s="64">
        <f>'Glad70-before-LQ'!X22*$CG22*X$93</f>
        <v>0</v>
      </c>
      <c r="Y22" s="62">
        <f>'Glad70-before-LQ'!Y22*$CG22*Y$93</f>
        <v>0.498785675760648</v>
      </c>
      <c r="Z22" s="62">
        <f>'Glad70-before-LQ'!Z22*$CG22*Z$93</f>
        <v>0.165350117714482</v>
      </c>
      <c r="AA22" s="62">
        <f>'Glad70-before-LQ'!AA22*$CG22*AA$93</f>
        <v>0.372373460041082</v>
      </c>
      <c r="AB22" s="62">
        <f>'Glad70-before-LQ'!AB22*$CG22*AB$93</f>
        <v>0.008905779811317391</v>
      </c>
      <c r="AC22" s="65">
        <f>'Glad70-before-LQ'!AC22*$CG22*AC$93</f>
        <v>0</v>
      </c>
      <c r="AD22" s="62">
        <f>'Glad70-before-LQ'!AD22*$CG22*AD$93</f>
        <v>0.00124772176735353</v>
      </c>
      <c r="AE22" s="62">
        <f>'Glad70-before-LQ'!AE22*$CG22*AE$93</f>
        <v>0.1604702187283</v>
      </c>
      <c r="AF22" s="62">
        <f>'Glad70-before-LQ'!AF22*$CG22*AF$93</f>
        <v>0.209471552242523</v>
      </c>
      <c r="AG22" s="62">
        <f>'Glad70-before-LQ'!AG22*$CG22*AG$93</f>
        <v>0.356457000950639</v>
      </c>
      <c r="AH22" s="62">
        <f>'Glad70-before-LQ'!AH22*$CG22*AH$93</f>
        <v>2.38469200792264</v>
      </c>
      <c r="AI22" s="62">
        <f>'Glad70-before-LQ'!AI22*$CG22*AI$93</f>
        <v>3.72445449952466</v>
      </c>
      <c r="AJ22" s="62">
        <f>'Glad70-before-LQ'!AJ22*$CG22*AJ$93</f>
        <v>0.416981304551985</v>
      </c>
      <c r="AK22" s="62">
        <f>'Glad70-before-LQ'!AK22*$CG22*AK$93</f>
        <v>0.329212743600892</v>
      </c>
      <c r="AL22" s="62">
        <f>'Glad70-before-LQ'!AL22*$CG22*AL$93</f>
        <v>0.110608811046469</v>
      </c>
      <c r="AM22" s="62">
        <f>'Glad70-before-LQ'!AM22*$CG22*AM$93</f>
        <v>0.262447648450557</v>
      </c>
      <c r="AN22" s="62">
        <f>'Glad70-before-LQ'!AN22*$CG22*AN$93</f>
        <v>0.237108103242334</v>
      </c>
      <c r="AO22" s="62">
        <f>'Glad70-before-LQ'!AO22*$CG22*AO$93</f>
        <v>0.300026716710085</v>
      </c>
      <c r="AP22" s="62">
        <f>'Glad70-before-LQ'!AP22*$CG22*AP$93</f>
        <v>0.0360994324498945</v>
      </c>
      <c r="AQ22" s="62">
        <f>'Glad70-before-LQ'!AQ22*$CG22*AQ$93</f>
        <v>0.00696426417159126</v>
      </c>
      <c r="AR22" s="62">
        <f>'Glad70-before-LQ'!AR22*$CG22*AR$93</f>
        <v>0.0219511247042948</v>
      </c>
      <c r="AS22" s="62">
        <f>'Glad70-before-LQ'!AS22*$CG22*AS$93</f>
        <v>0.205861957215016</v>
      </c>
      <c r="AT22" s="62">
        <f>'Glad70-before-LQ'!AT22*$CG22*AT$93</f>
        <v>0.00420014633652975</v>
      </c>
      <c r="AU22" s="62">
        <f>'Glad70-before-LQ'!AU22*$CG22*AU$93</f>
        <v>0.00477428219524745</v>
      </c>
      <c r="AV22" s="62">
        <f>'Glad70-before-LQ'!AV22*$CG22*AV$93</f>
        <v>0.000864385552775338</v>
      </c>
      <c r="AW22" s="62">
        <f>'Glad70-before-LQ'!AW22*$CG22*AW$93</f>
        <v>0.00202601611668367</v>
      </c>
      <c r="AX22" s="62">
        <f>'Glad70-before-LQ'!AX22*$CG22*AX$93</f>
        <v>0.0237198347232487</v>
      </c>
      <c r="AY22" s="62">
        <f>'Glad70-before-LQ'!AY22*$CG22*AY$93</f>
        <v>0.000432829416701174</v>
      </c>
      <c r="AZ22" s="62">
        <f>'Glad70-before-LQ'!AZ22*$CG22*AZ$93</f>
        <v>0.00849398445633991</v>
      </c>
      <c r="BA22" s="62">
        <f>'Glad70-before-LQ'!BA22*$CG22*BA$93</f>
        <v>0.00308411748706659</v>
      </c>
      <c r="BB22" s="62">
        <f>'Glad70-before-LQ'!BB22*$CG22*BB$93</f>
        <v>0.00991086251276053</v>
      </c>
      <c r="BC22" s="62">
        <f>'Glad70-before-LQ'!BC22*$CG22*BC$93</f>
        <v>0.243217859207484</v>
      </c>
      <c r="BD22" s="62">
        <f>'Glad70-before-LQ'!BD22*$CG22*BD$93</f>
        <v>0.105317991074577</v>
      </c>
      <c r="BE22" s="62">
        <f>'Glad70-before-LQ'!BE22*$CG22*BE$93</f>
        <v>1.06910094889078</v>
      </c>
      <c r="BF22" s="62">
        <f>'Glad70-before-LQ'!BF22*$CG22*BF$93</f>
        <v>0.00745931069656328</v>
      </c>
      <c r="BG22" s="62">
        <f>'Glad70-before-LQ'!BG22*$CG22*BG$93</f>
        <v>0.289401312843157</v>
      </c>
      <c r="BH22" s="62">
        <f>'Glad70-before-LQ'!BH22*$CG22*BH$93</f>
        <v>0.225901521128533</v>
      </c>
      <c r="BI22" s="62">
        <f>'Glad70-before-LQ'!BI22*$CG22*BI$93</f>
        <v>0.148811544858992</v>
      </c>
      <c r="BJ22" s="62">
        <f>'Glad70-before-LQ'!BJ22*$CG22*BJ$93</f>
        <v>0.00440597266318596</v>
      </c>
      <c r="BK22" s="62">
        <f>'Glad70-before-LQ'!BK22*$CG22*BK$93</f>
        <v>0.174981560236428</v>
      </c>
      <c r="BL22" s="62">
        <f>'Glad70-before-LQ'!BL22*$CG22*BL$93</f>
        <v>0.480081346266216</v>
      </c>
      <c r="BM22" s="62">
        <f>'Glad70-before-LQ'!BM22*$CG22*BM$93</f>
        <v>0.0724537307931423</v>
      </c>
      <c r="BN22" s="62">
        <f>'Glad70-before-LQ'!BN22*$CG22*BN$93</f>
        <v>0.00700083337781681</v>
      </c>
      <c r="BO22" s="62">
        <f>'Glad70-before-LQ'!BO22*$CG22*BO$93</f>
        <v>2.34656493410902</v>
      </c>
      <c r="BP22" s="62">
        <f>'Glad70-before-LQ'!BP22*$CG22*BP$93</f>
        <v>0.942585528254975</v>
      </c>
      <c r="BQ22" s="62">
        <f>'Glad70-before-LQ'!BQ22*$CG22*BQ$93</f>
        <v>0.00275381462266617</v>
      </c>
      <c r="BR22" s="62">
        <f>'Glad70-before-LQ'!BR22*$CG22*BR$93</f>
        <v>0.0534494581588627</v>
      </c>
      <c r="BS22" s="62">
        <f>'Glad70-before-LQ'!BS22*$CG22*BS$93</f>
        <v>0.00592181834300121</v>
      </c>
      <c r="BT22" s="62">
        <f>'Glad70-before-LQ'!BT22*$CG22*BT$93</f>
        <v>0.462941362042402</v>
      </c>
      <c r="BU22" s="62">
        <f>'Glad70-before-LQ'!BU22*$CG22*BU$93</f>
        <v>0.285308878027972</v>
      </c>
      <c r="BV22" s="4">
        <f>SUM(D22:BU22)</f>
        <v>120.392335986807</v>
      </c>
      <c r="BW22" s="66">
        <f>'Glad-base'!BW22*'Households'!$B$3/'Households'!$B$7</f>
        <v>15.292438197312</v>
      </c>
      <c r="BX22" s="66">
        <f>'Glad-base'!BX22*'Households'!$B$3/'Households'!$B$7</f>
        <v>12.7047457107621</v>
      </c>
      <c r="BY22" s="66">
        <f>'Glad-base'!BY22*'Businesses'!$B$4/'Businesses'!$C$4</f>
        <v>1.17083234322876</v>
      </c>
      <c r="BZ22" s="66">
        <f>'Glad-base'!BZ22*'Households'!$B$3/'Households'!$B$7</f>
        <v>0.0473864165499485</v>
      </c>
      <c r="CA22" s="66">
        <f>'Glad-base'!CA22*'Households'!$B$3/'Households'!$B$7</f>
        <v>0.452137939989701</v>
      </c>
      <c r="CB22" s="66">
        <f>'Glad-base'!CB22*'Glad-id-output'!B20/'Glad-id-output'!E20</f>
        <v>1.73797772712652</v>
      </c>
      <c r="CC22" s="62">
        <f>'Exports'!D23</f>
        <v>267.6</v>
      </c>
      <c r="CD22" s="4">
        <f>SUM(BW22:CC22)</f>
        <v>299.005518334969</v>
      </c>
      <c r="CE22" s="4">
        <f>SUM(CD22,BV22)</f>
        <v>419.397854321776</v>
      </c>
      <c r="CF22" s="67">
        <v>0.017890957715101</v>
      </c>
      <c r="CG22" s="67">
        <f>'Glad-id-output'!I20</f>
        <v>1</v>
      </c>
    </row>
    <row r="23" ht="20.05" customHeight="1">
      <c r="A23" t="s" s="58">
        <v>1</v>
      </c>
      <c r="B23" s="59">
        <v>19</v>
      </c>
      <c r="C23" t="s" s="60">
        <v>184</v>
      </c>
      <c r="D23" s="61">
        <f>'Glad70-before-LQ'!D23*$CG23*D$93</f>
        <v>0.0170163682470685</v>
      </c>
      <c r="E23" s="62">
        <f>'Glad70-before-LQ'!E23*$CG23*E$93</f>
        <v>0.00655358886951147</v>
      </c>
      <c r="F23" s="62">
        <f>'Glad70-before-LQ'!F23*$CG23*F$93</f>
        <v>0.000264910393020288</v>
      </c>
      <c r="G23" s="62">
        <f>'Glad70-before-LQ'!G23*$CG23*G$93</f>
        <v>0.00539218484228081</v>
      </c>
      <c r="H23" s="62">
        <f>'Glad70-before-LQ'!H23*$CG23*H$93</f>
        <v>0.00183186620495383</v>
      </c>
      <c r="I23" s="62">
        <f>'Glad70-before-LQ'!I23*$CG23*I$93</f>
        <v>0.0165097602076746</v>
      </c>
      <c r="J23" s="62">
        <f>'Glad70-before-LQ'!J23*$CG23*J$93</f>
        <v>0.532787476372871</v>
      </c>
      <c r="K23" s="63">
        <f>'Glad70-before-LQ'!K23*$CG23*K$93</f>
        <v>0.0493783014197606</v>
      </c>
      <c r="L23" s="62">
        <f>'Glad70-before-LQ'!L23*$CG23*L$93</f>
        <v>0.00625259320315692</v>
      </c>
      <c r="M23" s="62">
        <f>'Glad70-before-LQ'!M23*$CG23*M$93</f>
        <v>0.00687532786797251</v>
      </c>
      <c r="N23" s="62">
        <f>'Glad70-before-LQ'!N23*$CG23*N$93</f>
        <v>0.0191085559931371</v>
      </c>
      <c r="O23" s="62">
        <f>'Glad70-before-LQ'!O23*$CG23*O$93</f>
        <v>0.0154716284918885</v>
      </c>
      <c r="P23" s="62">
        <f>'Glad70-before-LQ'!P23*$CG23*P$93</f>
        <v>0.00249600762757515</v>
      </c>
      <c r="Q23" s="62">
        <f>'Glad70-before-LQ'!Q23*$CG23*Q$93</f>
        <v>0.0116423673831372</v>
      </c>
      <c r="R23" s="62">
        <f>'Glad70-before-LQ'!R23*$CG23*R$93</f>
        <v>0.00314214497390419</v>
      </c>
      <c r="S23" s="62">
        <f>'Glad70-before-LQ'!S23*$CG23*S$93</f>
        <v>0.00600470739006734</v>
      </c>
      <c r="T23" s="62">
        <f>'Glad70-before-LQ'!T23*$CG23*T$93</f>
        <v>0.0502531781468612</v>
      </c>
      <c r="U23" s="62">
        <f>'Glad70-before-LQ'!U23*$CG23*U$93</f>
        <v>0.985604895832038</v>
      </c>
      <c r="V23" s="62">
        <f>'Glad70-before-LQ'!V23*$CG23*V$93</f>
        <v>0.0780624663432342</v>
      </c>
      <c r="W23" s="62">
        <f>'Glad70-before-LQ'!W23*$CG23*W$93</f>
        <v>0.111385039083445</v>
      </c>
      <c r="X23" s="64">
        <f>'Glad70-before-LQ'!X23*$CG23*X$93</f>
        <v>0</v>
      </c>
      <c r="Y23" s="62">
        <f>'Glad70-before-LQ'!Y23*$CG23*Y$93</f>
        <v>0.130869992691044</v>
      </c>
      <c r="Z23" s="62">
        <f>'Glad70-before-LQ'!Z23*$CG23*Z$93</f>
        <v>0.0449336569082908</v>
      </c>
      <c r="AA23" s="62">
        <f>'Glad70-before-LQ'!AA23*$CG23*AA$93</f>
        <v>0.070393066110833</v>
      </c>
      <c r="AB23" s="62">
        <f>'Glad70-before-LQ'!AB23*$CG23*AB$93</f>
        <v>0.00760994962144411</v>
      </c>
      <c r="AC23" s="65">
        <f>'Glad70-before-LQ'!AC23*$CG23*AC$93</f>
        <v>0</v>
      </c>
      <c r="AD23" s="62">
        <f>'Glad70-before-LQ'!AD23*$CG23*AD$93</f>
        <v>0.0010321103004055</v>
      </c>
      <c r="AE23" s="62">
        <f>'Glad70-before-LQ'!AE23*$CG23*AE$93</f>
        <v>0.0275455089926281</v>
      </c>
      <c r="AF23" s="62">
        <f>'Glad70-before-LQ'!AF23*$CG23*AF$93</f>
        <v>0.0261947098396421</v>
      </c>
      <c r="AG23" s="62">
        <f>'Glad70-before-LQ'!AG23*$CG23*AG$93</f>
        <v>0.162643084829514</v>
      </c>
      <c r="AH23" s="62">
        <f>'Glad70-before-LQ'!AH23*$CG23*AH$93</f>
        <v>1.00122938692529</v>
      </c>
      <c r="AI23" s="62">
        <f>'Glad70-before-LQ'!AI23*$CG23*AI$93</f>
        <v>1.46577137840347</v>
      </c>
      <c r="AJ23" s="62">
        <f>'Glad70-before-LQ'!AJ23*$CG23*AJ$93</f>
        <v>0.163794783416658</v>
      </c>
      <c r="AK23" s="62">
        <f>'Glad70-before-LQ'!AK23*$CG23*AK$93</f>
        <v>0.120653415779813</v>
      </c>
      <c r="AL23" s="62">
        <f>'Glad70-before-LQ'!AL23*$CG23*AL$93</f>
        <v>0.0213898378989424</v>
      </c>
      <c r="AM23" s="62">
        <f>'Glad70-before-LQ'!AM23*$CG23*AM$93</f>
        <v>0.0181544945851131</v>
      </c>
      <c r="AN23" s="62">
        <f>'Glad70-before-LQ'!AN23*$CG23*AN$93</f>
        <v>0.0568838630215035</v>
      </c>
      <c r="AO23" s="62">
        <f>'Glad70-before-LQ'!AO23*$CG23*AO$93</f>
        <v>0.0250524523352028</v>
      </c>
      <c r="AP23" s="62">
        <f>'Glad70-before-LQ'!AP23*$CG23*AP$93</f>
        <v>0.0220433519067653</v>
      </c>
      <c r="AQ23" s="62">
        <f>'Glad70-before-LQ'!AQ23*$CG23*AQ$93</f>
        <v>0.00248792150854773</v>
      </c>
      <c r="AR23" s="62">
        <f>'Glad70-before-LQ'!AR23*$CG23*AR$93</f>
        <v>0.0194374931786307</v>
      </c>
      <c r="AS23" s="62">
        <f>'Glad70-before-LQ'!AS23*$CG23*AS$93</f>
        <v>0.0161746105682891</v>
      </c>
      <c r="AT23" s="62">
        <f>'Glad70-before-LQ'!AT23*$CG23*AT$93</f>
        <v>0.00118335257392261</v>
      </c>
      <c r="AU23" s="62">
        <f>'Glad70-before-LQ'!AU23*$CG23*AU$93</f>
        <v>0.00047279651413411</v>
      </c>
      <c r="AV23" s="62">
        <f>'Glad70-before-LQ'!AV23*$CG23*AV$93</f>
        <v>6.46662455350884e-05</v>
      </c>
      <c r="AW23" s="62">
        <f>'Glad70-before-LQ'!AW23*$CG23*AW$93</f>
        <v>7.15720323545074e-05</v>
      </c>
      <c r="AX23" s="62">
        <f>'Glad70-before-LQ'!AX23*$CG23*AX$93</f>
        <v>0.000938562340118312</v>
      </c>
      <c r="AY23" s="62">
        <f>'Glad70-before-LQ'!AY23*$CG23*AY$93</f>
        <v>0.000138744792355344</v>
      </c>
      <c r="AZ23" s="62">
        <f>'Glad70-before-LQ'!AZ23*$CG23*AZ$93</f>
        <v>0.00045909029006093</v>
      </c>
      <c r="BA23" s="62">
        <f>'Glad70-before-LQ'!BA23*$CG23*BA$93</f>
        <v>0.000141430542592802</v>
      </c>
      <c r="BB23" s="62">
        <f>'Glad70-before-LQ'!BB23*$CG23*BB$93</f>
        <v>0.000372738602655229</v>
      </c>
      <c r="BC23" s="62">
        <f>'Glad70-before-LQ'!BC23*$CG23*BC$93</f>
        <v>0.010671402412063</v>
      </c>
      <c r="BD23" s="62">
        <f>'Glad70-before-LQ'!BD23*$CG23*BD$93</f>
        <v>0.0594327333517172</v>
      </c>
      <c r="BE23" s="62">
        <f>'Glad70-before-LQ'!BE23*$CG23*BE$93</f>
        <v>0.0778902750399092</v>
      </c>
      <c r="BF23" s="62">
        <f>'Glad70-before-LQ'!BF23*$CG23*BF$93</f>
        <v>0.000283520597863203</v>
      </c>
      <c r="BG23" s="62">
        <f>'Glad70-before-LQ'!BG23*$CG23*BG$93</f>
        <v>0.0157766444708074</v>
      </c>
      <c r="BH23" s="62">
        <f>'Glad70-before-LQ'!BH23*$CG23*BH$93</f>
        <v>0.0147824822903178</v>
      </c>
      <c r="BI23" s="62">
        <f>'Glad70-before-LQ'!BI23*$CG23*BI$93</f>
        <v>0.0191630929703552</v>
      </c>
      <c r="BJ23" s="62">
        <f>'Glad70-before-LQ'!BJ23*$CG23*BJ$93</f>
        <v>0.0007082761623427</v>
      </c>
      <c r="BK23" s="62">
        <f>'Glad70-before-LQ'!BK23*$CG23*BK$93</f>
        <v>0.016731547769433</v>
      </c>
      <c r="BL23" s="62">
        <f>'Glad70-before-LQ'!BL23*$CG23*BL$93</f>
        <v>0.0653275533009552</v>
      </c>
      <c r="BM23" s="62">
        <f>'Glad70-before-LQ'!BM23*$CG23*BM$93</f>
        <v>0.010724228528491</v>
      </c>
      <c r="BN23" s="62">
        <f>'Glad70-before-LQ'!BN23*$CG23*BN$93</f>
        <v>0.00112421161974619</v>
      </c>
      <c r="BO23" s="62">
        <f>'Glad70-before-LQ'!BO23*$CG23*BO$93</f>
        <v>0.184536702447468</v>
      </c>
      <c r="BP23" s="62">
        <f>'Glad70-before-LQ'!BP23*$CG23*BP$93</f>
        <v>0.0406603791819361</v>
      </c>
      <c r="BQ23" s="62">
        <f>'Glad70-before-LQ'!BQ23*$CG23*BQ$93</f>
        <v>0.000546654641534046</v>
      </c>
      <c r="BR23" s="62">
        <f>'Glad70-before-LQ'!BR23*$CG23*BR$93</f>
        <v>0.00133474026738843</v>
      </c>
      <c r="BS23" s="62">
        <f>'Glad70-before-LQ'!BS23*$CG23*BS$93</f>
        <v>0.00029706712377096</v>
      </c>
      <c r="BT23" s="62">
        <f>'Glad70-before-LQ'!BT23*$CG23*BT$93</f>
        <v>0.383699138025639</v>
      </c>
      <c r="BU23" s="62">
        <f>'Glad70-before-LQ'!BU23*$CG23*BU$93</f>
        <v>0.0275672825418784</v>
      </c>
      <c r="BV23" s="4">
        <f>SUM(D23:BU23)</f>
        <v>6.26542932439293</v>
      </c>
      <c r="BW23" s="66">
        <f>'Glad-base'!BW23*'Households'!$B$3/'Households'!$B$7</f>
        <v>4.66678446219361</v>
      </c>
      <c r="BX23" s="66">
        <f>'Glad-base'!BX23*'Households'!$B$3/'Households'!$B$7</f>
        <v>9.9416446961895e-05</v>
      </c>
      <c r="BY23" s="66">
        <f>'Glad-base'!BY23*'Businesses'!$B$4/'Businesses'!$C$4</f>
        <v>1.23765111786628</v>
      </c>
      <c r="BZ23" s="66">
        <f>'Glad-base'!BZ23*'Households'!$B$3/'Households'!$B$7</f>
        <v>0.0519933090216272</v>
      </c>
      <c r="CA23" s="66">
        <f>'Glad-base'!CA23*'Households'!$B$3/'Households'!$B$7</f>
        <v>0.225055549186406</v>
      </c>
      <c r="CB23" s="66">
        <f>'Glad-base'!CB23*'Glad-id-output'!B21/'Glad-id-output'!E21</f>
        <v>0.0719225039222173</v>
      </c>
      <c r="CC23" s="62">
        <f>'Exports'!D24</f>
        <v>1.2</v>
      </c>
      <c r="CD23" s="4">
        <f>SUM(BW23:CC23)</f>
        <v>7.4535063586371</v>
      </c>
      <c r="CE23" s="4">
        <f>SUM(CD23,BV23)</f>
        <v>13.718935683030</v>
      </c>
      <c r="CF23" s="67">
        <v>0.000884532702369994</v>
      </c>
      <c r="CG23" s="67">
        <f>'Glad-id-output'!I21</f>
        <v>0.143140502594311</v>
      </c>
    </row>
    <row r="24" ht="20.05" customHeight="1">
      <c r="A24" t="s" s="58">
        <v>1</v>
      </c>
      <c r="B24" s="59">
        <v>20</v>
      </c>
      <c r="C24" t="s" s="60">
        <v>185</v>
      </c>
      <c r="D24" s="61">
        <f>'Glad70-before-LQ'!D24*$CG24*D$93</f>
        <v>0.128744516160787</v>
      </c>
      <c r="E24" s="62">
        <f>'Glad70-before-LQ'!E24*$CG24*E$93</f>
        <v>0.0107962010332738</v>
      </c>
      <c r="F24" s="62">
        <f>'Glad70-before-LQ'!F24*$CG24*F$93</f>
        <v>0.00222686521468292</v>
      </c>
      <c r="G24" s="62">
        <f>'Glad70-before-LQ'!G24*$CG24*G$93</f>
        <v>0.0087164402131963</v>
      </c>
      <c r="H24" s="62">
        <f>'Glad70-before-LQ'!H24*$CG24*H$93</f>
        <v>0.0114625205743183</v>
      </c>
      <c r="I24" s="62">
        <f>'Glad70-before-LQ'!I24*$CG24*I$93</f>
        <v>0.230793210046484</v>
      </c>
      <c r="J24" s="62">
        <f>'Glad70-before-LQ'!J24*$CG24*J$93</f>
        <v>3.56844609142237</v>
      </c>
      <c r="K24" s="63">
        <f>'Glad70-before-LQ'!K24*$CG24*K$93</f>
        <v>0.638215098254539</v>
      </c>
      <c r="L24" s="62">
        <f>'Glad70-before-LQ'!L24*$CG24*L$93</f>
        <v>0.07135540877266761</v>
      </c>
      <c r="M24" s="62">
        <f>'Glad70-before-LQ'!M24*$CG24*M$93</f>
        <v>0.291129175927493</v>
      </c>
      <c r="N24" s="62">
        <f>'Glad70-before-LQ'!N24*$CG24*N$93</f>
        <v>0.09247491635141521</v>
      </c>
      <c r="O24" s="62">
        <f>'Glad70-before-LQ'!O24*$CG24*O$93</f>
        <v>0.249378004501346</v>
      </c>
      <c r="P24" s="62">
        <f>'Glad70-before-LQ'!P24*$CG24*P$93</f>
        <v>0.00398636518952445</v>
      </c>
      <c r="Q24" s="62">
        <f>'Glad70-before-LQ'!Q24*$CG24*Q$93</f>
        <v>0.05668222088486</v>
      </c>
      <c r="R24" s="62">
        <f>'Glad70-before-LQ'!R24*$CG24*R$93</f>
        <v>0.00153803159959729</v>
      </c>
      <c r="S24" s="62">
        <f>'Glad70-before-LQ'!S24*$CG24*S$93</f>
        <v>0.00300063881678635</v>
      </c>
      <c r="T24" s="62">
        <f>'Glad70-before-LQ'!T24*$CG24*T$93</f>
        <v>0.526949974178063</v>
      </c>
      <c r="U24" s="62">
        <f>'Glad70-before-LQ'!U24*$CG24*U$93</f>
        <v>2.81032416155847</v>
      </c>
      <c r="V24" s="62">
        <f>'Glad70-before-LQ'!V24*$CG24*V$93</f>
        <v>0.023597651887097</v>
      </c>
      <c r="W24" s="62">
        <f>'Glad70-before-LQ'!W24*$CG24*W$93</f>
        <v>24.4810972182408</v>
      </c>
      <c r="X24" s="64">
        <f>'Glad70-before-LQ'!X24*$CG24*X$93</f>
        <v>0</v>
      </c>
      <c r="Y24" s="62">
        <f>'Glad70-before-LQ'!Y24*$CG24*Y$93</f>
        <v>18.5691735758167</v>
      </c>
      <c r="Z24" s="62">
        <f>'Glad70-before-LQ'!Z24*$CG24*Z$93</f>
        <v>0.746317751117731</v>
      </c>
      <c r="AA24" s="62">
        <f>'Glad70-before-LQ'!AA24*$CG24*AA$93</f>
        <v>0.969385221391211</v>
      </c>
      <c r="AB24" s="62">
        <f>'Glad70-before-LQ'!AB24*$CG24*AB$93</f>
        <v>0.0520093344065087</v>
      </c>
      <c r="AC24" s="65">
        <f>'Glad70-before-LQ'!AC24*$CG24*AC$93</f>
        <v>0</v>
      </c>
      <c r="AD24" s="62">
        <f>'Glad70-before-LQ'!AD24*$CG24*AD$93</f>
        <v>0.00744998541945503</v>
      </c>
      <c r="AE24" s="62">
        <f>'Glad70-before-LQ'!AE24*$CG24*AE$93</f>
        <v>0.308788340689314</v>
      </c>
      <c r="AF24" s="62">
        <f>'Glad70-before-LQ'!AF24*$CG24*AF$93</f>
        <v>0.250802453113982</v>
      </c>
      <c r="AG24" s="62">
        <f>'Glad70-before-LQ'!AG24*$CG24*AG$93</f>
        <v>7.22613313980747</v>
      </c>
      <c r="AH24" s="62">
        <f>'Glad70-before-LQ'!AH24*$CG24*AH$93</f>
        <v>18.3093090347272</v>
      </c>
      <c r="AI24" s="62">
        <f>'Glad70-before-LQ'!AI24*$CG24*AI$93</f>
        <v>32.3531353890528</v>
      </c>
      <c r="AJ24" s="62">
        <f>'Glad70-before-LQ'!AJ24*$CG24*AJ$93</f>
        <v>0.593843761969393</v>
      </c>
      <c r="AK24" s="62">
        <f>'Glad70-before-LQ'!AK24*$CG24*AK$93</f>
        <v>0.244102691495713</v>
      </c>
      <c r="AL24" s="62">
        <f>'Glad70-before-LQ'!AL24*$CG24*AL$93</f>
        <v>0.0837457634776811</v>
      </c>
      <c r="AM24" s="62">
        <f>'Glad70-before-LQ'!AM24*$CG24*AM$93</f>
        <v>0.20948538928112</v>
      </c>
      <c r="AN24" s="62">
        <f>'Glad70-before-LQ'!AN24*$CG24*AN$93</f>
        <v>0.06272501790358</v>
      </c>
      <c r="AO24" s="62">
        <f>'Glad70-before-LQ'!AO24*$CG24*AO$93</f>
        <v>0.994374986887822</v>
      </c>
      <c r="AP24" s="62">
        <f>'Glad70-before-LQ'!AP24*$CG24*AP$93</f>
        <v>0.222758910710368</v>
      </c>
      <c r="AQ24" s="62">
        <f>'Glad70-before-LQ'!AQ24*$CG24*AQ$93</f>
        <v>0.0259824065736104</v>
      </c>
      <c r="AR24" s="62">
        <f>'Glad70-before-LQ'!AR24*$CG24*AR$93</f>
        <v>0.0106589886777723</v>
      </c>
      <c r="AS24" s="62">
        <f>'Glad70-before-LQ'!AS24*$CG24*AS$93</f>
        <v>0.125612775781164</v>
      </c>
      <c r="AT24" s="62">
        <f>'Glad70-before-LQ'!AT24*$CG24*AT$93</f>
        <v>0.000761318878676795</v>
      </c>
      <c r="AU24" s="62">
        <f>'Glad70-before-LQ'!AU24*$CG24*AU$93</f>
        <v>0.0018521339625266</v>
      </c>
      <c r="AV24" s="62">
        <f>'Glad70-before-LQ'!AV24*$CG24*AV$93</f>
        <v>0.00038350538365939</v>
      </c>
      <c r="AW24" s="62">
        <f>'Glad70-before-LQ'!AW24*$CG24*AW$93</f>
        <v>0.000385367820295625</v>
      </c>
      <c r="AX24" s="62">
        <f>'Glad70-before-LQ'!AX24*$CG24*AX$93</f>
        <v>0.0104915080777758</v>
      </c>
      <c r="AY24" s="62">
        <f>'Glad70-before-LQ'!AY24*$CG24*AY$93</f>
        <v>0.00020704371996047</v>
      </c>
      <c r="AZ24" s="62">
        <f>'Glad70-before-LQ'!AZ24*$CG24*AZ$93</f>
        <v>0.00286622537666688</v>
      </c>
      <c r="BA24" s="62">
        <f>'Glad70-before-LQ'!BA24*$CG24*BA$93</f>
        <v>0.00121227034952849</v>
      </c>
      <c r="BB24" s="62">
        <f>'Glad70-before-LQ'!BB24*$CG24*BB$93</f>
        <v>0.00408245786934787</v>
      </c>
      <c r="BC24" s="62">
        <f>'Glad70-before-LQ'!BC24*$CG24*BC$93</f>
        <v>0.0992559390139568</v>
      </c>
      <c r="BD24" s="62">
        <f>'Glad70-before-LQ'!BD24*$CG24*BD$93</f>
        <v>0.0901298985810715</v>
      </c>
      <c r="BE24" s="62">
        <f>'Glad70-before-LQ'!BE24*$CG24*BE$93</f>
        <v>0.796775535335376</v>
      </c>
      <c r="BF24" s="62">
        <f>'Glad70-before-LQ'!BF24*$CG24*BF$93</f>
        <v>0.00521276551400965</v>
      </c>
      <c r="BG24" s="62">
        <f>'Glad70-before-LQ'!BG24*$CG24*BG$93</f>
        <v>0.155589535494687</v>
      </c>
      <c r="BH24" s="62">
        <f>'Glad70-before-LQ'!BH24*$CG24*BH$93</f>
        <v>0.0267378896548861</v>
      </c>
      <c r="BI24" s="62">
        <f>'Glad70-before-LQ'!BI24*$CG24*BI$93</f>
        <v>0.116560441314194</v>
      </c>
      <c r="BJ24" s="62">
        <f>'Glad70-before-LQ'!BJ24*$CG24*BJ$93</f>
        <v>0.00213017286319002</v>
      </c>
      <c r="BK24" s="62">
        <f>'Glad70-before-LQ'!BK24*$CG24*BK$93</f>
        <v>0.0469558290770813</v>
      </c>
      <c r="BL24" s="62">
        <f>'Glad70-before-LQ'!BL24*$CG24*BL$93</f>
        <v>0.452295726670972</v>
      </c>
      <c r="BM24" s="62">
        <f>'Glad70-before-LQ'!BM24*$CG24*BM$93</f>
        <v>0.0741996307675002</v>
      </c>
      <c r="BN24" s="62">
        <f>'Glad70-before-LQ'!BN24*$CG24*BN$93</f>
        <v>0.00688793581776098</v>
      </c>
      <c r="BO24" s="62">
        <f>'Glad70-before-LQ'!BO24*$CG24*BO$93</f>
        <v>0.477827862841493</v>
      </c>
      <c r="BP24" s="62">
        <f>'Glad70-before-LQ'!BP24*$CG24*BP$93</f>
        <v>0.368132050512608</v>
      </c>
      <c r="BQ24" s="62">
        <f>'Glad70-before-LQ'!BQ24*$CG24*BQ$93</f>
        <v>0.00234825574548515</v>
      </c>
      <c r="BR24" s="62">
        <f>'Glad70-before-LQ'!BR24*$CG24*BR$93</f>
        <v>0.009219413837023099</v>
      </c>
      <c r="BS24" s="62">
        <f>'Glad70-before-LQ'!BS24*$CG24*BS$93</f>
        <v>0.00180362766406069</v>
      </c>
      <c r="BT24" s="62">
        <f>'Glad70-before-LQ'!BT24*$CG24*BT$93</f>
        <v>1.30506876730046</v>
      </c>
      <c r="BU24" s="62">
        <f>'Glad70-before-LQ'!BU24*$CG24*BU$93</f>
        <v>0.424085179363957</v>
      </c>
      <c r="BV24" s="4">
        <f>SUM(D24:BU24)</f>
        <v>119.060167917937</v>
      </c>
      <c r="BW24" s="66">
        <f>'Glad-base'!BW24*'Households'!$B$3/'Households'!$B$7</f>
        <v>1.84916949877446</v>
      </c>
      <c r="BX24" s="66">
        <f>'Glad-base'!BX24*'Households'!$B$3/'Households'!$B$7</f>
        <v>0.0141374367250257</v>
      </c>
      <c r="BY24" s="66">
        <f>'Glad-base'!BY24*'Businesses'!$B$4/'Businesses'!$C$4</f>
        <v>0.465732207318491</v>
      </c>
      <c r="BZ24" s="66">
        <f>'Glad-base'!BZ24*'Households'!$B$3/'Households'!$B$7</f>
        <v>0.019840895592173</v>
      </c>
      <c r="CA24" s="66">
        <f>'Glad-base'!CA24*'Households'!$B$3/'Households'!$B$7</f>
        <v>0.152053723779609</v>
      </c>
      <c r="CB24" s="66">
        <f>'Glad-base'!CB24*'Glad-id-output'!B22/'Glad-id-output'!E22</f>
        <v>1.38269726914663</v>
      </c>
      <c r="CC24" s="62">
        <f>'Exports'!D25</f>
        <v>141.3</v>
      </c>
      <c r="CD24" s="4">
        <f>SUM(BW24:CC24)</f>
        <v>145.183631031336</v>
      </c>
      <c r="CE24" s="4">
        <f>SUM(CD24,BV24)</f>
        <v>264.243798949273</v>
      </c>
      <c r="CF24" s="67">
        <v>0.0108850230788343</v>
      </c>
      <c r="CG24" s="67">
        <f>'Glad-id-output'!I22</f>
        <v>1</v>
      </c>
    </row>
    <row r="25" ht="20.05" customHeight="1">
      <c r="A25" t="s" s="32">
        <v>1</v>
      </c>
      <c r="B25" s="36">
        <v>21</v>
      </c>
      <c r="C25" t="s" s="60">
        <v>186</v>
      </c>
      <c r="D25" s="72">
        <f>'Glad70-before-LQ'!D25*$CG25*D$93</f>
        <v>0.0552164974444378</v>
      </c>
      <c r="E25" s="64">
        <f>'Glad70-before-LQ'!E25*$CG25*E$93</f>
        <v>0.00581404267167683</v>
      </c>
      <c r="F25" s="64">
        <f>'Glad70-before-LQ'!F25*$CG25*F$93</f>
        <v>0.000380817496142604</v>
      </c>
      <c r="G25" s="64">
        <f>'Glad70-before-LQ'!G25*$CG25*G$93</f>
        <v>0.00106265426825047</v>
      </c>
      <c r="H25" s="64">
        <f>'Glad70-before-LQ'!H25*$CG25*H$93</f>
        <v>0.00477430402514679</v>
      </c>
      <c r="I25" s="64">
        <f>'Glad70-before-LQ'!I25*$CG25*I$93</f>
        <v>0.0606383665449435</v>
      </c>
      <c r="J25" s="64">
        <f>'Glad70-before-LQ'!J25*$CG25*J$93</f>
        <v>4</v>
      </c>
      <c r="K25" s="64">
        <f>'Glad70-before-LQ'!K25*$CG25*K$93</f>
        <v>0.300555537847077</v>
      </c>
      <c r="L25" s="64">
        <f>'Glad70-before-LQ'!L25*$CG25*L$93</f>
        <v>0.0345156713998801</v>
      </c>
      <c r="M25" s="64">
        <f>'Glad70-before-LQ'!M25*$CG25*M$93</f>
        <v>0.301155087650748</v>
      </c>
      <c r="N25" s="64">
        <f>'Glad70-before-LQ'!N25*$CG25*N$93</f>
        <v>0.0155212436691387</v>
      </c>
      <c r="O25" s="64">
        <f>'Glad70-before-LQ'!O25*$CG25*O$93</f>
        <v>0.00330890496869491</v>
      </c>
      <c r="P25" s="64">
        <f>'Glad70-before-LQ'!P25*$CG25*P$93</f>
        <v>0.00258253431838243</v>
      </c>
      <c r="Q25" s="64">
        <f>'Glad70-before-LQ'!Q25*$CG25*Q$93</f>
        <v>0.00807570607135266</v>
      </c>
      <c r="R25" s="64">
        <f>'Glad70-before-LQ'!R25*$CG25*R$93</f>
        <v>0.00314391333211842</v>
      </c>
      <c r="S25" s="64">
        <f>'Glad70-before-LQ'!S25*$CG25*S$93</f>
        <v>0.00252420944345133</v>
      </c>
      <c r="T25" s="64">
        <f>'Glad70-before-LQ'!T25*$CG25*T$93</f>
        <v>0.07556678446396529</v>
      </c>
      <c r="U25" s="64">
        <f>'Glad70-before-LQ'!U25*$CG25*U$93</f>
        <v>0.424267960351677</v>
      </c>
      <c r="V25" s="64">
        <f>'Glad70-before-LQ'!V25*$CG25*V$93</f>
        <v>0.0256038605093423</v>
      </c>
      <c r="W25" s="64">
        <f>'Glad70-before-LQ'!W25*$CG25*W$93</f>
        <v>0.681527622500435</v>
      </c>
      <c r="X25" s="64">
        <f>'Glad70-before-LQ'!X25*$CG25*X$93</f>
        <v>0</v>
      </c>
      <c r="Y25" s="64">
        <f>'Glad70-before-LQ'!Y25*$CG25*Y$93</f>
        <v>120</v>
      </c>
      <c r="Z25" s="64">
        <f>'Glad70-before-LQ'!Z25*$CG25*Z$93</f>
        <v>70</v>
      </c>
      <c r="AA25" s="64">
        <f>'Glad70-before-LQ'!AA25*$CG25*AA$93</f>
        <v>60</v>
      </c>
      <c r="AB25" s="64">
        <f>'Glad70-before-LQ'!AB25*$CG25*AB$93</f>
        <v>10</v>
      </c>
      <c r="AC25" s="64">
        <f>'Glad70-before-LQ'!AC25*$CG25*AC$93</f>
        <v>0</v>
      </c>
      <c r="AD25" s="64">
        <f>'Glad70-before-LQ'!AD25*$CG25*AD$93</f>
        <v>0.00116071359800124</v>
      </c>
      <c r="AE25" s="64">
        <f>'Glad70-before-LQ'!AE25*$CG25*AE$93</f>
        <v>0.025210431948288</v>
      </c>
      <c r="AF25" s="64">
        <f>'Glad70-before-LQ'!AF25*$CG25*AF$93</f>
        <v>0.0437031517221758</v>
      </c>
      <c r="AG25" s="64">
        <f>'Glad70-before-LQ'!AG25*$CG25*AG$93</f>
        <v>0.125765585772112</v>
      </c>
      <c r="AH25" s="64">
        <f>'Glad70-before-LQ'!AH25*$CG25*AH$93</f>
        <v>30</v>
      </c>
      <c r="AI25" s="64">
        <f>'Glad70-before-LQ'!AI25*$CG25*AI$93</f>
        <v>0.240681277410158</v>
      </c>
      <c r="AJ25" s="64">
        <f>'Glad70-before-LQ'!AJ25*$CG25*AJ$93</f>
        <v>0.433422020871092</v>
      </c>
      <c r="AK25" s="64">
        <f>'Glad70-before-LQ'!AK25*$CG25*AK$93</f>
        <v>0.08261116319328191</v>
      </c>
      <c r="AL25" s="64">
        <f>'Glad70-before-LQ'!AL25*$CG25*AL$93</f>
        <v>0.0296746508976241</v>
      </c>
      <c r="AM25" s="64">
        <f>'Glad70-before-LQ'!AM25*$CG25*AM$93</f>
        <v>0.05792729111421</v>
      </c>
      <c r="AN25" s="64">
        <f>'Glad70-before-LQ'!AN25*$CG25*AN$93</f>
        <v>0.0503599384288721</v>
      </c>
      <c r="AO25" s="64">
        <f>'Glad70-before-LQ'!AO25*$CG25*AO$93</f>
        <v>0.18063169919434</v>
      </c>
      <c r="AP25" s="64">
        <f>'Glad70-before-LQ'!AP25*$CG25*AP$93</f>
        <v>0.0317664737884519</v>
      </c>
      <c r="AQ25" s="64">
        <f>'Glad70-before-LQ'!AQ25*$CG25*AQ$93</f>
        <v>0.00475742732398554</v>
      </c>
      <c r="AR25" s="64">
        <f>'Glad70-before-LQ'!AR25*$CG25*AR$93</f>
        <v>0.0171619439183783</v>
      </c>
      <c r="AS25" s="64">
        <f>'Glad70-before-LQ'!AS25*$CG25*AS$93</f>
        <v>0.257222862361388</v>
      </c>
      <c r="AT25" s="64">
        <f>'Glad70-before-LQ'!AT25*$CG25*AT$93</f>
        <v>0.0006267740312510661</v>
      </c>
      <c r="AU25" s="64">
        <f>'Glad70-before-LQ'!AU25*$CG25*AU$93</f>
        <v>0.000924970935916108</v>
      </c>
      <c r="AV25" s="64">
        <f>'Glad70-before-LQ'!AV25*$CG25*AV$93</f>
        <v>0.000198222145089144</v>
      </c>
      <c r="AW25" s="64">
        <f>'Glad70-before-LQ'!AW25*$CG25*AW$93</f>
        <v>0.000669541692147188</v>
      </c>
      <c r="AX25" s="64">
        <f>'Glad70-before-LQ'!AX25*$CG25*AX$93</f>
        <v>0.0507948362435042</v>
      </c>
      <c r="AY25" s="64">
        <f>'Glad70-before-LQ'!AY25*$CG25*AY$93</f>
        <v>6.01948195412229e-05</v>
      </c>
      <c r="AZ25" s="64">
        <f>'Glad70-before-LQ'!AZ25*$CG25*AZ$93</f>
        <v>0.00566946341716422</v>
      </c>
      <c r="BA25" s="64">
        <f>'Glad70-before-LQ'!BA25*$CG25*BA$93</f>
        <v>0.000241103129496522</v>
      </c>
      <c r="BB25" s="64">
        <f>'Glad70-before-LQ'!BB25*$CG25*BB$93</f>
        <v>0.0106751692237299</v>
      </c>
      <c r="BC25" s="64">
        <f>'Glad70-before-LQ'!BC25*$CG25*BC$93</f>
        <v>0.05527015517486</v>
      </c>
      <c r="BD25" s="64">
        <f>'Glad70-before-LQ'!BD25*$CG25*BD$93</f>
        <v>0.08252364406780301</v>
      </c>
      <c r="BE25" s="64">
        <f>'Glad70-before-LQ'!BE25*$CG25*BE$93</f>
        <v>1.52280002973124</v>
      </c>
      <c r="BF25" s="64">
        <f>'Glad70-before-LQ'!BF25*$CG25*BF$93</f>
        <v>0.00849960837690782</v>
      </c>
      <c r="BG25" s="64">
        <f>'Glad70-before-LQ'!BG25*$CG25*BG$93</f>
        <v>0.208532268213805</v>
      </c>
      <c r="BH25" s="64">
        <f>'Glad70-before-LQ'!BH25*$CG25*BH$93</f>
        <v>0.0362446371281373</v>
      </c>
      <c r="BI25" s="64">
        <f>'Glad70-before-LQ'!BI25*$CG25*BI$93</f>
        <v>0.0931574943686638</v>
      </c>
      <c r="BJ25" s="64">
        <f>'Glad70-before-LQ'!BJ25*$CG25*BJ$93</f>
        <v>0.00134031594395411</v>
      </c>
      <c r="BK25" s="64">
        <f>'Glad70-before-LQ'!BK25*$CG25*BK$93</f>
        <v>0.0436615312094303</v>
      </c>
      <c r="BL25" s="64">
        <f>'Glad70-before-LQ'!BL25*$CG25*BL$93</f>
        <v>0.163691377192677</v>
      </c>
      <c r="BM25" s="64">
        <f>'Glad70-before-LQ'!BM25*$CG25*BM$93</f>
        <v>0.0276939989070722</v>
      </c>
      <c r="BN25" s="64">
        <f>'Glad70-before-LQ'!BN25*$CG25*BN$93</f>
        <v>0.00224278762536936</v>
      </c>
      <c r="BO25" s="64">
        <f>'Glad70-before-LQ'!BO25*$CG25*BO$93</f>
        <v>0.263658937145403</v>
      </c>
      <c r="BP25" s="64">
        <f>'Glad70-before-LQ'!BP25*$CG25*BP$93</f>
        <v>0.145957170801124</v>
      </c>
      <c r="BQ25" s="64">
        <f>'Glad70-before-LQ'!BQ25*$CG25*BQ$93</f>
        <v>0.000541279165041562</v>
      </c>
      <c r="BR25" s="64">
        <f>'Glad70-before-LQ'!BR25*$CG25*BR$93</f>
        <v>0.009469674345729749</v>
      </c>
      <c r="BS25" s="64">
        <f>'Glad70-before-LQ'!BS25*$CG25*BS$93</f>
        <v>0.00269680588121661</v>
      </c>
      <c r="BT25" s="64">
        <f>'Glad70-before-LQ'!BT25*$CG25*BT$93</f>
        <v>0.118152136827838</v>
      </c>
      <c r="BU25" s="64">
        <f>'Glad70-before-LQ'!BU25*$CG25*BU$93</f>
        <v>0.0270365442733964</v>
      </c>
      <c r="BV25" s="10">
        <f>SUM(D25:BU25)</f>
        <v>300.471323022537</v>
      </c>
      <c r="BW25" s="10">
        <f>'Glad-base'!BW25*'Households'!$B$3/'Households'!$B$7*$X93</f>
        <v>0</v>
      </c>
      <c r="BX25" s="10">
        <f>'Glad-base'!BX25*'Households'!$B$3/'Households'!$B$7*$X93</f>
        <v>0</v>
      </c>
      <c r="BY25" s="10">
        <f>'Glad-base'!BY25*'Households'!$B$3/'Households'!$B$7*$X93</f>
        <v>0</v>
      </c>
      <c r="BZ25" s="10">
        <f>'Glad-base'!BZ25*'Households'!$B$3/'Households'!$B$7*$X93</f>
        <v>0</v>
      </c>
      <c r="CA25" s="10">
        <f>'Glad-base'!CA25*'Households'!$B$3/'Households'!$B$7*$X93</f>
        <v>0</v>
      </c>
      <c r="CB25" s="70">
        <f>'Glad70-before-LQ'!CB25*$X93</f>
        <v>0</v>
      </c>
      <c r="CC25" s="71">
        <f>'Exports'!D26*$X93</f>
        <v>0</v>
      </c>
      <c r="CD25" s="10">
        <f>SUM(BW25:CC25)</f>
        <v>0</v>
      </c>
      <c r="CE25" s="10">
        <f>SUM(CD25,BV25)</f>
        <v>300.471323022537</v>
      </c>
      <c r="CF25" s="64">
        <v>0.080158533420739</v>
      </c>
      <c r="CG25" s="64">
        <f>'Glad-id-output'!I23</f>
        <v>1</v>
      </c>
    </row>
    <row r="26" ht="20.05" customHeight="1">
      <c r="A26" t="s" s="58">
        <v>1</v>
      </c>
      <c r="B26" s="59">
        <v>22</v>
      </c>
      <c r="C26" t="s" s="60">
        <v>187</v>
      </c>
      <c r="D26" s="61">
        <f>'Glad70-before-LQ'!D26*$CG26*D$93</f>
        <v>0.163308453633852</v>
      </c>
      <c r="E26" s="62">
        <f>'Glad70-before-LQ'!E26*$CG26*E$93</f>
        <v>0.0947401078312629</v>
      </c>
      <c r="F26" s="62">
        <f>'Glad70-before-LQ'!F26*$CG26*F$93</f>
        <v>0.00329813686271024</v>
      </c>
      <c r="G26" s="62">
        <f>'Glad70-before-LQ'!G26*$CG26*G$93</f>
        <v>0.100187044410654</v>
      </c>
      <c r="H26" s="62">
        <f>'Glad70-before-LQ'!H26*$CG26*H$93</f>
        <v>0.0381370389324808</v>
      </c>
      <c r="I26" s="62">
        <f>'Glad70-before-LQ'!I26*$CG26*I$93</f>
        <v>1.238515170879</v>
      </c>
      <c r="J26" s="62">
        <f>'Glad70-before-LQ'!J26*$CG26*J$93</f>
        <v>13.9672022303771</v>
      </c>
      <c r="K26" s="63">
        <f>'Glad70-before-LQ'!K26*$CG26*K$93</f>
        <v>3.19059338324747</v>
      </c>
      <c r="L26" s="62">
        <f>'Glad70-before-LQ'!L26*$CG26*L$93</f>
        <v>0.646153690208812</v>
      </c>
      <c r="M26" s="62">
        <f>'Glad70-before-LQ'!M26*$CG26*M$93</f>
        <v>0.56697105965299</v>
      </c>
      <c r="N26" s="62">
        <f>'Glad70-before-LQ'!N26*$CG26*N$93</f>
        <v>0.0587698754021021</v>
      </c>
      <c r="O26" s="62">
        <f>'Glad70-before-LQ'!O26*$CG26*O$93</f>
        <v>0.225551268607212</v>
      </c>
      <c r="P26" s="62">
        <f>'Glad70-before-LQ'!P26*$CG26*P$93</f>
        <v>0.0120605363840863</v>
      </c>
      <c r="Q26" s="62">
        <f>'Glad70-before-LQ'!Q26*$CG26*Q$93</f>
        <v>0.0807356647139735</v>
      </c>
      <c r="R26" s="62">
        <f>'Glad70-before-LQ'!R26*$CG26*R$93</f>
        <v>0.0149845741572451</v>
      </c>
      <c r="S26" s="62">
        <f>'Glad70-before-LQ'!S26*$CG26*S$93</f>
        <v>0.00448333773305707</v>
      </c>
      <c r="T26" s="62">
        <f>'Glad70-before-LQ'!T26*$CG26*T$93</f>
        <v>0.210049314767368</v>
      </c>
      <c r="U26" s="62">
        <f>'Glad70-before-LQ'!U26*$CG26*U$93</f>
        <v>2.47428367008304</v>
      </c>
      <c r="V26" s="62">
        <f>'Glad70-before-LQ'!V26*$CG26*V$93</f>
        <v>0.184317686174076</v>
      </c>
      <c r="W26" s="62">
        <f>'Glad70-before-LQ'!W26*$CG26*W$93</f>
        <v>10.0807896796685</v>
      </c>
      <c r="X26" s="64">
        <f>'Glad70-before-LQ'!X26*$CG26*X$93</f>
        <v>0</v>
      </c>
      <c r="Y26" s="62">
        <f>'Glad70-before-LQ'!Y26*$CG26*Y$93</f>
        <v>14.8827086112214</v>
      </c>
      <c r="Z26" s="62">
        <f>'Glad70-before-LQ'!Z26*$CG26*Z$93</f>
        <v>1.11943811477513</v>
      </c>
      <c r="AA26" s="62">
        <f>'Glad70-before-LQ'!AA26*$CG26*AA$93</f>
        <v>2.11188836686441</v>
      </c>
      <c r="AB26" s="62">
        <f>'Glad70-before-LQ'!AB26*$CG26*AB$93</f>
        <v>0.0678500922950849</v>
      </c>
      <c r="AC26" s="65">
        <f>'Glad70-before-LQ'!AC26*$CG26*AC$93</f>
        <v>0</v>
      </c>
      <c r="AD26" s="62">
        <f>'Glad70-before-LQ'!AD26*$CG26*AD$93</f>
        <v>0.0113330246140187</v>
      </c>
      <c r="AE26" s="62">
        <f>'Glad70-before-LQ'!AE26*$CG26*AE$93</f>
        <v>0.559567761510493</v>
      </c>
      <c r="AF26" s="62">
        <f>'Glad70-before-LQ'!AF26*$CG26*AF$93</f>
        <v>0.161806184579423</v>
      </c>
      <c r="AG26" s="62">
        <f>'Glad70-before-LQ'!AG26*$CG26*AG$93</f>
        <v>5.92727777261436</v>
      </c>
      <c r="AH26" s="62">
        <f>'Glad70-before-LQ'!AH26*$CG26*AH$93</f>
        <v>16.3201748137925</v>
      </c>
      <c r="AI26" s="62">
        <f>'Glad70-before-LQ'!AI26*$CG26*AI$93</f>
        <v>14.3910111625677</v>
      </c>
      <c r="AJ26" s="62">
        <f>'Glad70-before-LQ'!AJ26*$CG26*AJ$93</f>
        <v>0.561440197083533</v>
      </c>
      <c r="AK26" s="62">
        <f>'Glad70-before-LQ'!AK26*$CG26*AK$93</f>
        <v>1.25535007314446</v>
      </c>
      <c r="AL26" s="62">
        <f>'Glad70-before-LQ'!AL26*$CG26*AL$93</f>
        <v>0.0745479240483634</v>
      </c>
      <c r="AM26" s="62">
        <f>'Glad70-before-LQ'!AM26*$CG26*AM$93</f>
        <v>0.221327090079944</v>
      </c>
      <c r="AN26" s="62">
        <f>'Glad70-before-LQ'!AN26*$CG26*AN$93</f>
        <v>0.394532843644882</v>
      </c>
      <c r="AO26" s="62">
        <f>'Glad70-before-LQ'!AO26*$CG26*AO$93</f>
        <v>6.31785105489896</v>
      </c>
      <c r="AP26" s="62">
        <f>'Glad70-before-LQ'!AP26*$CG26*AP$93</f>
        <v>0.268770071662268</v>
      </c>
      <c r="AQ26" s="62">
        <f>'Glad70-before-LQ'!AQ26*$CG26*AQ$93</f>
        <v>0.0114773408614535</v>
      </c>
      <c r="AR26" s="62">
        <f>'Glad70-before-LQ'!AR26*$CG26*AR$93</f>
        <v>0.234095957898242</v>
      </c>
      <c r="AS26" s="62">
        <f>'Glad70-before-LQ'!AS26*$CG26*AS$93</f>
        <v>0.324481711872295</v>
      </c>
      <c r="AT26" s="62">
        <f>'Glad70-before-LQ'!AT26*$CG26*AT$93</f>
        <v>0.00174015743697553</v>
      </c>
      <c r="AU26" s="62">
        <f>'Glad70-before-LQ'!AU26*$CG26*AU$93</f>
        <v>0.0139899228115334</v>
      </c>
      <c r="AV26" s="62">
        <f>'Glad70-before-LQ'!AV26*$CG26*AV$93</f>
        <v>0.000701317275029817</v>
      </c>
      <c r="AW26" s="62">
        <f>'Glad70-before-LQ'!AW26*$CG26*AW$93</f>
        <v>0.000910692107301506</v>
      </c>
      <c r="AX26" s="62">
        <f>'Glad70-before-LQ'!AX26*$CG26*AX$93</f>
        <v>0.0326770612798349</v>
      </c>
      <c r="AY26" s="62">
        <f>'Glad70-before-LQ'!AY26*$CG26*AY$93</f>
        <v>0.000993765757041361</v>
      </c>
      <c r="AZ26" s="62">
        <f>'Glad70-before-LQ'!AZ26*$CG26*AZ$93</f>
        <v>0.0106514945936163</v>
      </c>
      <c r="BA26" s="62">
        <f>'Glad70-before-LQ'!BA26*$CG26*BA$93</f>
        <v>0.00214863098725345</v>
      </c>
      <c r="BB26" s="62">
        <f>'Glad70-before-LQ'!BB26*$CG26*BB$93</f>
        <v>0.00524600807889191</v>
      </c>
      <c r="BC26" s="62">
        <f>'Glad70-before-LQ'!BC26*$CG26*BC$93</f>
        <v>0.136111154941559</v>
      </c>
      <c r="BD26" s="62">
        <f>'Glad70-before-LQ'!BD26*$CG26*BD$93</f>
        <v>0.238801966422951</v>
      </c>
      <c r="BE26" s="62">
        <f>'Glad70-before-LQ'!BE26*$CG26*BE$93</f>
        <v>1.21912493327829</v>
      </c>
      <c r="BF26" s="62">
        <f>'Glad70-before-LQ'!BF26*$CG26*BF$93</f>
        <v>0.00702179696732969</v>
      </c>
      <c r="BG26" s="62">
        <f>'Glad70-before-LQ'!BG26*$CG26*BG$93</f>
        <v>0.195311914081068</v>
      </c>
      <c r="BH26" s="62">
        <f>'Glad70-before-LQ'!BH26*$CG26*BH$93</f>
        <v>0.0804560422165239</v>
      </c>
      <c r="BI26" s="62">
        <f>'Glad70-before-LQ'!BI26*$CG26*BI$93</f>
        <v>0.128220742504275</v>
      </c>
      <c r="BJ26" s="62">
        <f>'Glad70-before-LQ'!BJ26*$CG26*BJ$93</f>
        <v>0.0132776719564993</v>
      </c>
      <c r="BK26" s="62">
        <f>'Glad70-before-LQ'!BK26*$CG26*BK$93</f>
        <v>0.204483030313541</v>
      </c>
      <c r="BL26" s="62">
        <f>'Glad70-before-LQ'!BL26*$CG26*BL$93</f>
        <v>1.65919802089372</v>
      </c>
      <c r="BM26" s="62">
        <f>'Glad70-before-LQ'!BM26*$CG26*BM$93</f>
        <v>0.272013931494397</v>
      </c>
      <c r="BN26" s="62">
        <f>'Glad70-before-LQ'!BN26*$CG26*BN$93</f>
        <v>0.0307478222560872</v>
      </c>
      <c r="BO26" s="62">
        <f>'Glad70-before-LQ'!BO26*$CG26*BO$93</f>
        <v>1.00656081681466</v>
      </c>
      <c r="BP26" s="62">
        <f>'Glad70-before-LQ'!BP26*$CG26*BP$93</f>
        <v>0.306058729459851</v>
      </c>
      <c r="BQ26" s="62">
        <f>'Glad70-before-LQ'!BQ26*$CG26*BQ$93</f>
        <v>0.0140010407441407</v>
      </c>
      <c r="BR26" s="62">
        <f>'Glad70-before-LQ'!BR26*$CG26*BR$93</f>
        <v>0.0460983421276827</v>
      </c>
      <c r="BS26" s="62">
        <f>'Glad70-before-LQ'!BS26*$CG26*BS$93</f>
        <v>0.00913654288814841</v>
      </c>
      <c r="BT26" s="62">
        <f>'Glad70-before-LQ'!BT26*$CG26*BT$93</f>
        <v>1.94826251775137</v>
      </c>
      <c r="BU26" s="62">
        <f>'Glad70-before-LQ'!BU26*$CG26*BU$93</f>
        <v>0.266177418148943</v>
      </c>
      <c r="BV26" s="4">
        <f>SUM(D26:BU26)</f>
        <v>106.422185579344</v>
      </c>
      <c r="BW26" s="66">
        <f>'Glad-base'!BW26*'Households'!$B$3/'Households'!$B$7</f>
        <v>3.53768142216272</v>
      </c>
      <c r="BX26" s="66">
        <f>'Glad-base'!BX26*'Households'!$B$3/'Households'!$B$7</f>
        <v>0.000638593934088568</v>
      </c>
      <c r="BY26" s="66">
        <f>'Glad-base'!BY26*'Businesses'!$B$4/'Businesses'!$C$4</f>
        <v>3.60040415317398</v>
      </c>
      <c r="BZ26" s="66">
        <f>'Glad-base'!BZ26*'Households'!$B$3/'Households'!$B$7</f>
        <v>0.492610285983522</v>
      </c>
      <c r="CA26" s="66">
        <f>'Glad-base'!CA26*'Households'!$B$3/'Households'!$B$7</f>
        <v>0.888367457178167</v>
      </c>
      <c r="CB26" s="66">
        <f>'Glad-base'!CB26*'Glad-id-output'!B24/'Glad-id-output'!E24</f>
        <v>2.2903148838643</v>
      </c>
      <c r="CC26" s="62">
        <f>'Exports'!D27</f>
        <v>180</v>
      </c>
      <c r="CD26" s="4">
        <f>SUM(BW26:CC26)</f>
        <v>190.810016796297</v>
      </c>
      <c r="CE26" s="4">
        <f>SUM(CD26,BV26)</f>
        <v>297.232202375641</v>
      </c>
      <c r="CF26" s="67">
        <v>0.008487007525215</v>
      </c>
      <c r="CG26" s="67">
        <f>'Glad-id-output'!I24</f>
        <v>1</v>
      </c>
    </row>
    <row r="27" ht="20.05" customHeight="1">
      <c r="A27" t="s" s="58">
        <v>1</v>
      </c>
      <c r="B27" s="59">
        <v>23</v>
      </c>
      <c r="C27" t="s" s="60">
        <v>188</v>
      </c>
      <c r="D27" s="61">
        <f>'Glad70-before-LQ'!D27*$CG27*D$93</f>
        <v>0.0994680469480065</v>
      </c>
      <c r="E27" s="62">
        <f>'Glad70-before-LQ'!E27*$CG27*E$93</f>
        <v>0.147698745475542</v>
      </c>
      <c r="F27" s="62">
        <f>'Glad70-before-LQ'!F27*$CG27*F$93</f>
        <v>0.00168589082763922</v>
      </c>
      <c r="G27" s="62">
        <f>'Glad70-before-LQ'!G27*$CG27*G$93</f>
        <v>0.244723481682075</v>
      </c>
      <c r="H27" s="62">
        <f>'Glad70-before-LQ'!H27*$CG27*H$93</f>
        <v>0.0180738727943348</v>
      </c>
      <c r="I27" s="62">
        <f>'Glad70-before-LQ'!I27*$CG27*I$93</f>
        <v>0.307920896977778</v>
      </c>
      <c r="J27" s="62">
        <f>'Glad70-before-LQ'!J27*$CG27*J$93</f>
        <v>1.0605139774688</v>
      </c>
      <c r="K27" s="63">
        <f>'Glad70-before-LQ'!K27*$CG27*K$93</f>
        <v>0.296075147266043</v>
      </c>
      <c r="L27" s="62">
        <f>'Glad70-before-LQ'!L27*$CG27*L$93</f>
        <v>0.031415260566969</v>
      </c>
      <c r="M27" s="62">
        <f>'Glad70-before-LQ'!M27*$CG27*M$93</f>
        <v>0.215384143039037</v>
      </c>
      <c r="N27" s="62">
        <f>'Glad70-before-LQ'!N27*$CG27*N$93</f>
        <v>0.0236369747624491</v>
      </c>
      <c r="O27" s="62">
        <f>'Glad70-before-LQ'!O27*$CG27*O$93</f>
        <v>0.00726241671697461</v>
      </c>
      <c r="P27" s="62">
        <f>'Glad70-before-LQ'!P27*$CG27*P$93</f>
        <v>0.00380977404098791</v>
      </c>
      <c r="Q27" s="62">
        <f>'Glad70-before-LQ'!Q27*$CG27*Q$93</f>
        <v>0.00578346094207943</v>
      </c>
      <c r="R27" s="62">
        <f>'Glad70-before-LQ'!R27*$CG27*R$93</f>
        <v>0.00157594837564291</v>
      </c>
      <c r="S27" s="62">
        <f>'Glad70-before-LQ'!S27*$CG27*S$93</f>
        <v>0.00367520365190122</v>
      </c>
      <c r="T27" s="62">
        <f>'Glad70-before-LQ'!T27*$CG27*T$93</f>
        <v>0.0483130110196349</v>
      </c>
      <c r="U27" s="62">
        <f>'Glad70-before-LQ'!U27*$CG27*U$93</f>
        <v>0.379755257556506</v>
      </c>
      <c r="V27" s="62">
        <f>'Glad70-before-LQ'!V27*$CG27*V$93</f>
        <v>0.00770560663669621</v>
      </c>
      <c r="W27" s="62">
        <f>'Glad70-before-LQ'!W27*$CG27*W$93</f>
        <v>0.285454287730891</v>
      </c>
      <c r="X27" s="64">
        <f>'Glad70-before-LQ'!X27*$CG27*X$93</f>
        <v>0</v>
      </c>
      <c r="Y27" s="62">
        <f>'Glad70-before-LQ'!Y27*$CG27*Y$93</f>
        <v>0.282510414294842</v>
      </c>
      <c r="Z27" s="62">
        <f>'Glad70-before-LQ'!Z27*$CG27*Z$93</f>
        <v>1.31905179998307</v>
      </c>
      <c r="AA27" s="62">
        <f>'Glad70-before-LQ'!AA27*$CG27*AA$93</f>
        <v>0.162428808123207</v>
      </c>
      <c r="AB27" s="62">
        <f>'Glad70-before-LQ'!AB27*$CG27*AB$93</f>
        <v>0.00279194155341955</v>
      </c>
      <c r="AC27" s="65">
        <f>'Glad70-before-LQ'!AC27*$CG27*AC$93</f>
        <v>0</v>
      </c>
      <c r="AD27" s="62">
        <f>'Glad70-before-LQ'!AD27*$CG27*AD$93</f>
        <v>0.00130440988960465</v>
      </c>
      <c r="AE27" s="62">
        <f>'Glad70-before-LQ'!AE27*$CG27*AE$93</f>
        <v>0.0123536977790083</v>
      </c>
      <c r="AF27" s="62">
        <f>'Glad70-before-LQ'!AF27*$CG27*AF$93</f>
        <v>0.0901889471390627</v>
      </c>
      <c r="AG27" s="62">
        <f>'Glad70-before-LQ'!AG27*$CG27*AG$93</f>
        <v>0.161331604445778</v>
      </c>
      <c r="AH27" s="62">
        <f>'Glad70-before-LQ'!AH27*$CG27*AH$93</f>
        <v>2.7792542718717</v>
      </c>
      <c r="AI27" s="62">
        <f>'Glad70-before-LQ'!AI27*$CG27*AI$93</f>
        <v>0.780782674483948</v>
      </c>
      <c r="AJ27" s="62">
        <f>'Glad70-before-LQ'!AJ27*$CG27*AJ$93</f>
        <v>0.757742828557145</v>
      </c>
      <c r="AK27" s="62">
        <f>'Glad70-before-LQ'!AK27*$CG27*AK$93</f>
        <v>1.05689372284399</v>
      </c>
      <c r="AL27" s="62">
        <f>'Glad70-before-LQ'!AL27*$CG27*AL$93</f>
        <v>0.053738173373766</v>
      </c>
      <c r="AM27" s="62">
        <f>'Glad70-before-LQ'!AM27*$CG27*AM$93</f>
        <v>0.6974663488109339</v>
      </c>
      <c r="AN27" s="62">
        <f>'Glad70-before-LQ'!AN27*$CG27*AN$93</f>
        <v>0.908430282623421</v>
      </c>
      <c r="AO27" s="62">
        <f>'Glad70-before-LQ'!AO27*$CG27*AO$93</f>
        <v>16.9340705379145</v>
      </c>
      <c r="AP27" s="62">
        <f>'Glad70-before-LQ'!AP27*$CG27*AP$93</f>
        <v>4.78410830235582</v>
      </c>
      <c r="AQ27" s="62">
        <f>'Glad70-before-LQ'!AQ27*$CG27*AQ$93</f>
        <v>1.68656970657591</v>
      </c>
      <c r="AR27" s="62">
        <f>'Glad70-before-LQ'!AR27*$CG27*AR$93</f>
        <v>0.267730580878238</v>
      </c>
      <c r="AS27" s="62">
        <f>'Glad70-before-LQ'!AS27*$CG27*AS$93</f>
        <v>1.5824188044177</v>
      </c>
      <c r="AT27" s="62">
        <f>'Glad70-before-LQ'!AT27*$CG27*AT$93</f>
        <v>0.00367089252638579</v>
      </c>
      <c r="AU27" s="62">
        <f>'Glad70-before-LQ'!AU27*$CG27*AU$93</f>
        <v>0.00547821731948023</v>
      </c>
      <c r="AV27" s="62">
        <f>'Glad70-before-LQ'!AV27*$CG27*AV$93</f>
        <v>0.0026035743808541</v>
      </c>
      <c r="AW27" s="62">
        <f>'Glad70-before-LQ'!AW27*$CG27*AW$93</f>
        <v>0.00114678015359887</v>
      </c>
      <c r="AX27" s="62">
        <f>'Glad70-before-LQ'!AX27*$CG27*AX$93</f>
        <v>0.0605840435736142</v>
      </c>
      <c r="AY27" s="62">
        <f>'Glad70-before-LQ'!AY27*$CG27*AY$93</f>
        <v>0.000826631422930566</v>
      </c>
      <c r="AZ27" s="62">
        <f>'Glad70-before-LQ'!AZ27*$CG27*AZ$93</f>
        <v>0.00431019497930587</v>
      </c>
      <c r="BA27" s="62">
        <f>'Glad70-before-LQ'!BA27*$CG27*BA$93</f>
        <v>0.00732809678249392</v>
      </c>
      <c r="BB27" s="62">
        <f>'Glad70-before-LQ'!BB27*$CG27*BB$93</f>
        <v>0.0455291177713017</v>
      </c>
      <c r="BC27" s="62">
        <f>'Glad70-before-LQ'!BC27*$CG27*BC$93</f>
        <v>0.8006982043965</v>
      </c>
      <c r="BD27" s="62">
        <f>'Glad70-before-LQ'!BD27*$CG27*BD$93</f>
        <v>0.223670778576677</v>
      </c>
      <c r="BE27" s="62">
        <f>'Glad70-before-LQ'!BE27*$CG27*BE$93</f>
        <v>2.42801154477229</v>
      </c>
      <c r="BF27" s="62">
        <f>'Glad70-before-LQ'!BF27*$CG27*BF$93</f>
        <v>0.0197469669268995</v>
      </c>
      <c r="BG27" s="62">
        <f>'Glad70-before-LQ'!BG27*$CG27*BG$93</f>
        <v>0.694062460349908</v>
      </c>
      <c r="BH27" s="62">
        <f>'Glad70-before-LQ'!BH27*$CG27*BH$93</f>
        <v>0.137588205759264</v>
      </c>
      <c r="BI27" s="62">
        <f>'Glad70-before-LQ'!BI27*$CG27*BI$93</f>
        <v>0.208890761218687</v>
      </c>
      <c r="BJ27" s="62">
        <f>'Glad70-before-LQ'!BJ27*$CG27*BJ$93</f>
        <v>0.07395845240773009</v>
      </c>
      <c r="BK27" s="62">
        <f>'Glad70-before-LQ'!BK27*$CG27*BK$93</f>
        <v>0.150173256174413</v>
      </c>
      <c r="BL27" s="62">
        <f>'Glad70-before-LQ'!BL27*$CG27*BL$93</f>
        <v>0.504935651263496</v>
      </c>
      <c r="BM27" s="62">
        <f>'Glad70-before-LQ'!BM27*$CG27*BM$93</f>
        <v>0.102105278116112</v>
      </c>
      <c r="BN27" s="62">
        <f>'Glad70-before-LQ'!BN27*$CG27*BN$93</f>
        <v>0.0289299701479479</v>
      </c>
      <c r="BO27" s="62">
        <f>'Glad70-before-LQ'!BO27*$CG27*BO$93</f>
        <v>0.574274436631387</v>
      </c>
      <c r="BP27" s="62">
        <f>'Glad70-before-LQ'!BP27*$CG27*BP$93</f>
        <v>0.183115240678324</v>
      </c>
      <c r="BQ27" s="62">
        <f>'Glad70-before-LQ'!BQ27*$CG27*BQ$93</f>
        <v>0.00488907025632486</v>
      </c>
      <c r="BR27" s="62">
        <f>'Glad70-before-LQ'!BR27*$CG27*BR$93</f>
        <v>0.0280141562528515</v>
      </c>
      <c r="BS27" s="62">
        <f>'Glad70-before-LQ'!BS27*$CG27*BS$93</f>
        <v>0.00423709405486487</v>
      </c>
      <c r="BT27" s="62">
        <f>'Glad70-before-LQ'!BT27*$CG27*BT$93</f>
        <v>5.55266091380592</v>
      </c>
      <c r="BU27" s="62">
        <f>'Glad70-before-LQ'!BU27*$CG27*BU$93</f>
        <v>0.0757121390297424</v>
      </c>
      <c r="BV27" s="4">
        <f>SUM(D27:BU27)</f>
        <v>49.4382513921244</v>
      </c>
      <c r="BW27" s="66">
        <f>'Glad-base'!BW27*'Households'!$B$3/'Households'!$B$7</f>
        <v>24.1015749147992</v>
      </c>
      <c r="BX27" s="66">
        <f>'Glad-base'!BX27*'Households'!$B$3/'Households'!$B$7</f>
        <v>0.227174045005149</v>
      </c>
      <c r="BY27" s="66">
        <f>'Glad-base'!BY27*'Businesses'!$B$4/'Businesses'!$C$4</f>
        <v>2.20833457161248</v>
      </c>
      <c r="BZ27" s="66">
        <f>'Glad-base'!BZ27*'Households'!$B$3/'Households'!$B$7</f>
        <v>0.69536818900103</v>
      </c>
      <c r="CA27" s="66">
        <f>'Glad-base'!CA27*'Households'!$B$3/'Households'!$B$7</f>
        <v>5.77377674703399</v>
      </c>
      <c r="CB27" s="66">
        <f>'Glad-base'!CB27*'Glad-id-output'!B25/'Glad-id-output'!E25</f>
        <v>-0.185406856003089</v>
      </c>
      <c r="CC27" s="62">
        <f>'Exports'!D28</f>
        <v>30</v>
      </c>
      <c r="CD27" s="4">
        <f>SUM(BW27:CC27)</f>
        <v>62.8208216114488</v>
      </c>
      <c r="CE27" s="4">
        <f>SUM(CD27,BV27)</f>
        <v>112.259073003573</v>
      </c>
      <c r="CF27" s="67">
        <v>0.00162497474548778</v>
      </c>
      <c r="CG27" s="67">
        <f>'Glad-id-output'!I25</f>
        <v>1</v>
      </c>
    </row>
    <row r="28" ht="20.05" customHeight="1">
      <c r="A28" t="s" s="58">
        <v>1</v>
      </c>
      <c r="B28" s="59">
        <v>24</v>
      </c>
      <c r="C28" t="s" s="60">
        <v>189</v>
      </c>
      <c r="D28" s="61">
        <f>'Glad70-before-LQ'!D28*$CG28*D$93</f>
        <v>0.662049818953976</v>
      </c>
      <c r="E28" s="62">
        <f>'Glad70-before-LQ'!E28*$CG28*E$93</f>
        <v>0.199413861360057</v>
      </c>
      <c r="F28" s="62">
        <f>'Glad70-before-LQ'!F28*$CG28*F$93</f>
        <v>0.00621025455247939</v>
      </c>
      <c r="G28" s="62">
        <f>'Glad70-before-LQ'!G28*$CG28*G$93</f>
        <v>0.147891155053651</v>
      </c>
      <c r="H28" s="62">
        <f>'Glad70-before-LQ'!H28*$CG28*H$93</f>
        <v>0.0653530382101427</v>
      </c>
      <c r="I28" s="62">
        <f>'Glad70-before-LQ'!I28*$CG28*I$93</f>
        <v>0.591118712792015</v>
      </c>
      <c r="J28" s="62">
        <f>'Glad70-before-LQ'!J28*$CG28*J$93</f>
        <v>8.620704015025311</v>
      </c>
      <c r="K28" s="63">
        <f>'Glad70-before-LQ'!K28*$CG28*K$93</f>
        <v>2.64805324068484</v>
      </c>
      <c r="L28" s="62">
        <f>'Glad70-before-LQ'!L28*$CG28*L$93</f>
        <v>0.386869412788861</v>
      </c>
      <c r="M28" s="62">
        <f>'Glad70-before-LQ'!M28*$CG28*M$93</f>
        <v>0.399082929535484</v>
      </c>
      <c r="N28" s="62">
        <f>'Glad70-before-LQ'!N28*$CG28*N$93</f>
        <v>0.0714691550995291</v>
      </c>
      <c r="O28" s="62">
        <f>'Glad70-before-LQ'!O28*$CG28*O$93</f>
        <v>0.0288499066598354</v>
      </c>
      <c r="P28" s="62">
        <f>'Glad70-before-LQ'!P28*$CG28*P$93</f>
        <v>0.0114418606607664</v>
      </c>
      <c r="Q28" s="62">
        <f>'Glad70-before-LQ'!Q28*$CG28*Q$93</f>
        <v>0.0279400577136624</v>
      </c>
      <c r="R28" s="62">
        <f>'Glad70-before-LQ'!R28*$CG28*R$93</f>
        <v>0.00755468991211452</v>
      </c>
      <c r="S28" s="62">
        <f>'Glad70-before-LQ'!S28*$CG28*S$93</f>
        <v>0.0192050264967974</v>
      </c>
      <c r="T28" s="62">
        <f>'Glad70-before-LQ'!T28*$CG28*T$93</f>
        <v>0.351898057770346</v>
      </c>
      <c r="U28" s="62">
        <f>'Glad70-before-LQ'!U28*$CG28*U$93</f>
        <v>1.34930024895749</v>
      </c>
      <c r="V28" s="62">
        <f>'Glad70-before-LQ'!V28*$CG28*V$93</f>
        <v>0.0529978383017411</v>
      </c>
      <c r="W28" s="62">
        <f>'Glad70-before-LQ'!W28*$CG28*W$93</f>
        <v>1.24086650693172</v>
      </c>
      <c r="X28" s="64">
        <f>'Glad70-before-LQ'!X28*$CG28*X$93</f>
        <v>0</v>
      </c>
      <c r="Y28" s="62">
        <f>'Glad70-before-LQ'!Y28*$CG28*Y$93</f>
        <v>2.32753210926387</v>
      </c>
      <c r="Z28" s="62">
        <f>'Glad70-before-LQ'!Z28*$CG28*Z$93</f>
        <v>0.523730660450509</v>
      </c>
      <c r="AA28" s="62">
        <f>'Glad70-before-LQ'!AA28*$CG28*AA$93</f>
        <v>1.71026212001072</v>
      </c>
      <c r="AB28" s="62">
        <f>'Glad70-before-LQ'!AB28*$CG28*AB$93</f>
        <v>0.0171814078319395</v>
      </c>
      <c r="AC28" s="65">
        <f>'Glad70-before-LQ'!AC28*$CG28*AC$93</f>
        <v>0</v>
      </c>
      <c r="AD28" s="62">
        <f>'Glad70-before-LQ'!AD28*$CG28*AD$93</f>
        <v>0.00876884268193054</v>
      </c>
      <c r="AE28" s="62">
        <f>'Glad70-before-LQ'!AE28*$CG28*AE$93</f>
        <v>0.158092550566089</v>
      </c>
      <c r="AF28" s="62">
        <f>'Glad70-before-LQ'!AF28*$CG28*AF$93</f>
        <v>0.207320471187971</v>
      </c>
      <c r="AG28" s="62">
        <f>'Glad70-before-LQ'!AG28*$CG28*AG$93</f>
        <v>1.05016768125713</v>
      </c>
      <c r="AH28" s="62">
        <f>'Glad70-before-LQ'!AH28*$CG28*AH$93</f>
        <v>5.01944271687819</v>
      </c>
      <c r="AI28" s="62">
        <f>'Glad70-before-LQ'!AI28*$CG28*AI$93</f>
        <v>4.00062958846248</v>
      </c>
      <c r="AJ28" s="62">
        <f>'Glad70-before-LQ'!AJ28*$CG28*AJ$93</f>
        <v>0.674945250040129</v>
      </c>
      <c r="AK28" s="62">
        <f>'Glad70-before-LQ'!AK28*$CG28*AK$93</f>
        <v>0.445176460347354</v>
      </c>
      <c r="AL28" s="62">
        <f>'Glad70-before-LQ'!AL28*$CG28*AL$93</f>
        <v>0.0775895390055205</v>
      </c>
      <c r="AM28" s="62">
        <f>'Glad70-before-LQ'!AM28*$CG28*AM$93</f>
        <v>0.271467936089858</v>
      </c>
      <c r="AN28" s="62">
        <f>'Glad70-before-LQ'!AN28*$CG28*AN$93</f>
        <v>0.580020654480833</v>
      </c>
      <c r="AO28" s="62">
        <f>'Glad70-before-LQ'!AO28*$CG28*AO$93</f>
        <v>0.532546902559641</v>
      </c>
      <c r="AP28" s="62">
        <f>'Glad70-before-LQ'!AP28*$CG28*AP$93</f>
        <v>1.19756679895216</v>
      </c>
      <c r="AQ28" s="62">
        <f>'Glad70-before-LQ'!AQ28*$CG28*AQ$93</f>
        <v>0.127146551190509</v>
      </c>
      <c r="AR28" s="62">
        <f>'Glad70-before-LQ'!AR28*$CG28*AR$93</f>
        <v>0.13144931698084</v>
      </c>
      <c r="AS28" s="62">
        <f>'Glad70-before-LQ'!AS28*$CG28*AS$93</f>
        <v>0.684197048467817</v>
      </c>
      <c r="AT28" s="62">
        <f>'Glad70-before-LQ'!AT28*$CG28*AT$93</f>
        <v>0.004032626431289</v>
      </c>
      <c r="AU28" s="62">
        <f>'Glad70-before-LQ'!AU28*$CG28*AU$93</f>
        <v>0.011361697406084</v>
      </c>
      <c r="AV28" s="62">
        <f>'Glad70-before-LQ'!AV28*$CG28*AV$93</f>
        <v>0.0032459054644007</v>
      </c>
      <c r="AW28" s="62">
        <f>'Glad70-before-LQ'!AW28*$CG28*AW$93</f>
        <v>0.008035675737057581</v>
      </c>
      <c r="AX28" s="62">
        <f>'Glad70-before-LQ'!AX28*$CG28*AX$93</f>
        <v>0.100606887339523</v>
      </c>
      <c r="AY28" s="62">
        <f>'Glad70-before-LQ'!AY28*$CG28*AY$93</f>
        <v>0.00167928111950899</v>
      </c>
      <c r="AZ28" s="62">
        <f>'Glad70-before-LQ'!AZ28*$CG28*AZ$93</f>
        <v>0.0249451392728006</v>
      </c>
      <c r="BA28" s="62">
        <f>'Glad70-before-LQ'!BA28*$CG28*BA$93</f>
        <v>0.00410077961205464</v>
      </c>
      <c r="BB28" s="62">
        <f>'Glad70-before-LQ'!BB28*$CG28*BB$93</f>
        <v>0.0418269044882103</v>
      </c>
      <c r="BC28" s="62">
        <f>'Glad70-before-LQ'!BC28*$CG28*BC$93</f>
        <v>0.190966697574995</v>
      </c>
      <c r="BD28" s="62">
        <f>'Glad70-before-LQ'!BD28*$CG28*BD$93</f>
        <v>0.14630426950637</v>
      </c>
      <c r="BE28" s="62">
        <f>'Glad70-before-LQ'!BE28*$CG28*BE$93</f>
        <v>2.48019545858754</v>
      </c>
      <c r="BF28" s="62">
        <f>'Glad70-before-LQ'!BF28*$CG28*BF$93</f>
        <v>0.0194409133201821</v>
      </c>
      <c r="BG28" s="62">
        <f>'Glad70-before-LQ'!BG28*$CG28*BG$93</f>
        <v>0.783182912015595</v>
      </c>
      <c r="BH28" s="62">
        <f>'Glad70-before-LQ'!BH28*$CG28*BH$93</f>
        <v>0.179545502488417</v>
      </c>
      <c r="BI28" s="62">
        <f>'Glad70-before-LQ'!BI28*$CG28*BI$93</f>
        <v>0.302069385513558</v>
      </c>
      <c r="BJ28" s="62">
        <f>'Glad70-before-LQ'!BJ28*$CG28*BJ$93</f>
        <v>0.008660920185464259</v>
      </c>
      <c r="BK28" s="62">
        <f>'Glad70-before-LQ'!BK28*$CG28*BK$93</f>
        <v>0.21520011806306</v>
      </c>
      <c r="BL28" s="62">
        <f>'Glad70-before-LQ'!BL28*$CG28*BL$93</f>
        <v>0.84038414319618</v>
      </c>
      <c r="BM28" s="62">
        <f>'Glad70-before-LQ'!BM28*$CG28*BM$93</f>
        <v>0.124557583733289</v>
      </c>
      <c r="BN28" s="62">
        <f>'Glad70-before-LQ'!BN28*$CG28*BN$93</f>
        <v>0.0118753306533859</v>
      </c>
      <c r="BO28" s="62">
        <f>'Glad70-before-LQ'!BO28*$CG28*BO$93</f>
        <v>8.386389460433261</v>
      </c>
      <c r="BP28" s="62">
        <f>'Glad70-before-LQ'!BP28*$CG28*BP$93</f>
        <v>0.584543532350164</v>
      </c>
      <c r="BQ28" s="62">
        <f>'Glad70-before-LQ'!BQ28*$CG28*BQ$93</f>
        <v>0.00734344158098709</v>
      </c>
      <c r="BR28" s="62">
        <f>'Glad70-before-LQ'!BR28*$CG28*BR$93</f>
        <v>0.0546168737872191</v>
      </c>
      <c r="BS28" s="62">
        <f>'Glad70-before-LQ'!BS28*$CG28*BS$93</f>
        <v>0.0140520159309823</v>
      </c>
      <c r="BT28" s="62">
        <f>'Glad70-before-LQ'!BT28*$CG28*BT$93</f>
        <v>2.75794308736699</v>
      </c>
      <c r="BU28" s="62">
        <f>'Glad70-before-LQ'!BU28*$CG28*BU$93</f>
        <v>0.231071941231491</v>
      </c>
      <c r="BV28" s="4">
        <f>SUM(D28:BU28)</f>
        <v>54.1716828785564</v>
      </c>
      <c r="BW28" s="66">
        <f>'Glad-base'!BW28*'Households'!$B$3/'Households'!$B$7</f>
        <v>7.78064610726056</v>
      </c>
      <c r="BX28" s="66">
        <f>'Glad-base'!BX28*'Households'!$B$3/'Households'!$B$7</f>
        <v>0.17680841907312</v>
      </c>
      <c r="BY28" s="66">
        <f>'Glad-base'!BY28*'Businesses'!$B$4/'Businesses'!$C$4</f>
        <v>9.707627514091399</v>
      </c>
      <c r="BZ28" s="66">
        <f>'Glad-base'!BZ28*'Households'!$B$3/'Households'!$B$7</f>
        <v>0.505486656426365</v>
      </c>
      <c r="CA28" s="66">
        <f>'Glad-base'!CA28*'Households'!$B$3/'Households'!$B$7</f>
        <v>2.28007889258496</v>
      </c>
      <c r="CB28" s="66">
        <f>'Glad-base'!CB28*'Glad-id-output'!B26/'Glad-id-output'!E26</f>
        <v>0.426881378686906</v>
      </c>
      <c r="CC28" s="62">
        <f>'Exports'!D29</f>
        <v>40</v>
      </c>
      <c r="CD28" s="4">
        <f>SUM(BW28:CC28)</f>
        <v>60.8775289681233</v>
      </c>
      <c r="CE28" s="4">
        <f>SUM(CD28,BV28)</f>
        <v>115.049211846680</v>
      </c>
      <c r="CF28" s="67">
        <v>0.00254757518441874</v>
      </c>
      <c r="CG28" s="67">
        <f>'Glad-id-output'!I26</f>
        <v>1</v>
      </c>
    </row>
    <row r="29" ht="20.05" customHeight="1">
      <c r="A29" t="s" s="58">
        <v>1</v>
      </c>
      <c r="B29" s="59">
        <v>25</v>
      </c>
      <c r="C29" t="s" s="60">
        <v>190</v>
      </c>
      <c r="D29" s="61">
        <f>'Glad70-before-LQ'!D29*$CG29*D$93</f>
        <v>0.00242221448688424</v>
      </c>
      <c r="E29" s="62">
        <f>'Glad70-before-LQ'!E29*$CG29*E$93</f>
        <v>0.00057340835966912</v>
      </c>
      <c r="F29" s="62">
        <f>'Glad70-before-LQ'!F29*$CG29*F$93</f>
        <v>6.876363890851709e-05</v>
      </c>
      <c r="G29" s="62">
        <f>'Glad70-before-LQ'!G29*$CG29*G$93</f>
        <v>0.000536643519219233</v>
      </c>
      <c r="H29" s="62">
        <f>'Glad70-before-LQ'!H29*$CG29*H$93</f>
        <v>0.000253122918537171</v>
      </c>
      <c r="I29" s="62">
        <f>'Glad70-before-LQ'!I29*$CG29*I$93</f>
        <v>0.00131496514999786</v>
      </c>
      <c r="J29" s="62">
        <f>'Glad70-before-LQ'!J29*$CG29*J$93</f>
        <v>0.030567820573038</v>
      </c>
      <c r="K29" s="63">
        <f>'Glad70-before-LQ'!K29*$CG29*K$93</f>
        <v>0.00494126751453983</v>
      </c>
      <c r="L29" s="62">
        <f>'Glad70-before-LQ'!L29*$CG29*L$93</f>
        <v>0.000694192170886999</v>
      </c>
      <c r="M29" s="62">
        <f>'Glad70-before-LQ'!M29*$CG29*M$93</f>
        <v>0.000343066259253099</v>
      </c>
      <c r="N29" s="62">
        <f>'Glad70-before-LQ'!N29*$CG29*N$93</f>
        <v>0.00126883704103109</v>
      </c>
      <c r="O29" s="62">
        <f>'Glad70-before-LQ'!O29*$CG29*O$93</f>
        <v>0.00245279183593246</v>
      </c>
      <c r="P29" s="62">
        <f>'Glad70-before-LQ'!P29*$CG29*P$93</f>
        <v>0.000530022972428028</v>
      </c>
      <c r="Q29" s="62">
        <f>'Glad70-before-LQ'!Q29*$CG29*Q$93</f>
        <v>0.000429344200341163</v>
      </c>
      <c r="R29" s="62">
        <f>'Glad70-before-LQ'!R29*$CG29*R$93</f>
        <v>8.460665523519351e-05</v>
      </c>
      <c r="S29" s="62">
        <f>'Glad70-before-LQ'!S29*$CG29*S$93</f>
        <v>0.000243026822195717</v>
      </c>
      <c r="T29" s="62">
        <f>'Glad70-before-LQ'!T29*$CG29*T$93</f>
        <v>0.0017783490531267</v>
      </c>
      <c r="U29" s="62">
        <f>'Glad70-before-LQ'!U29*$CG29*U$93</f>
        <v>0.0136378703442591</v>
      </c>
      <c r="V29" s="62">
        <f>'Glad70-before-LQ'!V29*$CG29*V$93</f>
        <v>0.000696171612689747</v>
      </c>
      <c r="W29" s="62">
        <f>'Glad70-before-LQ'!W29*$CG29*W$93</f>
        <v>0.0127383233952601</v>
      </c>
      <c r="X29" s="64">
        <f>'Glad70-before-LQ'!X29*$CG29*X$93</f>
        <v>0</v>
      </c>
      <c r="Y29" s="62">
        <f>'Glad70-before-LQ'!Y29*$CG29*Y$93</f>
        <v>0.0114359487957815</v>
      </c>
      <c r="Z29" s="62">
        <f>'Glad70-before-LQ'!Z29*$CG29*Z$93</f>
        <v>0.0264961172376039</v>
      </c>
      <c r="AA29" s="62">
        <f>'Glad70-before-LQ'!AA29*$CG29*AA$93</f>
        <v>0.00385511896091056</v>
      </c>
      <c r="AB29" s="62">
        <f>'Glad70-before-LQ'!AB29*$CG29*AB$93</f>
        <v>0.00342717283960625</v>
      </c>
      <c r="AC29" s="65">
        <f>'Glad70-before-LQ'!AC29*$CG29*AC$93</f>
        <v>0</v>
      </c>
      <c r="AD29" s="62">
        <f>'Glad70-before-LQ'!AD29*$CG29*AD$93</f>
        <v>2.25009813576269e-05</v>
      </c>
      <c r="AE29" s="62">
        <f>'Glad70-before-LQ'!AE29*$CG29*AE$93</f>
        <v>0.00172023802832292</v>
      </c>
      <c r="AF29" s="62">
        <f>'Glad70-before-LQ'!AF29*$CG29*AF$93</f>
        <v>0.00735416208859988</v>
      </c>
      <c r="AG29" s="62">
        <f>'Glad70-before-LQ'!AG29*$CG29*AG$93</f>
        <v>0.08333003249957049</v>
      </c>
      <c r="AH29" s="62">
        <f>'Glad70-before-LQ'!AH29*$CG29*AH$93</f>
        <v>0.0642213852346465</v>
      </c>
      <c r="AI29" s="62">
        <f>'Glad70-before-LQ'!AI29*$CG29*AI$93</f>
        <v>0.0926332493659336</v>
      </c>
      <c r="AJ29" s="62">
        <f>'Glad70-before-LQ'!AJ29*$CG29*AJ$93</f>
        <v>0.00643363721638589</v>
      </c>
      <c r="AK29" s="62">
        <f>'Glad70-before-LQ'!AK29*$CG29*AK$93</f>
        <v>0.0210192487702316</v>
      </c>
      <c r="AL29" s="62">
        <f>'Glad70-before-LQ'!AL29*$CG29*AL$93</f>
        <v>0.00702022044287795</v>
      </c>
      <c r="AM29" s="62">
        <f>'Glad70-before-LQ'!AM29*$CG29*AM$93</f>
        <v>0.00672445387014065</v>
      </c>
      <c r="AN29" s="62">
        <f>'Glad70-before-LQ'!AN29*$CG29*AN$93</f>
        <v>0.00690567733320428</v>
      </c>
      <c r="AO29" s="62">
        <f>'Glad70-before-LQ'!AO29*$CG29*AO$93</f>
        <v>0.0105904599909259</v>
      </c>
      <c r="AP29" s="62">
        <f>'Glad70-before-LQ'!AP29*$CG29*AP$93</f>
        <v>0.00221717610629903</v>
      </c>
      <c r="AQ29" s="62">
        <f>'Glad70-before-LQ'!AQ29*$CG29*AQ$93</f>
        <v>0.000315123228629073</v>
      </c>
      <c r="AR29" s="62">
        <f>'Glad70-before-LQ'!AR29*$CG29*AR$93</f>
        <v>0.00196807039217461</v>
      </c>
      <c r="AS29" s="62">
        <f>'Glad70-before-LQ'!AS29*$CG29*AS$93</f>
        <v>0.00509666193600124</v>
      </c>
      <c r="AT29" s="62">
        <f>'Glad70-before-LQ'!AT29*$CG29*AT$93</f>
        <v>4.92587385115789e-05</v>
      </c>
      <c r="AU29" s="62">
        <f>'Glad70-before-LQ'!AU29*$CG29*AU$93</f>
        <v>0.000494444600430721</v>
      </c>
      <c r="AV29" s="62">
        <f>'Glad70-before-LQ'!AV29*$CG29*AV$93</f>
        <v>5.47777534075559e-05</v>
      </c>
      <c r="AW29" s="62">
        <f>'Glad70-before-LQ'!AW29*$CG29*AW$93</f>
        <v>7.88163730213172e-06</v>
      </c>
      <c r="AX29" s="62">
        <f>'Glad70-before-LQ'!AX29*$CG29*AX$93</f>
        <v>0.000139485082704839</v>
      </c>
      <c r="AY29" s="62">
        <f>'Glad70-before-LQ'!AY29*$CG29*AY$93</f>
        <v>3.6476984497165e-05</v>
      </c>
      <c r="AZ29" s="62">
        <f>'Glad70-before-LQ'!AZ29*$CG29*AZ$93</f>
        <v>0.000454391057692217</v>
      </c>
      <c r="BA29" s="62">
        <f>'Glad70-before-LQ'!BA29*$CG29*BA$93</f>
        <v>0.000155341885580391</v>
      </c>
      <c r="BB29" s="62">
        <f>'Glad70-before-LQ'!BB29*$CG29*BB$93</f>
        <v>0.000552367076014114</v>
      </c>
      <c r="BC29" s="62">
        <f>'Glad70-before-LQ'!BC29*$CG29*BC$93</f>
        <v>0.0022332097731372</v>
      </c>
      <c r="BD29" s="62">
        <f>'Glad70-before-LQ'!BD29*$CG29*BD$93</f>
        <v>0.00420005861200288</v>
      </c>
      <c r="BE29" s="62">
        <f>'Glad70-before-LQ'!BE29*$CG29*BE$93</f>
        <v>0.0200212324373715</v>
      </c>
      <c r="BF29" s="62">
        <f>'Glad70-before-LQ'!BF29*$CG29*BF$93</f>
        <v>0.000115134448795871</v>
      </c>
      <c r="BG29" s="62">
        <f>'Glad70-before-LQ'!BG29*$CG29*BG$93</f>
        <v>0.00769711184403352</v>
      </c>
      <c r="BH29" s="62">
        <f>'Glad70-before-LQ'!BH29*$CG29*BH$93</f>
        <v>0.00234883745912043</v>
      </c>
      <c r="BI29" s="62">
        <f>'Glad70-before-LQ'!BI29*$CG29*BI$93</f>
        <v>0.00383822317030961</v>
      </c>
      <c r="BJ29" s="62">
        <f>'Glad70-before-LQ'!BJ29*$CG29*BJ$93</f>
        <v>0.000104737958131362</v>
      </c>
      <c r="BK29" s="62">
        <f>'Glad70-before-LQ'!BK29*$CG29*BK$93</f>
        <v>0.00438882591067629</v>
      </c>
      <c r="BL29" s="62">
        <f>'Glad70-before-LQ'!BL29*$CG29*BL$93</f>
        <v>0.0254995238742842</v>
      </c>
      <c r="BM29" s="62">
        <f>'Glad70-before-LQ'!BM29*$CG29*BM$93</f>
        <v>0.00408008012035471</v>
      </c>
      <c r="BN29" s="62">
        <f>'Glad70-before-LQ'!BN29*$CG29*BN$93</f>
        <v>0.000612524640007072</v>
      </c>
      <c r="BO29" s="62">
        <f>'Glad70-before-LQ'!BO29*$CG29*BO$93</f>
        <v>0.0312842495525556</v>
      </c>
      <c r="BP29" s="62">
        <f>'Glad70-before-LQ'!BP29*$CG29*BP$93</f>
        <v>0.0121409804641563</v>
      </c>
      <c r="BQ29" s="62">
        <f>'Glad70-before-LQ'!BQ29*$CG29*BQ$93</f>
        <v>0.000272353504370749</v>
      </c>
      <c r="BR29" s="62">
        <f>'Glad70-before-LQ'!BR29*$CG29*BR$93</f>
        <v>0.000950590837097483</v>
      </c>
      <c r="BS29" s="62">
        <f>'Glad70-before-LQ'!BS29*$CG29*BS$93</f>
        <v>0.00013255843215125</v>
      </c>
      <c r="BT29" s="62">
        <f>'Glad70-before-LQ'!BT29*$CG29*BT$93</f>
        <v>0.0264136299612554</v>
      </c>
      <c r="BU29" s="62">
        <f>'Glad70-before-LQ'!BU29*$CG29*BU$93</f>
        <v>0.00891522931438894</v>
      </c>
      <c r="BV29" s="4">
        <f>SUM(D29:BU29)</f>
        <v>0.595554980972978</v>
      </c>
      <c r="BW29" s="66">
        <f>'Glad-base'!BW29*'Households'!$B$3/'Households'!$B$7</f>
        <v>6.44302169721936</v>
      </c>
      <c r="BX29" s="66">
        <f>'Glad-base'!BX29*'Households'!$B$3/'Households'!$B$7</f>
        <v>0.0145912295159629</v>
      </c>
      <c r="BY29" s="66">
        <f>'Glad-base'!BY29*'Businesses'!$B$4/'Businesses'!$C$4</f>
        <v>0.950259727245729</v>
      </c>
      <c r="BZ29" s="66">
        <f>'Glad-base'!BZ29*'Households'!$B$3/'Households'!$B$7</f>
        <v>0.210905573450051</v>
      </c>
      <c r="CA29" s="66">
        <f>'Glad-base'!CA29*'Households'!$B$3/'Households'!$B$7</f>
        <v>1.86903368110196</v>
      </c>
      <c r="CB29" s="66">
        <f>'Glad-base'!CB29*'Glad-id-output'!B27/'Glad-id-output'!E27</f>
        <v>0.0212953306152051</v>
      </c>
      <c r="CC29" s="62">
        <f>'Exports'!D30</f>
        <v>0.3</v>
      </c>
      <c r="CD29" s="4">
        <f>SUM(BW29:CC29)</f>
        <v>9.80910723914827</v>
      </c>
      <c r="CE29" s="4">
        <f>SUM(CD29,BV29)</f>
        <v>10.4046622201212</v>
      </c>
      <c r="CF29" s="67">
        <v>0.000472625658662934</v>
      </c>
      <c r="CG29" s="67">
        <f>'Glad-id-output'!I27</f>
        <v>0.076483180484695</v>
      </c>
    </row>
    <row r="30" ht="20.05" customHeight="1">
      <c r="A30" t="s" s="33">
        <v>1</v>
      </c>
      <c r="B30" s="37">
        <v>26</v>
      </c>
      <c r="C30" t="s" s="60">
        <v>191</v>
      </c>
      <c r="D30" s="74">
        <f>'Glad70-before-LQ'!D30*$CG30*D$93</f>
        <v>1.12073002613013</v>
      </c>
      <c r="E30" s="65">
        <f>'Glad70-before-LQ'!E30*$CG30*E$93</f>
        <v>0.0158348586526706</v>
      </c>
      <c r="F30" s="65">
        <f>'Glad70-before-LQ'!F30*$CG30*F$93</f>
        <v>0.00500729834971116</v>
      </c>
      <c r="G30" s="65">
        <f>'Glad70-before-LQ'!G30*$CG30*G$93</f>
        <v>0.00887873650143819</v>
      </c>
      <c r="H30" s="65">
        <f>'Glad70-before-LQ'!H30*$CG30*H$93</f>
        <v>0.0490154276929557</v>
      </c>
      <c r="I30" s="65">
        <f>'Glad70-before-LQ'!I30*$CG30*I$93</f>
        <v>0.7717397739212291</v>
      </c>
      <c r="J30" s="65">
        <f>'Glad70-before-LQ'!J30*$CG30*J$93</f>
        <v>44.2285489048324</v>
      </c>
      <c r="K30" s="65">
        <f>'Glad70-before-LQ'!K30*$CG30*K$93</f>
        <v>147.2625</v>
      </c>
      <c r="L30" s="65">
        <f>'Glad70-before-LQ'!L30*$CG30*L$93</f>
        <v>1.90145488491566</v>
      </c>
      <c r="M30" s="65">
        <f>'Glad70-before-LQ'!M30*$CG30*M$93</f>
        <v>0.566144201362525</v>
      </c>
      <c r="N30" s="65">
        <f>'Glad70-before-LQ'!N30*$CG30*N$93</f>
        <v>0.434406664313119</v>
      </c>
      <c r="O30" s="65">
        <f>'Glad70-before-LQ'!O30*$CG30*O$93</f>
        <v>0.144991199251181</v>
      </c>
      <c r="P30" s="65">
        <f>'Glad70-before-LQ'!P30*$CG30*P$93</f>
        <v>0.103291018329886</v>
      </c>
      <c r="Q30" s="65">
        <f>'Glad70-before-LQ'!Q30*$CG30*Q$93</f>
        <v>0.11174011861507</v>
      </c>
      <c r="R30" s="65">
        <f>'Glad70-before-LQ'!R30*$CG30*R$93</f>
        <v>0.06937457306486269</v>
      </c>
      <c r="S30" s="65">
        <f>'Glad70-before-LQ'!S30*$CG30*S$93</f>
        <v>0.0199740743544202</v>
      </c>
      <c r="T30" s="65">
        <f>'Glad70-before-LQ'!T30*$CG30*T$93</f>
        <v>1.80370152080636</v>
      </c>
      <c r="U30" s="65">
        <f>'Glad70-before-LQ'!U30*$CG30*U$93</f>
        <v>9.967269023671131</v>
      </c>
      <c r="V30" s="65">
        <f>'Glad70-before-LQ'!V30*$CG30*V$93</f>
        <v>0.251115826791653</v>
      </c>
      <c r="W30" s="65">
        <f>'Glad70-before-LQ'!W30*$CG30*W$93</f>
        <v>5.63631175581965</v>
      </c>
      <c r="X30" s="65">
        <f>'Glad70-before-LQ'!X30*$CG30*X$93</f>
        <v>0</v>
      </c>
      <c r="Y30" s="65">
        <f>'Glad70-before-LQ'!Y30*$CG30*Y$93</f>
        <v>2.15723096756216</v>
      </c>
      <c r="Z30" s="65">
        <f>'Glad70-before-LQ'!Z30*$CG30*Z$93</f>
        <v>0.415626940542291</v>
      </c>
      <c r="AA30" s="65">
        <f>'Glad70-before-LQ'!AA30*$CG30*AA$93</f>
        <v>0.429370614399601</v>
      </c>
      <c r="AB30" s="65">
        <f>'Glad70-before-LQ'!AB30*$CG30*AB$93</f>
        <v>0.0536607357204428</v>
      </c>
      <c r="AC30" s="65">
        <f>'Glad70-before-LQ'!AC30*$CG30*AC$93</f>
        <v>0</v>
      </c>
      <c r="AD30" s="65">
        <f>'Glad70-before-LQ'!AD30*$CG30*AD$93</f>
        <v>0.00555128964938234</v>
      </c>
      <c r="AE30" s="65">
        <f>'Glad70-before-LQ'!AE30*$CG30*AE$93</f>
        <v>1.64312199414791</v>
      </c>
      <c r="AF30" s="65">
        <f>'Glad70-before-LQ'!AF30*$CG30*AF$93</f>
        <v>0.0952635652399564</v>
      </c>
      <c r="AG30" s="65">
        <f>'Glad70-before-LQ'!AG30*$CG30*AG$93</f>
        <v>0.148257182790494</v>
      </c>
      <c r="AH30" s="65">
        <f>'Glad70-before-LQ'!AH30*$CG30*AH$93</f>
        <v>4.42657339486839</v>
      </c>
      <c r="AI30" s="65">
        <f>'Glad70-before-LQ'!AI30*$CG30*AI$93</f>
        <v>0.673892378830127</v>
      </c>
      <c r="AJ30" s="65">
        <f>'Glad70-before-LQ'!AJ30*$CG30*AJ$93</f>
        <v>2.0103208635149</v>
      </c>
      <c r="AK30" s="65">
        <f>'Glad70-before-LQ'!AK30*$CG30*AK$93</f>
        <v>7.745883958926</v>
      </c>
      <c r="AL30" s="65">
        <f>'Glad70-before-LQ'!AL30*$CG30*AL$93</f>
        <v>2.14643228078238</v>
      </c>
      <c r="AM30" s="65">
        <f>'Glad70-before-LQ'!AM30*$CG30*AM$93</f>
        <v>4.91043430192138</v>
      </c>
      <c r="AN30" s="65">
        <f>'Glad70-before-LQ'!AN30*$CG30*AN$93</f>
        <v>0.757905952584136</v>
      </c>
      <c r="AO30" s="65">
        <f>'Glad70-before-LQ'!AO30*$CG30*AO$93</f>
        <v>6.21723787288843</v>
      </c>
      <c r="AP30" s="65">
        <f>'Glad70-before-LQ'!AP30*$CG30*AP$93</f>
        <v>0.0614691449917143</v>
      </c>
      <c r="AQ30" s="65">
        <f>'Glad70-before-LQ'!AQ30*$CG30*AQ$93</f>
        <v>0.0423026613344491</v>
      </c>
      <c r="AR30" s="65">
        <f>'Glad70-before-LQ'!AR30*$CG30*AR$93</f>
        <v>0.125151430552037</v>
      </c>
      <c r="AS30" s="65">
        <f>'Glad70-before-LQ'!AS30*$CG30*AS$93</f>
        <v>5.39732848668807</v>
      </c>
      <c r="AT30" s="65">
        <f>'Glad70-before-LQ'!AT30*$CG30*AT$93</f>
        <v>0.0386592470417448</v>
      </c>
      <c r="AU30" s="65">
        <f>'Glad70-before-LQ'!AU30*$CG30*AU$93</f>
        <v>0.0758763879354846</v>
      </c>
      <c r="AV30" s="65">
        <f>'Glad70-before-LQ'!AV30*$CG30*AV$93</f>
        <v>0.00938622528927514</v>
      </c>
      <c r="AW30" s="65">
        <f>'Glad70-before-LQ'!AW30*$CG30*AW$93</f>
        <v>0.00708110531393787</v>
      </c>
      <c r="AX30" s="65">
        <f>'Glad70-before-LQ'!AX30*$CG30*AX$93</f>
        <v>0.183167797350895</v>
      </c>
      <c r="AY30" s="65">
        <f>'Glad70-before-LQ'!AY30*$CG30*AY$93</f>
        <v>0.00446367738751837</v>
      </c>
      <c r="AZ30" s="65">
        <f>'Glad70-before-LQ'!AZ30*$CG30*AZ$93</f>
        <v>0.135905302289197</v>
      </c>
      <c r="BA30" s="65">
        <f>'Glad70-before-LQ'!BA30*$CG30*BA$93</f>
        <v>0.0322624833817437</v>
      </c>
      <c r="BB30" s="65">
        <f>'Glad70-before-LQ'!BB30*$CG30*BB$93</f>
        <v>0.148259787874413</v>
      </c>
      <c r="BC30" s="65">
        <f>'Glad70-before-LQ'!BC30*$CG30*BC$93</f>
        <v>7.05296549635683</v>
      </c>
      <c r="BD30" s="65">
        <f>'Glad70-before-LQ'!BD30*$CG30*BD$93</f>
        <v>1.57872318383074</v>
      </c>
      <c r="BE30" s="65">
        <f>'Glad70-before-LQ'!BE30*$CG30*BE$93</f>
        <v>4.92426684718783</v>
      </c>
      <c r="BF30" s="65">
        <f>'Glad70-before-LQ'!BF30*$CG30*BF$93</f>
        <v>0.0156812812412168</v>
      </c>
      <c r="BG30" s="65">
        <f>'Glad70-before-LQ'!BG30*$CG30*BG$93</f>
        <v>0.742023398771293</v>
      </c>
      <c r="BH30" s="65">
        <f>'Glad70-before-LQ'!BH30*$CG30*BH$93</f>
        <v>0.172021167784253</v>
      </c>
      <c r="BI30" s="65">
        <f>'Glad70-before-LQ'!BI30*$CG30*BI$93</f>
        <v>9.029276112033211</v>
      </c>
      <c r="BJ30" s="65">
        <f>'Glad70-before-LQ'!BJ30*$CG30*BJ$93</f>
        <v>0.00276865583448399</v>
      </c>
      <c r="BK30" s="65">
        <f>'Glad70-before-LQ'!BK30*$CG30*BK$93</f>
        <v>0.803188343936759</v>
      </c>
      <c r="BL30" s="65">
        <f>'Glad70-before-LQ'!BL30*$CG30*BL$93</f>
        <v>3.19202381245305</v>
      </c>
      <c r="BM30" s="65">
        <f>'Glad70-before-LQ'!BM30*$CG30*BM$93</f>
        <v>0.237623855101041</v>
      </c>
      <c r="BN30" s="65">
        <f>'Glad70-before-LQ'!BN30*$CG30*BN$93</f>
        <v>0.07230727401997659</v>
      </c>
      <c r="BO30" s="65">
        <f>'Glad70-before-LQ'!BO30*$CG30*BO$93</f>
        <v>3.9532525442881</v>
      </c>
      <c r="BP30" s="65">
        <f>'Glad70-before-LQ'!BP30*$CG30*BP$93</f>
        <v>0.878938130512007</v>
      </c>
      <c r="BQ30" s="65">
        <f>'Glad70-before-LQ'!BQ30*$CG30*BQ$93</f>
        <v>0.0141511789096068</v>
      </c>
      <c r="BR30" s="65">
        <f>'Glad70-before-LQ'!BR30*$CG30*BR$93</f>
        <v>0.0709395617375933</v>
      </c>
      <c r="BS30" s="65">
        <f>'Glad70-before-LQ'!BS30*$CG30*BS$93</f>
        <v>0.0207424039978071</v>
      </c>
      <c r="BT30" s="65">
        <f>'Glad70-before-LQ'!BT30*$CG30*BT$93</f>
        <v>0.575302020164848</v>
      </c>
      <c r="BU30" s="65">
        <f>'Glad70-before-LQ'!BU30*$CG30*BU$93</f>
        <v>0.342400494594983</v>
      </c>
      <c r="BV30" s="11">
        <f>SUM(D30:BU30)</f>
        <v>288.248703681930</v>
      </c>
      <c r="BW30" s="11">
        <f>'Glad-base'!BW30*'Households'!$B$3/'Households'!$B$7</f>
        <v>41.1025946187745</v>
      </c>
      <c r="BX30" s="66">
        <f>'Glad-base'!BX30*'Households'!$B$3/'Households'!$B$7</f>
        <v>0.00391903813594233</v>
      </c>
      <c r="BY30" s="66">
        <f>'Glad-base'!BY30*'Households'!$B$3/'Households'!$B$7</f>
        <v>8.36613882111226</v>
      </c>
      <c r="BZ30" s="66">
        <f>'Glad-base'!BZ30*'Businesses'!$B$4/'Businesses'!$C$4</f>
        <v>1.58181188851727</v>
      </c>
      <c r="CA30" s="66">
        <f>'Glad-base'!CA30*'Households'!$B$3/'Households'!$B$7</f>
        <v>2.38300506852729</v>
      </c>
      <c r="CB30" s="66">
        <f>'Glad-base'!CB30*'Households'!$B$3/'Households'!$B$7</f>
        <v>-0.0349963806179197</v>
      </c>
      <c r="CC30" s="71">
        <f>'Exports'!D31*AC93</f>
        <v>0</v>
      </c>
      <c r="CD30" s="11">
        <f>SUM(BW30:CC30)</f>
        <v>53.4024730544493</v>
      </c>
      <c r="CE30" s="11">
        <f>SUM(CD30,BV30)</f>
        <v>341.651176736379</v>
      </c>
      <c r="CF30" s="65">
        <v>0.0139249596713999</v>
      </c>
      <c r="CG30" s="65">
        <f>'Glad-id-output'!I28</f>
        <v>1</v>
      </c>
    </row>
    <row r="31" ht="20.05" customHeight="1">
      <c r="A31" t="s" s="58">
        <v>1</v>
      </c>
      <c r="B31" s="59">
        <v>27</v>
      </c>
      <c r="C31" t="s" s="60">
        <v>115</v>
      </c>
      <c r="D31" s="61">
        <f>'Glad70-before-LQ'!D31*$CG31*D$93</f>
        <v>0.0164066744494813</v>
      </c>
      <c r="E31" s="62">
        <f>'Glad70-before-LQ'!E31*$CG31*E$93</f>
        <v>0.0119633142729654</v>
      </c>
      <c r="F31" s="62">
        <f>'Glad70-before-LQ'!F31*$CG31*F$93</f>
        <v>1.01295811339154e-05</v>
      </c>
      <c r="G31" s="62">
        <f>'Glad70-before-LQ'!G31*$CG31*G$93</f>
        <v>1.12953460681169e-05</v>
      </c>
      <c r="H31" s="62">
        <f>'Glad70-before-LQ'!H31*$CG31*H$93</f>
        <v>2.17890438497144e-05</v>
      </c>
      <c r="I31" s="62">
        <f>'Glad70-before-LQ'!I31*$CG31*I$93</f>
        <v>0.164272792008545</v>
      </c>
      <c r="J31" s="62">
        <f>'Glad70-before-LQ'!J31*$CG31*J$93</f>
        <v>3.13776103256401</v>
      </c>
      <c r="K31" s="63">
        <f>'Glad70-before-LQ'!K31*$CG31*K$93</f>
        <v>261.38336</v>
      </c>
      <c r="L31" s="62">
        <f>'Glad70-before-LQ'!L31*$CG31*L$93</f>
        <v>0.0984107166058554</v>
      </c>
      <c r="M31" s="62">
        <f>'Glad70-before-LQ'!M31*$CG31*M$93</f>
        <v>2.28436429531387e-05</v>
      </c>
      <c r="N31" s="62">
        <f>'Glad70-before-LQ'!N31*$CG31*N$93</f>
        <v>0.0601326395830011</v>
      </c>
      <c r="O31" s="62">
        <f>'Glad70-before-LQ'!O31*$CG31*O$93</f>
        <v>0.0153737904120168</v>
      </c>
      <c r="P31" s="62">
        <f>'Glad70-before-LQ'!P31*$CG31*P$93</f>
        <v>0.00141693566549058</v>
      </c>
      <c r="Q31" s="62">
        <f>'Glad70-before-LQ'!Q31*$CG31*Q$93</f>
        <v>0.00505507998586186</v>
      </c>
      <c r="R31" s="62">
        <f>'Glad70-before-LQ'!R31*$CG31*R$93</f>
        <v>0.0038294872206193</v>
      </c>
      <c r="S31" s="62">
        <f>'Glad70-before-LQ'!S31*$CG31*S$93</f>
        <v>0.000835642331447739</v>
      </c>
      <c r="T31" s="62">
        <f>'Glad70-before-LQ'!T31*$CG31*T$93</f>
        <v>0.531549306324915</v>
      </c>
      <c r="U31" s="62">
        <f>'Glad70-before-LQ'!U31*$CG31*U$93</f>
        <v>6.15054628691434</v>
      </c>
      <c r="V31" s="62">
        <f>'Glad70-before-LQ'!V31*$CG31*V$93</f>
        <v>0.0386089679257479</v>
      </c>
      <c r="W31" s="62">
        <f>'Glad70-before-LQ'!W31*$CG31*W$93</f>
        <v>1.35814827659693</v>
      </c>
      <c r="X31" s="64">
        <f>'Glad70-before-LQ'!X31*$CG31*X$93</f>
        <v>0</v>
      </c>
      <c r="Y31" s="62">
        <f>'Glad70-before-LQ'!Y31*$CG31*Y$93</f>
        <v>0.231511986075825</v>
      </c>
      <c r="Z31" s="62">
        <f>'Glad70-before-LQ'!Z31*$CG31*Z$93</f>
        <v>0.015633882026338</v>
      </c>
      <c r="AA31" s="62">
        <f>'Glad70-before-LQ'!AA31*$CG31*AA$93</f>
        <v>0.0133227991844363</v>
      </c>
      <c r="AB31" s="62">
        <f>'Glad70-before-LQ'!AB31*$CG31*AB$93</f>
        <v>0.000629348327075562</v>
      </c>
      <c r="AC31" s="65">
        <f>'Glad70-before-LQ'!AC31*$CG31*AC$93</f>
        <v>0</v>
      </c>
      <c r="AD31" s="62">
        <f>'Glad70-before-LQ'!AD31*$CG31*AD$93</f>
        <v>0.951892307108676</v>
      </c>
      <c r="AE31" s="62">
        <f>'Glad70-before-LQ'!AE31*$CG31*AE$93</f>
        <v>4.92730907244074e-05</v>
      </c>
      <c r="AF31" s="62">
        <f>'Glad70-before-LQ'!AF31*$CG31*AF$93</f>
        <v>0.00257703769901719</v>
      </c>
      <c r="AG31" s="62">
        <f>'Glad70-before-LQ'!AG31*$CG31*AG$93</f>
        <v>0.000590155314126277</v>
      </c>
      <c r="AH31" s="62">
        <f>'Glad70-before-LQ'!AH31*$CG31*AH$93</f>
        <v>0.00176196265112855</v>
      </c>
      <c r="AI31" s="62">
        <f>'Glad70-before-LQ'!AI31*$CG31*AI$93</f>
        <v>0.0494918356597459</v>
      </c>
      <c r="AJ31" s="62">
        <f>'Glad70-before-LQ'!AJ31*$CG31*AJ$93</f>
        <v>0.022135579934001</v>
      </c>
      <c r="AK31" s="62">
        <f>'Glad70-before-LQ'!AK31*$CG31*AK$93</f>
        <v>0.0200297333124708</v>
      </c>
      <c r="AL31" s="62">
        <f>'Glad70-before-LQ'!AL31*$CG31*AL$93</f>
        <v>0.0153892483286415</v>
      </c>
      <c r="AM31" s="62">
        <f>'Glad70-before-LQ'!AM31*$CG31*AM$93</f>
        <v>0.496652831641648</v>
      </c>
      <c r="AN31" s="62">
        <f>'Glad70-before-LQ'!AN31*$CG31*AN$93</f>
        <v>0.211581785656554</v>
      </c>
      <c r="AO31" s="62">
        <f>'Glad70-before-LQ'!AO31*$CG31*AO$93</f>
        <v>0.000417989945462368</v>
      </c>
      <c r="AP31" s="62">
        <f>'Glad70-before-LQ'!AP31*$CG31*AP$93</f>
        <v>0.00333528295069185</v>
      </c>
      <c r="AQ31" s="62">
        <f>'Glad70-before-LQ'!AQ31*$CG31*AQ$93</f>
        <v>0.000784831825947164</v>
      </c>
      <c r="AR31" s="62">
        <f>'Glad70-before-LQ'!AR31*$CG31*AR$93</f>
        <v>9.116487360916171e-05</v>
      </c>
      <c r="AS31" s="62">
        <f>'Glad70-before-LQ'!AS31*$CG31*AS$93</f>
        <v>0.213148851177825</v>
      </c>
      <c r="AT31" s="62">
        <f>'Glad70-before-LQ'!AT31*$CG31*AT$93</f>
        <v>0.00309114307632959</v>
      </c>
      <c r="AU31" s="62">
        <f>'Glad70-before-LQ'!AU31*$CG31*AU$93</f>
        <v>0.00057670252684648</v>
      </c>
      <c r="AV31" s="62">
        <f>'Glad70-before-LQ'!AV31*$CG31*AV$93</f>
        <v>2.52118399081464e-06</v>
      </c>
      <c r="AW31" s="62">
        <f>'Glad70-before-LQ'!AW31*$CG31*AW$93</f>
        <v>6.01072819427512e-07</v>
      </c>
      <c r="AX31" s="62">
        <f>'Glad70-before-LQ'!AX31*$CG31*AX$93</f>
        <v>0.00127894515482654</v>
      </c>
      <c r="AY31" s="62">
        <f>'Glad70-before-LQ'!AY31*$CG31*AY$93</f>
        <v>8.81975377893375e-07</v>
      </c>
      <c r="AZ31" s="62">
        <f>'Glad70-before-LQ'!AZ31*$CG31*AZ$93</f>
        <v>2.95549333873479e-05</v>
      </c>
      <c r="BA31" s="62">
        <f>'Glad70-before-LQ'!BA31*$CG31*BA$93</f>
        <v>7.31097162613054e-05</v>
      </c>
      <c r="BB31" s="62">
        <f>'Glad70-before-LQ'!BB31*$CG31*BB$93</f>
        <v>2.58349695541978e-05</v>
      </c>
      <c r="BC31" s="62">
        <f>'Glad70-before-LQ'!BC31*$CG31*BC$93</f>
        <v>0.0366363926418507</v>
      </c>
      <c r="BD31" s="62">
        <f>'Glad70-before-LQ'!BD31*$CG31*BD$93</f>
        <v>0.0143434015243179</v>
      </c>
      <c r="BE31" s="62">
        <f>'Glad70-before-LQ'!BE31*$CG31*BE$93</f>
        <v>0.181486307300037</v>
      </c>
      <c r="BF31" s="62">
        <f>'Glad70-before-LQ'!BF31*$CG31*BF$93</f>
        <v>6.75352487239844e-06</v>
      </c>
      <c r="BG31" s="62">
        <f>'Glad70-before-LQ'!BG31*$CG31*BG$93</f>
        <v>0.0495726782246608</v>
      </c>
      <c r="BH31" s="62">
        <f>'Glad70-before-LQ'!BH31*$CG31*BH$93</f>
        <v>8.759584600348601e-05</v>
      </c>
      <c r="BI31" s="62">
        <f>'Glad70-before-LQ'!BI31*$CG31*BI$93</f>
        <v>0.0266942436865116</v>
      </c>
      <c r="BJ31" s="62">
        <f>'Glad70-before-LQ'!BJ31*$CG31*BJ$93</f>
        <v>8.00262995758162e-05</v>
      </c>
      <c r="BK31" s="62">
        <f>'Glad70-before-LQ'!BK31*$CG31*BK$93</f>
        <v>0.0254176539566095</v>
      </c>
      <c r="BL31" s="62">
        <f>'Glad70-before-LQ'!BL31*$CG31*BL$93</f>
        <v>0.142882030330576</v>
      </c>
      <c r="BM31" s="62">
        <f>'Glad70-before-LQ'!BM31*$CG31*BM$93</f>
        <v>0.0163942084142953</v>
      </c>
      <c r="BN31" s="62">
        <f>'Glad70-before-LQ'!BN31*$CG31*BN$93</f>
        <v>0.00175684240884363</v>
      </c>
      <c r="BO31" s="62">
        <f>'Glad70-before-LQ'!BO31*$CG31*BO$93</f>
        <v>0.0995954802465701</v>
      </c>
      <c r="BP31" s="62">
        <f>'Glad70-before-LQ'!BP31*$CG31*BP$93</f>
        <v>0.0840182507782177</v>
      </c>
      <c r="BQ31" s="62">
        <f>'Glad70-before-LQ'!BQ31*$CG31*BQ$93</f>
        <v>0.000341992056804406</v>
      </c>
      <c r="BR31" s="62">
        <f>'Glad70-before-LQ'!BR31*$CG31*BR$93</f>
        <v>0.00101759028819985</v>
      </c>
      <c r="BS31" s="62">
        <f>'Glad70-before-LQ'!BS31*$CG31*BS$93</f>
        <v>0.000321357105146361</v>
      </c>
      <c r="BT31" s="62">
        <f>'Glad70-before-LQ'!BT31*$CG31*BT$93</f>
        <v>0.0334065877251836</v>
      </c>
      <c r="BU31" s="62">
        <f>'Glad70-before-LQ'!BU31*$CG31*BU$93</f>
        <v>0.0310500348533143</v>
      </c>
      <c r="BV31" s="4">
        <f>SUM(D31:BU31)</f>
        <v>275.978953609080</v>
      </c>
      <c r="BW31" s="66">
        <f>'Glad-base'!BW31*'Households'!$B$3/'Households'!$B$7</f>
        <v>3.57947752949537</v>
      </c>
      <c r="BX31" s="66">
        <f>'Glad-base'!BX31*'Households'!$B$3/'Households'!$B$7</f>
        <v>4.77676622039135e-06</v>
      </c>
      <c r="BY31" s="66">
        <f>'Glad-base'!BY31*'Businesses'!$B$4/'Businesses'!$C$4</f>
        <v>0.0256723145077727</v>
      </c>
      <c r="BZ31" s="66">
        <f>'Glad-base'!BZ31*'Households'!$B$3/'Households'!$B$7</f>
        <v>0.00240898291452111</v>
      </c>
      <c r="CA31" s="66">
        <f>'Glad-base'!CA31*'Households'!$B$3/'Households'!$B$7</f>
        <v>0.0116111244902163</v>
      </c>
      <c r="CB31" s="66">
        <f>'Glad-base'!CB31*'Glad-id-output'!B29/'Glad-id-output'!E29</f>
        <v>1.96302869052453e-05</v>
      </c>
      <c r="CC31" s="62">
        <f>'Exports'!D32</f>
        <v>0.2</v>
      </c>
      <c r="CD31" s="4">
        <f>SUM(BW31:CC31)</f>
        <v>3.81919435846101</v>
      </c>
      <c r="CE31" s="4">
        <f>SUM(CD31,BV31)</f>
        <v>279.798147967541</v>
      </c>
      <c r="CF31" s="67">
        <v>0.000647864254298525</v>
      </c>
      <c r="CG31" s="67">
        <f>'Glad-id-output'!I29</f>
        <v>1</v>
      </c>
    </row>
    <row r="32" ht="20.05" customHeight="1">
      <c r="A32" t="s" s="58">
        <v>1</v>
      </c>
      <c r="B32" s="59">
        <v>28</v>
      </c>
      <c r="C32" t="s" s="60">
        <v>192</v>
      </c>
      <c r="D32" s="61">
        <f>'Glad70-before-LQ'!D32*$CG32*D$93</f>
        <v>2.3276457849029</v>
      </c>
      <c r="E32" s="62">
        <f>'Glad70-before-LQ'!E32*$CG32*E$93</f>
        <v>0.00512851834370679</v>
      </c>
      <c r="F32" s="62">
        <f>'Glad70-before-LQ'!F32*$CG32*F$93</f>
        <v>6.789557084354121e-05</v>
      </c>
      <c r="G32" s="62">
        <f>'Glad70-before-LQ'!G32*$CG32*G$93</f>
        <v>0.00647401677272594</v>
      </c>
      <c r="H32" s="62">
        <f>'Glad70-before-LQ'!H32*$CG32*H$93</f>
        <v>0.0151469088103017</v>
      </c>
      <c r="I32" s="62">
        <f>'Glad70-before-LQ'!I32*$CG32*I$93</f>
        <v>0.085367004273497</v>
      </c>
      <c r="J32" s="62">
        <f>'Glad70-before-LQ'!J32*$CG32*J$93</f>
        <v>0.206836450812779</v>
      </c>
      <c r="K32" s="63">
        <f>'Glad70-before-LQ'!K32*$CG32*K$93</f>
        <v>0.18</v>
      </c>
      <c r="L32" s="62">
        <f>'Glad70-before-LQ'!L32*$CG32*L$93</f>
        <v>0.06841523551886131</v>
      </c>
      <c r="M32" s="62">
        <f>'Glad70-before-LQ'!M32*$CG32*M$93</f>
        <v>0.0389027239491951</v>
      </c>
      <c r="N32" s="62">
        <f>'Glad70-before-LQ'!N32*$CG32*N$93</f>
        <v>0.07398926441931809</v>
      </c>
      <c r="O32" s="62">
        <f>'Glad70-before-LQ'!O32*$CG32*O$93</f>
        <v>0.0584496073797101</v>
      </c>
      <c r="P32" s="62">
        <f>'Glad70-before-LQ'!P32*$CG32*P$93</f>
        <v>0.0091553976221108</v>
      </c>
      <c r="Q32" s="62">
        <f>'Glad70-before-LQ'!Q32*$CG32*Q$93</f>
        <v>0.0110501779292359</v>
      </c>
      <c r="R32" s="62">
        <f>'Glad70-before-LQ'!R32*$CG32*R$93</f>
        <v>0.0181764058643661</v>
      </c>
      <c r="S32" s="62">
        <f>'Glad70-before-LQ'!S32*$CG32*S$93</f>
        <v>0.00521651077578308</v>
      </c>
      <c r="T32" s="62">
        <f>'Glad70-before-LQ'!T32*$CG32*T$93</f>
        <v>0.531940067525782</v>
      </c>
      <c r="U32" s="62">
        <f>'Glad70-before-LQ'!U32*$CG32*U$93</f>
        <v>2.6772601635524</v>
      </c>
      <c r="V32" s="62">
        <f>'Glad70-before-LQ'!V32*$CG32*V$93</f>
        <v>0.0441563147686613</v>
      </c>
      <c r="W32" s="62">
        <f>'Glad70-before-LQ'!W32*$CG32*W$93</f>
        <v>1.37041243209985</v>
      </c>
      <c r="X32" s="64">
        <f>'Glad70-before-LQ'!X32*$CG32*X$93</f>
        <v>0</v>
      </c>
      <c r="Y32" s="62">
        <f>'Glad70-before-LQ'!Y32*$CG32*Y$93</f>
        <v>0.229891816339261</v>
      </c>
      <c r="Z32" s="62">
        <f>'Glad70-before-LQ'!Z32*$CG32*Z$93</f>
        <v>0.171852454158552</v>
      </c>
      <c r="AA32" s="62">
        <f>'Glad70-before-LQ'!AA32*$CG32*AA$93</f>
        <v>0.141189164295671</v>
      </c>
      <c r="AB32" s="62">
        <f>'Glad70-before-LQ'!AB32*$CG32*AB$93</f>
        <v>0.00261782626076812</v>
      </c>
      <c r="AC32" s="65">
        <f>'Glad70-before-LQ'!AC32*$CG32*AC$93</f>
        <v>0</v>
      </c>
      <c r="AD32" s="62">
        <f>'Glad70-before-LQ'!AD32*$CG32*AD$93</f>
        <v>0.00156025148362714</v>
      </c>
      <c r="AE32" s="62">
        <f>'Glad70-before-LQ'!AE32*$CG32*AE$93</f>
        <v>1.747828922169</v>
      </c>
      <c r="AF32" s="62">
        <f>'Glad70-before-LQ'!AF32*$CG32*AF$93</f>
        <v>1.04678845377434</v>
      </c>
      <c r="AG32" s="62">
        <f>'Glad70-before-LQ'!AG32*$CG32*AG$93</f>
        <v>0.848300780928041</v>
      </c>
      <c r="AH32" s="62">
        <f>'Glad70-before-LQ'!AH32*$CG32*AH$93</f>
        <v>1.28380897610712</v>
      </c>
      <c r="AI32" s="62">
        <f>'Glad70-before-LQ'!AI32*$CG32*AI$93</f>
        <v>1.86356503725518</v>
      </c>
      <c r="AJ32" s="62">
        <f>'Glad70-before-LQ'!AJ32*$CG32*AJ$93</f>
        <v>0.21592946868453</v>
      </c>
      <c r="AK32" s="62">
        <f>'Glad70-before-LQ'!AK32*$CG32*AK$93</f>
        <v>0.20376887536863</v>
      </c>
      <c r="AL32" s="62">
        <f>'Glad70-before-LQ'!AL32*$CG32*AL$93</f>
        <v>0.2896707631315</v>
      </c>
      <c r="AM32" s="62">
        <f>'Glad70-before-LQ'!AM32*$CG32*AM$93</f>
        <v>1.32227322924272</v>
      </c>
      <c r="AN32" s="62">
        <f>'Glad70-before-LQ'!AN32*$CG32*AN$93</f>
        <v>0.462184196849495</v>
      </c>
      <c r="AO32" s="62">
        <f>'Glad70-before-LQ'!AO32*$CG32*AO$93</f>
        <v>0.12274124641616</v>
      </c>
      <c r="AP32" s="62">
        <f>'Glad70-before-LQ'!AP32*$CG32*AP$93</f>
        <v>0.112840032060374</v>
      </c>
      <c r="AQ32" s="62">
        <f>'Glad70-before-LQ'!AQ32*$CG32*AQ$93</f>
        <v>0.00525697255528501</v>
      </c>
      <c r="AR32" s="62">
        <f>'Glad70-before-LQ'!AR32*$CG32*AR$93</f>
        <v>0.00730341203703236</v>
      </c>
      <c r="AS32" s="62">
        <f>'Glad70-before-LQ'!AS32*$CG32*AS$93</f>
        <v>0.479047300721252</v>
      </c>
      <c r="AT32" s="62">
        <f>'Glad70-before-LQ'!AT32*$CG32*AT$93</f>
        <v>0.0154964589994495</v>
      </c>
      <c r="AU32" s="62">
        <f>'Glad70-before-LQ'!AU32*$CG32*AU$93</f>
        <v>0.00662723819178443</v>
      </c>
      <c r="AV32" s="62">
        <f>'Glad70-before-LQ'!AV32*$CG32*AV$93</f>
        <v>0.00251499995461076</v>
      </c>
      <c r="AW32" s="62">
        <f>'Glad70-before-LQ'!AW32*$CG32*AW$93</f>
        <v>0.000711349646031813</v>
      </c>
      <c r="AX32" s="62">
        <f>'Glad70-before-LQ'!AX32*$CG32*AX$93</f>
        <v>0.07814604699789179</v>
      </c>
      <c r="AY32" s="62">
        <f>'Glad70-before-LQ'!AY32*$CG32*AY$93</f>
        <v>0.00213614436525776</v>
      </c>
      <c r="AZ32" s="62">
        <f>'Glad70-before-LQ'!AZ32*$CG32*AZ$93</f>
        <v>0.0207438581004965</v>
      </c>
      <c r="BA32" s="62">
        <f>'Glad70-before-LQ'!BA32*$CG32*BA$93</f>
        <v>0.0211264829211963</v>
      </c>
      <c r="BB32" s="62">
        <f>'Glad70-before-LQ'!BB32*$CG32*BB$93</f>
        <v>0.0592950726653403</v>
      </c>
      <c r="BC32" s="62">
        <f>'Glad70-before-LQ'!BC32*$CG32*BC$93</f>
        <v>1.63484642727391</v>
      </c>
      <c r="BD32" s="62">
        <f>'Glad70-before-LQ'!BD32*$CG32*BD$93</f>
        <v>1.56799706140668</v>
      </c>
      <c r="BE32" s="62">
        <f>'Glad70-before-LQ'!BE32*$CG32*BE$93</f>
        <v>6.36557748788543</v>
      </c>
      <c r="BF32" s="62">
        <f>'Glad70-before-LQ'!BF32*$CG32*BF$93</f>
        <v>0.000675649812234227</v>
      </c>
      <c r="BG32" s="62">
        <f>'Glad70-before-LQ'!BG32*$CG32*BG$93</f>
        <v>1.63925383681584</v>
      </c>
      <c r="BH32" s="62">
        <f>'Glad70-before-LQ'!BH32*$CG32*BH$93</f>
        <v>0.447148213847193</v>
      </c>
      <c r="BI32" s="62">
        <f>'Glad70-before-LQ'!BI32*$CG32*BI$93</f>
        <v>0.510014271800263</v>
      </c>
      <c r="BJ32" s="62">
        <f>'Glad70-before-LQ'!BJ32*$CG32*BJ$93</f>
        <v>0.00377958166907986</v>
      </c>
      <c r="BK32" s="62">
        <f>'Glad70-before-LQ'!BK32*$CG32*BK$93</f>
        <v>1.07589732308557</v>
      </c>
      <c r="BL32" s="62">
        <f>'Glad70-before-LQ'!BL32*$CG32*BL$93</f>
        <v>0.930091472471916</v>
      </c>
      <c r="BM32" s="62">
        <f>'Glad70-before-LQ'!BM32*$CG32*BM$93</f>
        <v>0.153827524922796</v>
      </c>
      <c r="BN32" s="62">
        <f>'Glad70-before-LQ'!BN32*$CG32*BN$93</f>
        <v>0.0128012564974534</v>
      </c>
      <c r="BO32" s="62">
        <f>'Glad70-before-LQ'!BO32*$CG32*BO$93</f>
        <v>2.65867972547202</v>
      </c>
      <c r="BP32" s="62">
        <f>'Glad70-before-LQ'!BP32*$CG32*BP$93</f>
        <v>0.870828290204275</v>
      </c>
      <c r="BQ32" s="62">
        <f>'Glad70-before-LQ'!BQ32*$CG32*BQ$93</f>
        <v>0.009174960593088191</v>
      </c>
      <c r="BR32" s="62">
        <f>'Glad70-before-LQ'!BR32*$CG32*BR$93</f>
        <v>0.284755470157498</v>
      </c>
      <c r="BS32" s="62">
        <f>'Glad70-before-LQ'!BS32*$CG32*BS$93</f>
        <v>0.00619491576646669</v>
      </c>
      <c r="BT32" s="62">
        <f>'Glad70-before-LQ'!BT32*$CG32*BT$93</f>
        <v>0.70727570659128</v>
      </c>
      <c r="BU32" s="62">
        <f>'Glad70-before-LQ'!BU32*$CG32*BU$93</f>
        <v>0.274946465657004</v>
      </c>
      <c r="BV32" s="4">
        <f>SUM(D32:BU32)</f>
        <v>37.6527733545026</v>
      </c>
      <c r="BW32" s="66">
        <f>'Glad-base'!BW32*'Households'!$B$3/'Households'!$B$7</f>
        <v>29.3241543381565</v>
      </c>
      <c r="BX32" s="66">
        <f>'Glad-base'!BX32*'Households'!$B$3/'Households'!$B$7</f>
        <v>2.20962965162719</v>
      </c>
      <c r="BY32" s="66">
        <f>'Glad-base'!BY32*'Businesses'!$B$4/'Businesses'!$C$4</f>
        <v>1.45598158554198</v>
      </c>
      <c r="BZ32" s="66">
        <f>'Glad-base'!BZ32*'Households'!$B$3/'Households'!$B$7</f>
        <v>0.933632392430484</v>
      </c>
      <c r="CA32" s="66">
        <f>'Glad-base'!CA32*'Households'!$B$3/'Households'!$B$7</f>
        <v>0.765089868753862</v>
      </c>
      <c r="CB32" s="66">
        <f>'Glad-base'!CB32*'Glad-id-output'!B30/'Glad-id-output'!E30</f>
        <v>9.75800424150029e-05</v>
      </c>
      <c r="CC32" s="62">
        <f>'Exports'!D33</f>
        <v>3</v>
      </c>
      <c r="CD32" s="4">
        <f>SUM(BW32:CC32)</f>
        <v>37.6885854165524</v>
      </c>
      <c r="CE32" s="4">
        <f>SUM(CD32,BV32)</f>
        <v>75.341358771055</v>
      </c>
      <c r="CF32" s="67">
        <v>0.0032204634460397</v>
      </c>
      <c r="CG32" s="67">
        <f>'Glad-id-output'!I30</f>
        <v>1</v>
      </c>
    </row>
    <row r="33" ht="20.05" customHeight="1">
      <c r="A33" t="s" s="58">
        <v>1</v>
      </c>
      <c r="B33" s="59">
        <v>29</v>
      </c>
      <c r="C33" t="s" s="60">
        <v>193</v>
      </c>
      <c r="D33" s="61">
        <f>'Glad70-before-LQ'!D33*$CG33*D$93</f>
        <v>0.666064608156675</v>
      </c>
      <c r="E33" s="62">
        <f>'Glad70-before-LQ'!E33*$CG33*E$93</f>
        <v>3.71280836969645e-05</v>
      </c>
      <c r="F33" s="62">
        <f>'Glad70-before-LQ'!F33*$CG33*F$93</f>
        <v>0.00114080985364934</v>
      </c>
      <c r="G33" s="62">
        <f>'Glad70-before-LQ'!G33*$CG33*G$93</f>
        <v>0.0324545017131914</v>
      </c>
      <c r="H33" s="62">
        <f>'Glad70-before-LQ'!H33*$CG33*H$93</f>
        <v>0.014798933144055</v>
      </c>
      <c r="I33" s="62">
        <f>'Glad70-before-LQ'!I33*$CG33*I$93</f>
        <v>0.06996313749078389</v>
      </c>
      <c r="J33" s="62">
        <f>'Glad70-before-LQ'!J33*$CG33*J$93</f>
        <v>7.04087432481399</v>
      </c>
      <c r="K33" s="63">
        <f>'Glad70-before-LQ'!K33*$CG33*K$93</f>
        <v>5.40222023306398</v>
      </c>
      <c r="L33" s="62">
        <f>'Glad70-before-LQ'!L33*$CG33*L$93</f>
        <v>0.0305283641989007</v>
      </c>
      <c r="M33" s="62">
        <f>'Glad70-before-LQ'!M33*$CG33*M$93</f>
        <v>0.0164017356403536</v>
      </c>
      <c r="N33" s="62">
        <f>'Glad70-before-LQ'!N33*$CG33*N$93</f>
        <v>0.0808490350951831</v>
      </c>
      <c r="O33" s="62">
        <f>'Glad70-before-LQ'!O33*$CG33*O$93</f>
        <v>0.0705949132801794</v>
      </c>
      <c r="P33" s="62">
        <f>'Glad70-before-LQ'!P33*$CG33*P$93</f>
        <v>0.010428423231144</v>
      </c>
      <c r="Q33" s="62">
        <f>'Glad70-before-LQ'!Q33*$CG33*Q$93</f>
        <v>0.0137079278623048</v>
      </c>
      <c r="R33" s="62">
        <f>'Glad70-before-LQ'!R33*$CG33*R$93</f>
        <v>0.00192773675895458</v>
      </c>
      <c r="S33" s="62">
        <f>'Glad70-before-LQ'!S33*$CG33*S$93</f>
        <v>0.00773628340467121</v>
      </c>
      <c r="T33" s="62">
        <f>'Glad70-before-LQ'!T33*$CG33*T$93</f>
        <v>0.127480380834448</v>
      </c>
      <c r="U33" s="62">
        <f>'Glad70-before-LQ'!U33*$CG33*U$93</f>
        <v>1.10767213044042</v>
      </c>
      <c r="V33" s="62">
        <f>'Glad70-before-LQ'!V33*$CG33*V$93</f>
        <v>0.0490698054770564</v>
      </c>
      <c r="W33" s="62">
        <f>'Glad70-before-LQ'!W33*$CG33*W$93</f>
        <v>1.71738778177001</v>
      </c>
      <c r="X33" s="64">
        <f>'Glad70-before-LQ'!X33*$CG33*X$93</f>
        <v>0</v>
      </c>
      <c r="Y33" s="62">
        <f>'Glad70-before-LQ'!Y33*$CG33*Y$93</f>
        <v>1.31396444595905</v>
      </c>
      <c r="Z33" s="62">
        <f>'Glad70-before-LQ'!Z33*$CG33*Z$93</f>
        <v>0.186808559218547</v>
      </c>
      <c r="AA33" s="62">
        <f>'Glad70-before-LQ'!AA33*$CG33*AA$93</f>
        <v>0.237967469431444</v>
      </c>
      <c r="AB33" s="62">
        <f>'Glad70-before-LQ'!AB33*$CG33*AB$93</f>
        <v>0.0144094583438814</v>
      </c>
      <c r="AC33" s="65">
        <f>'Glad70-before-LQ'!AC33*$CG33*AC$93</f>
        <v>0</v>
      </c>
      <c r="AD33" s="62">
        <f>'Glad70-before-LQ'!AD33*$CG33*AD$93</f>
        <v>0.00581393381807497</v>
      </c>
      <c r="AE33" s="62">
        <f>'Glad70-before-LQ'!AE33*$CG33*AE$93</f>
        <v>0.122188891791571</v>
      </c>
      <c r="AF33" s="62">
        <f>'Glad70-before-LQ'!AF33*$CG33*AF$93</f>
        <v>8.769548704857399</v>
      </c>
      <c r="AG33" s="62">
        <f>'Glad70-before-LQ'!AG33*$CG33*AG$93</f>
        <v>0.442585013579074</v>
      </c>
      <c r="AH33" s="62">
        <f>'Glad70-before-LQ'!AH33*$CG33*AH$93</f>
        <v>4.07932958535918</v>
      </c>
      <c r="AI33" s="62">
        <f>'Glad70-before-LQ'!AI33*$CG33*AI$93</f>
        <v>2.76884275701838</v>
      </c>
      <c r="AJ33" s="62">
        <f>'Glad70-before-LQ'!AJ33*$CG33*AJ$93</f>
        <v>1.65353527751978</v>
      </c>
      <c r="AK33" s="62">
        <f>'Glad70-before-LQ'!AK33*$CG33*AK$93</f>
        <v>0.788035650057986</v>
      </c>
      <c r="AL33" s="62">
        <f>'Glad70-before-LQ'!AL33*$CG33*AL$93</f>
        <v>0.15268623508949</v>
      </c>
      <c r="AM33" s="62">
        <f>'Glad70-before-LQ'!AM33*$CG33*AM$93</f>
        <v>0.84658686642609</v>
      </c>
      <c r="AN33" s="62">
        <f>'Glad70-before-LQ'!AN33*$CG33*AN$93</f>
        <v>1.34899149696674</v>
      </c>
      <c r="AO33" s="62">
        <f>'Glad70-before-LQ'!AO33*$CG33*AO$93</f>
        <v>0.356771738477496</v>
      </c>
      <c r="AP33" s="62">
        <f>'Glad70-before-LQ'!AP33*$CG33*AP$93</f>
        <v>0.733818721362248</v>
      </c>
      <c r="AQ33" s="62">
        <f>'Glad70-before-LQ'!AQ33*$CG33*AQ$93</f>
        <v>0.0223961272593284</v>
      </c>
      <c r="AR33" s="62">
        <f>'Glad70-before-LQ'!AR33*$CG33*AR$93</f>
        <v>0.0481909621583771</v>
      </c>
      <c r="AS33" s="62">
        <f>'Glad70-before-LQ'!AS33*$CG33*AS$93</f>
        <v>2.68880740259377</v>
      </c>
      <c r="AT33" s="62">
        <f>'Glad70-before-LQ'!AT33*$CG33*AT$93</f>
        <v>0.00145379509279239</v>
      </c>
      <c r="AU33" s="62">
        <f>'Glad70-before-LQ'!AU33*$CG33*AU$93</f>
        <v>0.0116018226742309</v>
      </c>
      <c r="AV33" s="62">
        <f>'Glad70-before-LQ'!AV33*$CG33*AV$93</f>
        <v>0.000892546702257645</v>
      </c>
      <c r="AW33" s="62">
        <f>'Glad70-before-LQ'!AW33*$CG33*AW$93</f>
        <v>0.000296916615623426</v>
      </c>
      <c r="AX33" s="62">
        <f>'Glad70-before-LQ'!AX33*$CG33*AX$93</f>
        <v>0.514327161121319</v>
      </c>
      <c r="AY33" s="62">
        <f>'Glad70-before-LQ'!AY33*$CG33*AY$93</f>
        <v>0.000316188172974775</v>
      </c>
      <c r="AZ33" s="62">
        <f>'Glad70-before-LQ'!AZ33*$CG33*AZ$93</f>
        <v>0.0297912005224735</v>
      </c>
      <c r="BA33" s="62">
        <f>'Glad70-before-LQ'!BA33*$CG33*BA$93</f>
        <v>0.0162674681377207</v>
      </c>
      <c r="BB33" s="62">
        <f>'Glad70-before-LQ'!BB33*$CG33*BB$93</f>
        <v>0.157117897572831</v>
      </c>
      <c r="BC33" s="62">
        <f>'Glad70-before-LQ'!BC33*$CG33*BC$93</f>
        <v>0.715799376330862</v>
      </c>
      <c r="BD33" s="62">
        <f>'Glad70-before-LQ'!BD33*$CG33*BD$93</f>
        <v>1.52872175639288</v>
      </c>
      <c r="BE33" s="62">
        <f>'Glad70-before-LQ'!BE33*$CG33*BE$93</f>
        <v>5.42376511972497</v>
      </c>
      <c r="BF33" s="62">
        <f>'Glad70-before-LQ'!BF33*$CG33*BF$93</f>
        <v>0.166156505210628</v>
      </c>
      <c r="BG33" s="62">
        <f>'Glad70-before-LQ'!BG33*$CG33*BG$93</f>
        <v>3.74460296997329</v>
      </c>
      <c r="BH33" s="62">
        <f>'Glad70-before-LQ'!BH33*$CG33*BH$93</f>
        <v>0.947958904930175</v>
      </c>
      <c r="BI33" s="62">
        <f>'Glad70-before-LQ'!BI33*$CG33*BI$93</f>
        <v>0.111433948335274</v>
      </c>
      <c r="BJ33" s="62">
        <f>'Glad70-before-LQ'!BJ33*$CG33*BJ$93</f>
        <v>0.00395895983891569</v>
      </c>
      <c r="BK33" s="62">
        <f>'Glad70-before-LQ'!BK33*$CG33*BK$93</f>
        <v>1.41594093037046</v>
      </c>
      <c r="BL33" s="62">
        <f>'Glad70-before-LQ'!BL33*$CG33*BL$93</f>
        <v>0.536756273049142</v>
      </c>
      <c r="BM33" s="62">
        <f>'Glad70-before-LQ'!BM33*$CG33*BM$93</f>
        <v>0.142913813134321</v>
      </c>
      <c r="BN33" s="62">
        <f>'Glad70-before-LQ'!BN33*$CG33*BN$93</f>
        <v>0.187252035267125</v>
      </c>
      <c r="BO33" s="62">
        <f>'Glad70-before-LQ'!BO33*$CG33*BO$93</f>
        <v>9.292437907218289</v>
      </c>
      <c r="BP33" s="62">
        <f>'Glad70-before-LQ'!BP33*$CG33*BP$93</f>
        <v>1.24935617234019</v>
      </c>
      <c r="BQ33" s="62">
        <f>'Glad70-before-LQ'!BQ33*$CG33*BQ$93</f>
        <v>0.0670014792195404</v>
      </c>
      <c r="BR33" s="62">
        <f>'Glad70-before-LQ'!BR33*$CG33*BR$93</f>
        <v>0.035178531609427</v>
      </c>
      <c r="BS33" s="62">
        <f>'Glad70-before-LQ'!BS33*$CG33*BS$93</f>
        <v>0.00445167505551703</v>
      </c>
      <c r="BT33" s="62">
        <f>'Glad70-before-LQ'!BT33*$CG33*BT$93</f>
        <v>0.270503294403163</v>
      </c>
      <c r="BU33" s="62">
        <f>'Glad70-before-LQ'!BU33*$CG33*BU$93</f>
        <v>0.253627196299049</v>
      </c>
      <c r="BV33" s="4">
        <f>SUM(D33:BU33)</f>
        <v>69.872499336917</v>
      </c>
      <c r="BW33" s="66">
        <f>'Glad-base'!BW33*'Households'!$B$3/'Households'!$B$7</f>
        <v>1.44930012895984</v>
      </c>
      <c r="BX33" s="66">
        <f>'Glad-base'!BX33*'Households'!$B$3/'Households'!$B$7</f>
        <v>1.54772868095778</v>
      </c>
      <c r="BY33" s="66">
        <f>'Glad-base'!BY33*'Businesses'!$B$4/'Businesses'!$C$4</f>
        <v>0.258038290254015</v>
      </c>
      <c r="BZ33" s="66">
        <f>'Glad-base'!BZ33*'Households'!$B$3/'Households'!$B$7</f>
        <v>0.043022840607621</v>
      </c>
      <c r="CA33" s="66">
        <f>'Glad-base'!CA33*'Households'!$B$3/'Households'!$B$7</f>
        <v>0.107638157270855</v>
      </c>
      <c r="CB33" s="66">
        <f>'Glad-base'!CB33*'Glad-id-output'!B31/'Glad-id-output'!E31</f>
        <v>0.000321924925528848</v>
      </c>
      <c r="CC33" s="62">
        <f>'Exports'!D34</f>
        <v>37.7</v>
      </c>
      <c r="CD33" s="4">
        <f>SUM(BW33:CC33)</f>
        <v>41.1060500229756</v>
      </c>
      <c r="CE33" s="4">
        <f>SUM(CD33,BV33)</f>
        <v>110.978549359893</v>
      </c>
      <c r="CF33" s="67">
        <v>0.008191473932031739</v>
      </c>
      <c r="CG33" s="67">
        <f>'Glad-id-output'!I31</f>
        <v>1</v>
      </c>
    </row>
    <row r="34" ht="20.05" customHeight="1">
      <c r="A34" t="s" s="58">
        <v>1</v>
      </c>
      <c r="B34" s="59">
        <v>30</v>
      </c>
      <c r="C34" t="s" s="60">
        <v>194</v>
      </c>
      <c r="D34" s="61">
        <f>'Glad70-before-LQ'!D34*$CG34*D$93</f>
        <v>0.630941072207915</v>
      </c>
      <c r="E34" s="62">
        <f>'Glad70-before-LQ'!E34*$CG34*E$93</f>
        <v>0.0226182671617399</v>
      </c>
      <c r="F34" s="62">
        <f>'Glad70-before-LQ'!F34*$CG34*F$93</f>
        <v>0.000492790433541831</v>
      </c>
      <c r="G34" s="62">
        <f>'Glad70-before-LQ'!G34*$CG34*G$93</f>
        <v>0.0204676129443516</v>
      </c>
      <c r="H34" s="62">
        <f>'Glad70-before-LQ'!H34*$CG34*H$93</f>
        <v>0.0425191865280006</v>
      </c>
      <c r="I34" s="62">
        <f>'Glad70-before-LQ'!I34*$CG34*I$93</f>
        <v>0.283177192409482</v>
      </c>
      <c r="J34" s="62">
        <f>'Glad70-before-LQ'!J34*$CG34*J$93</f>
        <v>17.3651687096412</v>
      </c>
      <c r="K34" s="63">
        <f>'Glad70-before-LQ'!K34*$CG34*K$93</f>
        <v>0.275308099185498</v>
      </c>
      <c r="L34" s="62">
        <f>'Glad70-before-LQ'!L34*$CG34*L$93</f>
        <v>0.310836060427755</v>
      </c>
      <c r="M34" s="62">
        <f>'Glad70-before-LQ'!M34*$CG34*M$93</f>
        <v>0.07261423003728951</v>
      </c>
      <c r="N34" s="62">
        <f>'Glad70-before-LQ'!N34*$CG34*N$93</f>
        <v>0.009866387927524201</v>
      </c>
      <c r="O34" s="62">
        <f>'Glad70-before-LQ'!O34*$CG34*O$93</f>
        <v>0.0101817462487865</v>
      </c>
      <c r="P34" s="62">
        <f>'Glad70-before-LQ'!P34*$CG34*P$93</f>
        <v>0.000837331643839515</v>
      </c>
      <c r="Q34" s="62">
        <f>'Glad70-before-LQ'!Q34*$CG34*Q$93</f>
        <v>0.0330317859901876</v>
      </c>
      <c r="R34" s="62">
        <f>'Glad70-before-LQ'!R34*$CG34*R$93</f>
        <v>0.0021550766752451</v>
      </c>
      <c r="S34" s="62">
        <f>'Glad70-before-LQ'!S34*$CG34*S$93</f>
        <v>0.0050525810415167</v>
      </c>
      <c r="T34" s="62">
        <f>'Glad70-before-LQ'!T34*$CG34*T$93</f>
        <v>0.140815410200065</v>
      </c>
      <c r="U34" s="62">
        <f>'Glad70-before-LQ'!U34*$CG34*U$93</f>
        <v>0.257695093093115</v>
      </c>
      <c r="V34" s="62">
        <f>'Glad70-before-LQ'!V34*$CG34*V$93</f>
        <v>0.0075922979975226</v>
      </c>
      <c r="W34" s="62">
        <f>'Glad70-before-LQ'!W34*$CG34*W$93</f>
        <v>0.246210514024769</v>
      </c>
      <c r="X34" s="64">
        <f>'Glad70-before-LQ'!X34*$CG34*X$93</f>
        <v>0</v>
      </c>
      <c r="Y34" s="62">
        <f>'Glad70-before-LQ'!Y34*$CG34*Y$93</f>
        <v>0.215011546045302</v>
      </c>
      <c r="Z34" s="62">
        <f>'Glad70-before-LQ'!Z34*$CG34*Z$93</f>
        <v>0.0412073283271384</v>
      </c>
      <c r="AA34" s="62">
        <f>'Glad70-before-LQ'!AA34*$CG34*AA$93</f>
        <v>0.0492139300338421</v>
      </c>
      <c r="AB34" s="62">
        <f>'Glad70-before-LQ'!AB34*$CG34*AB$93</f>
        <v>0.00509050918176085</v>
      </c>
      <c r="AC34" s="65">
        <f>'Glad70-before-LQ'!AC34*$CG34*AC$93</f>
        <v>0</v>
      </c>
      <c r="AD34" s="62">
        <f>'Glad70-before-LQ'!AD34*$CG34*AD$93</f>
        <v>0.018868884440381</v>
      </c>
      <c r="AE34" s="62">
        <f>'Glad70-before-LQ'!AE34*$CG34*AE$93</f>
        <v>0.223626566345412</v>
      </c>
      <c r="AF34" s="62">
        <f>'Glad70-before-LQ'!AF34*$CG34*AF$93</f>
        <v>0.170387163096923</v>
      </c>
      <c r="AG34" s="62">
        <f>'Glad70-before-LQ'!AG34*$CG34*AG$93</f>
        <v>3.842049197688</v>
      </c>
      <c r="AH34" s="62">
        <f>'Glad70-before-LQ'!AH34*$CG34*AH$93</f>
        <v>15.2484136590535</v>
      </c>
      <c r="AI34" s="62">
        <f>'Glad70-before-LQ'!AI34*$CG34*AI$93</f>
        <v>14.665543578944</v>
      </c>
      <c r="AJ34" s="62">
        <f>'Glad70-before-LQ'!AJ34*$CG34*AJ$93</f>
        <v>1.15559355286824</v>
      </c>
      <c r="AK34" s="62">
        <f>'Glad70-before-LQ'!AK34*$CG34*AK$93</f>
        <v>0.95067252094217</v>
      </c>
      <c r="AL34" s="62">
        <f>'Glad70-before-LQ'!AL34*$CG34*AL$93</f>
        <v>0.605146677883725</v>
      </c>
      <c r="AM34" s="62">
        <f>'Glad70-before-LQ'!AM34*$CG34*AM$93</f>
        <v>0.621049128211795</v>
      </c>
      <c r="AN34" s="62">
        <f>'Glad70-before-LQ'!AN34*$CG34*AN$93</f>
        <v>0.348053002864948</v>
      </c>
      <c r="AO34" s="62">
        <f>'Glad70-before-LQ'!AO34*$CG34*AO$93</f>
        <v>4.847900502217</v>
      </c>
      <c r="AP34" s="62">
        <f>'Glad70-before-LQ'!AP34*$CG34*AP$93</f>
        <v>0.366547425153125</v>
      </c>
      <c r="AQ34" s="62">
        <f>'Glad70-before-LQ'!AQ34*$CG34*AQ$93</f>
        <v>0.0469178971929046</v>
      </c>
      <c r="AR34" s="62">
        <f>'Glad70-before-LQ'!AR34*$CG34*AR$93</f>
        <v>0.059898242575019</v>
      </c>
      <c r="AS34" s="62">
        <f>'Glad70-before-LQ'!AS34*$CG34*AS$93</f>
        <v>2.77770393636828</v>
      </c>
      <c r="AT34" s="62">
        <f>'Glad70-before-LQ'!AT34*$CG34*AT$93</f>
        <v>0.00801950926733835</v>
      </c>
      <c r="AU34" s="62">
        <f>'Glad70-before-LQ'!AU34*$CG34*AU$93</f>
        <v>0.008026979437258349</v>
      </c>
      <c r="AV34" s="62">
        <f>'Glad70-before-LQ'!AV34*$CG34*AV$93</f>
        <v>0.00829802519542845</v>
      </c>
      <c r="AW34" s="62">
        <f>'Glad70-before-LQ'!AW34*$CG34*AW$93</f>
        <v>0.00133543019726964</v>
      </c>
      <c r="AX34" s="62">
        <f>'Glad70-before-LQ'!AX34*$CG34*AX$93</f>
        <v>0.0594789551567515</v>
      </c>
      <c r="AY34" s="62">
        <f>'Glad70-before-LQ'!AY34*$CG34*AY$93</f>
        <v>0.00145559011429078</v>
      </c>
      <c r="AZ34" s="62">
        <f>'Glad70-before-LQ'!AZ34*$CG34*AZ$93</f>
        <v>0.0565850741197415</v>
      </c>
      <c r="BA34" s="62">
        <f>'Glad70-before-LQ'!BA34*$CG34*BA$93</f>
        <v>0.0274023957926491</v>
      </c>
      <c r="BB34" s="62">
        <f>'Glad70-before-LQ'!BB34*$CG34*BB$93</f>
        <v>0.086287555391523</v>
      </c>
      <c r="BC34" s="62">
        <f>'Glad70-before-LQ'!BC34*$CG34*BC$93</f>
        <v>0.769833371891475</v>
      </c>
      <c r="BD34" s="62">
        <f>'Glad70-before-LQ'!BD34*$CG34*BD$93</f>
        <v>4.353761746042</v>
      </c>
      <c r="BE34" s="62">
        <f>'Glad70-before-LQ'!BE34*$CG34*BE$93</f>
        <v>2.88723028433592</v>
      </c>
      <c r="BF34" s="62">
        <f>'Glad70-before-LQ'!BF34*$CG34*BF$93</f>
        <v>0.0391735555536022</v>
      </c>
      <c r="BG34" s="62">
        <f>'Glad70-before-LQ'!BG34*$CG34*BG$93</f>
        <v>0.7561445169064051</v>
      </c>
      <c r="BH34" s="62">
        <f>'Glad70-before-LQ'!BH34*$CG34*BH$93</f>
        <v>0.184148552845248</v>
      </c>
      <c r="BI34" s="62">
        <f>'Glad70-before-LQ'!BI34*$CG34*BI$93</f>
        <v>2.12590549150728</v>
      </c>
      <c r="BJ34" s="62">
        <f>'Glad70-before-LQ'!BJ34*$CG34*BJ$93</f>
        <v>0.0482739218656345</v>
      </c>
      <c r="BK34" s="62">
        <f>'Glad70-before-LQ'!BK34*$CG34*BK$93</f>
        <v>0.375429844673382</v>
      </c>
      <c r="BL34" s="62">
        <f>'Glad70-before-LQ'!BL34*$CG34*BL$93</f>
        <v>0.711228516157665</v>
      </c>
      <c r="BM34" s="62">
        <f>'Glad70-before-LQ'!BM34*$CG34*BM$93</f>
        <v>0.0885152118838705</v>
      </c>
      <c r="BN34" s="62">
        <f>'Glad70-before-LQ'!BN34*$CG34*BN$93</f>
        <v>0.0165267575138603</v>
      </c>
      <c r="BO34" s="62">
        <f>'Glad70-before-LQ'!BO34*$CG34*BO$93</f>
        <v>1.13660805627685</v>
      </c>
      <c r="BP34" s="62">
        <f>'Glad70-before-LQ'!BP34*$CG34*BP$93</f>
        <v>0.375499163731801</v>
      </c>
      <c r="BQ34" s="62">
        <f>'Glad70-before-LQ'!BQ34*$CG34*BQ$93</f>
        <v>0.0072393765444028</v>
      </c>
      <c r="BR34" s="62">
        <f>'Glad70-before-LQ'!BR34*$CG34*BR$93</f>
        <v>0.0322818871506915</v>
      </c>
      <c r="BS34" s="62">
        <f>'Glad70-before-LQ'!BS34*$CG34*BS$93</f>
        <v>0.0069854953967933</v>
      </c>
      <c r="BT34" s="62">
        <f>'Glad70-before-LQ'!BT34*$CG34*BT$93</f>
        <v>0.571104426561225</v>
      </c>
      <c r="BU34" s="62">
        <f>'Glad70-before-LQ'!BU34*$CG34*BU$93</f>
        <v>0.213498227030656</v>
      </c>
      <c r="BV34" s="4">
        <f>SUM(D34:BU34)</f>
        <v>80.9527546137938</v>
      </c>
      <c r="BW34" s="66">
        <f>'Glad-base'!BW34*'Households'!$B$3/'Households'!$B$7</f>
        <v>0.400373617198764</v>
      </c>
      <c r="BX34" s="66">
        <f>'Glad-base'!BX34*'Households'!$B$3/'Households'!$B$7</f>
        <v>0.634516068475798</v>
      </c>
      <c r="BY34" s="66">
        <f>'Glad-base'!BY34*'Businesses'!$B$4/'Businesses'!$C$4</f>
        <v>151.208170658642</v>
      </c>
      <c r="BZ34" s="66">
        <f>'Glad-base'!BZ34*'Households'!$B$3/'Households'!$B$7</f>
        <v>8.45995898789907</v>
      </c>
      <c r="CA34" s="66">
        <f>'Glad-base'!CA34*'Households'!$B$3/'Households'!$B$7</f>
        <v>29.647718748723</v>
      </c>
      <c r="CB34" s="66">
        <f>'Glad-base'!CB34*'Glad-id-output'!B32/'Glad-id-output'!E32</f>
        <v>0.000105200164144084</v>
      </c>
      <c r="CC34" s="62">
        <f>'Exports'!D35</f>
        <v>0.4</v>
      </c>
      <c r="CD34" s="4">
        <f>SUM(BW34:CC34)</f>
        <v>190.750843281103</v>
      </c>
      <c r="CE34" s="4">
        <f>SUM(CD34,BV34)</f>
        <v>271.703597894897</v>
      </c>
      <c r="CF34" s="67">
        <v>0.00110042012703016</v>
      </c>
      <c r="CG34" s="67">
        <f>'Glad-id-output'!I32</f>
        <v>0.5</v>
      </c>
    </row>
    <row r="35" ht="20.05" customHeight="1">
      <c r="A35" t="s" s="58">
        <v>1</v>
      </c>
      <c r="B35" s="59">
        <v>31</v>
      </c>
      <c r="C35" t="s" s="60">
        <v>195</v>
      </c>
      <c r="D35" s="61">
        <f>'Glad70-before-LQ'!D35*$CG35*D$93</f>
        <v>0.9016016245458069</v>
      </c>
      <c r="E35" s="62">
        <f>'Glad70-before-LQ'!E35*$CG35*E$93</f>
        <v>0.00490198322433835</v>
      </c>
      <c r="F35" s="62">
        <f>'Glad70-before-LQ'!F35*$CG35*F$93</f>
        <v>0.00017494060390735</v>
      </c>
      <c r="G35" s="62">
        <f>'Glad70-before-LQ'!G35*$CG35*G$93</f>
        <v>0.00604152391669673</v>
      </c>
      <c r="H35" s="62">
        <f>'Glad70-before-LQ'!H35*$CG35*H$93</f>
        <v>0.0143196668986968</v>
      </c>
      <c r="I35" s="62">
        <f>'Glad70-before-LQ'!I35*$CG35*I$93</f>
        <v>0.865660896316247</v>
      </c>
      <c r="J35" s="62">
        <f>'Glad70-before-LQ'!J35*$CG35*J$93</f>
        <v>9.89816380322238</v>
      </c>
      <c r="K35" s="63">
        <f>'Glad70-before-LQ'!K35*$CG35*K$93</f>
        <v>0.54424437851345</v>
      </c>
      <c r="L35" s="62">
        <f>'Glad70-before-LQ'!L35*$CG35*L$93</f>
        <v>1.30456617629503</v>
      </c>
      <c r="M35" s="62">
        <f>'Glad70-before-LQ'!M35*$CG35*M$93</f>
        <v>0.0241228869585144</v>
      </c>
      <c r="N35" s="62">
        <f>'Glad70-before-LQ'!N35*$CG35*N$93</f>
        <v>0.00391409578123424</v>
      </c>
      <c r="O35" s="62">
        <f>'Glad70-before-LQ'!O35*$CG35*O$93</f>
        <v>0.00384545572381288</v>
      </c>
      <c r="P35" s="62">
        <f>'Glad70-before-LQ'!P35*$CG35*P$93</f>
        <v>0.00056560939558747</v>
      </c>
      <c r="Q35" s="62">
        <f>'Glad70-before-LQ'!Q35*$CG35*Q$93</f>
        <v>0.00746916004973363</v>
      </c>
      <c r="R35" s="62">
        <f>'Glad70-before-LQ'!R35*$CG35*R$93</f>
        <v>0.00063790555347225</v>
      </c>
      <c r="S35" s="62">
        <f>'Glad70-before-LQ'!S35*$CG35*S$93</f>
        <v>0.00154857504869017</v>
      </c>
      <c r="T35" s="62">
        <f>'Glad70-before-LQ'!T35*$CG35*T$93</f>
        <v>0.162507511024599</v>
      </c>
      <c r="U35" s="62">
        <f>'Glad70-before-LQ'!U35*$CG35*U$93</f>
        <v>0.11558453231841</v>
      </c>
      <c r="V35" s="62">
        <f>'Glad70-before-LQ'!V35*$CG35*V$93</f>
        <v>0.0030705668230072</v>
      </c>
      <c r="W35" s="62">
        <f>'Glad70-before-LQ'!W35*$CG35*W$93</f>
        <v>0.09511442016516219</v>
      </c>
      <c r="X35" s="64">
        <f>'Glad70-before-LQ'!X35*$CG35*X$93</f>
        <v>0</v>
      </c>
      <c r="Y35" s="62">
        <f>'Glad70-before-LQ'!Y35*$CG35*Y$93</f>
        <v>0.0767921414896503</v>
      </c>
      <c r="Z35" s="62">
        <f>'Glad70-before-LQ'!Z35*$CG35*Z$93</f>
        <v>0.0142554159497407</v>
      </c>
      <c r="AA35" s="62">
        <f>'Glad70-before-LQ'!AA35*$CG35*AA$93</f>
        <v>0.0167564210179958</v>
      </c>
      <c r="AB35" s="62">
        <f>'Glad70-before-LQ'!AB35*$CG35*AB$93</f>
        <v>0.00148371373024055</v>
      </c>
      <c r="AC35" s="65">
        <f>'Glad70-before-LQ'!AC35*$CG35*AC$93</f>
        <v>0</v>
      </c>
      <c r="AD35" s="62">
        <f>'Glad70-before-LQ'!AD35*$CG35*AD$93</f>
        <v>0.00484097128096944</v>
      </c>
      <c r="AE35" s="62">
        <f>'Glad70-before-LQ'!AE35*$CG35*AE$93</f>
        <v>0.07926880930716571</v>
      </c>
      <c r="AF35" s="62">
        <f>'Glad70-before-LQ'!AF35*$CG35*AF$93</f>
        <v>0.129030459082578</v>
      </c>
      <c r="AG35" s="62">
        <f>'Glad70-before-LQ'!AG35*$CG35*AG$93</f>
        <v>0.802896236024637</v>
      </c>
      <c r="AH35" s="62">
        <f>'Glad70-before-LQ'!AH35*$CG35*AH$93</f>
        <v>3.16757613359009</v>
      </c>
      <c r="AI35" s="62">
        <f>'Glad70-before-LQ'!AI35*$CG35*AI$93</f>
        <v>3.54894189585898</v>
      </c>
      <c r="AJ35" s="62">
        <f>'Glad70-before-LQ'!AJ35*$CG35*AJ$93</f>
        <v>0.46856104486228</v>
      </c>
      <c r="AK35" s="62">
        <f>'Glad70-before-LQ'!AK35*$CG35*AK$93</f>
        <v>0.278963723379436</v>
      </c>
      <c r="AL35" s="62">
        <f>'Glad70-before-LQ'!AL35*$CG35*AL$93</f>
        <v>0.0240430419886887</v>
      </c>
      <c r="AM35" s="62">
        <f>'Glad70-before-LQ'!AM35*$CG35*AM$93</f>
        <v>0.135183453802992</v>
      </c>
      <c r="AN35" s="62">
        <f>'Glad70-before-LQ'!AN35*$CG35*AN$93</f>
        <v>0.0828713170181954</v>
      </c>
      <c r="AO35" s="62">
        <f>'Glad70-before-LQ'!AO35*$CG35*AO$93</f>
        <v>11.244389090944</v>
      </c>
      <c r="AP35" s="62">
        <f>'Glad70-before-LQ'!AP35*$CG35*AP$93</f>
        <v>0.457739776697208</v>
      </c>
      <c r="AQ35" s="62">
        <f>'Glad70-before-LQ'!AQ35*$CG35*AQ$93</f>
        <v>0.0133041871704169</v>
      </c>
      <c r="AR35" s="62">
        <f>'Glad70-before-LQ'!AR35*$CG35*AR$93</f>
        <v>0.0160642103601828</v>
      </c>
      <c r="AS35" s="62">
        <f>'Glad70-before-LQ'!AS35*$CG35*AS$93</f>
        <v>24.2443732230125</v>
      </c>
      <c r="AT35" s="62">
        <f>'Glad70-before-LQ'!AT35*$CG35*AT$93</f>
        <v>0.00252098035987375</v>
      </c>
      <c r="AU35" s="62">
        <f>'Glad70-before-LQ'!AU35*$CG35*AU$93</f>
        <v>0.00249222444528557</v>
      </c>
      <c r="AV35" s="62">
        <f>'Glad70-before-LQ'!AV35*$CG35*AV$93</f>
        <v>0.00126591978044452</v>
      </c>
      <c r="AW35" s="62">
        <f>'Glad70-before-LQ'!AW35*$CG35*AW$93</f>
        <v>0.00020929355572466</v>
      </c>
      <c r="AX35" s="62">
        <f>'Glad70-before-LQ'!AX35*$CG35*AX$93</f>
        <v>0.0226550669866946</v>
      </c>
      <c r="AY35" s="62">
        <f>'Glad70-before-LQ'!AY35*$CG35*AY$93</f>
        <v>0.000437239293590641</v>
      </c>
      <c r="AZ35" s="62">
        <f>'Glad70-before-LQ'!AZ35*$CG35*AZ$93</f>
        <v>0.0189297194196299</v>
      </c>
      <c r="BA35" s="62">
        <f>'Glad70-before-LQ'!BA35*$CG35*BA$93</f>
        <v>0.009151826601340471</v>
      </c>
      <c r="BB35" s="62">
        <f>'Glad70-before-LQ'!BB35*$CG35*BB$93</f>
        <v>0.0283690160696117</v>
      </c>
      <c r="BC35" s="62">
        <f>'Glad70-before-LQ'!BC35*$CG35*BC$93</f>
        <v>0.199807158319363</v>
      </c>
      <c r="BD35" s="62">
        <f>'Glad70-before-LQ'!BD35*$CG35*BD$93</f>
        <v>0.404379557441267</v>
      </c>
      <c r="BE35" s="62">
        <f>'Glad70-before-LQ'!BE35*$CG35*BE$93</f>
        <v>0.793019080232846</v>
      </c>
      <c r="BF35" s="62">
        <f>'Glad70-before-LQ'!BF35*$CG35*BF$93</f>
        <v>0.0124770097767585</v>
      </c>
      <c r="BG35" s="62">
        <f>'Glad70-before-LQ'!BG35*$CG35*BG$93</f>
        <v>0.242124195910771</v>
      </c>
      <c r="BH35" s="62">
        <f>'Glad70-before-LQ'!BH35*$CG35*BH$93</f>
        <v>0.0566110424927868</v>
      </c>
      <c r="BI35" s="62">
        <f>'Glad70-before-LQ'!BI35*$CG35*BI$93</f>
        <v>1.41934655007751</v>
      </c>
      <c r="BJ35" s="62">
        <f>'Glad70-before-LQ'!BJ35*$CG35*BJ$93</f>
        <v>0.103909416189447</v>
      </c>
      <c r="BK35" s="62">
        <f>'Glad70-before-LQ'!BK35*$CG35*BK$93</f>
        <v>0.19507912088254</v>
      </c>
      <c r="BL35" s="62">
        <f>'Glad70-before-LQ'!BL35*$CG35*BL$93</f>
        <v>0.194954466070802</v>
      </c>
      <c r="BM35" s="62">
        <f>'Glad70-before-LQ'!BM35*$CG35*BM$93</f>
        <v>0.020854639419233</v>
      </c>
      <c r="BN35" s="62">
        <f>'Glad70-before-LQ'!BN35*$CG35*BN$93</f>
        <v>0.00663832914510868</v>
      </c>
      <c r="BO35" s="62">
        <f>'Glad70-before-LQ'!BO35*$CG35*BO$93</f>
        <v>0.586185346482758</v>
      </c>
      <c r="BP35" s="62">
        <f>'Glad70-before-LQ'!BP35*$CG35*BP$93</f>
        <v>0.154893958930075</v>
      </c>
      <c r="BQ35" s="62">
        <f>'Glad70-before-LQ'!BQ35*$CG35*BQ$93</f>
        <v>0.00276182455466927</v>
      </c>
      <c r="BR35" s="62">
        <f>'Glad70-before-LQ'!BR35*$CG35*BR$93</f>
        <v>0.009648140893647709</v>
      </c>
      <c r="BS35" s="62">
        <f>'Glad70-before-LQ'!BS35*$CG35*BS$93</f>
        <v>0.00206843240320632</v>
      </c>
      <c r="BT35" s="62">
        <f>'Glad70-before-LQ'!BT35*$CG35*BT$93</f>
        <v>0.166692080465618</v>
      </c>
      <c r="BU35" s="62">
        <f>'Glad70-before-LQ'!BU35*$CG35*BU$93</f>
        <v>0.104321468192656</v>
      </c>
      <c r="BV35" s="4">
        <f>SUM(D35:BU35)</f>
        <v>63.527194083340</v>
      </c>
      <c r="BW35" s="66">
        <f>'Glad-base'!BW35*'Households'!$B$3/'Households'!$B$7</f>
        <v>0.100071759577755</v>
      </c>
      <c r="BX35" s="66">
        <f>'Glad-base'!BX35*'Households'!$B$3/'Households'!$B$7</f>
        <v>0.00265409073120494</v>
      </c>
      <c r="BY35" s="66">
        <f>'Glad-base'!BY35*'Businesses'!$B$4/'Businesses'!$C$4</f>
        <v>48.8187965198066</v>
      </c>
      <c r="BZ35" s="66">
        <f>'Glad-base'!BZ35*'Households'!$B$3/'Households'!$B$7</f>
        <v>29.8012398353759</v>
      </c>
      <c r="CA35" s="66">
        <f>'Glad-base'!CA35*'Households'!$B$3/'Households'!$B$7</f>
        <v>46.8593072641298</v>
      </c>
      <c r="CB35" s="66">
        <f>'Glad-base'!CB35*'Glad-id-output'!B33/'Glad-id-output'!E33</f>
        <v>-0.000151308189141858</v>
      </c>
      <c r="CC35" s="62">
        <f>'Exports'!D36</f>
        <v>3.3</v>
      </c>
      <c r="CD35" s="4">
        <f>SUM(BW35:CC35)</f>
        <v>128.881918161432</v>
      </c>
      <c r="CE35" s="4">
        <f>SUM(CD35,BV35)</f>
        <v>192.409112244772</v>
      </c>
      <c r="CF35" s="67">
        <v>0.0141409522562484</v>
      </c>
      <c r="CG35" s="67">
        <f>'Glad-id-output'!I33</f>
        <v>1</v>
      </c>
    </row>
    <row r="36" ht="20.05" customHeight="1">
      <c r="A36" t="s" s="58">
        <v>1</v>
      </c>
      <c r="B36" s="59">
        <v>32</v>
      </c>
      <c r="C36" t="s" s="60">
        <v>196</v>
      </c>
      <c r="D36" s="61">
        <f>'Glad70-before-LQ'!D36*$CG36*D$93</f>
        <v>3.33675312608382</v>
      </c>
      <c r="E36" s="62">
        <f>'Glad70-before-LQ'!E36*$CG36*E$93</f>
        <v>0.168159225268685</v>
      </c>
      <c r="F36" s="62">
        <f>'Glad70-before-LQ'!F36*$CG36*F$93</f>
        <v>0.008044311037136849</v>
      </c>
      <c r="G36" s="62">
        <f>'Glad70-before-LQ'!G36*$CG36*G$93</f>
        <v>0.0579847184898678</v>
      </c>
      <c r="H36" s="62">
        <f>'Glad70-before-LQ'!H36*$CG36*H$93</f>
        <v>0.204620790257532</v>
      </c>
      <c r="I36" s="62">
        <f>'Glad70-before-LQ'!I36*$CG36*I$93</f>
        <v>1.50193247010763</v>
      </c>
      <c r="J36" s="62">
        <f>'Glad70-before-LQ'!J36*$CG36*J$93</f>
        <v>86.3122791135026</v>
      </c>
      <c r="K36" s="63">
        <f>'Glad70-before-LQ'!K36*$CG36*K$93</f>
        <v>5.47707935240656</v>
      </c>
      <c r="L36" s="62">
        <f>'Glad70-before-LQ'!L36*$CG36*L$93</f>
        <v>1.83249707750105</v>
      </c>
      <c r="M36" s="62">
        <f>'Glad70-before-LQ'!M36*$CG36*M$93</f>
        <v>0.645691313867214</v>
      </c>
      <c r="N36" s="62">
        <f>'Glad70-before-LQ'!N36*$CG36*N$93</f>
        <v>0.109382317347877</v>
      </c>
      <c r="O36" s="62">
        <f>'Glad70-before-LQ'!O36*$CG36*O$93</f>
        <v>0.0541640098245558</v>
      </c>
      <c r="P36" s="62">
        <f>'Glad70-before-LQ'!P36*$CG36*P$93</f>
        <v>0.0182982971533151</v>
      </c>
      <c r="Q36" s="62">
        <f>'Glad70-before-LQ'!Q36*$CG36*Q$93</f>
        <v>0.350976987343588</v>
      </c>
      <c r="R36" s="62">
        <f>'Glad70-before-LQ'!R36*$CG36*R$93</f>
        <v>0.0130770495581826</v>
      </c>
      <c r="S36" s="62">
        <f>'Glad70-before-LQ'!S36*$CG36*S$93</f>
        <v>0.0243846187498769</v>
      </c>
      <c r="T36" s="62">
        <f>'Glad70-before-LQ'!T36*$CG36*T$93</f>
        <v>0.623975070195299</v>
      </c>
      <c r="U36" s="62">
        <f>'Glad70-before-LQ'!U36*$CG36*U$93</f>
        <v>1.8702570277272</v>
      </c>
      <c r="V36" s="62">
        <f>'Glad70-before-LQ'!V36*$CG36*V$93</f>
        <v>0.0729887815589433</v>
      </c>
      <c r="W36" s="62">
        <f>'Glad70-before-LQ'!W36*$CG36*W$93</f>
        <v>1.9476737247309</v>
      </c>
      <c r="X36" s="64">
        <f>'Glad70-before-LQ'!X36*$CG36*X$93</f>
        <v>0</v>
      </c>
      <c r="Y36" s="62">
        <f>'Glad70-before-LQ'!Y36*$CG36*Y$93</f>
        <v>1.11513932066584</v>
      </c>
      <c r="Z36" s="62">
        <f>'Glad70-before-LQ'!Z36*$CG36*Z$93</f>
        <v>0.275488744747233</v>
      </c>
      <c r="AA36" s="62">
        <f>'Glad70-before-LQ'!AA36*$CG36*AA$93</f>
        <v>0.51069739200259</v>
      </c>
      <c r="AB36" s="62">
        <f>'Glad70-before-LQ'!AB36*$CG36*AB$93</f>
        <v>0.07398072294263509</v>
      </c>
      <c r="AC36" s="65">
        <f>'Glad70-before-LQ'!AC36*$CG36*AC$93</f>
        <v>0</v>
      </c>
      <c r="AD36" s="62">
        <f>'Glad70-before-LQ'!AD36*$CG36*AD$93</f>
        <v>0.132029927873273</v>
      </c>
      <c r="AE36" s="62">
        <f>'Glad70-before-LQ'!AE36*$CG36*AE$93</f>
        <v>2.6831829662168</v>
      </c>
      <c r="AF36" s="62">
        <f>'Glad70-before-LQ'!AF36*$CG36*AF$93</f>
        <v>0.500895033097014</v>
      </c>
      <c r="AG36" s="62">
        <f>'Glad70-before-LQ'!AG36*$CG36*AG$93</f>
        <v>45.2288948413454</v>
      </c>
      <c r="AH36" s="62">
        <f>'Glad70-before-LQ'!AH36*$CG36*AH$93</f>
        <v>154.926233652732</v>
      </c>
      <c r="AI36" s="62">
        <f>'Glad70-before-LQ'!AI36*$CG36*AI$93</f>
        <v>182.862024274243</v>
      </c>
      <c r="AJ36" s="62">
        <f>'Glad70-before-LQ'!AJ36*$CG36*AJ$93</f>
        <v>5.32779145320362</v>
      </c>
      <c r="AK36" s="62">
        <f>'Glad70-before-LQ'!AK36*$CG36*AK$93</f>
        <v>3.45610213805759</v>
      </c>
      <c r="AL36" s="62">
        <f>'Glad70-before-LQ'!AL36*$CG36*AL$93</f>
        <v>3.03843155420997</v>
      </c>
      <c r="AM36" s="62">
        <f>'Glad70-before-LQ'!AM36*$CG36*AM$93</f>
        <v>1.58112166117899</v>
      </c>
      <c r="AN36" s="62">
        <f>'Glad70-before-LQ'!AN36*$CG36*AN$93</f>
        <v>1.46668985786727</v>
      </c>
      <c r="AO36" s="62">
        <f>'Glad70-before-LQ'!AO36*$CG36*AO$93</f>
        <v>24.5847208689097</v>
      </c>
      <c r="AP36" s="62">
        <f>'Glad70-before-LQ'!AP36*$CG36*AP$93</f>
        <v>1.36029232782917</v>
      </c>
      <c r="AQ36" s="62">
        <f>'Glad70-before-LQ'!AQ36*$CG36*AQ$93</f>
        <v>0.143469941663997</v>
      </c>
      <c r="AR36" s="62">
        <f>'Glad70-before-LQ'!AR36*$CG36*AR$93</f>
        <v>0.25768149980798</v>
      </c>
      <c r="AS36" s="62">
        <f>'Glad70-before-LQ'!AS36*$CG36*AS$93</f>
        <v>13.0541450846089</v>
      </c>
      <c r="AT36" s="62">
        <f>'Glad70-before-LQ'!AT36*$CG36*AT$93</f>
        <v>0.0181027117018133</v>
      </c>
      <c r="AU36" s="62">
        <f>'Glad70-before-LQ'!AU36*$CG36*AU$93</f>
        <v>0.0219550487563653</v>
      </c>
      <c r="AV36" s="62">
        <f>'Glad70-before-LQ'!AV36*$CG36*AV$93</f>
        <v>0.0380028242810473</v>
      </c>
      <c r="AW36" s="62">
        <f>'Glad70-before-LQ'!AW36*$CG36*AW$93</f>
        <v>0.0306448201321953</v>
      </c>
      <c r="AX36" s="62">
        <f>'Glad70-before-LQ'!AX36*$CG36*AX$93</f>
        <v>0.304011998783897</v>
      </c>
      <c r="AY36" s="62">
        <f>'Glad70-before-LQ'!AY36*$CG36*AY$93</f>
        <v>0.00416852432730635</v>
      </c>
      <c r="AZ36" s="62">
        <f>'Glad70-before-LQ'!AZ36*$CG36*AZ$93</f>
        <v>0.302442690347029</v>
      </c>
      <c r="BA36" s="62">
        <f>'Glad70-before-LQ'!BA36*$CG36*BA$93</f>
        <v>0.09221243482259731</v>
      </c>
      <c r="BB36" s="62">
        <f>'Glad70-before-LQ'!BB36*$CG36*BB$93</f>
        <v>0.244756746163988</v>
      </c>
      <c r="BC36" s="62">
        <f>'Glad70-before-LQ'!BC36*$CG36*BC$93</f>
        <v>1.58601044450115</v>
      </c>
      <c r="BD36" s="62">
        <f>'Glad70-before-LQ'!BD36*$CG36*BD$93</f>
        <v>22.1292158470507</v>
      </c>
      <c r="BE36" s="62">
        <f>'Glad70-before-LQ'!BE36*$CG36*BE$93</f>
        <v>14.2906091987345</v>
      </c>
      <c r="BF36" s="62">
        <f>'Glad70-before-LQ'!BF36*$CG36*BF$93</f>
        <v>0.171584206963077</v>
      </c>
      <c r="BG36" s="62">
        <f>'Glad70-before-LQ'!BG36*$CG36*BG$93</f>
        <v>3.5791581711489</v>
      </c>
      <c r="BH36" s="62">
        <f>'Glad70-before-LQ'!BH36*$CG36*BH$93</f>
        <v>0.481531884650364</v>
      </c>
      <c r="BI36" s="62">
        <f>'Glad70-before-LQ'!BI36*$CG36*BI$93</f>
        <v>10.4665371107239</v>
      </c>
      <c r="BJ36" s="62">
        <f>'Glad70-before-LQ'!BJ36*$CG36*BJ$93</f>
        <v>0.252656110516116</v>
      </c>
      <c r="BK36" s="62">
        <f>'Glad70-before-LQ'!BK36*$CG36*BK$93</f>
        <v>1.56318483946145</v>
      </c>
      <c r="BL36" s="62">
        <f>'Glad70-before-LQ'!BL36*$CG36*BL$93</f>
        <v>3.97934533008703</v>
      </c>
      <c r="BM36" s="62">
        <f>'Glad70-before-LQ'!BM36*$CG36*BM$93</f>
        <v>0.459539162871038</v>
      </c>
      <c r="BN36" s="62">
        <f>'Glad70-before-LQ'!BN36*$CG36*BN$93</f>
        <v>0.0483218142199933</v>
      </c>
      <c r="BO36" s="62">
        <f>'Glad70-before-LQ'!BO36*$CG36*BO$93</f>
        <v>4.86377675116522</v>
      </c>
      <c r="BP36" s="62">
        <f>'Glad70-before-LQ'!BP36*$CG36*BP$93</f>
        <v>1.86835719422365</v>
      </c>
      <c r="BQ36" s="62">
        <f>'Glad70-before-LQ'!BQ36*$CG36*BQ$93</f>
        <v>0.0155411456140778</v>
      </c>
      <c r="BR36" s="62">
        <f>'Glad70-before-LQ'!BR36*$CG36*BR$93</f>
        <v>0.08691793145297221</v>
      </c>
      <c r="BS36" s="62">
        <f>'Glad70-before-LQ'!BS36*$CG36*BS$93</f>
        <v>0.0260347234270689</v>
      </c>
      <c r="BT36" s="62">
        <f>'Glad70-before-LQ'!BT36*$CG36*BT$93</f>
        <v>1.789569905585</v>
      </c>
      <c r="BU36" s="62">
        <f>'Glad70-before-LQ'!BU36*$CG36*BU$93</f>
        <v>0.81053983780603</v>
      </c>
      <c r="BV36" s="4">
        <f>SUM(D36:BU36)</f>
        <v>616.733962055433</v>
      </c>
      <c r="BW36" s="66">
        <f>'Glad-base'!BW36*'Households'!$B$3/'Households'!$B$7</f>
        <v>4.92025132121524</v>
      </c>
      <c r="BX36" s="66">
        <f>'Glad-base'!BX36*'Households'!$B$3/'Households'!$B$7</f>
        <v>0.198919472811535</v>
      </c>
      <c r="BY36" s="66">
        <f>'Glad-base'!BY36*'Businesses'!$B$4/'Businesses'!$C$4</f>
        <v>70.0237040210246</v>
      </c>
      <c r="BZ36" s="66">
        <f>'Glad-base'!BZ36*'Households'!$B$3/'Households'!$B$7</f>
        <v>9.724337360360449</v>
      </c>
      <c r="CA36" s="66">
        <f>'Glad-base'!CA36*'Households'!$B$3/'Households'!$B$7</f>
        <v>21.6248535741504</v>
      </c>
      <c r="CB36" s="66">
        <f>'Glad-base'!CB36*'Glad-id-output'!B34/'Glad-id-output'!E34</f>
        <v>0.0011776533291217</v>
      </c>
      <c r="CC36" s="62">
        <f>'Exports'!D37</f>
        <v>3.2</v>
      </c>
      <c r="CD36" s="4">
        <f>SUM(BW36:CC36)</f>
        <v>109.693243402891</v>
      </c>
      <c r="CE36" s="4">
        <f>SUM(CD36,BV36)</f>
        <v>726.427205458324</v>
      </c>
      <c r="CF36" s="67">
        <v>0.00370680934567737</v>
      </c>
      <c r="CG36" s="67">
        <f>'Glad-id-output'!I34</f>
        <v>0.9</v>
      </c>
    </row>
    <row r="37" ht="20.05" customHeight="1">
      <c r="A37" t="s" s="58">
        <v>1</v>
      </c>
      <c r="B37" s="59">
        <v>33</v>
      </c>
      <c r="C37" t="s" s="60">
        <v>34</v>
      </c>
      <c r="D37" s="61">
        <f>'Glad70-before-LQ'!D37*$CG37*D$93</f>
        <v>4.410465998743</v>
      </c>
      <c r="E37" s="62">
        <f>'Glad70-before-LQ'!E37*$CG37*E$93</f>
        <v>0.38645986299954</v>
      </c>
      <c r="F37" s="62">
        <f>'Glad70-before-LQ'!F37*$CG37*F$93</f>
        <v>0.171389441058813</v>
      </c>
      <c r="G37" s="62">
        <f>'Glad70-before-LQ'!G37*$CG37*G$93</f>
        <v>0.24733954328064</v>
      </c>
      <c r="H37" s="62">
        <f>'Glad70-before-LQ'!H37*$CG37*H$93</f>
        <v>0.336042654384955</v>
      </c>
      <c r="I37" s="62">
        <f>'Glad70-before-LQ'!I37*$CG37*I$93</f>
        <v>1.46283875260246</v>
      </c>
      <c r="J37" s="62">
        <f>'Glad70-before-LQ'!J37*$CG37*J$93</f>
        <v>18.9128527414379</v>
      </c>
      <c r="K37" s="63">
        <f>'Glad70-before-LQ'!K37*$CG37*K$93</f>
        <v>6.82671955784838</v>
      </c>
      <c r="L37" s="62">
        <f>'Glad70-before-LQ'!L37*$CG37*L$93</f>
        <v>0.860191545780247</v>
      </c>
      <c r="M37" s="62">
        <f>'Glad70-before-LQ'!M37*$CG37*M$93</f>
        <v>0.513402366114791</v>
      </c>
      <c r="N37" s="62">
        <f>'Glad70-before-LQ'!N37*$CG37*N$93</f>
        <v>1.19615622329366</v>
      </c>
      <c r="O37" s="62">
        <f>'Glad70-before-LQ'!O37*$CG37*O$93</f>
        <v>0.292900548024137</v>
      </c>
      <c r="P37" s="62">
        <f>'Glad70-before-LQ'!P37*$CG37*P$93</f>
        <v>0.17923214641647</v>
      </c>
      <c r="Q37" s="62">
        <f>'Glad70-before-LQ'!Q37*$CG37*Q$93</f>
        <v>0.288448927008236</v>
      </c>
      <c r="R37" s="62">
        <f>'Glad70-before-LQ'!R37*$CG37*R$93</f>
        <v>0.03679103000103</v>
      </c>
      <c r="S37" s="62">
        <f>'Glad70-before-LQ'!S37*$CG37*S$93</f>
        <v>0.0794678135301773</v>
      </c>
      <c r="T37" s="62">
        <f>'Glad70-before-LQ'!T37*$CG37*T$93</f>
        <v>2.90324884561383</v>
      </c>
      <c r="U37" s="62">
        <f>'Glad70-before-LQ'!U37*$CG37*U$93</f>
        <v>12.209462244795</v>
      </c>
      <c r="V37" s="62">
        <f>'Glad70-before-LQ'!V37*$CG37*V$93</f>
        <v>0.230646682157699</v>
      </c>
      <c r="W37" s="62">
        <f>'Glad70-before-LQ'!W37*$CG37*W$93</f>
        <v>5.88914436956485</v>
      </c>
      <c r="X37" s="64">
        <f>'Glad70-before-LQ'!X37*$CG37*X$93</f>
        <v>0</v>
      </c>
      <c r="Y37" s="62">
        <f>'Glad70-before-LQ'!Y37*$CG37*Y$93</f>
        <v>6.27649408899462</v>
      </c>
      <c r="Z37" s="62">
        <f>'Glad70-before-LQ'!Z37*$CG37*Z$93</f>
        <v>1.56066433871668</v>
      </c>
      <c r="AA37" s="62">
        <f>'Glad70-before-LQ'!AA37*$CG37*AA$93</f>
        <v>2.73512529006043</v>
      </c>
      <c r="AB37" s="62">
        <f>'Glad70-before-LQ'!AB37*$CG37*AB$93</f>
        <v>0.113689683445035</v>
      </c>
      <c r="AC37" s="65">
        <f>'Glad70-before-LQ'!AC37*$CG37*AC$93</f>
        <v>0</v>
      </c>
      <c r="AD37" s="62">
        <f>'Glad70-before-LQ'!AD37*$CG37*AD$93</f>
        <v>0.0169828142488961</v>
      </c>
      <c r="AE37" s="62">
        <f>'Glad70-before-LQ'!AE37*$CG37*AE$93</f>
        <v>0.5358604164663749</v>
      </c>
      <c r="AF37" s="62">
        <f>'Glad70-before-LQ'!AF37*$CG37*AF$93</f>
        <v>1.61631506312707</v>
      </c>
      <c r="AG37" s="62">
        <f>'Glad70-before-LQ'!AG37*$CG37*AG$93</f>
        <v>3.38670214311679</v>
      </c>
      <c r="AH37" s="62">
        <f>'Glad70-before-LQ'!AH37*$CG37*AH$93</f>
        <v>11.2846296531706</v>
      </c>
      <c r="AI37" s="62">
        <f>'Glad70-before-LQ'!AI37*$CG37*AI$93</f>
        <v>15.765070837604</v>
      </c>
      <c r="AJ37" s="62">
        <f>'Glad70-before-LQ'!AJ37*$CG37*AJ$93</f>
        <v>7.34033167865132</v>
      </c>
      <c r="AK37" s="62">
        <f>'Glad70-before-LQ'!AK37*$CG37*AK$93</f>
        <v>9.151700137535901</v>
      </c>
      <c r="AL37" s="62">
        <f>'Glad70-before-LQ'!AL37*$CG37*AL$93</f>
        <v>1.406534750338</v>
      </c>
      <c r="AM37" s="62">
        <f>'Glad70-before-LQ'!AM37*$CG37*AM$93</f>
        <v>7.5602161751969</v>
      </c>
      <c r="AN37" s="62">
        <f>'Glad70-before-LQ'!AN37*$CG37*AN$93</f>
        <v>8.085744409370159</v>
      </c>
      <c r="AO37" s="62">
        <f>'Glad70-before-LQ'!AO37*$CG37*AO$93</f>
        <v>4.79377149708064</v>
      </c>
      <c r="AP37" s="62">
        <f>'Glad70-before-LQ'!AP37*$CG37*AP$93</f>
        <v>1.19783543554405</v>
      </c>
      <c r="AQ37" s="62">
        <f>'Glad70-before-LQ'!AQ37*$CG37*AQ$93</f>
        <v>0.215621084821027</v>
      </c>
      <c r="AR37" s="62">
        <f>'Glad70-before-LQ'!AR37*$CG37*AR$93</f>
        <v>0.816730615066727</v>
      </c>
      <c r="AS37" s="62">
        <f>'Glad70-before-LQ'!AS37*$CG37*AS$93</f>
        <v>3.15151472810305</v>
      </c>
      <c r="AT37" s="62">
        <f>'Glad70-before-LQ'!AT37*$CG37*AT$93</f>
        <v>0.107811049050969</v>
      </c>
      <c r="AU37" s="62">
        <f>'Glad70-before-LQ'!AU37*$CG37*AU$93</f>
        <v>0.339916702450615</v>
      </c>
      <c r="AV37" s="62">
        <f>'Glad70-before-LQ'!AV37*$CG37*AV$93</f>
        <v>0.07543224284329619</v>
      </c>
      <c r="AW37" s="62">
        <f>'Glad70-before-LQ'!AW37*$CG37*AW$93</f>
        <v>0.012964285588787</v>
      </c>
      <c r="AX37" s="62">
        <f>'Glad70-before-LQ'!AX37*$CG37*AX$93</f>
        <v>0.408042854586893</v>
      </c>
      <c r="AY37" s="62">
        <f>'Glad70-before-LQ'!AY37*$CG37*AY$93</f>
        <v>0.0129664800847755</v>
      </c>
      <c r="AZ37" s="62">
        <f>'Glad70-before-LQ'!AZ37*$CG37*AZ$93</f>
        <v>0.415976478006278</v>
      </c>
      <c r="BA37" s="62">
        <f>'Glad70-before-LQ'!BA37*$CG37*BA$93</f>
        <v>0.222438961952236</v>
      </c>
      <c r="BB37" s="62">
        <f>'Glad70-before-LQ'!BB37*$CG37*BB$93</f>
        <v>0.579741761273758</v>
      </c>
      <c r="BC37" s="62">
        <f>'Glad70-before-LQ'!BC37*$CG37*BC$93</f>
        <v>2.91823798050638</v>
      </c>
      <c r="BD37" s="62">
        <f>'Glad70-before-LQ'!BD37*$CG37*BD$93</f>
        <v>1.01603920801597</v>
      </c>
      <c r="BE37" s="62">
        <f>'Glad70-before-LQ'!BE37*$CG37*BE$93</f>
        <v>9.2242521695936</v>
      </c>
      <c r="BF37" s="62">
        <f>'Glad70-before-LQ'!BF37*$CG37*BF$93</f>
        <v>0.163071531577416</v>
      </c>
      <c r="BG37" s="62">
        <f>'Glad70-before-LQ'!BG37*$CG37*BG$93</f>
        <v>3.82604359826911</v>
      </c>
      <c r="BH37" s="62">
        <f>'Glad70-before-LQ'!BH37*$CG37*BH$93</f>
        <v>1.19526669061932</v>
      </c>
      <c r="BI37" s="62">
        <f>'Glad70-before-LQ'!BI37*$CG37*BI$93</f>
        <v>1.8322737392002</v>
      </c>
      <c r="BJ37" s="62">
        <f>'Glad70-before-LQ'!BJ37*$CG37*BJ$93</f>
        <v>0.034620511815951</v>
      </c>
      <c r="BK37" s="62">
        <f>'Glad70-before-LQ'!BK37*$CG37*BK$93</f>
        <v>2.84044130789372</v>
      </c>
      <c r="BL37" s="62">
        <f>'Glad70-before-LQ'!BL37*$CG37*BL$93</f>
        <v>9.496628459584191</v>
      </c>
      <c r="BM37" s="62">
        <f>'Glad70-before-LQ'!BM37*$CG37*BM$93</f>
        <v>1.16230098016236</v>
      </c>
      <c r="BN37" s="62">
        <f>'Glad70-before-LQ'!BN37*$CG37*BN$93</f>
        <v>0.131339000955521</v>
      </c>
      <c r="BO37" s="62">
        <f>'Glad70-before-LQ'!BO37*$CG37*BO$93</f>
        <v>19.7035608240461</v>
      </c>
      <c r="BP37" s="62">
        <f>'Glad70-before-LQ'!BP37*$CG37*BP$93</f>
        <v>5.33512676207431</v>
      </c>
      <c r="BQ37" s="62">
        <f>'Glad70-before-LQ'!BQ37*$CG37*BQ$93</f>
        <v>0.0748193189557268</v>
      </c>
      <c r="BR37" s="62">
        <f>'Glad70-before-LQ'!BR37*$CG37*BR$93</f>
        <v>0.5015047143326949</v>
      </c>
      <c r="BS37" s="62">
        <f>'Glad70-before-LQ'!BS37*$CG37*BS$93</f>
        <v>0.08041555464160061</v>
      </c>
      <c r="BT37" s="62">
        <f>'Glad70-before-LQ'!BT37*$CG37*BT$93</f>
        <v>10.0603609272301</v>
      </c>
      <c r="BU37" s="62">
        <f>'Glad70-before-LQ'!BU37*$CG37*BU$93</f>
        <v>2.19985941745328</v>
      </c>
      <c r="BV37" s="4">
        <f>SUM(D37:BU37)</f>
        <v>218.416189648079</v>
      </c>
      <c r="BW37" s="66">
        <f>'Glad-base'!BW37*'Households'!$B$3/'Households'!$B$7</f>
        <v>119.927536886540</v>
      </c>
      <c r="BX37" s="66">
        <f>'Glad-base'!BX37*'Households'!$B$3/'Households'!$B$7</f>
        <v>1.77713974529351</v>
      </c>
      <c r="BY37" s="66">
        <f>'Glad-base'!BY37*'Businesses'!$B$4/'Businesses'!$C$4</f>
        <v>16.1905286176707</v>
      </c>
      <c r="BZ37" s="66">
        <f>'Glad-base'!BZ37*'Households'!$B$3/'Households'!$B$7</f>
        <v>1.81258155936148</v>
      </c>
      <c r="CA37" s="66">
        <f>'Glad-base'!CA37*'Households'!$B$3/'Households'!$B$7</f>
        <v>5.57807353062822</v>
      </c>
      <c r="CB37" s="66">
        <f>'Glad-base'!CB37*'Glad-id-output'!B35/'Glad-id-output'!E35</f>
        <v>1.4218651423231</v>
      </c>
      <c r="CC37" s="62">
        <f>'Exports'!D38</f>
        <v>60.6</v>
      </c>
      <c r="CD37" s="4">
        <f>SUM(BW37:CC37)</f>
        <v>207.307725481817</v>
      </c>
      <c r="CE37" s="4">
        <f>SUM(CD37,BV37)</f>
        <v>425.723915129896</v>
      </c>
      <c r="CF37" s="67">
        <v>0.00251907091382932</v>
      </c>
      <c r="CG37" s="67">
        <f>'Glad-id-output'!I35</f>
        <v>0.78</v>
      </c>
    </row>
    <row r="38" ht="20.05" customHeight="1">
      <c r="A38" t="s" s="58">
        <v>1</v>
      </c>
      <c r="B38" s="59">
        <v>34</v>
      </c>
      <c r="C38" t="s" s="60">
        <v>197</v>
      </c>
      <c r="D38" s="61">
        <f>'Glad70-before-LQ'!D38*$CG38*D$93</f>
        <v>1.17896826220626</v>
      </c>
      <c r="E38" s="62">
        <f>'Glad70-before-LQ'!E38*$CG38*E$93</f>
        <v>0.192695615328317</v>
      </c>
      <c r="F38" s="62">
        <f>'Glad70-before-LQ'!F38*$CG38*F$93</f>
        <v>0.035152274750332</v>
      </c>
      <c r="G38" s="62">
        <f>'Glad70-before-LQ'!G38*$CG38*G$93</f>
        <v>0.107760407491596</v>
      </c>
      <c r="H38" s="62">
        <f>'Glad70-before-LQ'!H38*$CG38*H$93</f>
        <v>0.110142674631858</v>
      </c>
      <c r="I38" s="62">
        <f>'Glad70-before-LQ'!I38*$CG38*I$93</f>
        <v>0.5956556780440589</v>
      </c>
      <c r="J38" s="62">
        <f>'Glad70-before-LQ'!J38*$CG38*J$93</f>
        <v>9.62861088430467</v>
      </c>
      <c r="K38" s="63">
        <f>'Glad70-before-LQ'!K38*$CG38*K$93</f>
        <v>5.590444207435</v>
      </c>
      <c r="L38" s="62">
        <f>'Glad70-before-LQ'!L38*$CG38*L$93</f>
        <v>0.363285099349438</v>
      </c>
      <c r="M38" s="62">
        <f>'Glad70-before-LQ'!M38*$CG38*M$93</f>
        <v>0.199268638244886</v>
      </c>
      <c r="N38" s="62">
        <f>'Glad70-before-LQ'!N38*$CG38*N$93</f>
        <v>0.456666682306312</v>
      </c>
      <c r="O38" s="62">
        <f>'Glad70-before-LQ'!O38*$CG38*O$93</f>
        <v>0.106888629253389</v>
      </c>
      <c r="P38" s="62">
        <f>'Glad70-before-LQ'!P38*$CG38*P$93</f>
        <v>0.158265091869462</v>
      </c>
      <c r="Q38" s="62">
        <f>'Glad70-before-LQ'!Q38*$CG38*Q$93</f>
        <v>0.0952723635623994</v>
      </c>
      <c r="R38" s="62">
        <f>'Glad70-before-LQ'!R38*$CG38*R$93</f>
        <v>0.0165044210639389</v>
      </c>
      <c r="S38" s="62">
        <f>'Glad70-before-LQ'!S38*$CG38*S$93</f>
        <v>0.0324063515916093</v>
      </c>
      <c r="T38" s="62">
        <f>'Glad70-before-LQ'!T38*$CG38*T$93</f>
        <v>0.613483022733046</v>
      </c>
      <c r="U38" s="62">
        <f>'Glad70-before-LQ'!U38*$CG38*U$93</f>
        <v>4.25549961974094</v>
      </c>
      <c r="V38" s="62">
        <f>'Glad70-before-LQ'!V38*$CG38*V$93</f>
        <v>0.0852614569783476</v>
      </c>
      <c r="W38" s="62">
        <f>'Glad70-before-LQ'!W38*$CG38*W$93</f>
        <v>2.54611283118395</v>
      </c>
      <c r="X38" s="64">
        <f>'Glad70-before-LQ'!X38*$CG38*X$93</f>
        <v>0</v>
      </c>
      <c r="Y38" s="62">
        <f>'Glad70-before-LQ'!Y38*$CG38*Y$93</f>
        <v>3.14184941425044</v>
      </c>
      <c r="Z38" s="62">
        <f>'Glad70-before-LQ'!Z38*$CG38*Z$93</f>
        <v>0.58093608614354</v>
      </c>
      <c r="AA38" s="62">
        <f>'Glad70-before-LQ'!AA38*$CG38*AA$93</f>
        <v>1.09882474984488</v>
      </c>
      <c r="AB38" s="62">
        <f>'Glad70-before-LQ'!AB38*$CG38*AB$93</f>
        <v>0.06466740086160649</v>
      </c>
      <c r="AC38" s="65">
        <f>'Glad70-before-LQ'!AC38*$CG38*AC$93</f>
        <v>0</v>
      </c>
      <c r="AD38" s="62">
        <f>'Glad70-before-LQ'!AD38*$CG38*AD$93</f>
        <v>0.00721222571677002</v>
      </c>
      <c r="AE38" s="62">
        <f>'Glad70-before-LQ'!AE38*$CG38*AE$93</f>
        <v>0.287197458458226</v>
      </c>
      <c r="AF38" s="62">
        <f>'Glad70-before-LQ'!AF38*$CG38*AF$93</f>
        <v>1.58908104995767</v>
      </c>
      <c r="AG38" s="62">
        <f>'Glad70-before-LQ'!AG38*$CG38*AG$93</f>
        <v>1.44575359054941</v>
      </c>
      <c r="AH38" s="62">
        <f>'Glad70-before-LQ'!AH38*$CG38*AH$93</f>
        <v>5.45839993479765</v>
      </c>
      <c r="AI38" s="62">
        <f>'Glad70-before-LQ'!AI38*$CG38*AI$93</f>
        <v>8.225336506164931</v>
      </c>
      <c r="AJ38" s="62">
        <f>'Glad70-before-LQ'!AJ38*$CG38*AJ$93</f>
        <v>4.57966909249622</v>
      </c>
      <c r="AK38" s="62">
        <f>'Glad70-before-LQ'!AK38*$CG38*AK$93</f>
        <v>9.28153634129748</v>
      </c>
      <c r="AL38" s="62">
        <f>'Glad70-before-LQ'!AL38*$CG38*AL$93</f>
        <v>0.760633257285357</v>
      </c>
      <c r="AM38" s="62">
        <f>'Glad70-before-LQ'!AM38*$CG38*AM$93</f>
        <v>4.43525270333321</v>
      </c>
      <c r="AN38" s="62">
        <f>'Glad70-before-LQ'!AN38*$CG38*AN$93</f>
        <v>8.374789918489331</v>
      </c>
      <c r="AO38" s="62">
        <f>'Glad70-before-LQ'!AO38*$CG38*AO$93</f>
        <v>2.17715933428005</v>
      </c>
      <c r="AP38" s="62">
        <f>'Glad70-before-LQ'!AP38*$CG38*AP$93</f>
        <v>0.802610977198783</v>
      </c>
      <c r="AQ38" s="62">
        <f>'Glad70-before-LQ'!AQ38*$CG38*AQ$93</f>
        <v>0.08383910089087671</v>
      </c>
      <c r="AR38" s="62">
        <f>'Glad70-before-LQ'!AR38*$CG38*AR$93</f>
        <v>0.492966986156146</v>
      </c>
      <c r="AS38" s="62">
        <f>'Glad70-before-LQ'!AS38*$CG38*AS$93</f>
        <v>1.45915288560376</v>
      </c>
      <c r="AT38" s="62">
        <f>'Glad70-before-LQ'!AT38*$CG38*AT$93</f>
        <v>0.0229813012579299</v>
      </c>
      <c r="AU38" s="62">
        <f>'Glad70-before-LQ'!AU38*$CG38*AU$93</f>
        <v>0.0621186751179492</v>
      </c>
      <c r="AV38" s="62">
        <f>'Glad70-before-LQ'!AV38*$CG38*AV$93</f>
        <v>0.0152677137059212</v>
      </c>
      <c r="AW38" s="62">
        <f>'Glad70-before-LQ'!AW38*$CG38*AW$93</f>
        <v>0.0199963695407202</v>
      </c>
      <c r="AX38" s="62">
        <f>'Glad70-before-LQ'!AX38*$CG38*AX$93</f>
        <v>0.130712003073806</v>
      </c>
      <c r="AY38" s="62">
        <f>'Glad70-before-LQ'!AY38*$CG38*AY$93</f>
        <v>0.00840436983520732</v>
      </c>
      <c r="AZ38" s="62">
        <f>'Glad70-before-LQ'!AZ38*$CG38*AZ$93</f>
        <v>0.219569933334619</v>
      </c>
      <c r="BA38" s="62">
        <f>'Glad70-before-LQ'!BA38*$CG38*BA$93</f>
        <v>0.0521633677342687</v>
      </c>
      <c r="BB38" s="62">
        <f>'Glad70-before-LQ'!BB38*$CG38*BB$93</f>
        <v>0.178820071018033</v>
      </c>
      <c r="BC38" s="62">
        <f>'Glad70-before-LQ'!BC38*$CG38*BC$93</f>
        <v>1.5417402057466</v>
      </c>
      <c r="BD38" s="62">
        <f>'Glad70-before-LQ'!BD38*$CG38*BD$93</f>
        <v>0.597076676449747</v>
      </c>
      <c r="BE38" s="62">
        <f>'Glad70-before-LQ'!BE38*$CG38*BE$93</f>
        <v>4.12680908286865</v>
      </c>
      <c r="BF38" s="62">
        <f>'Glad70-before-LQ'!BF38*$CG38*BF$93</f>
        <v>0.06659380565777211</v>
      </c>
      <c r="BG38" s="62">
        <f>'Glad70-before-LQ'!BG38*$CG38*BG$93</f>
        <v>2.04261358618637</v>
      </c>
      <c r="BH38" s="62">
        <f>'Glad70-before-LQ'!BH38*$CG38*BH$93</f>
        <v>0.608401751341989</v>
      </c>
      <c r="BI38" s="62">
        <f>'Glad70-before-LQ'!BI38*$CG38*BI$93</f>
        <v>0.630767126631966</v>
      </c>
      <c r="BJ38" s="62">
        <f>'Glad70-before-LQ'!BJ38*$CG38*BJ$93</f>
        <v>0.0182587750981343</v>
      </c>
      <c r="BK38" s="62">
        <f>'Glad70-before-LQ'!BK38*$CG38*BK$93</f>
        <v>1.32664043965664</v>
      </c>
      <c r="BL38" s="62">
        <f>'Glad70-before-LQ'!BL38*$CG38*BL$93</f>
        <v>3.67393417955706</v>
      </c>
      <c r="BM38" s="62">
        <f>'Glad70-before-LQ'!BM38*$CG38*BM$93</f>
        <v>0.483764264586789</v>
      </c>
      <c r="BN38" s="62">
        <f>'Glad70-before-LQ'!BN38*$CG38*BN$93</f>
        <v>0.0594314648546382</v>
      </c>
      <c r="BO38" s="62">
        <f>'Glad70-before-LQ'!BO38*$CG38*BO$93</f>
        <v>8.987016946451931</v>
      </c>
      <c r="BP38" s="62">
        <f>'Glad70-before-LQ'!BP38*$CG38*BP$93</f>
        <v>4.24950225564966</v>
      </c>
      <c r="BQ38" s="62">
        <f>'Glad70-before-LQ'!BQ38*$CG38*BQ$93</f>
        <v>0.0353773039162784</v>
      </c>
      <c r="BR38" s="62">
        <f>'Glad70-before-LQ'!BR38*$CG38*BR$93</f>
        <v>0.111070211632562</v>
      </c>
      <c r="BS38" s="62">
        <f>'Glad70-before-LQ'!BS38*$CG38*BS$93</f>
        <v>0.0322716749974058</v>
      </c>
      <c r="BT38" s="62">
        <f>'Glad70-before-LQ'!BT38*$CG38*BT$93</f>
        <v>3.95961469631412</v>
      </c>
      <c r="BU38" s="62">
        <f>'Glad70-before-LQ'!BU38*$CG38*BU$93</f>
        <v>1.27496819229988</v>
      </c>
      <c r="BV38" s="4">
        <f>SUM(D38:BU38)</f>
        <v>115.251099670363</v>
      </c>
      <c r="BW38" s="66">
        <f>'Glad-base'!BW38*'Households'!$B$3/'Households'!$B$7</f>
        <v>266.415020678187</v>
      </c>
      <c r="BX38" s="66">
        <f>'Glad-base'!BX38*'Households'!$B$3/'Households'!$B$7</f>
        <v>7.70407962006179</v>
      </c>
      <c r="BY38" s="66">
        <f>'Glad-base'!BY38*'Businesses'!$B$4/'Businesses'!$C$4</f>
        <v>4.11725037316965</v>
      </c>
      <c r="BZ38" s="66">
        <f>'Glad-base'!BZ38*'Households'!$B$3/'Households'!$B$7</f>
        <v>0.340156209485067</v>
      </c>
      <c r="CA38" s="66">
        <f>'Glad-base'!CA38*'Households'!$B$3/'Households'!$B$7</f>
        <v>1.42684037128733</v>
      </c>
      <c r="CB38" s="66">
        <f>'Glad-base'!CB38*'Glad-id-output'!B36/'Glad-id-output'!E36</f>
        <v>0.206717910551031</v>
      </c>
      <c r="CC38" s="62">
        <f>'Exports'!D39</f>
        <v>64.3</v>
      </c>
      <c r="CD38" s="4">
        <f>SUM(BW38:CC38)</f>
        <v>344.510065162742</v>
      </c>
      <c r="CE38" s="4">
        <f>SUM(CD38,BV38)</f>
        <v>459.761164833105</v>
      </c>
      <c r="CF38" s="67">
        <v>0.00443931233238121</v>
      </c>
      <c r="CG38" s="67">
        <f>'Glad-id-output'!I36</f>
        <v>0.98</v>
      </c>
    </row>
    <row r="39" ht="20.05" customHeight="1">
      <c r="A39" t="s" s="58">
        <v>1</v>
      </c>
      <c r="B39" s="59">
        <v>35</v>
      </c>
      <c r="C39" t="s" s="60">
        <v>123</v>
      </c>
      <c r="D39" s="61">
        <f>'Glad70-before-LQ'!D39*$CG39*D$93</f>
        <v>0.078993545623376</v>
      </c>
      <c r="E39" s="62">
        <f>'Glad70-before-LQ'!E39*$CG39*E$93</f>
        <v>0.0025664976186386</v>
      </c>
      <c r="F39" s="62">
        <f>'Glad70-before-LQ'!F39*$CG39*F$93</f>
        <v>3.21956416580663e-05</v>
      </c>
      <c r="G39" s="62">
        <f>'Glad70-before-LQ'!G39*$CG39*G$93</f>
        <v>0.00294243170582546</v>
      </c>
      <c r="H39" s="62">
        <f>'Glad70-before-LQ'!H39*$CG39*H$93</f>
        <v>0.00160885478380844</v>
      </c>
      <c r="I39" s="62">
        <f>'Glad70-before-LQ'!I39*$CG39*I$93</f>
        <v>0.41189176817856</v>
      </c>
      <c r="J39" s="62">
        <f>'Glad70-before-LQ'!J39*$CG39*J$93</f>
        <v>4.08411327298789</v>
      </c>
      <c r="K39" s="63">
        <f>'Glad70-before-LQ'!K39*$CG39*K$93</f>
        <v>0.142854530537888</v>
      </c>
      <c r="L39" s="62">
        <f>'Glad70-before-LQ'!L39*$CG39*L$93</f>
        <v>0.139495060498504</v>
      </c>
      <c r="M39" s="62">
        <f>'Glad70-before-LQ'!M39*$CG39*M$93</f>
        <v>0.10234871499635</v>
      </c>
      <c r="N39" s="62">
        <f>'Glad70-before-LQ'!N39*$CG39*N$93</f>
        <v>0.0135344038318841</v>
      </c>
      <c r="O39" s="62">
        <f>'Glad70-before-LQ'!O39*$CG39*O$93</f>
        <v>0.063819110135051</v>
      </c>
      <c r="P39" s="62">
        <f>'Glad70-before-LQ'!P39*$CG39*P$93</f>
        <v>0.00119738344175259</v>
      </c>
      <c r="Q39" s="62">
        <f>'Glad70-before-LQ'!Q39*$CG39*Q$93</f>
        <v>0.00304258816206074</v>
      </c>
      <c r="R39" s="62">
        <f>'Glad70-before-LQ'!R39*$CG39*R$93</f>
        <v>0.00263562385752839</v>
      </c>
      <c r="S39" s="62">
        <f>'Glad70-before-LQ'!S39*$CG39*S$93</f>
        <v>0.00444415009661974</v>
      </c>
      <c r="T39" s="62">
        <f>'Glad70-before-LQ'!T39*$CG39*T$93</f>
        <v>0.651310830679165</v>
      </c>
      <c r="U39" s="62">
        <f>'Glad70-before-LQ'!U39*$CG39*U$93</f>
        <v>0.677242023304846</v>
      </c>
      <c r="V39" s="62">
        <f>'Glad70-before-LQ'!V39*$CG39*V$93</f>
        <v>0.00923542186703376</v>
      </c>
      <c r="W39" s="62">
        <f>'Glad70-before-LQ'!W39*$CG39*W$93</f>
        <v>0.216375971968454</v>
      </c>
      <c r="X39" s="64">
        <f>'Glad70-before-LQ'!X39*$CG39*X$93</f>
        <v>0</v>
      </c>
      <c r="Y39" s="62">
        <f>'Glad70-before-LQ'!Y39*$CG39*Y$93</f>
        <v>0.255521424832387</v>
      </c>
      <c r="Z39" s="62">
        <f>'Glad70-before-LQ'!Z39*$CG39*Z$93</f>
        <v>0.0408829801179895</v>
      </c>
      <c r="AA39" s="62">
        <f>'Glad70-before-LQ'!AA39*$CG39*AA$93</f>
        <v>0.0376600702496092</v>
      </c>
      <c r="AB39" s="62">
        <f>'Glad70-before-LQ'!AB39*$CG39*AB$93</f>
        <v>0.000976137404119489</v>
      </c>
      <c r="AC39" s="65">
        <f>'Glad70-before-LQ'!AC39*$CG39*AC$93</f>
        <v>0</v>
      </c>
      <c r="AD39" s="62">
        <f>'Glad70-before-LQ'!AD39*$CG39*AD$93</f>
        <v>0.0009975023393298419</v>
      </c>
      <c r="AE39" s="62">
        <f>'Glad70-before-LQ'!AE39*$CG39*AE$93</f>
        <v>0.0321794439953221</v>
      </c>
      <c r="AF39" s="62">
        <f>'Glad70-before-LQ'!AF39*$CG39*AF$93</f>
        <v>0.150944601421558</v>
      </c>
      <c r="AG39" s="62">
        <f>'Glad70-before-LQ'!AG39*$CG39*AG$93</f>
        <v>0.0340076058906058</v>
      </c>
      <c r="AH39" s="62">
        <f>'Glad70-before-LQ'!AH39*$CG39*AH$93</f>
        <v>0.537569459579367</v>
      </c>
      <c r="AI39" s="62">
        <f>'Glad70-before-LQ'!AI39*$CG39*AI$93</f>
        <v>2.54332820141804</v>
      </c>
      <c r="AJ39" s="62">
        <f>'Glad70-before-LQ'!AJ39*$CG39*AJ$93</f>
        <v>0.706963548220428</v>
      </c>
      <c r="AK39" s="62">
        <f>'Glad70-before-LQ'!AK39*$CG39*AK$93</f>
        <v>0.9324378146926739</v>
      </c>
      <c r="AL39" s="62">
        <f>'Glad70-before-LQ'!AL39*$CG39*AL$93</f>
        <v>0.0243454600172673</v>
      </c>
      <c r="AM39" s="62">
        <f>'Glad70-before-LQ'!AM39*$CG39*AM$93</f>
        <v>0.452883527232253</v>
      </c>
      <c r="AN39" s="62">
        <f>'Glad70-before-LQ'!AN39*$CG39*AN$93</f>
        <v>0.317467454005615</v>
      </c>
      <c r="AO39" s="62">
        <f>'Glad70-before-LQ'!AO39*$CG39*AO$93</f>
        <v>0.267708011247341</v>
      </c>
      <c r="AP39" s="62">
        <f>'Glad70-before-LQ'!AP39*$CG39*AP$93</f>
        <v>0.0541101315115397</v>
      </c>
      <c r="AQ39" s="62">
        <f>'Glad70-before-LQ'!AQ39*$CG39*AQ$93</f>
        <v>0.0209073704157711</v>
      </c>
      <c r="AR39" s="62">
        <f>'Glad70-before-LQ'!AR39*$CG39*AR$93</f>
        <v>0.0630459174085705</v>
      </c>
      <c r="AS39" s="62">
        <f>'Glad70-before-LQ'!AS39*$CG39*AS$93</f>
        <v>0.566459811232464</v>
      </c>
      <c r="AT39" s="62">
        <f>'Glad70-before-LQ'!AT39*$CG39*AT$93</f>
        <v>0.00698817838392233</v>
      </c>
      <c r="AU39" s="62">
        <f>'Glad70-before-LQ'!AU39*$CG39*AU$93</f>
        <v>0.00816227162143099</v>
      </c>
      <c r="AV39" s="62">
        <f>'Glad70-before-LQ'!AV39*$CG39*AV$93</f>
        <v>0.00511041806740703</v>
      </c>
      <c r="AW39" s="62">
        <f>'Glad70-before-LQ'!AW39*$CG39*AW$93</f>
        <v>0.000684935834911415</v>
      </c>
      <c r="AX39" s="62">
        <f>'Glad70-before-LQ'!AX39*$CG39*AX$93</f>
        <v>0.0414531767290731</v>
      </c>
      <c r="AY39" s="62">
        <f>'Glad70-before-LQ'!AY39*$CG39*AY$93</f>
        <v>0.00133561500363595</v>
      </c>
      <c r="AZ39" s="62">
        <f>'Glad70-before-LQ'!AZ39*$CG39*AZ$93</f>
        <v>0.0384528260756096</v>
      </c>
      <c r="BA39" s="62">
        <f>'Glad70-before-LQ'!BA39*$CG39*BA$93</f>
        <v>0.011742561578876</v>
      </c>
      <c r="BB39" s="62">
        <f>'Glad70-before-LQ'!BB39*$CG39*BB$93</f>
        <v>0.0534823660951805</v>
      </c>
      <c r="BC39" s="62">
        <f>'Glad70-before-LQ'!BC39*$CG39*BC$93</f>
        <v>0.607073364394354</v>
      </c>
      <c r="BD39" s="62">
        <f>'Glad70-before-LQ'!BD39*$CG39*BD$93</f>
        <v>0.122406597890847</v>
      </c>
      <c r="BE39" s="62">
        <f>'Glad70-before-LQ'!BE39*$CG39*BE$93</f>
        <v>1.91825002661264</v>
      </c>
      <c r="BF39" s="62">
        <f>'Glad70-before-LQ'!BF39*$CG39*BF$93</f>
        <v>0.0124326832923461</v>
      </c>
      <c r="BG39" s="62">
        <f>'Glad70-before-LQ'!BG39*$CG39*BG$93</f>
        <v>0.850800944418125</v>
      </c>
      <c r="BH39" s="62">
        <f>'Glad70-before-LQ'!BH39*$CG39*BH$93</f>
        <v>0.08553001674952231</v>
      </c>
      <c r="BI39" s="62">
        <f>'Glad70-before-LQ'!BI39*$CG39*BI$93</f>
        <v>0.250981642584975</v>
      </c>
      <c r="BJ39" s="62">
        <f>'Glad70-before-LQ'!BJ39*$CG39*BJ$93</f>
        <v>0.000896964264754932</v>
      </c>
      <c r="BK39" s="62">
        <f>'Glad70-before-LQ'!BK39*$CG39*BK$93</f>
        <v>0.209430482726959</v>
      </c>
      <c r="BL39" s="62">
        <f>'Glad70-before-LQ'!BL39*$CG39*BL$93</f>
        <v>0.577112069401139</v>
      </c>
      <c r="BM39" s="62">
        <f>'Glad70-before-LQ'!BM39*$CG39*BM$93</f>
        <v>0.0846438280426511</v>
      </c>
      <c r="BN39" s="62">
        <f>'Glad70-before-LQ'!BN39*$CG39*BN$93</f>
        <v>0.0161656890822308</v>
      </c>
      <c r="BO39" s="62">
        <f>'Glad70-before-LQ'!BO39*$CG39*BO$93</f>
        <v>0.169855634610447</v>
      </c>
      <c r="BP39" s="62">
        <f>'Glad70-before-LQ'!BP39*$CG39*BP$93</f>
        <v>0.242108066650751</v>
      </c>
      <c r="BQ39" s="62">
        <f>'Glad70-before-LQ'!BQ39*$CG39*BQ$93</f>
        <v>0.00618577828367553</v>
      </c>
      <c r="BR39" s="62">
        <f>'Glad70-before-LQ'!BR39*$CG39*BR$93</f>
        <v>0.0261962847938646</v>
      </c>
      <c r="BS39" s="62">
        <f>'Glad70-before-LQ'!BS39*$CG39*BS$93</f>
        <v>0.00583998326598655</v>
      </c>
      <c r="BT39" s="62">
        <f>'Glad70-before-LQ'!BT39*$CG39*BT$93</f>
        <v>0.0588637535883043</v>
      </c>
      <c r="BU39" s="62">
        <f>'Glad70-before-LQ'!BU39*$CG39*BU$93</f>
        <v>0.113495972838012</v>
      </c>
      <c r="BV39" s="4">
        <f>SUM(D39:BU39)</f>
        <v>19.1757629860308</v>
      </c>
      <c r="BW39" s="66">
        <f>'Glad-base'!BW39*'Households'!$B$3/'Households'!$B$7</f>
        <v>18.4590320574253</v>
      </c>
      <c r="BX39" s="66">
        <f>'Glad-base'!BX39*'Households'!$B$3/'Households'!$B$7</f>
        <v>0.0488896051699279</v>
      </c>
      <c r="BY39" s="66">
        <f>'Glad-base'!BY39*'Businesses'!$B$4/'Businesses'!$C$4</f>
        <v>0.00897118624505088</v>
      </c>
      <c r="BZ39" s="66">
        <f>'Glad-base'!BZ39*'Households'!$B$3/'Households'!$B$7</f>
        <v>0.00114642389289392</v>
      </c>
      <c r="CA39" s="66">
        <f>'Glad-base'!CA39*'Households'!$B$3/'Households'!$B$7</f>
        <v>0.00339150401647786</v>
      </c>
      <c r="CB39" s="66">
        <f>'Glad-base'!CB39*'Glad-id-output'!B37/'Glad-id-output'!E37</f>
        <v>0</v>
      </c>
      <c r="CC39" s="62">
        <f>'Exports'!D40</f>
        <v>44.5</v>
      </c>
      <c r="CD39" s="4">
        <f>SUM(BW39:CC39)</f>
        <v>63.0214307767497</v>
      </c>
      <c r="CE39" s="4">
        <f>SUM(CD39,BV39)</f>
        <v>82.1971937627805</v>
      </c>
      <c r="CF39" s="67">
        <v>0.00525140703929073</v>
      </c>
      <c r="CG39" s="67">
        <f>'Glad-id-output'!I37</f>
        <v>0.98</v>
      </c>
    </row>
    <row r="40" ht="20.05" customHeight="1">
      <c r="A40" t="s" s="58">
        <v>1</v>
      </c>
      <c r="B40" s="59">
        <v>36</v>
      </c>
      <c r="C40" t="s" s="60">
        <v>198</v>
      </c>
      <c r="D40" s="61">
        <f>'Glad70-before-LQ'!D40*$CG40*D$93</f>
        <v>0.356653149772913</v>
      </c>
      <c r="E40" s="62">
        <f>'Glad70-before-LQ'!E40*$CG40*E$93</f>
        <v>0.0473188709689466</v>
      </c>
      <c r="F40" s="62">
        <f>'Glad70-before-LQ'!F40*$CG40*F$93</f>
        <v>0.001817635612322</v>
      </c>
      <c r="G40" s="62">
        <f>'Glad70-before-LQ'!G40*$CG40*G$93</f>
        <v>0.0299090122478755</v>
      </c>
      <c r="H40" s="62">
        <f>'Glad70-before-LQ'!H40*$CG40*H$93</f>
        <v>0.0105764018846514</v>
      </c>
      <c r="I40" s="62">
        <f>'Glad70-before-LQ'!I40*$CG40*I$93</f>
        <v>0.297543768184367</v>
      </c>
      <c r="J40" s="62">
        <f>'Glad70-before-LQ'!J40*$CG40*J$93</f>
        <v>5.12988274901992</v>
      </c>
      <c r="K40" s="63">
        <f>'Glad70-before-LQ'!K40*$CG40*K$93</f>
        <v>0.659683217936476</v>
      </c>
      <c r="L40" s="62">
        <f>'Glad70-before-LQ'!L40*$CG40*L$93</f>
        <v>0.123230896533298</v>
      </c>
      <c r="M40" s="62">
        <f>'Glad70-before-LQ'!M40*$CG40*M$93</f>
        <v>0.17379844138344</v>
      </c>
      <c r="N40" s="62">
        <f>'Glad70-before-LQ'!N40*$CG40*N$93</f>
        <v>0.08262286946535551</v>
      </c>
      <c r="O40" s="62">
        <f>'Glad70-before-LQ'!O40*$CG40*O$93</f>
        <v>0.5491578159671709</v>
      </c>
      <c r="P40" s="62">
        <f>'Glad70-before-LQ'!P40*$CG40*P$93</f>
        <v>0.00662804095943921</v>
      </c>
      <c r="Q40" s="62">
        <f>'Glad70-before-LQ'!Q40*$CG40*Q$93</f>
        <v>0.0166266735336946</v>
      </c>
      <c r="R40" s="62">
        <f>'Glad70-before-LQ'!R40*$CG40*R$93</f>
        <v>0.0114772877326233</v>
      </c>
      <c r="S40" s="62">
        <f>'Glad70-before-LQ'!S40*$CG40*S$93</f>
        <v>0.0206542692959389</v>
      </c>
      <c r="T40" s="62">
        <f>'Glad70-before-LQ'!T40*$CG40*T$93</f>
        <v>0.719241449558048</v>
      </c>
      <c r="U40" s="62">
        <f>'Glad70-before-LQ'!U40*$CG40*U$93</f>
        <v>3.44615806417853</v>
      </c>
      <c r="V40" s="62">
        <f>'Glad70-before-LQ'!V40*$CG40*V$93</f>
        <v>0.0414299426179965</v>
      </c>
      <c r="W40" s="62">
        <f>'Glad70-before-LQ'!W40*$CG40*W$93</f>
        <v>1.43090866911624</v>
      </c>
      <c r="X40" s="64">
        <f>'Glad70-before-LQ'!X40*$CG40*X$93</f>
        <v>0</v>
      </c>
      <c r="Y40" s="62">
        <f>'Glad70-before-LQ'!Y40*$CG40*Y$93</f>
        <v>1.37624884586305</v>
      </c>
      <c r="Z40" s="62">
        <f>'Glad70-before-LQ'!Z40*$CG40*Z$93</f>
        <v>0.219136785040078</v>
      </c>
      <c r="AA40" s="62">
        <f>'Glad70-before-LQ'!AA40*$CG40*AA$93</f>
        <v>0.207337550091697</v>
      </c>
      <c r="AB40" s="62">
        <f>'Glad70-before-LQ'!AB40*$CG40*AB$93</f>
        <v>0.00831398915483313</v>
      </c>
      <c r="AC40" s="65">
        <f>'Glad70-before-LQ'!AC40*$CG40*AC$93</f>
        <v>0</v>
      </c>
      <c r="AD40" s="62">
        <f>'Glad70-before-LQ'!AD40*$CG40*AD$93</f>
        <v>0.00202337724581244</v>
      </c>
      <c r="AE40" s="62">
        <f>'Glad70-before-LQ'!AE40*$CG40*AE$93</f>
        <v>0.134837313503307</v>
      </c>
      <c r="AF40" s="62">
        <f>'Glad70-before-LQ'!AF40*$CG40*AF$93</f>
        <v>0.40083737497244</v>
      </c>
      <c r="AG40" s="62">
        <f>'Glad70-before-LQ'!AG40*$CG40*AG$93</f>
        <v>0.107980278758054</v>
      </c>
      <c r="AH40" s="62">
        <f>'Glad70-before-LQ'!AH40*$CG40*AH$93</f>
        <v>1.06469562794416</v>
      </c>
      <c r="AI40" s="62">
        <f>'Glad70-before-LQ'!AI40*$CG40*AI$93</f>
        <v>3.68550297623934</v>
      </c>
      <c r="AJ40" s="62">
        <f>'Glad70-before-LQ'!AJ40*$CG40*AJ$93</f>
        <v>1.10108068699614</v>
      </c>
      <c r="AK40" s="62">
        <f>'Glad70-before-LQ'!AK40*$CG40*AK$93</f>
        <v>1.72095026465241</v>
      </c>
      <c r="AL40" s="62">
        <f>'Glad70-before-LQ'!AL40*$CG40*AL$93</f>
        <v>0.0612410056501978</v>
      </c>
      <c r="AM40" s="62">
        <f>'Glad70-before-LQ'!AM40*$CG40*AM$93</f>
        <v>0.511332264019744</v>
      </c>
      <c r="AN40" s="62">
        <f>'Glad70-before-LQ'!AN40*$CG40*AN$93</f>
        <v>0.891134851091807</v>
      </c>
      <c r="AO40" s="62">
        <f>'Glad70-before-LQ'!AO40*$CG40*AO$93</f>
        <v>0.510021770799181</v>
      </c>
      <c r="AP40" s="62">
        <f>'Glad70-before-LQ'!AP40*$CG40*AP$93</f>
        <v>0.144941505843915</v>
      </c>
      <c r="AQ40" s="62">
        <f>'Glad70-before-LQ'!AQ40*$CG40*AQ$93</f>
        <v>0.013534527404276</v>
      </c>
      <c r="AR40" s="62">
        <f>'Glad70-before-LQ'!AR40*$CG40*AR$93</f>
        <v>0.216838501563998</v>
      </c>
      <c r="AS40" s="62">
        <f>'Glad70-before-LQ'!AS40*$CG40*AS$93</f>
        <v>1.73307203535101</v>
      </c>
      <c r="AT40" s="62">
        <f>'Glad70-before-LQ'!AT40*$CG40*AT$93</f>
        <v>0.00769685617782253</v>
      </c>
      <c r="AU40" s="62">
        <f>'Glad70-before-LQ'!AU40*$CG40*AU$93</f>
        <v>0.0570746525092737</v>
      </c>
      <c r="AV40" s="62">
        <f>'Glad70-before-LQ'!AV40*$CG40*AV$93</f>
        <v>0.0123319091154398</v>
      </c>
      <c r="AW40" s="62">
        <f>'Glad70-before-LQ'!AW40*$CG40*AW$93</f>
        <v>0.00812596408740943</v>
      </c>
      <c r="AX40" s="62">
        <f>'Glad70-before-LQ'!AX40*$CG40*AX$93</f>
        <v>0.151297818614926</v>
      </c>
      <c r="AY40" s="62">
        <f>'Glad70-before-LQ'!AY40*$CG40*AY$93</f>
        <v>0.00637938523670235</v>
      </c>
      <c r="AZ40" s="62">
        <f>'Glad70-before-LQ'!AZ40*$CG40*AZ$93</f>
        <v>0.240178653871766</v>
      </c>
      <c r="BA40" s="62">
        <f>'Glad70-before-LQ'!BA40*$CG40*BA$93</f>
        <v>0.0416005029476435</v>
      </c>
      <c r="BB40" s="62">
        <f>'Glad70-before-LQ'!BB40*$CG40*BB$93</f>
        <v>0.09635903151294339</v>
      </c>
      <c r="BC40" s="62">
        <f>'Glad70-before-LQ'!BC40*$CG40*BC$93</f>
        <v>0.648716664154504</v>
      </c>
      <c r="BD40" s="62">
        <f>'Glad70-before-LQ'!BD40*$CG40*BD$93</f>
        <v>0.142529069920576</v>
      </c>
      <c r="BE40" s="62">
        <f>'Glad70-before-LQ'!BE40*$CG40*BE$93</f>
        <v>11.1846250323666</v>
      </c>
      <c r="BF40" s="62">
        <f>'Glad70-before-LQ'!BF40*$CG40*BF$93</f>
        <v>0.032312416023237</v>
      </c>
      <c r="BG40" s="62">
        <f>'Glad70-before-LQ'!BG40*$CG40*BG$93</f>
        <v>5.24539239212029</v>
      </c>
      <c r="BH40" s="62">
        <f>'Glad70-before-LQ'!BH40*$CG40*BH$93</f>
        <v>0.253953600868282</v>
      </c>
      <c r="BI40" s="62">
        <f>'Glad70-before-LQ'!BI40*$CG40*BI$93</f>
        <v>1.0867199664123</v>
      </c>
      <c r="BJ40" s="62">
        <f>'Glad70-before-LQ'!BJ40*$CG40*BJ$93</f>
        <v>0.00438529056533564</v>
      </c>
      <c r="BK40" s="62">
        <f>'Glad70-before-LQ'!BK40*$CG40*BK$93</f>
        <v>1.09597717450036</v>
      </c>
      <c r="BL40" s="62">
        <f>'Glad70-before-LQ'!BL40*$CG40*BL$93</f>
        <v>2.09164443823467</v>
      </c>
      <c r="BM40" s="62">
        <f>'Glad70-before-LQ'!BM40*$CG40*BM$93</f>
        <v>0.345071737289281</v>
      </c>
      <c r="BN40" s="62">
        <f>'Glad70-before-LQ'!BN40*$CG40*BN$93</f>
        <v>0.0473622418229278</v>
      </c>
      <c r="BO40" s="62">
        <f>'Glad70-before-LQ'!BO40*$CG40*BO$93</f>
        <v>1.0838513672231</v>
      </c>
      <c r="BP40" s="62">
        <f>'Glad70-before-LQ'!BP40*$CG40*BP$93</f>
        <v>0.374600144091956</v>
      </c>
      <c r="BQ40" s="62">
        <f>'Glad70-before-LQ'!BQ40*$CG40*BQ$93</f>
        <v>0.0278461351609211</v>
      </c>
      <c r="BR40" s="62">
        <f>'Glad70-before-LQ'!BR40*$CG40*BR$93</f>
        <v>0.122981499295194</v>
      </c>
      <c r="BS40" s="62">
        <f>'Glad70-before-LQ'!BS40*$CG40*BS$93</f>
        <v>0.0316986636046169</v>
      </c>
      <c r="BT40" s="62">
        <f>'Glad70-before-LQ'!BT40*$CG40*BT$93</f>
        <v>0.442250662148319</v>
      </c>
      <c r="BU40" s="62">
        <f>'Glad70-before-LQ'!BU40*$CG40*BU$93</f>
        <v>0.390064203721203</v>
      </c>
      <c r="BV40" s="4">
        <f>SUM(D40:BU40)</f>
        <v>52.5394082317523</v>
      </c>
      <c r="BW40" s="66">
        <f>'Glad-base'!BW40*'Households'!$B$3/'Households'!$B$7</f>
        <v>154.556034853996</v>
      </c>
      <c r="BX40" s="66">
        <f>'Glad-base'!BX40*'Households'!$B$3/'Households'!$B$7</f>
        <v>0.0078795744284243</v>
      </c>
      <c r="BY40" s="66">
        <f>'Glad-base'!BY40*'Businesses'!$B$4/'Businesses'!$C$4</f>
        <v>0.06741516826028369</v>
      </c>
      <c r="BZ40" s="66">
        <f>'Glad-base'!BZ40*'Households'!$B$3/'Households'!$B$7</f>
        <v>0.00488185507723996</v>
      </c>
      <c r="CA40" s="66">
        <f>'Glad-base'!CA40*'Households'!$B$3/'Households'!$B$7</f>
        <v>0.0278894481256437</v>
      </c>
      <c r="CB40" s="66">
        <f>'Glad-base'!CB40*'Glad-id-output'!B38/'Glad-id-output'!E38</f>
        <v>0.000468833600491787</v>
      </c>
      <c r="CC40" s="62">
        <f>'Exports'!D41</f>
        <v>21.4</v>
      </c>
      <c r="CD40" s="4">
        <f>SUM(BW40:CC40)</f>
        <v>176.064569733488</v>
      </c>
      <c r="CE40" s="4">
        <f>SUM(CD40,BV40)</f>
        <v>228.603977965240</v>
      </c>
      <c r="CF40" s="67">
        <v>0.00442713503769393</v>
      </c>
      <c r="CG40" s="67">
        <f>'Glad-id-output'!I38</f>
        <v>0.9399999999999999</v>
      </c>
    </row>
    <row r="41" ht="20.05" customHeight="1">
      <c r="A41" t="s" s="58">
        <v>1</v>
      </c>
      <c r="B41" s="59">
        <v>37</v>
      </c>
      <c r="C41" t="s" s="60">
        <v>125</v>
      </c>
      <c r="D41" s="61">
        <f>'Glad70-before-LQ'!D41*$CG41*D$93</f>
        <v>2.08268928140273</v>
      </c>
      <c r="E41" s="62">
        <f>'Glad70-before-LQ'!E41*$CG41*E$93</f>
        <v>0.0822788257801475</v>
      </c>
      <c r="F41" s="62">
        <f>'Glad70-before-LQ'!F41*$CG41*F$93</f>
        <v>0.164055543845287</v>
      </c>
      <c r="G41" s="62">
        <f>'Glad70-before-LQ'!G41*$CG41*G$93</f>
        <v>0.0397056081302876</v>
      </c>
      <c r="H41" s="62">
        <f>'Glad70-before-LQ'!H41*$CG41*H$93</f>
        <v>0.0646701917375937</v>
      </c>
      <c r="I41" s="62">
        <f>'Glad70-before-LQ'!I41*$CG41*I$93</f>
        <v>0.589669816005862</v>
      </c>
      <c r="J41" s="62">
        <f>'Glad70-before-LQ'!J41*$CG41*J$93</f>
        <v>4.32662198686376</v>
      </c>
      <c r="K41" s="63">
        <f>'Glad70-before-LQ'!K41*$CG41*K$93</f>
        <v>17.9067782694886</v>
      </c>
      <c r="L41" s="62">
        <f>'Glad70-before-LQ'!L41*$CG41*L$93</f>
        <v>0.7570561357439159</v>
      </c>
      <c r="M41" s="62">
        <f>'Glad70-before-LQ'!M41*$CG41*M$93</f>
        <v>0.25375134602427</v>
      </c>
      <c r="N41" s="62">
        <f>'Glad70-before-LQ'!N41*$CG41*N$93</f>
        <v>1.37142145856884</v>
      </c>
      <c r="O41" s="62">
        <f>'Glad70-before-LQ'!O41*$CG41*O$93</f>
        <v>0.31875541458406</v>
      </c>
      <c r="P41" s="62">
        <f>'Glad70-before-LQ'!P41*$CG41*P$93</f>
        <v>0.0885017435243806</v>
      </c>
      <c r="Q41" s="62">
        <f>'Glad70-before-LQ'!Q41*$CG41*Q$93</f>
        <v>0.560506404907428</v>
      </c>
      <c r="R41" s="62">
        <f>'Glad70-before-LQ'!R41*$CG41*R$93</f>
        <v>0.0323759625076602</v>
      </c>
      <c r="S41" s="62">
        <f>'Glad70-before-LQ'!S41*$CG41*S$93</f>
        <v>0.0262750886763018</v>
      </c>
      <c r="T41" s="62">
        <f>'Glad70-before-LQ'!T41*$CG41*T$93</f>
        <v>1.00282836542114</v>
      </c>
      <c r="U41" s="62">
        <f>'Glad70-before-LQ'!U41*$CG41*U$93</f>
        <v>7.62218101471343</v>
      </c>
      <c r="V41" s="62">
        <f>'Glad70-before-LQ'!V41*$CG41*V$93</f>
        <v>0.273685056851155</v>
      </c>
      <c r="W41" s="62">
        <f>'Glad70-before-LQ'!W41*$CG41*W$93</f>
        <v>11.1078634079553</v>
      </c>
      <c r="X41" s="64">
        <f>'Glad70-before-LQ'!X41*$CG41*X$93</f>
        <v>0</v>
      </c>
      <c r="Y41" s="62">
        <f>'Glad70-before-LQ'!Y41*$CG41*Y$93</f>
        <v>3.84951742695016</v>
      </c>
      <c r="Z41" s="62">
        <f>'Glad70-before-LQ'!Z41*$CG41*Z$93</f>
        <v>0.429930710905487</v>
      </c>
      <c r="AA41" s="62">
        <f>'Glad70-before-LQ'!AA41*$CG41*AA$93</f>
        <v>0.62665036750951</v>
      </c>
      <c r="AB41" s="62">
        <f>'Glad70-before-LQ'!AB41*$CG41*AB$93</f>
        <v>0.0611639903316124</v>
      </c>
      <c r="AC41" s="65">
        <f>'Glad70-before-LQ'!AC41*$CG41*AC$93</f>
        <v>0</v>
      </c>
      <c r="AD41" s="62">
        <f>'Glad70-before-LQ'!AD41*$CG41*AD$93</f>
        <v>0.0185602923239127</v>
      </c>
      <c r="AE41" s="62">
        <f>'Glad70-before-LQ'!AE41*$CG41*AE$93</f>
        <v>0.146178604581079</v>
      </c>
      <c r="AF41" s="62">
        <f>'Glad70-before-LQ'!AF41*$CG41*AF$93</f>
        <v>0.726411161592072</v>
      </c>
      <c r="AG41" s="62">
        <f>'Glad70-before-LQ'!AG41*$CG41*AG$93</f>
        <v>1.93786076177216</v>
      </c>
      <c r="AH41" s="62">
        <f>'Glad70-before-LQ'!AH41*$CG41*AH$93</f>
        <v>6.70615050144488</v>
      </c>
      <c r="AI41" s="62">
        <f>'Glad70-before-LQ'!AI41*$CG41*AI$93</f>
        <v>8.16795264815679</v>
      </c>
      <c r="AJ41" s="62">
        <f>'Glad70-before-LQ'!AJ41*$CG41*AJ$93</f>
        <v>5.14593839647239</v>
      </c>
      <c r="AK41" s="62">
        <f>'Glad70-before-LQ'!AK41*$CG41*AK$93</f>
        <v>4.5394951808334</v>
      </c>
      <c r="AL41" s="62">
        <f>'Glad70-before-LQ'!AL41*$CG41*AL$93</f>
        <v>0.574304257903723</v>
      </c>
      <c r="AM41" s="62">
        <f>'Glad70-before-LQ'!AM41*$CG41*AM$93</f>
        <v>2.30875210634032</v>
      </c>
      <c r="AN41" s="62">
        <f>'Glad70-before-LQ'!AN41*$CG41*AN$93</f>
        <v>10.0553278452184</v>
      </c>
      <c r="AO41" s="62">
        <f>'Glad70-before-LQ'!AO41*$CG41*AO$93</f>
        <v>5.97917165460183</v>
      </c>
      <c r="AP41" s="62">
        <f>'Glad70-before-LQ'!AP41*$CG41*AP$93</f>
        <v>5.81081722196985</v>
      </c>
      <c r="AQ41" s="62">
        <f>'Glad70-before-LQ'!AQ41*$CG41*AQ$93</f>
        <v>0.371125589688034</v>
      </c>
      <c r="AR41" s="62">
        <f>'Glad70-before-LQ'!AR41*$CG41*AR$93</f>
        <v>1.17361197685717</v>
      </c>
      <c r="AS41" s="62">
        <f>'Glad70-before-LQ'!AS41*$CG41*AS$93</f>
        <v>7.80271417949039</v>
      </c>
      <c r="AT41" s="62">
        <f>'Glad70-before-LQ'!AT41*$CG41*AT$93</f>
        <v>0.0854816160698245</v>
      </c>
      <c r="AU41" s="62">
        <f>'Glad70-before-LQ'!AU41*$CG41*AU$93</f>
        <v>0.0309214457933815</v>
      </c>
      <c r="AV41" s="62">
        <f>'Glad70-before-LQ'!AV41*$CG41*AV$93</f>
        <v>0.00856062960742684</v>
      </c>
      <c r="AW41" s="62">
        <f>'Glad70-before-LQ'!AW41*$CG41*AW$93</f>
        <v>0.0008247062558688661</v>
      </c>
      <c r="AX41" s="62">
        <f>'Glad70-before-LQ'!AX41*$CG41*AX$93</f>
        <v>0.06425762377396579</v>
      </c>
      <c r="AY41" s="62">
        <f>'Glad70-before-LQ'!AY41*$CG41*AY$93</f>
        <v>0.00264262020238881</v>
      </c>
      <c r="AZ41" s="62">
        <f>'Glad70-before-LQ'!AZ41*$CG41*AZ$93</f>
        <v>0.041456737913726</v>
      </c>
      <c r="BA41" s="62">
        <f>'Glad70-before-LQ'!BA41*$CG41*BA$93</f>
        <v>0.0250782660839252</v>
      </c>
      <c r="BB41" s="62">
        <f>'Glad70-before-LQ'!BB41*$CG41*BB$93</f>
        <v>0.216261122502278</v>
      </c>
      <c r="BC41" s="62">
        <f>'Glad70-before-LQ'!BC41*$CG41*BC$93</f>
        <v>1.05202016698228</v>
      </c>
      <c r="BD41" s="62">
        <f>'Glad70-before-LQ'!BD41*$CG41*BD$93</f>
        <v>0.263573526879761</v>
      </c>
      <c r="BE41" s="62">
        <f>'Glad70-before-LQ'!BE41*$CG41*BE$93</f>
        <v>2.20504603542424</v>
      </c>
      <c r="BF41" s="62">
        <f>'Glad70-before-LQ'!BF41*$CG41*BF$93</f>
        <v>0.0164000401933974</v>
      </c>
      <c r="BG41" s="62">
        <f>'Glad70-before-LQ'!BG41*$CG41*BG$93</f>
        <v>0.92925212253885</v>
      </c>
      <c r="BH41" s="62">
        <f>'Glad70-before-LQ'!BH41*$CG41*BH$93</f>
        <v>0.265246716357667</v>
      </c>
      <c r="BI41" s="62">
        <f>'Glad70-before-LQ'!BI41*$CG41*BI$93</f>
        <v>0.639343290344509</v>
      </c>
      <c r="BJ41" s="62">
        <f>'Glad70-before-LQ'!BJ41*$CG41*BJ$93</f>
        <v>0.00841535367150812</v>
      </c>
      <c r="BK41" s="62">
        <f>'Glad70-before-LQ'!BK41*$CG41*BK$93</f>
        <v>0.658787974494336</v>
      </c>
      <c r="BL41" s="62">
        <f>'Glad70-before-LQ'!BL41*$CG41*BL$93</f>
        <v>2.30776681971764</v>
      </c>
      <c r="BM41" s="62">
        <f>'Glad70-before-LQ'!BM41*$CG41*BM$93</f>
        <v>0.341151960902761</v>
      </c>
      <c r="BN41" s="62">
        <f>'Glad70-before-LQ'!BN41*$CG41*BN$93</f>
        <v>0.0394805766739155</v>
      </c>
      <c r="BO41" s="62">
        <f>'Glad70-before-LQ'!BO41*$CG41*BO$93</f>
        <v>4.37845733110971</v>
      </c>
      <c r="BP41" s="62">
        <f>'Glad70-before-LQ'!BP41*$CG41*BP$93</f>
        <v>1.37640303192279</v>
      </c>
      <c r="BQ41" s="62">
        <f>'Glad70-before-LQ'!BQ41*$CG41*BQ$93</f>
        <v>0.0216462526047336</v>
      </c>
      <c r="BR41" s="62">
        <f>'Glad70-before-LQ'!BR41*$CG41*BR$93</f>
        <v>0.120892420929647</v>
      </c>
      <c r="BS41" s="62">
        <f>'Glad70-before-LQ'!BS41*$CG41*BS$93</f>
        <v>0.0194174578343938</v>
      </c>
      <c r="BT41" s="62">
        <f>'Glad70-before-LQ'!BT41*$CG41*BT$93</f>
        <v>1.3121039228926</v>
      </c>
      <c r="BU41" s="62">
        <f>'Glad70-before-LQ'!BU41*$CG41*BU$93</f>
        <v>0.323082024150204</v>
      </c>
      <c r="BV41" s="4">
        <f>SUM(D41:BU41)</f>
        <v>131.857277591503</v>
      </c>
      <c r="BW41" s="66">
        <f>'Glad-base'!BW41*'Households'!$B$3/'Households'!$B$7</f>
        <v>38.689175581174</v>
      </c>
      <c r="BX41" s="66">
        <f>'Glad-base'!BX41*'Households'!$B$3/'Households'!$B$7</f>
        <v>4.23425693882595</v>
      </c>
      <c r="BY41" s="66">
        <f>'Glad-base'!BY41*'Businesses'!$B$4/'Businesses'!$C$4</f>
        <v>2.30754659552127</v>
      </c>
      <c r="BZ41" s="66">
        <f>'Glad-base'!BZ41*'Households'!$B$3/'Households'!$B$7</f>
        <v>0.27368780607621</v>
      </c>
      <c r="CA41" s="66">
        <f>'Glad-base'!CA41*'Households'!$B$3/'Households'!$B$7</f>
        <v>1.12275710610711</v>
      </c>
      <c r="CB41" s="66">
        <f>'Glad-base'!CB41*'Glad-id-output'!B39/'Glad-id-output'!E39</f>
        <v>0.541319266980013</v>
      </c>
      <c r="CC41" s="62">
        <f>'Exports'!D42</f>
        <v>37</v>
      </c>
      <c r="CD41" s="4">
        <f>SUM(BW41:CC41)</f>
        <v>84.1687432946846</v>
      </c>
      <c r="CE41" s="4">
        <f>SUM(CD41,BV41)</f>
        <v>216.026020886188</v>
      </c>
      <c r="CF41" s="67">
        <v>0.00553272158696492</v>
      </c>
      <c r="CG41" s="67">
        <f>'Glad-id-output'!I39</f>
        <v>0.89533891347443</v>
      </c>
    </row>
    <row r="42" ht="20.05" customHeight="1">
      <c r="A42" t="s" s="58">
        <v>1</v>
      </c>
      <c r="B42" s="59">
        <v>38</v>
      </c>
      <c r="C42" t="s" s="60">
        <v>126</v>
      </c>
      <c r="D42" s="61">
        <f>'Glad70-before-LQ'!D42*$CG42*D$93</f>
        <v>0.181461641911253</v>
      </c>
      <c r="E42" s="62">
        <f>'Glad70-before-LQ'!E42*$CG42*E$93</f>
        <v>0.00646674362130607</v>
      </c>
      <c r="F42" s="62">
        <f>'Glad70-before-LQ'!F42*$CG42*F$93</f>
        <v>0.00255511839791439</v>
      </c>
      <c r="G42" s="62">
        <f>'Glad70-before-LQ'!G42*$CG42*G$93</f>
        <v>0.00279143670857067</v>
      </c>
      <c r="H42" s="62">
        <f>'Glad70-before-LQ'!H42*$CG42*H$93</f>
        <v>0.00302329937364953</v>
      </c>
      <c r="I42" s="62">
        <f>'Glad70-before-LQ'!I42*$CG42*I$93</f>
        <v>1.24083183106081</v>
      </c>
      <c r="J42" s="62">
        <f>'Glad70-before-LQ'!J42*$CG42*J$93</f>
        <v>1.19098263858658</v>
      </c>
      <c r="K42" s="63">
        <f>'Glad70-before-LQ'!K42*$CG42*K$93</f>
        <v>10</v>
      </c>
      <c r="L42" s="62">
        <f>'Glad70-before-LQ'!L42*$CG42*L$93</f>
        <v>0.0480017132319778</v>
      </c>
      <c r="M42" s="62">
        <f>'Glad70-before-LQ'!M42*$CG42*M$93</f>
        <v>0.00654878292803014</v>
      </c>
      <c r="N42" s="62">
        <f>'Glad70-before-LQ'!N42*$CG42*N$93</f>
        <v>0.07578766777878231</v>
      </c>
      <c r="O42" s="62">
        <f>'Glad70-before-LQ'!O42*$CG42*O$93</f>
        <v>0.0245210675699343</v>
      </c>
      <c r="P42" s="62">
        <f>'Glad70-before-LQ'!P42*$CG42*P$93</f>
        <v>0.0059939064324155</v>
      </c>
      <c r="Q42" s="62">
        <f>'Glad70-before-LQ'!Q42*$CG42*Q$93</f>
        <v>0.0158482613947504</v>
      </c>
      <c r="R42" s="62">
        <f>'Glad70-before-LQ'!R42*$CG42*R$93</f>
        <v>0.00242265516733909</v>
      </c>
      <c r="S42" s="62">
        <f>'Glad70-before-LQ'!S42*$CG42*S$93</f>
        <v>0.0015483637718062</v>
      </c>
      <c r="T42" s="62">
        <f>'Glad70-before-LQ'!T42*$CG42*T$93</f>
        <v>0.0808341726390083</v>
      </c>
      <c r="U42" s="62">
        <f>'Glad70-before-LQ'!U42*$CG42*U$93</f>
        <v>1.08524760404031</v>
      </c>
      <c r="V42" s="62">
        <f>'Glad70-before-LQ'!V42*$CG42*V$93</f>
        <v>0.008961023901169939</v>
      </c>
      <c r="W42" s="62">
        <f>'Glad70-before-LQ'!W42*$CG42*W$93</f>
        <v>1.40430730546504</v>
      </c>
      <c r="X42" s="64">
        <f>'Glad70-before-LQ'!X42*$CG42*X$93</f>
        <v>0</v>
      </c>
      <c r="Y42" s="62">
        <f>'Glad70-before-LQ'!Y42*$CG42*Y$93</f>
        <v>0.487146593640568</v>
      </c>
      <c r="Z42" s="62">
        <f>'Glad70-before-LQ'!Z42*$CG42*Z$93</f>
        <v>0.0432664150758832</v>
      </c>
      <c r="AA42" s="62">
        <f>'Glad70-before-LQ'!AA42*$CG42*AA$93</f>
        <v>0.0288818598657553</v>
      </c>
      <c r="AB42" s="62">
        <f>'Glad70-before-LQ'!AB42*$CG42*AB$93</f>
        <v>0.00226638182098637</v>
      </c>
      <c r="AC42" s="65">
        <f>'Glad70-before-LQ'!AC42*$CG42*AC$93</f>
        <v>0</v>
      </c>
      <c r="AD42" s="62">
        <f>'Glad70-before-LQ'!AD42*$CG42*AD$93</f>
        <v>0.000385803163434772</v>
      </c>
      <c r="AE42" s="62">
        <f>'Glad70-before-LQ'!AE42*$CG42*AE$93</f>
        <v>0.00818223147735306</v>
      </c>
      <c r="AF42" s="62">
        <f>'Glad70-before-LQ'!AF42*$CG42*AF$93</f>
        <v>0.7235045627201649</v>
      </c>
      <c r="AG42" s="62">
        <f>'Glad70-before-LQ'!AG42*$CG42*AG$93</f>
        <v>0.0898374188346409</v>
      </c>
      <c r="AH42" s="62">
        <f>'Glad70-before-LQ'!AH42*$CG42*AH$93</f>
        <v>0.694090258260019</v>
      </c>
      <c r="AI42" s="62">
        <f>'Glad70-before-LQ'!AI42*$CG42*AI$93</f>
        <v>0.407604091779094</v>
      </c>
      <c r="AJ42" s="62">
        <f>'Glad70-before-LQ'!AJ42*$CG42*AJ$93</f>
        <v>1.75956397991122</v>
      </c>
      <c r="AK42" s="62">
        <f>'Glad70-before-LQ'!AK42*$CG42*AK$93</f>
        <v>0.304051165232188</v>
      </c>
      <c r="AL42" s="62">
        <f>'Glad70-before-LQ'!AL42*$CG42*AL$93</f>
        <v>0.0384156179145235</v>
      </c>
      <c r="AM42" s="62">
        <f>'Glad70-before-LQ'!AM42*$CG42*AM$93</f>
        <v>0.213770413284104</v>
      </c>
      <c r="AN42" s="62">
        <f>'Glad70-before-LQ'!AN42*$CG42*AN$93</f>
        <v>1.91187897250922</v>
      </c>
      <c r="AO42" s="62">
        <f>'Glad70-before-LQ'!AO42*$CG42*AO$93</f>
        <v>8.350568490396469</v>
      </c>
      <c r="AP42" s="62">
        <f>'Glad70-before-LQ'!AP42*$CG42*AP$93</f>
        <v>0.669447247030168</v>
      </c>
      <c r="AQ42" s="62">
        <f>'Glad70-before-LQ'!AQ42*$CG42*AQ$93</f>
        <v>0.024065013173156</v>
      </c>
      <c r="AR42" s="62">
        <f>'Glad70-before-LQ'!AR42*$CG42*AR$93</f>
        <v>0.0784837771055459</v>
      </c>
      <c r="AS42" s="62">
        <f>'Glad70-before-LQ'!AS42*$CG42*AS$93</f>
        <v>3.42517898061691</v>
      </c>
      <c r="AT42" s="62">
        <f>'Glad70-before-LQ'!AT42*$CG42*AT$93</f>
        <v>0.00180181005133646</v>
      </c>
      <c r="AU42" s="62">
        <f>'Glad70-before-LQ'!AU42*$CG42*AU$93</f>
        <v>0.00232480351850229</v>
      </c>
      <c r="AV42" s="62">
        <f>'Glad70-before-LQ'!AV42*$CG42*AV$93</f>
        <v>0.000530304889237767</v>
      </c>
      <c r="AW42" s="62">
        <f>'Glad70-before-LQ'!AW42*$CG42*AW$93</f>
        <v>0.000148865701611547</v>
      </c>
      <c r="AX42" s="62">
        <f>'Glad70-before-LQ'!AX42*$CG42*AX$93</f>
        <v>0.0135239417787557</v>
      </c>
      <c r="AY42" s="62">
        <f>'Glad70-before-LQ'!AY42*$CG42*AY$93</f>
        <v>0.000265033601056959</v>
      </c>
      <c r="AZ42" s="62">
        <f>'Glad70-before-LQ'!AZ42*$CG42*AZ$93</f>
        <v>0.00342656278721476</v>
      </c>
      <c r="BA42" s="62">
        <f>'Glad70-before-LQ'!BA42*$CG42*BA$93</f>
        <v>0.00708258322989685</v>
      </c>
      <c r="BB42" s="62">
        <f>'Glad70-before-LQ'!BB42*$CG42*BB$93</f>
        <v>0.0103229791061302</v>
      </c>
      <c r="BC42" s="62">
        <f>'Glad70-before-LQ'!BC42*$CG42*BC$93</f>
        <v>0.1792945867329</v>
      </c>
      <c r="BD42" s="62">
        <f>'Glad70-before-LQ'!BD42*$CG42*BD$93</f>
        <v>0.0412019914384968</v>
      </c>
      <c r="BE42" s="62">
        <f>'Glad70-before-LQ'!BE42*$CG42*BE$93</f>
        <v>0.282259786092935</v>
      </c>
      <c r="BF42" s="62">
        <f>'Glad70-before-LQ'!BF42*$CG42*BF$93</f>
        <v>0.00201492901192979</v>
      </c>
      <c r="BG42" s="62">
        <f>'Glad70-before-LQ'!BG42*$CG42*BG$93</f>
        <v>0.124056663792776</v>
      </c>
      <c r="BH42" s="62">
        <f>'Glad70-before-LQ'!BH42*$CG42*BH$93</f>
        <v>0.0334523339523567</v>
      </c>
      <c r="BI42" s="62">
        <f>'Glad70-before-LQ'!BI42*$CG42*BI$93</f>
        <v>0.115916289299083</v>
      </c>
      <c r="BJ42" s="62">
        <f>'Glad70-before-LQ'!BJ42*$CG42*BJ$93</f>
        <v>0.000714830187151228</v>
      </c>
      <c r="BK42" s="62">
        <f>'Glad70-before-LQ'!BK42*$CG42*BK$93</f>
        <v>0.0545924773354178</v>
      </c>
      <c r="BL42" s="62">
        <f>'Glad70-before-LQ'!BL42*$CG42*BL$93</f>
        <v>0.168343647959264</v>
      </c>
      <c r="BM42" s="62">
        <f>'Glad70-before-LQ'!BM42*$CG42*BM$93</f>
        <v>0.0245411559341649</v>
      </c>
      <c r="BN42" s="62">
        <f>'Glad70-before-LQ'!BN42*$CG42*BN$93</f>
        <v>0.00489511026135049</v>
      </c>
      <c r="BO42" s="62">
        <f>'Glad70-before-LQ'!BO42*$CG42*BO$93</f>
        <v>0.179094153102182</v>
      </c>
      <c r="BP42" s="62">
        <f>'Glad70-before-LQ'!BP42*$CG42*BP$93</f>
        <v>0.06596860330217209</v>
      </c>
      <c r="BQ42" s="62">
        <f>'Glad70-before-LQ'!BQ42*$CG42*BQ$93</f>
        <v>0.00254703021807411</v>
      </c>
      <c r="BR42" s="62">
        <f>'Glad70-before-LQ'!BR42*$CG42*BR$93</f>
        <v>0.0199398815492592</v>
      </c>
      <c r="BS42" s="62">
        <f>'Glad70-before-LQ'!BS42*$CG42*BS$93</f>
        <v>0.00156896963821313</v>
      </c>
      <c r="BT42" s="62">
        <f>'Glad70-before-LQ'!BT42*$CG42*BT$93</f>
        <v>0.0660394025463282</v>
      </c>
      <c r="BU42" s="62">
        <f>'Glad70-before-LQ'!BU42*$CG42*BU$93</f>
        <v>0.0250949029377217</v>
      </c>
      <c r="BV42" s="4">
        <f>SUM(D42:BU42)</f>
        <v>36.0796881377476</v>
      </c>
      <c r="BW42" s="66">
        <f>'Glad-base'!BW42*'Households'!$B$3/'Households'!$B$7</f>
        <v>11.3675703167456</v>
      </c>
      <c r="BX42" s="66">
        <f>'Glad-base'!BX42*'Households'!$B$3/'Households'!$B$7</f>
        <v>0.0132611986714727</v>
      </c>
      <c r="BY42" s="66">
        <f>'Glad-base'!BY42*'Businesses'!$B$4/'Businesses'!$C$4</f>
        <v>0.496594604915681</v>
      </c>
      <c r="BZ42" s="66">
        <f>'Glad-base'!BZ42*'Households'!$B$3/'Households'!$B$7</f>
        <v>0.244028566065911</v>
      </c>
      <c r="CA42" s="66">
        <f>'Glad-base'!CA42*'Households'!$B$3/'Households'!$B$7</f>
        <v>0.303110297610711</v>
      </c>
      <c r="CB42" s="66">
        <f>'Glad-base'!CB42*'Glad-id-output'!B40/'Glad-id-output'!E40</f>
        <v>0.0854870265255578</v>
      </c>
      <c r="CC42" s="62">
        <f>'Exports'!D43</f>
        <v>147.6</v>
      </c>
      <c r="CD42" s="4">
        <f>SUM(BW42:CC42)</f>
        <v>160.110052010535</v>
      </c>
      <c r="CE42" s="4">
        <f>SUM(CD42,BV42)</f>
        <v>196.189740148283</v>
      </c>
      <c r="CF42" s="67">
        <v>0.023093367152617</v>
      </c>
      <c r="CG42" s="67">
        <f>'Glad-id-output'!I40</f>
        <v>1</v>
      </c>
    </row>
    <row r="43" ht="20.05" customHeight="1">
      <c r="A43" t="s" s="58">
        <v>1</v>
      </c>
      <c r="B43" s="59">
        <v>39</v>
      </c>
      <c r="C43" t="s" s="60">
        <v>199</v>
      </c>
      <c r="D43" s="61">
        <f>'Glad70-before-LQ'!D43*$CG43*D$93</f>
        <v>0.108400472686069</v>
      </c>
      <c r="E43" s="62">
        <f>'Glad70-before-LQ'!E43*$CG43*E$93</f>
        <v>0.0246869471294643</v>
      </c>
      <c r="F43" s="62">
        <f>'Glad70-before-LQ'!F43*$CG43*F$93</f>
        <v>0.000666088402670708</v>
      </c>
      <c r="G43" s="62">
        <f>'Glad70-before-LQ'!G43*$CG43*G$93</f>
        <v>0.0277859568356692</v>
      </c>
      <c r="H43" s="62">
        <f>'Glad70-before-LQ'!H43*$CG43*H$93</f>
        <v>0.00291416871572989</v>
      </c>
      <c r="I43" s="62">
        <f>'Glad70-before-LQ'!I43*$CG43*I$93</f>
        <v>0.161130340780373</v>
      </c>
      <c r="J43" s="62">
        <f>'Glad70-before-LQ'!J43*$CG43*J$93</f>
        <v>3.73411849232923</v>
      </c>
      <c r="K43" s="63">
        <f>'Glad70-before-LQ'!K43*$CG43*K$93</f>
        <v>63.4418400050976</v>
      </c>
      <c r="L43" s="62">
        <f>'Glad70-before-LQ'!L43*$CG43*L$93</f>
        <v>0.0733031027574451</v>
      </c>
      <c r="M43" s="62">
        <f>'Glad70-before-LQ'!M43*$CG43*M$93</f>
        <v>0.134930056324669</v>
      </c>
      <c r="N43" s="62">
        <f>'Glad70-before-LQ'!N43*$CG43*N$93</f>
        <v>0.06464455367175111</v>
      </c>
      <c r="O43" s="62">
        <f>'Glad70-before-LQ'!O43*$CG43*O$93</f>
        <v>0.0396444166296692</v>
      </c>
      <c r="P43" s="62">
        <f>'Glad70-before-LQ'!P43*$CG43*P$93</f>
        <v>0.00313511981341361</v>
      </c>
      <c r="Q43" s="62">
        <f>'Glad70-before-LQ'!Q43*$CG43*Q$93</f>
        <v>0.00917087559133906</v>
      </c>
      <c r="R43" s="62">
        <f>'Glad70-before-LQ'!R43*$CG43*R$93</f>
        <v>0.009151248725607949</v>
      </c>
      <c r="S43" s="62">
        <f>'Glad70-before-LQ'!S43*$CG43*S$93</f>
        <v>0.00330462399743132</v>
      </c>
      <c r="T43" s="62">
        <f>'Glad70-before-LQ'!T43*$CG43*T$93</f>
        <v>0.8991360622468469</v>
      </c>
      <c r="U43" s="62">
        <f>'Glad70-before-LQ'!U43*$CG43*U$93</f>
        <v>6.73769173720853</v>
      </c>
      <c r="V43" s="62">
        <f>'Glad70-before-LQ'!V43*$CG43*V$93</f>
        <v>0.0531642189030569</v>
      </c>
      <c r="W43" s="62">
        <f>'Glad70-before-LQ'!W43*$CG43*W$93</f>
        <v>1.27154703298173</v>
      </c>
      <c r="X43" s="64">
        <f>'Glad70-before-LQ'!X43*$CG43*X$93</f>
        <v>0</v>
      </c>
      <c r="Y43" s="62">
        <f>'Glad70-before-LQ'!Y43*$CG43*Y$93</f>
        <v>0.786393386775134</v>
      </c>
      <c r="Z43" s="62">
        <f>'Glad70-before-LQ'!Z43*$CG43*Z$93</f>
        <v>0.0400920269105728</v>
      </c>
      <c r="AA43" s="62">
        <f>'Glad70-before-LQ'!AA43*$CG43*AA$93</f>
        <v>0.0237011109707213</v>
      </c>
      <c r="AB43" s="62">
        <f>'Glad70-before-LQ'!AB43*$CG43*AB$93</f>
        <v>0.0017350560555175</v>
      </c>
      <c r="AC43" s="65">
        <f>'Glad70-before-LQ'!AC43*$CG43*AC$93</f>
        <v>0</v>
      </c>
      <c r="AD43" s="62">
        <f>'Glad70-before-LQ'!AD43*$CG43*AD$93</f>
        <v>0.0114815151011039</v>
      </c>
      <c r="AE43" s="62">
        <f>'Glad70-before-LQ'!AE43*$CG43*AE$93</f>
        <v>0.00608120112515676</v>
      </c>
      <c r="AF43" s="62">
        <f>'Glad70-before-LQ'!AF43*$CG43*AF$93</f>
        <v>0.0441217360401026</v>
      </c>
      <c r="AG43" s="62">
        <f>'Glad70-before-LQ'!AG43*$CG43*AG$93</f>
        <v>0.128364007818069</v>
      </c>
      <c r="AH43" s="62">
        <f>'Glad70-before-LQ'!AH43*$CG43*AH$93</f>
        <v>0.895299039723726</v>
      </c>
      <c r="AI43" s="62">
        <f>'Glad70-before-LQ'!AI43*$CG43*AI$93</f>
        <v>0.429275952618597</v>
      </c>
      <c r="AJ43" s="62">
        <f>'Glad70-before-LQ'!AJ43*$CG43*AJ$93</f>
        <v>1.73572450041111</v>
      </c>
      <c r="AK43" s="62">
        <f>'Glad70-before-LQ'!AK43*$CG43*AK$93</f>
        <v>0.291262394265065</v>
      </c>
      <c r="AL43" s="62">
        <f>'Glad70-before-LQ'!AL43*$CG43*AL$93</f>
        <v>0.147688996150901</v>
      </c>
      <c r="AM43" s="62">
        <f>'Glad70-before-LQ'!AM43*$CG43*AM$93</f>
        <v>0.455715556661596</v>
      </c>
      <c r="AN43" s="62">
        <f>'Glad70-before-LQ'!AN43*$CG43*AN$93</f>
        <v>0.663278155465798</v>
      </c>
      <c r="AO43" s="62">
        <f>'Glad70-before-LQ'!AO43*$CG43*AO$93</f>
        <v>0.182266709588745</v>
      </c>
      <c r="AP43" s="62">
        <f>'Glad70-before-LQ'!AP43*$CG43*AP$93</f>
        <v>14.9111944329971</v>
      </c>
      <c r="AQ43" s="62">
        <f>'Glad70-before-LQ'!AQ43*$CG43*AQ$93</f>
        <v>0.0704559389448734</v>
      </c>
      <c r="AR43" s="62">
        <f>'Glad70-before-LQ'!AR43*$CG43*AR$93</f>
        <v>0.0596892100730594</v>
      </c>
      <c r="AS43" s="62">
        <f>'Glad70-before-LQ'!AS43*$CG43*AS$93</f>
        <v>2.07153153798273</v>
      </c>
      <c r="AT43" s="62">
        <f>'Glad70-before-LQ'!AT43*$CG43*AT$93</f>
        <v>0.00404890734955857</v>
      </c>
      <c r="AU43" s="62">
        <f>'Glad70-before-LQ'!AU43*$CG43*AU$93</f>
        <v>0.00177449741710064</v>
      </c>
      <c r="AV43" s="62">
        <f>'Glad70-before-LQ'!AV43*$CG43*AV$93</f>
        <v>0.000463279450689506</v>
      </c>
      <c r="AW43" s="62">
        <f>'Glad70-before-LQ'!AW43*$CG43*AW$93</f>
        <v>3.01738555352611e-05</v>
      </c>
      <c r="AX43" s="62">
        <f>'Glad70-before-LQ'!AX43*$CG43*AX$93</f>
        <v>0.0177938263793587</v>
      </c>
      <c r="AY43" s="62">
        <f>'Glad70-before-LQ'!AY43*$CG43*AY$93</f>
        <v>0.000202854336915476</v>
      </c>
      <c r="AZ43" s="62">
        <f>'Glad70-before-LQ'!AZ43*$CG43*AZ$93</f>
        <v>0.00955606640658029</v>
      </c>
      <c r="BA43" s="62">
        <f>'Glad70-before-LQ'!BA43*$CG43*BA$93</f>
        <v>0.0138470597269741</v>
      </c>
      <c r="BB43" s="62">
        <f>'Glad70-before-LQ'!BB43*$CG43*BB$93</f>
        <v>0.00397680971206438</v>
      </c>
      <c r="BC43" s="62">
        <f>'Glad70-before-LQ'!BC43*$CG43*BC$93</f>
        <v>0.138462929412638</v>
      </c>
      <c r="BD43" s="62">
        <f>'Glad70-before-LQ'!BD43*$CG43*BD$93</f>
        <v>0.0949175569506213</v>
      </c>
      <c r="BE43" s="62">
        <f>'Glad70-before-LQ'!BE43*$CG43*BE$93</f>
        <v>0.906978592524629</v>
      </c>
      <c r="BF43" s="62">
        <f>'Glad70-before-LQ'!BF43*$CG43*BF$93</f>
        <v>0.000569398601741744</v>
      </c>
      <c r="BG43" s="62">
        <f>'Glad70-before-LQ'!BG43*$CG43*BG$93</f>
        <v>0.819602975896351</v>
      </c>
      <c r="BH43" s="62">
        <f>'Glad70-before-LQ'!BH43*$CG43*BH$93</f>
        <v>0.0437596926113262</v>
      </c>
      <c r="BI43" s="62">
        <f>'Glad70-before-LQ'!BI43*$CG43*BI$93</f>
        <v>0.254141430394054</v>
      </c>
      <c r="BJ43" s="62">
        <f>'Glad70-before-LQ'!BJ43*$CG43*BJ$93</f>
        <v>0.00405117777483203</v>
      </c>
      <c r="BK43" s="62">
        <f>'Glad70-before-LQ'!BK43*$CG43*BK$93</f>
        <v>0.172863483439352</v>
      </c>
      <c r="BL43" s="62">
        <f>'Glad70-before-LQ'!BL43*$CG43*BL$93</f>
        <v>0.593869261402264</v>
      </c>
      <c r="BM43" s="62">
        <f>'Glad70-before-LQ'!BM43*$CG43*BM$93</f>
        <v>0.09071507779849609</v>
      </c>
      <c r="BN43" s="62">
        <f>'Glad70-before-LQ'!BN43*$CG43*BN$93</f>
        <v>0.00721762512482853</v>
      </c>
      <c r="BO43" s="62">
        <f>'Glad70-before-LQ'!BO43*$CG43*BO$93</f>
        <v>0.364596303297655</v>
      </c>
      <c r="BP43" s="62">
        <f>'Glad70-before-LQ'!BP43*$CG43*BP$93</f>
        <v>0.190307749939524</v>
      </c>
      <c r="BQ43" s="62">
        <f>'Glad70-before-LQ'!BQ43*$CG43*BQ$93</f>
        <v>0.00435464759307795</v>
      </c>
      <c r="BR43" s="62">
        <f>'Glad70-before-LQ'!BR43*$CG43*BR$93</f>
        <v>0.0171815423004473</v>
      </c>
      <c r="BS43" s="62">
        <f>'Glad70-before-LQ'!BS43*$CG43*BS$93</f>
        <v>0.00278852421681426</v>
      </c>
      <c r="BT43" s="62">
        <f>'Glad70-before-LQ'!BT43*$CG43*BT$93</f>
        <v>0.223571230955851</v>
      </c>
      <c r="BU43" s="62">
        <f>'Glad70-before-LQ'!BU43*$CG43*BU$93</f>
        <v>0.0880672469011433</v>
      </c>
      <c r="BV43" s="4">
        <f>SUM(D43:BU43)</f>
        <v>103.825427908278</v>
      </c>
      <c r="BW43" s="66">
        <f>'Glad-base'!BW43*'Households'!$B$3/'Households'!$B$7</f>
        <v>8.775148831637489</v>
      </c>
      <c r="BX43" s="66">
        <f>'Glad-base'!BX43*'Households'!$B$3/'Households'!$B$7</f>
        <v>0.634725350545829</v>
      </c>
      <c r="BY43" s="66">
        <f>'Glad-base'!BY43*'Businesses'!$B$4/'Businesses'!$C$4</f>
        <v>0.251698528805931</v>
      </c>
      <c r="BZ43" s="66">
        <f>'Glad-base'!BZ43*'Households'!$B$3/'Households'!$B$7</f>
        <v>0.156926622420185</v>
      </c>
      <c r="CA43" s="66">
        <f>'Glad-base'!CA43*'Households'!$B$3/'Households'!$B$7</f>
        <v>0.130022382327497</v>
      </c>
      <c r="CB43" s="66">
        <f>'Glad-base'!CB43*'Glad-id-output'!B41/'Glad-id-output'!E41</f>
        <v>-0.252685759474709</v>
      </c>
      <c r="CC43" s="62">
        <f>'Exports'!D44</f>
        <v>68.7</v>
      </c>
      <c r="CD43" s="4">
        <f>SUM(BW43:CC43)</f>
        <v>78.3958359562622</v>
      </c>
      <c r="CE43" s="4">
        <f>SUM(CD43,BV43)</f>
        <v>182.221263864540</v>
      </c>
      <c r="CF43" s="67">
        <v>0.0171127909219694</v>
      </c>
      <c r="CG43" s="67">
        <f>'Glad-id-output'!I41</f>
        <v>1</v>
      </c>
    </row>
    <row r="44" ht="20.05" customHeight="1">
      <c r="A44" t="s" s="58">
        <v>1</v>
      </c>
      <c r="B44" s="59">
        <v>40</v>
      </c>
      <c r="C44" t="s" s="60">
        <v>200</v>
      </c>
      <c r="D44" s="61">
        <f>'Glad70-before-LQ'!D44*$CG44*D$93</f>
        <v>0.0187782417324009</v>
      </c>
      <c r="E44" s="62">
        <f>'Glad70-before-LQ'!E44*$CG44*E$93</f>
        <v>0.000838421341870195</v>
      </c>
      <c r="F44" s="62">
        <f>'Glad70-before-LQ'!F44*$CG44*F$93</f>
        <v>6.373650623039211e-05</v>
      </c>
      <c r="G44" s="62">
        <f>'Glad70-before-LQ'!G44*$CG44*G$93</f>
        <v>0.000744522841229388</v>
      </c>
      <c r="H44" s="62">
        <f>'Glad70-before-LQ'!H44*$CG44*H$93</f>
        <v>0.00111054497714347</v>
      </c>
      <c r="I44" s="62">
        <f>'Glad70-before-LQ'!I44*$CG44*I$93</f>
        <v>0.0314879756695548</v>
      </c>
      <c r="J44" s="62">
        <f>'Glad70-before-LQ'!J44*$CG44*J$93</f>
        <v>0.499713653099836</v>
      </c>
      <c r="K44" s="63">
        <f>'Glad70-before-LQ'!K44*$CG44*K$93</f>
        <v>0.0756199410660964</v>
      </c>
      <c r="L44" s="62">
        <f>'Glad70-before-LQ'!L44*$CG44*L$93</f>
        <v>0.0220395066454717</v>
      </c>
      <c r="M44" s="62">
        <f>'Glad70-before-LQ'!M44*$CG44*M$93</f>
        <v>0.0114791586202979</v>
      </c>
      <c r="N44" s="62">
        <f>'Glad70-before-LQ'!N44*$CG44*N$93</f>
        <v>0.00631679587433814</v>
      </c>
      <c r="O44" s="62">
        <f>'Glad70-before-LQ'!O44*$CG44*O$93</f>
        <v>0.00201011885416269</v>
      </c>
      <c r="P44" s="62">
        <f>'Glad70-before-LQ'!P44*$CG44*P$93</f>
        <v>0.000762193944866149</v>
      </c>
      <c r="Q44" s="62">
        <f>'Glad70-before-LQ'!Q44*$CG44*Q$93</f>
        <v>0.00082553092778537</v>
      </c>
      <c r="R44" s="62">
        <f>'Glad70-before-LQ'!R44*$CG44*R$93</f>
        <v>0.000732583807839152</v>
      </c>
      <c r="S44" s="62">
        <f>'Glad70-before-LQ'!S44*$CG44*S$93</f>
        <v>0.0007810230726604601</v>
      </c>
      <c r="T44" s="62">
        <f>'Glad70-before-LQ'!T44*$CG44*T$93</f>
        <v>0.017256894349036</v>
      </c>
      <c r="U44" s="62">
        <f>'Glad70-before-LQ'!U44*$CG44*U$93</f>
        <v>0.114642992538721</v>
      </c>
      <c r="V44" s="62">
        <f>'Glad70-before-LQ'!V44*$CG44*V$93</f>
        <v>0.00579808762964857</v>
      </c>
      <c r="W44" s="62">
        <f>'Glad70-before-LQ'!W44*$CG44*W$93</f>
        <v>0.0604514300778468</v>
      </c>
      <c r="X44" s="64">
        <f>'Glad70-before-LQ'!X44*$CG44*X$93</f>
        <v>0</v>
      </c>
      <c r="Y44" s="62">
        <f>'Glad70-before-LQ'!Y44*$CG44*Y$93</f>
        <v>0.0620511188680433</v>
      </c>
      <c r="Z44" s="62">
        <f>'Glad70-before-LQ'!Z44*$CG44*Z$93</f>
        <v>0.00831366672111254</v>
      </c>
      <c r="AA44" s="62">
        <f>'Glad70-before-LQ'!AA44*$CG44*AA$93</f>
        <v>0.0256522514404084</v>
      </c>
      <c r="AB44" s="62">
        <f>'Glad70-before-LQ'!AB44*$CG44*AB$93</f>
        <v>0.000424490907925178</v>
      </c>
      <c r="AC44" s="65">
        <f>'Glad70-before-LQ'!AC44*$CG44*AC$93</f>
        <v>0</v>
      </c>
      <c r="AD44" s="62">
        <f>'Glad70-before-LQ'!AD44*$CG44*AD$93</f>
        <v>0.000323134230657262</v>
      </c>
      <c r="AE44" s="62">
        <f>'Glad70-before-LQ'!AE44*$CG44*AE$93</f>
        <v>0.0181031350201558</v>
      </c>
      <c r="AF44" s="62">
        <f>'Glad70-before-LQ'!AF44*$CG44*AF$93</f>
        <v>0.0213854776547327</v>
      </c>
      <c r="AG44" s="62">
        <f>'Glad70-before-LQ'!AG44*$CG44*AG$93</f>
        <v>0.0252478200418779</v>
      </c>
      <c r="AH44" s="62">
        <f>'Glad70-before-LQ'!AH44*$CG44*AH$93</f>
        <v>0.0765298517157882</v>
      </c>
      <c r="AI44" s="62">
        <f>'Glad70-before-LQ'!AI44*$CG44*AI$93</f>
        <v>0.0428981488223888</v>
      </c>
      <c r="AJ44" s="62">
        <f>'Glad70-before-LQ'!AJ44*$CG44*AJ$93</f>
        <v>0.230257089980024</v>
      </c>
      <c r="AK44" s="62">
        <f>'Glad70-before-LQ'!AK44*$CG44*AK$93</f>
        <v>0.15346606381476</v>
      </c>
      <c r="AL44" s="62">
        <f>'Glad70-before-LQ'!AL44*$CG44*AL$93</f>
        <v>0.0695047872282471</v>
      </c>
      <c r="AM44" s="62">
        <f>'Glad70-before-LQ'!AM44*$CG44*AM$93</f>
        <v>0.0622532835090493</v>
      </c>
      <c r="AN44" s="62">
        <f>'Glad70-before-LQ'!AN44*$CG44*AN$93</f>
        <v>0.121061958350267</v>
      </c>
      <c r="AO44" s="62">
        <f>'Glad70-before-LQ'!AO44*$CG44*AO$93</f>
        <v>0.0672652244471358</v>
      </c>
      <c r="AP44" s="62">
        <f>'Glad70-before-LQ'!AP44*$CG44*AP$93</f>
        <v>0.0450507321668098</v>
      </c>
      <c r="AQ44" s="62">
        <f>'Glad70-before-LQ'!AQ44*$CG44*AQ$93</f>
        <v>0.125954427445157</v>
      </c>
      <c r="AR44" s="62">
        <f>'Glad70-before-LQ'!AR44*$CG44*AR$93</f>
        <v>0.0396356416207951</v>
      </c>
      <c r="AS44" s="62">
        <f>'Glad70-before-LQ'!AS44*$CG44*AS$93</f>
        <v>1.40537546195393</v>
      </c>
      <c r="AT44" s="62">
        <f>'Glad70-before-LQ'!AT44*$CG44*AT$93</f>
        <v>0.00145794595551673</v>
      </c>
      <c r="AU44" s="62">
        <f>'Glad70-before-LQ'!AU44*$CG44*AU$93</f>
        <v>0.00248858715677802</v>
      </c>
      <c r="AV44" s="62">
        <f>'Glad70-before-LQ'!AV44*$CG44*AV$93</f>
        <v>0.00194675348667178</v>
      </c>
      <c r="AW44" s="62">
        <f>'Glad70-before-LQ'!AW44*$CG44*AW$93</f>
        <v>0.000294915808726003</v>
      </c>
      <c r="AX44" s="62">
        <f>'Glad70-before-LQ'!AX44*$CG44*AX$93</f>
        <v>0.00432268674163668</v>
      </c>
      <c r="AY44" s="62">
        <f>'Glad70-before-LQ'!AY44*$CG44*AY$93</f>
        <v>0.00019797952039569</v>
      </c>
      <c r="AZ44" s="62">
        <f>'Glad70-before-LQ'!AZ44*$CG44*AZ$93</f>
        <v>0.00812165496903814</v>
      </c>
      <c r="BA44" s="62">
        <f>'Glad70-before-LQ'!BA44*$CG44*BA$93</f>
        <v>0.00314262635494933</v>
      </c>
      <c r="BB44" s="62">
        <f>'Glad70-before-LQ'!BB44*$CG44*BB$93</f>
        <v>0.0223551745823323</v>
      </c>
      <c r="BC44" s="62">
        <f>'Glad70-before-LQ'!BC44*$CG44*BC$93</f>
        <v>0.0313507196052176</v>
      </c>
      <c r="BD44" s="62">
        <f>'Glad70-before-LQ'!BD44*$CG44*BD$93</f>
        <v>0.0151838111130283</v>
      </c>
      <c r="BE44" s="62">
        <f>'Glad70-before-LQ'!BE44*$CG44*BE$93</f>
        <v>0.690215207930739</v>
      </c>
      <c r="BF44" s="62">
        <f>'Glad70-before-LQ'!BF44*$CG44*BF$93</f>
        <v>0.0106611958231407</v>
      </c>
      <c r="BG44" s="62">
        <f>'Glad70-before-LQ'!BG44*$CG44*BG$93</f>
        <v>0.280687033264669</v>
      </c>
      <c r="BH44" s="62">
        <f>'Glad70-before-LQ'!BH44*$CG44*BH$93</f>
        <v>0.0240002202225607</v>
      </c>
      <c r="BI44" s="62">
        <f>'Glad70-before-LQ'!BI44*$CG44*BI$93</f>
        <v>0.133771717370638</v>
      </c>
      <c r="BJ44" s="62">
        <f>'Glad70-before-LQ'!BJ44*$CG44*BJ$93</f>
        <v>0.00117727955545781</v>
      </c>
      <c r="BK44" s="62">
        <f>'Glad70-before-LQ'!BK44*$CG44*BK$93</f>
        <v>0.07209002986604179</v>
      </c>
      <c r="BL44" s="62">
        <f>'Glad70-before-LQ'!BL44*$CG44*BL$93</f>
        <v>0.351371011605134</v>
      </c>
      <c r="BM44" s="62">
        <f>'Glad70-before-LQ'!BM44*$CG44*BM$93</f>
        <v>0.0492853837445534</v>
      </c>
      <c r="BN44" s="62">
        <f>'Glad70-before-LQ'!BN44*$CG44*BN$93</f>
        <v>0.00637606483323017</v>
      </c>
      <c r="BO44" s="62">
        <f>'Glad70-before-LQ'!BO44*$CG44*BO$93</f>
        <v>0.113375103308442</v>
      </c>
      <c r="BP44" s="62">
        <f>'Glad70-before-LQ'!BP44*$CG44*BP$93</f>
        <v>0.0400841703550467</v>
      </c>
      <c r="BQ44" s="62">
        <f>'Glad70-before-LQ'!BQ44*$CG44*BQ$93</f>
        <v>0.00451461069658412</v>
      </c>
      <c r="BR44" s="62">
        <f>'Glad70-before-LQ'!BR44*$CG44*BR$93</f>
        <v>0.0203732986961046</v>
      </c>
      <c r="BS44" s="62">
        <f>'Glad70-before-LQ'!BS44*$CG44*BS$93</f>
        <v>0.00382043611812994</v>
      </c>
      <c r="BT44" s="62">
        <f>'Glad70-before-LQ'!BT44*$CG44*BT$93</f>
        <v>0.0443999299045516</v>
      </c>
      <c r="BU44" s="62">
        <f>'Glad70-before-LQ'!BU44*$CG44*BU$93</f>
        <v>0.0459751343265527</v>
      </c>
      <c r="BV44" s="4">
        <f>SUM(D44:BU44)</f>
        <v>5.45524780243217</v>
      </c>
      <c r="BW44" s="66">
        <f>'Glad-base'!BW44*'Households'!$B$3/'Households'!$B$7</f>
        <v>36.2804007545314</v>
      </c>
      <c r="BX44" s="66">
        <f>'Glad-base'!BX44*'Households'!$B$3/'Households'!$B$7</f>
        <v>0.0985987242945417</v>
      </c>
      <c r="BY44" s="66">
        <f>'Glad-base'!BY44*'Businesses'!$B$4/'Businesses'!$C$4</f>
        <v>0.197731064358094</v>
      </c>
      <c r="BZ44" s="66">
        <f>'Glad-base'!BZ44*'Households'!$B$3/'Households'!$B$7</f>
        <v>0.0147282629969104</v>
      </c>
      <c r="CA44" s="66">
        <f>'Glad-base'!CA44*'Households'!$B$3/'Households'!$B$7</f>
        <v>0.0721611145520082</v>
      </c>
      <c r="CB44" s="66">
        <f>'Glad-base'!CB44*'Glad-id-output'!B42/'Glad-id-output'!E42</f>
        <v>0.00647375557616913</v>
      </c>
      <c r="CC44" s="62">
        <f>'Exports'!D45</f>
        <v>4.7</v>
      </c>
      <c r="CD44" s="4">
        <f>SUM(BW44:CC44)</f>
        <v>41.3700936763091</v>
      </c>
      <c r="CE44" s="4">
        <f>SUM(CD44,BV44)</f>
        <v>46.8253414787413</v>
      </c>
      <c r="CF44" s="67">
        <v>0.000903663587734213</v>
      </c>
      <c r="CG44" s="67">
        <f>'Glad-id-output'!I42</f>
        <v>0.146236379704079</v>
      </c>
    </row>
    <row r="45" ht="20.05" customHeight="1">
      <c r="A45" t="s" s="58">
        <v>1</v>
      </c>
      <c r="B45" s="59">
        <v>41</v>
      </c>
      <c r="C45" t="s" s="60">
        <v>201</v>
      </c>
      <c r="D45" s="61">
        <f>'Glad70-before-LQ'!D45*$CG45*D$93</f>
        <v>0.0578983739183683</v>
      </c>
      <c r="E45" s="62">
        <f>'Glad70-before-LQ'!E45*$CG45*E$93</f>
        <v>0.00137930904633612</v>
      </c>
      <c r="F45" s="62">
        <f>'Glad70-before-LQ'!F45*$CG45*F$93</f>
        <v>0.00062339951241945</v>
      </c>
      <c r="G45" s="62">
        <f>'Glad70-before-LQ'!G45*$CG45*G$93</f>
        <v>0.00120518493203935</v>
      </c>
      <c r="H45" s="62">
        <f>'Glad70-before-LQ'!H45*$CG45*H$93</f>
        <v>0.00201202866327214</v>
      </c>
      <c r="I45" s="62">
        <f>'Glad70-before-LQ'!I45*$CG45*I$93</f>
        <v>0.0450577266696542</v>
      </c>
      <c r="J45" s="62">
        <f>'Glad70-before-LQ'!J45*$CG45*J$93</f>
        <v>1.29848635793643</v>
      </c>
      <c r="K45" s="63">
        <f>'Glad70-before-LQ'!K45*$CG45*K$93</f>
        <v>0.15486015943388</v>
      </c>
      <c r="L45" s="62">
        <f>'Glad70-before-LQ'!L45*$CG45*L$93</f>
        <v>0.0278171184059554</v>
      </c>
      <c r="M45" s="62">
        <f>'Glad70-before-LQ'!M45*$CG45*M$93</f>
        <v>0.0146940179878761</v>
      </c>
      <c r="N45" s="62">
        <f>'Glad70-before-LQ'!N45*$CG45*N$93</f>
        <v>0.009420621243305879</v>
      </c>
      <c r="O45" s="62">
        <f>'Glad70-before-LQ'!O45*$CG45*O$93</f>
        <v>0.00521489251166417</v>
      </c>
      <c r="P45" s="62">
        <f>'Glad70-before-LQ'!P45*$CG45*P$93</f>
        <v>0.00190850765391975</v>
      </c>
      <c r="Q45" s="62">
        <f>'Glad70-before-LQ'!Q45*$CG45*Q$93</f>
        <v>0.00225104666654175</v>
      </c>
      <c r="R45" s="62">
        <f>'Glad70-before-LQ'!R45*$CG45*R$93</f>
        <v>0.000849196770409039</v>
      </c>
      <c r="S45" s="62">
        <f>'Glad70-before-LQ'!S45*$CG45*S$93</f>
        <v>0.00184598333820669</v>
      </c>
      <c r="T45" s="62">
        <f>'Glad70-before-LQ'!T45*$CG45*T$93</f>
        <v>0.013407768456652</v>
      </c>
      <c r="U45" s="62">
        <f>'Glad70-before-LQ'!U45*$CG45*U$93</f>
        <v>0.171107392370446</v>
      </c>
      <c r="V45" s="62">
        <f>'Glad70-before-LQ'!V45*$CG45*V$93</f>
        <v>0.0111067891554785</v>
      </c>
      <c r="W45" s="62">
        <f>'Glad70-before-LQ'!W45*$CG45*W$93</f>
        <v>0.174136465647006</v>
      </c>
      <c r="X45" s="64">
        <f>'Glad70-before-LQ'!X45*$CG45*X$93</f>
        <v>0</v>
      </c>
      <c r="Y45" s="62">
        <f>'Glad70-before-LQ'!Y45*$CG45*Y$93</f>
        <v>0.086865724139851</v>
      </c>
      <c r="Z45" s="62">
        <f>'Glad70-before-LQ'!Z45*$CG45*Z$93</f>
        <v>0.00932885211775898</v>
      </c>
      <c r="AA45" s="62">
        <f>'Glad70-before-LQ'!AA45*$CG45*AA$93</f>
        <v>0.0315078763302597</v>
      </c>
      <c r="AB45" s="62">
        <f>'Glad70-before-LQ'!AB45*$CG45*AB$93</f>
        <v>0.00130304267406362</v>
      </c>
      <c r="AC45" s="65">
        <f>'Glad70-before-LQ'!AC45*$CG45*AC$93</f>
        <v>0</v>
      </c>
      <c r="AD45" s="62">
        <f>'Glad70-before-LQ'!AD45*$CG45*AD$93</f>
        <v>0.00181249200019961</v>
      </c>
      <c r="AE45" s="62">
        <f>'Glad70-before-LQ'!AE45*$CG45*AE$93</f>
        <v>0.0291779766566027</v>
      </c>
      <c r="AF45" s="62">
        <f>'Glad70-before-LQ'!AF45*$CG45*AF$93</f>
        <v>0.205114975600461</v>
      </c>
      <c r="AG45" s="62">
        <f>'Glad70-before-LQ'!AG45*$CG45*AG$93</f>
        <v>0.112535607512983</v>
      </c>
      <c r="AH45" s="62">
        <f>'Glad70-before-LQ'!AH45*$CG45*AH$93</f>
        <v>0.430146609546573</v>
      </c>
      <c r="AI45" s="62">
        <f>'Glad70-before-LQ'!AI45*$CG45*AI$93</f>
        <v>0.258443317960365</v>
      </c>
      <c r="AJ45" s="62">
        <f>'Glad70-before-LQ'!AJ45*$CG45*AJ$93</f>
        <v>0.454516794835404</v>
      </c>
      <c r="AK45" s="62">
        <f>'Glad70-before-LQ'!AK45*$CG45*AK$93</f>
        <v>0.647986705320856</v>
      </c>
      <c r="AL45" s="62">
        <f>'Glad70-before-LQ'!AL45*$CG45*AL$93</f>
        <v>0.0562523273108648</v>
      </c>
      <c r="AM45" s="62">
        <f>'Glad70-before-LQ'!AM45*$CG45*AM$93</f>
        <v>0.0136883576445582</v>
      </c>
      <c r="AN45" s="62">
        <f>'Glad70-before-LQ'!AN45*$CG45*AN$93</f>
        <v>1.08901738671325</v>
      </c>
      <c r="AO45" s="62">
        <f>'Glad70-before-LQ'!AO45*$CG45*AO$93</f>
        <v>0.144152975117856</v>
      </c>
      <c r="AP45" s="62">
        <f>'Glad70-before-LQ'!AP45*$CG45*AP$93</f>
        <v>0.0903758277548934</v>
      </c>
      <c r="AQ45" s="62">
        <f>'Glad70-before-LQ'!AQ45*$CG45*AQ$93</f>
        <v>0.0241253224918697</v>
      </c>
      <c r="AR45" s="62">
        <f>'Glad70-before-LQ'!AR45*$CG45*AR$93</f>
        <v>0.520797740554345</v>
      </c>
      <c r="AS45" s="62">
        <f>'Glad70-before-LQ'!AS45*$CG45*AS$93</f>
        <v>1.98058417613693</v>
      </c>
      <c r="AT45" s="62">
        <f>'Glad70-before-LQ'!AT45*$CG45*AT$93</f>
        <v>0.0124804317805608</v>
      </c>
      <c r="AU45" s="62">
        <f>'Glad70-before-LQ'!AU45*$CG45*AU$93</f>
        <v>0.00759169734983589</v>
      </c>
      <c r="AV45" s="62">
        <f>'Glad70-before-LQ'!AV45*$CG45*AV$93</f>
        <v>0.00157211359340983</v>
      </c>
      <c r="AW45" s="62">
        <f>'Glad70-before-LQ'!AW45*$CG45*AW$93</f>
        <v>0.000294709937891248</v>
      </c>
      <c r="AX45" s="62">
        <f>'Glad70-before-LQ'!AX45*$CG45*AX$93</f>
        <v>0.0172860066169361</v>
      </c>
      <c r="AY45" s="62">
        <f>'Glad70-before-LQ'!AY45*$CG45*AY$93</f>
        <v>0.0005942337852595649</v>
      </c>
      <c r="AZ45" s="62">
        <f>'Glad70-before-LQ'!AZ45*$CG45*AZ$93</f>
        <v>0.039460760520635</v>
      </c>
      <c r="BA45" s="62">
        <f>'Glad70-before-LQ'!BA45*$CG45*BA$93</f>
        <v>0.0990513385702009</v>
      </c>
      <c r="BB45" s="62">
        <f>'Glad70-before-LQ'!BB45*$CG45*BB$93</f>
        <v>0.289228489741726</v>
      </c>
      <c r="BC45" s="62">
        <f>'Glad70-before-LQ'!BC45*$CG45*BC$93</f>
        <v>0.25703003523123</v>
      </c>
      <c r="BD45" s="62">
        <f>'Glad70-before-LQ'!BD45*$CG45*BD$93</f>
        <v>0.0671049766514628</v>
      </c>
      <c r="BE45" s="62">
        <f>'Glad70-before-LQ'!BE45*$CG45*BE$93</f>
        <v>1.86176519581117</v>
      </c>
      <c r="BF45" s="62">
        <f>'Glad70-before-LQ'!BF45*$CG45*BF$93</f>
        <v>0.000587065510289443</v>
      </c>
      <c r="BG45" s="62">
        <f>'Glad70-before-LQ'!BG45*$CG45*BG$93</f>
        <v>0.864552926264446</v>
      </c>
      <c r="BH45" s="62">
        <f>'Glad70-before-LQ'!BH45*$CG45*BH$93</f>
        <v>0.0815068648898789</v>
      </c>
      <c r="BI45" s="62">
        <f>'Glad70-before-LQ'!BI45*$CG45*BI$93</f>
        <v>0.561970241743876</v>
      </c>
      <c r="BJ45" s="62">
        <f>'Glad70-before-LQ'!BJ45*$CG45*BJ$93</f>
        <v>0.000548988610709332</v>
      </c>
      <c r="BK45" s="62">
        <f>'Glad70-before-LQ'!BK45*$CG45*BK$93</f>
        <v>0.278133701855397</v>
      </c>
      <c r="BL45" s="62">
        <f>'Glad70-before-LQ'!BL45*$CG45*BL$93</f>
        <v>1.14697432952117</v>
      </c>
      <c r="BM45" s="62">
        <f>'Glad70-before-LQ'!BM45*$CG45*BM$93</f>
        <v>0.121939453993353</v>
      </c>
      <c r="BN45" s="62">
        <f>'Glad70-before-LQ'!BN45*$CG45*BN$93</f>
        <v>0.0183339328951257</v>
      </c>
      <c r="BO45" s="62">
        <f>'Glad70-before-LQ'!BO45*$CG45*BO$93</f>
        <v>1.31302382980771</v>
      </c>
      <c r="BP45" s="62">
        <f>'Glad70-before-LQ'!BP45*$CG45*BP$93</f>
        <v>0.449004308420608</v>
      </c>
      <c r="BQ45" s="62">
        <f>'Glad70-before-LQ'!BQ45*$CG45*BQ$93</f>
        <v>0.0070443236328665</v>
      </c>
      <c r="BR45" s="62">
        <f>'Glad70-before-LQ'!BR45*$CG45*BR$93</f>
        <v>0.0446119399146936</v>
      </c>
      <c r="BS45" s="62">
        <f>'Glad70-before-LQ'!BS45*$CG45*BS$93</f>
        <v>0.010770383275349</v>
      </c>
      <c r="BT45" s="62">
        <f>'Glad70-before-LQ'!BT45*$CG45*BT$93</f>
        <v>0.183711929933896</v>
      </c>
      <c r="BU45" s="62">
        <f>'Glad70-before-LQ'!BU45*$CG45*BU$93</f>
        <v>0.243377219786073</v>
      </c>
      <c r="BV45" s="4">
        <f>SUM(D45:BU45)</f>
        <v>16.1625678583856</v>
      </c>
      <c r="BW45" s="66">
        <f>'Glad-base'!BW45*'Households'!$B$3/'Households'!$B$7</f>
        <v>5.50872414009269</v>
      </c>
      <c r="BX45" s="66">
        <f>'Glad-base'!BX45*'Households'!$B$3/'Households'!$B$7</f>
        <v>0.128825503841401</v>
      </c>
      <c r="BY45" s="66">
        <f>'Glad-base'!BY45*'Businesses'!$B$4/'Businesses'!$C$4</f>
        <v>0.250916896620442</v>
      </c>
      <c r="BZ45" s="66">
        <f>'Glad-base'!BZ45*'Households'!$B$3/'Households'!$B$7</f>
        <v>0.108945199927909</v>
      </c>
      <c r="CA45" s="66">
        <f>'Glad-base'!CA45*'Households'!$B$3/'Households'!$B$7</f>
        <v>0.116338141297631</v>
      </c>
      <c r="CB45" s="66">
        <f>'Glad-base'!CB45*'Glad-id-output'!B43/'Glad-id-output'!E43</f>
        <v>0.00509167292947096</v>
      </c>
      <c r="CC45" s="62">
        <f>'Exports'!D46</f>
        <v>6.9</v>
      </c>
      <c r="CD45" s="4">
        <f>SUM(BW45:CC45)</f>
        <v>13.0188415547095</v>
      </c>
      <c r="CE45" s="4">
        <f>SUM(CD45,BV45)</f>
        <v>29.1814094130951</v>
      </c>
      <c r="CF45" s="67">
        <v>0.00208615271416846</v>
      </c>
      <c r="CG45" s="67">
        <f>'Glad-id-output'!I43</f>
        <v>0.337594016811887</v>
      </c>
    </row>
    <row r="46" ht="20.05" customHeight="1">
      <c r="A46" t="s" s="58">
        <v>1</v>
      </c>
      <c r="B46" s="59">
        <v>42</v>
      </c>
      <c r="C46" t="s" s="60">
        <v>202</v>
      </c>
      <c r="D46" s="61">
        <f>'Glad70-before-LQ'!D46*$CG46*D$93</f>
        <v>2.51148552630032</v>
      </c>
      <c r="E46" s="62">
        <f>'Glad70-before-LQ'!E46*$CG46*E$93</f>
        <v>0.08593214258437</v>
      </c>
      <c r="F46" s="62">
        <f>'Glad70-before-LQ'!F46*$CG46*F$93</f>
        <v>0.0103439449725061</v>
      </c>
      <c r="G46" s="62">
        <f>'Glad70-before-LQ'!G46*$CG46*G$93</f>
        <v>0.086615983355761</v>
      </c>
      <c r="H46" s="62">
        <f>'Glad70-before-LQ'!H46*$CG46*H$93</f>
        <v>0.0586109517270278</v>
      </c>
      <c r="I46" s="62">
        <f>'Glad70-before-LQ'!I46*$CG46*I$93</f>
        <v>2.22495591514466</v>
      </c>
      <c r="J46" s="62">
        <f>'Glad70-before-LQ'!J46*$CG46*J$93</f>
        <v>20.5396920083145</v>
      </c>
      <c r="K46" s="63">
        <f>'Glad70-before-LQ'!K46*$CG46*K$93</f>
        <v>2.48367566628528</v>
      </c>
      <c r="L46" s="62">
        <f>'Glad70-before-LQ'!L46*$CG46*L$93</f>
        <v>0.6063924118588579</v>
      </c>
      <c r="M46" s="62">
        <f>'Glad70-before-LQ'!M46*$CG46*M$93</f>
        <v>0.06791822972163709</v>
      </c>
      <c r="N46" s="62">
        <f>'Glad70-before-LQ'!N46*$CG46*N$93</f>
        <v>0.461331934316721</v>
      </c>
      <c r="O46" s="62">
        <f>'Glad70-before-LQ'!O46*$CG46*O$93</f>
        <v>0.473721723128941</v>
      </c>
      <c r="P46" s="62">
        <f>'Glad70-before-LQ'!P46*$CG46*P$93</f>
        <v>0.0227819569308507</v>
      </c>
      <c r="Q46" s="62">
        <f>'Glad70-before-LQ'!Q46*$CG46*Q$93</f>
        <v>0.105095132468125</v>
      </c>
      <c r="R46" s="62">
        <f>'Glad70-before-LQ'!R46*$CG46*R$93</f>
        <v>0.0880281802194611</v>
      </c>
      <c r="S46" s="62">
        <f>'Glad70-before-LQ'!S46*$CG46*S$93</f>
        <v>0.0432880559458935</v>
      </c>
      <c r="T46" s="62">
        <f>'Glad70-before-LQ'!T46*$CG46*T$93</f>
        <v>1.39520012548308</v>
      </c>
      <c r="U46" s="62">
        <f>'Glad70-before-LQ'!U46*$CG46*U$93</f>
        <v>14.618052107244</v>
      </c>
      <c r="V46" s="62">
        <f>'Glad70-before-LQ'!V46*$CG46*V$93</f>
        <v>0.200765748681187</v>
      </c>
      <c r="W46" s="62">
        <f>'Glad70-before-LQ'!W46*$CG46*W$93</f>
        <v>4.74364842916137</v>
      </c>
      <c r="X46" s="64">
        <f>'Glad70-before-LQ'!X46*$CG46*X$93</f>
        <v>0</v>
      </c>
      <c r="Y46" s="62">
        <f>'Glad70-before-LQ'!Y46*$CG46*Y$93</f>
        <v>9.245336075505749</v>
      </c>
      <c r="Z46" s="62">
        <f>'Glad70-before-LQ'!Z46*$CG46*Z$93</f>
        <v>0.5493079254419611</v>
      </c>
      <c r="AA46" s="62">
        <f>'Glad70-before-LQ'!AA46*$CG46*AA$93</f>
        <v>0.305294786405263</v>
      </c>
      <c r="AB46" s="62">
        <f>'Glad70-before-LQ'!AB46*$CG46*AB$93</f>
        <v>0.0239996473715086</v>
      </c>
      <c r="AC46" s="65">
        <f>'Glad70-before-LQ'!AC46*$CG46*AC$93</f>
        <v>0</v>
      </c>
      <c r="AD46" s="62">
        <f>'Glad70-before-LQ'!AD46*$CG46*AD$93</f>
        <v>0.00181978590389913</v>
      </c>
      <c r="AE46" s="62">
        <f>'Glad70-before-LQ'!AE46*$CG46*AE$93</f>
        <v>0.105356495498155</v>
      </c>
      <c r="AF46" s="62">
        <f>'Glad70-before-LQ'!AF46*$CG46*AF$93</f>
        <v>0.919334853423675</v>
      </c>
      <c r="AG46" s="62">
        <f>'Glad70-before-LQ'!AG46*$CG46*AG$93</f>
        <v>1.27181375303348</v>
      </c>
      <c r="AH46" s="62">
        <f>'Glad70-before-LQ'!AH46*$CG46*AH$93</f>
        <v>10.3213707524081</v>
      </c>
      <c r="AI46" s="62">
        <f>'Glad70-before-LQ'!AI46*$CG46*AI$93</f>
        <v>4.4253483896715</v>
      </c>
      <c r="AJ46" s="62">
        <f>'Glad70-before-LQ'!AJ46*$CG46*AJ$93</f>
        <v>16.2806736981813</v>
      </c>
      <c r="AK46" s="62">
        <f>'Glad70-before-LQ'!AK46*$CG46*AK$93</f>
        <v>4.2976174734938</v>
      </c>
      <c r="AL46" s="62">
        <f>'Glad70-before-LQ'!AL46*$CG46*AL$93</f>
        <v>0.22161620388722</v>
      </c>
      <c r="AM46" s="62">
        <f>'Glad70-before-LQ'!AM46*$CG46*AM$93</f>
        <v>1.33343093767822</v>
      </c>
      <c r="AN46" s="62">
        <f>'Glad70-before-LQ'!AN46*$CG46*AN$93</f>
        <v>7.38932037173798</v>
      </c>
      <c r="AO46" s="62">
        <f>'Glad70-before-LQ'!AO46*$CG46*AO$93</f>
        <v>17.3179954574901</v>
      </c>
      <c r="AP46" s="62">
        <f>'Glad70-before-LQ'!AP46*$CG46*AP$93</f>
        <v>6.24811269956758</v>
      </c>
      <c r="AQ46" s="62">
        <f>'Glad70-before-LQ'!AQ46*$CG46*AQ$93</f>
        <v>2.15129831606809</v>
      </c>
      <c r="AR46" s="62">
        <f>'Glad70-before-LQ'!AR46*$CG46*AR$93</f>
        <v>1.0497825035992</v>
      </c>
      <c r="AS46" s="62">
        <f>'Glad70-before-LQ'!AS46*$CG46*AS$93</f>
        <v>68.02904066669871</v>
      </c>
      <c r="AT46" s="62">
        <f>'Glad70-before-LQ'!AT46*$CG46*AT$93</f>
        <v>0.0229944416945028</v>
      </c>
      <c r="AU46" s="62">
        <f>'Glad70-before-LQ'!AU46*$CG46*AU$93</f>
        <v>0.022289452191793</v>
      </c>
      <c r="AV46" s="62">
        <f>'Glad70-before-LQ'!AV46*$CG46*AV$93</f>
        <v>0.00449346341427061</v>
      </c>
      <c r="AW46" s="62">
        <f>'Glad70-before-LQ'!AW46*$CG46*AW$93</f>
        <v>0.0013686962385315</v>
      </c>
      <c r="AX46" s="62">
        <f>'Glad70-before-LQ'!AX46*$CG46*AX$93</f>
        <v>0.466984563083964</v>
      </c>
      <c r="AY46" s="62">
        <f>'Glad70-before-LQ'!AY46*$CG46*AY$93</f>
        <v>0.00429191268267364</v>
      </c>
      <c r="AZ46" s="62">
        <f>'Glad70-before-LQ'!AZ46*$CG46*AZ$93</f>
        <v>0.121000913097331</v>
      </c>
      <c r="BA46" s="62">
        <f>'Glad70-before-LQ'!BA46*$CG46*BA$93</f>
        <v>0.0360049459170351</v>
      </c>
      <c r="BB46" s="62">
        <f>'Glad70-before-LQ'!BB46*$CG46*BB$93</f>
        <v>0.120366188512577</v>
      </c>
      <c r="BC46" s="62">
        <f>'Glad70-before-LQ'!BC46*$CG46*BC$93</f>
        <v>1.88836049792676</v>
      </c>
      <c r="BD46" s="62">
        <f>'Glad70-before-LQ'!BD46*$CG46*BD$93</f>
        <v>0.753965993284537</v>
      </c>
      <c r="BE46" s="62">
        <f>'Glad70-before-LQ'!BE46*$CG46*BE$93</f>
        <v>9.47942845673815</v>
      </c>
      <c r="BF46" s="62">
        <f>'Glad70-before-LQ'!BF46*$CG46*BF$93</f>
        <v>0.0183737502028451</v>
      </c>
      <c r="BG46" s="62">
        <f>'Glad70-before-LQ'!BG46*$CG46*BG$93</f>
        <v>4.48040773933695</v>
      </c>
      <c r="BH46" s="62">
        <f>'Glad70-before-LQ'!BH46*$CG46*BH$93</f>
        <v>0.594890114366081</v>
      </c>
      <c r="BI46" s="62">
        <f>'Glad70-before-LQ'!BI46*$CG46*BI$93</f>
        <v>1.68573059756918</v>
      </c>
      <c r="BJ46" s="62">
        <f>'Glad70-before-LQ'!BJ46*$CG46*BJ$93</f>
        <v>0.0208133074297049</v>
      </c>
      <c r="BK46" s="62">
        <f>'Glad70-before-LQ'!BK46*$CG46*BK$93</f>
        <v>1.37301325564466</v>
      </c>
      <c r="BL46" s="62">
        <f>'Glad70-before-LQ'!BL46*$CG46*BL$93</f>
        <v>3.63042957388205</v>
      </c>
      <c r="BM46" s="62">
        <f>'Glad70-before-LQ'!BM46*$CG46*BM$93</f>
        <v>0.562951310213153</v>
      </c>
      <c r="BN46" s="62">
        <f>'Glad70-before-LQ'!BN46*$CG46*BN$93</f>
        <v>0.188243709427909</v>
      </c>
      <c r="BO46" s="62">
        <f>'Glad70-before-LQ'!BO46*$CG46*BO$93</f>
        <v>2.68347588813737</v>
      </c>
      <c r="BP46" s="62">
        <f>'Glad70-before-LQ'!BP46*$CG46*BP$93</f>
        <v>0.911145077734986</v>
      </c>
      <c r="BQ46" s="62">
        <f>'Glad70-before-LQ'!BQ46*$CG46*BQ$93</f>
        <v>0.0223739828656223</v>
      </c>
      <c r="BR46" s="62">
        <f>'Glad70-before-LQ'!BR46*$CG46*BR$93</f>
        <v>0.150181636781073</v>
      </c>
      <c r="BS46" s="62">
        <f>'Glad70-before-LQ'!BS46*$CG46*BS$93</f>
        <v>0.0290828491912507</v>
      </c>
      <c r="BT46" s="62">
        <f>'Glad70-before-LQ'!BT46*$CG46*BT$93</f>
        <v>1.73892398099988</v>
      </c>
      <c r="BU46" s="62">
        <f>'Glad70-before-LQ'!BU46*$CG46*BU$93</f>
        <v>0.596778859922795</v>
      </c>
      <c r="BV46" s="4">
        <f>SUM(D46:BU46)</f>
        <v>233.923772125398</v>
      </c>
      <c r="BW46" s="66">
        <f>'Glad-base'!BW46*'Households'!$B$3/'Households'!$B$7</f>
        <v>11.9050090609681</v>
      </c>
      <c r="BX46" s="66">
        <f>'Glad-base'!BX46*'Households'!$B$3/'Households'!$B$7</f>
        <v>39.4167678350978</v>
      </c>
      <c r="BY46" s="66">
        <f>'Glad-base'!BY46*'Businesses'!$B$4/'Businesses'!$C$4</f>
        <v>2.11851234392906</v>
      </c>
      <c r="BZ46" s="66">
        <f>'Glad-base'!BZ46*'Households'!$B$3/'Households'!$B$7</f>
        <v>0.715809762945417</v>
      </c>
      <c r="CA46" s="66">
        <f>'Glad-base'!CA46*'Households'!$B$3/'Households'!$B$7</f>
        <v>1.81167516797116</v>
      </c>
      <c r="CB46" s="66">
        <f>'Glad-base'!CB46*'Glad-id-output'!B44/'Glad-id-output'!E44</f>
        <v>-0.222262366511985</v>
      </c>
      <c r="CC46" s="62">
        <f>'Exports'!D47</f>
        <v>427.7</v>
      </c>
      <c r="CD46" s="4">
        <f>SUM(BW46:CC46)</f>
        <v>483.4455118044</v>
      </c>
      <c r="CE46" s="4">
        <f>SUM(CD46,BV46)</f>
        <v>717.369283929798</v>
      </c>
      <c r="CF46" s="67">
        <v>0.0115244250558423</v>
      </c>
      <c r="CG46" s="67">
        <f>'Glad-id-output'!I44</f>
        <v>1</v>
      </c>
    </row>
    <row r="47" ht="20.05" customHeight="1">
      <c r="A47" t="s" s="58">
        <v>1</v>
      </c>
      <c r="B47" s="59">
        <v>43</v>
      </c>
      <c r="C47" t="s" s="60">
        <v>203</v>
      </c>
      <c r="D47" s="61">
        <f>'Glad70-before-LQ'!D47*$CG47*D$93</f>
        <v>0.0201793849218489</v>
      </c>
      <c r="E47" s="62">
        <f>'Glad70-before-LQ'!E47*$CG47*E$93</f>
        <v>0.000105680516493968</v>
      </c>
      <c r="F47" s="62">
        <f>'Glad70-before-LQ'!F47*$CG47*F$93</f>
        <v>2.20113060315351e-05</v>
      </c>
      <c r="G47" s="62">
        <f>'Glad70-before-LQ'!G47*$CG47*G$93</f>
        <v>0.000114142444477813</v>
      </c>
      <c r="H47" s="62">
        <f>'Glad70-before-LQ'!H47*$CG47*H$93</f>
        <v>0.000523790070280028</v>
      </c>
      <c r="I47" s="62">
        <f>'Glad70-before-LQ'!I47*$CG47*I$93</f>
        <v>0.00685560442585824</v>
      </c>
      <c r="J47" s="62">
        <f>'Glad70-before-LQ'!J47*$CG47*J$93</f>
        <v>0.223467400932099</v>
      </c>
      <c r="K47" s="63">
        <f>'Glad70-before-LQ'!K47*$CG47*K$93</f>
        <v>0.0215197199425091</v>
      </c>
      <c r="L47" s="62">
        <f>'Glad70-before-LQ'!L47*$CG47*L$93</f>
        <v>0.00421139138137092</v>
      </c>
      <c r="M47" s="62">
        <f>'Glad70-before-LQ'!M47*$CG47*M$93</f>
        <v>0.0152775020693026</v>
      </c>
      <c r="N47" s="62">
        <f>'Glad70-before-LQ'!N47*$CG47*N$93</f>
        <v>0.00538128376306964</v>
      </c>
      <c r="O47" s="62">
        <f>'Glad70-before-LQ'!O47*$CG47*O$93</f>
        <v>0.00178164303137694</v>
      </c>
      <c r="P47" s="62">
        <f>'Glad70-before-LQ'!P47*$CG47*P$93</f>
        <v>0.00128734381026588</v>
      </c>
      <c r="Q47" s="62">
        <f>'Glad70-before-LQ'!Q47*$CG47*Q$93</f>
        <v>0.00194128960517377</v>
      </c>
      <c r="R47" s="62">
        <f>'Glad70-before-LQ'!R47*$CG47*R$93</f>
        <v>0.00695334020282984</v>
      </c>
      <c r="S47" s="62">
        <f>'Glad70-before-LQ'!S47*$CG47*S$93</f>
        <v>0.00202781863011956</v>
      </c>
      <c r="T47" s="62">
        <f>'Glad70-before-LQ'!T47*$CG47*T$93</f>
        <v>0.0128062882003442</v>
      </c>
      <c r="U47" s="62">
        <f>'Glad70-before-LQ'!U47*$CG47*U$93</f>
        <v>0.253519164652833</v>
      </c>
      <c r="V47" s="62">
        <f>'Glad70-before-LQ'!V47*$CG47*V$93</f>
        <v>0.0126439350233738</v>
      </c>
      <c r="W47" s="62">
        <f>'Glad70-before-LQ'!W47*$CG47*W$93</f>
        <v>0.077803967962892</v>
      </c>
      <c r="X47" s="64">
        <f>'Glad70-before-LQ'!X47*$CG47*X$93</f>
        <v>0</v>
      </c>
      <c r="Y47" s="62">
        <f>'Glad70-before-LQ'!Y47*$CG47*Y$93</f>
        <v>0.172741156365216</v>
      </c>
      <c r="Z47" s="62">
        <f>'Glad70-before-LQ'!Z47*$CG47*Z$93</f>
        <v>0.021386552621324</v>
      </c>
      <c r="AA47" s="62">
        <f>'Glad70-before-LQ'!AA47*$CG47*AA$93</f>
        <v>0.0269305191774979</v>
      </c>
      <c r="AB47" s="62">
        <f>'Glad70-before-LQ'!AB47*$CG47*AB$93</f>
        <v>0.0007176348001138</v>
      </c>
      <c r="AC47" s="65">
        <f>'Glad70-before-LQ'!AC47*$CG47*AC$93</f>
        <v>0</v>
      </c>
      <c r="AD47" s="62">
        <f>'Glad70-before-LQ'!AD47*$CG47*AD$93</f>
        <v>0.0020534705404246</v>
      </c>
      <c r="AE47" s="62">
        <f>'Glad70-before-LQ'!AE47*$CG47*AE$93</f>
        <v>0.008890540207675039</v>
      </c>
      <c r="AF47" s="62">
        <f>'Glad70-before-LQ'!AF47*$CG47*AF$93</f>
        <v>0.131785743254356</v>
      </c>
      <c r="AG47" s="62">
        <f>'Glad70-before-LQ'!AG47*$CG47*AG$93</f>
        <v>0.0272471066141481</v>
      </c>
      <c r="AH47" s="62">
        <f>'Glad70-before-LQ'!AH47*$CG47*AH$93</f>
        <v>0.185032097720649</v>
      </c>
      <c r="AI47" s="62">
        <f>'Glad70-before-LQ'!AI47*$CG47*AI$93</f>
        <v>0.191847696954018</v>
      </c>
      <c r="AJ47" s="62">
        <f>'Glad70-before-LQ'!AJ47*$CG47*AJ$93</f>
        <v>0.451709014644364</v>
      </c>
      <c r="AK47" s="62">
        <f>'Glad70-before-LQ'!AK47*$CG47*AK$93</f>
        <v>1.33506600562081</v>
      </c>
      <c r="AL47" s="62">
        <f>'Glad70-before-LQ'!AL47*$CG47*AL$93</f>
        <v>0.08189800339683639</v>
      </c>
      <c r="AM47" s="62">
        <f>'Glad70-before-LQ'!AM47*$CG47*AM$93</f>
        <v>0.085282912682924</v>
      </c>
      <c r="AN47" s="62">
        <f>'Glad70-before-LQ'!AN47*$CG47*AN$93</f>
        <v>0.0669463738200024</v>
      </c>
      <c r="AO47" s="62">
        <f>'Glad70-before-LQ'!AO47*$CG47*AO$93</f>
        <v>0.257143719509705</v>
      </c>
      <c r="AP47" s="62">
        <f>'Glad70-before-LQ'!AP47*$CG47*AP$93</f>
        <v>0.069789383937976</v>
      </c>
      <c r="AQ47" s="62">
        <f>'Glad70-before-LQ'!AQ47*$CG47*AQ$93</f>
        <v>0.00327118989451083</v>
      </c>
      <c r="AR47" s="62">
        <f>'Glad70-before-LQ'!AR47*$CG47*AR$93</f>
        <v>0.11137351839742</v>
      </c>
      <c r="AS47" s="62">
        <f>'Glad70-before-LQ'!AS47*$CG47*AS$93</f>
        <v>0.156061459221205</v>
      </c>
      <c r="AT47" s="62">
        <f>'Glad70-before-LQ'!AT47*$CG47*AT$93</f>
        <v>0.0131172961814569</v>
      </c>
      <c r="AU47" s="62">
        <f>'Glad70-before-LQ'!AU47*$CG47*AU$93</f>
        <v>0.0143410226710832</v>
      </c>
      <c r="AV47" s="62">
        <f>'Glad70-before-LQ'!AV47*$CG47*AV$93</f>
        <v>0.00122502903028406</v>
      </c>
      <c r="AW47" s="62">
        <f>'Glad70-before-LQ'!AW47*$CG47*AW$93</f>
        <v>0.00262194909564638</v>
      </c>
      <c r="AX47" s="62">
        <f>'Glad70-before-LQ'!AX47*$CG47*AX$93</f>
        <v>0.0229731309311763</v>
      </c>
      <c r="AY47" s="62">
        <f>'Glad70-before-LQ'!AY47*$CG47*AY$93</f>
        <v>0.0200525921917838</v>
      </c>
      <c r="AZ47" s="62">
        <f>'Glad70-before-LQ'!AZ47*$CG47*AZ$93</f>
        <v>0.0216881511471202</v>
      </c>
      <c r="BA47" s="62">
        <f>'Glad70-before-LQ'!BA47*$CG47*BA$93</f>
        <v>0.00790096703635928</v>
      </c>
      <c r="BB47" s="62">
        <f>'Glad70-before-LQ'!BB47*$CG47*BB$93</f>
        <v>0.0089364846507288</v>
      </c>
      <c r="BC47" s="62">
        <f>'Glad70-before-LQ'!BC47*$CG47*BC$93</f>
        <v>0.235176525746661</v>
      </c>
      <c r="BD47" s="62">
        <f>'Glad70-before-LQ'!BD47*$CG47*BD$93</f>
        <v>0.0733036786896064</v>
      </c>
      <c r="BE47" s="62">
        <f>'Glad70-before-LQ'!BE47*$CG47*BE$93</f>
        <v>2.05684195536829</v>
      </c>
      <c r="BF47" s="62">
        <f>'Glad70-before-LQ'!BF47*$CG47*BF$93</f>
        <v>0.0118311306914618</v>
      </c>
      <c r="BG47" s="62">
        <f>'Glad70-before-LQ'!BG47*$CG47*BG$93</f>
        <v>0.73155444799258</v>
      </c>
      <c r="BH47" s="62">
        <f>'Glad70-before-LQ'!BH47*$CG47*BH$93</f>
        <v>0.095128346422108</v>
      </c>
      <c r="BI47" s="62">
        <f>'Glad70-before-LQ'!BI47*$CG47*BI$93</f>
        <v>0.251211455391215</v>
      </c>
      <c r="BJ47" s="62">
        <f>'Glad70-before-LQ'!BJ47*$CG47*BJ$93</f>
        <v>0.000517104767313024</v>
      </c>
      <c r="BK47" s="62">
        <f>'Glad70-before-LQ'!BK47*$CG47*BK$93</f>
        <v>0.274263114336704</v>
      </c>
      <c r="BL47" s="62">
        <f>'Glad70-before-LQ'!BL47*$CG47*BL$93</f>
        <v>2.20886061184085</v>
      </c>
      <c r="BM47" s="62">
        <f>'Glad70-before-LQ'!BM47*$CG47*BM$93</f>
        <v>0.307833760997587</v>
      </c>
      <c r="BN47" s="62">
        <f>'Glad70-before-LQ'!BN47*$CG47*BN$93</f>
        <v>0.0798080315357112</v>
      </c>
      <c r="BO47" s="62">
        <f>'Glad70-before-LQ'!BO47*$CG47*BO$93</f>
        <v>0.176590611128004</v>
      </c>
      <c r="BP47" s="62">
        <f>'Glad70-before-LQ'!BP47*$CG47*BP$93</f>
        <v>0.237800613417741</v>
      </c>
      <c r="BQ47" s="62">
        <f>'Glad70-before-LQ'!BQ47*$CG47*BQ$93</f>
        <v>0.0212360342537514</v>
      </c>
      <c r="BR47" s="62">
        <f>'Glad70-before-LQ'!BR47*$CG47*BR$93</f>
        <v>0.0147636897295034</v>
      </c>
      <c r="BS47" s="62">
        <f>'Glad70-before-LQ'!BS47*$CG47*BS$93</f>
        <v>0.0050045539307118</v>
      </c>
      <c r="BT47" s="62">
        <f>'Glad70-before-LQ'!BT47*$CG47*BT$93</f>
        <v>0.157473235638172</v>
      </c>
      <c r="BU47" s="62">
        <f>'Glad70-before-LQ'!BU47*$CG47*BU$93</f>
        <v>0.347951150879704</v>
      </c>
      <c r="BV47" s="4">
        <f>SUM(D47:BU47)</f>
        <v>11.455603477967</v>
      </c>
      <c r="BW47" s="66">
        <f>'Glad-base'!BW47*'Households'!$B$3/'Households'!$B$7</f>
        <v>5.78262152678682</v>
      </c>
      <c r="BX47" s="66">
        <f>'Glad-base'!BX47*'Households'!$B$3/'Households'!$B$7</f>
        <v>0.0500022931513903</v>
      </c>
      <c r="BY47" s="66">
        <f>'Glad-base'!BY47*'Businesses'!$B$4/'Businesses'!$C$4</f>
        <v>0.417797394015712</v>
      </c>
      <c r="BZ47" s="66">
        <f>'Glad-base'!BZ47*'Households'!$B$3/'Households'!$B$7</f>
        <v>0.26796792707518</v>
      </c>
      <c r="CA47" s="66">
        <f>'Glad-base'!CA47*'Households'!$B$3/'Households'!$B$7</f>
        <v>0.458313104521112</v>
      </c>
      <c r="CB47" s="66">
        <f>'Glad-base'!CB47*'Glad-id-output'!B45/'Glad-id-output'!E45</f>
        <v>0.06601937151589379</v>
      </c>
      <c r="CC47" s="62">
        <f>'Exports'!D48</f>
        <v>1</v>
      </c>
      <c r="CD47" s="4">
        <f>SUM(BW47:CC47)</f>
        <v>8.04272161706611</v>
      </c>
      <c r="CE47" s="4">
        <f>SUM(CD47,BV47)</f>
        <v>19.4983250950331</v>
      </c>
      <c r="CF47" s="67">
        <v>0.0008264425517550969</v>
      </c>
      <c r="CG47" s="67">
        <f>'Glad-id-output'!I45</f>
        <v>0.4</v>
      </c>
    </row>
    <row r="48" ht="20.05" customHeight="1">
      <c r="A48" t="s" s="58">
        <v>1</v>
      </c>
      <c r="B48" s="59">
        <v>44</v>
      </c>
      <c r="C48" t="s" s="60">
        <v>204</v>
      </c>
      <c r="D48" s="61">
        <f>'Glad70-before-LQ'!D48*$CG48*D$93</f>
        <v>0.000202689517236452</v>
      </c>
      <c r="E48" s="62">
        <f>'Glad70-before-LQ'!E48*$CG48*E$93</f>
        <v>2.00168799061896e-05</v>
      </c>
      <c r="F48" s="62">
        <f>'Glad70-before-LQ'!F48*$CG48*F$93</f>
        <v>6.132503172965e-06</v>
      </c>
      <c r="G48" s="62">
        <f>'Glad70-before-LQ'!G48*$CG48*G$93</f>
        <v>1.08792017392915e-05</v>
      </c>
      <c r="H48" s="62">
        <f>'Glad70-before-LQ'!H48*$CG48*H$93</f>
        <v>8.32619633065684e-06</v>
      </c>
      <c r="I48" s="62">
        <f>'Glad70-before-LQ'!I48*$CG48*I$93</f>
        <v>0.000119209690905523</v>
      </c>
      <c r="J48" s="62">
        <f>'Glad70-before-LQ'!J48*$CG48*J$93</f>
        <v>0.031053636932098</v>
      </c>
      <c r="K48" s="63">
        <f>'Glad70-before-LQ'!K48*$CG48*K$93</f>
        <v>0.000503271331351578</v>
      </c>
      <c r="L48" s="62">
        <f>'Glad70-before-LQ'!L48*$CG48*L$93</f>
        <v>4.74501978434312e-05</v>
      </c>
      <c r="M48" s="62">
        <f>'Glad70-before-LQ'!M48*$CG48*M$93</f>
        <v>8.05238414098138e-05</v>
      </c>
      <c r="N48" s="62">
        <f>'Glad70-before-LQ'!N48*$CG48*N$93</f>
        <v>0.000450260631454946</v>
      </c>
      <c r="O48" s="62">
        <f>'Glad70-before-LQ'!O48*$CG48*O$93</f>
        <v>0.000111651516962349</v>
      </c>
      <c r="P48" s="62">
        <f>'Glad70-before-LQ'!P48*$CG48*P$93</f>
        <v>6.94068737720322e-06</v>
      </c>
      <c r="Q48" s="62">
        <f>'Glad70-before-LQ'!Q48*$CG48*Q$93</f>
        <v>5.29275897518404e-05</v>
      </c>
      <c r="R48" s="62">
        <f>'Glad70-before-LQ'!R48*$CG48*R$93</f>
        <v>3.37911164758938e-06</v>
      </c>
      <c r="S48" s="62">
        <f>'Glad70-before-LQ'!S48*$CG48*S$93</f>
        <v>7.07355007505822e-06</v>
      </c>
      <c r="T48" s="62">
        <f>'Glad70-before-LQ'!T48*$CG48*T$93</f>
        <v>0.000192225385768187</v>
      </c>
      <c r="U48" s="62">
        <f>'Glad70-before-LQ'!U48*$CG48*U$93</f>
        <v>0.00121264911392955</v>
      </c>
      <c r="V48" s="62">
        <f>'Glad70-before-LQ'!V48*$CG48*V$93</f>
        <v>1.87520932902439e-05</v>
      </c>
      <c r="W48" s="62">
        <f>'Glad70-before-LQ'!W48*$CG48*W$93</f>
        <v>0.000797654491216978</v>
      </c>
      <c r="X48" s="64">
        <f>'Glad70-before-LQ'!X48*$CG48*X$93</f>
        <v>0</v>
      </c>
      <c r="Y48" s="62">
        <f>'Glad70-before-LQ'!Y48*$CG48*Y$93</f>
        <v>0.00051634953783408</v>
      </c>
      <c r="Z48" s="62">
        <f>'Glad70-before-LQ'!Z48*$CG48*Z$93</f>
        <v>0.000849276800981736</v>
      </c>
      <c r="AA48" s="62">
        <f>'Glad70-before-LQ'!AA48*$CG48*AA$93</f>
        <v>0.000113519950217699</v>
      </c>
      <c r="AB48" s="62">
        <f>'Glad70-before-LQ'!AB48*$CG48*AB$93</f>
        <v>6.87197707695906e-06</v>
      </c>
      <c r="AC48" s="65">
        <f>'Glad70-before-LQ'!AC48*$CG48*AC$93</f>
        <v>0</v>
      </c>
      <c r="AD48" s="62">
        <f>'Glad70-before-LQ'!AD48*$CG48*AD$93</f>
        <v>1.72331891643408e-06</v>
      </c>
      <c r="AE48" s="62">
        <f>'Glad70-before-LQ'!AE48*$CG48*AE$93</f>
        <v>3.51030515618328e-05</v>
      </c>
      <c r="AF48" s="62">
        <f>'Glad70-before-LQ'!AF48*$CG48*AF$93</f>
        <v>2.99807945912362e-05</v>
      </c>
      <c r="AG48" s="62">
        <f>'Glad70-before-LQ'!AG48*$CG48*AG$93</f>
        <v>0.000164314733368144</v>
      </c>
      <c r="AH48" s="62">
        <f>'Glad70-before-LQ'!AH48*$CG48*AH$93</f>
        <v>0.000505114814593192</v>
      </c>
      <c r="AI48" s="62">
        <f>'Glad70-before-LQ'!AI48*$CG48*AI$93</f>
        <v>0.023818918948706</v>
      </c>
      <c r="AJ48" s="62">
        <f>'Glad70-before-LQ'!AJ48*$CG48*AJ$93</f>
        <v>0.0030835443242002</v>
      </c>
      <c r="AK48" s="62">
        <f>'Glad70-before-LQ'!AK48*$CG48*AK$93</f>
        <v>0.0166042711305588</v>
      </c>
      <c r="AL48" s="62">
        <f>'Glad70-before-LQ'!AL48*$CG48*AL$93</f>
        <v>0.00604846559971428</v>
      </c>
      <c r="AM48" s="62">
        <f>'Glad70-before-LQ'!AM48*$CG48*AM$93</f>
        <v>0.0160236610981302</v>
      </c>
      <c r="AN48" s="62">
        <f>'Glad70-before-LQ'!AN48*$CG48*AN$93</f>
        <v>0.00182192521858755</v>
      </c>
      <c r="AO48" s="62">
        <f>'Glad70-before-LQ'!AO48*$CG48*AO$93</f>
        <v>0.000160267968039162</v>
      </c>
      <c r="AP48" s="62">
        <f>'Glad70-before-LQ'!AP48*$CG48*AP$93</f>
        <v>0.0587194617463722</v>
      </c>
      <c r="AQ48" s="62">
        <f>'Glad70-before-LQ'!AQ48*$CG48*AQ$93</f>
        <v>0.0007259852531139119</v>
      </c>
      <c r="AR48" s="62">
        <f>'Glad70-before-LQ'!AR48*$CG48*AR$93</f>
        <v>6.0581874819452e-05</v>
      </c>
      <c r="AS48" s="62">
        <f>'Glad70-before-LQ'!AS48*$CG48*AS$93</f>
        <v>0.00238693891756606</v>
      </c>
      <c r="AT48" s="62">
        <f>'Glad70-before-LQ'!AT48*$CG48*AT$93</f>
        <v>4.53386383892846e-05</v>
      </c>
      <c r="AU48" s="62">
        <f>'Glad70-before-LQ'!AU48*$CG48*AU$93</f>
        <v>0.383734883773788</v>
      </c>
      <c r="AV48" s="62">
        <f>'Glad70-before-LQ'!AV48*$CG48*AV$93</f>
        <v>0.160829628098009</v>
      </c>
      <c r="AW48" s="62">
        <f>'Glad70-before-LQ'!AW48*$CG48*AW$93</f>
        <v>1.44524620137904e-06</v>
      </c>
      <c r="AX48" s="62">
        <f>'Glad70-before-LQ'!AX48*$CG48*AX$93</f>
        <v>0.0171151647831421</v>
      </c>
      <c r="AY48" s="62">
        <f>'Glad70-before-LQ'!AY48*$CG48*AY$93</f>
        <v>0.0040291722175992</v>
      </c>
      <c r="AZ48" s="62">
        <f>'Glad70-before-LQ'!AZ48*$CG48*AZ$93</f>
        <v>0.00120454879240551</v>
      </c>
      <c r="BA48" s="62">
        <f>'Glad70-before-LQ'!BA48*$CG48*BA$93</f>
        <v>0.000624047055248266</v>
      </c>
      <c r="BB48" s="62">
        <f>'Glad70-before-LQ'!BB48*$CG48*BB$93</f>
        <v>0.000171540646641309</v>
      </c>
      <c r="BC48" s="62">
        <f>'Glad70-before-LQ'!BC48*$CG48*BC$93</f>
        <v>0.0946440655115144</v>
      </c>
      <c r="BD48" s="62">
        <f>'Glad70-before-LQ'!BD48*$CG48*BD$93</f>
        <v>0.0189840360429001</v>
      </c>
      <c r="BE48" s="62">
        <f>'Glad70-before-LQ'!BE48*$CG48*BE$93</f>
        <v>0.432250872444328</v>
      </c>
      <c r="BF48" s="62">
        <f>'Glad70-before-LQ'!BF48*$CG48*BF$93</f>
        <v>7.90884485056974e-05</v>
      </c>
      <c r="BG48" s="62">
        <f>'Glad70-before-LQ'!BG48*$CG48*BG$93</f>
        <v>0.31290900504489</v>
      </c>
      <c r="BH48" s="62">
        <f>'Glad70-before-LQ'!BH48*$CG48*BH$93</f>
        <v>0.000972685059477692</v>
      </c>
      <c r="BI48" s="62">
        <f>'Glad70-before-LQ'!BI48*$CG48*BI$93</f>
        <v>0.008568744398599721</v>
      </c>
      <c r="BJ48" s="62">
        <f>'Glad70-before-LQ'!BJ48*$CG48*BJ$93</f>
        <v>0.000101306850637779</v>
      </c>
      <c r="BK48" s="62">
        <f>'Glad70-before-LQ'!BK48*$CG48*BK$93</f>
        <v>0.0677088802949026</v>
      </c>
      <c r="BL48" s="62">
        <f>'Glad70-before-LQ'!BL48*$CG48*BL$93</f>
        <v>0.102266611384348</v>
      </c>
      <c r="BM48" s="62">
        <f>'Glad70-before-LQ'!BM48*$CG48*BM$93</f>
        <v>0.0144299830890726</v>
      </c>
      <c r="BN48" s="62">
        <f>'Glad70-before-LQ'!BN48*$CG48*BN$93</f>
        <v>0.0010008433854939</v>
      </c>
      <c r="BO48" s="62">
        <f>'Glad70-before-LQ'!BO48*$CG48*BO$93</f>
        <v>0.00853911653927612</v>
      </c>
      <c r="BP48" s="62">
        <f>'Glad70-before-LQ'!BP48*$CG48*BP$93</f>
        <v>0.0123997568474152</v>
      </c>
      <c r="BQ48" s="62">
        <f>'Glad70-before-LQ'!BQ48*$CG48*BQ$93</f>
        <v>0.021157229338732</v>
      </c>
      <c r="BR48" s="62">
        <f>'Glad70-before-LQ'!BR48*$CG48*BR$93</f>
        <v>0.000248962107288126</v>
      </c>
      <c r="BS48" s="62">
        <f>'Glad70-before-LQ'!BS48*$CG48*BS$93</f>
        <v>0.00261598026705262</v>
      </c>
      <c r="BT48" s="62">
        <f>'Glad70-before-LQ'!BT48*$CG48*BT$93</f>
        <v>0.00413047937826496</v>
      </c>
      <c r="BU48" s="62">
        <f>'Glad70-before-LQ'!BU48*$CG48*BU$93</f>
        <v>0.0134999084681341</v>
      </c>
      <c r="BV48" s="4">
        <f>SUM(D48:BU48)</f>
        <v>1.85084525167467</v>
      </c>
      <c r="BW48" s="66">
        <f>'Glad-base'!BW48*'Households'!$B$3/'Households'!$B$7</f>
        <v>3.5070519015139</v>
      </c>
      <c r="BX48" s="66">
        <f>'Glad-base'!BX48*'Households'!$B$3/'Households'!$B$7</f>
        <v>1.1006379915757</v>
      </c>
      <c r="BY48" s="66">
        <f>'Glad-base'!BY48*'Businesses'!$B$4/'Businesses'!$C$4</f>
        <v>1.61938809008465</v>
      </c>
      <c r="BZ48" s="66">
        <f>'Glad-base'!BZ48*'Households'!$B$3/'Households'!$B$7</f>
        <v>0.00481975711637487</v>
      </c>
      <c r="CA48" s="66">
        <f>'Glad-base'!CA48*'Households'!$B$3/'Households'!$B$7</f>
        <v>1.30627747881565</v>
      </c>
      <c r="CB48" s="66">
        <f>'Glad-base'!CB48*'Glad-id-output'!B46/'Glad-id-output'!E46</f>
        <v>0.00187487690348079</v>
      </c>
      <c r="CC48" s="62">
        <f>'Exports'!D49</f>
        <v>0.5</v>
      </c>
      <c r="CD48" s="4">
        <f>SUM(BW48:CC48)</f>
        <v>8.040050096009759</v>
      </c>
      <c r="CE48" s="4">
        <f>SUM(CD48,BV48)</f>
        <v>9.890895347684429</v>
      </c>
      <c r="CF48" s="67">
        <v>0.000913371122658347</v>
      </c>
      <c r="CG48" s="67">
        <f>'Glad-id-output'!I46</f>
        <v>0.2</v>
      </c>
    </row>
    <row r="49" ht="20.05" customHeight="1">
      <c r="A49" t="s" s="58">
        <v>1</v>
      </c>
      <c r="B49" s="59">
        <v>45</v>
      </c>
      <c r="C49" t="s" s="60">
        <v>205</v>
      </c>
      <c r="D49" s="61">
        <f>'Glad70-before-LQ'!D49*$CG49*D$93</f>
        <v>0.00124640664648676</v>
      </c>
      <c r="E49" s="62">
        <f>'Glad70-before-LQ'!E49*$CG49*E$93</f>
        <v>0.0142147827918761</v>
      </c>
      <c r="F49" s="62">
        <f>'Glad70-before-LQ'!F49*$CG49*F$93</f>
        <v>0</v>
      </c>
      <c r="G49" s="62">
        <f>'Glad70-before-LQ'!G49*$CG49*G$93</f>
        <v>0.007550284905448</v>
      </c>
      <c r="H49" s="62">
        <f>'Glad70-before-LQ'!H49*$CG49*H$93</f>
        <v>0.00271144716052557</v>
      </c>
      <c r="I49" s="62">
        <f>'Glad70-before-LQ'!I49*$CG49*I$93</f>
        <v>0.00302174553899493</v>
      </c>
      <c r="J49" s="62">
        <f>'Glad70-before-LQ'!J49*$CG49*J$93</f>
        <v>0.143521319050346</v>
      </c>
      <c r="K49" s="63">
        <f>'Glad70-before-LQ'!K49*$CG49*K$93</f>
        <v>0.0507869900207512</v>
      </c>
      <c r="L49" s="62">
        <f>'Glad70-before-LQ'!L49*$CG49*L$93</f>
        <v>0.00735304165324544</v>
      </c>
      <c r="M49" s="62">
        <f>'Glad70-before-LQ'!M49*$CG49*M$93</f>
        <v>0.00683759184250912</v>
      </c>
      <c r="N49" s="62">
        <f>'Glad70-before-LQ'!N49*$CG49*N$93</f>
        <v>0.0144060073720118</v>
      </c>
      <c r="O49" s="62">
        <f>'Glad70-before-LQ'!O49*$CG49*O$93</f>
        <v>0.009630297149764161</v>
      </c>
      <c r="P49" s="62">
        <f>'Glad70-before-LQ'!P49*$CG49*P$93</f>
        <v>0.000165929346714676</v>
      </c>
      <c r="Q49" s="62">
        <f>'Glad70-before-LQ'!Q49*$CG49*Q$93</f>
        <v>0.00300267789843706</v>
      </c>
      <c r="R49" s="62">
        <f>'Glad70-before-LQ'!R49*$CG49*R$93</f>
        <v>0.000158453903474698</v>
      </c>
      <c r="S49" s="62">
        <f>'Glad70-before-LQ'!S49*$CG49*S$93</f>
        <v>0.000374450246984086</v>
      </c>
      <c r="T49" s="62">
        <f>'Glad70-before-LQ'!T49*$CG49*T$93</f>
        <v>0.000269649499480373</v>
      </c>
      <c r="U49" s="62">
        <f>'Glad70-before-LQ'!U49*$CG49*U$93</f>
        <v>0.313320048634712</v>
      </c>
      <c r="V49" s="62">
        <f>'Glad70-before-LQ'!V49*$CG49*V$93</f>
        <v>0.0053342982962206</v>
      </c>
      <c r="W49" s="62">
        <f>'Glad70-before-LQ'!W49*$CG49*W$93</f>
        <v>0.0409355239930336</v>
      </c>
      <c r="X49" s="64">
        <f>'Glad70-before-LQ'!X49*$CG49*X$93</f>
        <v>0</v>
      </c>
      <c r="Y49" s="62">
        <f>'Glad70-before-LQ'!Y49*$CG49*Y$93</f>
        <v>0.0294376948216597</v>
      </c>
      <c r="Z49" s="62">
        <f>'Glad70-before-LQ'!Z49*$CG49*Z$93</f>
        <v>0.08497350438599641</v>
      </c>
      <c r="AA49" s="62">
        <f>'Glad70-before-LQ'!AA49*$CG49*AA$93</f>
        <v>0.0140864603217176</v>
      </c>
      <c r="AB49" s="62">
        <f>'Glad70-before-LQ'!AB49*$CG49*AB$93</f>
        <v>0.000182225548954081</v>
      </c>
      <c r="AC49" s="65">
        <f>'Glad70-before-LQ'!AC49*$CG49*AC$93</f>
        <v>0</v>
      </c>
      <c r="AD49" s="62">
        <f>'Glad70-before-LQ'!AD49*$CG49*AD$93</f>
        <v>0.00100444873986443</v>
      </c>
      <c r="AE49" s="62">
        <f>'Glad70-before-LQ'!AE49*$CG49*AE$93</f>
        <v>0.0172396561008019</v>
      </c>
      <c r="AF49" s="62">
        <f>'Glad70-before-LQ'!AF49*$CG49*AF$93</f>
        <v>0.0586712682086988</v>
      </c>
      <c r="AG49" s="62">
        <f>'Glad70-before-LQ'!AG49*$CG49*AG$93</f>
        <v>0.016652921883178</v>
      </c>
      <c r="AH49" s="62">
        <f>'Glad70-before-LQ'!AH49*$CG49*AH$93</f>
        <v>0.100381529324295</v>
      </c>
      <c r="AI49" s="62">
        <f>'Glad70-before-LQ'!AI49*$CG49*AI$93</f>
        <v>0.449688313778624</v>
      </c>
      <c r="AJ49" s="62">
        <f>'Glad70-before-LQ'!AJ49*$CG49*AJ$93</f>
        <v>0.241663239130427</v>
      </c>
      <c r="AK49" s="62">
        <f>'Glad70-before-LQ'!AK49*$CG49*AK$93</f>
        <v>1.22217145184846</v>
      </c>
      <c r="AL49" s="62">
        <f>'Glad70-before-LQ'!AL49*$CG49*AL$93</f>
        <v>0.639565082302148</v>
      </c>
      <c r="AM49" s="62">
        <f>'Glad70-before-LQ'!AM49*$CG49*AM$93</f>
        <v>1.39531449374752</v>
      </c>
      <c r="AN49" s="62">
        <f>'Glad70-before-LQ'!AN49*$CG49*AN$93</f>
        <v>0.0845488382033632</v>
      </c>
      <c r="AO49" s="62">
        <f>'Glad70-before-LQ'!AO49*$CG49*AO$93</f>
        <v>0.00111679523550056</v>
      </c>
      <c r="AP49" s="62">
        <f>'Glad70-before-LQ'!AP49*$CG49*AP$93</f>
        <v>0.0188007966185125</v>
      </c>
      <c r="AQ49" s="62">
        <f>'Glad70-before-LQ'!AQ49*$CG49*AQ$93</f>
        <v>0.08004146008540521</v>
      </c>
      <c r="AR49" s="62">
        <f>'Glad70-before-LQ'!AR49*$CG49*AR$93</f>
        <v>0.0148124352855732</v>
      </c>
      <c r="AS49" s="62">
        <f>'Glad70-before-LQ'!AS49*$CG49*AS$93</f>
        <v>0.262064042838847</v>
      </c>
      <c r="AT49" s="62">
        <f>'Glad70-before-LQ'!AT49*$CG49*AT$93</f>
        <v>0.000117156496136802</v>
      </c>
      <c r="AU49" s="62">
        <f>'Glad70-before-LQ'!AU49*$CG49*AU$93</f>
        <v>0.0488653185273768</v>
      </c>
      <c r="AV49" s="62">
        <f>'Glad70-before-LQ'!AV49*$CG49*AV$93</f>
        <v>0.00770312091261468</v>
      </c>
      <c r="AW49" s="62">
        <f>'Glad70-before-LQ'!AW49*$CG49*AW$93</f>
        <v>0.00675449837246948</v>
      </c>
      <c r="AX49" s="62">
        <f>'Glad70-before-LQ'!AX49*$CG49*AX$93</f>
        <v>0.171835204911484</v>
      </c>
      <c r="AY49" s="62">
        <f>'Glad70-before-LQ'!AY49*$CG49*AY$93</f>
        <v>0.0061359027040042</v>
      </c>
      <c r="AZ49" s="62">
        <f>'Glad70-before-LQ'!AZ49*$CG49*AZ$93</f>
        <v>0.122234000064483</v>
      </c>
      <c r="BA49" s="62">
        <f>'Glad70-before-LQ'!BA49*$CG49*BA$93</f>
        <v>0.012555433548469</v>
      </c>
      <c r="BB49" s="62">
        <f>'Glad70-before-LQ'!BB49*$CG49*BB$93</f>
        <v>0.0119156206381806</v>
      </c>
      <c r="BC49" s="62">
        <f>'Glad70-before-LQ'!BC49*$CG49*BC$93</f>
        <v>0.427319648017896</v>
      </c>
      <c r="BD49" s="62">
        <f>'Glad70-before-LQ'!BD49*$CG49*BD$93</f>
        <v>0.252759223504212</v>
      </c>
      <c r="BE49" s="62">
        <f>'Glad70-before-LQ'!BE49*$CG49*BE$93</f>
        <v>1.35529634134815</v>
      </c>
      <c r="BF49" s="62">
        <f>'Glad70-before-LQ'!BF49*$CG49*BF$93</f>
        <v>0.000498597025579472</v>
      </c>
      <c r="BG49" s="62">
        <f>'Glad70-before-LQ'!BG49*$CG49*BG$93</f>
        <v>0.609034192686188</v>
      </c>
      <c r="BH49" s="62">
        <f>'Glad70-before-LQ'!BH49*$CG49*BH$93</f>
        <v>0.335362478034774</v>
      </c>
      <c r="BI49" s="62">
        <f>'Glad70-before-LQ'!BI49*$CG49*BI$93</f>
        <v>0.0578166984376364</v>
      </c>
      <c r="BJ49" s="62">
        <f>'Glad70-before-LQ'!BJ49*$CG49*BJ$93</f>
        <v>0.00124471956276303</v>
      </c>
      <c r="BK49" s="62">
        <f>'Glad70-before-LQ'!BK49*$CG49*BK$93</f>
        <v>0.259145670773841</v>
      </c>
      <c r="BL49" s="62">
        <f>'Glad70-before-LQ'!BL49*$CG49*BL$93</f>
        <v>0.232456518857428</v>
      </c>
      <c r="BM49" s="62">
        <f>'Glad70-before-LQ'!BM49*$CG49*BM$93</f>
        <v>0.0368700849772431</v>
      </c>
      <c r="BN49" s="62">
        <f>'Glad70-before-LQ'!BN49*$CG49*BN$93</f>
        <v>0.00260017415126278</v>
      </c>
      <c r="BO49" s="62">
        <f>'Glad70-before-LQ'!BO49*$CG49*BO$93</f>
        <v>0.7189835701060761</v>
      </c>
      <c r="BP49" s="62">
        <f>'Glad70-before-LQ'!BP49*$CG49*BP$93</f>
        <v>0.541266870261632</v>
      </c>
      <c r="BQ49" s="62">
        <f>'Glad70-before-LQ'!BQ49*$CG49*BQ$93</f>
        <v>0.0272034976755177</v>
      </c>
      <c r="BR49" s="62">
        <f>'Glad70-before-LQ'!BR49*$CG49*BR$93</f>
        <v>0.0448846168487324</v>
      </c>
      <c r="BS49" s="62">
        <f>'Glad70-before-LQ'!BS49*$CG49*BS$93</f>
        <v>0.0255537757944725</v>
      </c>
      <c r="BT49" s="62">
        <f>'Glad70-before-LQ'!BT49*$CG49*BT$93</f>
        <v>0.101161974747125</v>
      </c>
      <c r="BU49" s="62">
        <f>'Glad70-before-LQ'!BU49*$CG49*BU$93</f>
        <v>0.114959731360804</v>
      </c>
      <c r="BV49" s="4">
        <f>SUM(D49:BU49)</f>
        <v>10.8897922447071</v>
      </c>
      <c r="BW49" s="66">
        <f>'Glad-base'!BW49*'Households'!$B$3/'Households'!$B$7</f>
        <v>6.28630644670443</v>
      </c>
      <c r="BX49" s="66">
        <f>'Glad-base'!BX49*'Households'!$B$3/'Households'!$B$7</f>
        <v>2.07832112499485</v>
      </c>
      <c r="BY49" s="66">
        <f>'Glad-base'!BY49*'Businesses'!$B$4/'Businesses'!$C$4</f>
        <v>0.521953974834986</v>
      </c>
      <c r="BZ49" s="66">
        <f>'Glad-base'!BZ49*'Households'!$B$3/'Households'!$B$7</f>
        <v>0.0024454057569516</v>
      </c>
      <c r="CA49" s="66">
        <f>'Glad-base'!CA49*'Households'!$B$3/'Households'!$B$7</f>
        <v>0.0420543512564367</v>
      </c>
      <c r="CB49" s="66">
        <f>'Glad-base'!CB49*'Glad-id-output'!B47/'Glad-id-output'!E47</f>
        <v>0</v>
      </c>
      <c r="CC49" s="62">
        <f>'Exports'!D50</f>
        <v>0.3</v>
      </c>
      <c r="CD49" s="4">
        <f>SUM(BW49:CC49)</f>
        <v>9.231081303547651</v>
      </c>
      <c r="CE49" s="4">
        <f>SUM(CD49,BV49)</f>
        <v>20.1208735482548</v>
      </c>
      <c r="CF49" s="67">
        <v>0.000475695092606537</v>
      </c>
      <c r="CG49" s="67">
        <f>'Glad-id-output'!I47</f>
        <v>0.4</v>
      </c>
    </row>
    <row r="50" ht="20.05" customHeight="1">
      <c r="A50" t="s" s="58">
        <v>1</v>
      </c>
      <c r="B50" s="59">
        <v>46</v>
      </c>
      <c r="C50" t="s" s="60">
        <v>134</v>
      </c>
      <c r="D50" s="61">
        <f>'Glad70-before-LQ'!D50*$CG50*D$93</f>
        <v>0.0326916886200929</v>
      </c>
      <c r="E50" s="62">
        <f>'Glad70-before-LQ'!E50*$CG50*E$93</f>
        <v>0.000626011776420993</v>
      </c>
      <c r="F50" s="62">
        <f>'Glad70-before-LQ'!F50*$CG50*F$93</f>
        <v>1.26482877942404e-05</v>
      </c>
      <c r="G50" s="62">
        <f>'Glad70-before-LQ'!G50*$CG50*G$93</f>
        <v>0.000769450863998089</v>
      </c>
      <c r="H50" s="62">
        <f>'Glad70-before-LQ'!H50*$CG50*H$93</f>
        <v>0.001134838307228</v>
      </c>
      <c r="I50" s="62">
        <f>'Glad70-before-LQ'!I50*$CG50*I$93</f>
        <v>0.0574752064264</v>
      </c>
      <c r="J50" s="62">
        <f>'Glad70-before-LQ'!J50*$CG50*J$93</f>
        <v>1.56214146953417</v>
      </c>
      <c r="K50" s="63">
        <f>'Glad70-before-LQ'!K50*$CG50*K$93</f>
        <v>0.0872898856824092</v>
      </c>
      <c r="L50" s="62">
        <f>'Glad70-before-LQ'!L50*$CG50*L$93</f>
        <v>0.0123243814911769</v>
      </c>
      <c r="M50" s="62">
        <f>'Glad70-before-LQ'!M50*$CG50*M$93</f>
        <v>0.0136199510197351</v>
      </c>
      <c r="N50" s="62">
        <f>'Glad70-before-LQ'!N50*$CG50*N$93</f>
        <v>0.0172584984867028</v>
      </c>
      <c r="O50" s="62">
        <f>'Glad70-before-LQ'!O50*$CG50*O$93</f>
        <v>0.0247140097297279</v>
      </c>
      <c r="P50" s="62">
        <f>'Glad70-before-LQ'!P50*$CG50*P$93</f>
        <v>0.00326531837208038</v>
      </c>
      <c r="Q50" s="62">
        <f>'Glad70-before-LQ'!Q50*$CG50*Q$93</f>
        <v>0.0116558986765864</v>
      </c>
      <c r="R50" s="62">
        <f>'Glad70-before-LQ'!R50*$CG50*R$93</f>
        <v>0.0242349869505112</v>
      </c>
      <c r="S50" s="62">
        <f>'Glad70-before-LQ'!S50*$CG50*S$93</f>
        <v>0.00793225539115926</v>
      </c>
      <c r="T50" s="62">
        <f>'Glad70-before-LQ'!T50*$CG50*T$93</f>
        <v>0.112834420452567</v>
      </c>
      <c r="U50" s="62">
        <f>'Glad70-before-LQ'!U50*$CG50*U$93</f>
        <v>0.757042099677059</v>
      </c>
      <c r="V50" s="62">
        <f>'Glad70-before-LQ'!V50*$CG50*V$93</f>
        <v>0.0342343787662717</v>
      </c>
      <c r="W50" s="62">
        <f>'Glad70-before-LQ'!W50*$CG50*W$93</f>
        <v>0.776479746971495</v>
      </c>
      <c r="X50" s="64">
        <f>'Glad70-before-LQ'!X50*$CG50*X$93</f>
        <v>0</v>
      </c>
      <c r="Y50" s="62">
        <f>'Glad70-before-LQ'!Y50*$CG50*Y$93</f>
        <v>0.255082867205529</v>
      </c>
      <c r="Z50" s="62">
        <f>'Glad70-before-LQ'!Z50*$CG50*Z$93</f>
        <v>0.177950578134681</v>
      </c>
      <c r="AA50" s="62">
        <f>'Glad70-before-LQ'!AA50*$CG50*AA$93</f>
        <v>0.0906993067064651</v>
      </c>
      <c r="AB50" s="62">
        <f>'Glad70-before-LQ'!AB50*$CG50*AB$93</f>
        <v>0.00122310794205381</v>
      </c>
      <c r="AC50" s="65">
        <f>'Glad70-before-LQ'!AC50*$CG50*AC$93</f>
        <v>0</v>
      </c>
      <c r="AD50" s="62">
        <f>'Glad70-before-LQ'!AD50*$CG50*AD$93</f>
        <v>0.00369992036308616</v>
      </c>
      <c r="AE50" s="62">
        <f>'Glad70-before-LQ'!AE50*$CG50*AE$93</f>
        <v>0.041720105599776</v>
      </c>
      <c r="AF50" s="62">
        <f>'Glad70-before-LQ'!AF50*$CG50*AF$93</f>
        <v>0.252869653475469</v>
      </c>
      <c r="AG50" s="62">
        <f>'Glad70-before-LQ'!AG50*$CG50*AG$93</f>
        <v>0.195383246949027</v>
      </c>
      <c r="AH50" s="62">
        <f>'Glad70-before-LQ'!AH50*$CG50*AH$93</f>
        <v>0.707364652962002</v>
      </c>
      <c r="AI50" s="62">
        <f>'Glad70-before-LQ'!AI50*$CG50*AI$93</f>
        <v>0.414436112084112</v>
      </c>
      <c r="AJ50" s="62">
        <f>'Glad70-before-LQ'!AJ50*$CG50*AJ$93</f>
        <v>0.975640019104597</v>
      </c>
      <c r="AK50" s="62">
        <f>'Glad70-before-LQ'!AK50*$CG50*AK$93</f>
        <v>2.8770504455307</v>
      </c>
      <c r="AL50" s="62">
        <f>'Glad70-before-LQ'!AL50*$CG50*AL$93</f>
        <v>0.250267670637309</v>
      </c>
      <c r="AM50" s="62">
        <f>'Glad70-before-LQ'!AM50*$CG50*AM$93</f>
        <v>0.135147771094588</v>
      </c>
      <c r="AN50" s="62">
        <f>'Glad70-before-LQ'!AN50*$CG50*AN$93</f>
        <v>0.5703546025778941</v>
      </c>
      <c r="AO50" s="62">
        <f>'Glad70-before-LQ'!AO50*$CG50*AO$93</f>
        <v>0.157478058353454</v>
      </c>
      <c r="AP50" s="62">
        <f>'Glad70-before-LQ'!AP50*$CG50*AP$93</f>
        <v>0.147713675296528</v>
      </c>
      <c r="AQ50" s="62">
        <f>'Glad70-before-LQ'!AQ50*$CG50*AQ$93</f>
        <v>0.00658278258802926</v>
      </c>
      <c r="AR50" s="62">
        <f>'Glad70-before-LQ'!AR50*$CG50*AR$93</f>
        <v>0.13291143883362</v>
      </c>
      <c r="AS50" s="62">
        <f>'Glad70-before-LQ'!AS50*$CG50*AS$93</f>
        <v>1.3121803716425</v>
      </c>
      <c r="AT50" s="62">
        <f>'Glad70-before-LQ'!AT50*$CG50*AT$93</f>
        <v>0.0381957615298694</v>
      </c>
      <c r="AU50" s="62">
        <f>'Glad70-before-LQ'!AU50*$CG50*AU$93</f>
        <v>0.0516632117525711</v>
      </c>
      <c r="AV50" s="62">
        <f>'Glad70-before-LQ'!AV50*$CG50*AV$93</f>
        <v>0.00315794468482683</v>
      </c>
      <c r="AW50" s="62">
        <f>'Glad70-before-LQ'!AW50*$CG50*AW$93</f>
        <v>0.054769883535103</v>
      </c>
      <c r="AX50" s="62">
        <f>'Glad70-before-LQ'!AX50*$CG50*AX$93</f>
        <v>0.17310608173891</v>
      </c>
      <c r="AY50" s="62">
        <f>'Glad70-before-LQ'!AY50*$CG50*AY$93</f>
        <v>0.0701280451853625</v>
      </c>
      <c r="AZ50" s="62">
        <f>'Glad70-before-LQ'!AZ50*$CG50*AZ$93</f>
        <v>0.328984649066014</v>
      </c>
      <c r="BA50" s="62">
        <f>'Glad70-before-LQ'!BA50*$CG50*BA$93</f>
        <v>0.0576206003870399</v>
      </c>
      <c r="BB50" s="62">
        <f>'Glad70-before-LQ'!BB50*$CG50*BB$93</f>
        <v>0.344463268837847</v>
      </c>
      <c r="BC50" s="62">
        <f>'Glad70-before-LQ'!BC50*$CG50*BC$93</f>
        <v>0.348555089282731</v>
      </c>
      <c r="BD50" s="62">
        <f>'Glad70-before-LQ'!BD50*$CG50*BD$93</f>
        <v>0.150778468021277</v>
      </c>
      <c r="BE50" s="62">
        <f>'Glad70-before-LQ'!BE50*$CG50*BE$93</f>
        <v>3.21880941158818</v>
      </c>
      <c r="BF50" s="62">
        <f>'Glad70-before-LQ'!BF50*$CG50*BF$93</f>
        <v>0.0389590291989055</v>
      </c>
      <c r="BG50" s="62">
        <f>'Glad70-before-LQ'!BG50*$CG50*BG$93</f>
        <v>0.783686288722267</v>
      </c>
      <c r="BH50" s="62">
        <f>'Glad70-before-LQ'!BH50*$CG50*BH$93</f>
        <v>0.160462153566415</v>
      </c>
      <c r="BI50" s="62">
        <f>'Glad70-before-LQ'!BI50*$CG50*BI$93</f>
        <v>0.681427473300218</v>
      </c>
      <c r="BJ50" s="62">
        <f>'Glad70-before-LQ'!BJ50*$CG50*BJ$93</f>
        <v>0.000639619085634156</v>
      </c>
      <c r="BK50" s="62">
        <f>'Glad70-before-LQ'!BK50*$CG50*BK$93</f>
        <v>0.461279115273862</v>
      </c>
      <c r="BL50" s="62">
        <f>'Glad70-before-LQ'!BL50*$CG50*BL$93</f>
        <v>1.82022148934168</v>
      </c>
      <c r="BM50" s="62">
        <f>'Glad70-before-LQ'!BM50*$CG50*BM$93</f>
        <v>0.344919855172939</v>
      </c>
      <c r="BN50" s="62">
        <f>'Glad70-before-LQ'!BN50*$CG50*BN$93</f>
        <v>0.176529882702775</v>
      </c>
      <c r="BO50" s="62">
        <f>'Glad70-before-LQ'!BO50*$CG50*BO$93</f>
        <v>0.6823651171512291</v>
      </c>
      <c r="BP50" s="62">
        <f>'Glad70-before-LQ'!BP50*$CG50*BP$93</f>
        <v>0.458123399985563</v>
      </c>
      <c r="BQ50" s="62">
        <f>'Glad70-before-LQ'!BQ50*$CG50*BQ$93</f>
        <v>0.0754759039755287</v>
      </c>
      <c r="BR50" s="62">
        <f>'Glad70-before-LQ'!BR50*$CG50*BR$93</f>
        <v>0.050327859289656</v>
      </c>
      <c r="BS50" s="62">
        <f>'Glad70-before-LQ'!BS50*$CG50*BS$93</f>
        <v>0.0172579489837303</v>
      </c>
      <c r="BT50" s="62">
        <f>'Glad70-before-LQ'!BT50*$CG50*BT$93</f>
        <v>0.276641415905518</v>
      </c>
      <c r="BU50" s="62">
        <f>'Glad70-before-LQ'!BU50*$CG50*BU$93</f>
        <v>0.445206326901153</v>
      </c>
      <c r="BV50" s="4">
        <f>SUM(D50:BU50)</f>
        <v>23.5572488267318</v>
      </c>
      <c r="BW50" s="66">
        <f>'Glad-base'!BW50*'Households'!$B$3/'Households'!$B$7</f>
        <v>7.0962997092173</v>
      </c>
      <c r="BX50" s="66">
        <f>'Glad-base'!BX50*'Households'!$B$3/'Households'!$B$7</f>
        <v>0.115926443759011</v>
      </c>
      <c r="BY50" s="66">
        <f>'Glad-base'!BY50*'Businesses'!$B$4/'Businesses'!$C$4</f>
        <v>0.149318974093618</v>
      </c>
      <c r="BZ50" s="66">
        <f>'Glad-base'!BZ50*'Households'!$B$3/'Households'!$B$7</f>
        <v>0.00679196446961895</v>
      </c>
      <c r="CA50" s="66">
        <f>'Glad-base'!CA50*'Households'!$B$3/'Households'!$B$7</f>
        <v>0.06332051446961889</v>
      </c>
      <c r="CB50" s="66">
        <f>'Glad-base'!CB50*'Glad-id-output'!B48/'Glad-id-output'!E48</f>
        <v>-2.32681966987272e-05</v>
      </c>
      <c r="CC50" s="62">
        <f>'Exports'!D51</f>
        <v>0</v>
      </c>
      <c r="CD50" s="4">
        <f>SUM(BW50:CC50)</f>
        <v>7.43163433781247</v>
      </c>
      <c r="CE50" s="4">
        <f>SUM(CD50,BV50)</f>
        <v>30.9888831645443</v>
      </c>
      <c r="CF50" s="67">
        <v>0.000133571737650558</v>
      </c>
      <c r="CG50" s="67">
        <f>'Glad-id-output'!I48</f>
        <v>0.7</v>
      </c>
    </row>
    <row r="51" ht="20.05" customHeight="1">
      <c r="A51" t="s" s="58">
        <v>1</v>
      </c>
      <c r="B51" s="59">
        <v>47</v>
      </c>
      <c r="C51" t="s" s="60">
        <v>206</v>
      </c>
      <c r="D51" s="61">
        <f>'Glad70-before-LQ'!D51*$CG51*D$93</f>
        <v>0.0446726066090666</v>
      </c>
      <c r="E51" s="62">
        <f>'Glad70-before-LQ'!E51*$CG51*E$93</f>
        <v>0.00211845312340506</v>
      </c>
      <c r="F51" s="62">
        <f>'Glad70-before-LQ'!F51*$CG51*F$93</f>
        <v>2.16280245832248e-05</v>
      </c>
      <c r="G51" s="62">
        <f>'Glad70-before-LQ'!G51*$CG51*G$93</f>
        <v>0.002356982029277</v>
      </c>
      <c r="H51" s="62">
        <f>'Glad70-before-LQ'!H51*$CG51*H$93</f>
        <v>0.00346134260243076</v>
      </c>
      <c r="I51" s="62">
        <f>'Glad70-before-LQ'!I51*$CG51*I$93</f>
        <v>0.0323507061835684</v>
      </c>
      <c r="J51" s="62">
        <f>'Glad70-before-LQ'!J51*$CG51*J$93</f>
        <v>1.03245945064496</v>
      </c>
      <c r="K51" s="63">
        <f>'Glad70-before-LQ'!K51*$CG51*K$93</f>
        <v>0.0647676282823296</v>
      </c>
      <c r="L51" s="62">
        <f>'Glad70-before-LQ'!L51*$CG51*L$93</f>
        <v>0.008330615100962179</v>
      </c>
      <c r="M51" s="62">
        <f>'Glad70-before-LQ'!M51*$CG51*M$93</f>
        <v>0.0269926196045024</v>
      </c>
      <c r="N51" s="62">
        <f>'Glad70-before-LQ'!N51*$CG51*N$93</f>
        <v>0.02420756488493</v>
      </c>
      <c r="O51" s="62">
        <f>'Glad70-before-LQ'!O51*$CG51*O$93</f>
        <v>0.0165713954123906</v>
      </c>
      <c r="P51" s="62">
        <f>'Glad70-before-LQ'!P51*$CG51*P$93</f>
        <v>0.0029706789124768</v>
      </c>
      <c r="Q51" s="62">
        <f>'Glad70-before-LQ'!Q51*$CG51*Q$93</f>
        <v>0.0102487815962574</v>
      </c>
      <c r="R51" s="62">
        <f>'Glad70-before-LQ'!R51*$CG51*R$93</f>
        <v>0.00229816026432278</v>
      </c>
      <c r="S51" s="62">
        <f>'Glad70-before-LQ'!S51*$CG51*S$93</f>
        <v>0.00771088792321894</v>
      </c>
      <c r="T51" s="62">
        <f>'Glad70-before-LQ'!T51*$CG51*T$93</f>
        <v>0.230208588036576</v>
      </c>
      <c r="U51" s="62">
        <f>'Glad70-before-LQ'!U51*$CG51*U$93</f>
        <v>0.680656118983704</v>
      </c>
      <c r="V51" s="62">
        <f>'Glad70-before-LQ'!V51*$CG51*V$93</f>
        <v>0.0276776120487406</v>
      </c>
      <c r="W51" s="62">
        <f>'Glad70-before-LQ'!W51*$CG51*W$93</f>
        <v>0.806790726487968</v>
      </c>
      <c r="X51" s="64">
        <f>'Glad70-before-LQ'!X51*$CG51*X$93</f>
        <v>0</v>
      </c>
      <c r="Y51" s="62">
        <f>'Glad70-before-LQ'!Y51*$CG51*Y$93</f>
        <v>0.41470030922428</v>
      </c>
      <c r="Z51" s="62">
        <f>'Glad70-before-LQ'!Z51*$CG51*Z$93</f>
        <v>0.170419323931516</v>
      </c>
      <c r="AA51" s="62">
        <f>'Glad70-before-LQ'!AA51*$CG51*AA$93</f>
        <v>0.132810138562614</v>
      </c>
      <c r="AB51" s="62">
        <f>'Glad70-before-LQ'!AB51*$CG51*AB$93</f>
        <v>0.00357091371151462</v>
      </c>
      <c r="AC51" s="65">
        <f>'Glad70-before-LQ'!AC51*$CG51*AC$93</f>
        <v>0</v>
      </c>
      <c r="AD51" s="62">
        <f>'Glad70-before-LQ'!AD51*$CG51*AD$93</f>
        <v>0.00358973808935762</v>
      </c>
      <c r="AE51" s="62">
        <f>'Glad70-before-LQ'!AE51*$CG51*AE$93</f>
        <v>0.06992424816286801</v>
      </c>
      <c r="AF51" s="62">
        <f>'Glad70-before-LQ'!AF51*$CG51*AF$93</f>
        <v>0.192200157115791</v>
      </c>
      <c r="AG51" s="62">
        <f>'Glad70-before-LQ'!AG51*$CG51*AG$93</f>
        <v>0.236540698363756</v>
      </c>
      <c r="AH51" s="62">
        <f>'Glad70-before-LQ'!AH51*$CG51*AH$93</f>
        <v>1.00913313974843</v>
      </c>
      <c r="AI51" s="62">
        <f>'Glad70-before-LQ'!AI51*$CG51*AI$93</f>
        <v>0.58120249909866</v>
      </c>
      <c r="AJ51" s="62">
        <f>'Glad70-before-LQ'!AJ51*$CG51*AJ$93</f>
        <v>1.04940806350312</v>
      </c>
      <c r="AK51" s="62">
        <f>'Glad70-before-LQ'!AK51*$CG51*AK$93</f>
        <v>2.07812192162338</v>
      </c>
      <c r="AL51" s="62">
        <f>'Glad70-before-LQ'!AL51*$CG51*AL$93</f>
        <v>0.124206384321445</v>
      </c>
      <c r="AM51" s="62">
        <f>'Glad70-before-LQ'!AM51*$CG51*AM$93</f>
        <v>0.16983092094959</v>
      </c>
      <c r="AN51" s="62">
        <f>'Glad70-before-LQ'!AN51*$CG51*AN$93</f>
        <v>0.46695473071064</v>
      </c>
      <c r="AO51" s="62">
        <f>'Glad70-before-LQ'!AO51*$CG51*AO$93</f>
        <v>0.175471717237759</v>
      </c>
      <c r="AP51" s="62">
        <f>'Glad70-before-LQ'!AP51*$CG51*AP$93</f>
        <v>0.108452312467981</v>
      </c>
      <c r="AQ51" s="62">
        <f>'Glad70-before-LQ'!AQ51*$CG51*AQ$93</f>
        <v>0.0131471304388687</v>
      </c>
      <c r="AR51" s="62">
        <f>'Glad70-before-LQ'!AR51*$CG51*AR$93</f>
        <v>0.09258137130208199</v>
      </c>
      <c r="AS51" s="62">
        <f>'Glad70-before-LQ'!AS51*$CG51*AS$93</f>
        <v>1.35330931600304</v>
      </c>
      <c r="AT51" s="62">
        <f>'Glad70-before-LQ'!AT51*$CG51*AT$93</f>
        <v>0.034875330231981</v>
      </c>
      <c r="AU51" s="62">
        <f>'Glad70-before-LQ'!AU51*$CG51*AU$93</f>
        <v>0.00705699757241764</v>
      </c>
      <c r="AV51" s="62">
        <f>'Glad70-before-LQ'!AV51*$CG51*AV$93</f>
        <v>0.0229039575968566</v>
      </c>
      <c r="AW51" s="62">
        <f>'Glad70-before-LQ'!AW51*$CG51*AW$93</f>
        <v>0.078280523623405</v>
      </c>
      <c r="AX51" s="62">
        <f>'Glad70-before-LQ'!AX51*$CG51*AX$93</f>
        <v>0.848965973270092</v>
      </c>
      <c r="AY51" s="62">
        <f>'Glad70-before-LQ'!AY51*$CG51*AY$93</f>
        <v>0.00327495097319368</v>
      </c>
      <c r="AZ51" s="62">
        <f>'Glad70-before-LQ'!AZ51*$CG51*AZ$93</f>
        <v>0.191734881655448</v>
      </c>
      <c r="BA51" s="62">
        <f>'Glad70-before-LQ'!BA51*$CG51*BA$93</f>
        <v>0.0325624080459974</v>
      </c>
      <c r="BB51" s="62">
        <f>'Glad70-before-LQ'!BB51*$CG51*BB$93</f>
        <v>0.235619716452346</v>
      </c>
      <c r="BC51" s="62">
        <f>'Glad70-before-LQ'!BC51*$CG51*BC$93</f>
        <v>0.476284467798898</v>
      </c>
      <c r="BD51" s="62">
        <f>'Glad70-before-LQ'!BD51*$CG51*BD$93</f>
        <v>0.180154664817435</v>
      </c>
      <c r="BE51" s="62">
        <f>'Glad70-before-LQ'!BE51*$CG51*BE$93</f>
        <v>1.87482331970119</v>
      </c>
      <c r="BF51" s="62">
        <f>'Glad70-before-LQ'!BF51*$CG51*BF$93</f>
        <v>0.0341420074999186</v>
      </c>
      <c r="BG51" s="62">
        <f>'Glad70-before-LQ'!BG51*$CG51*BG$93</f>
        <v>0.937447083503936</v>
      </c>
      <c r="BH51" s="62">
        <f>'Glad70-before-LQ'!BH51*$CG51*BH$93</f>
        <v>0.225061417578344</v>
      </c>
      <c r="BI51" s="62">
        <f>'Glad70-before-LQ'!BI51*$CG51*BI$93</f>
        <v>0.732814117679054</v>
      </c>
      <c r="BJ51" s="62">
        <f>'Glad70-before-LQ'!BJ51*$CG51*BJ$93</f>
        <v>0.00106606226079801</v>
      </c>
      <c r="BK51" s="62">
        <f>'Glad70-before-LQ'!BK51*$CG51*BK$93</f>
        <v>0.37470506984683</v>
      </c>
      <c r="BL51" s="62">
        <f>'Glad70-before-LQ'!BL51*$CG51*BL$93</f>
        <v>1.91517531705942</v>
      </c>
      <c r="BM51" s="62">
        <f>'Glad70-before-LQ'!BM51*$CG51*BM$93</f>
        <v>0.20811498278787</v>
      </c>
      <c r="BN51" s="62">
        <f>'Glad70-before-LQ'!BN51*$CG51*BN$93</f>
        <v>0.0472603876107716</v>
      </c>
      <c r="BO51" s="62">
        <f>'Glad70-before-LQ'!BO51*$CG51*BO$93</f>
        <v>1.30250844086123</v>
      </c>
      <c r="BP51" s="62">
        <f>'Glad70-before-LQ'!BP51*$CG51*BP$93</f>
        <v>0.396356971066032</v>
      </c>
      <c r="BQ51" s="62">
        <f>'Glad70-before-LQ'!BQ51*$CG51*BQ$93</f>
        <v>0.0175024447484659</v>
      </c>
      <c r="BR51" s="62">
        <f>'Glad70-before-LQ'!BR51*$CG51*BR$93</f>
        <v>0.0421175197550584</v>
      </c>
      <c r="BS51" s="62">
        <f>'Glad70-before-LQ'!BS51*$CG51*BS$93</f>
        <v>0.0144597478901759</v>
      </c>
      <c r="BT51" s="62">
        <f>'Glad70-before-LQ'!BT51*$CG51*BT$93</f>
        <v>0.603078352606446</v>
      </c>
      <c r="BU51" s="62">
        <f>'Glad70-before-LQ'!BU51*$CG51*BU$93</f>
        <v>0.47836121810988</v>
      </c>
      <c r="BV51" s="4">
        <f>SUM(D51:BU51)</f>
        <v>22.7891559139259</v>
      </c>
      <c r="BW51" s="66">
        <f>'Glad-base'!BW51*'Households'!$B$3/'Households'!$B$7</f>
        <v>46.8451859489907</v>
      </c>
      <c r="BX51" s="66">
        <f>'Glad-base'!BX51*'Households'!$B$3/'Households'!$B$7</f>
        <v>0.371457462883625</v>
      </c>
      <c r="BY51" s="66">
        <f>'Glad-base'!BY51*'Businesses'!$B$4/'Businesses'!$C$4</f>
        <v>2.88070760747351</v>
      </c>
      <c r="BZ51" s="66">
        <f>'Glad-base'!BZ51*'Households'!$B$3/'Households'!$B$7</f>
        <v>1.55117601342945</v>
      </c>
      <c r="CA51" s="66">
        <f>'Glad-base'!CA51*'Households'!$B$3/'Households'!$B$7</f>
        <v>1.44995066480947</v>
      </c>
      <c r="CB51" s="66">
        <f>'Glad-base'!CB51*'Glad-id-output'!B49/'Glad-id-output'!E49</f>
        <v>0</v>
      </c>
      <c r="CC51" s="62">
        <f>'Exports'!D52</f>
        <v>1.5</v>
      </c>
      <c r="CD51" s="4">
        <f>SUM(BW51:CC51)</f>
        <v>54.5984776975868</v>
      </c>
      <c r="CE51" s="4">
        <f>SUM(CD51,BV51)</f>
        <v>77.3876336115127</v>
      </c>
      <c r="CF51" s="67">
        <v>0.000419133890944007</v>
      </c>
      <c r="CG51" s="67">
        <f>'Glad-id-output'!I49</f>
        <v>0.2</v>
      </c>
    </row>
    <row r="52" ht="20.05" customHeight="1">
      <c r="A52" t="s" s="58">
        <v>1</v>
      </c>
      <c r="B52" s="59">
        <v>48</v>
      </c>
      <c r="C52" t="s" s="60">
        <v>207</v>
      </c>
      <c r="D52" s="61">
        <f>'Glad70-before-LQ'!D52*$CG52*D$93</f>
        <v>8.959023105996509e-05</v>
      </c>
      <c r="E52" s="62">
        <f>'Glad70-before-LQ'!E52*$CG52*E$93</f>
        <v>7.21915559296251e-05</v>
      </c>
      <c r="F52" s="62">
        <f>'Glad70-before-LQ'!F52*$CG52*F$93</f>
        <v>2.93059720800885e-07</v>
      </c>
      <c r="G52" s="62">
        <f>'Glad70-before-LQ'!G52*$CG52*G$93</f>
        <v>3.81824295507338e-06</v>
      </c>
      <c r="H52" s="62">
        <f>'Glad70-before-LQ'!H52*$CG52*H$93</f>
        <v>5.26032465328499e-06</v>
      </c>
      <c r="I52" s="62">
        <f>'Glad70-before-LQ'!I52*$CG52*I$93</f>
        <v>6.00140447657502e-05</v>
      </c>
      <c r="J52" s="62">
        <f>'Glad70-before-LQ'!J52*$CG52*J$93</f>
        <v>0.00182426015887776</v>
      </c>
      <c r="K52" s="63">
        <f>'Glad70-before-LQ'!K52*$CG52*K$93</f>
        <v>0.000201841694337971</v>
      </c>
      <c r="L52" s="62">
        <f>'Glad70-before-LQ'!L52*$CG52*L$93</f>
        <v>4.21059415723259e-05</v>
      </c>
      <c r="M52" s="62">
        <f>'Glad70-before-LQ'!M52*$CG52*M$93</f>
        <v>1.90674995894433e-05</v>
      </c>
      <c r="N52" s="62">
        <f>'Glad70-before-LQ'!N52*$CG52*N$93</f>
        <v>1.44828184833718e-05</v>
      </c>
      <c r="O52" s="62">
        <f>'Glad70-before-LQ'!O52*$CG52*O$93</f>
        <v>1.59684038756376e-05</v>
      </c>
      <c r="P52" s="62">
        <f>'Glad70-before-LQ'!P52*$CG52*P$93</f>
        <v>1.64526236981323e-06</v>
      </c>
      <c r="Q52" s="62">
        <f>'Glad70-before-LQ'!Q52*$CG52*Q$93</f>
        <v>6.32568624807887e-07</v>
      </c>
      <c r="R52" s="62">
        <f>'Glad70-before-LQ'!R52*$CG52*R$93</f>
        <v>2.51723417014238e-06</v>
      </c>
      <c r="S52" s="62">
        <f>'Glad70-before-LQ'!S52*$CG52*S$93</f>
        <v>2.65362628307451e-06</v>
      </c>
      <c r="T52" s="62">
        <f>'Glad70-before-LQ'!T52*$CG52*T$93</f>
        <v>6.40858859902913e-05</v>
      </c>
      <c r="U52" s="62">
        <f>'Glad70-before-LQ'!U52*$CG52*U$93</f>
        <v>0.000263650594211755</v>
      </c>
      <c r="V52" s="62">
        <f>'Glad70-before-LQ'!V52*$CG52*V$93</f>
        <v>1.66014014510716e-05</v>
      </c>
      <c r="W52" s="62">
        <f>'Glad70-before-LQ'!W52*$CG52*W$93</f>
        <v>0.000454034630410553</v>
      </c>
      <c r="X52" s="64">
        <f>'Glad70-before-LQ'!X52*$CG52*X$93</f>
        <v>0</v>
      </c>
      <c r="Y52" s="62">
        <f>'Glad70-before-LQ'!Y52*$CG52*Y$93</f>
        <v>0.000219249326019381</v>
      </c>
      <c r="Z52" s="62">
        <f>'Glad70-before-LQ'!Z52*$CG52*Z$93</f>
        <v>6.4185857887404e-05</v>
      </c>
      <c r="AA52" s="62">
        <f>'Glad70-before-LQ'!AA52*$CG52*AA$93</f>
        <v>8.64475402114843e-05</v>
      </c>
      <c r="AB52" s="62">
        <f>'Glad70-before-LQ'!AB52*$CG52*AB$93</f>
        <v>5.14354150329881e-06</v>
      </c>
      <c r="AC52" s="65">
        <f>'Glad70-before-LQ'!AC52*$CG52*AC$93</f>
        <v>0</v>
      </c>
      <c r="AD52" s="62">
        <f>'Glad70-before-LQ'!AD52*$CG52*AD$93</f>
        <v>7.62856888092686e-07</v>
      </c>
      <c r="AE52" s="62">
        <f>'Glad70-before-LQ'!AE52*$CG52*AE$93</f>
        <v>4.03339359279107e-05</v>
      </c>
      <c r="AF52" s="62">
        <f>'Glad70-before-LQ'!AF52*$CG52*AF$93</f>
        <v>5.845708601642759e-07</v>
      </c>
      <c r="AG52" s="62">
        <f>'Glad70-before-LQ'!AG52*$CG52*AG$93</f>
        <v>6.91846172762863e-05</v>
      </c>
      <c r="AH52" s="62">
        <f>'Glad70-before-LQ'!AH52*$CG52*AH$93</f>
        <v>0.00031031222499935</v>
      </c>
      <c r="AI52" s="62">
        <f>'Glad70-before-LQ'!AI52*$CG52*AI$93</f>
        <v>0.000339921383887286</v>
      </c>
      <c r="AJ52" s="62">
        <f>'Glad70-before-LQ'!AJ52*$CG52*AJ$93</f>
        <v>0.000135815698419501</v>
      </c>
      <c r="AK52" s="62">
        <f>'Glad70-before-LQ'!AK52*$CG52*AK$93</f>
        <v>0.000103119738601813</v>
      </c>
      <c r="AL52" s="62">
        <f>'Glad70-before-LQ'!AL52*$CG52*AL$93</f>
        <v>2.11738210834698e-05</v>
      </c>
      <c r="AM52" s="62">
        <f>'Glad70-before-LQ'!AM52*$CG52*AM$93</f>
        <v>3.79122120173492e-05</v>
      </c>
      <c r="AN52" s="62">
        <f>'Glad70-before-LQ'!AN52*$CG52*AN$93</f>
        <v>0.000160894626097929</v>
      </c>
      <c r="AO52" s="62">
        <f>'Glad70-before-LQ'!AO52*$CG52*AO$93</f>
        <v>0.000115361371210547</v>
      </c>
      <c r="AP52" s="62">
        <f>'Glad70-before-LQ'!AP52*$CG52*AP$93</f>
        <v>8.36539639821732e-05</v>
      </c>
      <c r="AQ52" s="62">
        <f>'Glad70-before-LQ'!AQ52*$CG52*AQ$93</f>
        <v>5.06234278536208e-06</v>
      </c>
      <c r="AR52" s="62">
        <f>'Glad70-before-LQ'!AR52*$CG52*AR$93</f>
        <v>1.70461652041137e-05</v>
      </c>
      <c r="AS52" s="62">
        <f>'Glad70-before-LQ'!AS52*$CG52*AS$93</f>
        <v>5.83919160070654e-05</v>
      </c>
      <c r="AT52" s="62">
        <f>'Glad70-before-LQ'!AT52*$CG52*AT$93</f>
        <v>4.15792734423543e-06</v>
      </c>
      <c r="AU52" s="62">
        <f>'Glad70-before-LQ'!AU52*$CG52*AU$93</f>
        <v>3.91087230883127e-07</v>
      </c>
      <c r="AV52" s="62">
        <f>'Glad70-before-LQ'!AV52*$CG52*AV$93</f>
        <v>0</v>
      </c>
      <c r="AW52" s="62">
        <f>'Glad70-before-LQ'!AW52*$CG52*AW$93</f>
        <v>1.93835742307402e-05</v>
      </c>
      <c r="AX52" s="62">
        <f>'Glad70-before-LQ'!AX52*$CG52*AX$93</f>
        <v>3.79268821196286e-05</v>
      </c>
      <c r="AY52" s="62">
        <f>'Glad70-before-LQ'!AY52*$CG52*AY$93</f>
        <v>1.02278637893781e-06</v>
      </c>
      <c r="AZ52" s="62">
        <f>'Glad70-before-LQ'!AZ52*$CG52*AZ$93</f>
        <v>0.000324118626784879</v>
      </c>
      <c r="BA52" s="62">
        <f>'Glad70-before-LQ'!BA52*$CG52*BA$93</f>
        <v>0.000175461844169615</v>
      </c>
      <c r="BB52" s="62">
        <f>'Glad70-before-LQ'!BB52*$CG52*BB$93</f>
        <v>5.43914170804949e-05</v>
      </c>
      <c r="BC52" s="62">
        <f>'Glad70-before-LQ'!BC52*$CG52*BC$93</f>
        <v>0.000226020450912466</v>
      </c>
      <c r="BD52" s="62">
        <f>'Glad70-before-LQ'!BD52*$CG52*BD$93</f>
        <v>0.000126507275313651</v>
      </c>
      <c r="BE52" s="62">
        <f>'Glad70-before-LQ'!BE52*$CG52*BE$93</f>
        <v>0.0317458063708807</v>
      </c>
      <c r="BF52" s="62">
        <f>'Glad70-before-LQ'!BF52*$CG52*BF$93</f>
        <v>5.2348088277675e-05</v>
      </c>
      <c r="BG52" s="62">
        <f>'Glad70-before-LQ'!BG52*$CG52*BG$93</f>
        <v>0.00305946691839467</v>
      </c>
      <c r="BH52" s="62">
        <f>'Glad70-before-LQ'!BH52*$CG52*BH$93</f>
        <v>0.000126082139669888</v>
      </c>
      <c r="BI52" s="62">
        <f>'Glad70-before-LQ'!BI52*$CG52*BI$93</f>
        <v>0.0106475614440312</v>
      </c>
      <c r="BJ52" s="62">
        <f>'Glad70-before-LQ'!BJ52*$CG52*BJ$93</f>
        <v>1.54093529016874e-06</v>
      </c>
      <c r="BK52" s="62">
        <f>'Glad70-before-LQ'!BK52*$CG52*BK$93</f>
        <v>0.00585273669590446</v>
      </c>
      <c r="BL52" s="62">
        <f>'Glad70-before-LQ'!BL52*$CG52*BL$93</f>
        <v>0.0264271598311244</v>
      </c>
      <c r="BM52" s="62">
        <f>'Glad70-before-LQ'!BM52*$CG52*BM$93</f>
        <v>0.00282768511186239</v>
      </c>
      <c r="BN52" s="62">
        <f>'Glad70-before-LQ'!BN52*$CG52*BN$93</f>
        <v>0.000797727744530044</v>
      </c>
      <c r="BO52" s="62">
        <f>'Glad70-before-LQ'!BO52*$CG52*BO$93</f>
        <v>0.000231400095196613</v>
      </c>
      <c r="BP52" s="62">
        <f>'Glad70-before-LQ'!BP52*$CG52*BP$93</f>
        <v>0.00010847807941271</v>
      </c>
      <c r="BQ52" s="62">
        <f>'Glad70-before-LQ'!BQ52*$CG52*BQ$93</f>
        <v>3.04099405312564e-06</v>
      </c>
      <c r="BR52" s="62">
        <f>'Glad70-before-LQ'!BR52*$CG52*BR$93</f>
        <v>8.35741072484694e-06</v>
      </c>
      <c r="BS52" s="62">
        <f>'Glad70-before-LQ'!BS52*$CG52*BS$93</f>
        <v>0.000641784553695698</v>
      </c>
      <c r="BT52" s="62">
        <f>'Glad70-before-LQ'!BT52*$CG52*BT$93</f>
        <v>0.000502031365314381</v>
      </c>
      <c r="BU52" s="62">
        <f>'Glad70-before-LQ'!BU52*$CG52*BU$93</f>
        <v>7.39976394480133e-05</v>
      </c>
      <c r="BV52" s="4">
        <f>SUM(D52:BU52)</f>
        <v>0.089105860179579</v>
      </c>
      <c r="BW52" s="66">
        <f>'Glad-base'!BW52*'Households'!$B$3/'Households'!$B$7</f>
        <v>1.39123316168898</v>
      </c>
      <c r="BX52" s="66">
        <f>'Glad-base'!BX52*'Households'!$B$3/'Households'!$B$7</f>
        <v>3.49599577754892</v>
      </c>
      <c r="BY52" s="66">
        <f>'Glad-base'!BY52*'Businesses'!$B$4/'Businesses'!$C$4</f>
        <v>0.0173770950563505</v>
      </c>
      <c r="BZ52" s="66">
        <f>'Glad-base'!BZ52*'Households'!$B$3/'Households'!$B$7</f>
        <v>0.000854742605561277</v>
      </c>
      <c r="CA52" s="66">
        <f>'Glad-base'!CA52*'Households'!$B$3/'Households'!$B$7</f>
        <v>0.00731949858908342</v>
      </c>
      <c r="CB52" s="66">
        <f>'Glad-base'!CB52*'Glad-id-output'!B50/'Glad-id-output'!E50</f>
        <v>0</v>
      </c>
      <c r="CC52" s="62">
        <f>'Exports'!D53</f>
        <v>1</v>
      </c>
      <c r="CD52" s="4">
        <f>SUM(BW52:CC52)</f>
        <v>5.9127802754889</v>
      </c>
      <c r="CE52" s="4">
        <f>SUM(CD52,BV52)</f>
        <v>6.00188613566848</v>
      </c>
      <c r="CF52" s="67">
        <v>0.00220493844473344</v>
      </c>
      <c r="CG52" s="67">
        <f>'Glad-id-output'!I50</f>
        <v>0.356816651688522</v>
      </c>
    </row>
    <row r="53" ht="20.05" customHeight="1">
      <c r="A53" t="s" s="58">
        <v>1</v>
      </c>
      <c r="B53" s="59">
        <v>49</v>
      </c>
      <c r="C53" t="s" s="60">
        <v>50</v>
      </c>
      <c r="D53" s="61">
        <f>'Glad70-before-LQ'!D53*$CG53*D$93</f>
        <v>1.73302564191473</v>
      </c>
      <c r="E53" s="62">
        <f>'Glad70-before-LQ'!E53*$CG53*E$93</f>
        <v>0.0650490483428852</v>
      </c>
      <c r="F53" s="62">
        <f>'Glad70-before-LQ'!F53*$CG53*F$93</f>
        <v>0.00108720520537851</v>
      </c>
      <c r="G53" s="62">
        <f>'Glad70-before-LQ'!G53*$CG53*G$93</f>
        <v>0.061720148883784</v>
      </c>
      <c r="H53" s="62">
        <f>'Glad70-before-LQ'!H53*$CG53*H$93</f>
        <v>0.0556645723141344</v>
      </c>
      <c r="I53" s="62">
        <f>'Glad70-before-LQ'!I53*$CG53*I$93</f>
        <v>0.75441654135504</v>
      </c>
      <c r="J53" s="62">
        <f>'Glad70-before-LQ'!J53*$CG53*J$93</f>
        <v>67.54058304864721</v>
      </c>
      <c r="K53" s="63">
        <f>'Glad70-before-LQ'!K53*$CG53*K$93</f>
        <v>0.854129872209064</v>
      </c>
      <c r="L53" s="62">
        <f>'Glad70-before-LQ'!L53*$CG53*L$93</f>
        <v>0.56857062929196</v>
      </c>
      <c r="M53" s="62">
        <f>'Glad70-before-LQ'!M53*$CG53*M$93</f>
        <v>0.500787804613644</v>
      </c>
      <c r="N53" s="62">
        <f>'Glad70-before-LQ'!N53*$CG53*N$93</f>
        <v>0.0890472165731208</v>
      </c>
      <c r="O53" s="62">
        <f>'Glad70-before-LQ'!O53*$CG53*O$93</f>
        <v>0.157343379844864</v>
      </c>
      <c r="P53" s="62">
        <f>'Glad70-before-LQ'!P53*$CG53*P$93</f>
        <v>0.00978002712854216</v>
      </c>
      <c r="Q53" s="62">
        <f>'Glad70-before-LQ'!Q53*$CG53*Q$93</f>
        <v>0.00826628940908696</v>
      </c>
      <c r="R53" s="62">
        <f>'Glad70-before-LQ'!R53*$CG53*R$93</f>
        <v>0.00195785585981343</v>
      </c>
      <c r="S53" s="62">
        <f>'Glad70-before-LQ'!S53*$CG53*S$93</f>
        <v>0.00741002118938124</v>
      </c>
      <c r="T53" s="62">
        <f>'Glad70-before-LQ'!T53*$CG53*T$93</f>
        <v>0.0248308112901337</v>
      </c>
      <c r="U53" s="62">
        <f>'Glad70-before-LQ'!U53*$CG53*U$93</f>
        <v>1.43143835146582</v>
      </c>
      <c r="V53" s="62">
        <f>'Glad70-before-LQ'!V53*$CG53*V$93</f>
        <v>0.0163629704611425</v>
      </c>
      <c r="W53" s="62">
        <f>'Glad70-before-LQ'!W53*$CG53*W$93</f>
        <v>0.653865077949272</v>
      </c>
      <c r="X53" s="64">
        <f>'Glad70-before-LQ'!X53*$CG53*X$93</f>
        <v>0</v>
      </c>
      <c r="Y53" s="62">
        <f>'Glad70-before-LQ'!Y53*$CG53*Y$93</f>
        <v>0.38138880468781</v>
      </c>
      <c r="Z53" s="62">
        <f>'Glad70-before-LQ'!Z53*$CG53*Z$93</f>
        <v>0.302978686262861</v>
      </c>
      <c r="AA53" s="62">
        <f>'Glad70-before-LQ'!AA53*$CG53*AA$93</f>
        <v>0.161115074552106</v>
      </c>
      <c r="AB53" s="62">
        <f>'Glad70-before-LQ'!AB53*$CG53*AB$93</f>
        <v>0.0043956643909078</v>
      </c>
      <c r="AC53" s="65">
        <f>'Glad70-before-LQ'!AC53*$CG53*AC$93</f>
        <v>0</v>
      </c>
      <c r="AD53" s="62">
        <f>'Glad70-before-LQ'!AD53*$CG53*AD$93</f>
        <v>0.0424539226344984</v>
      </c>
      <c r="AE53" s="62">
        <f>'Glad70-before-LQ'!AE53*$CG53*AE$93</f>
        <v>2.33411551629663</v>
      </c>
      <c r="AF53" s="62">
        <f>'Glad70-before-LQ'!AF53*$CG53*AF$93</f>
        <v>0.201835951731518</v>
      </c>
      <c r="AG53" s="62">
        <f>'Glad70-before-LQ'!AG53*$CG53*AG$93</f>
        <v>0.767878842809504</v>
      </c>
      <c r="AH53" s="62">
        <f>'Glad70-before-LQ'!AH53*$CG53*AH$93</f>
        <v>2.69295260588991</v>
      </c>
      <c r="AI53" s="62">
        <f>'Glad70-before-LQ'!AI53*$CG53*AI$93</f>
        <v>2.5190509577346</v>
      </c>
      <c r="AJ53" s="62">
        <f>'Glad70-before-LQ'!AJ53*$CG53*AJ$93</f>
        <v>1.96232550920789</v>
      </c>
      <c r="AK53" s="62">
        <f>'Glad70-before-LQ'!AK53*$CG53*AK$93</f>
        <v>2.19771513134655</v>
      </c>
      <c r="AL53" s="62">
        <f>'Glad70-before-LQ'!AL53*$CG53*AL$93</f>
        <v>0.922143715198948</v>
      </c>
      <c r="AM53" s="62">
        <f>'Glad70-before-LQ'!AM53*$CG53*AM$93</f>
        <v>1.14224227770899</v>
      </c>
      <c r="AN53" s="62">
        <f>'Glad70-before-LQ'!AN53*$CG53*AN$93</f>
        <v>0.983904018916548</v>
      </c>
      <c r="AO53" s="62">
        <f>'Glad70-before-LQ'!AO53*$CG53*AO$93</f>
        <v>1.78078773642352</v>
      </c>
      <c r="AP53" s="62">
        <f>'Glad70-before-LQ'!AP53*$CG53*AP$93</f>
        <v>2.52730868791579</v>
      </c>
      <c r="AQ53" s="62">
        <f>'Glad70-before-LQ'!AQ53*$CG53*AQ$93</f>
        <v>0.05469152765685</v>
      </c>
      <c r="AR53" s="62">
        <f>'Glad70-before-LQ'!AR53*$CG53*AR$93</f>
        <v>0.0489857028963668</v>
      </c>
      <c r="AS53" s="62">
        <f>'Glad70-before-LQ'!AS53*$CG53*AS$93</f>
        <v>9.92232852613024</v>
      </c>
      <c r="AT53" s="62">
        <f>'Glad70-before-LQ'!AT53*$CG53*AT$93</f>
        <v>0.0587336192681312</v>
      </c>
      <c r="AU53" s="62">
        <f>'Glad70-before-LQ'!AU53*$CG53*AU$93</f>
        <v>0.0180801083033322</v>
      </c>
      <c r="AV53" s="62">
        <f>'Glad70-before-LQ'!AV53*$CG53*AV$93</f>
        <v>0.0302492796886163</v>
      </c>
      <c r="AW53" s="62">
        <f>'Glad70-before-LQ'!AW53*$CG53*AW$93</f>
        <v>0.0030651027210844</v>
      </c>
      <c r="AX53" s="62">
        <f>'Glad70-before-LQ'!AX53*$CG53*AX$93</f>
        <v>0.150975699130916</v>
      </c>
      <c r="AY53" s="62">
        <f>'Glad70-before-LQ'!AY53*$CG53*AY$93</f>
        <v>1.90506681624969e-05</v>
      </c>
      <c r="AZ53" s="62">
        <f>'Glad70-before-LQ'!AZ53*$CG53*AZ$93</f>
        <v>2.86420805858972</v>
      </c>
      <c r="BA53" s="62">
        <f>'Glad70-before-LQ'!BA53*$CG53*BA$93</f>
        <v>1.38580781558856</v>
      </c>
      <c r="BB53" s="62">
        <f>'Glad70-before-LQ'!BB53*$CG53*BB$93</f>
        <v>0.60074802231674</v>
      </c>
      <c r="BC53" s="62">
        <f>'Glad70-before-LQ'!BC53*$CG53*BC$93</f>
        <v>2.5646807751836</v>
      </c>
      <c r="BD53" s="62">
        <f>'Glad70-before-LQ'!BD53*$CG53*BD$93</f>
        <v>25.9426480308247</v>
      </c>
      <c r="BE53" s="62">
        <f>'Glad70-before-LQ'!BE53*$CG53*BE$93</f>
        <v>9.00771186052904</v>
      </c>
      <c r="BF53" s="62">
        <f>'Glad70-before-LQ'!BF53*$CG53*BF$93</f>
        <v>0.0162908696871992</v>
      </c>
      <c r="BG53" s="62">
        <f>'Glad70-before-LQ'!BG53*$CG53*BG$93</f>
        <v>1.98027648932491</v>
      </c>
      <c r="BH53" s="62">
        <f>'Glad70-before-LQ'!BH53*$CG53*BH$93</f>
        <v>0.412268958410192</v>
      </c>
      <c r="BI53" s="62">
        <f>'Glad70-before-LQ'!BI53*$CG53*BI$93</f>
        <v>2.52801395332729</v>
      </c>
      <c r="BJ53" s="62">
        <f>'Glad70-before-LQ'!BJ53*$CG53*BJ$93</f>
        <v>0.0069691412908264</v>
      </c>
      <c r="BK53" s="62">
        <f>'Glad70-before-LQ'!BK53*$CG53*BK$93</f>
        <v>0.595428007243012</v>
      </c>
      <c r="BL53" s="62">
        <f>'Glad70-before-LQ'!BL53*$CG53*BL$93</f>
        <v>4.18869922131684</v>
      </c>
      <c r="BM53" s="62">
        <f>'Glad70-before-LQ'!BM53*$CG53*BM$93</f>
        <v>0.358979653157658</v>
      </c>
      <c r="BN53" s="62">
        <f>'Glad70-before-LQ'!BN53*$CG53*BN$93</f>
        <v>0.07643877977701639</v>
      </c>
      <c r="BO53" s="62">
        <f>'Glad70-before-LQ'!BO53*$CG53*BO$93</f>
        <v>4.41670703826256</v>
      </c>
      <c r="BP53" s="62">
        <f>'Glad70-before-LQ'!BP53*$CG53*BP$93</f>
        <v>0.405095503003352</v>
      </c>
      <c r="BQ53" s="62">
        <f>'Glad70-before-LQ'!BQ53*$CG53*BQ$93</f>
        <v>0.00780021275942312</v>
      </c>
      <c r="BR53" s="62">
        <f>'Glad70-before-LQ'!BR53*$CG53*BR$93</f>
        <v>0.0420539490032536</v>
      </c>
      <c r="BS53" s="62">
        <f>'Glad70-before-LQ'!BS53*$CG53*BS$93</f>
        <v>0.010979464158663</v>
      </c>
      <c r="BT53" s="62">
        <f>'Glad70-before-LQ'!BT53*$CG53*BT$93</f>
        <v>0.352971065069652</v>
      </c>
      <c r="BU53" s="62">
        <f>'Glad70-before-LQ'!BU53*$CG53*BU$93</f>
        <v>0.517874450405172</v>
      </c>
      <c r="BV53" s="4">
        <f>SUM(D53:BU53)</f>
        <v>164.029709553351</v>
      </c>
      <c r="BW53" s="66">
        <f>'Glad-base'!BW53*'Households'!$B$3/'Households'!$B$7</f>
        <v>115.572545390206</v>
      </c>
      <c r="BX53" s="66">
        <f>'Glad-base'!BX53*'Households'!$B$3/'Households'!$B$7</f>
        <v>0.269133159485067</v>
      </c>
      <c r="BY53" s="66">
        <f>'Glad-base'!BY53*'Businesses'!$B$4/'Businesses'!$C$4</f>
        <v>3.41346165497553</v>
      </c>
      <c r="BZ53" s="66">
        <f>'Glad-base'!BZ53*'Households'!$B$3/'Households'!$B$7</f>
        <v>0.0586840657569516</v>
      </c>
      <c r="CA53" s="66">
        <f>'Glad-base'!CA53*'Households'!$B$3/'Households'!$B$7</f>
        <v>1.4977950538208</v>
      </c>
      <c r="CB53" s="66">
        <f>'Glad-base'!CB53*'Glad-id-output'!B51/'Glad-id-output'!E51</f>
        <v>0</v>
      </c>
      <c r="CC53" s="62">
        <f>'Exports'!D54</f>
        <v>7.6</v>
      </c>
      <c r="CD53" s="4">
        <f>SUM(BW53:CC53)</f>
        <v>128.411619324244</v>
      </c>
      <c r="CE53" s="4">
        <f>SUM(CD53,BV53)</f>
        <v>292.441328877595</v>
      </c>
      <c r="CF53" s="67">
        <v>0.000861659865520346</v>
      </c>
      <c r="CG53" s="67">
        <f>'Glad-id-output'!I51</f>
        <v>0.4</v>
      </c>
    </row>
    <row r="54" ht="20.05" customHeight="1">
      <c r="A54" t="s" s="58">
        <v>1</v>
      </c>
      <c r="B54" s="59">
        <v>50</v>
      </c>
      <c r="C54" t="s" s="60">
        <v>208</v>
      </c>
      <c r="D54" s="61">
        <f>'Glad70-before-LQ'!D54*$CG54*D$93</f>
        <v>0.117488747763825</v>
      </c>
      <c r="E54" s="62">
        <f>'Glad70-before-LQ'!E54*$CG54*E$93</f>
        <v>0.0110684736470516</v>
      </c>
      <c r="F54" s="62">
        <f>'Glad70-before-LQ'!F54*$CG54*F$93</f>
        <v>0.00013349145299722</v>
      </c>
      <c r="G54" s="62">
        <f>'Glad70-before-LQ'!G54*$CG54*G$93</f>
        <v>0.0096059189914656</v>
      </c>
      <c r="H54" s="62">
        <f>'Glad70-before-LQ'!H54*$CG54*H$93</f>
        <v>0.00489658228484468</v>
      </c>
      <c r="I54" s="62">
        <f>'Glad70-before-LQ'!I54*$CG54*I$93</f>
        <v>0.03244512504596</v>
      </c>
      <c r="J54" s="62">
        <f>'Glad70-before-LQ'!J54*$CG54*J$93</f>
        <v>2.2288063683367</v>
      </c>
      <c r="K54" s="63">
        <f>'Glad70-before-LQ'!K54*$CG54*K$93</f>
        <v>0.0765650836178092</v>
      </c>
      <c r="L54" s="62">
        <f>'Glad70-before-LQ'!L54*$CG54*L$93</f>
        <v>0.073223853474136</v>
      </c>
      <c r="M54" s="62">
        <f>'Glad70-before-LQ'!M54*$CG54*M$93</f>
        <v>0.0306191295077524</v>
      </c>
      <c r="N54" s="62">
        <f>'Glad70-before-LQ'!N54*$CG54*N$93</f>
        <v>0.013565456451736</v>
      </c>
      <c r="O54" s="62">
        <f>'Glad70-before-LQ'!O54*$CG54*O$93</f>
        <v>0.00435815765370784</v>
      </c>
      <c r="P54" s="62">
        <f>'Glad70-before-LQ'!P54*$CG54*P$93</f>
        <v>0.0048764072284104</v>
      </c>
      <c r="Q54" s="62">
        <f>'Glad70-before-LQ'!Q54*$CG54*Q$93</f>
        <v>0.00473878598103856</v>
      </c>
      <c r="R54" s="62">
        <f>'Glad70-before-LQ'!R54*$CG54*R$93</f>
        <v>0.000501258707723272</v>
      </c>
      <c r="S54" s="62">
        <f>'Glad70-before-LQ'!S54*$CG54*S$93</f>
        <v>0.0012987274567917</v>
      </c>
      <c r="T54" s="62">
        <f>'Glad70-before-LQ'!T54*$CG54*T$93</f>
        <v>0.00982218325334944</v>
      </c>
      <c r="U54" s="62">
        <f>'Glad70-before-LQ'!U54*$CG54*U$93</f>
        <v>0.168954332640019</v>
      </c>
      <c r="V54" s="62">
        <f>'Glad70-before-LQ'!V54*$CG54*V$93</f>
        <v>0.004961980791139</v>
      </c>
      <c r="W54" s="62">
        <f>'Glad70-before-LQ'!W54*$CG54*W$93</f>
        <v>0.143701897682155</v>
      </c>
      <c r="X54" s="64">
        <f>'Glad70-before-LQ'!X54*$CG54*X$93</f>
        <v>0</v>
      </c>
      <c r="Y54" s="62">
        <f>'Glad70-before-LQ'!Y54*$CG54*Y$93</f>
        <v>0.119660355979812</v>
      </c>
      <c r="Z54" s="62">
        <f>'Glad70-before-LQ'!Z54*$CG54*Z$93</f>
        <v>0.0194271580732148</v>
      </c>
      <c r="AA54" s="62">
        <f>'Glad70-before-LQ'!AA54*$CG54*AA$93</f>
        <v>0.0511150580152144</v>
      </c>
      <c r="AB54" s="62">
        <f>'Glad70-before-LQ'!AB54*$CG54*AB$93</f>
        <v>0.00209715347764552</v>
      </c>
      <c r="AC54" s="65">
        <f>'Glad70-before-LQ'!AC54*$CG54*AC$93</f>
        <v>0</v>
      </c>
      <c r="AD54" s="62">
        <f>'Glad70-before-LQ'!AD54*$CG54*AD$93</f>
        <v>0.000412015751163692</v>
      </c>
      <c r="AE54" s="62">
        <f>'Glad70-before-LQ'!AE54*$CG54*AE$93</f>
        <v>0.0301063092974954</v>
      </c>
      <c r="AF54" s="62">
        <f>'Glad70-before-LQ'!AF54*$CG54*AF$93</f>
        <v>0.0567007272396092</v>
      </c>
      <c r="AG54" s="62">
        <f>'Glad70-before-LQ'!AG54*$CG54*AG$93</f>
        <v>0.0857752839609168</v>
      </c>
      <c r="AH54" s="62">
        <f>'Glad70-before-LQ'!AH54*$CG54*AH$93</f>
        <v>0.412830960168916</v>
      </c>
      <c r="AI54" s="62">
        <f>'Glad70-before-LQ'!AI54*$CG54*AI$93</f>
        <v>0.648760137330248</v>
      </c>
      <c r="AJ54" s="62">
        <f>'Glad70-before-LQ'!AJ54*$CG54*AJ$93</f>
        <v>0.273031717777795</v>
      </c>
      <c r="AK54" s="62">
        <f>'Glad70-before-LQ'!AK54*$CG54*AK$93</f>
        <v>0.447606983849332</v>
      </c>
      <c r="AL54" s="62">
        <f>'Glad70-before-LQ'!AL54*$CG54*AL$93</f>
        <v>0.0569027762837832</v>
      </c>
      <c r="AM54" s="62">
        <f>'Glad70-before-LQ'!AM54*$CG54*AM$93</f>
        <v>0.269259415504954</v>
      </c>
      <c r="AN54" s="62">
        <f>'Glad70-before-LQ'!AN54*$CG54*AN$93</f>
        <v>0.246826881981996</v>
      </c>
      <c r="AO54" s="62">
        <f>'Glad70-before-LQ'!AO54*$CG54*AO$93</f>
        <v>0.16091827725818</v>
      </c>
      <c r="AP54" s="62">
        <f>'Glad70-before-LQ'!AP54*$CG54*AP$93</f>
        <v>0.08919528884348921</v>
      </c>
      <c r="AQ54" s="62">
        <f>'Glad70-before-LQ'!AQ54*$CG54*AQ$93</f>
        <v>0.0156235843545108</v>
      </c>
      <c r="AR54" s="62">
        <f>'Glad70-before-LQ'!AR54*$CG54*AR$93</f>
        <v>0.094961921887274</v>
      </c>
      <c r="AS54" s="62">
        <f>'Glad70-before-LQ'!AS54*$CG54*AS$93</f>
        <v>0.222083046458116</v>
      </c>
      <c r="AT54" s="62">
        <f>'Glad70-before-LQ'!AT54*$CG54*AT$93</f>
        <v>0.00256782312370723</v>
      </c>
      <c r="AU54" s="62">
        <f>'Glad70-before-LQ'!AU54*$CG54*AU$93</f>
        <v>0.00326300006827449</v>
      </c>
      <c r="AV54" s="62">
        <f>'Glad70-before-LQ'!AV54*$CG54*AV$93</f>
        <v>0.00100402109025906</v>
      </c>
      <c r="AW54" s="62">
        <f>'Glad70-before-LQ'!AW54*$CG54*AW$93</f>
        <v>0.000336029091842262</v>
      </c>
      <c r="AX54" s="62">
        <f>'Glad70-before-LQ'!AX54*$CG54*AX$93</f>
        <v>0.0104771234026386</v>
      </c>
      <c r="AY54" s="62">
        <f>'Glad70-before-LQ'!AY54*$CG54*AY$93</f>
        <v>0.00089714535439314</v>
      </c>
      <c r="AZ54" s="62">
        <f>'Glad70-before-LQ'!AZ54*$CG54*AZ$93</f>
        <v>0.407650007121076</v>
      </c>
      <c r="BA54" s="62">
        <f>'Glad70-before-LQ'!BA54*$CG54*BA$93</f>
        <v>0.0522262913598448</v>
      </c>
      <c r="BB54" s="62">
        <f>'Glad70-before-LQ'!BB54*$CG54*BB$93</f>
        <v>0.0499453705496868</v>
      </c>
      <c r="BC54" s="62">
        <f>'Glad70-before-LQ'!BC54*$CG54*BC$93</f>
        <v>0.40207527241238</v>
      </c>
      <c r="BD54" s="62">
        <f>'Glad70-before-LQ'!BD54*$CG54*BD$93</f>
        <v>2.18755080715066</v>
      </c>
      <c r="BE54" s="62">
        <f>'Glad70-before-LQ'!BE54*$CG54*BE$93</f>
        <v>1.06856254153878</v>
      </c>
      <c r="BF54" s="62">
        <f>'Glad70-before-LQ'!BF54*$CG54*BF$93</f>
        <v>0.0056769025727402</v>
      </c>
      <c r="BG54" s="62">
        <f>'Glad70-before-LQ'!BG54*$CG54*BG$93</f>
        <v>0.302684968640632</v>
      </c>
      <c r="BH54" s="62">
        <f>'Glad70-before-LQ'!BH54*$CG54*BH$93</f>
        <v>0.104497390256091</v>
      </c>
      <c r="BI54" s="62">
        <f>'Glad70-before-LQ'!BI54*$CG54*BI$93</f>
        <v>0.43074137623604</v>
      </c>
      <c r="BJ54" s="62">
        <f>'Glad70-before-LQ'!BJ54*$CG54*BJ$93</f>
        <v>0.000109658287629626</v>
      </c>
      <c r="BK54" s="62">
        <f>'Glad70-before-LQ'!BK54*$CG54*BK$93</f>
        <v>0.0794404770275856</v>
      </c>
      <c r="BL54" s="62">
        <f>'Glad70-before-LQ'!BL54*$CG54*BL$93</f>
        <v>0.260019694200793</v>
      </c>
      <c r="BM54" s="62">
        <f>'Glad70-before-LQ'!BM54*$CG54*BM$93</f>
        <v>0.0140176759514868</v>
      </c>
      <c r="BN54" s="62">
        <f>'Glad70-before-LQ'!BN54*$CG54*BN$93</f>
        <v>0.00875824442075096</v>
      </c>
      <c r="BO54" s="62">
        <f>'Glad70-before-LQ'!BO54*$CG54*BO$93</f>
        <v>0.51524766959644</v>
      </c>
      <c r="BP54" s="62">
        <f>'Glad70-before-LQ'!BP54*$CG54*BP$93</f>
        <v>0.130484032150592</v>
      </c>
      <c r="BQ54" s="62">
        <f>'Glad70-before-LQ'!BQ54*$CG54*BQ$93</f>
        <v>0.00272173644698015</v>
      </c>
      <c r="BR54" s="62">
        <f>'Glad70-before-LQ'!BR54*$CG54*BR$93</f>
        <v>0.012096925968974</v>
      </c>
      <c r="BS54" s="62">
        <f>'Glad70-before-LQ'!BS54*$CG54*BS$93</f>
        <v>0.0028494785641156</v>
      </c>
      <c r="BT54" s="62">
        <f>'Glad70-before-LQ'!BT54*$CG54*BT$93</f>
        <v>0.128341556606621</v>
      </c>
      <c r="BU54" s="62">
        <f>'Glad70-before-LQ'!BU54*$CG54*BU$93</f>
        <v>0.115494494053989</v>
      </c>
      <c r="BV54" s="4">
        <f>SUM(D54:BU54)</f>
        <v>12.5446647287073</v>
      </c>
      <c r="BW54" s="66">
        <f>'Glad-base'!BW54*'Households'!$B$3/'Households'!$B$7</f>
        <v>128.592728739454</v>
      </c>
      <c r="BX54" s="66">
        <f>'Glad-base'!BX54*'Households'!$B$3/'Households'!$B$7</f>
        <v>0.00359481512873326</v>
      </c>
      <c r="BY54" s="66">
        <f>'Glad-base'!BY54*'Businesses'!$B$4/'Businesses'!$C$4</f>
        <v>0.616968878623571</v>
      </c>
      <c r="BZ54" s="66">
        <f>'Glad-base'!BZ54*'Households'!$B$3/'Households'!$B$7</f>
        <v>0.0587548216065911</v>
      </c>
      <c r="CA54" s="66">
        <f>'Glad-base'!CA54*'Households'!$B$3/'Households'!$B$7</f>
        <v>0.244124698486097</v>
      </c>
      <c r="CB54" s="66">
        <f>'Glad-base'!CB54*'Glad-id-output'!B52/'Glad-id-output'!E52</f>
        <v>0</v>
      </c>
      <c r="CC54" s="62">
        <f>'Exports'!D55</f>
        <v>1</v>
      </c>
      <c r="CD54" s="4">
        <f>SUM(BW54:CC54)</f>
        <v>130.516171953299</v>
      </c>
      <c r="CE54" s="4">
        <f>SUM(CD54,BV54)</f>
        <v>143.060836682006</v>
      </c>
      <c r="CF54" s="67">
        <v>0.000397335414463616</v>
      </c>
      <c r="CG54" s="67">
        <f>'Glad-id-output'!I52</f>
        <v>0.4</v>
      </c>
    </row>
    <row r="55" ht="20.05" customHeight="1">
      <c r="A55" t="s" s="58">
        <v>1</v>
      </c>
      <c r="B55" s="59">
        <v>51</v>
      </c>
      <c r="C55" t="s" s="60">
        <v>209</v>
      </c>
      <c r="D55" s="61">
        <f>'Glad70-before-LQ'!D55*$CG55*D$93</f>
        <v>1.18743441667905</v>
      </c>
      <c r="E55" s="62">
        <f>'Glad70-before-LQ'!E55*$CG55*E$93</f>
        <v>0.017787742046314</v>
      </c>
      <c r="F55" s="62">
        <f>'Glad70-before-LQ'!F55*$CG55*F$93</f>
        <v>5.74922172465468e-07</v>
      </c>
      <c r="G55" s="62">
        <f>'Glad70-before-LQ'!G55*$CG55*G$93</f>
        <v>0.0405340330311204</v>
      </c>
      <c r="H55" s="62">
        <f>'Glad70-before-LQ'!H55*$CG55*H$93</f>
        <v>0.0338446529256885</v>
      </c>
      <c r="I55" s="62">
        <f>'Glad70-before-LQ'!I55*$CG55*I$93</f>
        <v>0.238276236147782</v>
      </c>
      <c r="J55" s="62">
        <f>'Glad70-before-LQ'!J55*$CG55*J$93</f>
        <v>12.7254537560815</v>
      </c>
      <c r="K55" s="63">
        <f>'Glad70-before-LQ'!K55*$CG55*K$93</f>
        <v>0.723494766536205</v>
      </c>
      <c r="L55" s="62">
        <f>'Glad70-before-LQ'!L55*$CG55*L$93</f>
        <v>0.325325139818976</v>
      </c>
      <c r="M55" s="62">
        <f>'Glad70-before-LQ'!M55*$CG55*M$93</f>
        <v>0.139672396601741</v>
      </c>
      <c r="N55" s="62">
        <f>'Glad70-before-LQ'!N55*$CG55*N$93</f>
        <v>0.0505913875248936</v>
      </c>
      <c r="O55" s="62">
        <f>'Glad70-before-LQ'!O55*$CG55*O$93</f>
        <v>0.0722621699253021</v>
      </c>
      <c r="P55" s="62">
        <f>'Glad70-before-LQ'!P55*$CG55*P$93</f>
        <v>0.00717390418033233</v>
      </c>
      <c r="Q55" s="62">
        <f>'Glad70-before-LQ'!Q55*$CG55*Q$93</f>
        <v>0.0184213137353023</v>
      </c>
      <c r="R55" s="62">
        <f>'Glad70-before-LQ'!R55*$CG55*R$93</f>
        <v>0.00391260943795041</v>
      </c>
      <c r="S55" s="62">
        <f>'Glad70-before-LQ'!S55*$CG55*S$93</f>
        <v>0.009235305572996851</v>
      </c>
      <c r="T55" s="62">
        <f>'Glad70-before-LQ'!T55*$CG55*T$93</f>
        <v>0.220331431235402</v>
      </c>
      <c r="U55" s="62">
        <f>'Glad70-before-LQ'!U55*$CG55*U$93</f>
        <v>1.19973041118263</v>
      </c>
      <c r="V55" s="62">
        <f>'Glad70-before-LQ'!V55*$CG55*V$93</f>
        <v>0.0293434878684222</v>
      </c>
      <c r="W55" s="62">
        <f>'Glad70-before-LQ'!W55*$CG55*W$93</f>
        <v>1.25507342135376</v>
      </c>
      <c r="X55" s="64">
        <f>'Glad70-before-LQ'!X55*$CG55*X$93</f>
        <v>0</v>
      </c>
      <c r="Y55" s="62">
        <f>'Glad70-before-LQ'!Y55*$CG55*Y$93</f>
        <v>0.489501653358741</v>
      </c>
      <c r="Z55" s="62">
        <f>'Glad70-before-LQ'!Z55*$CG55*Z$93</f>
        <v>0.09411021738795571</v>
      </c>
      <c r="AA55" s="62">
        <f>'Glad70-before-LQ'!AA55*$CG55*AA$93</f>
        <v>0.128098729443806</v>
      </c>
      <c r="AB55" s="62">
        <f>'Glad70-before-LQ'!AB55*$CG55*AB$93</f>
        <v>0.00671064158211786</v>
      </c>
      <c r="AC55" s="65">
        <f>'Glad70-before-LQ'!AC55*$CG55*AC$93</f>
        <v>0</v>
      </c>
      <c r="AD55" s="62">
        <f>'Glad70-before-LQ'!AD55*$CG55*AD$93</f>
        <v>0.0400882722244974</v>
      </c>
      <c r="AE55" s="62">
        <f>'Glad70-before-LQ'!AE55*$CG55*AE$93</f>
        <v>0.854655671016933</v>
      </c>
      <c r="AF55" s="62">
        <f>'Glad70-before-LQ'!AF55*$CG55*AF$93</f>
        <v>5.96949517911003</v>
      </c>
      <c r="AG55" s="62">
        <f>'Glad70-before-LQ'!AG55*$CG55*AG$93</f>
        <v>0.429466145954859</v>
      </c>
      <c r="AH55" s="62">
        <f>'Glad70-before-LQ'!AH55*$CG55*AH$93</f>
        <v>0.838111897523277</v>
      </c>
      <c r="AI55" s="62">
        <f>'Glad70-before-LQ'!AI55*$CG55*AI$93</f>
        <v>2.54746342896066</v>
      </c>
      <c r="AJ55" s="62">
        <f>'Glad70-before-LQ'!AJ55*$CG55*AJ$93</f>
        <v>1.21743712166338</v>
      </c>
      <c r="AK55" s="62">
        <f>'Glad70-before-LQ'!AK55*$CG55*AK$93</f>
        <v>1.73263683427502</v>
      </c>
      <c r="AL55" s="62">
        <f>'Glad70-before-LQ'!AL55*$CG55*AL$93</f>
        <v>0.965037417952155</v>
      </c>
      <c r="AM55" s="62">
        <f>'Glad70-before-LQ'!AM55*$CG55*AM$93</f>
        <v>1.0975184741312</v>
      </c>
      <c r="AN55" s="62">
        <f>'Glad70-before-LQ'!AN55*$CG55*AN$93</f>
        <v>1.3411937898165</v>
      </c>
      <c r="AO55" s="62">
        <f>'Glad70-before-LQ'!AO55*$CG55*AO$93</f>
        <v>1.05464682768678</v>
      </c>
      <c r="AP55" s="62">
        <f>'Glad70-before-LQ'!AP55*$CG55*AP$93</f>
        <v>2.06955094278812</v>
      </c>
      <c r="AQ55" s="62">
        <f>'Glad70-before-LQ'!AQ55*$CG55*AQ$93</f>
        <v>0.0161456308091449</v>
      </c>
      <c r="AR55" s="62">
        <f>'Glad70-before-LQ'!AR55*$CG55*AR$93</f>
        <v>0.0536605833750741</v>
      </c>
      <c r="AS55" s="62">
        <f>'Glad70-before-LQ'!AS55*$CG55*AS$93</f>
        <v>3.94036319049726</v>
      </c>
      <c r="AT55" s="62">
        <f>'Glad70-before-LQ'!AT55*$CG55*AT$93</f>
        <v>0.000539650457445042</v>
      </c>
      <c r="AU55" s="62">
        <f>'Glad70-before-LQ'!AU55*$CG55*AU$93</f>
        <v>0.0131724921915991</v>
      </c>
      <c r="AV55" s="62">
        <f>'Glad70-before-LQ'!AV55*$CG55*AV$93</f>
        <v>0.000325161380551197</v>
      </c>
      <c r="AW55" s="62">
        <f>'Glad70-before-LQ'!AW55*$CG55*AW$93</f>
        <v>0.00194635393234887</v>
      </c>
      <c r="AX55" s="62">
        <f>'Glad70-before-LQ'!AX55*$CG55*AX$93</f>
        <v>0.043316657743959</v>
      </c>
      <c r="AY55" s="62">
        <f>'Glad70-before-LQ'!AY55*$CG55*AY$93</f>
        <v>0.000673586645481618</v>
      </c>
      <c r="AZ55" s="62">
        <f>'Glad70-before-LQ'!AZ55*$CG55*AZ$93</f>
        <v>0.151467060409066</v>
      </c>
      <c r="BA55" s="62">
        <f>'Glad70-before-LQ'!BA55*$CG55*BA$93</f>
        <v>0.836922435882507</v>
      </c>
      <c r="BB55" s="62">
        <f>'Glad70-before-LQ'!BB55*$CG55*BB$93</f>
        <v>0.335918099634897</v>
      </c>
      <c r="BC55" s="62">
        <f>'Glad70-before-LQ'!BC55*$CG55*BC$93</f>
        <v>1.17782209406597</v>
      </c>
      <c r="BD55" s="62">
        <f>'Glad70-before-LQ'!BD55*$CG55*BD$93</f>
        <v>2.63615258027171</v>
      </c>
      <c r="BE55" s="62">
        <f>'Glad70-before-LQ'!BE55*$CG55*BE$93</f>
        <v>3.9428922066783</v>
      </c>
      <c r="BF55" s="62">
        <f>'Glad70-before-LQ'!BF55*$CG55*BF$93</f>
        <v>0.0160703118826164</v>
      </c>
      <c r="BG55" s="62">
        <f>'Glad70-before-LQ'!BG55*$CG55*BG$93</f>
        <v>1.69992649699002</v>
      </c>
      <c r="BH55" s="62">
        <f>'Glad70-before-LQ'!BH55*$CG55*BH$93</f>
        <v>0.199551948313006</v>
      </c>
      <c r="BI55" s="62">
        <f>'Glad70-before-LQ'!BI55*$CG55*BI$93</f>
        <v>2.97835690956392</v>
      </c>
      <c r="BJ55" s="62">
        <f>'Glad70-before-LQ'!BJ55*$CG55*BJ$93</f>
        <v>4.35361008339918e-05</v>
      </c>
      <c r="BK55" s="62">
        <f>'Glad70-before-LQ'!BK55*$CG55*BK$93</f>
        <v>0.165775543042831</v>
      </c>
      <c r="BL55" s="62">
        <f>'Glad70-before-LQ'!BL55*$CG55*BL$93</f>
        <v>3.25405958881512</v>
      </c>
      <c r="BM55" s="62">
        <f>'Glad70-before-LQ'!BM55*$CG55*BM$93</f>
        <v>0.336741695497992</v>
      </c>
      <c r="BN55" s="62">
        <f>'Glad70-before-LQ'!BN55*$CG55*BN$93</f>
        <v>0.06349421564220779</v>
      </c>
      <c r="BO55" s="62">
        <f>'Glad70-before-LQ'!BO55*$CG55*BO$93</f>
        <v>4.3352121428784</v>
      </c>
      <c r="BP55" s="62">
        <f>'Glad70-before-LQ'!BP55*$CG55*BP$93</f>
        <v>0.337118631387024</v>
      </c>
      <c r="BQ55" s="62">
        <f>'Glad70-before-LQ'!BQ55*$CG55*BQ$93</f>
        <v>0.00762736483474182</v>
      </c>
      <c r="BR55" s="62">
        <f>'Glad70-before-LQ'!BR55*$CG55*BR$93</f>
        <v>0.0459995745138957</v>
      </c>
      <c r="BS55" s="62">
        <f>'Glad70-before-LQ'!BS55*$CG55*BS$93</f>
        <v>0.0120133218419591</v>
      </c>
      <c r="BT55" s="62">
        <f>'Glad70-before-LQ'!BT55*$CG55*BT$93</f>
        <v>0.641954905199322</v>
      </c>
      <c r="BU55" s="62">
        <f>'Glad70-before-LQ'!BU55*$CG55*BU$93</f>
        <v>0.0483720401488323</v>
      </c>
      <c r="BV55" s="4">
        <f>SUM(D55:BU55)</f>
        <v>66.46725841231159</v>
      </c>
      <c r="BW55" s="66">
        <f>'Glad-base'!BW55*'Households'!$B$3/'Households'!$B$7</f>
        <v>8.236486339618949</v>
      </c>
      <c r="BX55" s="66">
        <f>'Glad-base'!BX55*'Households'!$B$3/'Households'!$B$7</f>
        <v>0.00334463199794027</v>
      </c>
      <c r="BY55" s="66">
        <f>'Glad-base'!BY55*'Businesses'!$B$4/'Businesses'!$C$4</f>
        <v>0.529478906544832</v>
      </c>
      <c r="BZ55" s="66">
        <f>'Glad-base'!BZ55*'Households'!$B$3/'Households'!$B$7</f>
        <v>0.0283587654067971</v>
      </c>
      <c r="CA55" s="66">
        <f>'Glad-base'!CA55*'Households'!$B$3/'Households'!$B$7</f>
        <v>0.221776000628218</v>
      </c>
      <c r="CB55" s="66">
        <f>'Glad-base'!CB55*'Glad-id-output'!B53/'Glad-id-output'!E53</f>
        <v>5.41557781033012e-06</v>
      </c>
      <c r="CC55" s="62">
        <f>'Exports'!D56</f>
        <v>2.2</v>
      </c>
      <c r="CD55" s="4">
        <f>SUM(BW55:CC55)</f>
        <v>11.2194500597745</v>
      </c>
      <c r="CE55" s="4">
        <f>SUM(CD55,BV55)</f>
        <v>77.6867084720861</v>
      </c>
      <c r="CF55" s="67">
        <v>0.000887799641037724</v>
      </c>
      <c r="CG55" s="67">
        <f>'Glad-id-output'!I53</f>
        <v>0.3</v>
      </c>
    </row>
    <row r="56" ht="20.05" customHeight="1">
      <c r="A56" t="s" s="58">
        <v>1</v>
      </c>
      <c r="B56" s="59">
        <v>52</v>
      </c>
      <c r="C56" t="s" s="60">
        <v>210</v>
      </c>
      <c r="D56" s="61">
        <f>'Glad70-before-LQ'!D56*$CG56*D$93</f>
        <v>0.488882807985499</v>
      </c>
      <c r="E56" s="62">
        <f>'Glad70-before-LQ'!E56*$CG56*E$93</f>
        <v>0.225041386609845</v>
      </c>
      <c r="F56" s="62">
        <f>'Glad70-before-LQ'!F56*$CG56*F$93</f>
        <v>0.00460375773913302</v>
      </c>
      <c r="G56" s="62">
        <f>'Glad70-before-LQ'!G56*$CG56*G$93</f>
        <v>0.177141939926785</v>
      </c>
      <c r="H56" s="62">
        <f>'Glad70-before-LQ'!H56*$CG56*H$93</f>
        <v>0.140274711847054</v>
      </c>
      <c r="I56" s="62">
        <f>'Glad70-before-LQ'!I56*$CG56*I$93</f>
        <v>0.829520783765909</v>
      </c>
      <c r="J56" s="62">
        <f>'Glad70-before-LQ'!J56*$CG56*J$93</f>
        <v>58.2830346404536</v>
      </c>
      <c r="K56" s="63">
        <f>'Glad70-before-LQ'!K56*$CG56*K$93</f>
        <v>2.72428910633014</v>
      </c>
      <c r="L56" s="62">
        <f>'Glad70-before-LQ'!L56*$CG56*L$93</f>
        <v>0.516877986272758</v>
      </c>
      <c r="M56" s="62">
        <f>'Glad70-before-LQ'!M56*$CG56*M$93</f>
        <v>0.08689721779373941</v>
      </c>
      <c r="N56" s="62">
        <f>'Glad70-before-LQ'!N56*$CG56*N$93</f>
        <v>0.051854140261107</v>
      </c>
      <c r="O56" s="62">
        <f>'Glad70-before-LQ'!O56*$CG56*O$93</f>
        <v>0.030270126195571</v>
      </c>
      <c r="P56" s="62">
        <f>'Glad70-before-LQ'!P56*$CG56*P$93</f>
        <v>0.00465187841857166</v>
      </c>
      <c r="Q56" s="62">
        <f>'Glad70-before-LQ'!Q56*$CG56*Q$93</f>
        <v>0.0239094181864069</v>
      </c>
      <c r="R56" s="62">
        <f>'Glad70-before-LQ'!R56*$CG56*R$93</f>
        <v>0.0101470329217567</v>
      </c>
      <c r="S56" s="62">
        <f>'Glad70-before-LQ'!S56*$CG56*S$93</f>
        <v>0.0194872924137711</v>
      </c>
      <c r="T56" s="62">
        <f>'Glad70-before-LQ'!T56*$CG56*T$93</f>
        <v>1.18759731562549</v>
      </c>
      <c r="U56" s="62">
        <f>'Glad70-before-LQ'!U56*$CG56*U$93</f>
        <v>0.739266896458375</v>
      </c>
      <c r="V56" s="62">
        <f>'Glad70-before-LQ'!V56*$CG56*V$93</f>
        <v>0.044575317909774</v>
      </c>
      <c r="W56" s="62">
        <f>'Glad70-before-LQ'!W56*$CG56*W$93</f>
        <v>1.58746523480335</v>
      </c>
      <c r="X56" s="64">
        <f>'Glad70-before-LQ'!X56*$CG56*X$93</f>
        <v>0</v>
      </c>
      <c r="Y56" s="62">
        <f>'Glad70-before-LQ'!Y56*$CG56*Y$93</f>
        <v>1.07244542931025</v>
      </c>
      <c r="Z56" s="62">
        <f>'Glad70-before-LQ'!Z56*$CG56*Z$93</f>
        <v>0.24655806812276</v>
      </c>
      <c r="AA56" s="62">
        <f>'Glad70-before-LQ'!AA56*$CG56*AA$93</f>
        <v>0.173522479021277</v>
      </c>
      <c r="AB56" s="62">
        <f>'Glad70-before-LQ'!AB56*$CG56*AB$93</f>
        <v>0.0076677841610157</v>
      </c>
      <c r="AC56" s="65">
        <f>'Glad70-before-LQ'!AC56*$CG56*AC$93</f>
        <v>0</v>
      </c>
      <c r="AD56" s="62">
        <f>'Glad70-before-LQ'!AD56*$CG56*AD$93</f>
        <v>0.0427370133990565</v>
      </c>
      <c r="AE56" s="62">
        <f>'Glad70-before-LQ'!AE56*$CG56*AE$93</f>
        <v>0.0382372065875185</v>
      </c>
      <c r="AF56" s="62">
        <f>'Glad70-before-LQ'!AF56*$CG56*AF$93</f>
        <v>0.151092555823719</v>
      </c>
      <c r="AG56" s="62">
        <f>'Glad70-before-LQ'!AG56*$CG56*AG$93</f>
        <v>0.847297858024266</v>
      </c>
      <c r="AH56" s="62">
        <f>'Glad70-before-LQ'!AH56*$CG56*AH$93</f>
        <v>15.2895779710714</v>
      </c>
      <c r="AI56" s="62">
        <f>'Glad70-before-LQ'!AI56*$CG56*AI$93</f>
        <v>8.176564199267281</v>
      </c>
      <c r="AJ56" s="62">
        <f>'Glad70-before-LQ'!AJ56*$CG56*AJ$93</f>
        <v>1.94680173470142</v>
      </c>
      <c r="AK56" s="62">
        <f>'Glad70-before-LQ'!AK56*$CG56*AK$93</f>
        <v>2.41260954492385</v>
      </c>
      <c r="AL56" s="62">
        <f>'Glad70-before-LQ'!AL56*$CG56*AL$93</f>
        <v>0.413521522168245</v>
      </c>
      <c r="AM56" s="62">
        <f>'Glad70-before-LQ'!AM56*$CG56*AM$93</f>
        <v>1.05699265708155</v>
      </c>
      <c r="AN56" s="62">
        <f>'Glad70-before-LQ'!AN56*$CG56*AN$93</f>
        <v>1.12677914005299</v>
      </c>
      <c r="AO56" s="62">
        <f>'Glad70-before-LQ'!AO56*$CG56*AO$93</f>
        <v>1.95127174822366</v>
      </c>
      <c r="AP56" s="62">
        <f>'Glad70-before-LQ'!AP56*$CG56*AP$93</f>
        <v>0.1670037266075</v>
      </c>
      <c r="AQ56" s="62">
        <f>'Glad70-before-LQ'!AQ56*$CG56*AQ$93</f>
        <v>0.0364368002537487</v>
      </c>
      <c r="AR56" s="62">
        <f>'Glad70-before-LQ'!AR56*$CG56*AR$93</f>
        <v>0.266375207459842</v>
      </c>
      <c r="AS56" s="62">
        <f>'Glad70-before-LQ'!AS56*$CG56*AS$93</f>
        <v>4.62120801420483</v>
      </c>
      <c r="AT56" s="62">
        <f>'Glad70-before-LQ'!AT56*$CG56*AT$93</f>
        <v>0.0101584665576633</v>
      </c>
      <c r="AU56" s="62">
        <f>'Glad70-before-LQ'!AU56*$CG56*AU$93</f>
        <v>0.0507144749000434</v>
      </c>
      <c r="AV56" s="62">
        <f>'Glad70-before-LQ'!AV56*$CG56*AV$93</f>
        <v>0.0170305502884437</v>
      </c>
      <c r="AW56" s="62">
        <f>'Glad70-before-LQ'!AW56*$CG56*AW$93</f>
        <v>0.0175225282606459</v>
      </c>
      <c r="AX56" s="62">
        <f>'Glad70-before-LQ'!AX56*$CG56*AX$93</f>
        <v>0.103472170444794</v>
      </c>
      <c r="AY56" s="62">
        <f>'Glad70-before-LQ'!AY56*$CG56*AY$93</f>
        <v>0.011055340868049</v>
      </c>
      <c r="AZ56" s="62">
        <f>'Glad70-before-LQ'!AZ56*$CG56*AZ$93</f>
        <v>0.205787813034601</v>
      </c>
      <c r="BA56" s="62">
        <f>'Glad70-before-LQ'!BA56*$CG56*BA$93</f>
        <v>0.0828228586026586</v>
      </c>
      <c r="BB56" s="62">
        <f>'Glad70-before-LQ'!BB56*$CG56*BB$93</f>
        <v>0.184963466974087</v>
      </c>
      <c r="BC56" s="62">
        <f>'Glad70-before-LQ'!BC56*$CG56*BC$93</f>
        <v>1.98081141665434</v>
      </c>
      <c r="BD56" s="62">
        <f>'Glad70-before-LQ'!BD56*$CG56*BD$93</f>
        <v>0.970742027227868</v>
      </c>
      <c r="BE56" s="62">
        <f>'Glad70-before-LQ'!BE56*$CG56*BE$93</f>
        <v>5.18043825224664</v>
      </c>
      <c r="BF56" s="62">
        <f>'Glad70-before-LQ'!BF56*$CG56*BF$93</f>
        <v>0.140578039456409</v>
      </c>
      <c r="BG56" s="62">
        <f>'Glad70-before-LQ'!BG56*$CG56*BG$93</f>
        <v>1.66296042705272</v>
      </c>
      <c r="BH56" s="62">
        <f>'Glad70-before-LQ'!BH56*$CG56*BH$93</f>
        <v>1.16779033086574</v>
      </c>
      <c r="BI56" s="62">
        <f>'Glad70-before-LQ'!BI56*$CG56*BI$93</f>
        <v>1.40648246456204</v>
      </c>
      <c r="BJ56" s="62">
        <f>'Glad70-before-LQ'!BJ56*$CG56*BJ$93</f>
        <v>0.0037320940828434</v>
      </c>
      <c r="BK56" s="62">
        <f>'Glad70-before-LQ'!BK56*$CG56*BK$93</f>
        <v>1.1148547024044</v>
      </c>
      <c r="BL56" s="62">
        <f>'Glad70-before-LQ'!BL56*$CG56*BL$93</f>
        <v>1.08029681132501</v>
      </c>
      <c r="BM56" s="62">
        <f>'Glad70-before-LQ'!BM56*$CG56*BM$93</f>
        <v>0.179709653435619</v>
      </c>
      <c r="BN56" s="62">
        <f>'Glad70-before-LQ'!BN56*$CG56*BN$93</f>
        <v>0.0216798854937854</v>
      </c>
      <c r="BO56" s="62">
        <f>'Glad70-before-LQ'!BO56*$CG56*BO$93</f>
        <v>5.85055092905544</v>
      </c>
      <c r="BP56" s="62">
        <f>'Glad70-before-LQ'!BP56*$CG56*BP$93</f>
        <v>1.58759778595654</v>
      </c>
      <c r="BQ56" s="62">
        <f>'Glad70-before-LQ'!BQ56*$CG56*BQ$93</f>
        <v>0.0302397360926676</v>
      </c>
      <c r="BR56" s="62">
        <f>'Glad70-before-LQ'!BR56*$CG56*BR$93</f>
        <v>0.237227358938364</v>
      </c>
      <c r="BS56" s="62">
        <f>'Glad70-before-LQ'!BS56*$CG56*BS$93</f>
        <v>0.0466774936285685</v>
      </c>
      <c r="BT56" s="62">
        <f>'Glad70-before-LQ'!BT56*$CG56*BT$93</f>
        <v>6.80502604307982</v>
      </c>
      <c r="BU56" s="62">
        <f>'Glad70-before-LQ'!BU56*$CG56*BU$93</f>
        <v>1.33907277516089</v>
      </c>
      <c r="BV56" s="4">
        <f>SUM(D56:BU56)</f>
        <v>138.710485549036</v>
      </c>
      <c r="BW56" s="66">
        <f>'Glad-base'!BW56*'Households'!$B$3/'Households'!$B$7</f>
        <v>3.43673193179197</v>
      </c>
      <c r="BX56" s="66">
        <f>'Glad-base'!BX56*'Households'!$B$3/'Households'!$B$7</f>
        <v>0</v>
      </c>
      <c r="BY56" s="66">
        <f>'Glad-base'!BY56*'Businesses'!$B$4/'Businesses'!$C$4</f>
        <v>0.137224338312819</v>
      </c>
      <c r="BZ56" s="66">
        <f>'Glad-base'!BZ56*'Households'!$B$3/'Households'!$B$7</f>
        <v>0.00583452139031926</v>
      </c>
      <c r="CA56" s="66">
        <f>'Glad-base'!CA56*'Households'!$B$3/'Households'!$B$7</f>
        <v>0.0610948399588054</v>
      </c>
      <c r="CB56" s="66">
        <f>'Glad-base'!CB56*'Glad-id-output'!B54/'Glad-id-output'!E54</f>
        <v>0.00643494020310484</v>
      </c>
      <c r="CC56" s="62">
        <f>'Exports'!D57</f>
        <v>12</v>
      </c>
      <c r="CD56" s="4">
        <f>SUM(BW56:CC56)</f>
        <v>15.647320571657</v>
      </c>
      <c r="CE56" s="4">
        <f>SUM(CD56,BV56)</f>
        <v>154.357806120693</v>
      </c>
      <c r="CF56" s="67">
        <v>0.00767801002637494</v>
      </c>
      <c r="CG56" s="67">
        <f>'Glad-id-output'!I54</f>
        <v>1</v>
      </c>
    </row>
    <row r="57" ht="20.05" customHeight="1">
      <c r="A57" t="s" s="58">
        <v>1</v>
      </c>
      <c r="B57" s="59">
        <v>53</v>
      </c>
      <c r="C57" t="s" s="60">
        <v>211</v>
      </c>
      <c r="D57" s="61">
        <f>'Glad70-before-LQ'!D57*$CG57*D$93</f>
        <v>1.24466105432762</v>
      </c>
      <c r="E57" s="62">
        <f>'Glad70-before-LQ'!E57*$CG57*E$93</f>
        <v>1.4931946704214e-05</v>
      </c>
      <c r="F57" s="62">
        <f>'Glad70-before-LQ'!F57*$CG57*F$93</f>
        <v>5.3385630300365e-06</v>
      </c>
      <c r="G57" s="62">
        <f>'Glad70-before-LQ'!G57*$CG57*G$93</f>
        <v>0.00340822205307969</v>
      </c>
      <c r="H57" s="62">
        <f>'Glad70-before-LQ'!H57*$CG57*H$93</f>
        <v>0.0519310567382202</v>
      </c>
      <c r="I57" s="62">
        <f>'Glad70-before-LQ'!I57*$CG57*I$93</f>
        <v>0.421602874266824</v>
      </c>
      <c r="J57" s="62">
        <f>'Glad70-before-LQ'!J57*$CG57*J$93</f>
        <v>10.8878082717731</v>
      </c>
      <c r="K57" s="63">
        <f>'Glad70-before-LQ'!K57*$CG57*K$93</f>
        <v>3.82024513041715</v>
      </c>
      <c r="L57" s="62">
        <f>'Glad70-before-LQ'!L57*$CG57*L$93</f>
        <v>0.305981110211235</v>
      </c>
      <c r="M57" s="62">
        <f>'Glad70-before-LQ'!M57*$CG57*M$93</f>
        <v>0.06435084814063829</v>
      </c>
      <c r="N57" s="62">
        <f>'Glad70-before-LQ'!N57*$CG57*N$93</f>
        <v>0.124322894345314</v>
      </c>
      <c r="O57" s="62">
        <f>'Glad70-before-LQ'!O57*$CG57*O$93</f>
        <v>0.0456350474073495</v>
      </c>
      <c r="P57" s="62">
        <f>'Glad70-before-LQ'!P57*$CG57*P$93</f>
        <v>0.00577272258088732</v>
      </c>
      <c r="Q57" s="62">
        <f>'Glad70-before-LQ'!Q57*$CG57*Q$93</f>
        <v>0.0378798596803724</v>
      </c>
      <c r="R57" s="62">
        <f>'Glad70-before-LQ'!R57*$CG57*R$93</f>
        <v>0.0209630790487415</v>
      </c>
      <c r="S57" s="62">
        <f>'Glad70-before-LQ'!S57*$CG57*S$93</f>
        <v>0.0247905112227323</v>
      </c>
      <c r="T57" s="62">
        <f>'Glad70-before-LQ'!T57*$CG57*T$93</f>
        <v>0.875923390662413</v>
      </c>
      <c r="U57" s="62">
        <f>'Glad70-before-LQ'!U57*$CG57*U$93</f>
        <v>1.33763534452724</v>
      </c>
      <c r="V57" s="62">
        <f>'Glad70-before-LQ'!V57*$CG57*V$93</f>
        <v>0.0510152245893314</v>
      </c>
      <c r="W57" s="62">
        <f>'Glad70-before-LQ'!W57*$CG57*W$93</f>
        <v>2.05150492580271</v>
      </c>
      <c r="X57" s="64">
        <f>'Glad70-before-LQ'!X57*$CG57*X$93</f>
        <v>0</v>
      </c>
      <c r="Y57" s="62">
        <f>'Glad70-before-LQ'!Y57*$CG57*Y$93</f>
        <v>2.97576146920746</v>
      </c>
      <c r="Z57" s="62">
        <f>'Glad70-before-LQ'!Z57*$CG57*Z$93</f>
        <v>0.516749403324576</v>
      </c>
      <c r="AA57" s="62">
        <f>'Glad70-before-LQ'!AA57*$CG57*AA$93</f>
        <v>0.283296729445325</v>
      </c>
      <c r="AB57" s="62">
        <f>'Glad70-before-LQ'!AB57*$CG57*AB$93</f>
        <v>0.00216885551632127</v>
      </c>
      <c r="AC57" s="65">
        <f>'Glad70-before-LQ'!AC57*$CG57*AC$93</f>
        <v>0</v>
      </c>
      <c r="AD57" s="62">
        <f>'Glad70-before-LQ'!AD57*$CG57*AD$93</f>
        <v>0.000704746735825936</v>
      </c>
      <c r="AE57" s="62">
        <f>'Glad70-before-LQ'!AE57*$CG57*AE$93</f>
        <v>0.0447841672385588</v>
      </c>
      <c r="AF57" s="62">
        <f>'Glad70-before-LQ'!AF57*$CG57*AF$93</f>
        <v>1.90236742729022</v>
      </c>
      <c r="AG57" s="62">
        <f>'Glad70-before-LQ'!AG57*$CG57*AG$93</f>
        <v>0.76216082874123</v>
      </c>
      <c r="AH57" s="62">
        <f>'Glad70-before-LQ'!AH57*$CG57*AH$93</f>
        <v>6.27839826234734</v>
      </c>
      <c r="AI57" s="62">
        <f>'Glad70-before-LQ'!AI57*$CG57*AI$93</f>
        <v>11.0898793871823</v>
      </c>
      <c r="AJ57" s="62">
        <f>'Glad70-before-LQ'!AJ57*$CG57*AJ$93</f>
        <v>17.7270066392672</v>
      </c>
      <c r="AK57" s="62">
        <f>'Glad70-before-LQ'!AK57*$CG57*AK$93</f>
        <v>24.7323482512025</v>
      </c>
      <c r="AL57" s="62">
        <f>'Glad70-before-LQ'!AL57*$CG57*AL$93</f>
        <v>0.771877669814618</v>
      </c>
      <c r="AM57" s="62">
        <f>'Glad70-before-LQ'!AM57*$CG57*AM$93</f>
        <v>16.5741247600496</v>
      </c>
      <c r="AN57" s="62">
        <f>'Glad70-before-LQ'!AN57*$CG57*AN$93</f>
        <v>3.92942089366001</v>
      </c>
      <c r="AO57" s="62">
        <f>'Glad70-before-LQ'!AO57*$CG57*AO$93</f>
        <v>9.93030664252448</v>
      </c>
      <c r="AP57" s="62">
        <f>'Glad70-before-LQ'!AP57*$CG57*AP$93</f>
        <v>0.79093565580273</v>
      </c>
      <c r="AQ57" s="62">
        <f>'Glad70-before-LQ'!AQ57*$CG57*AQ$93</f>
        <v>0.284025215828753</v>
      </c>
      <c r="AR57" s="62">
        <f>'Glad70-before-LQ'!AR57*$CG57*AR$93</f>
        <v>1.42153084926623</v>
      </c>
      <c r="AS57" s="62">
        <f>'Glad70-before-LQ'!AS57*$CG57*AS$93</f>
        <v>13.5954858210615</v>
      </c>
      <c r="AT57" s="62">
        <f>'Glad70-before-LQ'!AT57*$CG57*AT$93</f>
        <v>0.0755707746971655</v>
      </c>
      <c r="AU57" s="62">
        <f>'Glad70-before-LQ'!AU57*$CG57*AU$93</f>
        <v>0.102323984997458</v>
      </c>
      <c r="AV57" s="62">
        <f>'Glad70-before-LQ'!AV57*$CG57*AV$93</f>
        <v>0.060418438052785</v>
      </c>
      <c r="AW57" s="62">
        <f>'Glad70-before-LQ'!AW57*$CG57*AW$93</f>
        <v>0.0180296500591034</v>
      </c>
      <c r="AX57" s="62">
        <f>'Glad70-before-LQ'!AX57*$CG57*AX$93</f>
        <v>1.03032036898079</v>
      </c>
      <c r="AY57" s="62">
        <f>'Glad70-before-LQ'!AY57*$CG57*AY$93</f>
        <v>0.0190109792704917</v>
      </c>
      <c r="AZ57" s="62">
        <f>'Glad70-before-LQ'!AZ57*$CG57*AZ$93</f>
        <v>0.268931389679254</v>
      </c>
      <c r="BA57" s="62">
        <f>'Glad70-before-LQ'!BA57*$CG57*BA$93</f>
        <v>0.361784026922192</v>
      </c>
      <c r="BB57" s="62">
        <f>'Glad70-before-LQ'!BB57*$CG57*BB$93</f>
        <v>0.887578024052333</v>
      </c>
      <c r="BC57" s="62">
        <f>'Glad70-before-LQ'!BC57*$CG57*BC$93</f>
        <v>24.6154884234316</v>
      </c>
      <c r="BD57" s="62">
        <f>'Glad70-before-LQ'!BD57*$CG57*BD$93</f>
        <v>10.2557061838036</v>
      </c>
      <c r="BE57" s="62">
        <f>'Glad70-before-LQ'!BE57*$CG57*BE$93</f>
        <v>29.606734216333</v>
      </c>
      <c r="BF57" s="62">
        <f>'Glad70-before-LQ'!BF57*$CG57*BF$93</f>
        <v>0.337015513151156</v>
      </c>
      <c r="BG57" s="62">
        <f>'Glad70-before-LQ'!BG57*$CG57*BG$93</f>
        <v>14.0235544443353</v>
      </c>
      <c r="BH57" s="62">
        <f>'Glad70-before-LQ'!BH57*$CG57*BH$93</f>
        <v>4.29010788711377</v>
      </c>
      <c r="BI57" s="62">
        <f>'Glad70-before-LQ'!BI57*$CG57*BI$93</f>
        <v>2.47830519599312</v>
      </c>
      <c r="BJ57" s="62">
        <f>'Glad70-before-LQ'!BJ57*$CG57*BJ$93</f>
        <v>0.00306820633255374</v>
      </c>
      <c r="BK57" s="62">
        <f>'Glad70-before-LQ'!BK57*$CG57*BK$93</f>
        <v>3.11611557258668</v>
      </c>
      <c r="BL57" s="62">
        <f>'Glad70-before-LQ'!BL57*$CG57*BL$93</f>
        <v>11.3302466824409</v>
      </c>
      <c r="BM57" s="62">
        <f>'Glad70-before-LQ'!BM57*$CG57*BM$93</f>
        <v>1.70041340977664</v>
      </c>
      <c r="BN57" s="62">
        <f>'Glad70-before-LQ'!BN57*$CG57*BN$93</f>
        <v>0.491295589455806</v>
      </c>
      <c r="BO57" s="62">
        <f>'Glad70-before-LQ'!BO57*$CG57*BO$93</f>
        <v>6.77912554764161</v>
      </c>
      <c r="BP57" s="62">
        <f>'Glad70-before-LQ'!BP57*$CG57*BP$93</f>
        <v>2.85123612188253</v>
      </c>
      <c r="BQ57" s="62">
        <f>'Glad70-before-LQ'!BQ57*$CG57*BQ$93</f>
        <v>0.105791609467286</v>
      </c>
      <c r="BR57" s="62">
        <f>'Glad70-before-LQ'!BR57*$CG57*BR$93</f>
        <v>0.50649522329312</v>
      </c>
      <c r="BS57" s="62">
        <f>'Glad70-before-LQ'!BS57*$CG57*BS$93</f>
        <v>0.06982986548031481</v>
      </c>
      <c r="BT57" s="62">
        <f>'Glad70-before-LQ'!BT57*$CG57*BT$93</f>
        <v>1.03020273724703</v>
      </c>
      <c r="BU57" s="62">
        <f>'Glad70-before-LQ'!BU57*$CG57*BU$93</f>
        <v>0.963187278668618</v>
      </c>
      <c r="BV57" s="4">
        <f>SUM(D57:BU57)</f>
        <v>252.366672858958</v>
      </c>
      <c r="BW57" s="66">
        <f>'Glad-base'!BW57*'Households'!$B$3/'Households'!$B$7</f>
        <v>578.748379712255</v>
      </c>
      <c r="BX57" s="66">
        <f>'Glad-base'!BX57*'Households'!$B$3/'Households'!$B$7</f>
        <v>1.09457299121524</v>
      </c>
      <c r="BY57" s="66">
        <f>'Glad-base'!BY57*'Businesses'!$B$4/'Businesses'!$C$4</f>
        <v>11.6808911083387</v>
      </c>
      <c r="BZ57" s="66">
        <f>'Glad-base'!BZ57*'Households'!$B$3/'Households'!$B$7</f>
        <v>0.008998233367662201</v>
      </c>
      <c r="CA57" s="66">
        <f>'Glad-base'!CA57*'Households'!$B$3/'Households'!$B$7</f>
        <v>0.0547814477548919</v>
      </c>
      <c r="CB57" s="66">
        <f>'Glad-base'!CB57*'Glad-id-output'!B55/'Glad-id-output'!E55</f>
        <v>4.2779380188171e-05</v>
      </c>
      <c r="CC57" s="62">
        <f>'Exports'!D58</f>
        <v>23</v>
      </c>
      <c r="CD57" s="4">
        <f>SUM(BW57:CC57)</f>
        <v>614.587666272312</v>
      </c>
      <c r="CE57" s="4">
        <f>SUM(CD57,BV57)</f>
        <v>866.954339131270</v>
      </c>
      <c r="CF57" s="67">
        <v>0.00201789529189486</v>
      </c>
      <c r="CG57" s="67">
        <f>'Glad-id-output'!I55</f>
        <v>0.75</v>
      </c>
    </row>
    <row r="58" ht="20.05" customHeight="1">
      <c r="A58" t="s" s="58">
        <v>1</v>
      </c>
      <c r="B58" s="59">
        <v>54</v>
      </c>
      <c r="C58" t="s" s="60">
        <v>142</v>
      </c>
      <c r="D58" s="61">
        <f>'Glad70-before-LQ'!D58*$CG58*D$93</f>
        <v>4.6872426247984</v>
      </c>
      <c r="E58" s="62">
        <f>'Glad70-before-LQ'!E58*$CG58*E$93</f>
        <v>0.30260625815816</v>
      </c>
      <c r="F58" s="62">
        <f>'Glad70-before-LQ'!F58*$CG58*F$93</f>
        <v>0.00171080412177939</v>
      </c>
      <c r="G58" s="62">
        <f>'Glad70-before-LQ'!G58*$CG58*G$93</f>
        <v>0.07879871213877671</v>
      </c>
      <c r="H58" s="62">
        <f>'Glad70-before-LQ'!H58*$CG58*H$93</f>
        <v>0.26458296867705</v>
      </c>
      <c r="I58" s="62">
        <f>'Glad70-before-LQ'!I58*$CG58*I$93</f>
        <v>2.91684507156481</v>
      </c>
      <c r="J58" s="62">
        <f>'Glad70-before-LQ'!J58*$CG58*J$93</f>
        <v>22.4593752116018</v>
      </c>
      <c r="K58" s="63">
        <f>'Glad70-before-LQ'!K58*$CG58*K$93</f>
        <v>8.97796992019428</v>
      </c>
      <c r="L58" s="62">
        <f>'Glad70-before-LQ'!L58*$CG58*L$93</f>
        <v>1.24941712174391</v>
      </c>
      <c r="M58" s="62">
        <f>'Glad70-before-LQ'!M58*$CG58*M$93</f>
        <v>12.9848100423658</v>
      </c>
      <c r="N58" s="62">
        <f>'Glad70-before-LQ'!N58*$CG58*N$93</f>
        <v>0.771038636336967</v>
      </c>
      <c r="O58" s="62">
        <f>'Glad70-before-LQ'!O58*$CG58*O$93</f>
        <v>0.5763636626459679</v>
      </c>
      <c r="P58" s="62">
        <f>'Glad70-before-LQ'!P58*$CG58*P$93</f>
        <v>0.0507174955799632</v>
      </c>
      <c r="Q58" s="62">
        <f>'Glad70-before-LQ'!Q58*$CG58*Q$93</f>
        <v>0.190606751070932</v>
      </c>
      <c r="R58" s="62">
        <f>'Glad70-before-LQ'!R58*$CG58*R$93</f>
        <v>0.129677695875795</v>
      </c>
      <c r="S58" s="62">
        <f>'Glad70-before-LQ'!S58*$CG58*S$93</f>
        <v>0.255530052714146</v>
      </c>
      <c r="T58" s="62">
        <f>'Glad70-before-LQ'!T58*$CG58*T$93</f>
        <v>2.42989998582827</v>
      </c>
      <c r="U58" s="62">
        <f>'Glad70-before-LQ'!U58*$CG58*U$93</f>
        <v>23.2318666015762</v>
      </c>
      <c r="V58" s="62">
        <f>'Glad70-before-LQ'!V58*$CG58*V$93</f>
        <v>0.492155499304259</v>
      </c>
      <c r="W58" s="62">
        <f>'Glad70-before-LQ'!W58*$CG58*W$93</f>
        <v>12.1124106616875</v>
      </c>
      <c r="X58" s="64">
        <f>'Glad70-before-LQ'!X58*$CG58*X$93</f>
        <v>0</v>
      </c>
      <c r="Y58" s="62">
        <f>'Glad70-before-LQ'!Y58*$CG58*Y$93</f>
        <v>9.481827388896621</v>
      </c>
      <c r="Z58" s="62">
        <f>'Glad70-before-LQ'!Z58*$CG58*Z$93</f>
        <v>3.9414210944836</v>
      </c>
      <c r="AA58" s="62">
        <f>'Glad70-before-LQ'!AA58*$CG58*AA$93</f>
        <v>4.55569877596163</v>
      </c>
      <c r="AB58" s="62">
        <f>'Glad70-before-LQ'!AB58*$CG58*AB$93</f>
        <v>0.07144951478633001</v>
      </c>
      <c r="AC58" s="65">
        <f>'Glad70-before-LQ'!AC58*$CG58*AC$93</f>
        <v>0</v>
      </c>
      <c r="AD58" s="62">
        <f>'Glad70-before-LQ'!AD58*$CG58*AD$93</f>
        <v>0.138111248226382</v>
      </c>
      <c r="AE58" s="62">
        <f>'Glad70-before-LQ'!AE58*$CG58*AE$93</f>
        <v>2.11348227411041</v>
      </c>
      <c r="AF58" s="62">
        <f>'Glad70-before-LQ'!AF58*$CG58*AF$93</f>
        <v>24.3014630442899</v>
      </c>
      <c r="AG58" s="62">
        <f>'Glad70-before-LQ'!AG58*$CG58*AG$93</f>
        <v>6.22807519341378</v>
      </c>
      <c r="AH58" s="62">
        <f>'Glad70-before-LQ'!AH58*$CG58*AH$93</f>
        <v>86.5115558938474</v>
      </c>
      <c r="AI58" s="62">
        <f>'Glad70-before-LQ'!AI58*$CG58*AI$93</f>
        <v>20.3968933859908</v>
      </c>
      <c r="AJ58" s="62">
        <f>'Glad70-before-LQ'!AJ58*$CG58*AJ$93</f>
        <v>17.1076269924675</v>
      </c>
      <c r="AK58" s="62">
        <f>'Glad70-before-LQ'!AK58*$CG58*AK$93</f>
        <v>31.5895121794924</v>
      </c>
      <c r="AL58" s="62">
        <f>'Glad70-before-LQ'!AL58*$CG58*AL$93</f>
        <v>1.16297975376555</v>
      </c>
      <c r="AM58" s="62">
        <f>'Glad70-before-LQ'!AM58*$CG58*AM$93</f>
        <v>3.25212071578301</v>
      </c>
      <c r="AN58" s="62">
        <f>'Glad70-before-LQ'!AN58*$CG58*AN$93</f>
        <v>19.3124078703002</v>
      </c>
      <c r="AO58" s="62">
        <f>'Glad70-before-LQ'!AO58*$CG58*AO$93</f>
        <v>1.73022896584896</v>
      </c>
      <c r="AP58" s="62">
        <f>'Glad70-before-LQ'!AP58*$CG58*AP$93</f>
        <v>6.21307768271304</v>
      </c>
      <c r="AQ58" s="62">
        <f>'Glad70-before-LQ'!AQ58*$CG58*AQ$93</f>
        <v>0.78279867324112</v>
      </c>
      <c r="AR58" s="62">
        <f>'Glad70-before-LQ'!AR58*$CG58*AR$93</f>
        <v>0.742412934999043</v>
      </c>
      <c r="AS58" s="62">
        <f>'Glad70-before-LQ'!AS58*$CG58*AS$93</f>
        <v>25.7314331723057</v>
      </c>
      <c r="AT58" s="62">
        <f>'Glad70-before-LQ'!AT58*$CG58*AT$93</f>
        <v>0.5024233527012349</v>
      </c>
      <c r="AU58" s="62">
        <f>'Glad70-before-LQ'!AU58*$CG58*AU$93</f>
        <v>0.290540339992915</v>
      </c>
      <c r="AV58" s="62">
        <f>'Glad70-before-LQ'!AV58*$CG58*AV$93</f>
        <v>0.223492780910736</v>
      </c>
      <c r="AW58" s="62">
        <f>'Glad70-before-LQ'!AW58*$CG58*AW$93</f>
        <v>0.0576340142197184</v>
      </c>
      <c r="AX58" s="62">
        <f>'Glad70-before-LQ'!AX58*$CG58*AX$93</f>
        <v>1.74622738679986</v>
      </c>
      <c r="AY58" s="62">
        <f>'Glad70-before-LQ'!AY58*$CG58*AY$93</f>
        <v>0.0473554629775401</v>
      </c>
      <c r="AZ58" s="62">
        <f>'Glad70-before-LQ'!AZ58*$CG58*AZ$93</f>
        <v>0.498231724752744</v>
      </c>
      <c r="BA58" s="62">
        <f>'Glad70-before-LQ'!BA58*$CG58*BA$93</f>
        <v>0.456955394736175</v>
      </c>
      <c r="BB58" s="62">
        <f>'Glad70-before-LQ'!BB58*$CG58*BB$93</f>
        <v>7.73187095560788</v>
      </c>
      <c r="BC58" s="62">
        <f>'Glad70-before-LQ'!BC58*$CG58*BC$93</f>
        <v>8.485287517563039</v>
      </c>
      <c r="BD58" s="62">
        <f>'Glad70-before-LQ'!BD58*$CG58*BD$93</f>
        <v>13.2724314450997</v>
      </c>
      <c r="BE58" s="62">
        <f>'Glad70-before-LQ'!BE58*$CG58*BE$93</f>
        <v>174.304163009</v>
      </c>
      <c r="BF58" s="62">
        <f>'Glad70-before-LQ'!BF58*$CG58*BF$93</f>
        <v>1.06257785622358</v>
      </c>
      <c r="BG58" s="62">
        <f>'Glad70-before-LQ'!BG58*$CG58*BG$93</f>
        <v>32.4863471873804</v>
      </c>
      <c r="BH58" s="62">
        <f>'Glad70-before-LQ'!BH58*$CG58*BH$93</f>
        <v>3.93652168718812</v>
      </c>
      <c r="BI58" s="62">
        <f>'Glad70-before-LQ'!BI58*$CG58*BI$93</f>
        <v>12.2120529700912</v>
      </c>
      <c r="BJ58" s="62">
        <f>'Glad70-before-LQ'!BJ58*$CG58*BJ$93</f>
        <v>0.0564051868744957</v>
      </c>
      <c r="BK58" s="62">
        <f>'Glad70-before-LQ'!BK58*$CG58*BK$93</f>
        <v>3.7648924926777</v>
      </c>
      <c r="BL58" s="62">
        <f>'Glad70-before-LQ'!BL58*$CG58*BL$93</f>
        <v>13.7922689781505</v>
      </c>
      <c r="BM58" s="62">
        <f>'Glad70-before-LQ'!BM58*$CG58*BM$93</f>
        <v>1.74160183378057</v>
      </c>
      <c r="BN58" s="62">
        <f>'Glad70-before-LQ'!BN58*$CG58*BN$93</f>
        <v>0.215193411355612</v>
      </c>
      <c r="BO58" s="62">
        <f>'Glad70-before-LQ'!BO58*$CG58*BO$93</f>
        <v>27.0957828425588</v>
      </c>
      <c r="BP58" s="62">
        <f>'Glad70-before-LQ'!BP58*$CG58*BP$93</f>
        <v>6.13294729774622</v>
      </c>
      <c r="BQ58" s="62">
        <f>'Glad70-before-LQ'!BQ58*$CG58*BQ$93</f>
        <v>0.246916406708556</v>
      </c>
      <c r="BR58" s="62">
        <f>'Glad70-before-LQ'!BR58*$CG58*BR$93</f>
        <v>1.80893094686641</v>
      </c>
      <c r="BS58" s="62">
        <f>'Glad70-before-LQ'!BS58*$CG58*BS$93</f>
        <v>0.420248986786736</v>
      </c>
      <c r="BT58" s="62">
        <f>'Glad70-before-LQ'!BT58*$CG58*BT$93</f>
        <v>11.2043044249464</v>
      </c>
      <c r="BU58" s="62">
        <f>'Glad70-before-LQ'!BU58*$CG58*BU$93</f>
        <v>2.70217939732373</v>
      </c>
      <c r="BV58" s="4">
        <f>SUM(D58:BU58)</f>
        <v>686.023987823929</v>
      </c>
      <c r="BW58" s="66">
        <f>'Glad-base'!BW58*'Households'!$B$3/'Households'!$B$7</f>
        <v>18.4016621994748</v>
      </c>
      <c r="BX58" s="66">
        <f>'Glad-base'!BX58*'Households'!$B$3/'Households'!$B$7</f>
        <v>12.9726566151905</v>
      </c>
      <c r="BY58" s="66">
        <f>'Glad-base'!BY58*'Businesses'!$B$4/'Businesses'!$C$4</f>
        <v>14.7344100884843</v>
      </c>
      <c r="BZ58" s="66">
        <f>'Glad-base'!BZ58*'Households'!$B$3/'Households'!$B$7</f>
        <v>0.121410171380021</v>
      </c>
      <c r="CA58" s="66">
        <f>'Glad-base'!CA58*'Households'!$B$3/'Households'!$B$7</f>
        <v>1.68631849204943</v>
      </c>
      <c r="CB58" s="66">
        <f>'Glad-base'!CB58*'Glad-id-output'!B56/'Glad-id-output'!E56</f>
        <v>0.00124440397494558</v>
      </c>
      <c r="CC58" s="62">
        <f>'Exports'!D59</f>
        <v>124.4</v>
      </c>
      <c r="CD58" s="4">
        <f>SUM(BW58:CC58)</f>
        <v>172.317701970554</v>
      </c>
      <c r="CE58" s="4">
        <f>SUM(CD58,BV58)</f>
        <v>858.341689794483</v>
      </c>
      <c r="CF58" s="67">
        <v>0.0059597891520382</v>
      </c>
      <c r="CG58" s="67">
        <f>'Glad-id-output'!I56</f>
        <v>1</v>
      </c>
    </row>
    <row r="59" ht="20.05" customHeight="1">
      <c r="A59" t="s" s="58">
        <v>1</v>
      </c>
      <c r="B59" s="59">
        <v>55</v>
      </c>
      <c r="C59" t="s" s="60">
        <v>212</v>
      </c>
      <c r="D59" s="61">
        <f>'Glad70-before-LQ'!D59*$CG59*D$93</f>
        <v>0.00807835893826544</v>
      </c>
      <c r="E59" s="62">
        <f>'Glad70-before-LQ'!E59*$CG59*E$93</f>
        <v>0.00533869558272178</v>
      </c>
      <c r="F59" s="62">
        <f>'Glad70-before-LQ'!F59*$CG59*F$93</f>
        <v>2.65011744260274e-05</v>
      </c>
      <c r="G59" s="62">
        <f>'Glad70-before-LQ'!G59*$CG59*G$93</f>
        <v>0.00029671090645248</v>
      </c>
      <c r="H59" s="62">
        <f>'Glad70-before-LQ'!H59*$CG59*H$93</f>
        <v>0.000957475490291324</v>
      </c>
      <c r="I59" s="62">
        <f>'Glad70-before-LQ'!I59*$CG59*I$93</f>
        <v>0.024022697515217</v>
      </c>
      <c r="J59" s="62">
        <f>'Glad70-before-LQ'!J59*$CG59*J$93</f>
        <v>0.422768166374534</v>
      </c>
      <c r="K59" s="63">
        <f>'Glad70-before-LQ'!K59*$CG59*K$93</f>
        <v>0.0502132073002752</v>
      </c>
      <c r="L59" s="62">
        <f>'Glad70-before-LQ'!L59*$CG59*L$93</f>
        <v>0.009462215368903701</v>
      </c>
      <c r="M59" s="62">
        <f>'Glad70-before-LQ'!M59*$CG59*M$93</f>
        <v>0.00742973170163012</v>
      </c>
      <c r="N59" s="62">
        <f>'Glad70-before-LQ'!N59*$CG59*N$93</f>
        <v>0.008051531015311799</v>
      </c>
      <c r="O59" s="62">
        <f>'Glad70-before-LQ'!O59*$CG59*O$93</f>
        <v>0.00745628643733216</v>
      </c>
      <c r="P59" s="62">
        <f>'Glad70-before-LQ'!P59*$CG59*P$93</f>
        <v>0.00180972356326153</v>
      </c>
      <c r="Q59" s="62">
        <f>'Glad70-before-LQ'!Q59*$CG59*Q$93</f>
        <v>0.00250825914076214</v>
      </c>
      <c r="R59" s="62">
        <f>'Glad70-before-LQ'!R59*$CG59*R$93</f>
        <v>0.00130482288791883</v>
      </c>
      <c r="S59" s="62">
        <f>'Glad70-before-LQ'!S59*$CG59*S$93</f>
        <v>0.00254104398556546</v>
      </c>
      <c r="T59" s="62">
        <f>'Glad70-before-LQ'!T59*$CG59*T$93</f>
        <v>0.0309430688690392</v>
      </c>
      <c r="U59" s="62">
        <f>'Glad70-before-LQ'!U59*$CG59*U$93</f>
        <v>0.381640248861368</v>
      </c>
      <c r="V59" s="62">
        <f>'Glad70-before-LQ'!V59*$CG59*V$93</f>
        <v>0.0094229091876935</v>
      </c>
      <c r="W59" s="62">
        <f>'Glad70-before-LQ'!W59*$CG59*W$93</f>
        <v>0.337124839184732</v>
      </c>
      <c r="X59" s="64">
        <f>'Glad70-before-LQ'!X59*$CG59*X$93</f>
        <v>0</v>
      </c>
      <c r="Y59" s="62">
        <f>'Glad70-before-LQ'!Y59*$CG59*Y$93</f>
        <v>0.105120923908065</v>
      </c>
      <c r="Z59" s="62">
        <f>'Glad70-before-LQ'!Z59*$CG59*Z$93</f>
        <v>0.0572457803158604</v>
      </c>
      <c r="AA59" s="62">
        <f>'Glad70-before-LQ'!AA59*$CG59*AA$93</f>
        <v>0.0686559793355004</v>
      </c>
      <c r="AB59" s="62">
        <f>'Glad70-before-LQ'!AB59*$CG59*AB$93</f>
        <v>0.00136597322615444</v>
      </c>
      <c r="AC59" s="65">
        <f>'Glad70-before-LQ'!AC59*$CG59*AC$93</f>
        <v>0</v>
      </c>
      <c r="AD59" s="62">
        <f>'Glad70-before-LQ'!AD59*$CG59*AD$93</f>
        <v>0.00148530654668989</v>
      </c>
      <c r="AE59" s="62">
        <f>'Glad70-before-LQ'!AE59*$CG59*AE$93</f>
        <v>0.00623140354028006</v>
      </c>
      <c r="AF59" s="62">
        <f>'Glad70-before-LQ'!AF59*$CG59*AF$93</f>
        <v>0.06459829108695959</v>
      </c>
      <c r="AG59" s="62">
        <f>'Glad70-before-LQ'!AG59*$CG59*AG$93</f>
        <v>0.0274856336808832</v>
      </c>
      <c r="AH59" s="62">
        <f>'Glad70-before-LQ'!AH59*$CG59*AH$93</f>
        <v>0.12018480168299</v>
      </c>
      <c r="AI59" s="62">
        <f>'Glad70-before-LQ'!AI59*$CG59*AI$93</f>
        <v>0.14343224459207</v>
      </c>
      <c r="AJ59" s="62">
        <f>'Glad70-before-LQ'!AJ59*$CG59*AJ$93</f>
        <v>0.505077446447732</v>
      </c>
      <c r="AK59" s="62">
        <f>'Glad70-before-LQ'!AK59*$CG59*AK$93</f>
        <v>0.384713736670294</v>
      </c>
      <c r="AL59" s="62">
        <f>'Glad70-before-LQ'!AL59*$CG59*AL$93</f>
        <v>0.0369063635314314</v>
      </c>
      <c r="AM59" s="62">
        <f>'Glad70-before-LQ'!AM59*$CG59*AM$93</f>
        <v>0.0437370837205904</v>
      </c>
      <c r="AN59" s="62">
        <f>'Glad70-before-LQ'!AN59*$CG59*AN$93</f>
        <v>0.16261565044987</v>
      </c>
      <c r="AO59" s="62">
        <f>'Glad70-before-LQ'!AO59*$CG59*AO$93</f>
        <v>0.106418392645347</v>
      </c>
      <c r="AP59" s="62">
        <f>'Glad70-before-LQ'!AP59*$CG59*AP$93</f>
        <v>0.08458510296911061</v>
      </c>
      <c r="AQ59" s="62">
        <f>'Glad70-before-LQ'!AQ59*$CG59*AQ$93</f>
        <v>0.00666334419687576</v>
      </c>
      <c r="AR59" s="62">
        <f>'Glad70-before-LQ'!AR59*$CG59*AR$93</f>
        <v>0.0345515705439808</v>
      </c>
      <c r="AS59" s="62">
        <f>'Glad70-before-LQ'!AS59*$CG59*AS$93</f>
        <v>0.33049630930894</v>
      </c>
      <c r="AT59" s="62">
        <f>'Glad70-before-LQ'!AT59*$CG59*AT$93</f>
        <v>0.0310751986193516</v>
      </c>
      <c r="AU59" s="62">
        <f>'Glad70-before-LQ'!AU59*$CG59*AU$93</f>
        <v>0.00203676280126076</v>
      </c>
      <c r="AV59" s="62">
        <f>'Glad70-before-LQ'!AV59*$CG59*AV$93</f>
        <v>7.04980127242888e-06</v>
      </c>
      <c r="AW59" s="62">
        <f>'Glad70-before-LQ'!AW59*$CG59*AW$93</f>
        <v>0.00641283789616786</v>
      </c>
      <c r="AX59" s="62">
        <f>'Glad70-before-LQ'!AX59*$CG59*AX$93</f>
        <v>0.175860306937098</v>
      </c>
      <c r="AY59" s="62">
        <f>'Glad70-before-LQ'!AY59*$CG59*AY$93</f>
        <v>0.00296683287492664</v>
      </c>
      <c r="AZ59" s="62">
        <f>'Glad70-before-LQ'!AZ59*$CG59*AZ$93</f>
        <v>0.941802125818106</v>
      </c>
      <c r="BA59" s="62">
        <f>'Glad70-before-LQ'!BA59*$CG59*BA$93</f>
        <v>0.524565067043142</v>
      </c>
      <c r="BB59" s="62">
        <f>'Glad70-before-LQ'!BB59*$CG59*BB$93</f>
        <v>0.296281130521236</v>
      </c>
      <c r="BC59" s="62">
        <f>'Glad70-before-LQ'!BC59*$CG59*BC$93</f>
        <v>0.181880386949582</v>
      </c>
      <c r="BD59" s="62">
        <f>'Glad70-before-LQ'!BD59*$CG59*BD$93</f>
        <v>0.0733841927117528</v>
      </c>
      <c r="BE59" s="62">
        <f>'Glad70-before-LQ'!BE59*$CG59*BE$93</f>
        <v>2.59987422294118</v>
      </c>
      <c r="BF59" s="62">
        <f>'Glad70-before-LQ'!BF59*$CG59*BF$93</f>
        <v>0.138291724932107</v>
      </c>
      <c r="BG59" s="62">
        <f>'Glad70-before-LQ'!BG59*$CG59*BG$93</f>
        <v>1.39942648691748</v>
      </c>
      <c r="BH59" s="62">
        <f>'Glad70-before-LQ'!BH59*$CG59*BH$93</f>
        <v>0.0599359729525294</v>
      </c>
      <c r="BI59" s="62">
        <f>'Glad70-before-LQ'!BI59*$CG59*BI$93</f>
        <v>1.13702221054881</v>
      </c>
      <c r="BJ59" s="62">
        <f>'Glad70-before-LQ'!BJ59*$CG59*BJ$93</f>
        <v>0.00654236425750116</v>
      </c>
      <c r="BK59" s="62">
        <f>'Glad70-before-LQ'!BK59*$CG59*BK$93</f>
        <v>1.33027629571761</v>
      </c>
      <c r="BL59" s="62">
        <f>'Glad70-before-LQ'!BL59*$CG59*BL$93</f>
        <v>1.50184488260175</v>
      </c>
      <c r="BM59" s="62">
        <f>'Glad70-before-LQ'!BM59*$CG59*BM$93</f>
        <v>0.177810759591596</v>
      </c>
      <c r="BN59" s="62">
        <f>'Glad70-before-LQ'!BN59*$CG59*BN$93</f>
        <v>0.028341196933386</v>
      </c>
      <c r="BO59" s="62">
        <f>'Glad70-before-LQ'!BO59*$CG59*BO$93</f>
        <v>0.433176668357172</v>
      </c>
      <c r="BP59" s="62">
        <f>'Glad70-before-LQ'!BP59*$CG59*BP$93</f>
        <v>0.232395227020708</v>
      </c>
      <c r="BQ59" s="62">
        <f>'Glad70-before-LQ'!BQ59*$CG59*BQ$93</f>
        <v>0.0143779561044786</v>
      </c>
      <c r="BR59" s="62">
        <f>'Glad70-before-LQ'!BR59*$CG59*BR$93</f>
        <v>0.009577849005088301</v>
      </c>
      <c r="BS59" s="62">
        <f>'Glad70-before-LQ'!BS59*$CG59*BS$93</f>
        <v>0.00330560737721188</v>
      </c>
      <c r="BT59" s="62">
        <f>'Glad70-before-LQ'!BT59*$CG59*BT$93</f>
        <v>0.0643859916672956</v>
      </c>
      <c r="BU59" s="62">
        <f>'Glad70-before-LQ'!BU59*$CG59*BU$93</f>
        <v>0.212915418014978</v>
      </c>
      <c r="BV59" s="4">
        <f>SUM(D59:BU59)</f>
        <v>15.1887405588001</v>
      </c>
      <c r="BW59" s="66">
        <f>'Glad-base'!BW59*'Households'!$B$3/'Households'!$B$7</f>
        <v>0.0135376540164779</v>
      </c>
      <c r="BX59" s="66">
        <f>'Glad-base'!BX59*'Households'!$B$3/'Households'!$B$7</f>
        <v>0.0686660144181256</v>
      </c>
      <c r="BY59" s="66">
        <f>'Glad-base'!BY59*'Businesses'!$B$4/'Businesses'!$C$4</f>
        <v>22.158373492440</v>
      </c>
      <c r="BZ59" s="66">
        <f>'Glad-base'!BZ59*'Households'!$B$3/'Households'!$B$7</f>
        <v>2.97259565070031</v>
      </c>
      <c r="CA59" s="66">
        <f>'Glad-base'!CA59*'Households'!$B$3/'Households'!$B$7</f>
        <v>8.29990746472709</v>
      </c>
      <c r="CB59" s="66">
        <f>'Glad-base'!CB59*'Glad-id-output'!B57/'Glad-id-output'!E57</f>
        <v>1.4144174732759e-05</v>
      </c>
      <c r="CC59" s="62">
        <f>'Exports'!D60</f>
        <v>0.5</v>
      </c>
      <c r="CD59" s="4">
        <f>SUM(BW59:CC59)</f>
        <v>34.0130944204767</v>
      </c>
      <c r="CE59" s="4">
        <f>SUM(CD59,BV59)</f>
        <v>49.2018349792768</v>
      </c>
      <c r="CF59" s="67">
        <v>0.000212374995987372</v>
      </c>
      <c r="CG59" s="67">
        <f>'Glad-id-output'!I57</f>
        <v>0.2</v>
      </c>
    </row>
    <row r="60" ht="20.05" customHeight="1">
      <c r="A60" t="s" s="58">
        <v>1</v>
      </c>
      <c r="B60" s="59">
        <v>56</v>
      </c>
      <c r="C60" t="s" s="60">
        <v>213</v>
      </c>
      <c r="D60" s="61">
        <f>'Glad70-before-LQ'!D60*$CG60*D$93</f>
        <v>1.48794269824091</v>
      </c>
      <c r="E60" s="62">
        <f>'Glad70-before-LQ'!E60*$CG60*E$93</f>
        <v>0.157825995296467</v>
      </c>
      <c r="F60" s="62">
        <f>'Glad70-before-LQ'!F60*$CG60*F$93</f>
        <v>0.000630114701022154</v>
      </c>
      <c r="G60" s="62">
        <f>'Glad70-before-LQ'!G60*$CG60*G$93</f>
        <v>0.0325020610650572</v>
      </c>
      <c r="H60" s="62">
        <f>'Glad70-before-LQ'!H60*$CG60*H$93</f>
        <v>0.0745435270988825</v>
      </c>
      <c r="I60" s="62">
        <f>'Glad70-before-LQ'!I60*$CG60*I$93</f>
        <v>0.799653819399777</v>
      </c>
      <c r="J60" s="62">
        <f>'Glad70-before-LQ'!J60*$CG60*J$93</f>
        <v>15.9793218403334</v>
      </c>
      <c r="K60" s="63">
        <f>'Glad70-before-LQ'!K60*$CG60*K$93</f>
        <v>7.63038845526104</v>
      </c>
      <c r="L60" s="62">
        <f>'Glad70-before-LQ'!L60*$CG60*L$93</f>
        <v>0.67644405812743</v>
      </c>
      <c r="M60" s="62">
        <f>'Glad70-before-LQ'!M60*$CG60*M$93</f>
        <v>0.520261031217925</v>
      </c>
      <c r="N60" s="62">
        <f>'Glad70-before-LQ'!N60*$CG60*N$93</f>
        <v>0.469061628420561</v>
      </c>
      <c r="O60" s="62">
        <f>'Glad70-before-LQ'!O60*$CG60*O$93</f>
        <v>0.275794087866027</v>
      </c>
      <c r="P60" s="62">
        <f>'Glad70-before-LQ'!P60*$CG60*P$93</f>
        <v>0.0537259680721909</v>
      </c>
      <c r="Q60" s="62">
        <f>'Glad70-before-LQ'!Q60*$CG60*Q$93</f>
        <v>0.146308388012028</v>
      </c>
      <c r="R60" s="62">
        <f>'Glad70-before-LQ'!R60*$CG60*R$93</f>
        <v>0.0186281638012518</v>
      </c>
      <c r="S60" s="62">
        <f>'Glad70-before-LQ'!S60*$CG60*S$93</f>
        <v>0.0450598492480275</v>
      </c>
      <c r="T60" s="62">
        <f>'Glad70-before-LQ'!T60*$CG60*T$93</f>
        <v>0.42471082524907</v>
      </c>
      <c r="U60" s="62">
        <f>'Glad70-before-LQ'!U60*$CG60*U$93</f>
        <v>4.94244147624443</v>
      </c>
      <c r="V60" s="62">
        <f>'Glad70-before-LQ'!V60*$CG60*V$93</f>
        <v>0.229807044797171</v>
      </c>
      <c r="W60" s="62">
        <f>'Glad70-before-LQ'!W60*$CG60*W$93</f>
        <v>5.37866521884779</v>
      </c>
      <c r="X60" s="64">
        <f>'Glad70-before-LQ'!X60*$CG60*X$93</f>
        <v>0</v>
      </c>
      <c r="Y60" s="62">
        <f>'Glad70-before-LQ'!Y60*$CG60*Y$93</f>
        <v>2.5125765409581</v>
      </c>
      <c r="Z60" s="62">
        <f>'Glad70-before-LQ'!Z60*$CG60*Z$93</f>
        <v>0.642143610138041</v>
      </c>
      <c r="AA60" s="62">
        <f>'Glad70-before-LQ'!AA60*$CG60*AA$93</f>
        <v>0.721393400269605</v>
      </c>
      <c r="AB60" s="62">
        <f>'Glad70-before-LQ'!AB60*$CG60*AB$93</f>
        <v>0.0243714903347182</v>
      </c>
      <c r="AC60" s="65">
        <f>'Glad70-before-LQ'!AC60*$CG60*AC$93</f>
        <v>0</v>
      </c>
      <c r="AD60" s="62">
        <f>'Glad70-before-LQ'!AD60*$CG60*AD$93</f>
        <v>0.008164748136652401</v>
      </c>
      <c r="AE60" s="62">
        <f>'Glad70-before-LQ'!AE60*$CG60*AE$93</f>
        <v>0.9060134965484959</v>
      </c>
      <c r="AF60" s="62">
        <f>'Glad70-before-LQ'!AF60*$CG60*AF$93</f>
        <v>1.68821952640938</v>
      </c>
      <c r="AG60" s="62">
        <f>'Glad70-before-LQ'!AG60*$CG60*AG$93</f>
        <v>0.77337570544485</v>
      </c>
      <c r="AH60" s="62">
        <f>'Glad70-before-LQ'!AH60*$CG60*AH$93</f>
        <v>11.7041234058141</v>
      </c>
      <c r="AI60" s="62">
        <f>'Glad70-before-LQ'!AI60*$CG60*AI$93</f>
        <v>5.49876638826513</v>
      </c>
      <c r="AJ60" s="62">
        <f>'Glad70-before-LQ'!AJ60*$CG60*AJ$93</f>
        <v>4.05369314657328</v>
      </c>
      <c r="AK60" s="62">
        <f>'Glad70-before-LQ'!AK60*$CG60*AK$93</f>
        <v>6.3724375233906</v>
      </c>
      <c r="AL60" s="62">
        <f>'Glad70-before-LQ'!AL60*$CG60*AL$93</f>
        <v>3.02349340174601</v>
      </c>
      <c r="AM60" s="62">
        <f>'Glad70-before-LQ'!AM60*$CG60*AM$93</f>
        <v>11.6526472575405</v>
      </c>
      <c r="AN60" s="62">
        <f>'Glad70-before-LQ'!AN60*$CG60*AN$93</f>
        <v>3.10099218835846</v>
      </c>
      <c r="AO60" s="62">
        <f>'Glad70-before-LQ'!AO60*$CG60*AO$93</f>
        <v>4.88206159651118</v>
      </c>
      <c r="AP60" s="62">
        <f>'Glad70-before-LQ'!AP60*$CG60*AP$93</f>
        <v>2.03548707681838</v>
      </c>
      <c r="AQ60" s="62">
        <f>'Glad70-before-LQ'!AQ60*$CG60*AQ$93</f>
        <v>1.66635298093767</v>
      </c>
      <c r="AR60" s="62">
        <f>'Glad70-before-LQ'!AR60*$CG60*AR$93</f>
        <v>0.524405720616902</v>
      </c>
      <c r="AS60" s="62">
        <f>'Glad70-before-LQ'!AS60*$CG60*AS$93</f>
        <v>28.1624209778086</v>
      </c>
      <c r="AT60" s="62">
        <f>'Glad70-before-LQ'!AT60*$CG60*AT$93</f>
        <v>0.175486282516444</v>
      </c>
      <c r="AU60" s="62">
        <f>'Glad70-before-LQ'!AU60*$CG60*AU$93</f>
        <v>0.134237423200199</v>
      </c>
      <c r="AV60" s="62">
        <f>'Glad70-before-LQ'!AV60*$CG60*AV$93</f>
        <v>0.0303968403063429</v>
      </c>
      <c r="AW60" s="62">
        <f>'Glad70-before-LQ'!AW60*$CG60*AW$93</f>
        <v>0.0105720320632175</v>
      </c>
      <c r="AX60" s="62">
        <f>'Glad70-before-LQ'!AX60*$CG60*AX$93</f>
        <v>0.09372135577909441</v>
      </c>
      <c r="AY60" s="62">
        <f>'Glad70-before-LQ'!AY60*$CG60*AY$93</f>
        <v>0.442152072840582</v>
      </c>
      <c r="AZ60" s="62">
        <f>'Glad70-before-LQ'!AZ60*$CG60*AZ$93</f>
        <v>1.6004072599981</v>
      </c>
      <c r="BA60" s="62">
        <f>'Glad70-before-LQ'!BA60*$CG60*BA$93</f>
        <v>1.21135066108476</v>
      </c>
      <c r="BB60" s="62">
        <f>'Glad70-before-LQ'!BB60*$CG60*BB$93</f>
        <v>0.823127556578464</v>
      </c>
      <c r="BC60" s="62">
        <f>'Glad70-before-LQ'!BC60*$CG60*BC$93</f>
        <v>4.70761767323046</v>
      </c>
      <c r="BD60" s="62">
        <f>'Glad70-before-LQ'!BD60*$CG60*BD$93</f>
        <v>1.56557389202436</v>
      </c>
      <c r="BE60" s="62">
        <f>'Glad70-before-LQ'!BE60*$CG60*BE$93</f>
        <v>35.7795164586108</v>
      </c>
      <c r="BF60" s="62">
        <f>'Glad70-before-LQ'!BF60*$CG60*BF$93</f>
        <v>0.31062237054108</v>
      </c>
      <c r="BG60" s="62">
        <f>'Glad70-before-LQ'!BG60*$CG60*BG$93</f>
        <v>14.4250964665482</v>
      </c>
      <c r="BH60" s="62">
        <f>'Glad70-before-LQ'!BH60*$CG60*BH$93</f>
        <v>3.57547833411816</v>
      </c>
      <c r="BI60" s="62">
        <f>'Glad70-before-LQ'!BI60*$CG60*BI$93</f>
        <v>3.02099750460454</v>
      </c>
      <c r="BJ60" s="62">
        <f>'Glad70-before-LQ'!BJ60*$CG60*BJ$93</f>
        <v>0.0006509337214313839</v>
      </c>
      <c r="BK60" s="62">
        <f>'Glad70-before-LQ'!BK60*$CG60*BK$93</f>
        <v>8.95264716377136</v>
      </c>
      <c r="BL60" s="62">
        <f>'Glad70-before-LQ'!BL60*$CG60*BL$93</f>
        <v>20.3154273215056</v>
      </c>
      <c r="BM60" s="62">
        <f>'Glad70-before-LQ'!BM60*$CG60*BM$93</f>
        <v>2.54850255603389</v>
      </c>
      <c r="BN60" s="62">
        <f>'Glad70-before-LQ'!BN60*$CG60*BN$93</f>
        <v>0.333228390874618</v>
      </c>
      <c r="BO60" s="62">
        <f>'Glad70-before-LQ'!BO60*$CG60*BO$93</f>
        <v>22.819566772551</v>
      </c>
      <c r="BP60" s="62">
        <f>'Glad70-before-LQ'!BP60*$CG60*BP$93</f>
        <v>6.29202142215666</v>
      </c>
      <c r="BQ60" s="62">
        <f>'Glad70-before-LQ'!BQ60*$CG60*BQ$93</f>
        <v>0.259517439497467</v>
      </c>
      <c r="BR60" s="62">
        <f>'Glad70-before-LQ'!BR60*$CG60*BR$93</f>
        <v>1.06042908267233</v>
      </c>
      <c r="BS60" s="62">
        <f>'Glad70-before-LQ'!BS60*$CG60*BS$93</f>
        <v>0.125539992480218</v>
      </c>
      <c r="BT60" s="62">
        <f>'Glad70-before-LQ'!BT60*$CG60*BT$93</f>
        <v>2.53675002628357</v>
      </c>
      <c r="BU60" s="62">
        <f>'Glad70-before-LQ'!BU60*$CG60*BU$93</f>
        <v>2.48190648051406</v>
      </c>
      <c r="BV60" s="4">
        <f>SUM(D60:BU60)</f>
        <v>264.929398200028</v>
      </c>
      <c r="BW60" s="66">
        <f>'Glad-base'!BW60*'Households'!$B$3/'Households'!$B$7</f>
        <v>7.52185166116375</v>
      </c>
      <c r="BX60" s="66">
        <f>'Glad-base'!BX60*'Households'!$B$3/'Households'!$B$7</f>
        <v>12.6556441365911</v>
      </c>
      <c r="BY60" s="66">
        <f>'Glad-base'!BY60*'Businesses'!$B$4/'Businesses'!$C$4</f>
        <v>0.365996556291448</v>
      </c>
      <c r="BZ60" s="66">
        <f>'Glad-base'!BZ60*'Households'!$B$3/'Households'!$B$7</f>
        <v>0.0167518205870237</v>
      </c>
      <c r="CA60" s="66">
        <f>'Glad-base'!CA60*'Households'!$B$3/'Households'!$B$7</f>
        <v>0.154852013141092</v>
      </c>
      <c r="CB60" s="66">
        <f>'Glad-base'!CB60*'Glad-id-output'!B58/'Glad-id-output'!E58</f>
        <v>0</v>
      </c>
      <c r="CC60" s="62">
        <f>'Exports'!D61</f>
        <v>13.9</v>
      </c>
      <c r="CD60" s="4">
        <f>SUM(BW60:CC60)</f>
        <v>34.6150961877744</v>
      </c>
      <c r="CE60" s="4">
        <f>SUM(CD60,BV60)</f>
        <v>299.544494387802</v>
      </c>
      <c r="CF60" s="67">
        <v>0.00583963696838977</v>
      </c>
      <c r="CG60" s="67">
        <f>'Glad-id-output'!I58</f>
        <v>0.8</v>
      </c>
    </row>
    <row r="61" ht="20.05" customHeight="1">
      <c r="A61" t="s" s="58">
        <v>1</v>
      </c>
      <c r="B61" s="59">
        <v>57</v>
      </c>
      <c r="C61" t="s" s="60">
        <v>214</v>
      </c>
      <c r="D61" s="61">
        <f>'Glad70-before-LQ'!D61*$CG61*D$93</f>
        <v>0.0883963027619708</v>
      </c>
      <c r="E61" s="62">
        <f>'Glad70-before-LQ'!E61*$CG61*E$93</f>
        <v>0.0601413667236305</v>
      </c>
      <c r="F61" s="62">
        <f>'Glad70-before-LQ'!F61*$CG61*F$93</f>
        <v>1.28263922797893e-05</v>
      </c>
      <c r="G61" s="62">
        <f>'Glad70-before-LQ'!G61*$CG61*G$93</f>
        <v>0.0195622962413669</v>
      </c>
      <c r="H61" s="62">
        <f>'Glad70-before-LQ'!H61*$CG61*H$93</f>
        <v>0.0262554613865729</v>
      </c>
      <c r="I61" s="62">
        <f>'Glad70-before-LQ'!I61*$CG61*I$93</f>
        <v>0.00690087857452906</v>
      </c>
      <c r="J61" s="62">
        <f>'Glad70-before-LQ'!J61*$CG61*J$93</f>
        <v>0.870502273728742</v>
      </c>
      <c r="K61" s="63">
        <f>'Glad70-before-LQ'!K61*$CG61*K$93</f>
        <v>0.0929581740333323</v>
      </c>
      <c r="L61" s="62">
        <f>'Glad70-before-LQ'!L61*$CG61*L$93</f>
        <v>0.00596653115763642</v>
      </c>
      <c r="M61" s="62">
        <f>'Glad70-before-LQ'!M61*$CG61*M$93</f>
        <v>0.00783076623168656</v>
      </c>
      <c r="N61" s="62">
        <f>'Glad70-before-LQ'!N61*$CG61*N$93</f>
        <v>0.106269746581195</v>
      </c>
      <c r="O61" s="62">
        <f>'Glad70-before-LQ'!O61*$CG61*O$93</f>
        <v>0.0981156555296874</v>
      </c>
      <c r="P61" s="62">
        <f>'Glad70-before-LQ'!P61*$CG61*P$93</f>
        <v>0.008331408518271509</v>
      </c>
      <c r="Q61" s="62">
        <f>'Glad70-before-LQ'!Q61*$CG61*Q$93</f>
        <v>0.0150369516940631</v>
      </c>
      <c r="R61" s="62">
        <f>'Glad70-before-LQ'!R61*$CG61*R$93</f>
        <v>0.00823303838469366</v>
      </c>
      <c r="S61" s="62">
        <f>'Glad70-before-LQ'!S61*$CG61*S$93</f>
        <v>0.009111158334709201</v>
      </c>
      <c r="T61" s="62">
        <f>'Glad70-before-LQ'!T61*$CG61*T$93</f>
        <v>0.0465567688520348</v>
      </c>
      <c r="U61" s="62">
        <f>'Glad70-before-LQ'!U61*$CG61*U$93</f>
        <v>0.960415379222444</v>
      </c>
      <c r="V61" s="62">
        <f>'Glad70-before-LQ'!V61*$CG61*V$93</f>
        <v>0.0192131997769156</v>
      </c>
      <c r="W61" s="62">
        <f>'Glad70-before-LQ'!W61*$CG61*W$93</f>
        <v>1.31582432758436</v>
      </c>
      <c r="X61" s="64">
        <f>'Glad70-before-LQ'!X61*$CG61*X$93</f>
        <v>0</v>
      </c>
      <c r="Y61" s="62">
        <f>'Glad70-before-LQ'!Y61*$CG61*Y$93</f>
        <v>0.163146965800889</v>
      </c>
      <c r="Z61" s="62">
        <f>'Glad70-before-LQ'!Z61*$CG61*Z$93</f>
        <v>0.0369055619813399</v>
      </c>
      <c r="AA61" s="62">
        <f>'Glad70-before-LQ'!AA61*$CG61*AA$93</f>
        <v>0.0403710173150124</v>
      </c>
      <c r="AB61" s="62">
        <f>'Glad70-before-LQ'!AB61*$CG61*AB$93</f>
        <v>0.00352297230694763</v>
      </c>
      <c r="AC61" s="65">
        <f>'Glad70-before-LQ'!AC61*$CG61*AC$93</f>
        <v>0</v>
      </c>
      <c r="AD61" s="62">
        <f>'Glad70-before-LQ'!AD61*$CG61*AD$93</f>
        <v>0.0024915758172018</v>
      </c>
      <c r="AE61" s="62">
        <f>'Glad70-before-LQ'!AE61*$CG61*AE$93</f>
        <v>0.0173529990027296</v>
      </c>
      <c r="AF61" s="62">
        <f>'Glad70-before-LQ'!AF61*$CG61*AF$93</f>
        <v>0.333087277072221</v>
      </c>
      <c r="AG61" s="62">
        <f>'Glad70-before-LQ'!AG61*$CG61*AG$93</f>
        <v>0.322539710662316</v>
      </c>
      <c r="AH61" s="62">
        <f>'Glad70-before-LQ'!AH61*$CG61*AH$93</f>
        <v>1.97360812146343</v>
      </c>
      <c r="AI61" s="62">
        <f>'Glad70-before-LQ'!AI61*$CG61*AI$93</f>
        <v>2.31863655501185</v>
      </c>
      <c r="AJ61" s="62">
        <f>'Glad70-before-LQ'!AJ61*$CG61*AJ$93</f>
        <v>1.49699903960782</v>
      </c>
      <c r="AK61" s="62">
        <f>'Glad70-before-LQ'!AK61*$CG61*AK$93</f>
        <v>1.10686286728424</v>
      </c>
      <c r="AL61" s="62">
        <f>'Glad70-before-LQ'!AL61*$CG61*AL$93</f>
        <v>1.82319949441302</v>
      </c>
      <c r="AM61" s="62">
        <f>'Glad70-before-LQ'!AM61*$CG61*AM$93</f>
        <v>1.08510067348376</v>
      </c>
      <c r="AN61" s="62">
        <f>'Glad70-before-LQ'!AN61*$CG61*AN$93</f>
        <v>0.233076626663735</v>
      </c>
      <c r="AO61" s="62">
        <f>'Glad70-before-LQ'!AO61*$CG61*AO$93</f>
        <v>0.8367493506046531</v>
      </c>
      <c r="AP61" s="62">
        <f>'Glad70-before-LQ'!AP61*$CG61*AP$93</f>
        <v>0.329214497785286</v>
      </c>
      <c r="AQ61" s="62">
        <f>'Glad70-before-LQ'!AQ61*$CG61*AQ$93</f>
        <v>0.0446941267627124</v>
      </c>
      <c r="AR61" s="62">
        <f>'Glad70-before-LQ'!AR61*$CG61*AR$93</f>
        <v>0.196294698218961</v>
      </c>
      <c r="AS61" s="62">
        <f>'Glad70-before-LQ'!AS61*$CG61*AS$93</f>
        <v>4.11007385404962</v>
      </c>
      <c r="AT61" s="62">
        <f>'Glad70-before-LQ'!AT61*$CG61*AT$93</f>
        <v>0.00226428443111202</v>
      </c>
      <c r="AU61" s="62">
        <f>'Glad70-before-LQ'!AU61*$CG61*AU$93</f>
        <v>0.00642888633345295</v>
      </c>
      <c r="AV61" s="62">
        <f>'Glad70-before-LQ'!AV61*$CG61*AV$93</f>
        <v>0.000331641451919544</v>
      </c>
      <c r="AW61" s="62">
        <f>'Glad70-before-LQ'!AW61*$CG61*AW$93</f>
        <v>0.000139142227660746</v>
      </c>
      <c r="AX61" s="62">
        <f>'Glad70-before-LQ'!AX61*$CG61*AX$93</f>
        <v>0.0398410632827139</v>
      </c>
      <c r="AY61" s="62">
        <f>'Glad70-before-LQ'!AY61*$CG61*AY$93</f>
        <v>0.0032934985812088</v>
      </c>
      <c r="AZ61" s="62">
        <f>'Glad70-before-LQ'!AZ61*$CG61*AZ$93</f>
        <v>0.00372608124965662</v>
      </c>
      <c r="BA61" s="62">
        <f>'Glad70-before-LQ'!BA61*$CG61*BA$93</f>
        <v>0.00187755253741513</v>
      </c>
      <c r="BB61" s="62">
        <f>'Glad70-before-LQ'!BB61*$CG61*BB$93</f>
        <v>0.0153937984558451</v>
      </c>
      <c r="BC61" s="62">
        <f>'Glad70-before-LQ'!BC61*$CG61*BC$93</f>
        <v>1.1819943481941</v>
      </c>
      <c r="BD61" s="62">
        <f>'Glad70-before-LQ'!BD61*$CG61*BD$93</f>
        <v>4.17829566994236</v>
      </c>
      <c r="BE61" s="62">
        <f>'Glad70-before-LQ'!BE61*$CG61*BE$93</f>
        <v>3.73633876834304</v>
      </c>
      <c r="BF61" s="62">
        <f>'Glad70-before-LQ'!BF61*$CG61*BF$93</f>
        <v>0.0010085103182079</v>
      </c>
      <c r="BG61" s="62">
        <f>'Glad70-before-LQ'!BG61*$CG61*BG$93</f>
        <v>0.238008779080151</v>
      </c>
      <c r="BH61" s="62">
        <f>'Glad70-before-LQ'!BH61*$CG61*BH$93</f>
        <v>1.37827307909709</v>
      </c>
      <c r="BI61" s="62">
        <f>'Glad70-before-LQ'!BI61*$CG61*BI$93</f>
        <v>0.73550247190258</v>
      </c>
      <c r="BJ61" s="62">
        <f>'Glad70-before-LQ'!BJ61*$CG61*BJ$93</f>
        <v>0.0022595287209343</v>
      </c>
      <c r="BK61" s="62">
        <f>'Glad70-before-LQ'!BK61*$CG61*BK$93</f>
        <v>2.05078612863315</v>
      </c>
      <c r="BL61" s="62">
        <f>'Glad70-before-LQ'!BL61*$CG61*BL$93</f>
        <v>3.9327242255861</v>
      </c>
      <c r="BM61" s="62">
        <f>'Glad70-before-LQ'!BM61*$CG61*BM$93</f>
        <v>0.427948396469126</v>
      </c>
      <c r="BN61" s="62">
        <f>'Glad70-before-LQ'!BN61*$CG61*BN$93</f>
        <v>0.0529507716828181</v>
      </c>
      <c r="BO61" s="62">
        <f>'Glad70-before-LQ'!BO61*$CG61*BO$93</f>
        <v>5.19704534336162</v>
      </c>
      <c r="BP61" s="62">
        <f>'Glad70-before-LQ'!BP61*$CG61*BP$93</f>
        <v>2.48924136360223</v>
      </c>
      <c r="BQ61" s="62">
        <f>'Glad70-before-LQ'!BQ61*$CG61*BQ$93</f>
        <v>0.0152984977359875</v>
      </c>
      <c r="BR61" s="62">
        <f>'Glad70-before-LQ'!BR61*$CG61*BR$93</f>
        <v>0.225702484920747</v>
      </c>
      <c r="BS61" s="62">
        <f>'Glad70-before-LQ'!BS61*$CG61*BS$93</f>
        <v>0.0343122495454913</v>
      </c>
      <c r="BT61" s="62">
        <f>'Glad70-before-LQ'!BT61*$CG61*BT$93</f>
        <v>0.122306493313619</v>
      </c>
      <c r="BU61" s="62">
        <f>'Glad70-before-LQ'!BU61*$CG61*BU$93</f>
        <v>1.16242103513496</v>
      </c>
      <c r="BV61" s="4">
        <f>SUM(D61:BU61)</f>
        <v>47.4752765911532</v>
      </c>
      <c r="BW61" s="66">
        <f>'Glad-base'!BW61*'Households'!$B$3/'Households'!$B$7</f>
        <v>4.16230092667353</v>
      </c>
      <c r="BX61" s="66">
        <f>'Glad-base'!BX61*'Households'!$B$3/'Households'!$B$7</f>
        <v>0.000319744788877446</v>
      </c>
      <c r="BY61" s="66">
        <f>'Glad-base'!BY61*'Businesses'!$B$4/'Businesses'!$C$4</f>
        <v>0.07783455380235341</v>
      </c>
      <c r="BZ61" s="66">
        <f>'Glad-base'!BZ61*'Households'!$B$3/'Households'!$B$7</f>
        <v>0.00226836685890834</v>
      </c>
      <c r="CA61" s="66">
        <f>'Glad-base'!CA61*'Households'!$B$3/'Households'!$B$7</f>
        <v>0.0336421673944387</v>
      </c>
      <c r="CB61" s="66">
        <f>'Glad-base'!CB61*'Glad-id-output'!B59/'Glad-id-output'!E59</f>
        <v>0</v>
      </c>
      <c r="CC61" s="62">
        <f>'Exports'!D62</f>
        <v>2.3</v>
      </c>
      <c r="CD61" s="4">
        <f>SUM(BW61:CC61)</f>
        <v>6.57636575951811</v>
      </c>
      <c r="CE61" s="4">
        <f>SUM(CD61,BV61)</f>
        <v>54.0516423506713</v>
      </c>
      <c r="CF61" s="67">
        <v>0.00371168838997822</v>
      </c>
      <c r="CG61" s="67">
        <f>'Glad-id-output'!I59</f>
        <v>0.600648161669341</v>
      </c>
    </row>
    <row r="62" ht="20.05" customHeight="1">
      <c r="A62" t="s" s="58">
        <v>1</v>
      </c>
      <c r="B62" s="59">
        <v>58</v>
      </c>
      <c r="C62" t="s" s="60">
        <v>215</v>
      </c>
      <c r="D62" s="61">
        <f>'Glad70-before-LQ'!D62*$CG62*D$93</f>
        <v>0.09940511734410989</v>
      </c>
      <c r="E62" s="62">
        <f>'Glad70-before-LQ'!E62*$CG62*E$93</f>
        <v>0.0146678099835594</v>
      </c>
      <c r="F62" s="62">
        <f>'Glad70-before-LQ'!F62*$CG62*F$93</f>
        <v>0.000119737124452142</v>
      </c>
      <c r="G62" s="62">
        <f>'Glad70-before-LQ'!G62*$CG62*G$93</f>
        <v>0.0177547145604681</v>
      </c>
      <c r="H62" s="62">
        <f>'Glad70-before-LQ'!H62*$CG62*H$93</f>
        <v>0.01073021584475</v>
      </c>
      <c r="I62" s="62">
        <f>'Glad70-before-LQ'!I62*$CG62*I$93</f>
        <v>0.382228635714181</v>
      </c>
      <c r="J62" s="62">
        <f>'Glad70-before-LQ'!J62*$CG62*J$93</f>
        <v>6.90625471839257</v>
      </c>
      <c r="K62" s="63">
        <f>'Glad70-before-LQ'!K62*$CG62*K$93</f>
        <v>1.33040212565126</v>
      </c>
      <c r="L62" s="62">
        <f>'Glad70-before-LQ'!L62*$CG62*L$93</f>
        <v>0.252859371573738</v>
      </c>
      <c r="M62" s="62">
        <f>'Glad70-before-LQ'!M62*$CG62*M$93</f>
        <v>0.0349009745766643</v>
      </c>
      <c r="N62" s="62">
        <f>'Glad70-before-LQ'!N62*$CG62*N$93</f>
        <v>0.0357650257533931</v>
      </c>
      <c r="O62" s="62">
        <f>'Glad70-before-LQ'!O62*$CG62*O$93</f>
        <v>0.0366517926008366</v>
      </c>
      <c r="P62" s="62">
        <f>'Glad70-before-LQ'!P62*$CG62*P$93</f>
        <v>0.000600231938681211</v>
      </c>
      <c r="Q62" s="62">
        <f>'Glad70-before-LQ'!Q62*$CG62*Q$93</f>
        <v>0.00816204320874964</v>
      </c>
      <c r="R62" s="62">
        <f>'Glad70-before-LQ'!R62*$CG62*R$93</f>
        <v>0.011631129470179</v>
      </c>
      <c r="S62" s="62">
        <f>'Glad70-before-LQ'!S62*$CG62*S$93</f>
        <v>0.0104413982574615</v>
      </c>
      <c r="T62" s="62">
        <f>'Glad70-before-LQ'!T62*$CG62*T$93</f>
        <v>0.332527248375137</v>
      </c>
      <c r="U62" s="62">
        <f>'Glad70-before-LQ'!U62*$CG62*U$93</f>
        <v>2.71388739095273</v>
      </c>
      <c r="V62" s="62">
        <f>'Glad70-before-LQ'!V62*$CG62*V$93</f>
        <v>0.0391156282576654</v>
      </c>
      <c r="W62" s="62">
        <f>'Glad70-before-LQ'!W62*$CG62*W$93</f>
        <v>0.594188766181315</v>
      </c>
      <c r="X62" s="64">
        <f>'Glad70-before-LQ'!X62*$CG62*X$93</f>
        <v>0</v>
      </c>
      <c r="Y62" s="62">
        <f>'Glad70-before-LQ'!Y62*$CG62*Y$93</f>
        <v>0.402801456777868</v>
      </c>
      <c r="Z62" s="62">
        <f>'Glad70-before-LQ'!Z62*$CG62*Z$93</f>
        <v>0.174201777646588</v>
      </c>
      <c r="AA62" s="62">
        <f>'Glad70-before-LQ'!AA62*$CG62*AA$93</f>
        <v>0.0484232289335533</v>
      </c>
      <c r="AB62" s="62">
        <f>'Glad70-before-LQ'!AB62*$CG62*AB$93</f>
        <v>0.000631874038595458</v>
      </c>
      <c r="AC62" s="65">
        <f>'Glad70-before-LQ'!AC62*$CG62*AC$93</f>
        <v>0</v>
      </c>
      <c r="AD62" s="62">
        <f>'Glad70-before-LQ'!AD62*$CG62*AD$93</f>
        <v>8.90683776809613e-05</v>
      </c>
      <c r="AE62" s="62">
        <f>'Glad70-before-LQ'!AE62*$CG62*AE$93</f>
        <v>0.201481416591553</v>
      </c>
      <c r="AF62" s="62">
        <f>'Glad70-before-LQ'!AF62*$CG62*AF$93</f>
        <v>0.000170644784952085</v>
      </c>
      <c r="AG62" s="62">
        <f>'Glad70-before-LQ'!AG62*$CG62*AG$93</f>
        <v>0.801175117322434</v>
      </c>
      <c r="AH62" s="62">
        <f>'Glad70-before-LQ'!AH62*$CG62*AH$93</f>
        <v>3.20037431887038</v>
      </c>
      <c r="AI62" s="62">
        <f>'Glad70-before-LQ'!AI62*$CG62*AI$93</f>
        <v>0.926995915719518</v>
      </c>
      <c r="AJ62" s="62">
        <f>'Glad70-before-LQ'!AJ62*$CG62*AJ$93</f>
        <v>0.385588421145604</v>
      </c>
      <c r="AK62" s="62">
        <f>'Glad70-before-LQ'!AK62*$CG62*AK$93</f>
        <v>0.862652144458126</v>
      </c>
      <c r="AL62" s="62">
        <f>'Glad70-before-LQ'!AL62*$CG62*AL$93</f>
        <v>0.009714598887612081</v>
      </c>
      <c r="AM62" s="62">
        <f>'Glad70-before-LQ'!AM62*$CG62*AM$93</f>
        <v>0.0268182027922181</v>
      </c>
      <c r="AN62" s="62">
        <f>'Glad70-before-LQ'!AN62*$CG62*AN$93</f>
        <v>4.64213625684658</v>
      </c>
      <c r="AO62" s="62">
        <f>'Glad70-before-LQ'!AO62*$CG62*AO$93</f>
        <v>0.452367470793503</v>
      </c>
      <c r="AP62" s="62">
        <f>'Glad70-before-LQ'!AP62*$CG62*AP$93</f>
        <v>0.0574041041849458</v>
      </c>
      <c r="AQ62" s="62">
        <f>'Glad70-before-LQ'!AQ62*$CG62*AQ$93</f>
        <v>0.00030580698739796</v>
      </c>
      <c r="AR62" s="62">
        <f>'Glad70-before-LQ'!AR62*$CG62*AR$93</f>
        <v>0.205900702748283</v>
      </c>
      <c r="AS62" s="62">
        <f>'Glad70-before-LQ'!AS62*$CG62*AS$93</f>
        <v>4.44717854729286</v>
      </c>
      <c r="AT62" s="62">
        <f>'Glad70-before-LQ'!AT62*$CG62*AT$93</f>
        <v>0.00229765574776828</v>
      </c>
      <c r="AU62" s="62">
        <f>'Glad70-before-LQ'!AU62*$CG62*AU$93</f>
        <v>0.00630618458868552</v>
      </c>
      <c r="AV62" s="62">
        <f>'Glad70-before-LQ'!AV62*$CG62*AV$93</f>
        <v>0.226810841709564</v>
      </c>
      <c r="AW62" s="62">
        <f>'Glad70-before-LQ'!AW62*$CG62*AW$93</f>
        <v>0.000165338302585565</v>
      </c>
      <c r="AX62" s="62">
        <f>'Glad70-before-LQ'!AX62*$CG62*AX$93</f>
        <v>0.0529539290386019</v>
      </c>
      <c r="AY62" s="62">
        <f>'Glad70-before-LQ'!AY62*$CG62*AY$93</f>
        <v>0.00118290537683059</v>
      </c>
      <c r="AZ62" s="62">
        <f>'Glad70-before-LQ'!AZ62*$CG62*AZ$93</f>
        <v>0.0845306319533452</v>
      </c>
      <c r="BA62" s="62">
        <f>'Glad70-before-LQ'!BA62*$CG62*BA$93</f>
        <v>0.0429922735440101</v>
      </c>
      <c r="BB62" s="62">
        <f>'Glad70-before-LQ'!BB62*$CG62*BB$93</f>
        <v>0.202581808236097</v>
      </c>
      <c r="BC62" s="62">
        <f>'Glad70-before-LQ'!BC62*$CG62*BC$93</f>
        <v>0.45293791199966</v>
      </c>
      <c r="BD62" s="62">
        <f>'Glad70-before-LQ'!BD62*$CG62*BD$93</f>
        <v>0.11377258491172</v>
      </c>
      <c r="BE62" s="62">
        <f>'Glad70-before-LQ'!BE62*$CG62*BE$93</f>
        <v>5.55506611658232</v>
      </c>
      <c r="BF62" s="62">
        <f>'Glad70-before-LQ'!BF62*$CG62*BF$93</f>
        <v>0.0717716252909421</v>
      </c>
      <c r="BG62" s="62">
        <f>'Glad70-before-LQ'!BG62*$CG62*BG$93</f>
        <v>1.30125574251963</v>
      </c>
      <c r="BH62" s="62">
        <f>'Glad70-before-LQ'!BH62*$CG62*BH$93</f>
        <v>0.3573838658655</v>
      </c>
      <c r="BI62" s="62">
        <f>'Glad70-before-LQ'!BI62*$CG62*BI$93</f>
        <v>4.2403280613403</v>
      </c>
      <c r="BJ62" s="62">
        <f>'Glad70-before-LQ'!BJ62*$CG62*BJ$93</f>
        <v>0.0047011560971867</v>
      </c>
      <c r="BK62" s="62">
        <f>'Glad70-before-LQ'!BK62*$CG62*BK$93</f>
        <v>1.00740806478623</v>
      </c>
      <c r="BL62" s="62">
        <f>'Glad70-before-LQ'!BL62*$CG62*BL$93</f>
        <v>4.84493149676322</v>
      </c>
      <c r="BM62" s="62">
        <f>'Glad70-before-LQ'!BM62*$CG62*BM$93</f>
        <v>0.512972477909316</v>
      </c>
      <c r="BN62" s="62">
        <f>'Glad70-before-LQ'!BN62*$CG62*BN$93</f>
        <v>0.069127083619146</v>
      </c>
      <c r="BO62" s="62">
        <f>'Glad70-before-LQ'!BO62*$CG62*BO$93</f>
        <v>1.72964525321088</v>
      </c>
      <c r="BP62" s="62">
        <f>'Glad70-before-LQ'!BP62*$CG62*BP$93</f>
        <v>0.880534744318141</v>
      </c>
      <c r="BQ62" s="62">
        <f>'Glad70-before-LQ'!BQ62*$CG62*BQ$93</f>
        <v>0.0127842103219032</v>
      </c>
      <c r="BR62" s="62">
        <f>'Glad70-before-LQ'!BR62*$CG62*BR$93</f>
        <v>0.012117771676454</v>
      </c>
      <c r="BS62" s="62">
        <f>'Glad70-before-LQ'!BS62*$CG62*BS$93</f>
        <v>0.00377984042954958</v>
      </c>
      <c r="BT62" s="62">
        <f>'Glad70-before-LQ'!BT62*$CG62*BT$93</f>
        <v>0.989160180326394</v>
      </c>
      <c r="BU62" s="62">
        <f>'Glad70-before-LQ'!BU62*$CG62*BU$93</f>
        <v>0.441179633476768</v>
      </c>
      <c r="BV62" s="4">
        <f>SUM(D62:BU62)</f>
        <v>52.8993845409049</v>
      </c>
      <c r="BW62" s="66">
        <f>'Glad-base'!BW62*'Households'!$B$3/'Households'!$B$7</f>
        <v>4.51648709564367</v>
      </c>
      <c r="BX62" s="66">
        <f>'Glad-base'!BX62*'Households'!$B$3/'Households'!$B$7</f>
        <v>205.735321112255</v>
      </c>
      <c r="BY62" s="66">
        <f>'Glad-base'!BY62*'Businesses'!$B$4/'Businesses'!$C$4</f>
        <v>2.54744706472294</v>
      </c>
      <c r="BZ62" s="66">
        <f>'Glad-base'!BZ62*'Households'!$B$3/'Households'!$B$7</f>
        <v>0.101624208599382</v>
      </c>
      <c r="CA62" s="66">
        <f>'Glad-base'!CA62*'Households'!$B$3/'Households'!$B$7</f>
        <v>0.528610086055613</v>
      </c>
      <c r="CB62" s="66">
        <f>'Glad-base'!CB62*'Glad-id-output'!B60/'Glad-id-output'!E60</f>
        <v>0</v>
      </c>
      <c r="CC62" s="62">
        <f>'Exports'!D63</f>
        <v>6.5</v>
      </c>
      <c r="CD62" s="4">
        <f>SUM(BW62:CC62)</f>
        <v>219.929489567277</v>
      </c>
      <c r="CE62" s="4">
        <f>SUM(CD62,BV62)</f>
        <v>272.828874108182</v>
      </c>
      <c r="CF62" s="67">
        <v>0.00310734208929559</v>
      </c>
      <c r="CG62" s="67">
        <f>'Glad-id-output'!I60</f>
        <v>0.5600000000000001</v>
      </c>
    </row>
    <row r="63" ht="20.05" customHeight="1">
      <c r="A63" t="s" s="58">
        <v>1</v>
      </c>
      <c r="B63" s="59">
        <v>59</v>
      </c>
      <c r="C63" t="s" s="60">
        <v>60</v>
      </c>
      <c r="D63" s="61">
        <f>'Glad70-before-LQ'!D63*$CG63*D$93</f>
        <v>0</v>
      </c>
      <c r="E63" s="62">
        <f>'Glad70-before-LQ'!E63*$CG63*E$93</f>
        <v>0</v>
      </c>
      <c r="F63" s="62">
        <f>'Glad70-before-LQ'!F63*$CG63*F$93</f>
        <v>0</v>
      </c>
      <c r="G63" s="62">
        <f>'Glad70-before-LQ'!G63*$CG63*G$93</f>
        <v>3.99485051399298e-09</v>
      </c>
      <c r="H63" s="62">
        <f>'Glad70-before-LQ'!H63*$CG63*H$93</f>
        <v>3.21495282448204e-07</v>
      </c>
      <c r="I63" s="62">
        <f>'Glad70-before-LQ'!I63*$CG63*I$93</f>
        <v>3.88898532472228e-06</v>
      </c>
      <c r="J63" s="62">
        <f>'Glad70-before-LQ'!J63*$CG63*J$93</f>
        <v>4.55714539924694e-05</v>
      </c>
      <c r="K63" s="63">
        <f>'Glad70-before-LQ'!K63*$CG63*K$93</f>
        <v>8.76534730668685e-06</v>
      </c>
      <c r="L63" s="62">
        <f>'Glad70-before-LQ'!L63*$CG63*L$93</f>
        <v>2.60425706481558e-06</v>
      </c>
      <c r="M63" s="62">
        <f>'Glad70-before-LQ'!M63*$CG63*M$93</f>
        <v>2.67535702436452e-06</v>
      </c>
      <c r="N63" s="62">
        <f>'Glad70-before-LQ'!N63*$CG63*N$93</f>
        <v>2.81695094319936e-06</v>
      </c>
      <c r="O63" s="62">
        <f>'Glad70-before-LQ'!O63*$CG63*O$93</f>
        <v>2.31970274248357e-06</v>
      </c>
      <c r="P63" s="62">
        <f>'Glad70-before-LQ'!P63*$CG63*P$93</f>
        <v>5.65331424874968e-07</v>
      </c>
      <c r="Q63" s="62">
        <f>'Glad70-before-LQ'!Q63*$CG63*Q$93</f>
        <v>1.17157109790782e-06</v>
      </c>
      <c r="R63" s="62">
        <f>'Glad70-before-LQ'!R63*$CG63*R$93</f>
        <v>3.46603696790066e-07</v>
      </c>
      <c r="S63" s="62">
        <f>'Glad70-before-LQ'!S63*$CG63*S$93</f>
        <v>7.29174697924269e-07</v>
      </c>
      <c r="T63" s="62">
        <f>'Glad70-before-LQ'!T63*$CG63*T$93</f>
        <v>6.40147145062083e-06</v>
      </c>
      <c r="U63" s="62">
        <f>'Glad70-before-LQ'!U63*$CG63*U$93</f>
        <v>0.000101420267728112</v>
      </c>
      <c r="V63" s="62">
        <f>'Glad70-before-LQ'!V63*$CG63*V$93</f>
        <v>1.60484188478218e-06</v>
      </c>
      <c r="W63" s="62">
        <f>'Glad70-before-LQ'!W63*$CG63*W$93</f>
        <v>7.35106068978708e-05</v>
      </c>
      <c r="X63" s="64">
        <f>'Glad70-before-LQ'!X63*$CG63*X$93</f>
        <v>0</v>
      </c>
      <c r="Y63" s="62">
        <f>'Glad70-before-LQ'!Y63*$CG63*Y$93</f>
        <v>3.13783256320761e-05</v>
      </c>
      <c r="Z63" s="62">
        <f>'Glad70-before-LQ'!Z63*$CG63*Z$93</f>
        <v>4.53376027612978e-06</v>
      </c>
      <c r="AA63" s="62">
        <f>'Glad70-before-LQ'!AA63*$CG63*AA$93</f>
        <v>3.03282445798518e-05</v>
      </c>
      <c r="AB63" s="62">
        <f>'Glad70-before-LQ'!AB63*$CG63*AB$93</f>
        <v>5.82466857940967e-07</v>
      </c>
      <c r="AC63" s="65">
        <f>'Glad70-before-LQ'!AC63*$CG63*AC$93</f>
        <v>0</v>
      </c>
      <c r="AD63" s="62">
        <f>'Glad70-before-LQ'!AD63*$CG63*AD$93</f>
        <v>8.48932621343665e-07</v>
      </c>
      <c r="AE63" s="62">
        <f>'Glad70-before-LQ'!AE63*$CG63*AE$93</f>
        <v>7.74740024526793e-07</v>
      </c>
      <c r="AF63" s="62">
        <f>'Glad70-before-LQ'!AF63*$CG63*AF$93</f>
        <v>1.31006728901523e-06</v>
      </c>
      <c r="AG63" s="62">
        <f>'Glad70-before-LQ'!AG63*$CG63*AG$93</f>
        <v>5.40839090138017e-06</v>
      </c>
      <c r="AH63" s="62">
        <f>'Glad70-before-LQ'!AH63*$CG63*AH$93</f>
        <v>1.86817158347666e-05</v>
      </c>
      <c r="AI63" s="62">
        <f>'Glad70-before-LQ'!AI63*$CG63*AI$93</f>
        <v>2.71009014532868e-05</v>
      </c>
      <c r="AJ63" s="62">
        <f>'Glad70-before-LQ'!AJ63*$CG63*AJ$93</f>
        <v>0.000224368359094302</v>
      </c>
      <c r="AK63" s="62">
        <f>'Glad70-before-LQ'!AK63*$CG63*AK$93</f>
        <v>0.000166076092155484</v>
      </c>
      <c r="AL63" s="62">
        <f>'Glad70-before-LQ'!AL63*$CG63*AL$93</f>
        <v>1.55409507664702e-05</v>
      </c>
      <c r="AM63" s="62">
        <f>'Glad70-before-LQ'!AM63*$CG63*AM$93</f>
        <v>1.95453175629732e-05</v>
      </c>
      <c r="AN63" s="62">
        <f>'Glad70-before-LQ'!AN63*$CG63*AN$93</f>
        <v>2.96834200047188e-05</v>
      </c>
      <c r="AO63" s="62">
        <f>'Glad70-before-LQ'!AO63*$CG63*AO$93</f>
        <v>4.22095533560061e-05</v>
      </c>
      <c r="AP63" s="62">
        <f>'Glad70-before-LQ'!AP63*$CG63*AP$93</f>
        <v>3.80860352265572e-05</v>
      </c>
      <c r="AQ63" s="62">
        <f>'Glad70-before-LQ'!AQ63*$CG63*AQ$93</f>
        <v>2.83824632064521e-06</v>
      </c>
      <c r="AR63" s="62">
        <f>'Glad70-before-LQ'!AR63*$CG63*AR$93</f>
        <v>1.23306482842956e-05</v>
      </c>
      <c r="AS63" s="62">
        <f>'Glad70-before-LQ'!AS63*$CG63*AS$93</f>
        <v>8.28469365197437e-05</v>
      </c>
      <c r="AT63" s="62">
        <f>'Glad70-before-LQ'!AT63*$CG63*AT$93</f>
        <v>8.915598879090719e-06</v>
      </c>
      <c r="AU63" s="62">
        <f>'Glad70-before-LQ'!AU63*$CG63*AU$93</f>
        <v>8.45767683018681e-07</v>
      </c>
      <c r="AV63" s="62">
        <f>'Glad70-before-LQ'!AV63*$CG63*AV$93</f>
        <v>0</v>
      </c>
      <c r="AW63" s="62">
        <f>'Glad70-before-LQ'!AW63*$CG63*AW$93</f>
        <v>8.37434429050047e-07</v>
      </c>
      <c r="AX63" s="62">
        <f>'Glad70-before-LQ'!AX63*$CG63*AX$93</f>
        <v>8.12353002364847e-05</v>
      </c>
      <c r="AY63" s="62">
        <f>'Glad70-before-LQ'!AY63*$CG63*AY$93</f>
        <v>1.54982530145818e-06</v>
      </c>
      <c r="AZ63" s="62">
        <f>'Glad70-before-LQ'!AZ63*$CG63*AZ$93</f>
        <v>0.000678130632738484</v>
      </c>
      <c r="BA63" s="62">
        <f>'Glad70-before-LQ'!BA63*$CG63*BA$93</f>
        <v>0.000370277718980798</v>
      </c>
      <c r="BB63" s="62">
        <f>'Glad70-before-LQ'!BB63*$CG63*BB$93</f>
        <v>9.533367445391e-05</v>
      </c>
      <c r="BC63" s="62">
        <f>'Glad70-before-LQ'!BC63*$CG63*BC$93</f>
        <v>7.59367604722931e-05</v>
      </c>
      <c r="BD63" s="62">
        <f>'Glad70-before-LQ'!BD63*$CG63*BD$93</f>
        <v>2.18719541472153e-05</v>
      </c>
      <c r="BE63" s="62">
        <f>'Glad70-before-LQ'!BE63*$CG63*BE$93</f>
        <v>0.00123377997102424</v>
      </c>
      <c r="BF63" s="62">
        <f>'Glad70-before-LQ'!BF63*$CG63*BF$93</f>
        <v>4.59004800156631e-05</v>
      </c>
      <c r="BG63" s="62">
        <f>'Glad70-before-LQ'!BG63*$CG63*BG$93</f>
        <v>0.000627487676933579</v>
      </c>
      <c r="BH63" s="62">
        <f>'Glad70-before-LQ'!BH63*$CG63*BH$93</f>
        <v>1.78383058756829e-05</v>
      </c>
      <c r="BI63" s="62">
        <f>'Glad70-before-LQ'!BI63*$CG63*BI$93</f>
        <v>0.000586386640045864</v>
      </c>
      <c r="BJ63" s="62">
        <f>'Glad70-before-LQ'!BJ63*$CG63*BJ$93</f>
        <v>1.98606802022872e-06</v>
      </c>
      <c r="BK63" s="62">
        <f>'Glad70-before-LQ'!BK63*$CG63*BK$93</f>
        <v>0.000538383211829628</v>
      </c>
      <c r="BL63" s="62">
        <f>'Glad70-before-LQ'!BL63*$CG63*BL$93</f>
        <v>0.000613488472948632</v>
      </c>
      <c r="BM63" s="62">
        <f>'Glad70-before-LQ'!BM63*$CG63*BM$93</f>
        <v>7.14334867057238e-05</v>
      </c>
      <c r="BN63" s="62">
        <f>'Glad70-before-LQ'!BN63*$CG63*BN$93</f>
        <v>1.21876911010984e-05</v>
      </c>
      <c r="BO63" s="62">
        <f>'Glad70-before-LQ'!BO63*$CG63*BO$93</f>
        <v>0.000152852905021854</v>
      </c>
      <c r="BP63" s="62">
        <f>'Glad70-before-LQ'!BP63*$CG63*BP$93</f>
        <v>0.000122401700018109</v>
      </c>
      <c r="BQ63" s="62">
        <f>'Glad70-before-LQ'!BQ63*$CG63*BQ$93</f>
        <v>6.53133152352971e-06</v>
      </c>
      <c r="BR63" s="62">
        <f>'Glad70-before-LQ'!BR63*$CG63*BR$93</f>
        <v>5.04508131058234e-06</v>
      </c>
      <c r="BS63" s="62">
        <f>'Glad70-before-LQ'!BS63*$CG63*BS$93</f>
        <v>1.82802991122343e-06</v>
      </c>
      <c r="BT63" s="62">
        <f>'Glad70-before-LQ'!BT63*$CG63*BT$93</f>
        <v>9.82235421765103e-06</v>
      </c>
      <c r="BU63" s="62">
        <f>'Glad70-before-LQ'!BU63*$CG63*BU$93</f>
        <v>7.557166690669491e-05</v>
      </c>
      <c r="BV63" s="4">
        <f>SUM(D63:BU63)</f>
        <v>0.00646705025890389</v>
      </c>
      <c r="BW63" s="66">
        <f>'Glad-base'!BW63*'Households'!$B$3/'Households'!$B$7</f>
        <v>0</v>
      </c>
      <c r="BX63" s="66">
        <f>'Glad-base'!BX63*'Households'!$B$3/'Households'!$B$7</f>
        <v>89.2299929969104</v>
      </c>
      <c r="BY63" s="66">
        <f>'Glad-base'!BY63*'Businesses'!$B$4/'Businesses'!$C$4</f>
        <v>1.18224145047035</v>
      </c>
      <c r="BZ63" s="66">
        <f>'Glad-base'!BZ63*'Households'!$B$3/'Households'!$B$7</f>
        <v>0.051771189392379</v>
      </c>
      <c r="CA63" s="66">
        <f>'Glad-base'!CA63*'Households'!$B$3/'Households'!$B$7</f>
        <v>0.501487906004119</v>
      </c>
      <c r="CB63" s="66">
        <f>'Glad-base'!CB63*'Glad-id-output'!B61/'Glad-id-output'!E61</f>
        <v>0</v>
      </c>
      <c r="CC63" s="62">
        <f>'Exports'!D64</f>
        <v>0.1</v>
      </c>
      <c r="CD63" s="4">
        <f>SUM(BW63:CC63)</f>
        <v>91.0654935427772</v>
      </c>
      <c r="CE63" s="4">
        <f>SUM(CD63,BV63)</f>
        <v>91.0719605930361</v>
      </c>
      <c r="CF63" s="67">
        <v>8.30492938727856e-05</v>
      </c>
      <c r="CG63" s="67">
        <f>'Glad-id-output'!I61</f>
        <v>0.0134395456868938</v>
      </c>
    </row>
    <row r="64" ht="20.05" customHeight="1">
      <c r="A64" t="s" s="58">
        <v>1</v>
      </c>
      <c r="B64" s="59">
        <v>60</v>
      </c>
      <c r="C64" t="s" s="60">
        <v>216</v>
      </c>
      <c r="D64" s="61">
        <f>'Glad70-before-LQ'!D64*$CG64*D$93</f>
        <v>0.00330752968678207</v>
      </c>
      <c r="E64" s="62">
        <f>'Glad70-before-LQ'!E64*$CG64*E$93</f>
        <v>0.00499991527119122</v>
      </c>
      <c r="F64" s="62">
        <f>'Glad70-before-LQ'!F64*$CG64*F$93</f>
        <v>0.000105676170748415</v>
      </c>
      <c r="G64" s="62">
        <f>'Glad70-before-LQ'!G64*$CG64*G$93</f>
        <v>0.00421197509961095</v>
      </c>
      <c r="H64" s="62">
        <f>'Glad70-before-LQ'!H64*$CG64*H$93</f>
        <v>0.00329339079805046</v>
      </c>
      <c r="I64" s="62">
        <f>'Glad70-before-LQ'!I64*$CG64*I$93</f>
        <v>0.287993558847438</v>
      </c>
      <c r="J64" s="62">
        <f>'Glad70-before-LQ'!J64*$CG64*J$93</f>
        <v>1.7964279916925</v>
      </c>
      <c r="K64" s="63">
        <f>'Glad70-before-LQ'!K64*$CG64*K$93</f>
        <v>0.827801730440463</v>
      </c>
      <c r="L64" s="62">
        <f>'Glad70-before-LQ'!L64*$CG64*L$93</f>
        <v>0.147689361863567</v>
      </c>
      <c r="M64" s="62">
        <f>'Glad70-before-LQ'!M64*$CG64*M$93</f>
        <v>0.14210989488928</v>
      </c>
      <c r="N64" s="62">
        <f>'Glad70-before-LQ'!N64*$CG64*N$93</f>
        <v>0.0148180943472517</v>
      </c>
      <c r="O64" s="62">
        <f>'Glad70-before-LQ'!O64*$CG64*O$93</f>
        <v>0.0323305537700723</v>
      </c>
      <c r="P64" s="62">
        <f>'Glad70-before-LQ'!P64*$CG64*P$93</f>
        <v>0.0022357426308991</v>
      </c>
      <c r="Q64" s="62">
        <f>'Glad70-before-LQ'!Q64*$CG64*Q$93</f>
        <v>0.0188248117211617</v>
      </c>
      <c r="R64" s="62">
        <f>'Glad70-before-LQ'!R64*$CG64*R$93</f>
        <v>0.0130227783818426</v>
      </c>
      <c r="S64" s="62">
        <f>'Glad70-before-LQ'!S64*$CG64*S$93</f>
        <v>0.000453315682229538</v>
      </c>
      <c r="T64" s="62">
        <f>'Glad70-before-LQ'!T64*$CG64*T$93</f>
        <v>0.467957775060195</v>
      </c>
      <c r="U64" s="62">
        <f>'Glad70-before-LQ'!U64*$CG64*U$93</f>
        <v>2.99820247581206</v>
      </c>
      <c r="V64" s="62">
        <f>'Glad70-before-LQ'!V64*$CG64*V$93</f>
        <v>0.100077445198465</v>
      </c>
      <c r="W64" s="62">
        <f>'Glad70-before-LQ'!W64*$CG64*W$93</f>
        <v>1.10062604658864</v>
      </c>
      <c r="X64" s="64">
        <f>'Glad70-before-LQ'!X64*$CG64*X$93</f>
        <v>0</v>
      </c>
      <c r="Y64" s="62">
        <f>'Glad70-before-LQ'!Y64*$CG64*Y$93</f>
        <v>1.2056490124185</v>
      </c>
      <c r="Z64" s="62">
        <f>'Glad70-before-LQ'!Z64*$CG64*Z$93</f>
        <v>0.23483761277598</v>
      </c>
      <c r="AA64" s="62">
        <f>'Glad70-before-LQ'!AA64*$CG64*AA$93</f>
        <v>0.214942739672186</v>
      </c>
      <c r="AB64" s="62">
        <f>'Glad70-before-LQ'!AB64*$CG64*AB$93</f>
        <v>0.00647208850716435</v>
      </c>
      <c r="AC64" s="65">
        <f>'Glad70-before-LQ'!AC64*$CG64*AC$93</f>
        <v>0</v>
      </c>
      <c r="AD64" s="62">
        <f>'Glad70-before-LQ'!AD64*$CG64*AD$93</f>
        <v>0.00157508757505057</v>
      </c>
      <c r="AE64" s="62">
        <f>'Glad70-before-LQ'!AE64*$CG64*AE$93</f>
        <v>0.08287862678383159</v>
      </c>
      <c r="AF64" s="62">
        <f>'Glad70-before-LQ'!AF64*$CG64*AF$93</f>
        <v>0.157308246243344</v>
      </c>
      <c r="AG64" s="62">
        <f>'Glad70-before-LQ'!AG64*$CG64*AG$93</f>
        <v>0.250608359225697</v>
      </c>
      <c r="AH64" s="62">
        <f>'Glad70-before-LQ'!AH64*$CG64*AH$93</f>
        <v>1.43909642921389</v>
      </c>
      <c r="AI64" s="62">
        <f>'Glad70-before-LQ'!AI64*$CG64*AI$93</f>
        <v>1.55011983375125</v>
      </c>
      <c r="AJ64" s="62">
        <f>'Glad70-before-LQ'!AJ64*$CG64*AJ$93</f>
        <v>0.621643220946048</v>
      </c>
      <c r="AK64" s="62">
        <f>'Glad70-before-LQ'!AK64*$CG64*AK$93</f>
        <v>0.884826420772126</v>
      </c>
      <c r="AL64" s="62">
        <f>'Glad70-before-LQ'!AL64*$CG64*AL$93</f>
        <v>0.06748163073629369</v>
      </c>
      <c r="AM64" s="62">
        <f>'Glad70-before-LQ'!AM64*$CG64*AM$93</f>
        <v>0.219461938088564</v>
      </c>
      <c r="AN64" s="62">
        <f>'Glad70-before-LQ'!AN64*$CG64*AN$93</f>
        <v>0.612589573374661</v>
      </c>
      <c r="AO64" s="62">
        <f>'Glad70-before-LQ'!AO64*$CG64*AO$93</f>
        <v>0.07300275224285301</v>
      </c>
      <c r="AP64" s="62">
        <f>'Glad70-before-LQ'!AP64*$CG64*AP$93</f>
        <v>0.116815333391548</v>
      </c>
      <c r="AQ64" s="62">
        <f>'Glad70-before-LQ'!AQ64*$CG64*AQ$93</f>
        <v>0.00834379700462631</v>
      </c>
      <c r="AR64" s="62">
        <f>'Glad70-before-LQ'!AR64*$CG64*AR$93</f>
        <v>0.114134040837971</v>
      </c>
      <c r="AS64" s="62">
        <f>'Glad70-before-LQ'!AS64*$CG64*AS$93</f>
        <v>2.76990247682672</v>
      </c>
      <c r="AT64" s="62">
        <f>'Glad70-before-LQ'!AT64*$CG64*AT$93</f>
        <v>0.000472394562583213</v>
      </c>
      <c r="AU64" s="62">
        <f>'Glad70-before-LQ'!AU64*$CG64*AU$93</f>
        <v>0.0439504137140847</v>
      </c>
      <c r="AV64" s="62">
        <f>'Glad70-before-LQ'!AV64*$CG64*AV$93</f>
        <v>0.000466371468791449</v>
      </c>
      <c r="AW64" s="62">
        <f>'Glad70-before-LQ'!AW64*$CG64*AW$93</f>
        <v>4.43725312475154e-05</v>
      </c>
      <c r="AX64" s="62">
        <f>'Glad70-before-LQ'!AX64*$CG64*AX$93</f>
        <v>0.00430982806040994</v>
      </c>
      <c r="AY64" s="62">
        <f>'Glad70-before-LQ'!AY64*$CG64*AY$93</f>
        <v>0.00192358829918545</v>
      </c>
      <c r="AZ64" s="62">
        <f>'Glad70-before-LQ'!AZ64*$CG64*AZ$93</f>
        <v>0.077428238519739</v>
      </c>
      <c r="BA64" s="62">
        <f>'Glad70-before-LQ'!BA64*$CG64*BA$93</f>
        <v>0.0261593319484997</v>
      </c>
      <c r="BB64" s="62">
        <f>'Glad70-before-LQ'!BB64*$CG64*BB$93</f>
        <v>0.0305162482814256</v>
      </c>
      <c r="BC64" s="62">
        <f>'Glad70-before-LQ'!BC64*$CG64*BC$93</f>
        <v>1.35638343084135</v>
      </c>
      <c r="BD64" s="62">
        <f>'Glad70-before-LQ'!BD64*$CG64*BD$93</f>
        <v>0.618721807873043</v>
      </c>
      <c r="BE64" s="62">
        <f>'Glad70-before-LQ'!BE64*$CG64*BE$93</f>
        <v>5.90799083658109</v>
      </c>
      <c r="BF64" s="62">
        <f>'Glad70-before-LQ'!BF64*$CG64*BF$93</f>
        <v>0.0714432672126461</v>
      </c>
      <c r="BG64" s="62">
        <f>'Glad70-before-LQ'!BG64*$CG64*BG$93</f>
        <v>1.21759817780368</v>
      </c>
      <c r="BH64" s="62">
        <f>'Glad70-before-LQ'!BH64*$CG64*BH$93</f>
        <v>0.301298903238355</v>
      </c>
      <c r="BI64" s="62">
        <f>'Glad70-before-LQ'!BI64*$CG64*BI$93</f>
        <v>0.95990924252788</v>
      </c>
      <c r="BJ64" s="62">
        <f>'Glad70-before-LQ'!BJ64*$CG64*BJ$93</f>
        <v>0.000914048833293266</v>
      </c>
      <c r="BK64" s="62">
        <f>'Glad70-before-LQ'!BK64*$CG64*BK$93</f>
        <v>0.475483339625704</v>
      </c>
      <c r="BL64" s="62">
        <f>'Glad70-before-LQ'!BL64*$CG64*BL$93</f>
        <v>2.29894854266264</v>
      </c>
      <c r="BM64" s="62">
        <f>'Glad70-before-LQ'!BM64*$CG64*BM$93</f>
        <v>0.250208551302303</v>
      </c>
      <c r="BN64" s="62">
        <f>'Glad70-before-LQ'!BN64*$CG64*BN$93</f>
        <v>0.0342003789090433</v>
      </c>
      <c r="BO64" s="62">
        <f>'Glad70-before-LQ'!BO64*$CG64*BO$93</f>
        <v>1.83014978442314</v>
      </c>
      <c r="BP64" s="62">
        <f>'Glad70-before-LQ'!BP64*$CG64*BP$93</f>
        <v>0.923186588343883</v>
      </c>
      <c r="BQ64" s="62">
        <f>'Glad70-before-LQ'!BQ64*$CG64*BQ$93</f>
        <v>0.040729735282297</v>
      </c>
      <c r="BR64" s="62">
        <f>'Glad70-before-LQ'!BR64*$CG64*BR$93</f>
        <v>0.0950144699220644</v>
      </c>
      <c r="BS64" s="62">
        <f>'Glad70-before-LQ'!BS64*$CG64*BS$93</f>
        <v>0.0320848009150335</v>
      </c>
      <c r="BT64" s="62">
        <f>'Glad70-before-LQ'!BT64*$CG64*BT$93</f>
        <v>1.14823109529038</v>
      </c>
      <c r="BU64" s="62">
        <f>'Glad70-before-LQ'!BU64*$CG64*BU$93</f>
        <v>0.64272127590536</v>
      </c>
      <c r="BV64" s="4">
        <f>SUM(D64:BU64)</f>
        <v>36.9886683492199</v>
      </c>
      <c r="BW64" s="66">
        <f>'Glad-base'!BW64*'Households'!$B$3/'Households'!$B$7</f>
        <v>0.636883851781668</v>
      </c>
      <c r="BX64" s="66">
        <f>'Glad-base'!BX64*'Households'!$B$3/'Households'!$B$7</f>
        <v>58.6198779608651</v>
      </c>
      <c r="BY64" s="66">
        <f>'Glad-base'!BY64*'Businesses'!$B$4/'Businesses'!$C$4</f>
        <v>0.220427245037481</v>
      </c>
      <c r="BZ64" s="66">
        <f>'Glad-base'!BZ64*'Households'!$B$3/'Households'!$B$7</f>
        <v>0.0267412329454171</v>
      </c>
      <c r="CA64" s="66">
        <f>'Glad-base'!CA64*'Households'!$B$3/'Households'!$B$7</f>
        <v>0.0841176589495366</v>
      </c>
      <c r="CB64" s="66">
        <f>'Glad-base'!CB64*'Glad-id-output'!B62/'Glad-id-output'!E62</f>
        <v>0</v>
      </c>
      <c r="CC64" s="62">
        <f>'Exports'!D65</f>
        <v>4</v>
      </c>
      <c r="CD64" s="4">
        <f>SUM(BW64:CC64)</f>
        <v>63.5880479495792</v>
      </c>
      <c r="CE64" s="4">
        <f>SUM(CD64,BV64)</f>
        <v>100.576716298799</v>
      </c>
      <c r="CF64" s="67">
        <v>0.00732391700233671</v>
      </c>
      <c r="CG64" s="67">
        <f>'Glad-id-output'!I62</f>
        <v>1</v>
      </c>
    </row>
    <row r="65" ht="20.05" customHeight="1">
      <c r="A65" t="s" s="58">
        <v>1</v>
      </c>
      <c r="B65" s="59">
        <v>61</v>
      </c>
      <c r="C65" t="s" s="60">
        <v>217</v>
      </c>
      <c r="D65" s="61">
        <f>'Glad70-before-LQ'!D65*$CG65*D$93</f>
        <v>0</v>
      </c>
      <c r="E65" s="62">
        <f>'Glad70-before-LQ'!E65*$CG65*E$93</f>
        <v>0</v>
      </c>
      <c r="F65" s="62">
        <f>'Glad70-before-LQ'!F65*$CG65*F$93</f>
        <v>0</v>
      </c>
      <c r="G65" s="62">
        <f>'Glad70-before-LQ'!G65*$CG65*G$93</f>
        <v>0</v>
      </c>
      <c r="H65" s="62">
        <f>'Glad70-before-LQ'!H65*$CG65*H$93</f>
        <v>1.9471060461447e-06</v>
      </c>
      <c r="I65" s="62">
        <f>'Glad70-before-LQ'!I65*$CG65*I$93</f>
        <v>2.35085442804007e-05</v>
      </c>
      <c r="J65" s="62">
        <f>'Glad70-before-LQ'!J65*$CG65*J$93</f>
        <v>0.00027379516437809</v>
      </c>
      <c r="K65" s="63">
        <f>'Glad70-before-LQ'!K65*$CG65*K$93</f>
        <v>5.29082653317143e-05</v>
      </c>
      <c r="L65" s="62">
        <f>'Glad70-before-LQ'!L65*$CG65*L$93</f>
        <v>1.61479730880787e-05</v>
      </c>
      <c r="M65" s="62">
        <f>'Glad70-before-LQ'!M65*$CG65*M$93</f>
        <v>1.63168878236705e-05</v>
      </c>
      <c r="N65" s="62">
        <f>'Glad70-before-LQ'!N65*$CG65*N$93</f>
        <v>1.70249793922022e-05</v>
      </c>
      <c r="O65" s="62">
        <f>'Glad70-before-LQ'!O65*$CG65*O$93</f>
        <v>1.40568456607274e-05</v>
      </c>
      <c r="P65" s="62">
        <f>'Glad70-before-LQ'!P65*$CG65*P$93</f>
        <v>3.39753927555403e-06</v>
      </c>
      <c r="Q65" s="62">
        <f>'Glad70-before-LQ'!Q65*$CG65*Q$93</f>
        <v>7.09124556619716e-06</v>
      </c>
      <c r="R65" s="62">
        <f>'Glad70-before-LQ'!R65*$CG65*R$93</f>
        <v>2.08961978207165e-06</v>
      </c>
      <c r="S65" s="62">
        <f>'Glad70-before-LQ'!S65*$CG65*S$93</f>
        <v>4.3945591864161e-06</v>
      </c>
      <c r="T65" s="62">
        <f>'Glad70-before-LQ'!T65*$CG65*T$93</f>
        <v>3.88334112663004e-05</v>
      </c>
      <c r="U65" s="62">
        <f>'Glad70-before-LQ'!U65*$CG65*U$93</f>
        <v>0.0006118707538564551</v>
      </c>
      <c r="V65" s="62">
        <f>'Glad70-before-LQ'!V65*$CG65*V$93</f>
        <v>9.72985972606994e-06</v>
      </c>
      <c r="W65" s="62">
        <f>'Glad70-before-LQ'!W65*$CG65*W$93</f>
        <v>0.000446285946232207</v>
      </c>
      <c r="X65" s="64">
        <f>'Glad70-before-LQ'!X65*$CG65*X$93</f>
        <v>0</v>
      </c>
      <c r="Y65" s="62">
        <f>'Glad70-before-LQ'!Y65*$CG65*Y$93</f>
        <v>0.000189260267812294</v>
      </c>
      <c r="Z65" s="62">
        <f>'Glad70-before-LQ'!Z65*$CG65*Z$93</f>
        <v>2.74620731987435e-05</v>
      </c>
      <c r="AA65" s="62">
        <f>'Glad70-before-LQ'!AA65*$CG65*AA$93</f>
        <v>0.000183680170796591</v>
      </c>
      <c r="AB65" s="62">
        <f>'Glad70-before-LQ'!AB65*$CG65*AB$93</f>
        <v>3.544692439972e-06</v>
      </c>
      <c r="AC65" s="65">
        <f>'Glad70-before-LQ'!AC65*$CG65*AC$93</f>
        <v>0</v>
      </c>
      <c r="AD65" s="62">
        <f>'Glad70-before-LQ'!AD65*$CG65*AD$93</f>
        <v>5.11812760895835e-06</v>
      </c>
      <c r="AE65" s="62">
        <f>'Glad70-before-LQ'!AE65*$CG65*AE$93</f>
        <v>4.83069516905955e-06</v>
      </c>
      <c r="AF65" s="62">
        <f>'Glad70-before-LQ'!AF65*$CG65*AF$93</f>
        <v>8.19147393203174e-06</v>
      </c>
      <c r="AG65" s="62">
        <f>'Glad70-before-LQ'!AG65*$CG65*AG$93</f>
        <v>3.26824777727958e-05</v>
      </c>
      <c r="AH65" s="62">
        <f>'Glad70-before-LQ'!AH65*$CG65*AH$93</f>
        <v>0.000113127618049987</v>
      </c>
      <c r="AI65" s="62">
        <f>'Glad70-before-LQ'!AI65*$CG65*AI$93</f>
        <v>0.00016384097307894</v>
      </c>
      <c r="AJ65" s="62">
        <f>'Glad70-before-LQ'!AJ65*$CG65*AJ$93</f>
        <v>0.00135752731546262</v>
      </c>
      <c r="AK65" s="62">
        <f>'Glad70-before-LQ'!AK65*$CG65*AK$93</f>
        <v>0.00100506031205111</v>
      </c>
      <c r="AL65" s="62">
        <f>'Glad70-before-LQ'!AL65*$CG65*AL$93</f>
        <v>9.40001860033041e-05</v>
      </c>
      <c r="AM65" s="62">
        <f>'Glad70-before-LQ'!AM65*$CG65*AM$93</f>
        <v>0.000118204505506428</v>
      </c>
      <c r="AN65" s="62">
        <f>'Glad70-before-LQ'!AN65*$CG65*AN$93</f>
        <v>0.00017981345157636</v>
      </c>
      <c r="AO65" s="62">
        <f>'Glad70-before-LQ'!AO65*$CG65*AO$93</f>
        <v>0.000256336375394049</v>
      </c>
      <c r="AP65" s="62">
        <f>'Glad70-before-LQ'!AP65*$CG65*AP$93</f>
        <v>0.000231022677446588</v>
      </c>
      <c r="AQ65" s="62">
        <f>'Glad70-before-LQ'!AQ65*$CG65*AQ$93</f>
        <v>1.716960816695e-05</v>
      </c>
      <c r="AR65" s="62">
        <f>'Glad70-before-LQ'!AR65*$CG65*AR$93</f>
        <v>7.46842671672309e-05</v>
      </c>
      <c r="AS65" s="62">
        <f>'Glad70-before-LQ'!AS65*$CG65*AS$93</f>
        <v>0.000501312489929139</v>
      </c>
      <c r="AT65" s="62">
        <f>'Glad70-before-LQ'!AT65*$CG65*AT$93</f>
        <v>5.39666986296078e-05</v>
      </c>
      <c r="AU65" s="62">
        <f>'Glad70-before-LQ'!AU65*$CG65*AU$93</f>
        <v>5.11487828688674e-06</v>
      </c>
      <c r="AV65" s="62">
        <f>'Glad70-before-LQ'!AV65*$CG65*AV$93</f>
        <v>0</v>
      </c>
      <c r="AW65" s="62">
        <f>'Glad70-before-LQ'!AW65*$CG65*AW$93</f>
        <v>5.06236885695616e-06</v>
      </c>
      <c r="AX65" s="62">
        <f>'Glad70-before-LQ'!AX65*$CG65*AX$93</f>
        <v>0.000491518313910037</v>
      </c>
      <c r="AY65" s="62">
        <f>'Glad70-before-LQ'!AY65*$CG65*AY$93</f>
        <v>9.48123531235379e-06</v>
      </c>
      <c r="AZ65" s="62">
        <f>'Glad70-before-LQ'!AZ65*$CG65*AZ$93</f>
        <v>0.00410313811362133</v>
      </c>
      <c r="BA65" s="62">
        <f>'Glad70-before-LQ'!BA65*$CG65*BA$93</f>
        <v>0.00224045520153599</v>
      </c>
      <c r="BB65" s="62">
        <f>'Glad70-before-LQ'!BB65*$CG65*BB$93</f>
        <v>0.000576803426782209</v>
      </c>
      <c r="BC65" s="62">
        <f>'Glad70-before-LQ'!BC65*$CG65*BC$93</f>
        <v>0.000459144999577221</v>
      </c>
      <c r="BD65" s="62">
        <f>'Glad70-before-LQ'!BD65*$CG65*BD$93</f>
        <v>0.000132373931148303</v>
      </c>
      <c r="BE65" s="62">
        <f>'Glad70-before-LQ'!BE65*$CG65*BE$93</f>
        <v>0.00746523189184305</v>
      </c>
      <c r="BF65" s="62">
        <f>'Glad70-before-LQ'!BF65*$CG65*BF$93</f>
        <v>0.000277722782252687</v>
      </c>
      <c r="BG65" s="62">
        <f>'Glad70-before-LQ'!BG65*$CG65*BG$93</f>
        <v>0.00379693195684703</v>
      </c>
      <c r="BH65" s="62">
        <f>'Glad70-before-LQ'!BH65*$CG65*BH$93</f>
        <v>0.000108010132148366</v>
      </c>
      <c r="BI65" s="62">
        <f>'Glad70-before-LQ'!BI65*$CG65*BI$93</f>
        <v>0.0035479631975577</v>
      </c>
      <c r="BJ65" s="62">
        <f>'Glad70-before-LQ'!BJ65*$CG65*BJ$93</f>
        <v>1.20172328233921e-05</v>
      </c>
      <c r="BK65" s="62">
        <f>'Glad70-before-LQ'!BK65*$CG65*BK$93</f>
        <v>0.00325767828263937</v>
      </c>
      <c r="BL65" s="62">
        <f>'Glad70-before-LQ'!BL65*$CG65*BL$93</f>
        <v>0.00371214512405738</v>
      </c>
      <c r="BM65" s="62">
        <f>'Glad70-before-LQ'!BM65*$CG65*BM$93</f>
        <v>0.000432242024758686</v>
      </c>
      <c r="BN65" s="62">
        <f>'Glad70-before-LQ'!BN65*$CG65*BN$93</f>
        <v>7.38039663324061e-05</v>
      </c>
      <c r="BO65" s="62">
        <f>'Glad70-before-LQ'!BO65*$CG65*BO$93</f>
        <v>0.0009247600816281811</v>
      </c>
      <c r="BP65" s="62">
        <f>'Glad70-before-LQ'!BP65*$CG65*BP$93</f>
        <v>0.0007406729243275521</v>
      </c>
      <c r="BQ65" s="62">
        <f>'Glad70-before-LQ'!BQ65*$CG65*BQ$93</f>
        <v>3.95370243673072e-05</v>
      </c>
      <c r="BR65" s="62">
        <f>'Glad70-before-LQ'!BR65*$CG65*BR$93</f>
        <v>3.05506216122048e-05</v>
      </c>
      <c r="BS65" s="62">
        <f>'Glad70-before-LQ'!BS65*$CG65*BS$93</f>
        <v>1.10673042614434e-05</v>
      </c>
      <c r="BT65" s="62">
        <f>'Glad70-before-LQ'!BT65*$CG65*BT$93</f>
        <v>5.90903745045886e-05</v>
      </c>
      <c r="BU65" s="62">
        <f>'Glad70-before-LQ'!BU65*$CG65*BU$93</f>
        <v>0.000457112870506379</v>
      </c>
      <c r="BV65" s="4">
        <f>SUM(D65:BU65)</f>
        <v>0.0391298654195841</v>
      </c>
      <c r="BW65" s="66">
        <f>'Glad-base'!BW65*'Households'!$B$3/'Households'!$B$7</f>
        <v>73.2218552008239</v>
      </c>
      <c r="BX65" s="66">
        <f>'Glad-base'!BX65*'Households'!$B$3/'Households'!$B$7</f>
        <v>111.994269515963</v>
      </c>
      <c r="BY65" s="66">
        <f>'Glad-base'!BY65*'Businesses'!$B$4/'Businesses'!$C$4</f>
        <v>0.0202757625391704</v>
      </c>
      <c r="BZ65" s="66">
        <f>'Glad-base'!BZ65*'Households'!$B$3/'Households'!$B$7</f>
        <v>0.00297413406797116</v>
      </c>
      <c r="CA65" s="66">
        <f>'Glad-base'!CA65*'Households'!$B$3/'Households'!$B$7</f>
        <v>0.00745503933058702</v>
      </c>
      <c r="CB65" s="66">
        <f>'Glad-base'!CB65*'Glad-id-output'!B63/'Glad-id-output'!E63</f>
        <v>0</v>
      </c>
      <c r="CC65" s="62">
        <f>'Exports'!D66</f>
        <v>85.7</v>
      </c>
      <c r="CD65" s="4">
        <f>SUM(BW65:CC65)</f>
        <v>270.946829652725</v>
      </c>
      <c r="CE65" s="4">
        <f>SUM(CD65,BV65)</f>
        <v>270.985959518145</v>
      </c>
      <c r="CF65" s="67">
        <v>0.0142227782530934</v>
      </c>
      <c r="CG65" s="67">
        <f>'Glad-id-output'!I63</f>
        <v>1</v>
      </c>
    </row>
    <row r="66" ht="20.05" customHeight="1">
      <c r="A66" t="s" s="58">
        <v>1</v>
      </c>
      <c r="B66" s="59">
        <v>62</v>
      </c>
      <c r="C66" t="s" s="60">
        <v>218</v>
      </c>
      <c r="D66" s="61">
        <f>'Glad70-before-LQ'!D66*$CG66*D$93</f>
        <v>0.00491006914959639</v>
      </c>
      <c r="E66" s="62">
        <f>'Glad70-before-LQ'!E66*$CG66*E$93</f>
        <v>0.00061148339584392</v>
      </c>
      <c r="F66" s="62">
        <f>'Glad70-before-LQ'!F66*$CG66*F$93</f>
        <v>9.11662302052386e-06</v>
      </c>
      <c r="G66" s="62">
        <f>'Glad70-before-LQ'!G66*$CG66*G$93</f>
        <v>0.000708842414964168</v>
      </c>
      <c r="H66" s="62">
        <f>'Glad70-before-LQ'!H66*$CG66*H$93</f>
        <v>0.000632447859588456</v>
      </c>
      <c r="I66" s="62">
        <f>'Glad70-before-LQ'!I66*$CG66*I$93</f>
        <v>0.0212185342392391</v>
      </c>
      <c r="J66" s="62">
        <f>'Glad70-before-LQ'!J66*$CG66*J$93</f>
        <v>0.481151826003189</v>
      </c>
      <c r="K66" s="63">
        <f>'Glad70-before-LQ'!K66*$CG66*K$93</f>
        <v>0.0545633545440351</v>
      </c>
      <c r="L66" s="62">
        <f>'Glad70-before-LQ'!L66*$CG66*L$93</f>
        <v>0.0086833862053479</v>
      </c>
      <c r="M66" s="62">
        <f>'Glad70-before-LQ'!M66*$CG66*M$93</f>
        <v>0.00911889672135603</v>
      </c>
      <c r="N66" s="62">
        <f>'Glad70-before-LQ'!N66*$CG66*N$93</f>
        <v>0.00596889297394644</v>
      </c>
      <c r="O66" s="62">
        <f>'Glad70-before-LQ'!O66*$CG66*O$93</f>
        <v>0.00291074242473479</v>
      </c>
      <c r="P66" s="62">
        <f>'Glad70-before-LQ'!P66*$CG66*P$93</f>
        <v>0.00111138363330909</v>
      </c>
      <c r="Q66" s="62">
        <f>'Glad70-before-LQ'!Q66*$CG66*Q$93</f>
        <v>0.00112626096390854</v>
      </c>
      <c r="R66" s="62">
        <f>'Glad70-before-LQ'!R66*$CG66*R$93</f>
        <v>0.000381612794201256</v>
      </c>
      <c r="S66" s="62">
        <f>'Glad70-before-LQ'!S66*$CG66*S$93</f>
        <v>0.00102466330845346</v>
      </c>
      <c r="T66" s="62">
        <f>'Glad70-before-LQ'!T66*$CG66*T$93</f>
        <v>0.0675914333023539</v>
      </c>
      <c r="U66" s="62">
        <f>'Glad70-before-LQ'!U66*$CG66*U$93</f>
        <v>0.146436236531062</v>
      </c>
      <c r="V66" s="62">
        <f>'Glad70-before-LQ'!V66*$CG66*V$93</f>
        <v>0.00386170171733394</v>
      </c>
      <c r="W66" s="62">
        <f>'Glad70-before-LQ'!W66*$CG66*W$93</f>
        <v>0.133866843929505</v>
      </c>
      <c r="X66" s="64">
        <f>'Glad70-before-LQ'!X66*$CG66*X$93</f>
        <v>0</v>
      </c>
      <c r="Y66" s="62">
        <f>'Glad70-before-LQ'!Y66*$CG66*Y$93</f>
        <v>0.0594491962220991</v>
      </c>
      <c r="Z66" s="62">
        <f>'Glad70-before-LQ'!Z66*$CG66*Z$93</f>
        <v>0.014137719028925</v>
      </c>
      <c r="AA66" s="62">
        <f>'Glad70-before-LQ'!AA66*$CG66*AA$93</f>
        <v>0.0223771361473789</v>
      </c>
      <c r="AB66" s="62">
        <f>'Glad70-before-LQ'!AB66*$CG66*AB$93</f>
        <v>0.000161085003242088</v>
      </c>
      <c r="AC66" s="65">
        <f>'Glad70-before-LQ'!AC66*$CG66*AC$93</f>
        <v>0</v>
      </c>
      <c r="AD66" s="62">
        <f>'Glad70-before-LQ'!AD66*$CG66*AD$93</f>
        <v>0.000734503141025868</v>
      </c>
      <c r="AE66" s="62">
        <f>'Glad70-before-LQ'!AE66*$CG66*AE$93</f>
        <v>0.0109934062240356</v>
      </c>
      <c r="AF66" s="62">
        <f>'Glad70-before-LQ'!AF66*$CG66*AF$93</f>
        <v>0.156017351866396</v>
      </c>
      <c r="AG66" s="62">
        <f>'Glad70-before-LQ'!AG66*$CG66*AG$93</f>
        <v>0.0140367280521701</v>
      </c>
      <c r="AH66" s="62">
        <f>'Glad70-before-LQ'!AH66*$CG66*AH$93</f>
        <v>0.0406690958699253</v>
      </c>
      <c r="AI66" s="62">
        <f>'Glad70-before-LQ'!AI66*$CG66*AI$93</f>
        <v>0.0576672036716373</v>
      </c>
      <c r="AJ66" s="62">
        <f>'Glad70-before-LQ'!AJ66*$CG66*AJ$93</f>
        <v>0.0278765173559089</v>
      </c>
      <c r="AK66" s="62">
        <f>'Glad70-before-LQ'!AK66*$CG66*AK$93</f>
        <v>0.0354523482863964</v>
      </c>
      <c r="AL66" s="62">
        <f>'Glad70-before-LQ'!AL66*$CG66*AL$93</f>
        <v>0.00972602594932959</v>
      </c>
      <c r="AM66" s="62">
        <f>'Glad70-before-LQ'!AM66*$CG66*AM$93</f>
        <v>0.0168612750472619</v>
      </c>
      <c r="AN66" s="62">
        <f>'Glad70-before-LQ'!AN66*$CG66*AN$93</f>
        <v>0.0472770506333994</v>
      </c>
      <c r="AO66" s="62">
        <f>'Glad70-before-LQ'!AO66*$CG66*AO$93</f>
        <v>0.0587800092808992</v>
      </c>
      <c r="AP66" s="62">
        <f>'Glad70-before-LQ'!AP66*$CG66*AP$93</f>
        <v>0.0118093658873419</v>
      </c>
      <c r="AQ66" s="62">
        <f>'Glad70-before-LQ'!AQ66*$CG66*AQ$93</f>
        <v>0.0017174397583965</v>
      </c>
      <c r="AR66" s="62">
        <f>'Glad70-before-LQ'!AR66*$CG66*AR$93</f>
        <v>0.00458325665150097</v>
      </c>
      <c r="AS66" s="62">
        <f>'Glad70-before-LQ'!AS66*$CG66*AS$93</f>
        <v>0.211243057006341</v>
      </c>
      <c r="AT66" s="62">
        <f>'Glad70-before-LQ'!AT66*$CG66*AT$93</f>
        <v>0.00213621350105313</v>
      </c>
      <c r="AU66" s="62">
        <f>'Glad70-before-LQ'!AU66*$CG66*AU$93</f>
        <v>0.0010895786796416</v>
      </c>
      <c r="AV66" s="62">
        <f>'Glad70-before-LQ'!AV66*$CG66*AV$93</f>
        <v>0.000721248899410032</v>
      </c>
      <c r="AW66" s="62">
        <f>'Glad70-before-LQ'!AW66*$CG66*AW$93</f>
        <v>1.43856761449651e-06</v>
      </c>
      <c r="AX66" s="62">
        <f>'Glad70-before-LQ'!AX66*$CG66*AX$93</f>
        <v>0.00201630645246979</v>
      </c>
      <c r="AY66" s="62">
        <f>'Glad70-before-LQ'!AY66*$CG66*AY$93</f>
        <v>0.00226365595551669</v>
      </c>
      <c r="AZ66" s="62">
        <f>'Glad70-before-LQ'!AZ66*$CG66*AZ$93</f>
        <v>0.0446083983525465</v>
      </c>
      <c r="BA66" s="62">
        <f>'Glad70-before-LQ'!BA66*$CG66*BA$93</f>
        <v>0.0091549893912396</v>
      </c>
      <c r="BB66" s="62">
        <f>'Glad70-before-LQ'!BB66*$CG66*BB$93</f>
        <v>0.125590338964306</v>
      </c>
      <c r="BC66" s="62">
        <f>'Glad70-before-LQ'!BC66*$CG66*BC$93</f>
        <v>0.06681388968931409</v>
      </c>
      <c r="BD66" s="62">
        <f>'Glad70-before-LQ'!BD66*$CG66*BD$93</f>
        <v>0.0268187364821641</v>
      </c>
      <c r="BE66" s="62">
        <f>'Glad70-before-LQ'!BE66*$CG66*BE$93</f>
        <v>0.791547846682773</v>
      </c>
      <c r="BF66" s="62">
        <f>'Glad70-before-LQ'!BF66*$CG66*BF$93</f>
        <v>0.00470370264862791</v>
      </c>
      <c r="BG66" s="62">
        <f>'Glad70-before-LQ'!BG66*$CG66*BG$93</f>
        <v>0.265784828204705</v>
      </c>
      <c r="BH66" s="62">
        <f>'Glad70-before-LQ'!BH66*$CG66*BH$93</f>
        <v>0.0673134732639855</v>
      </c>
      <c r="BI66" s="62">
        <f>'Glad70-before-LQ'!BI66*$CG66*BI$93</f>
        <v>0.0791994690706524</v>
      </c>
      <c r="BJ66" s="62">
        <f>'Glad70-before-LQ'!BJ66*$CG66*BJ$93</f>
        <v>0.000524471239679538</v>
      </c>
      <c r="BK66" s="62">
        <f>'Glad70-before-LQ'!BK66*$CG66*BK$93</f>
        <v>0.142560190928824</v>
      </c>
      <c r="BL66" s="62">
        <f>'Glad70-before-LQ'!BL66*$CG66*BL$93</f>
        <v>1.54766327828852</v>
      </c>
      <c r="BM66" s="62">
        <f>'Glad70-before-LQ'!BM66*$CG66*BM$93</f>
        <v>0.181710761496805</v>
      </c>
      <c r="BN66" s="62">
        <f>'Glad70-before-LQ'!BN66*$CG66*BN$93</f>
        <v>0.0199566398824568</v>
      </c>
      <c r="BO66" s="62">
        <f>'Glad70-before-LQ'!BO66*$CG66*BO$93</f>
        <v>0.22696894317658</v>
      </c>
      <c r="BP66" s="62">
        <f>'Glad70-before-LQ'!BP66*$CG66*BP$93</f>
        <v>0.191910760999917</v>
      </c>
      <c r="BQ66" s="62">
        <f>'Glad70-before-LQ'!BQ66*$CG66*BQ$93</f>
        <v>0.00577339878919524</v>
      </c>
      <c r="BR66" s="62">
        <f>'Glad70-before-LQ'!BR66*$CG66*BR$93</f>
        <v>0.00158130017464772</v>
      </c>
      <c r="BS66" s="62">
        <f>'Glad70-before-LQ'!BS66*$CG66*BS$93</f>
        <v>0.000530566566293595</v>
      </c>
      <c r="BT66" s="62">
        <f>'Glad70-before-LQ'!BT66*$CG66*BT$93</f>
        <v>0.129682223903539</v>
      </c>
      <c r="BU66" s="62">
        <f>'Glad70-before-LQ'!BU66*$CG66*BU$93</f>
        <v>0.158303648664682</v>
      </c>
      <c r="BV66" s="4">
        <f>SUM(D66:BU66)</f>
        <v>5.84438779873576</v>
      </c>
      <c r="BW66" s="66">
        <f>'Glad-base'!BW66*'Households'!$B$3/'Households'!$B$7</f>
        <v>51.1582323625953</v>
      </c>
      <c r="BX66" s="66">
        <f>'Glad-base'!BX66*'Households'!$B$3/'Households'!$B$7</f>
        <v>45.0090797116375</v>
      </c>
      <c r="BY66" s="66">
        <f>'Glad-base'!BY66*'Businesses'!$B$4/'Businesses'!$C$4</f>
        <v>1.65710074910593</v>
      </c>
      <c r="BZ66" s="66">
        <f>'Glad-base'!BZ66*'Households'!$B$3/'Households'!$B$7</f>
        <v>0.0285578968486097</v>
      </c>
      <c r="CA66" s="66">
        <f>'Glad-base'!CA66*'Households'!$B$3/'Households'!$B$7</f>
        <v>0.72718294476828</v>
      </c>
      <c r="CB66" s="66">
        <f>'Glad-base'!CB66*'Glad-id-output'!B64/'Glad-id-output'!E64</f>
        <v>4.8399605876527e-05</v>
      </c>
      <c r="CC66" s="62">
        <f>'Exports'!D67</f>
        <v>10.9</v>
      </c>
      <c r="CD66" s="4">
        <f>SUM(BW66:CC66)</f>
        <v>109.480202064561</v>
      </c>
      <c r="CE66" s="4">
        <f>SUM(CD66,BV66)</f>
        <v>115.324589863297</v>
      </c>
      <c r="CF66" s="67">
        <v>0.00159734672859825</v>
      </c>
      <c r="CG66" s="67">
        <f>'Glad-id-output'!I64</f>
        <v>0.3</v>
      </c>
    </row>
    <row r="67" ht="20.05" customHeight="1">
      <c r="A67" t="s" s="58">
        <v>1</v>
      </c>
      <c r="B67" s="59">
        <v>63</v>
      </c>
      <c r="C67" t="s" s="60">
        <v>219</v>
      </c>
      <c r="D67" s="61">
        <f>'Glad70-before-LQ'!D67*$CG67*D$93</f>
        <v>0.00217509951207847</v>
      </c>
      <c r="E67" s="62">
        <f>'Glad70-before-LQ'!E67*$CG67*E$93</f>
        <v>0.000141086718048465</v>
      </c>
      <c r="F67" s="62">
        <f>'Glad70-before-LQ'!F67*$CG67*F$93</f>
        <v>6.57053911389108e-06</v>
      </c>
      <c r="G67" s="62">
        <f>'Glad70-before-LQ'!G67*$CG67*G$93</f>
        <v>0.000225252980274184</v>
      </c>
      <c r="H67" s="62">
        <f>'Glad70-before-LQ'!H67*$CG67*H$93</f>
        <v>0.000341244242487187</v>
      </c>
      <c r="I67" s="62">
        <f>'Glad70-before-LQ'!I67*$CG67*I$93</f>
        <v>0.0189017672004056</v>
      </c>
      <c r="J67" s="62">
        <f>'Glad70-before-LQ'!J67*$CG67*J$93</f>
        <v>0.203675169722537</v>
      </c>
      <c r="K67" s="63">
        <f>'Glad70-before-LQ'!K67*$CG67*K$93</f>
        <v>0.0605901498820638</v>
      </c>
      <c r="L67" s="62">
        <f>'Glad70-before-LQ'!L67*$CG67*L$93</f>
        <v>2.38493140993162e-05</v>
      </c>
      <c r="M67" s="62">
        <f>'Glad70-before-LQ'!M67*$CG67*M$93</f>
        <v>0.00508303689482983</v>
      </c>
      <c r="N67" s="62">
        <f>'Glad70-before-LQ'!N67*$CG67*N$93</f>
        <v>0.00150022468925113</v>
      </c>
      <c r="O67" s="62">
        <f>'Glad70-before-LQ'!O67*$CG67*O$93</f>
        <v>0.00114434198654371</v>
      </c>
      <c r="P67" s="62">
        <f>'Glad70-before-LQ'!P67*$CG67*P$93</f>
        <v>0.000673829110893096</v>
      </c>
      <c r="Q67" s="62">
        <f>'Glad70-before-LQ'!Q67*$CG67*Q$93</f>
        <v>0.000493147223987176</v>
      </c>
      <c r="R67" s="62">
        <f>'Glad70-before-LQ'!R67*$CG67*R$93</f>
        <v>0.000429465087210695</v>
      </c>
      <c r="S67" s="62">
        <f>'Glad70-before-LQ'!S67*$CG67*S$93</f>
        <v>0.000253430847850473</v>
      </c>
      <c r="T67" s="62">
        <f>'Glad70-before-LQ'!T67*$CG67*T$93</f>
        <v>0.008899525672544159</v>
      </c>
      <c r="U67" s="62">
        <f>'Glad70-before-LQ'!U67*$CG67*U$93</f>
        <v>0.165067700985991</v>
      </c>
      <c r="V67" s="62">
        <f>'Glad70-before-LQ'!V67*$CG67*V$93</f>
        <v>0.00154980743847652</v>
      </c>
      <c r="W67" s="62">
        <f>'Glad70-before-LQ'!W67*$CG67*W$93</f>
        <v>0.048891822762277</v>
      </c>
      <c r="X67" s="64">
        <f>'Glad70-before-LQ'!X67*$CG67*X$93</f>
        <v>0</v>
      </c>
      <c r="Y67" s="62">
        <f>'Glad70-before-LQ'!Y67*$CG67*Y$93</f>
        <v>0.0307080301080339</v>
      </c>
      <c r="Z67" s="62">
        <f>'Glad70-before-LQ'!Z67*$CG67*Z$93</f>
        <v>0.00243551214853709</v>
      </c>
      <c r="AA67" s="62">
        <f>'Glad70-before-LQ'!AA67*$CG67*AA$93</f>
        <v>0.00583445668735581</v>
      </c>
      <c r="AB67" s="62">
        <f>'Glad70-before-LQ'!AB67*$CG67*AB$93</f>
        <v>0.000314938833906632</v>
      </c>
      <c r="AC67" s="65">
        <f>'Glad70-before-LQ'!AC67*$CG67*AC$93</f>
        <v>0</v>
      </c>
      <c r="AD67" s="62">
        <f>'Glad70-before-LQ'!AD67*$CG67*AD$93</f>
        <v>1.47713049980064e-06</v>
      </c>
      <c r="AE67" s="62">
        <f>'Glad70-before-LQ'!AE67*$CG67*AE$93</f>
        <v>0.0116027501126608</v>
      </c>
      <c r="AF67" s="62">
        <f>'Glad70-before-LQ'!AF67*$CG67*AF$93</f>
        <v>0.08297848412513099</v>
      </c>
      <c r="AG67" s="62">
        <f>'Glad70-before-LQ'!AG67*$CG67*AG$93</f>
        <v>0.0102732582051231</v>
      </c>
      <c r="AH67" s="62">
        <f>'Glad70-before-LQ'!AH67*$CG67*AH$93</f>
        <v>0.0882887525928414</v>
      </c>
      <c r="AI67" s="62">
        <f>'Glad70-before-LQ'!AI67*$CG67*AI$93</f>
        <v>0.0918066953367654</v>
      </c>
      <c r="AJ67" s="62">
        <f>'Glad70-before-LQ'!AJ67*$CG67*AJ$93</f>
        <v>0.04154139386294</v>
      </c>
      <c r="AK67" s="62">
        <f>'Glad70-before-LQ'!AK67*$CG67*AK$93</f>
        <v>0.0580832522669026</v>
      </c>
      <c r="AL67" s="62">
        <f>'Glad70-before-LQ'!AL67*$CG67*AL$93</f>
        <v>0.00647057369753244</v>
      </c>
      <c r="AM67" s="62">
        <f>'Glad70-before-LQ'!AM67*$CG67*AM$93</f>
        <v>0.009940866099039479</v>
      </c>
      <c r="AN67" s="62">
        <f>'Glad70-before-LQ'!AN67*$CG67*AN$93</f>
        <v>0.102184609570678</v>
      </c>
      <c r="AO67" s="62">
        <f>'Glad70-before-LQ'!AO67*$CG67*AO$93</f>
        <v>0.016501134565231</v>
      </c>
      <c r="AP67" s="62">
        <f>'Glad70-before-LQ'!AP67*$CG67*AP$93</f>
        <v>0.024323094249032</v>
      </c>
      <c r="AQ67" s="62">
        <f>'Glad70-before-LQ'!AQ67*$CG67*AQ$93</f>
        <v>0.0011553700434617</v>
      </c>
      <c r="AR67" s="62">
        <f>'Glad70-before-LQ'!AR67*$CG67*AR$93</f>
        <v>0.00164046704831351</v>
      </c>
      <c r="AS67" s="62">
        <f>'Glad70-before-LQ'!AS67*$CG67*AS$93</f>
        <v>0.057262332728968</v>
      </c>
      <c r="AT67" s="62">
        <f>'Glad70-before-LQ'!AT67*$CG67*AT$93</f>
        <v>0.00157481934007141</v>
      </c>
      <c r="AU67" s="62">
        <f>'Glad70-before-LQ'!AU67*$CG67*AU$93</f>
        <v>0.000530321541237889</v>
      </c>
      <c r="AV67" s="62">
        <f>'Glad70-before-LQ'!AV67*$CG67*AV$93</f>
        <v>2.14062791672942e-06</v>
      </c>
      <c r="AW67" s="62">
        <f>'Glad70-before-LQ'!AW67*$CG67*AW$93</f>
        <v>1.17810272607793e-06</v>
      </c>
      <c r="AX67" s="62">
        <f>'Glad70-before-LQ'!AX67*$CG67*AX$93</f>
        <v>0.000148272805260352</v>
      </c>
      <c r="AY67" s="62">
        <f>'Glad70-before-LQ'!AY67*$CG67*AY$93</f>
        <v>2.24903721362811e-06</v>
      </c>
      <c r="AZ67" s="62">
        <f>'Glad70-before-LQ'!AZ67*$CG67*AZ$93</f>
        <v>0.0008735163052699079</v>
      </c>
      <c r="BA67" s="62">
        <f>'Glad70-before-LQ'!BA67*$CG67*BA$93</f>
        <v>0.00047854282647169</v>
      </c>
      <c r="BB67" s="62">
        <f>'Glad70-before-LQ'!BB67*$CG67*BB$93</f>
        <v>0.000126884324697112</v>
      </c>
      <c r="BC67" s="62">
        <f>'Glad70-before-LQ'!BC67*$CG67*BC$93</f>
        <v>0.0578601015169568</v>
      </c>
      <c r="BD67" s="62">
        <f>'Glad70-before-LQ'!BD67*$CG67*BD$93</f>
        <v>0.0373017227025108</v>
      </c>
      <c r="BE67" s="62">
        <f>'Glad70-before-LQ'!BE67*$CG67*BE$93</f>
        <v>0.231058999096209</v>
      </c>
      <c r="BF67" s="62">
        <f>'Glad70-before-LQ'!BF67*$CG67*BF$93</f>
        <v>5.97240963715689e-05</v>
      </c>
      <c r="BG67" s="62">
        <f>'Glad70-before-LQ'!BG67*$CG67*BG$93</f>
        <v>0.0760982948116566</v>
      </c>
      <c r="BH67" s="62">
        <f>'Glad70-before-LQ'!BH67*$CG67*BH$93</f>
        <v>0.0192153365611495</v>
      </c>
      <c r="BI67" s="62">
        <f>'Glad70-before-LQ'!BI67*$CG67*BI$93</f>
        <v>0.0207359152302873</v>
      </c>
      <c r="BJ67" s="62">
        <f>'Glad70-before-LQ'!BJ67*$CG67*BJ$93</f>
        <v>5.08261678501448e-05</v>
      </c>
      <c r="BK67" s="62">
        <f>'Glad70-before-LQ'!BK67*$CG67*BK$93</f>
        <v>0.0183864006776862</v>
      </c>
      <c r="BL67" s="62">
        <f>'Glad70-before-LQ'!BL67*$CG67*BL$93</f>
        <v>0.489299982218741</v>
      </c>
      <c r="BM67" s="62">
        <f>'Glad70-before-LQ'!BM67*$CG67*BM$93</f>
        <v>0.0723356549229642</v>
      </c>
      <c r="BN67" s="62">
        <f>'Glad70-before-LQ'!BN67*$CG67*BN$93</f>
        <v>0.00856583286037038</v>
      </c>
      <c r="BO67" s="62">
        <f>'Glad70-before-LQ'!BO67*$CG67*BO$93</f>
        <v>0.087937836603087</v>
      </c>
      <c r="BP67" s="62">
        <f>'Glad70-before-LQ'!BP67*$CG67*BP$93</f>
        <v>0.0270716540745781</v>
      </c>
      <c r="BQ67" s="62">
        <f>'Glad70-before-LQ'!BQ67*$CG67*BQ$93</f>
        <v>0.0211138859946769</v>
      </c>
      <c r="BR67" s="62">
        <f>'Glad70-before-LQ'!BR67*$CG67*BR$93</f>
        <v>0.00308767494979151</v>
      </c>
      <c r="BS67" s="62">
        <f>'Glad70-before-LQ'!BS67*$CG67*BS$93</f>
        <v>0.000314585785468655</v>
      </c>
      <c r="BT67" s="62">
        <f>'Glad70-before-LQ'!BT67*$CG67*BT$93</f>
        <v>0.026496248328646</v>
      </c>
      <c r="BU67" s="62">
        <f>'Glad70-before-LQ'!BU67*$CG67*BU$93</f>
        <v>0.0232272703525099</v>
      </c>
      <c r="BV67" s="4">
        <f>SUM(D67:BU67)</f>
        <v>2.38736984408629</v>
      </c>
      <c r="BW67" s="66">
        <f>'Glad-base'!BW67*'Households'!$B$3/'Households'!$B$7</f>
        <v>19.1530487201339</v>
      </c>
      <c r="BX67" s="66">
        <f>'Glad-base'!BX67*'Households'!$B$3/'Households'!$B$7</f>
        <v>3.76170339855819</v>
      </c>
      <c r="BY67" s="66">
        <f>'Glad-base'!BY67*'Businesses'!$B$4/'Businesses'!$C$4</f>
        <v>0.090880340173372</v>
      </c>
      <c r="BZ67" s="66">
        <f>'Glad-base'!BZ67*'Households'!$B$3/'Households'!$B$7</f>
        <v>0.00246361717816684</v>
      </c>
      <c r="CA67" s="66">
        <f>'Glad-base'!CA67*'Households'!$B$3/'Households'!$B$7</f>
        <v>0.0394731062100927</v>
      </c>
      <c r="CB67" s="66">
        <f>'Glad-base'!CB67*'Glad-id-output'!B65/'Glad-id-output'!E65</f>
        <v>3.22225984629446e-05</v>
      </c>
      <c r="CC67" s="62">
        <f>'Exports'!D68</f>
        <v>0.8</v>
      </c>
      <c r="CD67" s="4">
        <f>SUM(BW67:CC67)</f>
        <v>23.8476014048522</v>
      </c>
      <c r="CE67" s="4">
        <f>SUM(CD67,BV67)</f>
        <v>26.2349712489385</v>
      </c>
      <c r="CF67" s="67">
        <v>0.00118465435525532</v>
      </c>
      <c r="CG67" s="67">
        <f>'Glad-id-output'!I65</f>
        <v>0.6</v>
      </c>
    </row>
    <row r="68" ht="20.05" customHeight="1">
      <c r="A68" t="s" s="58">
        <v>1</v>
      </c>
      <c r="B68" s="59">
        <v>64</v>
      </c>
      <c r="C68" t="s" s="60">
        <v>220</v>
      </c>
      <c r="D68" s="61">
        <f>'Glad70-before-LQ'!D68*$CG68*D$93</f>
        <v>0.000887015973568721</v>
      </c>
      <c r="E68" s="62">
        <f>'Glad70-before-LQ'!E68*$CG68*E$93</f>
        <v>0.00503392782438666</v>
      </c>
      <c r="F68" s="62">
        <f>'Glad70-before-LQ'!F68*$CG68*F$93</f>
        <v>0.000196634333881714</v>
      </c>
      <c r="G68" s="62">
        <f>'Glad70-before-LQ'!G68*$CG68*G$93</f>
        <v>0.00280190868335961</v>
      </c>
      <c r="H68" s="62">
        <f>'Glad70-before-LQ'!H68*$CG68*H$93</f>
        <v>0.00103619420615689</v>
      </c>
      <c r="I68" s="62">
        <f>'Glad70-before-LQ'!I68*$CG68*I$93</f>
        <v>0.000548984348878253</v>
      </c>
      <c r="J68" s="62">
        <f>'Glad70-before-LQ'!J68*$CG68*J$93</f>
        <v>0.0866061492552507</v>
      </c>
      <c r="K68" s="63">
        <f>'Glad70-before-LQ'!K68*$CG68*K$93</f>
        <v>0.00433598562956252</v>
      </c>
      <c r="L68" s="62">
        <f>'Glad70-before-LQ'!L68*$CG68*L$93</f>
        <v>0.00145725519905702</v>
      </c>
      <c r="M68" s="62">
        <f>'Glad70-before-LQ'!M68*$CG68*M$93</f>
        <v>0.00643284736082101</v>
      </c>
      <c r="N68" s="62">
        <f>'Glad70-before-LQ'!N68*$CG68*N$93</f>
        <v>0.00222644492006322</v>
      </c>
      <c r="O68" s="62">
        <f>'Glad70-before-LQ'!O68*$CG68*O$93</f>
        <v>0.0135739614560973</v>
      </c>
      <c r="P68" s="62">
        <f>'Glad70-before-LQ'!P68*$CG68*P$93</f>
        <v>0.00446549669435607</v>
      </c>
      <c r="Q68" s="62">
        <f>'Glad70-before-LQ'!Q68*$CG68*Q$93</f>
        <v>0.00588010239286124</v>
      </c>
      <c r="R68" s="62">
        <f>'Glad70-before-LQ'!R68*$CG68*R$93</f>
        <v>0.00119200092248514</v>
      </c>
      <c r="S68" s="62">
        <f>'Glad70-before-LQ'!S68*$CG68*S$93</f>
        <v>0.00246473626827724</v>
      </c>
      <c r="T68" s="62">
        <f>'Glad70-before-LQ'!T68*$CG68*T$93</f>
        <v>0.0220428575440773</v>
      </c>
      <c r="U68" s="62">
        <f>'Glad70-before-LQ'!U68*$CG68*U$93</f>
        <v>3.11109323819114</v>
      </c>
      <c r="V68" s="62">
        <f>'Glad70-before-LQ'!V68*$CG68*V$93</f>
        <v>0.00527920959951698</v>
      </c>
      <c r="W68" s="62">
        <f>'Glad70-before-LQ'!W68*$CG68*W$93</f>
        <v>0.0443237268968287</v>
      </c>
      <c r="X68" s="64">
        <f>'Glad70-before-LQ'!X68*$CG68*X$93</f>
        <v>0</v>
      </c>
      <c r="Y68" s="62">
        <f>'Glad70-before-LQ'!Y68*$CG68*Y$93</f>
        <v>0.014704758978338</v>
      </c>
      <c r="Z68" s="62">
        <f>'Glad70-before-LQ'!Z68*$CG68*Z$93</f>
        <v>0.00272520777123841</v>
      </c>
      <c r="AA68" s="62">
        <f>'Glad70-before-LQ'!AA68*$CG68*AA$93</f>
        <v>0.009355383922485401</v>
      </c>
      <c r="AB68" s="62">
        <f>'Glad70-before-LQ'!AB68*$CG68*AB$93</f>
        <v>0.000380719345704998</v>
      </c>
      <c r="AC68" s="65">
        <f>'Glad70-before-LQ'!AC68*$CG68*AC$93</f>
        <v>0</v>
      </c>
      <c r="AD68" s="62">
        <f>'Glad70-before-LQ'!AD68*$CG68*AD$93</f>
        <v>7.943463621954209e-06</v>
      </c>
      <c r="AE68" s="62">
        <f>'Glad70-before-LQ'!AE68*$CG68*AE$93</f>
        <v>0.005793668487304</v>
      </c>
      <c r="AF68" s="62">
        <f>'Glad70-before-LQ'!AF68*$CG68*AF$93</f>
        <v>2.19531501378451e-05</v>
      </c>
      <c r="AG68" s="62">
        <f>'Glad70-before-LQ'!AG68*$CG68*AG$93</f>
        <v>0.00178385255322415</v>
      </c>
      <c r="AH68" s="62">
        <f>'Glad70-before-LQ'!AH68*$CG68*AH$93</f>
        <v>0.0460012388781411</v>
      </c>
      <c r="AI68" s="62">
        <f>'Glad70-before-LQ'!AI68*$CG68*AI$93</f>
        <v>0.014520395118693</v>
      </c>
      <c r="AJ68" s="62">
        <f>'Glad70-before-LQ'!AJ68*$CG68*AJ$93</f>
        <v>0.0208243052795872</v>
      </c>
      <c r="AK68" s="62">
        <f>'Glad70-before-LQ'!AK68*$CG68*AK$93</f>
        <v>0.0438884578585547</v>
      </c>
      <c r="AL68" s="62">
        <f>'Glad70-before-LQ'!AL68*$CG68*AL$93</f>
        <v>0.0242846434723454</v>
      </c>
      <c r="AM68" s="62">
        <f>'Glad70-before-LQ'!AM68*$CG68*AM$93</f>
        <v>0.0191929673831846</v>
      </c>
      <c r="AN68" s="62">
        <f>'Glad70-before-LQ'!AN68*$CG68*AN$93</f>
        <v>0.000509701976199144</v>
      </c>
      <c r="AO68" s="62">
        <f>'Glad70-before-LQ'!AO68*$CG68*AO$93</f>
        <v>0.00215223253852245</v>
      </c>
      <c r="AP68" s="62">
        <f>'Glad70-before-LQ'!AP68*$CG68*AP$93</f>
        <v>0.0301349574147422</v>
      </c>
      <c r="AQ68" s="62">
        <f>'Glad70-before-LQ'!AQ68*$CG68*AQ$93</f>
        <v>4.49852770609968e-05</v>
      </c>
      <c r="AR68" s="62">
        <f>'Glad70-before-LQ'!AR68*$CG68*AR$93</f>
        <v>0.0354959969115175</v>
      </c>
      <c r="AS68" s="62">
        <f>'Glad70-before-LQ'!AS68*$CG68*AS$93</f>
        <v>0.09930370039445691</v>
      </c>
      <c r="AT68" s="62">
        <f>'Glad70-before-LQ'!AT68*$CG68*AT$93</f>
        <v>0.00703136909811961</v>
      </c>
      <c r="AU68" s="62">
        <f>'Glad70-before-LQ'!AU68*$CG68*AU$93</f>
        <v>5.52598662919526e-05</v>
      </c>
      <c r="AV68" s="62">
        <f>'Glad70-before-LQ'!AV68*$CG68*AV$93</f>
        <v>4.17517582780757e-06</v>
      </c>
      <c r="AW68" s="62">
        <f>'Glad70-before-LQ'!AW68*$CG68*AW$93</f>
        <v>9.62945371070407e-06</v>
      </c>
      <c r="AX68" s="62">
        <f>'Glad70-before-LQ'!AX68*$CG68*AX$93</f>
        <v>0.000491097503483529</v>
      </c>
      <c r="AY68" s="62">
        <f>'Glad70-before-LQ'!AY68*$CG68*AY$93</f>
        <v>9.01158342362558e-06</v>
      </c>
      <c r="AZ68" s="62">
        <f>'Glad70-before-LQ'!AZ68*$CG68*AZ$93</f>
        <v>0.0123538441085098</v>
      </c>
      <c r="BA68" s="62">
        <f>'Glad70-before-LQ'!BA68*$CG68*BA$93</f>
        <v>0.470752081868644</v>
      </c>
      <c r="BB68" s="62">
        <f>'Glad70-before-LQ'!BB68*$CG68*BB$93</f>
        <v>0.0417910302803152</v>
      </c>
      <c r="BC68" s="62">
        <f>'Glad70-before-LQ'!BC68*$CG68*BC$93</f>
        <v>0.0333528532640213</v>
      </c>
      <c r="BD68" s="62">
        <f>'Glad70-before-LQ'!BD68*$CG68*BD$93</f>
        <v>0.0148192958962725</v>
      </c>
      <c r="BE68" s="62">
        <f>'Glad70-before-LQ'!BE68*$CG68*BE$93</f>
        <v>0.101884890072917</v>
      </c>
      <c r="BF68" s="62">
        <f>'Glad70-before-LQ'!BF68*$CG68*BF$93</f>
        <v>0.000219427332479125</v>
      </c>
      <c r="BG68" s="62">
        <f>'Glad70-before-LQ'!BG68*$CG68*BG$93</f>
        <v>0.0835675175138975</v>
      </c>
      <c r="BH68" s="62">
        <f>'Glad70-before-LQ'!BH68*$CG68*BH$93</f>
        <v>0.07236877800438229</v>
      </c>
      <c r="BI68" s="62">
        <f>'Glad70-before-LQ'!BI68*$CG68*BI$93</f>
        <v>0.170235826474979</v>
      </c>
      <c r="BJ68" s="62">
        <f>'Glad70-before-LQ'!BJ68*$CG68*BJ$93</f>
        <v>0.00570288721226074</v>
      </c>
      <c r="BK68" s="62">
        <f>'Glad70-before-LQ'!BK68*$CG68*BK$93</f>
        <v>0.0567139158103977</v>
      </c>
      <c r="BL68" s="62">
        <f>'Glad70-before-LQ'!BL68*$CG68*BL$93</f>
        <v>0.579604938413894</v>
      </c>
      <c r="BM68" s="62">
        <f>'Glad70-before-LQ'!BM68*$CG68*BM$93</f>
        <v>0.0901284506150716</v>
      </c>
      <c r="BN68" s="62">
        <f>'Glad70-before-LQ'!BN68*$CG68*BN$93</f>
        <v>0.00846048273321191</v>
      </c>
      <c r="BO68" s="62">
        <f>'Glad70-before-LQ'!BO68*$CG68*BO$93</f>
        <v>4.28246488244234</v>
      </c>
      <c r="BP68" s="62">
        <f>'Glad70-before-LQ'!BP68*$CG68*BP$93</f>
        <v>0.569495048132593</v>
      </c>
      <c r="BQ68" s="62">
        <f>'Glad70-before-LQ'!BQ68*$CG68*BQ$93</f>
        <v>3.79959134499105e-05</v>
      </c>
      <c r="BR68" s="62">
        <f>'Glad70-before-LQ'!BR68*$CG68*BR$93</f>
        <v>0.00675551002282646</v>
      </c>
      <c r="BS68" s="62">
        <f>'Glad70-before-LQ'!BS68*$CG68*BS$93</f>
        <v>0.000658084357748996</v>
      </c>
      <c r="BT68" s="62">
        <f>'Glad70-before-LQ'!BT68*$CG68*BT$93</f>
        <v>0.0552163162514765</v>
      </c>
      <c r="BU68" s="62">
        <f>'Glad70-before-LQ'!BU68*$CG68*BU$93</f>
        <v>0.0444697684943426</v>
      </c>
      <c r="BV68" s="4">
        <f>SUM(D68:BU68)</f>
        <v>10.4016601157726</v>
      </c>
      <c r="BW68" s="66">
        <f>'Glad-base'!BW68*'Households'!$B$3/'Households'!$B$7</f>
        <v>113.2200817707</v>
      </c>
      <c r="BX68" s="66">
        <f>'Glad-base'!BX68*'Households'!$B$3/'Households'!$B$7</f>
        <v>188.562846549949</v>
      </c>
      <c r="BY68" s="66">
        <f>'Glad-base'!BY68*'Businesses'!$B$4/'Businesses'!$C$4</f>
        <v>0.367332769720714</v>
      </c>
      <c r="BZ68" s="66">
        <f>'Glad-base'!BZ68*'Households'!$B$3/'Households'!$B$7</f>
        <v>0.0089853958084449</v>
      </c>
      <c r="CA68" s="66">
        <f>'Glad-base'!CA68*'Households'!$B$3/'Households'!$B$7</f>
        <v>0.159715656797116</v>
      </c>
      <c r="CB68" s="66">
        <f>'Glad-base'!CB68*'Glad-id-output'!B66/'Glad-id-output'!E66</f>
        <v>0</v>
      </c>
      <c r="CC68" s="62">
        <f>'Exports'!D69</f>
        <v>39.9</v>
      </c>
      <c r="CD68" s="4">
        <f>SUM(BW68:CC68)</f>
        <v>342.218962142975</v>
      </c>
      <c r="CE68" s="4">
        <f>SUM(CD68,BV68)</f>
        <v>352.620622258748</v>
      </c>
      <c r="CF68" s="67">
        <v>0.007870298567048351</v>
      </c>
      <c r="CG68" s="67">
        <f>'Glad-id-output'!I66</f>
        <v>0.67</v>
      </c>
    </row>
    <row r="69" ht="20.05" customHeight="1">
      <c r="A69" t="s" s="58">
        <v>1</v>
      </c>
      <c r="B69" s="59">
        <v>65</v>
      </c>
      <c r="C69" t="s" s="60">
        <v>153</v>
      </c>
      <c r="D69" s="61">
        <f>'Glad70-before-LQ'!D69*$CG69*D$93</f>
        <v>2.67769034832762e-05</v>
      </c>
      <c r="E69" s="62">
        <f>'Glad70-before-LQ'!E69*$CG69*E$93</f>
        <v>0</v>
      </c>
      <c r="F69" s="62">
        <f>'Glad70-before-LQ'!F69*$CG69*F$93</f>
        <v>0</v>
      </c>
      <c r="G69" s="62">
        <f>'Glad70-before-LQ'!G69*$CG69*G$93</f>
        <v>0</v>
      </c>
      <c r="H69" s="62">
        <f>'Glad70-before-LQ'!H69*$CG69*H$93</f>
        <v>2.38845008327083e-06</v>
      </c>
      <c r="I69" s="62">
        <f>'Glad70-before-LQ'!I69*$CG69*I$93</f>
        <v>6.89142289878004e-05</v>
      </c>
      <c r="J69" s="62">
        <f>'Glad70-before-LQ'!J69*$CG69*J$93</f>
        <v>0.00063457294636245</v>
      </c>
      <c r="K69" s="63">
        <f>'Glad70-before-LQ'!K69*$CG69*K$93</f>
        <v>0.0009650962066274159</v>
      </c>
      <c r="L69" s="62">
        <f>'Glad70-before-LQ'!L69*$CG69*L$93</f>
        <v>1.94272537767346e-05</v>
      </c>
      <c r="M69" s="62">
        <f>'Glad70-before-LQ'!M69*$CG69*M$93</f>
        <v>4.42840335534417e-05</v>
      </c>
      <c r="N69" s="62">
        <f>'Glad70-before-LQ'!N69*$CG69*N$93</f>
        <v>8.657997305439291e-05</v>
      </c>
      <c r="O69" s="62">
        <f>'Glad70-before-LQ'!O69*$CG69*O$93</f>
        <v>1.8254774398863e-05</v>
      </c>
      <c r="P69" s="62">
        <f>'Glad70-before-LQ'!P69*$CG69*P$93</f>
        <v>4.24207046690603e-06</v>
      </c>
      <c r="Q69" s="62">
        <f>'Glad70-before-LQ'!Q69*$CG69*Q$93</f>
        <v>2.93858771006118e-05</v>
      </c>
      <c r="R69" s="62">
        <f>'Glad70-before-LQ'!R69*$CG69*R$93</f>
        <v>5.43051103364708e-06</v>
      </c>
      <c r="S69" s="62">
        <f>'Glad70-before-LQ'!S69*$CG69*S$93</f>
        <v>5.65630473743904e-06</v>
      </c>
      <c r="T69" s="62">
        <f>'Glad70-before-LQ'!T69*$CG69*T$93</f>
        <v>4.77286895344872e-05</v>
      </c>
      <c r="U69" s="62">
        <f>'Glad70-before-LQ'!U69*$CG69*U$93</f>
        <v>0.00075467637833839</v>
      </c>
      <c r="V69" s="62">
        <f>'Glad70-before-LQ'!V69*$CG69*V$93</f>
        <v>2.74647404085883e-05</v>
      </c>
      <c r="W69" s="62">
        <f>'Glad70-before-LQ'!W69*$CG69*W$93</f>
        <v>0.000836187472916052</v>
      </c>
      <c r="X69" s="64">
        <f>'Glad70-before-LQ'!X69*$CG69*X$93</f>
        <v>0</v>
      </c>
      <c r="Y69" s="62">
        <f>'Glad70-before-LQ'!Y69*$CG69*Y$93</f>
        <v>0.000233460603003614</v>
      </c>
      <c r="Z69" s="62">
        <f>'Glad70-before-LQ'!Z69*$CG69*Z$93</f>
        <v>3.3786474908182e-05</v>
      </c>
      <c r="AA69" s="62">
        <f>'Glad70-before-LQ'!AA69*$CG69*AA$93</f>
        <v>0.000225822159497246</v>
      </c>
      <c r="AB69" s="62">
        <f>'Glad70-before-LQ'!AB69*$CG69*AB$93</f>
        <v>4.34815605969899e-06</v>
      </c>
      <c r="AC69" s="65">
        <f>'Glad70-before-LQ'!AC69*$CG69*AC$93</f>
        <v>0</v>
      </c>
      <c r="AD69" s="62">
        <f>'Glad70-before-LQ'!AD69*$CG69*AD$93</f>
        <v>6.3179722079192e-06</v>
      </c>
      <c r="AE69" s="62">
        <f>'Glad70-before-LQ'!AE69*$CG69*AE$93</f>
        <v>0.000220730564591561</v>
      </c>
      <c r="AF69" s="62">
        <f>'Glad70-before-LQ'!AF69*$CG69*AF$93</f>
        <v>3.91880112908398e-05</v>
      </c>
      <c r="AG69" s="62">
        <f>'Glad70-before-LQ'!AG69*$CG69*AG$93</f>
        <v>5.01131325849536e-05</v>
      </c>
      <c r="AH69" s="62">
        <f>'Glad70-before-LQ'!AH69*$CG69*AH$93</f>
        <v>0.000788386370190358</v>
      </c>
      <c r="AI69" s="62">
        <f>'Glad70-before-LQ'!AI69*$CG69*AI$93</f>
        <v>0.000214164616755855</v>
      </c>
      <c r="AJ69" s="62">
        <f>'Glad70-before-LQ'!AJ69*$CG69*AJ$93</f>
        <v>0.00206551219579435</v>
      </c>
      <c r="AK69" s="62">
        <f>'Glad70-before-LQ'!AK69*$CG69*AK$93</f>
        <v>0.00309028522219254</v>
      </c>
      <c r="AL69" s="62">
        <f>'Glad70-before-LQ'!AL69*$CG69*AL$93</f>
        <v>0.000221756416455169</v>
      </c>
      <c r="AM69" s="62">
        <f>'Glad70-before-LQ'!AM69*$CG69*AM$93</f>
        <v>0.00103575480487872</v>
      </c>
      <c r="AN69" s="62">
        <f>'Glad70-before-LQ'!AN69*$CG69*AN$93</f>
        <v>0.000291662951178443</v>
      </c>
      <c r="AO69" s="62">
        <f>'Glad70-before-LQ'!AO69*$CG69*AO$93</f>
        <v>0.00162956035975727</v>
      </c>
      <c r="AP69" s="62">
        <f>'Glad70-before-LQ'!AP69*$CG69*AP$93</f>
        <v>0.000283387817667814</v>
      </c>
      <c r="AQ69" s="62">
        <f>'Glad70-before-LQ'!AQ69*$CG69*AQ$93</f>
        <v>2.11168107181731e-05</v>
      </c>
      <c r="AR69" s="62">
        <f>'Glad70-before-LQ'!AR69*$CG69*AR$93</f>
        <v>0.000118706261741614</v>
      </c>
      <c r="AS69" s="62">
        <f>'Glad70-before-LQ'!AS69*$CG69*AS$93</f>
        <v>0.00123942886590572</v>
      </c>
      <c r="AT69" s="62">
        <f>'Glad70-before-LQ'!AT69*$CG69*AT$93</f>
        <v>6.637655998676239e-05</v>
      </c>
      <c r="AU69" s="62">
        <f>'Glad70-before-LQ'!AU69*$CG69*AU$93</f>
        <v>1.03357076240018e-05</v>
      </c>
      <c r="AV69" s="62">
        <f>'Glad70-before-LQ'!AV69*$CG69*AV$93</f>
        <v>7.65869099096525e-07</v>
      </c>
      <c r="AW69" s="62">
        <f>'Glad70-before-LQ'!AW69*$CG69*AW$93</f>
        <v>6.23646443090458e-06</v>
      </c>
      <c r="AX69" s="62">
        <f>'Glad70-before-LQ'!AX69*$CG69*AX$93</f>
        <v>0.000625583318535169</v>
      </c>
      <c r="AY69" s="62">
        <f>'Glad70-before-LQ'!AY69*$CG69*AY$93</f>
        <v>1.15626972041822e-05</v>
      </c>
      <c r="AZ69" s="62">
        <f>'Glad70-before-LQ'!AZ69*$CG69*AZ$93</f>
        <v>0.0050535558385692</v>
      </c>
      <c r="BA69" s="62">
        <f>'Glad70-before-LQ'!BA69*$CG69*BA$93</f>
        <v>0.00276042183430717</v>
      </c>
      <c r="BB69" s="62">
        <f>'Glad70-before-LQ'!BB69*$CG69*BB$93</f>
        <v>0.00071083986538752</v>
      </c>
      <c r="BC69" s="62">
        <f>'Glad70-before-LQ'!BC69*$CG69*BC$93</f>
        <v>0.00302505917029146</v>
      </c>
      <c r="BD69" s="62">
        <f>'Glad70-before-LQ'!BD69*$CG69*BD$93</f>
        <v>0.000389207608110097</v>
      </c>
      <c r="BE69" s="62">
        <f>'Glad70-before-LQ'!BE69*$CG69*BE$93</f>
        <v>0.0215764511391117</v>
      </c>
      <c r="BF69" s="62">
        <f>'Glad70-before-LQ'!BF69*$CG69*BF$93</f>
        <v>0.000342099590036347</v>
      </c>
      <c r="BG69" s="62">
        <f>'Glad70-before-LQ'!BG69*$CG69*BG$93</f>
        <v>0.0047922396817394</v>
      </c>
      <c r="BH69" s="62">
        <f>'Glad70-before-LQ'!BH69*$CG69*BH$93</f>
        <v>0.000167152174954279</v>
      </c>
      <c r="BI69" s="62">
        <f>'Glad70-before-LQ'!BI69*$CG69*BI$93</f>
        <v>0.00647736644945187</v>
      </c>
      <c r="BJ69" s="62">
        <f>'Glad70-before-LQ'!BJ69*$CG69*BJ$93</f>
        <v>1.49448865309955e-05</v>
      </c>
      <c r="BK69" s="62">
        <f>'Glad70-before-LQ'!BK69*$CG69*BK$93</f>
        <v>0.0040441497860183</v>
      </c>
      <c r="BL69" s="62">
        <f>'Glad70-before-LQ'!BL69*$CG69*BL$93</f>
        <v>0.00523267390153909</v>
      </c>
      <c r="BM69" s="62">
        <f>'Glad70-before-LQ'!BM69*$CG69*BM$93</f>
        <v>0.000558432416317948</v>
      </c>
      <c r="BN69" s="62">
        <f>'Glad70-before-LQ'!BN69*$CG69*BN$93</f>
        <v>0.000105664060562643</v>
      </c>
      <c r="BO69" s="62">
        <f>'Glad70-before-LQ'!BO69*$CG69*BO$93</f>
        <v>3.02770187542826</v>
      </c>
      <c r="BP69" s="62">
        <f>'Glad70-before-LQ'!BP69*$CG69*BP$93</f>
        <v>0.0810537748925637</v>
      </c>
      <c r="BQ69" s="62">
        <f>'Glad70-before-LQ'!BQ69*$CG69*BQ$93</f>
        <v>4.96679863648294e-05</v>
      </c>
      <c r="BR69" s="62">
        <f>'Glad70-before-LQ'!BR69*$CG69*BR$93</f>
        <v>4.12229720954017e-05</v>
      </c>
      <c r="BS69" s="62">
        <f>'Glad70-before-LQ'!BS69*$CG69*BS$93</f>
        <v>1.36093549360296e-05</v>
      </c>
      <c r="BT69" s="62">
        <f>'Glad70-before-LQ'!BT69*$CG69*BT$93</f>
        <v>0.000171386966220993</v>
      </c>
      <c r="BU69" s="62">
        <f>'Glad70-before-LQ'!BU69*$CG69*BU$93</f>
        <v>0.000582571554446228</v>
      </c>
      <c r="BV69" s="4">
        <f>SUM(D69:BU69)</f>
        <v>3.18097578475694</v>
      </c>
      <c r="BW69" s="66">
        <f>'Glad-base'!BW69*'Households'!$B$3/'Households'!$B$7</f>
        <v>65.5059933883316</v>
      </c>
      <c r="BX69" s="66">
        <f>'Glad-base'!BX69*'Households'!$B$3/'Households'!$B$7</f>
        <v>131.549156230690</v>
      </c>
      <c r="BY69" s="66">
        <f>'Glad-base'!BY69*'Businesses'!$B$4/'Businesses'!$C$4</f>
        <v>0.258242976434871</v>
      </c>
      <c r="BZ69" s="66">
        <f>'Glad-base'!BZ69*'Households'!$B$3/'Households'!$B$7</f>
        <v>0.0112809305252317</v>
      </c>
      <c r="CA69" s="66">
        <f>'Glad-base'!CA69*'Households'!$B$3/'Households'!$B$7</f>
        <v>0.109557820195675</v>
      </c>
      <c r="CB69" s="66">
        <f>'Glad-base'!CB69*'Glad-id-output'!B67/'Glad-id-output'!E67</f>
        <v>0</v>
      </c>
      <c r="CC69" s="62">
        <f>'Exports'!D70</f>
        <v>5</v>
      </c>
      <c r="CD69" s="4">
        <f>SUM(BW69:CC69)</f>
        <v>202.434231346177</v>
      </c>
      <c r="CE69" s="4">
        <f>SUM(CD69,BV69)</f>
        <v>205.615207130934</v>
      </c>
      <c r="CF69" s="67">
        <v>0.0058690406048142</v>
      </c>
      <c r="CG69" s="67">
        <f>'Glad-id-output'!I67</f>
        <v>0.46</v>
      </c>
    </row>
    <row r="70" ht="20.05" customHeight="1">
      <c r="A70" t="s" s="58">
        <v>1</v>
      </c>
      <c r="B70" s="59">
        <v>66</v>
      </c>
      <c r="C70" t="s" s="60">
        <v>154</v>
      </c>
      <c r="D70" s="61">
        <f>'Glad70-before-LQ'!D70*$CG70*D$93</f>
        <v>0.0040518693929574</v>
      </c>
      <c r="E70" s="62">
        <f>'Glad70-before-LQ'!E70*$CG70*E$93</f>
        <v>0.00150869160970361</v>
      </c>
      <c r="F70" s="62">
        <f>'Glad70-before-LQ'!F70*$CG70*F$93</f>
        <v>0.000370332010806687</v>
      </c>
      <c r="G70" s="62">
        <f>'Glad70-before-LQ'!G70*$CG70*G$93</f>
        <v>0.000366415081530729</v>
      </c>
      <c r="H70" s="62">
        <f>'Glad70-before-LQ'!H70*$CG70*H$93</f>
        <v>0.000443272599305169</v>
      </c>
      <c r="I70" s="62">
        <f>'Glad70-before-LQ'!I70*$CG70*I$93</f>
        <v>0.00258585438522852</v>
      </c>
      <c r="J70" s="62">
        <f>'Glad70-before-LQ'!J70*$CG70*J$93</f>
        <v>0.0522401173633395</v>
      </c>
      <c r="K70" s="63">
        <f>'Glad70-before-LQ'!K70*$CG70*K$93</f>
        <v>0.0158471133003413</v>
      </c>
      <c r="L70" s="62">
        <f>'Glad70-before-LQ'!L70*$CG70*L$93</f>
        <v>0.00284626657954027</v>
      </c>
      <c r="M70" s="62">
        <f>'Glad70-before-LQ'!M70*$CG70*M$93</f>
        <v>0.0121337680845356</v>
      </c>
      <c r="N70" s="62">
        <f>'Glad70-before-LQ'!N70*$CG70*N$93</f>
        <v>0.00020072980893076</v>
      </c>
      <c r="O70" s="62">
        <f>'Glad70-before-LQ'!O70*$CG70*O$93</f>
        <v>0.000756286983987261</v>
      </c>
      <c r="P70" s="62">
        <f>'Glad70-before-LQ'!P70*$CG70*P$93</f>
        <v>1.66964787255798e-05</v>
      </c>
      <c r="Q70" s="62">
        <f>'Glad70-before-LQ'!Q70*$CG70*Q$93</f>
        <v>0.000213892750961786</v>
      </c>
      <c r="R70" s="62">
        <f>'Glad70-before-LQ'!R70*$CG70*R$93</f>
        <v>2.20267357028117e-05</v>
      </c>
      <c r="S70" s="62">
        <f>'Glad70-before-LQ'!S70*$CG70*S$93</f>
        <v>3.68635907137443e-05</v>
      </c>
      <c r="T70" s="62">
        <f>'Glad70-before-LQ'!T70*$CG70*T$93</f>
        <v>0.00109655845063216</v>
      </c>
      <c r="U70" s="62">
        <f>'Glad70-before-LQ'!U70*$CG70*U$93</f>
        <v>0.00538553609139972</v>
      </c>
      <c r="V70" s="62">
        <f>'Glad70-before-LQ'!V70*$CG70*V$93</f>
        <v>0.000105878564473688</v>
      </c>
      <c r="W70" s="62">
        <f>'Glad70-before-LQ'!W70*$CG70*W$93</f>
        <v>0.00329065132696239</v>
      </c>
      <c r="X70" s="64">
        <f>'Glad70-before-LQ'!X70*$CG70*X$93</f>
        <v>0</v>
      </c>
      <c r="Y70" s="62">
        <f>'Glad70-before-LQ'!Y70*$CG70*Y$93</f>
        <v>0.00243865674229528</v>
      </c>
      <c r="Z70" s="62">
        <f>'Glad70-before-LQ'!Z70*$CG70*Z$93</f>
        <v>0.000776672929353342</v>
      </c>
      <c r="AA70" s="62">
        <f>'Glad70-before-LQ'!AA70*$CG70*AA$93</f>
        <v>0.000487529463042216</v>
      </c>
      <c r="AB70" s="62">
        <f>'Glad70-before-LQ'!AB70*$CG70*AB$93</f>
        <v>0.000167975885345393</v>
      </c>
      <c r="AC70" s="65">
        <f>'Glad70-before-LQ'!AC70*$CG70*AC$93</f>
        <v>0</v>
      </c>
      <c r="AD70" s="62">
        <f>'Glad70-before-LQ'!AD70*$CG70*AD$93</f>
        <v>4.31477593362819e-06</v>
      </c>
      <c r="AE70" s="62">
        <f>'Glad70-before-LQ'!AE70*$CG70*AE$93</f>
        <v>0.00438008792368968</v>
      </c>
      <c r="AF70" s="62">
        <f>'Glad70-before-LQ'!AF70*$CG70*AF$93</f>
        <v>0.00041039284399479</v>
      </c>
      <c r="AG70" s="62">
        <f>'Glad70-before-LQ'!AG70*$CG70*AG$93</f>
        <v>0.00467257093079166</v>
      </c>
      <c r="AH70" s="62">
        <f>'Glad70-before-LQ'!AH70*$CG70*AH$93</f>
        <v>0.00180212295553629</v>
      </c>
      <c r="AI70" s="62">
        <f>'Glad70-before-LQ'!AI70*$CG70*AI$93</f>
        <v>0.008903014686447899</v>
      </c>
      <c r="AJ70" s="62">
        <f>'Glad70-before-LQ'!AJ70*$CG70*AJ$93</f>
        <v>0.00489692271222936</v>
      </c>
      <c r="AK70" s="62">
        <f>'Glad70-before-LQ'!AK70*$CG70*AK$93</f>
        <v>0.0258200171738423</v>
      </c>
      <c r="AL70" s="62">
        <f>'Glad70-before-LQ'!AL70*$CG70*AL$93</f>
        <v>0.0224374768004959</v>
      </c>
      <c r="AM70" s="62">
        <f>'Glad70-before-LQ'!AM70*$CG70*AM$93</f>
        <v>0.0260230539223679</v>
      </c>
      <c r="AN70" s="62">
        <f>'Glad70-before-LQ'!AN70*$CG70*AN$93</f>
        <v>0.00370603822781259</v>
      </c>
      <c r="AO70" s="62">
        <f>'Glad70-before-LQ'!AO70*$CG70*AO$93</f>
        <v>0.122187929339183</v>
      </c>
      <c r="AP70" s="62">
        <f>'Glad70-before-LQ'!AP70*$CG70*AP$93</f>
        <v>0.00604714692809634</v>
      </c>
      <c r="AQ70" s="62">
        <f>'Glad70-before-LQ'!AQ70*$CG70*AQ$93</f>
        <v>3.14203829455185e-05</v>
      </c>
      <c r="AR70" s="62">
        <f>'Glad70-before-LQ'!AR70*$CG70*AR$93</f>
        <v>0.00028457209173972</v>
      </c>
      <c r="AS70" s="62">
        <f>'Glad70-before-LQ'!AS70*$CG70*AS$93</f>
        <v>0.00218053646481592</v>
      </c>
      <c r="AT70" s="62">
        <f>'Glad70-before-LQ'!AT70*$CG70*AT$93</f>
        <v>0.0392308229749641</v>
      </c>
      <c r="AU70" s="62">
        <f>'Glad70-before-LQ'!AU70*$CG70*AU$93</f>
        <v>0.0666819740640891</v>
      </c>
      <c r="AV70" s="62">
        <f>'Glad70-before-LQ'!AV70*$CG70*AV$93</f>
        <v>0.014183229742138</v>
      </c>
      <c r="AW70" s="62">
        <f>'Glad70-before-LQ'!AW70*$CG70*AW$93</f>
        <v>0.000512743165036575</v>
      </c>
      <c r="AX70" s="62">
        <f>'Glad70-before-LQ'!AX70*$CG70*AX$93</f>
        <v>0.00552625520406327</v>
      </c>
      <c r="AY70" s="62">
        <f>'Glad70-before-LQ'!AY70*$CG70*AY$93</f>
        <v>0.00319680795471234</v>
      </c>
      <c r="AZ70" s="62">
        <f>'Glad70-before-LQ'!AZ70*$CG70*AZ$93</f>
        <v>0.00436153267409358</v>
      </c>
      <c r="BA70" s="62">
        <f>'Glad70-before-LQ'!BA70*$CG70*BA$93</f>
        <v>0.000562364705506935</v>
      </c>
      <c r="BB70" s="62">
        <f>'Glad70-before-LQ'!BB70*$CG70*BB$93</f>
        <v>0.00170271093154625</v>
      </c>
      <c r="BC70" s="62">
        <f>'Glad70-before-LQ'!BC70*$CG70*BC$93</f>
        <v>0.0894102731969358</v>
      </c>
      <c r="BD70" s="62">
        <f>'Glad70-before-LQ'!BD70*$CG70*BD$93</f>
        <v>0.00656491964788614</v>
      </c>
      <c r="BE70" s="62">
        <f>'Glad70-before-LQ'!BE70*$CG70*BE$93</f>
        <v>0.712768135384992</v>
      </c>
      <c r="BF70" s="62">
        <f>'Glad70-before-LQ'!BF70*$CG70*BF$93</f>
        <v>0.000272479243601759</v>
      </c>
      <c r="BG70" s="62">
        <f>'Glad70-before-LQ'!BG70*$CG70*BG$93</f>
        <v>0.264981060572375</v>
      </c>
      <c r="BH70" s="62">
        <f>'Glad70-before-LQ'!BH70*$CG70*BH$93</f>
        <v>0.0410101109689143</v>
      </c>
      <c r="BI70" s="62">
        <f>'Glad70-before-LQ'!BI70*$CG70*BI$93</f>
        <v>0.0324023378842848</v>
      </c>
      <c r="BJ70" s="62">
        <f>'Glad70-before-LQ'!BJ70*$CG70*BJ$93</f>
        <v>0.000773551851369858</v>
      </c>
      <c r="BK70" s="62">
        <f>'Glad70-before-LQ'!BK70*$CG70*BK$93</f>
        <v>0.0583363172286723</v>
      </c>
      <c r="BL70" s="62">
        <f>'Glad70-before-LQ'!BL70*$CG70*BL$93</f>
        <v>1.23276755429826</v>
      </c>
      <c r="BM70" s="62">
        <f>'Glad70-before-LQ'!BM70*$CG70*BM$93</f>
        <v>0.156456518036059</v>
      </c>
      <c r="BN70" s="62">
        <f>'Glad70-before-LQ'!BN70*$CG70*BN$93</f>
        <v>0.0243176013415662</v>
      </c>
      <c r="BO70" s="62">
        <f>'Glad70-before-LQ'!BO70*$CG70*BO$93</f>
        <v>0.169009860845237</v>
      </c>
      <c r="BP70" s="62">
        <f>'Glad70-before-LQ'!BP70*$CG70*BP$93</f>
        <v>0.267575782356521</v>
      </c>
      <c r="BQ70" s="62">
        <f>'Glad70-before-LQ'!BQ70*$CG70*BQ$93</f>
        <v>0.116540896563802</v>
      </c>
      <c r="BR70" s="62">
        <f>'Glad70-before-LQ'!BR70*$CG70*BR$93</f>
        <v>0.0843011561470557</v>
      </c>
      <c r="BS70" s="62">
        <f>'Glad70-before-LQ'!BS70*$CG70*BS$93</f>
        <v>0.0102195300497138</v>
      </c>
      <c r="BT70" s="62">
        <f>'Glad70-before-LQ'!BT70*$CG70*BT$93</f>
        <v>0.0020272352482669</v>
      </c>
      <c r="BU70" s="62">
        <f>'Glad70-before-LQ'!BU70*$CG70*BU$93</f>
        <v>0.0786662754793707</v>
      </c>
      <c r="BV70" s="4">
        <f>SUM(D70:BU70)</f>
        <v>3.82553731213077</v>
      </c>
      <c r="BW70" s="66">
        <f>'Glad-base'!BW70*'Households'!$B$3/'Households'!$B$7</f>
        <v>3.84856292131823</v>
      </c>
      <c r="BX70" s="66">
        <f>'Glad-base'!BX70*'Households'!$B$3/'Households'!$B$7</f>
        <v>8.667421109999999</v>
      </c>
      <c r="BY70" s="66">
        <f>'Glad-base'!BY70*'Businesses'!$B$4/'Businesses'!$C$4</f>
        <v>0.31782675093622</v>
      </c>
      <c r="BZ70" s="66">
        <f>'Glad-base'!BZ70*'Households'!$B$3/'Households'!$B$7</f>
        <v>0.00232837498455201</v>
      </c>
      <c r="CA70" s="66">
        <f>'Glad-base'!CA70*'Households'!$B$3/'Households'!$B$7</f>
        <v>0.00696362950566426</v>
      </c>
      <c r="CB70" s="66">
        <f>'Glad-base'!CB70*'Glad-id-output'!B68/'Glad-id-output'!E68</f>
        <v>9.67599785974617e-06</v>
      </c>
      <c r="CC70" s="62">
        <f>'Exports'!D71</f>
        <v>0.4</v>
      </c>
      <c r="CD70" s="4">
        <f>SUM(BW70:CC70)</f>
        <v>13.2431124627425</v>
      </c>
      <c r="CE70" s="4">
        <f>SUM(CD70,BV70)</f>
        <v>17.0686497748733</v>
      </c>
      <c r="CF70" s="67">
        <v>0.000640794560248091</v>
      </c>
      <c r="CG70" s="67">
        <f>'Glad-id-output'!I68</f>
        <v>0.3</v>
      </c>
    </row>
    <row r="71" ht="20.05" customHeight="1">
      <c r="A71" t="s" s="58">
        <v>1</v>
      </c>
      <c r="B71" s="59">
        <v>67</v>
      </c>
      <c r="C71" t="s" s="60">
        <v>221</v>
      </c>
      <c r="D71" s="61">
        <f>'Glad70-before-LQ'!D71*$CG71*D$93</f>
        <v>0.00454275988659755</v>
      </c>
      <c r="E71" s="62">
        <f>'Glad70-before-LQ'!E71*$CG71*E$93</f>
        <v>0.00313947542507159</v>
      </c>
      <c r="F71" s="62">
        <f>'Glad70-before-LQ'!F71*$CG71*F$93</f>
        <v>1.31410782277822e-05</v>
      </c>
      <c r="G71" s="62">
        <f>'Glad70-before-LQ'!G71*$CG71*G$93</f>
        <v>0.000376461994612369</v>
      </c>
      <c r="H71" s="62">
        <f>'Glad70-before-LQ'!H71*$CG71*H$93</f>
        <v>0.000543196227206605</v>
      </c>
      <c r="I71" s="62">
        <f>'Glad70-before-LQ'!I71*$CG71*I$93</f>
        <v>0.0433978413118144</v>
      </c>
      <c r="J71" s="62">
        <f>'Glad70-before-LQ'!J71*$CG71*J$93</f>
        <v>1.34597966072851</v>
      </c>
      <c r="K71" s="63">
        <f>'Glad70-before-LQ'!K71*$CG71*K$93</f>
        <v>0.109063960874326</v>
      </c>
      <c r="L71" s="62">
        <f>'Glad70-before-LQ'!L71*$CG71*L$93</f>
        <v>0.0349156442717541</v>
      </c>
      <c r="M71" s="62">
        <f>'Glad70-before-LQ'!M71*$CG71*M$93</f>
        <v>0.0007872898374921</v>
      </c>
      <c r="N71" s="62">
        <f>'Glad70-before-LQ'!N71*$CG71*N$93</f>
        <v>0.00060594788245049</v>
      </c>
      <c r="O71" s="62">
        <f>'Glad70-before-LQ'!O71*$CG71*O$93</f>
        <v>0.00065149176521453</v>
      </c>
      <c r="P71" s="62">
        <f>'Glad70-before-LQ'!P71*$CG71*P$93</f>
        <v>6.172196350589801e-05</v>
      </c>
      <c r="Q71" s="62">
        <f>'Glad70-before-LQ'!Q71*$CG71*Q$93</f>
        <v>1.45187139825158e-05</v>
      </c>
      <c r="R71" s="62">
        <f>'Glad70-before-LQ'!R71*$CG71*R$93</f>
        <v>0.000104391689112896</v>
      </c>
      <c r="S71" s="62">
        <f>'Glad70-before-LQ'!S71*$CG71*S$93</f>
        <v>0.00010225801183776</v>
      </c>
      <c r="T71" s="62">
        <f>'Glad70-before-LQ'!T71*$CG71*T$93</f>
        <v>0.00268951711621682</v>
      </c>
      <c r="U71" s="62">
        <f>'Glad70-before-LQ'!U71*$CG71*U$93</f>
        <v>0.00951977860020525</v>
      </c>
      <c r="V71" s="62">
        <f>'Glad70-before-LQ'!V71*$CG71*V$93</f>
        <v>0.000697277129278265</v>
      </c>
      <c r="W71" s="62">
        <f>'Glad70-before-LQ'!W71*$CG71*W$93</f>
        <v>0.0184914772063238</v>
      </c>
      <c r="X71" s="64">
        <f>'Glad70-before-LQ'!X71*$CG71*X$93</f>
        <v>0</v>
      </c>
      <c r="Y71" s="62">
        <f>'Glad70-before-LQ'!Y71*$CG71*Y$93</f>
        <v>0.00900726108651065</v>
      </c>
      <c r="Z71" s="62">
        <f>'Glad70-before-LQ'!Z71*$CG71*Z$93</f>
        <v>0.00470267691344165</v>
      </c>
      <c r="AA71" s="62">
        <f>'Glad70-before-LQ'!AA71*$CG71*AA$93</f>
        <v>0.00317300489219355</v>
      </c>
      <c r="AB71" s="62">
        <f>'Glad70-before-LQ'!AB71*$CG71*AB$93</f>
        <v>0.000211618138666329</v>
      </c>
      <c r="AC71" s="65">
        <f>'Glad70-before-LQ'!AC71*$CG71*AC$93</f>
        <v>0</v>
      </c>
      <c r="AD71" s="62">
        <f>'Glad70-before-LQ'!AD71*$CG71*AD$93</f>
        <v>1.66501113354721e-05</v>
      </c>
      <c r="AE71" s="62">
        <f>'Glad70-before-LQ'!AE71*$CG71*AE$93</f>
        <v>0.00182696891293832</v>
      </c>
      <c r="AF71" s="62">
        <f>'Glad70-before-LQ'!AF71*$CG71*AF$93</f>
        <v>7.20849706018795e-05</v>
      </c>
      <c r="AG71" s="62">
        <f>'Glad70-before-LQ'!AG71*$CG71*AG$93</f>
        <v>0.0829656252673755</v>
      </c>
      <c r="AH71" s="62">
        <f>'Glad70-before-LQ'!AH71*$CG71*AH$93</f>
        <v>0.352451215177573</v>
      </c>
      <c r="AI71" s="62">
        <f>'Glad70-before-LQ'!AI71*$CG71*AI$93</f>
        <v>0.239586100588978</v>
      </c>
      <c r="AJ71" s="62">
        <f>'Glad70-before-LQ'!AJ71*$CG71*AJ$93</f>
        <v>0.305245898912355</v>
      </c>
      <c r="AK71" s="62">
        <f>'Glad70-before-LQ'!AK71*$CG71*AK$93</f>
        <v>0.409308148495414</v>
      </c>
      <c r="AL71" s="62">
        <f>'Glad70-before-LQ'!AL71*$CG71*AL$93</f>
        <v>0.0295538685357204</v>
      </c>
      <c r="AM71" s="62">
        <f>'Glad70-before-LQ'!AM71*$CG71*AM$93</f>
        <v>0.0221334616209508</v>
      </c>
      <c r="AN71" s="62">
        <f>'Glad70-before-LQ'!AN71*$CG71*AN$93</f>
        <v>0.0236415959771805</v>
      </c>
      <c r="AO71" s="62">
        <f>'Glad70-before-LQ'!AO71*$CG71*AO$93</f>
        <v>0.00502511669240945</v>
      </c>
      <c r="AP71" s="62">
        <f>'Glad70-before-LQ'!AP71*$CG71*AP$93</f>
        <v>0.0548071354857915</v>
      </c>
      <c r="AQ71" s="62">
        <f>'Glad70-before-LQ'!AQ71*$CG71*AQ$93</f>
        <v>0.00601595960262295</v>
      </c>
      <c r="AR71" s="62">
        <f>'Glad70-before-LQ'!AR71*$CG71*AR$93</f>
        <v>0.000556585544140145</v>
      </c>
      <c r="AS71" s="62">
        <f>'Glad70-before-LQ'!AS71*$CG71*AS$93</f>
        <v>0.00142960492817724</v>
      </c>
      <c r="AT71" s="62">
        <f>'Glad70-before-LQ'!AT71*$CG71*AT$93</f>
        <v>9.7933442382979e-06</v>
      </c>
      <c r="AU71" s="62">
        <f>'Glad70-before-LQ'!AU71*$CG71*AU$93</f>
        <v>0.057268552064903</v>
      </c>
      <c r="AV71" s="62">
        <f>'Glad70-before-LQ'!AV71*$CG71*AV$93</f>
        <v>2.30712119914171e-06</v>
      </c>
      <c r="AW71" s="62">
        <f>'Glad70-before-LQ'!AW71*$CG71*AW$93</f>
        <v>0.000826301483453885</v>
      </c>
      <c r="AX71" s="62">
        <f>'Glad70-before-LQ'!AX71*$CG71*AX$93</f>
        <v>0.000102541106419452</v>
      </c>
      <c r="AY71" s="62">
        <f>'Glad70-before-LQ'!AY71*$CG71*AY$93</f>
        <v>0.00054495053661587</v>
      </c>
      <c r="AZ71" s="62">
        <f>'Glad70-before-LQ'!AZ71*$CG71*AZ$93</f>
        <v>0.0168991317805447</v>
      </c>
      <c r="BA71" s="62">
        <f>'Glad70-before-LQ'!BA71*$CG71*BA$93</f>
        <v>0.00926329905186825</v>
      </c>
      <c r="BB71" s="62">
        <f>'Glad70-before-LQ'!BB71*$CG71*BB$93</f>
        <v>0.0392490006705291</v>
      </c>
      <c r="BC71" s="62">
        <f>'Glad70-before-LQ'!BC71*$CG71*BC$93</f>
        <v>0.109035420384551</v>
      </c>
      <c r="BD71" s="62">
        <f>'Glad70-before-LQ'!BD71*$CG71*BD$93</f>
        <v>0.06437065802191699</v>
      </c>
      <c r="BE71" s="62">
        <f>'Glad70-before-LQ'!BE71*$CG71*BE$93</f>
        <v>0.96645252043065</v>
      </c>
      <c r="BF71" s="62">
        <f>'Glad70-before-LQ'!BF71*$CG71*BF$93</f>
        <v>0.001389272273751</v>
      </c>
      <c r="BG71" s="62">
        <f>'Glad70-before-LQ'!BG71*$CG71*BG$93</f>
        <v>0.318430148213023</v>
      </c>
      <c r="BH71" s="62">
        <f>'Glad70-before-LQ'!BH71*$CG71*BH$93</f>
        <v>0.0070418152134667</v>
      </c>
      <c r="BI71" s="62">
        <f>'Glad70-before-LQ'!BI71*$CG71*BI$93</f>
        <v>0.12984075530253</v>
      </c>
      <c r="BJ71" s="62">
        <f>'Glad70-before-LQ'!BJ71*$CG71*BJ$93</f>
        <v>0.00302587610746679</v>
      </c>
      <c r="BK71" s="62">
        <f>'Glad70-before-LQ'!BK71*$CG71*BK$93</f>
        <v>0.153336089731872</v>
      </c>
      <c r="BL71" s="62">
        <f>'Glad70-before-LQ'!BL71*$CG71*BL$93</f>
        <v>1.75127059819295</v>
      </c>
      <c r="BM71" s="62">
        <f>'Glad70-before-LQ'!BM71*$CG71*BM$93</f>
        <v>0.195806515756386</v>
      </c>
      <c r="BN71" s="62">
        <f>'Glad70-before-LQ'!BN71*$CG71*BN$93</f>
        <v>0.0296366757035755</v>
      </c>
      <c r="BO71" s="62">
        <f>'Glad70-before-LQ'!BO71*$CG71*BO$93</f>
        <v>0.92472230419506</v>
      </c>
      <c r="BP71" s="62">
        <f>'Glad70-before-LQ'!BP71*$CG71*BP$93</f>
        <v>0.493998908419393</v>
      </c>
      <c r="BQ71" s="62">
        <f>'Glad70-before-LQ'!BQ71*$CG71*BQ$93</f>
        <v>0.0141851410213</v>
      </c>
      <c r="BR71" s="62">
        <f>'Glad70-before-LQ'!BR71*$CG71*BR$93</f>
        <v>0.870486117369185</v>
      </c>
      <c r="BS71" s="62">
        <f>'Glad70-before-LQ'!BS71*$CG71*BS$93</f>
        <v>0.0547205556801815</v>
      </c>
      <c r="BT71" s="62">
        <f>'Glad70-before-LQ'!BT71*$CG71*BT$93</f>
        <v>0.024205283408906</v>
      </c>
      <c r="BU71" s="62">
        <f>'Glad70-before-LQ'!BU71*$CG71*BU$93</f>
        <v>0.171226368032949</v>
      </c>
      <c r="BV71" s="4">
        <f>SUM(D71:BU71)</f>
        <v>9.534775294187</v>
      </c>
      <c r="BW71" s="66">
        <f>'Glad-base'!BW71*'Households'!$B$3/'Households'!$B$7</f>
        <v>27.6107118747683</v>
      </c>
      <c r="BX71" s="66">
        <f>'Glad-base'!BX71*'Households'!$B$3/'Households'!$B$7</f>
        <v>8.37129683298661</v>
      </c>
      <c r="BY71" s="66">
        <f>'Glad-base'!BY71*'Businesses'!$B$4/'Businesses'!$C$4</f>
        <v>0.14450601273251</v>
      </c>
      <c r="BZ71" s="66">
        <f>'Glad-base'!BZ71*'Households'!$B$3/'Households'!$B$7</f>
        <v>0.00306877374871267</v>
      </c>
      <c r="CA71" s="66">
        <f>'Glad-base'!CA71*'Households'!$B$3/'Households'!$B$7</f>
        <v>0.06308705002059729</v>
      </c>
      <c r="CB71" s="66">
        <f>'Glad-base'!CB71*'Glad-id-output'!B69/'Glad-id-output'!E69</f>
        <v>0</v>
      </c>
      <c r="CC71" s="62">
        <f>'Exports'!D72</f>
        <v>1.1</v>
      </c>
      <c r="CD71" s="4">
        <f>SUM(BW71:CC71)</f>
        <v>37.2926705442567</v>
      </c>
      <c r="CE71" s="4">
        <f>SUM(CD71,BV71)</f>
        <v>46.8274458384437</v>
      </c>
      <c r="CF71" s="67">
        <v>0.0012729425671752</v>
      </c>
      <c r="CG71" s="67">
        <f>'Glad-id-output'!I69</f>
        <v>0.5</v>
      </c>
    </row>
    <row r="72" ht="20.05" customHeight="1">
      <c r="A72" t="s" s="58">
        <v>1</v>
      </c>
      <c r="B72" s="59">
        <v>68</v>
      </c>
      <c r="C72" t="s" s="60">
        <v>69</v>
      </c>
      <c r="D72" s="61">
        <f>'Glad70-before-LQ'!D72*$CG72*D$93</f>
        <v>0.00681873847201626</v>
      </c>
      <c r="E72" s="62">
        <f>'Glad70-before-LQ'!E72*$CG72*E$93</f>
        <v>0.00356074465298976</v>
      </c>
      <c r="F72" s="62">
        <f>'Glad70-before-LQ'!F72*$CG72*F$93</f>
        <v>1.59335573511859e-05</v>
      </c>
      <c r="G72" s="62">
        <f>'Glad70-before-LQ'!G72*$CG72*G$93</f>
        <v>0.000351523059477765</v>
      </c>
      <c r="H72" s="62">
        <f>'Glad70-before-LQ'!H72*$CG72*H$93</f>
        <v>0.000301161673737267</v>
      </c>
      <c r="I72" s="62">
        <f>'Glad70-before-LQ'!I72*$CG72*I$93</f>
        <v>0.008296186647957299</v>
      </c>
      <c r="J72" s="62">
        <f>'Glad70-before-LQ'!J72*$CG72*J$93</f>
        <v>0.150946959825777</v>
      </c>
      <c r="K72" s="63">
        <f>'Glad70-before-LQ'!K72*$CG72*K$93</f>
        <v>0.0135467904858584</v>
      </c>
      <c r="L72" s="62">
        <f>'Glad70-before-LQ'!L72*$CG72*L$93</f>
        <v>0.00340150842341496</v>
      </c>
      <c r="M72" s="62">
        <f>'Glad70-before-LQ'!M72*$CG72*M$93</f>
        <v>0.00263195479817761</v>
      </c>
      <c r="N72" s="62">
        <f>'Glad70-before-LQ'!N72*$CG72*N$93</f>
        <v>0.00109282694708949</v>
      </c>
      <c r="O72" s="62">
        <f>'Glad70-before-LQ'!O72*$CG72*O$93</f>
        <v>0.00424284370688964</v>
      </c>
      <c r="P72" s="62">
        <f>'Glad70-before-LQ'!P72*$CG72*P$93</f>
        <v>0.000111245143136712</v>
      </c>
      <c r="Q72" s="62">
        <f>'Glad70-before-LQ'!Q72*$CG72*Q$93</f>
        <v>7.258745676984929e-05</v>
      </c>
      <c r="R72" s="62">
        <f>'Glad70-before-LQ'!R72*$CG72*R$93</f>
        <v>0.000188633728327217</v>
      </c>
      <c r="S72" s="62">
        <f>'Glad70-before-LQ'!S72*$CG72*S$93</f>
        <v>0.000264180615706476</v>
      </c>
      <c r="T72" s="62">
        <f>'Glad70-before-LQ'!T72*$CG72*T$93</f>
        <v>0.0131503279532816</v>
      </c>
      <c r="U72" s="62">
        <f>'Glad70-before-LQ'!U72*$CG72*U$93</f>
        <v>0.0348803900709381</v>
      </c>
      <c r="V72" s="62">
        <f>'Glad70-before-LQ'!V72*$CG72*V$93</f>
        <v>0.00102542991653051</v>
      </c>
      <c r="W72" s="62">
        <f>'Glad70-before-LQ'!W72*$CG72*W$93</f>
        <v>0.0278939601418208</v>
      </c>
      <c r="X72" s="64">
        <f>'Glad70-before-LQ'!X72*$CG72*X$93</f>
        <v>0</v>
      </c>
      <c r="Y72" s="62">
        <f>'Glad70-before-LQ'!Y72*$CG72*Y$93</f>
        <v>0.0182000481575225</v>
      </c>
      <c r="Z72" s="62">
        <f>'Glad70-before-LQ'!Z72*$CG72*Z$93</f>
        <v>0.00415475167901061</v>
      </c>
      <c r="AA72" s="62">
        <f>'Glad70-before-LQ'!AA72*$CG72*AA$93</f>
        <v>0.00452510494557195</v>
      </c>
      <c r="AB72" s="62">
        <f>'Glad70-before-LQ'!AB72*$CG72*AB$93</f>
        <v>0.000268106357389722</v>
      </c>
      <c r="AC72" s="65">
        <f>'Glad70-before-LQ'!AC72*$CG72*AC$93</f>
        <v>0</v>
      </c>
      <c r="AD72" s="62">
        <f>'Glad70-before-LQ'!AD72*$CG72*AD$93</f>
        <v>3.50429775150072e-05</v>
      </c>
      <c r="AE72" s="62">
        <f>'Glad70-before-LQ'!AE72*$CG72*AE$93</f>
        <v>0.00282044968140711</v>
      </c>
      <c r="AF72" s="62">
        <f>'Glad70-before-LQ'!AF72*$CG72*AF$93</f>
        <v>0.0027036778860064</v>
      </c>
      <c r="AG72" s="62">
        <f>'Glad70-before-LQ'!AG72*$CG72*AG$93</f>
        <v>0.0034414979220792</v>
      </c>
      <c r="AH72" s="62">
        <f>'Glad70-before-LQ'!AH72*$CG72*AH$93</f>
        <v>0.0202369753643945</v>
      </c>
      <c r="AI72" s="62">
        <f>'Glad70-before-LQ'!AI72*$CG72*AI$93</f>
        <v>0.0626389246384338</v>
      </c>
      <c r="AJ72" s="62">
        <f>'Glad70-before-LQ'!AJ72*$CG72*AJ$93</f>
        <v>0.00797845177969851</v>
      </c>
      <c r="AK72" s="62">
        <f>'Glad70-before-LQ'!AK72*$CG72*AK$93</f>
        <v>0.0103658830823568</v>
      </c>
      <c r="AL72" s="62">
        <f>'Glad70-before-LQ'!AL72*$CG72*AL$93</f>
        <v>0.000735091957359915</v>
      </c>
      <c r="AM72" s="62">
        <f>'Glad70-before-LQ'!AM72*$CG72*AM$93</f>
        <v>0.00184930284794551</v>
      </c>
      <c r="AN72" s="62">
        <f>'Glad70-before-LQ'!AN72*$CG72*AN$93</f>
        <v>0.0129483943116216</v>
      </c>
      <c r="AO72" s="62">
        <f>'Glad70-before-LQ'!AO72*$CG72*AO$93</f>
        <v>0.005784195670716</v>
      </c>
      <c r="AP72" s="62">
        <f>'Glad70-before-LQ'!AP72*$CG72*AP$93</f>
        <v>0.00347150076643071</v>
      </c>
      <c r="AQ72" s="62">
        <f>'Glad70-before-LQ'!AQ72*$CG72*AQ$93</f>
        <v>0.000318920953383159</v>
      </c>
      <c r="AR72" s="62">
        <f>'Glad70-before-LQ'!AR72*$CG72*AR$93</f>
        <v>0.00172539432530731</v>
      </c>
      <c r="AS72" s="62">
        <f>'Glad70-before-LQ'!AS72*$CG72*AS$93</f>
        <v>0.0125677312561477</v>
      </c>
      <c r="AT72" s="62">
        <f>'Glad70-before-LQ'!AT72*$CG72*AT$93</f>
        <v>7.618973884630229e-05</v>
      </c>
      <c r="AU72" s="62">
        <f>'Glad70-before-LQ'!AU72*$CG72*AU$93</f>
        <v>0.000262941278790885</v>
      </c>
      <c r="AV72" s="62">
        <f>'Glad70-before-LQ'!AV72*$CG72*AV$93</f>
        <v>9.35311691082972e-05</v>
      </c>
      <c r="AW72" s="62">
        <f>'Glad70-before-LQ'!AW72*$CG72*AW$93</f>
        <v>0.000899753917705302</v>
      </c>
      <c r="AX72" s="62">
        <f>'Glad70-before-LQ'!AX72*$CG72*AX$93</f>
        <v>0.00089466643825344</v>
      </c>
      <c r="AY72" s="62">
        <f>'Glad70-before-LQ'!AY72*$CG72*AY$93</f>
        <v>3.19495580641875e-05</v>
      </c>
      <c r="AZ72" s="62">
        <f>'Glad70-before-LQ'!AZ72*$CG72*AZ$93</f>
        <v>0.0022360073510253</v>
      </c>
      <c r="BA72" s="62">
        <f>'Glad70-before-LQ'!BA72*$CG72*BA$93</f>
        <v>0.000437943093821799</v>
      </c>
      <c r="BB72" s="62">
        <f>'Glad70-before-LQ'!BB72*$CG72*BB$93</f>
        <v>0.00115492967502956</v>
      </c>
      <c r="BC72" s="62">
        <f>'Glad70-before-LQ'!BC72*$CG72*BC$93</f>
        <v>0.00974477676527454</v>
      </c>
      <c r="BD72" s="62">
        <f>'Glad70-before-LQ'!BD72*$CG72*BD$93</f>
        <v>0.00561110090131329</v>
      </c>
      <c r="BE72" s="62">
        <f>'Glad70-before-LQ'!BE72*$CG72*BE$93</f>
        <v>0.14628272674732</v>
      </c>
      <c r="BF72" s="62">
        <f>'Glad70-before-LQ'!BF72*$CG72*BF$93</f>
        <v>0.0016007510472553</v>
      </c>
      <c r="BG72" s="62">
        <f>'Glad70-before-LQ'!BG72*$CG72*BG$93</f>
        <v>0.0650315987928609</v>
      </c>
      <c r="BH72" s="62">
        <f>'Glad70-before-LQ'!BH72*$CG72*BH$93</f>
        <v>0.00363871659623124</v>
      </c>
      <c r="BI72" s="62">
        <f>'Glad70-before-LQ'!BI72*$CG72*BI$93</f>
        <v>0.0076596293235345</v>
      </c>
      <c r="BJ72" s="62">
        <f>'Glad70-before-LQ'!BJ72*$CG72*BJ$93</f>
        <v>4.09424713863447e-05</v>
      </c>
      <c r="BK72" s="62">
        <f>'Glad70-before-LQ'!BK72*$CG72*BK$93</f>
        <v>0.0137479443225963</v>
      </c>
      <c r="BL72" s="62">
        <f>'Glad70-before-LQ'!BL72*$CG72*BL$93</f>
        <v>0.0223368732464832</v>
      </c>
      <c r="BM72" s="62">
        <f>'Glad70-before-LQ'!BM72*$CG72*BM$93</f>
        <v>0.00390292504972239</v>
      </c>
      <c r="BN72" s="62">
        <f>'Glad70-before-LQ'!BN72*$CG72*BN$93</f>
        <v>0.000334747781164494</v>
      </c>
      <c r="BO72" s="62">
        <f>'Glad70-before-LQ'!BO72*$CG72*BO$93</f>
        <v>0.00778640118432363</v>
      </c>
      <c r="BP72" s="62">
        <f>'Glad70-before-LQ'!BP72*$CG72*BP$93</f>
        <v>0.00438047583621519</v>
      </c>
      <c r="BQ72" s="62">
        <f>'Glad70-before-LQ'!BQ72*$CG72*BQ$93</f>
        <v>0.000135470377982049</v>
      </c>
      <c r="BR72" s="62">
        <f>'Glad70-before-LQ'!BR72*$CG72*BR$93</f>
        <v>0.000879666961046421</v>
      </c>
      <c r="BS72" s="62">
        <f>'Glad70-before-LQ'!BS72*$CG72*BS$93</f>
        <v>0.0292263438054889</v>
      </c>
      <c r="BT72" s="62">
        <f>'Glad70-before-LQ'!BT72*$CG72*BT$93</f>
        <v>0.0249392480606471</v>
      </c>
      <c r="BU72" s="62">
        <f>'Glad70-before-LQ'!BU72*$CG72*BU$93</f>
        <v>0.00444325583193771</v>
      </c>
      <c r="BV72" s="4">
        <f>SUM(D72:BU72)</f>
        <v>0.807374881160974</v>
      </c>
      <c r="BW72" s="66">
        <f>'Glad-base'!BW72*'Households'!$B$3/'Households'!$B$7</f>
        <v>29.0981380618641</v>
      </c>
      <c r="BX72" s="66">
        <f>'Glad-base'!BX72*'Households'!$B$3/'Households'!$B$7</f>
        <v>0.485143304737384</v>
      </c>
      <c r="BY72" s="66">
        <f>'Glad-base'!BY72*'Businesses'!$B$4/'Businesses'!$C$4</f>
        <v>0.0775519150854778</v>
      </c>
      <c r="BZ72" s="66">
        <f>'Glad-base'!BZ72*'Households'!$B$3/'Households'!$B$7</f>
        <v>0.00154916499485067</v>
      </c>
      <c r="CA72" s="66">
        <f>'Glad-base'!CA72*'Households'!$B$3/'Households'!$B$7</f>
        <v>0.033910561946447</v>
      </c>
      <c r="CB72" s="66">
        <f>'Glad-base'!CB72*'Glad-id-output'!B70/'Glad-id-output'!E70</f>
        <v>0</v>
      </c>
      <c r="CC72" s="62">
        <f>'Exports'!D73</f>
        <v>0.3</v>
      </c>
      <c r="CD72" s="4">
        <f>SUM(BW72:CC72)</f>
        <v>29.9962930086283</v>
      </c>
      <c r="CE72" s="4">
        <f>SUM(CD72,BV72)</f>
        <v>30.8036678897893</v>
      </c>
      <c r="CF72" s="67">
        <v>0.000311755049618123</v>
      </c>
      <c r="CG72" s="67">
        <f>'Glad-id-output'!I70</f>
        <v>0.3</v>
      </c>
    </row>
    <row r="73" ht="20.05" customHeight="1">
      <c r="A73" t="s" s="58">
        <v>1</v>
      </c>
      <c r="B73" s="59">
        <v>69</v>
      </c>
      <c r="C73" t="s" s="60">
        <v>222</v>
      </c>
      <c r="D73" s="61">
        <f>'Glad70-before-LQ'!D73*$CG73*D$93</f>
        <v>1.0146614724735</v>
      </c>
      <c r="E73" s="62">
        <f>'Glad70-before-LQ'!E73*$CG73*E$93</f>
        <v>0.129534503137014</v>
      </c>
      <c r="F73" s="62">
        <f>'Glad70-before-LQ'!F73*$CG73*F$93</f>
        <v>0.00757939064033644</v>
      </c>
      <c r="G73" s="62">
        <f>'Glad70-before-LQ'!G73*$CG73*G$93</f>
        <v>0.07476181490322149</v>
      </c>
      <c r="H73" s="62">
        <f>'Glad70-before-LQ'!H73*$CG73*H$93</f>
        <v>0.134324633928042</v>
      </c>
      <c r="I73" s="62">
        <f>'Glad70-before-LQ'!I73*$CG73*I$93</f>
        <v>1.42946588636502</v>
      </c>
      <c r="J73" s="62">
        <f>'Glad70-before-LQ'!J73*$CG73*J$93</f>
        <v>28.957397970120</v>
      </c>
      <c r="K73" s="63">
        <f>'Glad70-before-LQ'!K73*$CG73*K$93</f>
        <v>7.63654117802053</v>
      </c>
      <c r="L73" s="62">
        <f>'Glad70-before-LQ'!L73*$CG73*L$93</f>
        <v>0.702456703759838</v>
      </c>
      <c r="M73" s="62">
        <f>'Glad70-before-LQ'!M73*$CG73*M$93</f>
        <v>0.98884419433399</v>
      </c>
      <c r="N73" s="62">
        <f>'Glad70-before-LQ'!N73*$CG73*N$93</f>
        <v>0.110084282579502</v>
      </c>
      <c r="O73" s="62">
        <f>'Glad70-before-LQ'!O73*$CG73*O$93</f>
        <v>0.0456679184324915</v>
      </c>
      <c r="P73" s="62">
        <f>'Glad70-before-LQ'!P73*$CG73*P$93</f>
        <v>0.0313573460623491</v>
      </c>
      <c r="Q73" s="62">
        <f>'Glad70-before-LQ'!Q73*$CG73*Q$93</f>
        <v>0.118644668802309</v>
      </c>
      <c r="R73" s="62">
        <f>'Glad70-before-LQ'!R73*$CG73*R$93</f>
        <v>0.0221785456869793</v>
      </c>
      <c r="S73" s="62">
        <f>'Glad70-before-LQ'!S73*$CG73*S$93</f>
        <v>0.0360576539121817</v>
      </c>
      <c r="T73" s="62">
        <f>'Glad70-before-LQ'!T73*$CG73*T$93</f>
        <v>2.44975842151458</v>
      </c>
      <c r="U73" s="62">
        <f>'Glad70-before-LQ'!U73*$CG73*U$93</f>
        <v>2.27775686686997</v>
      </c>
      <c r="V73" s="62">
        <f>'Glad70-before-LQ'!V73*$CG73*V$93</f>
        <v>0.131932475221997</v>
      </c>
      <c r="W73" s="62">
        <f>'Glad70-before-LQ'!W73*$CG73*W$93</f>
        <v>3.63876198453968</v>
      </c>
      <c r="X73" s="64">
        <f>'Glad70-before-LQ'!X73*$CG73*X$93</f>
        <v>0</v>
      </c>
      <c r="Y73" s="62">
        <f>'Glad70-before-LQ'!Y73*$CG73*Y$93</f>
        <v>1.059486617520</v>
      </c>
      <c r="Z73" s="62">
        <f>'Glad70-before-LQ'!Z73*$CG73*Z$93</f>
        <v>0.255271182708065</v>
      </c>
      <c r="AA73" s="62">
        <f>'Glad70-before-LQ'!AA73*$CG73*AA$93</f>
        <v>0.217641386065041</v>
      </c>
      <c r="AB73" s="62">
        <f>'Glad70-before-LQ'!AB73*$CG73*AB$93</f>
        <v>0.0259097639709948</v>
      </c>
      <c r="AC73" s="65">
        <f>'Glad70-before-LQ'!AC73*$CG73*AC$93</f>
        <v>0</v>
      </c>
      <c r="AD73" s="62">
        <f>'Glad70-before-LQ'!AD73*$CG73*AD$93</f>
        <v>0.0219578040252382</v>
      </c>
      <c r="AE73" s="62">
        <f>'Glad70-before-LQ'!AE73*$CG73*AE$93</f>
        <v>0.572662809974779</v>
      </c>
      <c r="AF73" s="62">
        <f>'Glad70-before-LQ'!AF73*$CG73*AF$93</f>
        <v>2.31063622209444</v>
      </c>
      <c r="AG73" s="62">
        <f>'Glad70-before-LQ'!AG73*$CG73*AG$93</f>
        <v>0.649285949484192</v>
      </c>
      <c r="AH73" s="62">
        <f>'Glad70-before-LQ'!AH73*$CG73*AH$93</f>
        <v>3.86331946916886</v>
      </c>
      <c r="AI73" s="62">
        <f>'Glad70-before-LQ'!AI73*$CG73*AI$93</f>
        <v>4.97207570845069</v>
      </c>
      <c r="AJ73" s="62">
        <f>'Glad70-before-LQ'!AJ73*$CG73*AJ$93</f>
        <v>2.66389910215684</v>
      </c>
      <c r="AK73" s="62">
        <f>'Glad70-before-LQ'!AK73*$CG73*AK$93</f>
        <v>2.89472063994539</v>
      </c>
      <c r="AL73" s="62">
        <f>'Glad70-before-LQ'!AL73*$CG73*AL$93</f>
        <v>0.06768170934449071</v>
      </c>
      <c r="AM73" s="62">
        <f>'Glad70-before-LQ'!AM73*$CG73*AM$93</f>
        <v>0.229577941649694</v>
      </c>
      <c r="AN73" s="62">
        <f>'Glad70-before-LQ'!AN73*$CG73*AN$93</f>
        <v>18.3957111483537</v>
      </c>
      <c r="AO73" s="62">
        <f>'Glad70-before-LQ'!AO73*$CG73*AO$93</f>
        <v>1.81920770948799</v>
      </c>
      <c r="AP73" s="62">
        <f>'Glad70-before-LQ'!AP73*$CG73*AP$93</f>
        <v>1.58537173298855</v>
      </c>
      <c r="AQ73" s="62">
        <f>'Glad70-before-LQ'!AQ73*$CG73*AQ$93</f>
        <v>0.075518443096078</v>
      </c>
      <c r="AR73" s="62">
        <f>'Glad70-before-LQ'!AR73*$CG73*AR$93</f>
        <v>1.12644652969217</v>
      </c>
      <c r="AS73" s="62">
        <f>'Glad70-before-LQ'!AS73*$CG73*AS$93</f>
        <v>7.04905518339161</v>
      </c>
      <c r="AT73" s="62">
        <f>'Glad70-before-LQ'!AT73*$CG73*AT$93</f>
        <v>0.0173103351120416</v>
      </c>
      <c r="AU73" s="62">
        <f>'Glad70-before-LQ'!AU73*$CG73*AU$93</f>
        <v>0.0174162519039616</v>
      </c>
      <c r="AV73" s="62">
        <f>'Glad70-before-LQ'!AV73*$CG73*AV$93</f>
        <v>0.00512180906209458</v>
      </c>
      <c r="AW73" s="62">
        <f>'Glad70-before-LQ'!AW73*$CG73*AW$93</f>
        <v>0.0228365061998144</v>
      </c>
      <c r="AX73" s="62">
        <f>'Glad70-before-LQ'!AX73*$CG73*AX$93</f>
        <v>0.483232162626241</v>
      </c>
      <c r="AY73" s="62">
        <f>'Glad70-before-LQ'!AY73*$CG73*AY$93</f>
        <v>0.00397528352200992</v>
      </c>
      <c r="AZ73" s="62">
        <f>'Glad70-before-LQ'!AZ73*$CG73*AZ$93</f>
        <v>0.229992700316933</v>
      </c>
      <c r="BA73" s="62">
        <f>'Glad70-before-LQ'!BA73*$CG73*BA$93</f>
        <v>0.0422950039292428</v>
      </c>
      <c r="BB73" s="62">
        <f>'Glad70-before-LQ'!BB73*$CG73*BB$93</f>
        <v>0.234060385162827</v>
      </c>
      <c r="BC73" s="62">
        <f>'Glad70-before-LQ'!BC73*$CG73*BC$93</f>
        <v>1.19819031906394</v>
      </c>
      <c r="BD73" s="62">
        <f>'Glad70-before-LQ'!BD73*$CG73*BD$93</f>
        <v>0.522788240642953</v>
      </c>
      <c r="BE73" s="62">
        <f>'Glad70-before-LQ'!BE73*$CG73*BE$93</f>
        <v>5.49037708709838</v>
      </c>
      <c r="BF73" s="62">
        <f>'Glad70-before-LQ'!BF73*$CG73*BF$93</f>
        <v>0.0871833763277514</v>
      </c>
      <c r="BG73" s="62">
        <f>'Glad70-before-LQ'!BG73*$CG73*BG$93</f>
        <v>2.84982284360068</v>
      </c>
      <c r="BH73" s="62">
        <f>'Glad70-before-LQ'!BH73*$CG73*BH$93</f>
        <v>1.4431307990111</v>
      </c>
      <c r="BI73" s="62">
        <f>'Glad70-before-LQ'!BI73*$CG73*BI$93</f>
        <v>0.558318215312572</v>
      </c>
      <c r="BJ73" s="62">
        <f>'Glad70-before-LQ'!BJ73*$CG73*BJ$93</f>
        <v>0.00853826468334354</v>
      </c>
      <c r="BK73" s="62">
        <f>'Glad70-before-LQ'!BK73*$CG73*BK$93</f>
        <v>0.993512045509682</v>
      </c>
      <c r="BL73" s="62">
        <f>'Glad70-before-LQ'!BL73*$CG73*BL$93</f>
        <v>2.57126638876331</v>
      </c>
      <c r="BM73" s="62">
        <f>'Glad70-before-LQ'!BM73*$CG73*BM$93</f>
        <v>0.332728281975053</v>
      </c>
      <c r="BN73" s="62">
        <f>'Glad70-before-LQ'!BN73*$CG73*BN$93</f>
        <v>0.0377721117901381</v>
      </c>
      <c r="BO73" s="62">
        <f>'Glad70-before-LQ'!BO73*$CG73*BO$93</f>
        <v>1.40011037448077</v>
      </c>
      <c r="BP73" s="62">
        <f>'Glad70-before-LQ'!BP73*$CG73*BP$93</f>
        <v>1.10628070047603</v>
      </c>
      <c r="BQ73" s="62">
        <f>'Glad70-before-LQ'!BQ73*$CG73*BQ$93</f>
        <v>0.0228658567700688</v>
      </c>
      <c r="BR73" s="62">
        <f>'Glad70-before-LQ'!BR73*$CG73*BR$93</f>
        <v>0.047933161544009</v>
      </c>
      <c r="BS73" s="62">
        <f>'Glad70-before-LQ'!BS73*$CG73*BS$93</f>
        <v>0.0142538773256101</v>
      </c>
      <c r="BT73" s="62">
        <f>'Glad70-before-LQ'!BT73*$CG73*BT$93</f>
        <v>1.65258423579348</v>
      </c>
      <c r="BU73" s="62">
        <f>'Glad70-before-LQ'!BU73*$CG73*BU$93</f>
        <v>0.584737992414322</v>
      </c>
      <c r="BV73" s="4">
        <f>SUM(D73:BU73)</f>
        <v>121.771839575291</v>
      </c>
      <c r="BW73" s="66">
        <f>'Glad-base'!BW73*'Households'!$B$3/'Households'!$B$7</f>
        <v>33.6089996196395</v>
      </c>
      <c r="BX73" s="66">
        <f>'Glad-base'!BX73*'Households'!$B$3/'Households'!$B$7</f>
        <v>0</v>
      </c>
      <c r="BY73" s="66">
        <f>'Glad-base'!BY73*'Businesses'!$B$4/'Businesses'!$C$4</f>
        <v>0.106398080872662</v>
      </c>
      <c r="BZ73" s="66">
        <f>'Glad-base'!BZ73*'Households'!$B$3/'Households'!$B$7</f>
        <v>0.00276156797116375</v>
      </c>
      <c r="CA73" s="66">
        <f>'Glad-base'!CA73*'Households'!$B$3/'Households'!$B$7</f>
        <v>0.0466982636663234</v>
      </c>
      <c r="CB73" s="66">
        <f>'Glad-base'!CB73*'Glad-id-output'!B71/'Glad-id-output'!E71</f>
        <v>0.000978412201007556</v>
      </c>
      <c r="CC73" s="62">
        <f>'Exports'!D74</f>
        <v>9.9</v>
      </c>
      <c r="CD73" s="4">
        <f>SUM(BW73:CC73)</f>
        <v>43.6658359443507</v>
      </c>
      <c r="CE73" s="4">
        <f>SUM(CD73,BV73)</f>
        <v>165.437675519642</v>
      </c>
      <c r="CF73" s="67">
        <v>0.00622003942153564</v>
      </c>
      <c r="CG73" s="67">
        <f>'Glad-id-output'!I71</f>
        <v>1</v>
      </c>
    </row>
    <row r="74" ht="20.05" customHeight="1">
      <c r="A74" t="s" s="58">
        <v>1</v>
      </c>
      <c r="B74" s="59">
        <v>70</v>
      </c>
      <c r="C74" t="s" s="60">
        <v>223</v>
      </c>
      <c r="D74" s="61">
        <f>'Glad70-before-LQ'!D74*$CG74*D$93</f>
        <v>0.0176586006417626</v>
      </c>
      <c r="E74" s="62">
        <f>'Glad70-before-LQ'!E74*$CG74*E$93</f>
        <v>0.00879097381650305</v>
      </c>
      <c r="F74" s="62">
        <f>'Glad70-before-LQ'!F74*$CG74*F$93</f>
        <v>0.00506082525293701</v>
      </c>
      <c r="G74" s="62">
        <f>'Glad70-before-LQ'!G74*$CG74*G$93</f>
        <v>0.00312802380508941</v>
      </c>
      <c r="H74" s="62">
        <f>'Glad70-before-LQ'!H74*$CG74*H$93</f>
        <v>0.000912416192962045</v>
      </c>
      <c r="I74" s="62">
        <f>'Glad70-before-LQ'!I74*$CG74*I$93</f>
        <v>0.0252361348173038</v>
      </c>
      <c r="J74" s="62">
        <f>'Glad70-before-LQ'!J74*$CG74*J$93</f>
        <v>0.641347442059202</v>
      </c>
      <c r="K74" s="63">
        <f>'Glad70-before-LQ'!K74*$CG74*K$93</f>
        <v>0.134516168563574</v>
      </c>
      <c r="L74" s="62">
        <f>'Glad70-before-LQ'!L74*$CG74*L$93</f>
        <v>0.00649562527112186</v>
      </c>
      <c r="M74" s="62">
        <f>'Glad70-before-LQ'!M74*$CG74*M$93</f>
        <v>0.00544432848010865</v>
      </c>
      <c r="N74" s="62">
        <f>'Glad70-before-LQ'!N74*$CG74*N$93</f>
        <v>0.00357983237787232</v>
      </c>
      <c r="O74" s="62">
        <f>'Glad70-before-LQ'!O74*$CG74*O$93</f>
        <v>0.00484412310994469</v>
      </c>
      <c r="P74" s="62">
        <f>'Glad70-before-LQ'!P74*$CG74*P$93</f>
        <v>0.00163944435371071</v>
      </c>
      <c r="Q74" s="62">
        <f>'Glad70-before-LQ'!Q74*$CG74*Q$93</f>
        <v>0.000756026326097514</v>
      </c>
      <c r="R74" s="62">
        <f>'Glad70-before-LQ'!R74*$CG74*R$93</f>
        <v>0.0009946517983269549</v>
      </c>
      <c r="S74" s="62">
        <f>'Glad70-before-LQ'!S74*$CG74*S$93</f>
        <v>0.000799109180227169</v>
      </c>
      <c r="T74" s="62">
        <f>'Glad70-before-LQ'!T74*$CG74*T$93</f>
        <v>0.0266536987263461</v>
      </c>
      <c r="U74" s="62">
        <f>'Glad70-before-LQ'!U74*$CG74*U$93</f>
        <v>0.18844701631999</v>
      </c>
      <c r="V74" s="62">
        <f>'Glad70-before-LQ'!V74*$CG74*V$93</f>
        <v>0.00524912511973485</v>
      </c>
      <c r="W74" s="62">
        <f>'Glad70-before-LQ'!W74*$CG74*W$93</f>
        <v>0.0718792276536558</v>
      </c>
      <c r="X74" s="64">
        <f>'Glad70-before-LQ'!X74*$CG74*X$93</f>
        <v>0</v>
      </c>
      <c r="Y74" s="62">
        <f>'Glad70-before-LQ'!Y74*$CG74*Y$93</f>
        <v>0.0467284654901029</v>
      </c>
      <c r="Z74" s="62">
        <f>'Glad70-before-LQ'!Z74*$CG74*Z$93</f>
        <v>0.0153210591100752</v>
      </c>
      <c r="AA74" s="62">
        <f>'Glad70-before-LQ'!AA74*$CG74*AA$93</f>
        <v>0.0108037245326554</v>
      </c>
      <c r="AB74" s="62">
        <f>'Glad70-before-LQ'!AB74*$CG74*AB$93</f>
        <v>0.00118251416133638</v>
      </c>
      <c r="AC74" s="65">
        <f>'Glad70-before-LQ'!AC74*$CG74*AC$93</f>
        <v>0</v>
      </c>
      <c r="AD74" s="62">
        <f>'Glad70-before-LQ'!AD74*$CG74*AD$93</f>
        <v>6.92931969635926e-06</v>
      </c>
      <c r="AE74" s="62">
        <f>'Glad70-before-LQ'!AE74*$CG74*AE$93</f>
        <v>0.0102831439350088</v>
      </c>
      <c r="AF74" s="62">
        <f>'Glad70-before-LQ'!AF74*$CG74*AF$93</f>
        <v>0.354188472968681</v>
      </c>
      <c r="AG74" s="62">
        <f>'Glad70-before-LQ'!AG74*$CG74*AG$93</f>
        <v>0.128145941972047</v>
      </c>
      <c r="AH74" s="62">
        <f>'Glad70-before-LQ'!AH74*$CG74*AH$93</f>
        <v>0.798674624914142</v>
      </c>
      <c r="AI74" s="62">
        <f>'Glad70-before-LQ'!AI74*$CG74*AI$93</f>
        <v>0.23298098700038</v>
      </c>
      <c r="AJ74" s="62">
        <f>'Glad70-before-LQ'!AJ74*$CG74*AJ$93</f>
        <v>0.105672469478146</v>
      </c>
      <c r="AK74" s="62">
        <f>'Glad70-before-LQ'!AK74*$CG74*AK$93</f>
        <v>0.442008498529675</v>
      </c>
      <c r="AL74" s="62">
        <f>'Glad70-before-LQ'!AL74*$CG74*AL$93</f>
        <v>0.110959013572654</v>
      </c>
      <c r="AM74" s="62">
        <f>'Glad70-before-LQ'!AM74*$CG74*AM$93</f>
        <v>0.0539027579638838</v>
      </c>
      <c r="AN74" s="62">
        <f>'Glad70-before-LQ'!AN74*$CG74*AN$93</f>
        <v>0.716289700645084</v>
      </c>
      <c r="AO74" s="62">
        <f>'Glad70-before-LQ'!AO74*$CG74*AO$93</f>
        <v>0.061718497755123</v>
      </c>
      <c r="AP74" s="62">
        <f>'Glad70-before-LQ'!AP74*$CG74*AP$93</f>
        <v>0.180234077676906</v>
      </c>
      <c r="AQ74" s="62">
        <f>'Glad70-before-LQ'!AQ74*$CG74*AQ$93</f>
        <v>0.00300132244164774</v>
      </c>
      <c r="AR74" s="62">
        <f>'Glad70-before-LQ'!AR74*$CG74*AR$93</f>
        <v>0.010793481702341</v>
      </c>
      <c r="AS74" s="62">
        <f>'Glad70-before-LQ'!AS74*$CG74*AS$93</f>
        <v>0.287853660744655</v>
      </c>
      <c r="AT74" s="62">
        <f>'Glad70-before-LQ'!AT74*$CG74*AT$93</f>
        <v>0.00609744256567139</v>
      </c>
      <c r="AU74" s="62">
        <f>'Glad70-before-LQ'!AU74*$CG74*AU$93</f>
        <v>0.0421064497283684</v>
      </c>
      <c r="AV74" s="62">
        <f>'Glad70-before-LQ'!AV74*$CG74*AV$93</f>
        <v>0.00215445023713091</v>
      </c>
      <c r="AW74" s="62">
        <f>'Glad70-before-LQ'!AW74*$CG74*AW$93</f>
        <v>6.84375843558267e-06</v>
      </c>
      <c r="AX74" s="62">
        <f>'Glad70-before-LQ'!AX74*$CG74*AX$93</f>
        <v>0.000681562345779457</v>
      </c>
      <c r="AY74" s="62">
        <f>'Glad70-before-LQ'!AY74*$CG74*AY$93</f>
        <v>0.00115656615854815</v>
      </c>
      <c r="AZ74" s="62">
        <f>'Glad70-before-LQ'!AZ74*$CG74*AZ$93</f>
        <v>0.0123627391362652</v>
      </c>
      <c r="BA74" s="62">
        <f>'Glad70-before-LQ'!BA74*$CG74*BA$93</f>
        <v>0.00397133208148125</v>
      </c>
      <c r="BB74" s="62">
        <f>'Glad70-before-LQ'!BB74*$CG74*BB$93</f>
        <v>0.000779547402745111</v>
      </c>
      <c r="BC74" s="62">
        <f>'Glad70-before-LQ'!BC74*$CG74*BC$93</f>
        <v>0.0855407795140391</v>
      </c>
      <c r="BD74" s="62">
        <f>'Glad70-before-LQ'!BD74*$CG74*BD$93</f>
        <v>0.0500985508211155</v>
      </c>
      <c r="BE74" s="62">
        <f>'Glad70-before-LQ'!BE74*$CG74*BE$93</f>
        <v>1.11366518690284</v>
      </c>
      <c r="BF74" s="62">
        <f>'Glad70-before-LQ'!BF74*$CG74*BF$93</f>
        <v>0.000505616344442734</v>
      </c>
      <c r="BG74" s="62">
        <f>'Glad70-before-LQ'!BG74*$CG74*BG$93</f>
        <v>0.165203067021945</v>
      </c>
      <c r="BH74" s="62">
        <f>'Glad70-before-LQ'!BH74*$CG74*BH$93</f>
        <v>0.0385131286874135</v>
      </c>
      <c r="BI74" s="62">
        <f>'Glad70-before-LQ'!BI74*$CG74*BI$93</f>
        <v>0.0560282350897946</v>
      </c>
      <c r="BJ74" s="62">
        <f>'Glad70-before-LQ'!BJ74*$CG74*BJ$93</f>
        <v>0.00655023592897844</v>
      </c>
      <c r="BK74" s="62">
        <f>'Glad70-before-LQ'!BK74*$CG74*BK$93</f>
        <v>0.08958870261430051</v>
      </c>
      <c r="BL74" s="62">
        <f>'Glad70-before-LQ'!BL74*$CG74*BL$93</f>
        <v>0.434417522456763</v>
      </c>
      <c r="BM74" s="62">
        <f>'Glad70-before-LQ'!BM74*$CG74*BM$93</f>
        <v>0.07525905728453949</v>
      </c>
      <c r="BN74" s="62">
        <f>'Glad70-before-LQ'!BN74*$CG74*BN$93</f>
        <v>0.0021977095267726</v>
      </c>
      <c r="BO74" s="62">
        <f>'Glad70-before-LQ'!BO74*$CG74*BO$93</f>
        <v>5.94284274047607</v>
      </c>
      <c r="BP74" s="62">
        <f>'Glad70-before-LQ'!BP74*$CG74*BP$93</f>
        <v>0.756603627919639</v>
      </c>
      <c r="BQ74" s="62">
        <f>'Glad70-before-LQ'!BQ74*$CG74*BQ$93</f>
        <v>0.0195088040322543</v>
      </c>
      <c r="BR74" s="62">
        <f>'Glad70-before-LQ'!BR74*$CG74*BR$93</f>
        <v>0.0188667048102647</v>
      </c>
      <c r="BS74" s="62">
        <f>'Glad70-before-LQ'!BS74*$CG74*BS$93</f>
        <v>0.00604563975459738</v>
      </c>
      <c r="BT74" s="62">
        <f>'Glad70-before-LQ'!BT74*$CG74*BT$93</f>
        <v>0.0292449108740794</v>
      </c>
      <c r="BU74" s="62">
        <f>'Glad70-before-LQ'!BU74*$CG74*BU$93</f>
        <v>0.381980400907601</v>
      </c>
      <c r="BV74" s="4">
        <f>SUM(D74:BU74)</f>
        <v>14.0661596921626</v>
      </c>
      <c r="BW74" s="66">
        <f>'Glad-base'!BW74*'Households'!$B$3/'Households'!$B$7</f>
        <v>66.5939926535839</v>
      </c>
      <c r="BX74" s="66">
        <f>'Glad-base'!BX74*'Households'!$B$3/'Households'!$B$7</f>
        <v>2.26896395468589</v>
      </c>
      <c r="BY74" s="66">
        <f>'Glad-base'!BY74*'Businesses'!$B$4/'Businesses'!$C$4</f>
        <v>0.09731458463288881</v>
      </c>
      <c r="BZ74" s="66">
        <f>'Glad-base'!BZ74*'Households'!$B$3/'Households'!$B$7</f>
        <v>0.00715858127703399</v>
      </c>
      <c r="CA74" s="66">
        <f>'Glad-base'!CA74*'Households'!$B$3/'Households'!$B$7</f>
        <v>0.0396883592378991</v>
      </c>
      <c r="CB74" s="66">
        <f>'Glad-base'!CB74*'Glad-id-output'!B72/'Glad-id-output'!E72</f>
        <v>0</v>
      </c>
      <c r="CC74" s="62">
        <f>'Exports'!D75</f>
        <v>3</v>
      </c>
      <c r="CD74" s="4">
        <f>SUM(BW74:CC74)</f>
        <v>72.00711813341761</v>
      </c>
      <c r="CE74" s="4">
        <f>SUM(CD74,BV74)</f>
        <v>86.07327782558021</v>
      </c>
      <c r="CF74" s="67">
        <v>0.00395768719053142</v>
      </c>
      <c r="CG74" s="67">
        <f>'Glad-id-output'!I72</f>
        <v>0.640457195133491</v>
      </c>
    </row>
    <row r="75" ht="19" customHeight="1">
      <c r="A75" t="s" s="58">
        <v>1</v>
      </c>
      <c r="B75" s="59"/>
      <c r="C75" t="s" s="76">
        <v>224</v>
      </c>
      <c r="D75" s="77">
        <f>SUM(D5:D74)</f>
        <v>48.8157715206594</v>
      </c>
      <c r="E75" s="66">
        <f>SUM(E5:E74)</f>
        <v>3.33805600182493</v>
      </c>
      <c r="F75" s="66">
        <f>SUM(F5:F74)</f>
        <v>1.66874616354282</v>
      </c>
      <c r="G75" s="66">
        <f>SUM(G5:G74)</f>
        <v>2.03540847873606</v>
      </c>
      <c r="H75" s="66">
        <f>SUM(H5:H74)</f>
        <v>3.66242457634352</v>
      </c>
      <c r="I75" s="66">
        <f>SUM(I5:I74)</f>
        <v>34.5432642642484</v>
      </c>
      <c r="J75" s="66">
        <f>SUM(J5:J74)</f>
        <v>575.540236008172</v>
      </c>
      <c r="K75" s="69">
        <f>SUM(K5:K74)</f>
        <v>1560.009151688170</v>
      </c>
      <c r="L75" s="66">
        <f>SUM(L5:L74)</f>
        <v>22.5964647681099</v>
      </c>
      <c r="M75" s="66">
        <f>SUM(M5:M74)</f>
        <v>21.0225472726977</v>
      </c>
      <c r="N75" s="66">
        <f>SUM(N5:N74)</f>
        <v>20.1032328168402</v>
      </c>
      <c r="O75" s="66">
        <f>SUM(O5:O74)</f>
        <v>6.33971012916516</v>
      </c>
      <c r="P75" s="66">
        <f>SUM(P5:P74)</f>
        <v>1.40436103207046</v>
      </c>
      <c r="Q75" s="66">
        <f>SUM(Q5:Q74)</f>
        <v>3.40209255670695</v>
      </c>
      <c r="R75" s="66">
        <f>SUM(R5:R74)</f>
        <v>0.669045404462402</v>
      </c>
      <c r="S75" s="66">
        <f>SUM(S5:S74)</f>
        <v>0.7972296272434241</v>
      </c>
      <c r="T75" s="66">
        <f>SUM(T5:T74)</f>
        <v>31.0074379219732</v>
      </c>
      <c r="U75" s="66">
        <f>SUM(U5:U74)</f>
        <v>181.850722937719</v>
      </c>
      <c r="V75" s="66">
        <f>SUM(V5:V74)</f>
        <v>4.31536704308259</v>
      </c>
      <c r="W75" s="66">
        <f>SUM(W5:W74)</f>
        <v>148.655845200643</v>
      </c>
      <c r="X75" s="10">
        <f>SUM(X5:X74)</f>
        <v>0</v>
      </c>
      <c r="Y75" s="66">
        <f>SUM(Y5:Y74)</f>
        <v>211.674779350146</v>
      </c>
      <c r="Z75" s="66">
        <f>SUM(Z5:Z74)</f>
        <v>85.8102148730617</v>
      </c>
      <c r="AA75" s="66">
        <f>SUM(AA5:AA74)</f>
        <v>79.10633982245859</v>
      </c>
      <c r="AB75" s="66">
        <f>SUM(AB5:AB74)</f>
        <v>10.807945201529</v>
      </c>
      <c r="AC75" s="11">
        <f>SUM(AC5:AC74)</f>
        <v>0</v>
      </c>
      <c r="AD75" s="66">
        <f>SUM(AD5:AD74)</f>
        <v>1.55470667804167</v>
      </c>
      <c r="AE75" s="66">
        <f>SUM(AE5:AE74)</f>
        <v>16.7842456972285</v>
      </c>
      <c r="AF75" s="66">
        <f>SUM(AF5:AF74)</f>
        <v>57.2628415119621</v>
      </c>
      <c r="AG75" s="66">
        <f>SUM(AG5:AG74)</f>
        <v>89.7450232105376</v>
      </c>
      <c r="AH75" s="66">
        <f>SUM(AH5:AH74)</f>
        <v>445.131162224586</v>
      </c>
      <c r="AI75" s="66">
        <f>SUM(AI5:AI74)</f>
        <v>384.367533876332</v>
      </c>
      <c r="AJ75" s="66">
        <f>SUM(AJ5:AJ74)</f>
        <v>110.888445155731</v>
      </c>
      <c r="AK75" s="66">
        <f>SUM(AK5:AK74)</f>
        <v>145.597757868045</v>
      </c>
      <c r="AL75" s="66">
        <f>SUM(AL5:AL74)</f>
        <v>23.3333831772485</v>
      </c>
      <c r="AM75" s="66">
        <f>SUM(AM5:AM74)</f>
        <v>77.7670025392042</v>
      </c>
      <c r="AN75" s="66">
        <f>SUM(AN5:AN74)</f>
        <v>113.241913340576</v>
      </c>
      <c r="AO75" s="66">
        <f>SUM(AO5:AO74)</f>
        <v>143.633314359758</v>
      </c>
      <c r="AP75" s="66">
        <f>SUM(AP5:AP74)</f>
        <v>64.33392272818701</v>
      </c>
      <c r="AQ75" s="66">
        <f>SUM(AQ5:AQ74)</f>
        <v>9.203655848978331</v>
      </c>
      <c r="AR75" s="66">
        <f>SUM(AR5:AR74)</f>
        <v>11.6274859312613</v>
      </c>
      <c r="AS75" s="66">
        <f>SUM(AS5:AS74)</f>
        <v>255.265560751798</v>
      </c>
      <c r="AT75" s="66">
        <f>SUM(AT5:AT74)</f>
        <v>1.44948721023482</v>
      </c>
      <c r="AU75" s="66">
        <f>SUM(AU5:AU74)</f>
        <v>2.10285443600219</v>
      </c>
      <c r="AV75" s="66">
        <f>SUM(AV5:AV74)</f>
        <v>1.00636109143077</v>
      </c>
      <c r="AW75" s="66">
        <f>SUM(AW5:AW74)</f>
        <v>0.384933115533731</v>
      </c>
      <c r="AX75" s="66">
        <f>SUM(AX5:AX74)</f>
        <v>8.083563993129699</v>
      </c>
      <c r="AY75" s="66">
        <f>SUM(AY5:AY74)</f>
        <v>0.7031718515532011</v>
      </c>
      <c r="AZ75" s="66">
        <f>SUM(AZ5:AZ74)</f>
        <v>9.94823642188935</v>
      </c>
      <c r="BA75" s="66">
        <f>SUM(BA5:BA74)</f>
        <v>6.3923401545428</v>
      </c>
      <c r="BB75" s="66">
        <f>SUM(BB5:BB74)</f>
        <v>14.7658872981185</v>
      </c>
      <c r="BC75" s="66">
        <f>SUM(BC5:BC74)</f>
        <v>73.9160492454626</v>
      </c>
      <c r="BD75" s="66">
        <f>SUM(BD5:BD74)</f>
        <v>101.914792119658</v>
      </c>
      <c r="BE75" s="66">
        <f>SUM(BE5:BE74)</f>
        <v>385.868790883576</v>
      </c>
      <c r="BF75" s="66">
        <f>SUM(BF5:BF74)</f>
        <v>3.17225059911212</v>
      </c>
      <c r="BG75" s="66">
        <f>SUM(BG5:BG74)</f>
        <v>112.342630513506</v>
      </c>
      <c r="BH75" s="66">
        <f>SUM(BH5:BH74)</f>
        <v>24.6118094840795</v>
      </c>
      <c r="BI75" s="66">
        <f>SUM(BI5:BI74)</f>
        <v>67.8349671090598</v>
      </c>
      <c r="BJ75" s="66">
        <f>SUM(BJ5:BJ74)</f>
        <v>0.750060500142224</v>
      </c>
      <c r="BK75" s="66">
        <f>SUM(BK5:BK74)</f>
        <v>40.7771439639737</v>
      </c>
      <c r="BL75" s="66">
        <f>SUM(BL5:BL74)</f>
        <v>121.528068690626</v>
      </c>
      <c r="BM75" s="66">
        <f>SUM(BM5:BM74)</f>
        <v>15.6074506475579</v>
      </c>
      <c r="BN75" s="66">
        <f>SUM(BN5:BN74)</f>
        <v>2.81762148900965</v>
      </c>
      <c r="BO75" s="66">
        <f>SUM(BO5:BO74)</f>
        <v>178.549437138953</v>
      </c>
      <c r="BP75" s="66">
        <f>SUM(BP5:BP74)</f>
        <v>50.4569374361028</v>
      </c>
      <c r="BQ75" s="66">
        <f>SUM(BQ5:BQ74)</f>
        <v>1.48114793900818</v>
      </c>
      <c r="BR75" s="66">
        <f>SUM(BR5:BR74)</f>
        <v>7.39051797475609</v>
      </c>
      <c r="BS75" s="66">
        <f>SUM(BS5:BS74)</f>
        <v>1.31266475902977</v>
      </c>
      <c r="BT75" s="66">
        <f>SUM(BT5:BT74)</f>
        <v>63.7327229051204</v>
      </c>
      <c r="BU75" s="66">
        <f>SUM(BU5:BU74)</f>
        <v>22.9745243479116</v>
      </c>
      <c r="BV75" s="4">
        <f>SUM(D75:BU75)</f>
        <v>6330.790772878160</v>
      </c>
      <c r="BW75" s="66">
        <f>SUM(BW5:BW74)</f>
        <v>2431.074457259350</v>
      </c>
      <c r="BX75" s="66">
        <f>SUM(BX5:BX74)</f>
        <v>962.567217333491</v>
      </c>
      <c r="BY75" s="66">
        <f>SUM(BY5:BY74)</f>
        <v>415.530096432872</v>
      </c>
      <c r="BZ75" s="66">
        <f>SUM(BZ5:BZ74)</f>
        <v>62.7984079299849</v>
      </c>
      <c r="CA75" s="66">
        <f>SUM(CA5:CA74)</f>
        <v>146.956060375489</v>
      </c>
      <c r="CB75" s="66">
        <f>SUM(CB5:CB74)</f>
        <v>-3.58525512853571</v>
      </c>
      <c r="CC75" s="66">
        <f>SUM(CC5:CC74)</f>
        <v>6753.82921</v>
      </c>
      <c r="CD75" s="4">
        <f>SUM(BW75:CC75)</f>
        <v>10769.1701942027</v>
      </c>
      <c r="CE75" s="4">
        <f>SUM(CD75,BV75)</f>
        <v>17099.9609670809</v>
      </c>
      <c r="CF75" s="4"/>
      <c r="CG75" s="4"/>
    </row>
    <row r="76" ht="19" customHeight="1">
      <c r="A76" t="s" s="58">
        <v>1</v>
      </c>
      <c r="B76" s="59">
        <v>71</v>
      </c>
      <c r="C76" t="s" s="76">
        <v>225</v>
      </c>
      <c r="D76" s="77">
        <f>'Glad70-before-LQ'!D76*D$93</f>
        <v>12.6181306776627</v>
      </c>
      <c r="E76" s="66">
        <f>'Glad70-before-LQ'!E76*E$93</f>
        <v>1.78107184111525</v>
      </c>
      <c r="F76" s="66">
        <f>'Glad70-before-LQ'!F76*F$93</f>
        <v>1.80142280705847</v>
      </c>
      <c r="G76" s="66">
        <f>'Glad70-before-LQ'!G76*G$93</f>
        <v>0.796619143751401</v>
      </c>
      <c r="H76" s="66">
        <f>'Glad70-before-LQ'!H76*H$93</f>
        <v>1.25449260973037</v>
      </c>
      <c r="I76" s="66">
        <f>'Glad70-before-LQ'!I76*I$93</f>
        <v>12.7352195788098</v>
      </c>
      <c r="J76" s="66">
        <f>'Glad70-before-LQ'!J76*J$93</f>
        <v>229.356103082877</v>
      </c>
      <c r="K76" s="69">
        <f>'Glad70-before-LQ'!K76*K$93</f>
        <v>220.52377</v>
      </c>
      <c r="L76" s="66">
        <f>'Glad70-before-LQ'!L76*L$93</f>
        <v>13.3655531098251</v>
      </c>
      <c r="M76" s="66">
        <f>'Glad70-before-LQ'!M76*M$93</f>
        <v>16.2108280528166</v>
      </c>
      <c r="N76" s="66">
        <f>'Glad70-before-LQ'!N76*N$93</f>
        <v>7.64533503640137</v>
      </c>
      <c r="O76" s="66">
        <f>'Glad70-before-LQ'!O76*O$93</f>
        <v>2.3753200422617</v>
      </c>
      <c r="P76" s="66">
        <f>'Glad70-before-LQ'!P76*P$93</f>
        <v>1.2223052012767</v>
      </c>
      <c r="Q76" s="66">
        <f>'Glad70-before-LQ'!Q76*Q$93</f>
        <v>1.59063973821078</v>
      </c>
      <c r="R76" s="66">
        <f>'Glad70-before-LQ'!R76*R$93</f>
        <v>0.284509770328217</v>
      </c>
      <c r="S76" s="66">
        <f>'Glad70-before-LQ'!S76*S$93</f>
        <v>0.915674015092663</v>
      </c>
      <c r="T76" s="66">
        <f>'Glad70-before-LQ'!T76*T$93</f>
        <v>4.41730053154167</v>
      </c>
      <c r="U76" s="66">
        <f>'Glad70-before-LQ'!U76*U$93</f>
        <v>77.07424583665519</v>
      </c>
      <c r="V76" s="66">
        <f>'Glad70-before-LQ'!V76*V$93</f>
        <v>2.63590745306258</v>
      </c>
      <c r="W76" s="66">
        <f>'Glad70-before-LQ'!W76*W$93</f>
        <v>58.6376193256805</v>
      </c>
      <c r="X76" s="10">
        <f>'Glad70-before-LQ'!X76*X$93</f>
        <v>0</v>
      </c>
      <c r="Y76" s="66">
        <f>'Glad70-before-LQ'!Y76*Y$93</f>
        <v>58.2802806756514</v>
      </c>
      <c r="Z76" s="66">
        <f>'Glad70-before-LQ'!Z76*Z$93</f>
        <v>20.1853417047174</v>
      </c>
      <c r="AA76" s="66">
        <f>'Glad70-before-LQ'!AA76*AA$93</f>
        <v>24.2214547664394</v>
      </c>
      <c r="AB76" s="66">
        <f>'Glad70-before-LQ'!AB76*AB$93</f>
        <v>0.871049088915787</v>
      </c>
      <c r="AC76" s="11">
        <f>'Glad70-before-LQ'!AC76*AC$93</f>
        <v>0</v>
      </c>
      <c r="AD76" s="66">
        <f>'Glad70-before-LQ'!AD76*AD$93</f>
        <v>0.14058654318278</v>
      </c>
      <c r="AE76" s="66">
        <f>'Glad70-before-LQ'!AE76*AE$93</f>
        <v>10.6726158601756</v>
      </c>
      <c r="AF76" s="66">
        <f>'Glad70-before-LQ'!AF76*AF$93</f>
        <v>21.8712353985248</v>
      </c>
      <c r="AG76" s="66">
        <f>'Glad70-before-LQ'!AG76*AG$93</f>
        <v>14.5013364340035</v>
      </c>
      <c r="AH76" s="66">
        <f>'Glad70-before-LQ'!AH76*AH$93</f>
        <v>206.076097230308</v>
      </c>
      <c r="AI76" s="66">
        <f>'Glad70-before-LQ'!AI76*AI$93</f>
        <v>153.713969946549</v>
      </c>
      <c r="AJ76" s="66">
        <f>'Glad70-before-LQ'!AJ76*AJ$93</f>
        <v>109.501493553247</v>
      </c>
      <c r="AK76" s="66">
        <f>'Glad70-before-LQ'!AK76*AK$93</f>
        <v>220.123302001122</v>
      </c>
      <c r="AL76" s="66">
        <f>'Glad70-before-LQ'!AL76*AL$93</f>
        <v>24.8391552958452</v>
      </c>
      <c r="AM76" s="66">
        <f>'Glad70-before-LQ'!AM76*AM$93</f>
        <v>106.906456890233</v>
      </c>
      <c r="AN76" s="66">
        <f>'Glad70-before-LQ'!AN76*AN$93</f>
        <v>80.8053987776227</v>
      </c>
      <c r="AO76" s="66">
        <f>'Glad70-before-LQ'!AO76*AO$93</f>
        <v>111.887363854430</v>
      </c>
      <c r="AP76" s="66">
        <f>'Glad70-before-LQ'!AP76*AP$93</f>
        <v>28.013638739264</v>
      </c>
      <c r="AQ76" s="66">
        <f>'Glad70-before-LQ'!AQ76*AQ$93</f>
        <v>4.47132743210888</v>
      </c>
      <c r="AR76" s="66">
        <f>'Glad70-before-LQ'!AR76*AR$93</f>
        <v>7.64783585014157</v>
      </c>
      <c r="AS76" s="66">
        <f>'Glad70-before-LQ'!AS76*AS$93</f>
        <v>124.083484576254</v>
      </c>
      <c r="AT76" s="66">
        <f>'Glad70-before-LQ'!AT76*AT$93</f>
        <v>2.62478154437419</v>
      </c>
      <c r="AU76" s="66">
        <f>'Glad70-before-LQ'!AU76*AU$93</f>
        <v>1.83496258542062</v>
      </c>
      <c r="AV76" s="66">
        <f>'Glad70-before-LQ'!AV76*AV$93</f>
        <v>0.956622831231745</v>
      </c>
      <c r="AW76" s="66">
        <f>'Glad70-before-LQ'!AW76*AW$93</f>
        <v>0.277294927362559</v>
      </c>
      <c r="AX76" s="66">
        <f>'Glad70-before-LQ'!AX76*AX$93</f>
        <v>3.21559521132242</v>
      </c>
      <c r="AY76" s="66">
        <f>'Glad70-before-LQ'!AY76*AY$93</f>
        <v>1.3582420819558</v>
      </c>
      <c r="AZ76" s="66">
        <f>'Glad70-before-LQ'!AZ76*AZ$93</f>
        <v>18.6230546734912</v>
      </c>
      <c r="BA76" s="66">
        <f>'Glad70-before-LQ'!BA76*BA$93</f>
        <v>2.74042235355556</v>
      </c>
      <c r="BB76" s="66">
        <f>'Glad70-before-LQ'!BB76*BB$93</f>
        <v>13.9349031657281</v>
      </c>
      <c r="BC76" s="66">
        <f>'Glad70-before-LQ'!BC76*BC$93</f>
        <v>34.8428094996895</v>
      </c>
      <c r="BD76" s="66">
        <f>'Glad70-before-LQ'!BD76*BD$93</f>
        <v>27.348534891051</v>
      </c>
      <c r="BE76" s="66">
        <f>'Glad70-before-LQ'!BE76*BE$93</f>
        <v>386.623441871022</v>
      </c>
      <c r="BF76" s="66">
        <f>'Glad70-before-LQ'!BF76*BF$93</f>
        <v>4.30335454369213</v>
      </c>
      <c r="BG76" s="66">
        <f>'Glad70-before-LQ'!BG76*BG$93</f>
        <v>242.566840392974</v>
      </c>
      <c r="BH76" s="66">
        <f>'Glad70-before-LQ'!BH76*BH$93</f>
        <v>21.6020264296732</v>
      </c>
      <c r="BI76" s="66">
        <f>'Glad70-before-LQ'!BI76*BI$93</f>
        <v>146.728693456538</v>
      </c>
      <c r="BJ76" s="66">
        <f>'Glad70-before-LQ'!BJ76*BJ$93</f>
        <v>1.02183851181075</v>
      </c>
      <c r="BK76" s="66">
        <f>'Glad70-before-LQ'!BK76*BK$93</f>
        <v>113.088602433081</v>
      </c>
      <c r="BL76" s="66">
        <f>'Glad70-before-LQ'!BL76*BL$93</f>
        <v>591.582238659167</v>
      </c>
      <c r="BM76" s="66">
        <f>'Glad70-before-LQ'!BM76*BM$93</f>
        <v>45.4445144286202</v>
      </c>
      <c r="BN76" s="66">
        <f>'Glad70-before-LQ'!BN76*BN$93</f>
        <v>3.6001645856209</v>
      </c>
      <c r="BO76" s="66">
        <f>'Glad70-before-LQ'!BO76*BO$93</f>
        <v>425.712319790212</v>
      </c>
      <c r="BP76" s="66">
        <f>'Glad70-before-LQ'!BP76*BP$93</f>
        <v>278.521190942063</v>
      </c>
      <c r="BQ76" s="66">
        <f>'Glad70-before-LQ'!BQ76*BQ$93</f>
        <v>1.02847526919819</v>
      </c>
      <c r="BR76" s="66">
        <f>'Glad70-before-LQ'!BR76*BR$93</f>
        <v>5.72187683945252</v>
      </c>
      <c r="BS76" s="66">
        <f>'Glad70-before-LQ'!BS76*BS$93</f>
        <v>0.66435001073622</v>
      </c>
      <c r="BT76" s="66">
        <f>'Glad70-before-LQ'!BT76*BT$93</f>
        <v>55.8310738477039</v>
      </c>
      <c r="BU76" s="66">
        <f>'Glad70-before-LQ'!BU76*BU$93</f>
        <v>50.8364919623761</v>
      </c>
      <c r="BV76" s="4">
        <f>SUM(D76:BU76)</f>
        <v>4478.690210212020</v>
      </c>
      <c r="BW76" s="66">
        <f>'Glad-base'!BW75*'Households'!$B$3/'Households'!$B$7</f>
        <v>0</v>
      </c>
      <c r="BX76" s="66">
        <f>'Glad-base'!BX75*'Households'!$B$3/'Households'!$B$7</f>
        <v>0</v>
      </c>
      <c r="BY76" s="66">
        <f>'Glad-base'!BY75*'Households'!$B$3/'Households'!$B$7</f>
        <v>0</v>
      </c>
      <c r="BZ76" s="66">
        <f>'Glad-base'!BZ75*'Households'!$B$3/'Households'!$B$7</f>
        <v>0</v>
      </c>
      <c r="CA76" s="66">
        <f>'Glad-base'!CA75*'Households'!$B$3/'Households'!$B$7</f>
        <v>0</v>
      </c>
      <c r="CB76" s="4">
        <v>0</v>
      </c>
      <c r="CC76" s="4">
        <v>0</v>
      </c>
      <c r="CD76" s="4">
        <f>SUM(BW76:CC76)</f>
        <v>0</v>
      </c>
      <c r="CE76" s="4">
        <f>SUM(CD76,BV76)</f>
        <v>4478.690210212020</v>
      </c>
      <c r="CF76" s="4"/>
      <c r="CG76" s="4"/>
    </row>
    <row r="77" ht="19" customHeight="1">
      <c r="A77" t="s" s="58">
        <v>1</v>
      </c>
      <c r="B77" s="59">
        <v>72</v>
      </c>
      <c r="C77" t="s" s="76">
        <v>226</v>
      </c>
      <c r="D77" s="77">
        <f>'Glad70-before-LQ'!D77*D$93</f>
        <v>64.524575973396</v>
      </c>
      <c r="E77" s="66">
        <f>'Glad70-before-LQ'!E77*E$93</f>
        <v>2.33530265572211</v>
      </c>
      <c r="F77" s="66">
        <f>'Glad70-before-LQ'!F77*F$93</f>
        <v>3.23325278896057</v>
      </c>
      <c r="G77" s="66">
        <f>'Glad70-before-LQ'!G77*G$93</f>
        <v>3.45102546975887</v>
      </c>
      <c r="H77" s="66">
        <f>'Glad70-before-LQ'!H77*H$93</f>
        <v>1.54099535652023</v>
      </c>
      <c r="I77" s="66">
        <f>'Glad70-before-LQ'!I77*I$93</f>
        <v>69.2219772038345</v>
      </c>
      <c r="J77" s="66">
        <f>'Glad70-before-LQ'!J77*J$93</f>
        <v>1155.099676178180</v>
      </c>
      <c r="K77" s="69">
        <f>'Glad70-before-LQ'!K77*K$93</f>
        <v>411.459</v>
      </c>
      <c r="L77" s="66">
        <f>'Glad70-before-LQ'!L77*L$93</f>
        <v>15.7132199664766</v>
      </c>
      <c r="M77" s="66">
        <f>'Glad70-before-LQ'!M77*M$93</f>
        <v>10.6590069708127</v>
      </c>
      <c r="N77" s="66">
        <f>'Glad70-before-LQ'!N77*N$93</f>
        <v>3.84623150351861</v>
      </c>
      <c r="O77" s="66">
        <f>'Glad70-before-LQ'!O77*O$93</f>
        <v>2.44321365055501</v>
      </c>
      <c r="P77" s="66">
        <f>'Glad70-before-LQ'!P77*P$93</f>
        <v>0.726426254630361</v>
      </c>
      <c r="Q77" s="66">
        <f>'Glad70-before-LQ'!Q77*Q$93</f>
        <v>0.891907524231177</v>
      </c>
      <c r="R77" s="66">
        <f>'Glad70-before-LQ'!R77*R$93</f>
        <v>0.158060983515676</v>
      </c>
      <c r="S77" s="66">
        <f>'Glad70-before-LQ'!S77*S$93</f>
        <v>0.273814841615157</v>
      </c>
      <c r="T77" s="66">
        <f>'Glad70-before-LQ'!T77*T$93</f>
        <v>29.1250584497253</v>
      </c>
      <c r="U77" s="66">
        <f>'Glad70-before-LQ'!U77*U$93</f>
        <v>74.8378761222676</v>
      </c>
      <c r="V77" s="66">
        <f>'Glad70-before-LQ'!V77*V$93</f>
        <v>1.41702138919673</v>
      </c>
      <c r="W77" s="66">
        <f>'Glad70-before-LQ'!W77*W$93</f>
        <v>36.5736775448833</v>
      </c>
      <c r="X77" s="10">
        <f>'Glad70-before-LQ'!X77*X$93</f>
        <v>0</v>
      </c>
      <c r="Y77" s="66">
        <f>'Glad70-before-LQ'!Y77*Y$93</f>
        <v>24.9687761391825</v>
      </c>
      <c r="Z77" s="66">
        <f>'Glad70-before-LQ'!Z77*Z$93</f>
        <v>2.32046393655656</v>
      </c>
      <c r="AA77" s="66">
        <f>'Glad70-before-LQ'!AA77*AA$93</f>
        <v>10.659054571608</v>
      </c>
      <c r="AB77" s="66">
        <f>'Glad70-before-LQ'!AB77*AB$93</f>
        <v>0.490112808033462</v>
      </c>
      <c r="AC77" s="11">
        <f>'Glad70-before-LQ'!AC77*AC$93</f>
        <v>0</v>
      </c>
      <c r="AD77" s="66">
        <f>'Glad70-before-LQ'!AD77*AD$93</f>
        <v>0.88757402838898</v>
      </c>
      <c r="AE77" s="66">
        <f>'Glad70-before-LQ'!AE77*AE$93</f>
        <v>29.3158787492994</v>
      </c>
      <c r="AF77" s="66">
        <f>'Glad70-before-LQ'!AF77*AF$93</f>
        <v>11.2878510783397</v>
      </c>
      <c r="AG77" s="66">
        <f>'Glad70-before-LQ'!AG77*AG$93</f>
        <v>16.3357367857628</v>
      </c>
      <c r="AH77" s="66">
        <f>'Glad70-before-LQ'!AH77*AH$93</f>
        <v>188.894840238966</v>
      </c>
      <c r="AI77" s="66">
        <f>'Glad70-before-LQ'!AI77*AI$93</f>
        <v>122.291347123242</v>
      </c>
      <c r="AJ77" s="66">
        <f>'Glad70-before-LQ'!AJ77*AJ$93</f>
        <v>59.981597529190</v>
      </c>
      <c r="AK77" s="66">
        <f>'Glad70-before-LQ'!AK77*AK$93</f>
        <v>103.800000955737</v>
      </c>
      <c r="AL77" s="66">
        <f>'Glad70-before-LQ'!AL77*AL$93</f>
        <v>15.8697520727366</v>
      </c>
      <c r="AM77" s="66">
        <f>'Glad70-before-LQ'!AM77*AM$93</f>
        <v>31.9550607020748</v>
      </c>
      <c r="AN77" s="66">
        <f>'Glad70-before-LQ'!AN77*AN$93</f>
        <v>42.0154877314116</v>
      </c>
      <c r="AO77" s="66">
        <f>'Glad70-before-LQ'!AO77*AO$93</f>
        <v>49.1195919336164</v>
      </c>
      <c r="AP77" s="66">
        <f>'Glad70-before-LQ'!AP77*AP$93</f>
        <v>52.7416216215098</v>
      </c>
      <c r="AQ77" s="66">
        <f>'Glad70-before-LQ'!AQ77*AQ$93</f>
        <v>3.48633412147859</v>
      </c>
      <c r="AR77" s="66">
        <f>'Glad70-before-LQ'!AR77*AR$93</f>
        <v>3.06038603168513</v>
      </c>
      <c r="AS77" s="66">
        <f>'Glad70-before-LQ'!AS77*AS$93</f>
        <v>244.260189058577</v>
      </c>
      <c r="AT77" s="66">
        <f>'Glad70-before-LQ'!AT77*AT$93</f>
        <v>2.20329584297909</v>
      </c>
      <c r="AU77" s="66">
        <f>'Glad70-before-LQ'!AU77*AU$93</f>
        <v>0.80102647457137</v>
      </c>
      <c r="AV77" s="66">
        <f>'Glad70-before-LQ'!AV77*AV$93</f>
        <v>1.48892563985846</v>
      </c>
      <c r="AW77" s="66">
        <f>'Glad70-before-LQ'!AW77*AW$93</f>
        <v>0.499024011862485</v>
      </c>
      <c r="AX77" s="66">
        <f>'Glad70-before-LQ'!AX77*AX$93</f>
        <v>6.10761905883607</v>
      </c>
      <c r="AY77" s="66">
        <f>'Glad70-before-LQ'!AY77*AY$93</f>
        <v>1.53463715753447</v>
      </c>
      <c r="AZ77" s="66">
        <f>'Glad70-before-LQ'!AZ77*AZ$93</f>
        <v>73.67708846118271</v>
      </c>
      <c r="BA77" s="66">
        <f>'Glad70-before-LQ'!BA77*BA$93</f>
        <v>2.76942783881141</v>
      </c>
      <c r="BB77" s="66">
        <f>'Glad70-before-LQ'!BB77*BB$93</f>
        <v>10.3055782331659</v>
      </c>
      <c r="BC77" s="66">
        <f>'Glad70-before-LQ'!BC77*BC$93</f>
        <v>18.1508157023504</v>
      </c>
      <c r="BD77" s="66">
        <f>'Glad70-before-LQ'!BD77*BD$93</f>
        <v>326.973699412768</v>
      </c>
      <c r="BE77" s="66">
        <f>'Glad70-before-LQ'!BE77*BE$93</f>
        <v>132.533791163025</v>
      </c>
      <c r="BF77" s="66">
        <f>'Glad70-before-LQ'!BF77*BF$93</f>
        <v>1.46177709738108</v>
      </c>
      <c r="BG77" s="66">
        <f>'Glad70-before-LQ'!BG77*BG$93</f>
        <v>23.072405662108</v>
      </c>
      <c r="BH77" s="66">
        <f>'Glad70-before-LQ'!BH77*BH$93</f>
        <v>10.8938054245861</v>
      </c>
      <c r="BI77" s="66">
        <f>'Glad70-before-LQ'!BI77*BI$93</f>
        <v>25.1135387656869</v>
      </c>
      <c r="BJ77" s="66">
        <f>'Glad70-before-LQ'!BJ77*BJ$93</f>
        <v>0.464743848512108</v>
      </c>
      <c r="BK77" s="66">
        <f>'Glad70-before-LQ'!BK77*BK$93</f>
        <v>16.530080674274</v>
      </c>
      <c r="BL77" s="66">
        <f>'Glad70-before-LQ'!BL77*BL$93</f>
        <v>61.6415209489068</v>
      </c>
      <c r="BM77" s="66">
        <f>'Glad70-before-LQ'!BM77*BM$93</f>
        <v>4.64668163349231</v>
      </c>
      <c r="BN77" s="66">
        <f>'Glad70-before-LQ'!BN77*BN$93</f>
        <v>2.37760129099742</v>
      </c>
      <c r="BO77" s="66">
        <f>'Glad70-before-LQ'!BO77*BO$93</f>
        <v>95.7343117695761</v>
      </c>
      <c r="BP77" s="66">
        <f>'Glad70-before-LQ'!BP77*BP$93</f>
        <v>20.5475111574545</v>
      </c>
      <c r="BQ77" s="66">
        <f>'Glad70-before-LQ'!BQ77*BQ$93</f>
        <v>1.67055141856677</v>
      </c>
      <c r="BR77" s="66">
        <f>'Glad70-before-LQ'!BR77*BR$93</f>
        <v>1.71719952311934</v>
      </c>
      <c r="BS77" s="66">
        <f>'Glad70-before-LQ'!BS77*BS$93</f>
        <v>0.564588394858421</v>
      </c>
      <c r="BT77" s="66">
        <f>'Glad70-before-LQ'!BT77*BT$93</f>
        <v>27.3743934941784</v>
      </c>
      <c r="BU77" s="66">
        <f>'Glad70-before-LQ'!BU77*BU$93</f>
        <v>13.4680095093784</v>
      </c>
      <c r="BV77" s="4">
        <f>SUM(D77:BU77)</f>
        <v>3785.596627655220</v>
      </c>
      <c r="BW77" s="66">
        <f>'Glad-base'!BW76*'Households'!$B$3/'Households'!$B$7</f>
        <v>0</v>
      </c>
      <c r="BX77" s="66">
        <f>'Glad-base'!BX76*'Households'!$B$3/'Households'!$B$7</f>
        <v>0</v>
      </c>
      <c r="BY77" s="66">
        <f>'Glad-base'!BY76*'Households'!$B$3/'Households'!$B$7</f>
        <v>0</v>
      </c>
      <c r="BZ77" s="66">
        <f>'Glad-base'!BZ76*'Households'!$B$3/'Households'!$B$7</f>
        <v>0</v>
      </c>
      <c r="CA77" s="66">
        <f>'Glad-base'!CA76*'Households'!$B$3/'Households'!$B$7</f>
        <v>0</v>
      </c>
      <c r="CB77" s="4">
        <v>0</v>
      </c>
      <c r="CC77" s="4">
        <v>0</v>
      </c>
      <c r="CD77" s="4">
        <f>SUM(BW77:CC77)</f>
        <v>0</v>
      </c>
      <c r="CE77" s="4">
        <f>SUM(CD77,BV77)</f>
        <v>3785.596627655220</v>
      </c>
      <c r="CF77" s="4"/>
      <c r="CG77" s="4"/>
    </row>
    <row r="78" ht="19" customHeight="1">
      <c r="A78" t="s" s="58">
        <v>1</v>
      </c>
      <c r="B78" s="59">
        <v>73</v>
      </c>
      <c r="C78" t="s" s="76">
        <v>227</v>
      </c>
      <c r="D78" s="77">
        <f>'Glad70-before-LQ'!D78*D$93</f>
        <v>1.20674714189504</v>
      </c>
      <c r="E78" s="66">
        <f>'Glad70-before-LQ'!E78*E$93</f>
        <v>0.246076329332768</v>
      </c>
      <c r="F78" s="66">
        <f>'Glad70-before-LQ'!F78*F$93</f>
        <v>0.268290990823031</v>
      </c>
      <c r="G78" s="66">
        <f>'Glad70-before-LQ'!G78*G$93</f>
        <v>0.135445467162281</v>
      </c>
      <c r="H78" s="66">
        <f>'Glad70-before-LQ'!H78*H$93</f>
        <v>0.0578615940572687</v>
      </c>
      <c r="I78" s="66">
        <f>'Glad70-before-LQ'!I78*I$93</f>
        <v>0.0679503786723038</v>
      </c>
      <c r="J78" s="66">
        <f>'Glad70-before-LQ'!J78*J$93</f>
        <v>4.77579852166378</v>
      </c>
      <c r="K78" s="69">
        <f>'Glad70-before-LQ'!K78*K$93</f>
        <v>70</v>
      </c>
      <c r="L78" s="66">
        <f>'Glad70-before-LQ'!L78*L$93</f>
        <v>0.430362115073937</v>
      </c>
      <c r="M78" s="66">
        <f>'Glad70-before-LQ'!M78*M$93</f>
        <v>0.12736881050718</v>
      </c>
      <c r="N78" s="66">
        <f>'Glad70-before-LQ'!N78*N$93</f>
        <v>0.179401044350128</v>
      </c>
      <c r="O78" s="66">
        <f>'Glad70-before-LQ'!O78*O$93</f>
        <v>0.276483236677644</v>
      </c>
      <c r="P78" s="66">
        <f>'Glad70-before-LQ'!P78*P$93</f>
        <v>0.0610997284557181</v>
      </c>
      <c r="Q78" s="66">
        <f>'Glad70-before-LQ'!Q78*Q$93</f>
        <v>0.0219131714280951</v>
      </c>
      <c r="R78" s="66">
        <f>'Glad70-before-LQ'!R78*R$93</f>
        <v>0.00150724096280847</v>
      </c>
      <c r="S78" s="66">
        <f>'Glad70-before-LQ'!S78*S$93</f>
        <v>0.00405943179307508</v>
      </c>
      <c r="T78" s="66">
        <f>'Glad70-before-LQ'!T78*T$93</f>
        <v>0.8594113028375751</v>
      </c>
      <c r="U78" s="66">
        <f>'Glad70-before-LQ'!U78*U$93</f>
        <v>2.29550827511489</v>
      </c>
      <c r="V78" s="66">
        <f>'Glad70-before-LQ'!V78*V$93</f>
        <v>0.0393891257692382</v>
      </c>
      <c r="W78" s="66">
        <f>'Glad70-before-LQ'!W78*W$93</f>
        <v>0.702373530198711</v>
      </c>
      <c r="X78" s="10">
        <f>'Glad70-before-LQ'!X78*X$93</f>
        <v>0</v>
      </c>
      <c r="Y78" s="66">
        <f>'Glad70-before-LQ'!Y78*Y$93</f>
        <v>0.823204084514249</v>
      </c>
      <c r="Z78" s="66">
        <f>'Glad70-before-LQ'!Z78*Z$93</f>
        <v>0.161327005239604</v>
      </c>
      <c r="AA78" s="66">
        <f>'Glad70-before-LQ'!AA78*AA$93</f>
        <v>0.09644227996894821</v>
      </c>
      <c r="AB78" s="66">
        <f>'Glad70-before-LQ'!AB78*AB$93</f>
        <v>0.00626966293755901</v>
      </c>
      <c r="AC78" s="11">
        <f>'Glad70-before-LQ'!AC78*AC$93</f>
        <v>0</v>
      </c>
      <c r="AD78" s="66">
        <f>'Glad70-before-LQ'!AD78*AD$93</f>
        <v>0.00322765971491525</v>
      </c>
      <c r="AE78" s="66">
        <f>'Glad70-before-LQ'!AE78*AE$93</f>
        <v>0.236962022405946</v>
      </c>
      <c r="AF78" s="66">
        <f>'Glad70-before-LQ'!AF78*AF$93</f>
        <v>0.388876299417523</v>
      </c>
      <c r="AG78" s="66">
        <f>'Glad70-before-LQ'!AG78*AG$93</f>
        <v>0.3467873892104</v>
      </c>
      <c r="AH78" s="66">
        <f>'Glad70-before-LQ'!AH78*AH$93</f>
        <v>2.07681802359005</v>
      </c>
      <c r="AI78" s="66">
        <f>'Glad70-before-LQ'!AI78*AI$93</f>
        <v>3.73569502818449</v>
      </c>
      <c r="AJ78" s="66">
        <f>'Glad70-before-LQ'!AJ78*AJ$93</f>
        <v>0.405673447126897</v>
      </c>
      <c r="AK78" s="66">
        <f>'Glad70-before-LQ'!AK78*AK$93</f>
        <v>1.34640347660023</v>
      </c>
      <c r="AL78" s="66">
        <f>'Glad70-before-LQ'!AL78*AL$93</f>
        <v>1.85226158695892</v>
      </c>
      <c r="AM78" s="66">
        <f>'Glad70-before-LQ'!AM78*AM$93</f>
        <v>8.763244637304849</v>
      </c>
      <c r="AN78" s="66">
        <f>'Glad70-before-LQ'!AN78*AN$93</f>
        <v>4.47339019596214</v>
      </c>
      <c r="AO78" s="66">
        <f>'Glad70-before-LQ'!AO78*AO$93</f>
        <v>-0.675989043291406</v>
      </c>
      <c r="AP78" s="66">
        <f>'Glad70-before-LQ'!AP78*AP$93</f>
        <v>0.909603020991811</v>
      </c>
      <c r="AQ78" s="66">
        <f>'Glad70-before-LQ'!AQ78*AQ$93</f>
        <v>0.12002369405927</v>
      </c>
      <c r="AR78" s="66">
        <f>'Glad70-before-LQ'!AR78*AR$93</f>
        <v>0.402589923085658</v>
      </c>
      <c r="AS78" s="66">
        <f>'Glad70-before-LQ'!AS78*AS$93</f>
        <v>0.554472357826728</v>
      </c>
      <c r="AT78" s="66">
        <f>'Glad70-before-LQ'!AT78*AT$93</f>
        <v>0.0186613207513956</v>
      </c>
      <c r="AU78" s="66">
        <f>'Glad70-before-LQ'!AU78*AU$93</f>
        <v>0.0171030569460021</v>
      </c>
      <c r="AV78" s="66">
        <f>'Glad70-before-LQ'!AV78*AV$93</f>
        <v>0.00574539775899249</v>
      </c>
      <c r="AW78" s="66">
        <f>'Glad70-before-LQ'!AW78*AW$93</f>
        <v>0.000399232566663753</v>
      </c>
      <c r="AX78" s="66">
        <f>'Glad70-before-LQ'!AX78*AX$93</f>
        <v>0.16855343684146</v>
      </c>
      <c r="AY78" s="66">
        <f>'Glad70-before-LQ'!AY78*AY$93</f>
        <v>0.00164466358592667</v>
      </c>
      <c r="AZ78" s="66">
        <f>'Glad70-before-LQ'!AZ78*AZ$93</f>
        <v>1.28883877309834</v>
      </c>
      <c r="BA78" s="66">
        <f>'Glad70-before-LQ'!BA78*BA$93</f>
        <v>0.738435709316948</v>
      </c>
      <c r="BB78" s="66">
        <f>'Glad70-before-LQ'!BB78*BB$93</f>
        <v>0.193599537982281</v>
      </c>
      <c r="BC78" s="66">
        <f>'Glad70-before-LQ'!BC78*BC$93</f>
        <v>0.674381119044585</v>
      </c>
      <c r="BD78" s="66">
        <f>'Glad70-before-LQ'!BD78*BD$93</f>
        <v>4.53413323370854</v>
      </c>
      <c r="BE78" s="66">
        <f>'Glad70-before-LQ'!BE78*BE$93</f>
        <v>2.49076395269085</v>
      </c>
      <c r="BF78" s="66">
        <f>'Glad70-before-LQ'!BF78*BF$93</f>
        <v>0.0108608572947942</v>
      </c>
      <c r="BG78" s="66">
        <f>'Glad70-before-LQ'!BG78*BG$93</f>
        <v>0.490416216387554</v>
      </c>
      <c r="BH78" s="66">
        <f>'Glad70-before-LQ'!BH78*BH$93</f>
        <v>0.178180343498583</v>
      </c>
      <c r="BI78" s="66">
        <f>'Glad70-before-LQ'!BI78*BI$93</f>
        <v>0.169943024737247</v>
      </c>
      <c r="BJ78" s="66">
        <f>'Glad70-before-LQ'!BJ78*BJ$93</f>
        <v>0.0161663672403471</v>
      </c>
      <c r="BK78" s="66">
        <f>'Glad70-before-LQ'!BK78*BK$93</f>
        <v>0.651789796447855</v>
      </c>
      <c r="BL78" s="66">
        <f>'Glad70-before-LQ'!BL78*BL$93</f>
        <v>0.63601135336618</v>
      </c>
      <c r="BM78" s="66">
        <f>'Glad70-before-LQ'!BM78*BM$93</f>
        <v>0.117778124747772</v>
      </c>
      <c r="BN78" s="66">
        <f>'Glad70-before-LQ'!BN78*BN$93</f>
        <v>0.0158192819329018</v>
      </c>
      <c r="BO78" s="66">
        <f>'Glad70-before-LQ'!BO78*BO$93</f>
        <v>0.929158004467448</v>
      </c>
      <c r="BP78" s="66">
        <f>'Glad70-before-LQ'!BP78*BP$93</f>
        <v>0.373961181641309</v>
      </c>
      <c r="BQ78" s="66">
        <f>'Glad70-before-LQ'!BQ78*BQ$93</f>
        <v>0.00357967065191391</v>
      </c>
      <c r="BR78" s="66">
        <f>'Glad70-before-LQ'!BR78*BR$93</f>
        <v>0.0432786470471329</v>
      </c>
      <c r="BS78" s="66">
        <f>'Glad70-before-LQ'!BS78*BS$93</f>
        <v>0.0209240636652196</v>
      </c>
      <c r="BT78" s="66">
        <f>'Glad70-before-LQ'!BT78*BT$93</f>
        <v>0.696703505586496</v>
      </c>
      <c r="BU78" s="66">
        <f>'Glad70-before-LQ'!BU78*BU$93</f>
        <v>0.226674554994092</v>
      </c>
      <c r="BV78" s="4">
        <f>SUM(D78:BU78)</f>
        <v>122.497834616583</v>
      </c>
      <c r="BW78" s="66">
        <f>'Glad-base'!BW77*'Households'!$B$3/'Households'!$B$7</f>
        <v>206.891013424356</v>
      </c>
      <c r="BX78" s="66">
        <f>'Glad-base'!BX77*'Households'!$B$3/'Households'!$B$7</f>
        <v>0</v>
      </c>
      <c r="BY78" s="66">
        <f>'Glad-base'!BY77*'Households'!$B$3/'Households'!$B$7</f>
        <v>96.9403059983419</v>
      </c>
      <c r="BZ78" s="66">
        <f>'Glad-base'!BZ77*'Households'!$B$3/'Households'!$B$7</f>
        <v>0.752991514109166</v>
      </c>
      <c r="CA78" s="66">
        <f>'Glad-base'!CA77*'Households'!$B$3/'Households'!$B$7</f>
        <v>3.04279799255407</v>
      </c>
      <c r="CB78" s="4">
        <f>'Glad-base'!CB77/'Glad-base'!CB$81*CB$87</f>
        <v>0.134463361035939</v>
      </c>
      <c r="CC78" s="67">
        <f>'Glad-base'!CC77/'Glad-base'!CC$81*CC$87</f>
        <v>6.03372724549898</v>
      </c>
      <c r="CD78" s="4">
        <f>SUM(BW78:CC78)</f>
        <v>313.795299535896</v>
      </c>
      <c r="CE78" s="4">
        <f>SUM(CD78,BV78)</f>
        <v>436.293134152479</v>
      </c>
      <c r="CF78" s="4"/>
      <c r="CG78" s="4"/>
    </row>
    <row r="79" ht="19" customHeight="1">
      <c r="A79" t="s" s="58">
        <v>1</v>
      </c>
      <c r="B79" s="59">
        <v>74</v>
      </c>
      <c r="C79" t="s" s="76">
        <v>228</v>
      </c>
      <c r="D79" s="77">
        <f>'Glad70-before-LQ'!D79*D$93</f>
        <v>1.8375164926567</v>
      </c>
      <c r="E79" s="66">
        <f>'Glad70-before-LQ'!E79*E$93</f>
        <v>0.09147498881860811</v>
      </c>
      <c r="F79" s="66">
        <f>'Glad70-before-LQ'!F79*F$93</f>
        <v>-0.0109508985231518</v>
      </c>
      <c r="G79" s="66">
        <f>'Glad70-before-LQ'!G79*G$93</f>
        <v>0.0743114872902426</v>
      </c>
      <c r="H79" s="66">
        <f>'Glad70-before-LQ'!H79*H$93</f>
        <v>0.0723210817139458</v>
      </c>
      <c r="I79" s="66">
        <f>'Glad70-before-LQ'!I79*I$93</f>
        <v>0.777919101642352</v>
      </c>
      <c r="J79" s="66">
        <f>'Glad70-before-LQ'!J79*J$93</f>
        <v>12.4787411456937</v>
      </c>
      <c r="K79" s="69">
        <f>'Glad70-before-LQ'!K79*K$93</f>
        <v>210</v>
      </c>
      <c r="L79" s="66">
        <f>'Glad70-before-LQ'!L79*L$93</f>
        <v>1.77627703968865</v>
      </c>
      <c r="M79" s="66">
        <f>'Glad70-before-LQ'!M79*M$93</f>
        <v>0.7913690594480181</v>
      </c>
      <c r="N79" s="66">
        <f>'Glad70-before-LQ'!N79*N$93</f>
        <v>0.320470200323805</v>
      </c>
      <c r="O79" s="66">
        <f>'Glad70-before-LQ'!O79*O$93</f>
        <v>0.121443496524652</v>
      </c>
      <c r="P79" s="66">
        <f>'Glad70-before-LQ'!P79*P$93</f>
        <v>0.0469183995195556</v>
      </c>
      <c r="Q79" s="66">
        <f>'Glad70-before-LQ'!Q79*Q$93</f>
        <v>0.0916971409422046</v>
      </c>
      <c r="R79" s="66">
        <f>'Glad70-before-LQ'!R79*R$93</f>
        <v>0.0160739983236281</v>
      </c>
      <c r="S79" s="66">
        <f>'Glad70-before-LQ'!S79*S$93</f>
        <v>0.0452132531679349</v>
      </c>
      <c r="T79" s="66">
        <f>'Glad70-before-LQ'!T79*T$93</f>
        <v>0.145625292248626</v>
      </c>
      <c r="U79" s="66">
        <f>'Glad70-before-LQ'!U79*U$93</f>
        <v>3.72131920474101</v>
      </c>
      <c r="V79" s="66">
        <f>'Glad70-before-LQ'!V79*V$93</f>
        <v>0.138871634272089</v>
      </c>
      <c r="W79" s="66">
        <f>'Glad70-before-LQ'!W79*W$93</f>
        <v>3.70090784680367</v>
      </c>
      <c r="X79" s="10">
        <f>'Glad70-before-LQ'!X79*X$93</f>
        <v>0</v>
      </c>
      <c r="Y79" s="66">
        <f>'Glad70-before-LQ'!Y79*Y$93</f>
        <v>2.96196562630003</v>
      </c>
      <c r="Z79" s="66">
        <f>'Glad70-before-LQ'!Z79*Z$93</f>
        <v>0.406243686371946</v>
      </c>
      <c r="AA79" s="66">
        <f>'Glad70-before-LQ'!AA79*AA$93</f>
        <v>0.843247386042604</v>
      </c>
      <c r="AB79" s="66">
        <f>'Glad70-before-LQ'!AB79*AB$93</f>
        <v>0.0444268119143158</v>
      </c>
      <c r="AC79" s="11">
        <f>'Glad70-before-LQ'!AC79*AC$93</f>
        <v>0</v>
      </c>
      <c r="AD79" s="66">
        <f>'Glad70-before-LQ'!AD79*AD$93</f>
        <v>0.0926445883646891</v>
      </c>
      <c r="AE79" s="66">
        <f>'Glad70-before-LQ'!AE79*AE$93</f>
        <v>1.61989311335797</v>
      </c>
      <c r="AF79" s="66">
        <f>'Glad70-before-LQ'!AF79*AF$93</f>
        <v>1.34340172485321</v>
      </c>
      <c r="AG79" s="66">
        <f>'Glad70-before-LQ'!AG79*AG$93</f>
        <v>1.08831550563283</v>
      </c>
      <c r="AH79" s="66">
        <f>'Glad70-before-LQ'!AH79*AH$93</f>
        <v>8.35730278344279</v>
      </c>
      <c r="AI79" s="66">
        <f>'Glad70-before-LQ'!AI79*AI$93</f>
        <v>8.166100988527241</v>
      </c>
      <c r="AJ79" s="66">
        <f>'Glad70-before-LQ'!AJ79*AJ$93</f>
        <v>5.859358945567</v>
      </c>
      <c r="AK79" s="66">
        <f>'Glad70-before-LQ'!AK79*AK$93</f>
        <v>13.0915320681922</v>
      </c>
      <c r="AL79" s="66">
        <f>'Glad70-before-LQ'!AL79*AL$93</f>
        <v>3.16659844469231</v>
      </c>
      <c r="AM79" s="66">
        <f>'Glad70-before-LQ'!AM79*AM$93</f>
        <v>6.11387348705532</v>
      </c>
      <c r="AN79" s="66">
        <f>'Glad70-before-LQ'!AN79*AN$93</f>
        <v>9.25624321499232</v>
      </c>
      <c r="AO79" s="66">
        <f>'Glad70-before-LQ'!AO79*AO$93</f>
        <v>1.96293620797245</v>
      </c>
      <c r="AP79" s="66">
        <f>'Glad70-before-LQ'!AP79*AP$93</f>
        <v>1.50592560113331</v>
      </c>
      <c r="AQ79" s="66">
        <f>'Glad70-before-LQ'!AQ79*AQ$93</f>
        <v>0.218686588231679</v>
      </c>
      <c r="AR79" s="66">
        <f>'Glad70-before-LQ'!AR79*AR$93</f>
        <v>0.5716058436821581</v>
      </c>
      <c r="AS79" s="66">
        <f>'Glad70-before-LQ'!AS79*AS$93</f>
        <v>10.371982550258</v>
      </c>
      <c r="AT79" s="66">
        <f>'Glad70-before-LQ'!AT79*AT$93</f>
        <v>0.119834170004489</v>
      </c>
      <c r="AU79" s="66">
        <f>'Glad70-before-LQ'!AU79*AU$93</f>
        <v>0.128785328294827</v>
      </c>
      <c r="AV79" s="66">
        <f>'Glad70-before-LQ'!AV79*AV$93</f>
        <v>0.0556563258349648</v>
      </c>
      <c r="AW79" s="66">
        <f>'Glad70-before-LQ'!AW79*AW$93</f>
        <v>0.0113535977002974</v>
      </c>
      <c r="AX79" s="66">
        <f>'Glad70-before-LQ'!AX79*AX$93</f>
        <v>0.059097878623105</v>
      </c>
      <c r="AY79" s="66">
        <f>'Glad70-before-LQ'!AY79*AY$93</f>
        <v>0.0374839535604685</v>
      </c>
      <c r="AZ79" s="66">
        <f>'Glad70-before-LQ'!AZ79*AZ$93</f>
        <v>2.44280571875018</v>
      </c>
      <c r="BA79" s="66">
        <f>'Glad70-before-LQ'!BA79*BA$93</f>
        <v>0.42077820391697</v>
      </c>
      <c r="BB79" s="66">
        <f>'Glad70-before-LQ'!BB79*BB$93</f>
        <v>0.818551269036782</v>
      </c>
      <c r="BC79" s="66">
        <f>'Glad70-before-LQ'!BC79*BC$93</f>
        <v>2.07306270712123</v>
      </c>
      <c r="BD79" s="66">
        <f>'Glad70-before-LQ'!BD79*BD$93</f>
        <v>37.3956355493956</v>
      </c>
      <c r="BE79" s="66">
        <f>'Glad70-before-LQ'!BE79*BE$93</f>
        <v>16.2881037525204</v>
      </c>
      <c r="BF79" s="66">
        <f>'Glad70-before-LQ'!BF79*BF$93</f>
        <v>0.173085621729709</v>
      </c>
      <c r="BG79" s="66">
        <f>'Glad70-before-LQ'!BG79*BG$93</f>
        <v>9.746354100242529</v>
      </c>
      <c r="BH79" s="66">
        <f>'Glad70-before-LQ'!BH79*BH$93</f>
        <v>0.976174046564272</v>
      </c>
      <c r="BI79" s="66">
        <f>'Glad70-before-LQ'!BI79*BI$93</f>
        <v>3.53615529761838</v>
      </c>
      <c r="BJ79" s="66">
        <f>'Glad70-before-LQ'!BJ79*BJ$93</f>
        <v>0</v>
      </c>
      <c r="BK79" s="66">
        <f>'Glad70-before-LQ'!BK79*BK$93</f>
        <v>4.50420895643708</v>
      </c>
      <c r="BL79" s="66">
        <f>'Glad70-before-LQ'!BL79*BL$93</f>
        <v>8.06431526950395</v>
      </c>
      <c r="BM79" s="66">
        <f>'Glad70-before-LQ'!BM79*BM$93</f>
        <v>0.698040520397435</v>
      </c>
      <c r="BN79" s="66">
        <f>'Glad70-before-LQ'!BN79*BN$93</f>
        <v>0.0106618891972978</v>
      </c>
      <c r="BO79" s="66">
        <f>'Glad70-before-LQ'!BO79*BO$93</f>
        <v>9.853613805944541</v>
      </c>
      <c r="BP79" s="66">
        <f>'Glad70-before-LQ'!BP79*BP$93</f>
        <v>4.70110152445618</v>
      </c>
      <c r="BQ79" s="66">
        <f>'Glad70-before-LQ'!BQ79*BQ$93</f>
        <v>-0.194160751755171</v>
      </c>
      <c r="BR79" s="66">
        <f>'Glad70-before-LQ'!BR79*BR$93</f>
        <v>0.285139135047245</v>
      </c>
      <c r="BS79" s="66">
        <f>'Glad70-before-LQ'!BS79*BS$93</f>
        <v>0.0508160730877541</v>
      </c>
      <c r="BT79" s="66">
        <f>'Glad70-before-LQ'!BT79*BT$93</f>
        <v>3.12867982903243</v>
      </c>
      <c r="BU79" s="66">
        <f>'Glad70-before-LQ'!BU79*BU$93</f>
        <v>3.18989587556833</v>
      </c>
      <c r="BV79" s="4">
        <f>SUM(D79:BU79)</f>
        <v>421.855034779712</v>
      </c>
      <c r="BW79" s="66">
        <f>'Glad-base'!BW78*'Households'!$B$3/'Households'!$B$7</f>
        <v>0</v>
      </c>
      <c r="BX79" s="66">
        <f>'Glad-base'!BX78*'Households'!$B$3/'Households'!$B$7</f>
        <v>0</v>
      </c>
      <c r="BY79" s="66">
        <f>'Glad-base'!BY78*'Households'!$B$3/'Households'!$B$7</f>
        <v>0</v>
      </c>
      <c r="BZ79" s="66">
        <f>'Glad-base'!BZ78*'Households'!$B$3/'Households'!$B$7</f>
        <v>0</v>
      </c>
      <c r="CA79" s="66">
        <f>'Glad-base'!CA78*'Households'!$B$3/'Households'!$B$7</f>
        <v>0</v>
      </c>
      <c r="CB79" s="4">
        <v>0</v>
      </c>
      <c r="CC79" s="4">
        <v>0</v>
      </c>
      <c r="CD79" s="4">
        <f>SUM(BW79:CC79)</f>
        <v>0</v>
      </c>
      <c r="CE79" s="4">
        <f>SUM(CD79,BV79)</f>
        <v>421.855034779712</v>
      </c>
      <c r="CF79" s="4"/>
      <c r="CG79" s="4"/>
    </row>
    <row r="80" ht="19" customHeight="1">
      <c r="A80" t="s" s="58">
        <v>1</v>
      </c>
      <c r="B80" s="59">
        <v>75</v>
      </c>
      <c r="C80" t="s" s="76">
        <v>85</v>
      </c>
      <c r="D80" s="77">
        <f>SUM('Glad-imports'!D5:D74)*D93</f>
        <v>26.7596525059446</v>
      </c>
      <c r="E80" s="66">
        <f>SUM('Glad-imports'!E5:E74)*E93</f>
        <v>1.02664134245295</v>
      </c>
      <c r="F80" s="66">
        <f>SUM('Glad-imports'!F5:F74)*F93</f>
        <v>2.19800104749661</v>
      </c>
      <c r="G80" s="66">
        <f>SUM('Glad-imports'!G5:G74)*G93</f>
        <v>0.713566051505067</v>
      </c>
      <c r="H80" s="66">
        <f>SUM('Glad-imports'!H5:H74)*H93</f>
        <v>1.59658006713625</v>
      </c>
      <c r="I80" s="66">
        <f>SUM('Glad-imports'!I5:I74)*I93</f>
        <v>5.03475853191703</v>
      </c>
      <c r="J80" s="66">
        <f>SUM('Glad-imports'!J5:J74)*J93</f>
        <v>211.624641368809</v>
      </c>
      <c r="K80" s="69">
        <f>SUM('Glad-imports'!K5:K74)*K93</f>
        <v>16.9396787851668</v>
      </c>
      <c r="L80" s="66">
        <f>SUM('Glad-imports'!L5:L74)*L93</f>
        <v>4.0903152654136</v>
      </c>
      <c r="M80" s="66">
        <f>SUM('Glad-imports'!M5:M74)*M93</f>
        <v>2.21844575648956</v>
      </c>
      <c r="N80" s="66">
        <f>SUM('Glad-imports'!N5:N74)*N93</f>
        <v>13.2505356796412</v>
      </c>
      <c r="O80" s="66">
        <f>SUM('Glad-imports'!O5:O74)*O93</f>
        <v>3.21707622027983</v>
      </c>
      <c r="P80" s="66">
        <f>SUM('Glad-imports'!P5:P74)*P93</f>
        <v>0.869212713299176</v>
      </c>
      <c r="Q80" s="66">
        <f>SUM('Glad-imports'!Q5:Q74)*Q93</f>
        <v>1.60599991906187</v>
      </c>
      <c r="R80" s="66">
        <f>SUM('Glad-imports'!R5:R74)*R93</f>
        <v>0.272893612021922</v>
      </c>
      <c r="S80" s="66">
        <f>SUM('Glad-imports'!S5:S74)*S93</f>
        <v>0.428955531141419</v>
      </c>
      <c r="T80" s="66">
        <f>SUM('Glad-imports'!T5:T74)*T93</f>
        <v>4.7675036283015</v>
      </c>
      <c r="U80" s="66">
        <f>SUM('Glad-imports'!U5:U74)*U93</f>
        <v>42.6114009400131</v>
      </c>
      <c r="V80" s="66">
        <f>SUM('Glad-imports'!V5:V74)*V93</f>
        <v>1.36761156772068</v>
      </c>
      <c r="W80" s="66">
        <f>SUM('Glad-imports'!W5:W74)*W93</f>
        <v>21.0704772544741</v>
      </c>
      <c r="X80" s="10">
        <f>SUM('Glad-imports'!X5:X74)*X93</f>
        <v>0</v>
      </c>
      <c r="Y80" s="66">
        <f>SUM('Glad-imports'!Y5:Y74)*Y93</f>
        <v>13.0876397808427</v>
      </c>
      <c r="Z80" s="66">
        <f>SUM('Glad-imports'!Z5:Z74)*Z93</f>
        <v>3.98746945412684</v>
      </c>
      <c r="AA80" s="66">
        <f>SUM('Glad-imports'!AA5:AA74)*AA93</f>
        <v>4.10194807874485</v>
      </c>
      <c r="AB80" s="66">
        <f>SUM('Glad-imports'!AB5:AB74)*AB93</f>
        <v>0.494003742512104</v>
      </c>
      <c r="AC80" s="11">
        <f>SUM('Glad-imports'!AC5:AC74)*AC93</f>
        <v>0</v>
      </c>
      <c r="AD80" s="66">
        <f>SUM('Glad-imports'!AD5:AD74)*AD93</f>
        <v>0.257719293569356</v>
      </c>
      <c r="AE80" s="66">
        <f>SUM('Glad-imports'!AE5:AE74)*AE93</f>
        <v>7.59987555347215</v>
      </c>
      <c r="AF80" s="66">
        <f>SUM('Glad-imports'!AF5:AF74)*AF93</f>
        <v>20.2493074096981</v>
      </c>
      <c r="AG80" s="66">
        <f>SUM('Glad-imports'!AG5:AG74)*AG93</f>
        <v>23.9192400036996</v>
      </c>
      <c r="AH80" s="66">
        <f>SUM('Glad-imports'!AH5:AH74)*AH93</f>
        <v>76.02999985318149</v>
      </c>
      <c r="AI80" s="66">
        <f>SUM('Glad-imports'!AI5:AI74)*AI93</f>
        <v>87.3411190004262</v>
      </c>
      <c r="AJ80" s="66">
        <f>SUM('Glad-imports'!AJ5:AJ74)*AJ93</f>
        <v>35.9299573150794</v>
      </c>
      <c r="AK80" s="66">
        <f>SUM('Glad-imports'!AK5:AK74)*AK93</f>
        <v>58.0022411762174</v>
      </c>
      <c r="AL80" s="66">
        <f>SUM('Glad-imports'!AL5:AL74)*AL93</f>
        <v>15.5968647500149</v>
      </c>
      <c r="AM80" s="66">
        <f>SUM('Glad-imports'!AM5:AM74)*AM93</f>
        <v>61.7779367587211</v>
      </c>
      <c r="AN80" s="66">
        <f>SUM('Glad-imports'!AN5:AN74)*AN93</f>
        <v>23.1425989280126</v>
      </c>
      <c r="AO80" s="66">
        <f>SUM('Glad-imports'!AO5:AO74)*AO93</f>
        <v>24.6470937066256</v>
      </c>
      <c r="AP80" s="66">
        <f>SUM('Glad-imports'!AP5:AP74)*AP93</f>
        <v>15.3244556503031</v>
      </c>
      <c r="AQ80" s="66">
        <f>SUM('Glad-imports'!AQ5:AQ74)*AQ93</f>
        <v>2.11001002954308</v>
      </c>
      <c r="AR80" s="66">
        <f>SUM('Glad-imports'!AR5:AR74)*AR93</f>
        <v>4.1121280370536</v>
      </c>
      <c r="AS80" s="66">
        <f>SUM('Glad-imports'!AS5:AS74)*AS93</f>
        <v>70.6742501896246</v>
      </c>
      <c r="AT80" s="66">
        <f>SUM('Glad-imports'!AT5:AT74)*AT93</f>
        <v>1.34721694678609</v>
      </c>
      <c r="AU80" s="66">
        <f>SUM('Glad-imports'!AU5:AU74)*AU93</f>
        <v>2.29611908942644</v>
      </c>
      <c r="AV80" s="66">
        <f>SUM('Glad-imports'!AV5:AV74)*AV93</f>
        <v>1.10471326871077</v>
      </c>
      <c r="AW80" s="66">
        <f>SUM('Glad-imports'!AW5:AW74)*AW93</f>
        <v>0.416042872603783</v>
      </c>
      <c r="AX80" s="66">
        <f>SUM('Glad-imports'!AX5:AX74)*AX93</f>
        <v>5.70881694803423</v>
      </c>
      <c r="AY80" s="66">
        <f>SUM('Glad-imports'!AY5:AY74)*AY93</f>
        <v>0.262190990912325</v>
      </c>
      <c r="AZ80" s="66">
        <f>SUM('Glad-imports'!AZ5:AZ74)*AZ93</f>
        <v>11.374675116928</v>
      </c>
      <c r="BA80" s="66">
        <f>SUM('Glad-imports'!BA5:BA74)*BA93</f>
        <v>7.53823200664579</v>
      </c>
      <c r="BB80" s="66">
        <f>SUM('Glad-imports'!BB5:BB74)*BB93</f>
        <v>6.32853446871562</v>
      </c>
      <c r="BC80" s="66">
        <f>SUM('Glad-imports'!BC5:BC74)*BC93</f>
        <v>25.9331350521871</v>
      </c>
      <c r="BD80" s="66">
        <f>SUM('Glad-imports'!BD5:BD74)*BD93</f>
        <v>66.411508467575</v>
      </c>
      <c r="BE80" s="66">
        <f>SUM('Glad-imports'!BE5:BE74)*BE93</f>
        <v>103.097417953399</v>
      </c>
      <c r="BF80" s="66">
        <f>SUM('Glad-imports'!BF5:BF74)*BF93</f>
        <v>1.2659723035068</v>
      </c>
      <c r="BG80" s="66">
        <f>SUM('Glad-imports'!BG5:BG74)*BG93</f>
        <v>39.5849638243863</v>
      </c>
      <c r="BH80" s="66">
        <f>SUM('Glad-imports'!BH5:BH74)*BH93</f>
        <v>8.394385091334479</v>
      </c>
      <c r="BI80" s="66">
        <f>SUM('Glad-imports'!BI5:BI74)*BI93</f>
        <v>33.0514941252533</v>
      </c>
      <c r="BJ80" s="66">
        <f>SUM('Glad-imports'!BJ5:BJ74)*BJ93</f>
        <v>0.185195651345668</v>
      </c>
      <c r="BK80" s="66">
        <f>SUM('Glad-imports'!BK5:BK74)*BK93</f>
        <v>19.8927753617524</v>
      </c>
      <c r="BL80" s="66">
        <f>SUM('Glad-imports'!BL5:BL74)*BL93</f>
        <v>72.0304103604673</v>
      </c>
      <c r="BM80" s="66">
        <f>SUM('Glad-imports'!BM5:BM74)*BM93</f>
        <v>8.64586771894982</v>
      </c>
      <c r="BN80" s="66">
        <f>SUM('Glad-imports'!BN5:BN74)*BN93</f>
        <v>1.50477721999293</v>
      </c>
      <c r="BO80" s="66">
        <f>SUM('Glad-imports'!BO5:BO74)*BO93</f>
        <v>73.1162510914709</v>
      </c>
      <c r="BP80" s="66">
        <f>SUM('Glad-imports'!BP5:BP74)*BP93</f>
        <v>25.2955514064426</v>
      </c>
      <c r="BQ80" s="66">
        <f>SUM('Glad-imports'!BQ5:BQ74)*BQ93</f>
        <v>0.948300642425051</v>
      </c>
      <c r="BR80" s="66">
        <f>SUM('Glad-imports'!BR5:BR74)*BR93</f>
        <v>3.49228250212458</v>
      </c>
      <c r="BS80" s="66">
        <f>SUM('Glad-imports'!BS5:BS74)*BS93</f>
        <v>0.622746846111809</v>
      </c>
      <c r="BT80" s="66">
        <f>SUM('Glad-imports'!BT5:BT74)*BT93</f>
        <v>16.5928836007012</v>
      </c>
      <c r="BU80" s="66">
        <f>SUM('Glad-imports'!BU5:BU74)*BU93</f>
        <v>11.3574661427099</v>
      </c>
      <c r="BV80" s="4">
        <f>SUM(D80:BU80)</f>
        <v>1457.849733570650</v>
      </c>
      <c r="BW80" s="66">
        <f>'Glad-base'!BW79*'Households'!$B$3/'Households'!$B$7</f>
        <v>350.446408542853</v>
      </c>
      <c r="BX80" s="66">
        <f>'Glad-base'!BX79*'Households'!$B$3/'Households'!$B$7</f>
        <v>16.4174875541092</v>
      </c>
      <c r="BY80" s="66">
        <f>'Glad-base'!BY79*'Households'!$B$3/'Households'!$B$7</f>
        <v>143.115889336777</v>
      </c>
      <c r="BZ80" s="66">
        <f>'Glad-base'!BZ79*'Households'!$B$3/'Households'!$B$7</f>
        <v>10.9935417594439</v>
      </c>
      <c r="CA80" s="66">
        <f>'Glad-base'!CA79*'Households'!$B$3/'Households'!$B$7</f>
        <v>32.0572196438311</v>
      </c>
      <c r="CB80" s="4">
        <f>'Glad-base'!CB79/'Glad-base'!CB$81*CB$87</f>
        <v>-3.87029969777864</v>
      </c>
      <c r="CC80" s="67">
        <f>'Glad-base'!CC79/'Glad-base'!CC$81*CC$87</f>
        <v>215.059532956817</v>
      </c>
      <c r="CD80" s="4">
        <f>SUM(BW80:CC80)</f>
        <v>764.219780096053</v>
      </c>
      <c r="CE80" s="4">
        <f>SUM(CD80,BV80)</f>
        <v>2222.0695136667</v>
      </c>
      <c r="CF80" s="4"/>
      <c r="CG80" s="4"/>
    </row>
    <row r="81" ht="19" customHeight="1">
      <c r="A81" t="s" s="58">
        <v>1</v>
      </c>
      <c r="B81" s="59"/>
      <c r="C81" s="85"/>
      <c r="D81" s="77"/>
      <c r="E81" s="66"/>
      <c r="F81" s="66"/>
      <c r="G81" s="66"/>
      <c r="H81" s="66"/>
      <c r="I81" s="66"/>
      <c r="J81" s="66"/>
      <c r="K81" s="69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10"/>
      <c r="Y81" s="66"/>
      <c r="Z81" s="66"/>
      <c r="AA81" s="66"/>
      <c r="AB81" s="66"/>
      <c r="AC81" s="11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4">
        <f>SUM(D81:BU81)</f>
        <v>0</v>
      </c>
      <c r="BW81" s="66"/>
      <c r="BX81" s="66"/>
      <c r="BY81" s="66"/>
      <c r="BZ81" s="66"/>
      <c r="CA81" s="66"/>
      <c r="CB81" s="4"/>
      <c r="CC81" s="4"/>
      <c r="CD81" s="4"/>
      <c r="CE81" s="4"/>
      <c r="CF81" s="4"/>
      <c r="CG81" s="4"/>
    </row>
    <row r="82" ht="19" customHeight="1">
      <c r="A82" t="s" s="58">
        <v>1</v>
      </c>
      <c r="B82" s="59"/>
      <c r="C82" t="s" s="76">
        <v>229</v>
      </c>
      <c r="D82" s="88">
        <f>D80+D75</f>
        <v>75.575424026604</v>
      </c>
      <c r="E82" s="9">
        <f>E80+E75</f>
        <v>4.36469734427788</v>
      </c>
      <c r="F82" s="9">
        <f>F80+F75</f>
        <v>3.86674721103943</v>
      </c>
      <c r="G82" s="9">
        <f>G80+G75</f>
        <v>2.74897453024113</v>
      </c>
      <c r="H82" s="9">
        <f>H80+H75</f>
        <v>5.25900464347977</v>
      </c>
      <c r="I82" s="9">
        <f>I80+I75</f>
        <v>39.5780227961654</v>
      </c>
      <c r="J82" s="9">
        <f>J80+J75</f>
        <v>787.1648773769811</v>
      </c>
      <c r="K82" s="69">
        <f>K80+K75</f>
        <v>1576.948830473340</v>
      </c>
      <c r="L82" s="9">
        <f>L80+L75</f>
        <v>26.6867800335235</v>
      </c>
      <c r="M82" s="9">
        <f>M80+M75</f>
        <v>23.2409930291873</v>
      </c>
      <c r="N82" s="9">
        <f>N80+N75</f>
        <v>33.3537684964814</v>
      </c>
      <c r="O82" s="9">
        <f>O80+O75</f>
        <v>9.556786349444989</v>
      </c>
      <c r="P82" s="9">
        <f>P80+P75</f>
        <v>2.27357374536964</v>
      </c>
      <c r="Q82" s="9">
        <f>Q80+Q75</f>
        <v>5.00809247576882</v>
      </c>
      <c r="R82" s="9">
        <f>R80+R75</f>
        <v>0.941939016484324</v>
      </c>
      <c r="S82" s="9">
        <f>S80+S75</f>
        <v>1.22618515838484</v>
      </c>
      <c r="T82" s="9">
        <f>T80+T75</f>
        <v>35.7749415502747</v>
      </c>
      <c r="U82" s="9">
        <f>U80+U75</f>
        <v>224.462123877732</v>
      </c>
      <c r="V82" s="9">
        <f>V80+V75</f>
        <v>5.68297861080327</v>
      </c>
      <c r="W82" s="9">
        <f>W80+W75</f>
        <v>169.726322455117</v>
      </c>
      <c r="X82" s="10">
        <f>X80+X75</f>
        <v>0</v>
      </c>
      <c r="Y82" s="9">
        <f>Y80+Y75</f>
        <v>224.762419130989</v>
      </c>
      <c r="Z82" s="9">
        <f>Z80+Z75</f>
        <v>89.79768432718851</v>
      </c>
      <c r="AA82" s="9">
        <f>AA80+AA75</f>
        <v>83.20828790120351</v>
      </c>
      <c r="AB82" s="9">
        <f>AB80+AB75</f>
        <v>11.3019489440411</v>
      </c>
      <c r="AC82" s="11">
        <f>AC80+AC75</f>
        <v>0</v>
      </c>
      <c r="AD82" s="9">
        <f>AD80+AD75</f>
        <v>1.81242597161103</v>
      </c>
      <c r="AE82" s="9">
        <f>AE80+AE75</f>
        <v>24.3841212507007</v>
      </c>
      <c r="AF82" s="9">
        <f>AF80+AF75</f>
        <v>77.5121489216602</v>
      </c>
      <c r="AG82" s="9">
        <f>AG80+AG75</f>
        <v>113.664263214237</v>
      </c>
      <c r="AH82" s="9">
        <f>AH80+AH75</f>
        <v>521.161162077768</v>
      </c>
      <c r="AI82" s="9">
        <f>AI80+AI75</f>
        <v>471.708652876758</v>
      </c>
      <c r="AJ82" s="9">
        <f>AJ80+AJ75</f>
        <v>146.818402470810</v>
      </c>
      <c r="AK82" s="9">
        <f>AK80+AK75</f>
        <v>203.599999044262</v>
      </c>
      <c r="AL82" s="9">
        <f>AL80+AL75</f>
        <v>38.9302479272634</v>
      </c>
      <c r="AM82" s="9">
        <f>AM80+AM75</f>
        <v>139.544939297925</v>
      </c>
      <c r="AN82" s="9">
        <f>AN80+AN75</f>
        <v>136.384512268589</v>
      </c>
      <c r="AO82" s="9">
        <f>AO80+AO75</f>
        <v>168.280408066384</v>
      </c>
      <c r="AP82" s="9">
        <f>AP80+AP75</f>
        <v>79.6583783784901</v>
      </c>
      <c r="AQ82" s="9">
        <f>AQ80+AQ75</f>
        <v>11.3136658785214</v>
      </c>
      <c r="AR82" s="9">
        <f>AR80+AR75</f>
        <v>15.7396139683149</v>
      </c>
      <c r="AS82" s="9">
        <f>AS80+AS75</f>
        <v>325.939810941423</v>
      </c>
      <c r="AT82" s="9">
        <f>AT80+AT75</f>
        <v>2.79670415702091</v>
      </c>
      <c r="AU82" s="9">
        <f>AU80+AU75</f>
        <v>4.39897352542863</v>
      </c>
      <c r="AV82" s="9">
        <f>AV80+AV75</f>
        <v>2.11107436014154</v>
      </c>
      <c r="AW82" s="9">
        <f>AW80+AW75</f>
        <v>0.800975988137514</v>
      </c>
      <c r="AX82" s="9">
        <f>AX80+AX75</f>
        <v>13.7923809411639</v>
      </c>
      <c r="AY82" s="9">
        <f>AY80+AY75</f>
        <v>0.9653628424655259</v>
      </c>
      <c r="AZ82" s="9">
        <f>AZ80+AZ75</f>
        <v>21.3229115388174</v>
      </c>
      <c r="BA82" s="9">
        <f>BA80+BA75</f>
        <v>13.9305721611886</v>
      </c>
      <c r="BB82" s="9">
        <f>BB80+BB75</f>
        <v>21.0944217668341</v>
      </c>
      <c r="BC82" s="9">
        <f>BC80+BC75</f>
        <v>99.8491842976497</v>
      </c>
      <c r="BD82" s="9">
        <f>BD80+BD75</f>
        <v>168.326300587233</v>
      </c>
      <c r="BE82" s="9">
        <f>BE80+BE75</f>
        <v>488.966208836975</v>
      </c>
      <c r="BF82" s="9">
        <f>BF80+BF75</f>
        <v>4.43822290261892</v>
      </c>
      <c r="BG82" s="9">
        <f>BG80+BG75</f>
        <v>151.927594337892</v>
      </c>
      <c r="BH82" s="9">
        <f>BH80+BH75</f>
        <v>33.006194575414</v>
      </c>
      <c r="BI82" s="9">
        <f>BI80+BI75</f>
        <v>100.886461234313</v>
      </c>
      <c r="BJ82" s="9">
        <f>BJ80+BJ75</f>
        <v>0.935256151487892</v>
      </c>
      <c r="BK82" s="9">
        <f>BK80+BK75</f>
        <v>60.6699193257261</v>
      </c>
      <c r="BL82" s="9">
        <f>BL80+BL75</f>
        <v>193.558479051093</v>
      </c>
      <c r="BM82" s="9">
        <f>BM80+BM75</f>
        <v>24.2533183665077</v>
      </c>
      <c r="BN82" s="9">
        <f>BN80+BN75</f>
        <v>4.32239870900258</v>
      </c>
      <c r="BO82" s="9">
        <f>BO80+BO75</f>
        <v>251.665688230424</v>
      </c>
      <c r="BP82" s="9">
        <f>BP80+BP75</f>
        <v>75.7524888425454</v>
      </c>
      <c r="BQ82" s="9">
        <f>BQ80+BQ75</f>
        <v>2.42944858143323</v>
      </c>
      <c r="BR82" s="9">
        <f>BR80+BR75</f>
        <v>10.8828004768807</v>
      </c>
      <c r="BS82" s="9">
        <f>BS80+BS75</f>
        <v>1.93541160514158</v>
      </c>
      <c r="BT82" s="9">
        <f>BT80+BT75</f>
        <v>80.3256065058216</v>
      </c>
      <c r="BU82" s="9">
        <f>BU80+BU75</f>
        <v>34.3319904906215</v>
      </c>
      <c r="BV82" s="9">
        <f>BV80+BV75</f>
        <v>7788.640506448810</v>
      </c>
      <c r="BW82" s="9">
        <f>BW80+BW75</f>
        <v>2781.5208658022</v>
      </c>
      <c r="BX82" s="9">
        <f>BX80+BX75</f>
        <v>978.9847048875999</v>
      </c>
      <c r="BY82" s="9">
        <f>BY80+BY75</f>
        <v>558.645985769649</v>
      </c>
      <c r="BZ82" s="9">
        <f>BZ80+BZ75</f>
        <v>73.7919496894288</v>
      </c>
      <c r="CA82" s="9">
        <f>CA80+CA75</f>
        <v>179.013280019320</v>
      </c>
      <c r="CB82" s="9">
        <f>CB80+CB75</f>
        <v>-7.45555482631435</v>
      </c>
      <c r="CC82" s="9">
        <f>CC80+CC75</f>
        <v>6968.888742956820</v>
      </c>
      <c r="CD82" s="9">
        <f>CD80+CD75</f>
        <v>11533.3899742988</v>
      </c>
      <c r="CE82" s="9">
        <f>CE80+CE75</f>
        <v>19322.0304807476</v>
      </c>
      <c r="CF82" s="4"/>
      <c r="CG82" s="4"/>
    </row>
    <row r="83" ht="19" customHeight="1">
      <c r="A83" t="s" s="58">
        <v>1</v>
      </c>
      <c r="B83" s="59">
        <v>76</v>
      </c>
      <c r="C83" t="s" s="76">
        <v>86</v>
      </c>
      <c r="D83" s="88">
        <f>D76+D77+D79</f>
        <v>78.98022314371541</v>
      </c>
      <c r="E83" s="9">
        <f>E76+E77+E79</f>
        <v>4.20784948565597</v>
      </c>
      <c r="F83" s="9">
        <f>F76+F77+F79</f>
        <v>5.02372469749589</v>
      </c>
      <c r="G83" s="9">
        <f>G76+G77+G79</f>
        <v>4.32195610080051</v>
      </c>
      <c r="H83" s="9">
        <f>H76+H77+H79</f>
        <v>2.86780904796455</v>
      </c>
      <c r="I83" s="9">
        <f>I76+I77+I79</f>
        <v>82.7351158842867</v>
      </c>
      <c r="J83" s="9">
        <f>J76+J77+J79</f>
        <v>1396.934520406750</v>
      </c>
      <c r="K83" s="69">
        <f>K76+K77+K79</f>
        <v>841.98277</v>
      </c>
      <c r="L83" s="9">
        <f>L76+L77+L79</f>
        <v>30.8550501159904</v>
      </c>
      <c r="M83" s="9">
        <f>M76+M77+M79</f>
        <v>27.6612040830773</v>
      </c>
      <c r="N83" s="9">
        <f>N76+N77+N79</f>
        <v>11.8120367402438</v>
      </c>
      <c r="O83" s="9">
        <f>O76+O77+O79</f>
        <v>4.93997718934136</v>
      </c>
      <c r="P83" s="9">
        <f>P76+P77+P79</f>
        <v>1.99564985542662</v>
      </c>
      <c r="Q83" s="9">
        <f>Q76+Q77+Q79</f>
        <v>2.57424440338416</v>
      </c>
      <c r="R83" s="9">
        <f>R76+R77+R79</f>
        <v>0.458644752167521</v>
      </c>
      <c r="S83" s="9">
        <f>S76+S77+S79</f>
        <v>1.23470210987575</v>
      </c>
      <c r="T83" s="9">
        <f>T76+T77+T79</f>
        <v>33.6879842735156</v>
      </c>
      <c r="U83" s="9">
        <f>U76+U77+U79</f>
        <v>155.633441163664</v>
      </c>
      <c r="V83" s="9">
        <f>V76+V77+V79</f>
        <v>4.1918004765314</v>
      </c>
      <c r="W83" s="9">
        <f>W76+W77+W79</f>
        <v>98.9122047173675</v>
      </c>
      <c r="X83" s="10">
        <f>X76+X77+X79</f>
        <v>0</v>
      </c>
      <c r="Y83" s="9">
        <f>Y76+Y77+Y79</f>
        <v>86.21102244113391</v>
      </c>
      <c r="Z83" s="9">
        <f>Z76+Z77+Z79</f>
        <v>22.9120493276459</v>
      </c>
      <c r="AA83" s="9">
        <f>AA76+AA77+AA79</f>
        <v>35.723756724090</v>
      </c>
      <c r="AB83" s="9">
        <f>AB76+AB77+AB79</f>
        <v>1.40558870886356</v>
      </c>
      <c r="AC83" s="11">
        <f>AC76+AC77+AC79</f>
        <v>0</v>
      </c>
      <c r="AD83" s="9">
        <f>AD76+AD77+AD79</f>
        <v>1.12080515993645</v>
      </c>
      <c r="AE83" s="9">
        <f>AE76+AE77+AE79</f>
        <v>41.608387722833</v>
      </c>
      <c r="AF83" s="9">
        <f>AF76+AF77+AF79</f>
        <v>34.5024882017177</v>
      </c>
      <c r="AG83" s="9">
        <f>AG76+AG77+AG79</f>
        <v>31.9253887253991</v>
      </c>
      <c r="AH83" s="9">
        <f>AH76+AH77+AH79</f>
        <v>403.328240252717</v>
      </c>
      <c r="AI83" s="9">
        <f>AI76+AI77+AI79</f>
        <v>284.171418058318</v>
      </c>
      <c r="AJ83" s="9">
        <f>AJ76+AJ77+AJ79</f>
        <v>175.342450028004</v>
      </c>
      <c r="AK83" s="9">
        <f>AK76+AK77+AK79</f>
        <v>337.014835025051</v>
      </c>
      <c r="AL83" s="9">
        <f>AL76+AL77+AL79</f>
        <v>43.8755058132741</v>
      </c>
      <c r="AM83" s="9">
        <f>AM76+AM77+AM79</f>
        <v>144.975391079363</v>
      </c>
      <c r="AN83" s="9">
        <f>AN76+AN77+AN79</f>
        <v>132.077129724027</v>
      </c>
      <c r="AO83" s="9">
        <f>AO76+AO77+AO79</f>
        <v>162.969891996019</v>
      </c>
      <c r="AP83" s="9">
        <f>AP76+AP77+AP79</f>
        <v>82.2611859619071</v>
      </c>
      <c r="AQ83" s="9">
        <f>AQ76+AQ77+AQ79</f>
        <v>8.176348141819149</v>
      </c>
      <c r="AR83" s="9">
        <f>AR76+AR77+AR79</f>
        <v>11.2798277255089</v>
      </c>
      <c r="AS83" s="9">
        <f>AS76+AS77+AS79</f>
        <v>378.715656185089</v>
      </c>
      <c r="AT83" s="9">
        <f>AT76+AT77+AT79</f>
        <v>4.94791155735777</v>
      </c>
      <c r="AU83" s="9">
        <f>AU76+AU77+AU79</f>
        <v>2.76477438828682</v>
      </c>
      <c r="AV83" s="9">
        <f>AV76+AV77+AV79</f>
        <v>2.50120479692517</v>
      </c>
      <c r="AW83" s="9">
        <f>AW76+AW77+AW79</f>
        <v>0.787672536925341</v>
      </c>
      <c r="AX83" s="9">
        <f>AX76+AX77+AX79</f>
        <v>9.382312148781599</v>
      </c>
      <c r="AY83" s="9">
        <f>AY76+AY77+AY79</f>
        <v>2.93036319305074</v>
      </c>
      <c r="AZ83" s="9">
        <f>AZ76+AZ77+AZ79</f>
        <v>94.7429488534241</v>
      </c>
      <c r="BA83" s="9">
        <f>BA76+BA77+BA79</f>
        <v>5.93062839628394</v>
      </c>
      <c r="BB83" s="9">
        <f>BB76+BB77+BB79</f>
        <v>25.0590326679308</v>
      </c>
      <c r="BC83" s="9">
        <f>BC76+BC77+BC79</f>
        <v>55.0666879091611</v>
      </c>
      <c r="BD83" s="9">
        <f>BD76+BD77+BD79</f>
        <v>391.717869853215</v>
      </c>
      <c r="BE83" s="9">
        <f>BE76+BE77+BE79</f>
        <v>535.4453367865671</v>
      </c>
      <c r="BF83" s="9">
        <f>BF76+BF77+BF79</f>
        <v>5.93821726280292</v>
      </c>
      <c r="BG83" s="9">
        <f>BG76+BG77+BG79</f>
        <v>275.385600155325</v>
      </c>
      <c r="BH83" s="9">
        <f>BH76+BH77+BH79</f>
        <v>33.4720059008236</v>
      </c>
      <c r="BI83" s="9">
        <f>BI76+BI77+BI79</f>
        <v>175.378387519843</v>
      </c>
      <c r="BJ83" s="9">
        <f>BJ76+BJ77+BJ79</f>
        <v>1.48658236032286</v>
      </c>
      <c r="BK83" s="9">
        <f>BK76+BK77+BK79</f>
        <v>134.122892063792</v>
      </c>
      <c r="BL83" s="9">
        <f>BL76+BL77+BL79</f>
        <v>661.288074877578</v>
      </c>
      <c r="BM83" s="9">
        <f>BM76+BM77+BM79</f>
        <v>50.7892365825099</v>
      </c>
      <c r="BN83" s="9">
        <f>BN76+BN77+BN79</f>
        <v>5.98842776581562</v>
      </c>
      <c r="BO83" s="9">
        <f>BO76+BO77+BO79</f>
        <v>531.300245365733</v>
      </c>
      <c r="BP83" s="9">
        <f>BP76+BP77+BP79</f>
        <v>303.769803623974</v>
      </c>
      <c r="BQ83" s="9">
        <f>BQ76+BQ77+BQ79</f>
        <v>2.50486593600979</v>
      </c>
      <c r="BR83" s="9">
        <f>BR76+BR77+BR79</f>
        <v>7.72421549761911</v>
      </c>
      <c r="BS83" s="9">
        <f>BS76+BS77+BS79</f>
        <v>1.2797544786824</v>
      </c>
      <c r="BT83" s="9">
        <f>BT76+BT77+BT79</f>
        <v>86.3341471709147</v>
      </c>
      <c r="BU83" s="9">
        <f>BU76+BU77+BU79</f>
        <v>67.4943973473228</v>
      </c>
      <c r="BV83" s="9">
        <f>BV76+BV77+BV79</f>
        <v>8686.141872646949</v>
      </c>
      <c r="BW83" s="9">
        <f>BW76+BW77+BW79</f>
        <v>0</v>
      </c>
      <c r="BX83" s="9">
        <f>BX76+BX77+BX79</f>
        <v>0</v>
      </c>
      <c r="BY83" s="9">
        <f>BY76+BY77+BY79</f>
        <v>0</v>
      </c>
      <c r="BZ83" s="9">
        <f>BZ76+BZ77+BZ79</f>
        <v>0</v>
      </c>
      <c r="CA83" s="9">
        <f>CA76+CA77+CA79</f>
        <v>0</v>
      </c>
      <c r="CB83" s="9">
        <f>CB76+CB77+CB79</f>
        <v>0</v>
      </c>
      <c r="CC83" s="9">
        <f>CC76+CC77+CC79</f>
        <v>0</v>
      </c>
      <c r="CD83" s="9">
        <f>CD76+CD77+CD79</f>
        <v>0</v>
      </c>
      <c r="CE83" s="9">
        <f>CE76+CE77+CE79</f>
        <v>8686.141872646949</v>
      </c>
      <c r="CF83" s="4"/>
      <c r="CG83" s="4"/>
    </row>
    <row r="84" ht="19" customHeight="1">
      <c r="A84" t="s" s="58">
        <v>1</v>
      </c>
      <c r="B84" s="59"/>
      <c r="C84" s="89"/>
      <c r="D84" s="90"/>
      <c r="E84" s="4"/>
      <c r="F84" s="4"/>
      <c r="G84" s="4"/>
      <c r="H84" s="4"/>
      <c r="I84" s="4"/>
      <c r="J84" s="4"/>
      <c r="K84" s="69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10"/>
      <c r="Y84" s="4"/>
      <c r="Z84" s="4"/>
      <c r="AA84" s="4"/>
      <c r="AB84" s="4"/>
      <c r="AC84" s="11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t="s" s="3">
        <v>260</v>
      </c>
      <c r="BW84" s="4">
        <f>(BW75+BW80+BW78)/'Households'!B3</f>
        <v>0.103087787754892</v>
      </c>
      <c r="BX84" s="4"/>
      <c r="BY84" s="4"/>
      <c r="BZ84" s="4"/>
      <c r="CA84" s="4"/>
      <c r="CB84" s="4"/>
      <c r="CC84" s="4"/>
      <c r="CD84" s="4"/>
      <c r="CE84" s="4"/>
      <c r="CF84" s="4"/>
      <c r="CG84" s="4"/>
    </row>
    <row r="85" ht="19" customHeight="1">
      <c r="A85" t="s" s="58">
        <v>1</v>
      </c>
      <c r="B85" s="59"/>
      <c r="C85" t="s" s="76">
        <v>230</v>
      </c>
      <c r="D85" s="90">
        <f>SUM(D75,D76,D80)</f>
        <v>88.1935547042667</v>
      </c>
      <c r="E85" s="4">
        <f>SUM(E75,E76,E80)</f>
        <v>6.14576918539313</v>
      </c>
      <c r="F85" s="4">
        <f>SUM(F75,F76,F80)</f>
        <v>5.6681700180979</v>
      </c>
      <c r="G85" s="4">
        <f>SUM(G75,G76,G80)</f>
        <v>3.54559367399253</v>
      </c>
      <c r="H85" s="4">
        <f>SUM(H75,H76,H80)</f>
        <v>6.51349725321014</v>
      </c>
      <c r="I85" s="4">
        <f>SUM(I75,I76,I80)</f>
        <v>52.3132423749752</v>
      </c>
      <c r="J85" s="4">
        <f>SUM(J75,J76,J80)</f>
        <v>1016.520980459860</v>
      </c>
      <c r="K85" s="69">
        <f>SUM(K75,K76,K80)</f>
        <v>1797.472600473340</v>
      </c>
      <c r="L85" s="4">
        <f>SUM(L75,L76,L80)</f>
        <v>40.0523331433486</v>
      </c>
      <c r="M85" s="4">
        <f>SUM(M75,M76,M80)</f>
        <v>39.4518210820039</v>
      </c>
      <c r="N85" s="4">
        <f>SUM(N75,N76,N80)</f>
        <v>40.9991035328828</v>
      </c>
      <c r="O85" s="4">
        <f>SUM(O75,O76,O80)</f>
        <v>11.9321063917067</v>
      </c>
      <c r="P85" s="4">
        <f>SUM(P75,P76,P80)</f>
        <v>3.49587894664634</v>
      </c>
      <c r="Q85" s="4">
        <f>SUM(Q75,Q76,Q80)</f>
        <v>6.5987322139796</v>
      </c>
      <c r="R85" s="4">
        <f>SUM(R75,R76,R80)</f>
        <v>1.22644878681254</v>
      </c>
      <c r="S85" s="4">
        <f>SUM(S75,S76,S80)</f>
        <v>2.14185917347751</v>
      </c>
      <c r="T85" s="4">
        <f>SUM(T75,T76,T80)</f>
        <v>40.1922420818164</v>
      </c>
      <c r="U85" s="4">
        <f>SUM(U75,U76,U80)</f>
        <v>301.536369714387</v>
      </c>
      <c r="V85" s="4">
        <f>SUM(V75,V76,V80)</f>
        <v>8.31888606386585</v>
      </c>
      <c r="W85" s="4">
        <f>SUM(W75,W76,W80)</f>
        <v>228.363941780798</v>
      </c>
      <c r="X85" s="10">
        <f>SUM(X75,X76,X80)</f>
        <v>0</v>
      </c>
      <c r="Y85" s="4">
        <f>SUM(Y75,Y76,Y80)</f>
        <v>283.042699806640</v>
      </c>
      <c r="Z85" s="4">
        <f>SUM(Z75,Z76,Z80)</f>
        <v>109.983026031906</v>
      </c>
      <c r="AA85" s="4">
        <f>SUM(AA75,AA76,AA80)</f>
        <v>107.429742667643</v>
      </c>
      <c r="AB85" s="4">
        <f>SUM(AB75,AB76,AB80)</f>
        <v>12.1729980329569</v>
      </c>
      <c r="AC85" s="11">
        <f>SUM(AC75,AC76,AC80)</f>
        <v>0</v>
      </c>
      <c r="AD85" s="4">
        <f>SUM(AD75,AD76,AD80)</f>
        <v>1.95301251479381</v>
      </c>
      <c r="AE85" s="4">
        <f>SUM(AE75,AE76,AE80)</f>
        <v>35.0567371108763</v>
      </c>
      <c r="AF85" s="4">
        <f>SUM(AF75,AF76,AF80)</f>
        <v>99.383384320185</v>
      </c>
      <c r="AG85" s="4">
        <f>SUM(AG75,AG76,AG80)</f>
        <v>128.165599648241</v>
      </c>
      <c r="AH85" s="4">
        <f>SUM(AH75,AH76,AH80)</f>
        <v>727.237259308076</v>
      </c>
      <c r="AI85" s="4">
        <f>SUM(AI75,AI76,AI80)</f>
        <v>625.4226228233071</v>
      </c>
      <c r="AJ85" s="4">
        <f>SUM(AJ75,AJ76,AJ80)</f>
        <v>256.319896024057</v>
      </c>
      <c r="AK85" s="4">
        <f>SUM(AK75,AK76,AK80)</f>
        <v>423.723301045384</v>
      </c>
      <c r="AL85" s="4">
        <f>SUM(AL75,AL76,AL80)</f>
        <v>63.7694032231086</v>
      </c>
      <c r="AM85" s="4">
        <f>SUM(AM75,AM76,AM80)</f>
        <v>246.451396188158</v>
      </c>
      <c r="AN85" s="4">
        <f>SUM(AN75,AN76,AN80)</f>
        <v>217.189911046211</v>
      </c>
      <c r="AO85" s="4">
        <f>SUM(AO75,AO76,AO80)</f>
        <v>280.167771920814</v>
      </c>
      <c r="AP85" s="4">
        <f>SUM(AP75,AP76,AP80)</f>
        <v>107.672017117754</v>
      </c>
      <c r="AQ85" s="4">
        <f>SUM(AQ75,AQ76,AQ80)</f>
        <v>15.7849933106303</v>
      </c>
      <c r="AR85" s="4">
        <f>SUM(AR75,AR76,AR80)</f>
        <v>23.3874498184565</v>
      </c>
      <c r="AS85" s="4">
        <f>SUM(AS75,AS76,AS80)</f>
        <v>450.023295517677</v>
      </c>
      <c r="AT85" s="4">
        <f>SUM(AT75,AT76,AT80)</f>
        <v>5.4214857013951</v>
      </c>
      <c r="AU85" s="4">
        <f>SUM(AU75,AU76,AU80)</f>
        <v>6.23393611084925</v>
      </c>
      <c r="AV85" s="4">
        <f>SUM(AV75,AV76,AV80)</f>
        <v>3.06769719137329</v>
      </c>
      <c r="AW85" s="4">
        <f>SUM(AW75,AW76,AW80)</f>
        <v>1.07827091550007</v>
      </c>
      <c r="AX85" s="4">
        <f>SUM(AX75,AX76,AX80)</f>
        <v>17.0079761524864</v>
      </c>
      <c r="AY85" s="4">
        <f>SUM(AY75,AY76,AY80)</f>
        <v>2.32360492442133</v>
      </c>
      <c r="AZ85" s="4">
        <f>SUM(AZ75,AZ76,AZ80)</f>
        <v>39.9459662123086</v>
      </c>
      <c r="BA85" s="4">
        <f>SUM(BA75,BA76,BA80)</f>
        <v>16.6709945147442</v>
      </c>
      <c r="BB85" s="4">
        <f>SUM(BB75,BB76,BB80)</f>
        <v>35.0293249325622</v>
      </c>
      <c r="BC85" s="4">
        <f>SUM(BC75,BC76,BC80)</f>
        <v>134.691993797339</v>
      </c>
      <c r="BD85" s="4">
        <f>SUM(BD75,BD76,BD80)</f>
        <v>195.674835478284</v>
      </c>
      <c r="BE85" s="4">
        <f>SUM(BE75,BE76,BE80)</f>
        <v>875.589650707997</v>
      </c>
      <c r="BF85" s="4">
        <f>SUM(BF75,BF76,BF80)</f>
        <v>8.74157744631105</v>
      </c>
      <c r="BG85" s="4">
        <f>SUM(BG75,BG76,BG80)</f>
        <v>394.494434730866</v>
      </c>
      <c r="BH85" s="4">
        <f>SUM(BH75,BH76,BH80)</f>
        <v>54.6082210050872</v>
      </c>
      <c r="BI85" s="4">
        <f>SUM(BI75,BI76,BI80)</f>
        <v>247.615154690851</v>
      </c>
      <c r="BJ85" s="4">
        <f>SUM(BJ75,BJ76,BJ80)</f>
        <v>1.95709466329864</v>
      </c>
      <c r="BK85" s="4">
        <f>SUM(BK75,BK76,BK80)</f>
        <v>173.758521758807</v>
      </c>
      <c r="BL85" s="4">
        <f>SUM(BL75,BL76,BL80)</f>
        <v>785.140717710260</v>
      </c>
      <c r="BM85" s="4">
        <f>SUM(BM75,BM76,BM80)</f>
        <v>69.69783279512789</v>
      </c>
      <c r="BN85" s="4">
        <f>SUM(BN75,BN76,BN80)</f>
        <v>7.92256329462348</v>
      </c>
      <c r="BO85" s="4">
        <f>SUM(BO75,BO76,BO80)</f>
        <v>677.378008020636</v>
      </c>
      <c r="BP85" s="4">
        <f>SUM(BP75,BP76,BP80)</f>
        <v>354.273679784608</v>
      </c>
      <c r="BQ85" s="4">
        <f>SUM(BQ75,BQ76,BQ80)</f>
        <v>3.45792385063142</v>
      </c>
      <c r="BR85" s="4">
        <f>SUM(BR75,BR76,BR80)</f>
        <v>16.6046773163332</v>
      </c>
      <c r="BS85" s="4">
        <f>SUM(BS75,BS76,BS80)</f>
        <v>2.5997616158778</v>
      </c>
      <c r="BT85" s="4">
        <f>SUM(BT75,BT76,BT80)</f>
        <v>136.156680353526</v>
      </c>
      <c r="BU85" s="4">
        <f>SUM(BU75,BU76,BU80)</f>
        <v>85.16848245299759</v>
      </c>
      <c r="BV85" s="4">
        <f>SUM(BV75,BV76,BV80)</f>
        <v>12267.3307166608</v>
      </c>
      <c r="BW85" s="4">
        <f>SUM(BW75,BW76,BW80)</f>
        <v>2781.5208658022</v>
      </c>
      <c r="BX85" s="4">
        <f>SUM(BX75,BX76,BX80)</f>
        <v>978.9847048875999</v>
      </c>
      <c r="BY85" s="4">
        <f>SUM(BY75,BY76,BY80)</f>
        <v>558.645985769649</v>
      </c>
      <c r="BZ85" s="4">
        <f>SUM(BZ75,BZ76,BZ80)</f>
        <v>73.7919496894288</v>
      </c>
      <c r="CA85" s="4">
        <f>SUM(CA75,CA76,CA80)</f>
        <v>179.013280019320</v>
      </c>
      <c r="CB85" s="4">
        <f>SUM(CB75,CB76,CB80)</f>
        <v>-7.45555482631435</v>
      </c>
      <c r="CC85" s="4">
        <f>SUM(CC75,CC76,CC80)</f>
        <v>6968.888742956820</v>
      </c>
      <c r="CD85" s="4">
        <f>SUM(CD75,CD76,CD80)</f>
        <v>11533.3899742988</v>
      </c>
      <c r="CE85" s="4">
        <f>SUM(CE75,CE76,CE80)</f>
        <v>23800.7206909596</v>
      </c>
      <c r="CF85" s="4"/>
      <c r="CG85" s="4"/>
    </row>
    <row r="86" ht="19" customHeight="1">
      <c r="A86" t="s" s="58">
        <v>1</v>
      </c>
      <c r="B86" s="59"/>
      <c r="C86" t="s" s="76">
        <v>231</v>
      </c>
      <c r="D86" s="90">
        <f>D85+D79</f>
        <v>90.03107119692341</v>
      </c>
      <c r="E86" s="4">
        <f>E85+E79</f>
        <v>6.23724417421174</v>
      </c>
      <c r="F86" s="4">
        <f>F85+F79</f>
        <v>5.65721911957475</v>
      </c>
      <c r="G86" s="4">
        <f>G85+G79</f>
        <v>3.61990516128277</v>
      </c>
      <c r="H86" s="4">
        <f>H85+H79</f>
        <v>6.58581833492409</v>
      </c>
      <c r="I86" s="4">
        <f>I85+I79</f>
        <v>53.0911614766176</v>
      </c>
      <c r="J86" s="4">
        <f>J85+J79</f>
        <v>1028.999721605550</v>
      </c>
      <c r="K86" s="69">
        <f>K85+K79</f>
        <v>2007.472600473340</v>
      </c>
      <c r="L86" s="4">
        <f>L85+L79</f>
        <v>41.8286101830373</v>
      </c>
      <c r="M86" s="4">
        <f>M85+M79</f>
        <v>40.2431901414519</v>
      </c>
      <c r="N86" s="4">
        <f>N85+N79</f>
        <v>41.3195737332066</v>
      </c>
      <c r="O86" s="4">
        <f>O85+O79</f>
        <v>12.0535498882314</v>
      </c>
      <c r="P86" s="4">
        <f>P85+P79</f>
        <v>3.5427973461659</v>
      </c>
      <c r="Q86" s="4">
        <f>Q85+Q79</f>
        <v>6.6904293549218</v>
      </c>
      <c r="R86" s="4">
        <f>R85+R79</f>
        <v>1.24252278513617</v>
      </c>
      <c r="S86" s="4">
        <f>S85+S79</f>
        <v>2.18707242664544</v>
      </c>
      <c r="T86" s="4">
        <f>T85+T79</f>
        <v>40.337867374065</v>
      </c>
      <c r="U86" s="4">
        <f>U85+U79</f>
        <v>305.257688919128</v>
      </c>
      <c r="V86" s="4">
        <f>V85+V79</f>
        <v>8.457757698137939</v>
      </c>
      <c r="W86" s="4">
        <f>W85+W79</f>
        <v>232.064849627602</v>
      </c>
      <c r="X86" s="10">
        <f>X85+X79</f>
        <v>0</v>
      </c>
      <c r="Y86" s="4">
        <f>Y85+Y79</f>
        <v>286.004665432940</v>
      </c>
      <c r="Z86" s="4">
        <f>Z85+Z79</f>
        <v>110.389269718278</v>
      </c>
      <c r="AA86" s="4">
        <f>AA85+AA79</f>
        <v>108.272990053686</v>
      </c>
      <c r="AB86" s="4">
        <f>AB85+AB79</f>
        <v>12.2174248448712</v>
      </c>
      <c r="AC86" s="11">
        <f>AC85+AC79</f>
        <v>0</v>
      </c>
      <c r="AD86" s="4">
        <f>AD85+AD79</f>
        <v>2.0456571031585</v>
      </c>
      <c r="AE86" s="4">
        <f>AE85+AE79</f>
        <v>36.6766302242343</v>
      </c>
      <c r="AF86" s="4">
        <f>AF85+AF79</f>
        <v>100.726786045038</v>
      </c>
      <c r="AG86" s="4">
        <f>AG85+AG79</f>
        <v>129.253915153874</v>
      </c>
      <c r="AH86" s="4">
        <f>AH85+AH79</f>
        <v>735.594562091519</v>
      </c>
      <c r="AI86" s="4">
        <f>AI85+AI79</f>
        <v>633.588723811834</v>
      </c>
      <c r="AJ86" s="4">
        <f>AJ85+AJ79</f>
        <v>262.179254969624</v>
      </c>
      <c r="AK86" s="4">
        <f>AK85+AK79</f>
        <v>436.814833113576</v>
      </c>
      <c r="AL86" s="4">
        <f>AL85+AL79</f>
        <v>66.93600166780089</v>
      </c>
      <c r="AM86" s="4">
        <f>AM85+AM79</f>
        <v>252.565269675213</v>
      </c>
      <c r="AN86" s="4">
        <f>AN85+AN79</f>
        <v>226.446154261203</v>
      </c>
      <c r="AO86" s="4">
        <f>AO85+AO79</f>
        <v>282.130708128786</v>
      </c>
      <c r="AP86" s="4">
        <f>AP85+AP79</f>
        <v>109.177942718887</v>
      </c>
      <c r="AQ86" s="4">
        <f>AQ85+AQ79</f>
        <v>16.003679898862</v>
      </c>
      <c r="AR86" s="4">
        <f>AR85+AR79</f>
        <v>23.9590556621387</v>
      </c>
      <c r="AS86" s="4">
        <f>AS85+AS79</f>
        <v>460.395278067935</v>
      </c>
      <c r="AT86" s="4">
        <f>AT85+AT79</f>
        <v>5.54131987139959</v>
      </c>
      <c r="AU86" s="4">
        <f>AU85+AU79</f>
        <v>6.36272143914408</v>
      </c>
      <c r="AV86" s="4">
        <f>AV85+AV79</f>
        <v>3.12335351720825</v>
      </c>
      <c r="AW86" s="4">
        <f>AW85+AW79</f>
        <v>1.08962451320037</v>
      </c>
      <c r="AX86" s="4">
        <f>AX85+AX79</f>
        <v>17.0670740311095</v>
      </c>
      <c r="AY86" s="4">
        <f>AY85+AY79</f>
        <v>2.3610888779818</v>
      </c>
      <c r="AZ86" s="4">
        <f>AZ85+AZ79</f>
        <v>42.3887719310588</v>
      </c>
      <c r="BA86" s="4">
        <f>BA85+BA79</f>
        <v>17.0917727186612</v>
      </c>
      <c r="BB86" s="4">
        <f>BB85+BB79</f>
        <v>35.847876201599</v>
      </c>
      <c r="BC86" s="4">
        <f>BC85+BC79</f>
        <v>136.765056504460</v>
      </c>
      <c r="BD86" s="4">
        <f>BD85+BD79</f>
        <v>233.070471027680</v>
      </c>
      <c r="BE86" s="4">
        <f>BE85+BE79</f>
        <v>891.8777544605171</v>
      </c>
      <c r="BF86" s="4">
        <f>BF85+BF79</f>
        <v>8.91466306804076</v>
      </c>
      <c r="BG86" s="4">
        <f>BG85+BG79</f>
        <v>404.240788831109</v>
      </c>
      <c r="BH86" s="4">
        <f>BH85+BH79</f>
        <v>55.5843950516515</v>
      </c>
      <c r="BI86" s="4">
        <f>BI85+BI79</f>
        <v>251.151309988469</v>
      </c>
      <c r="BJ86" s="4">
        <f>BJ85+BJ79</f>
        <v>1.95709466329864</v>
      </c>
      <c r="BK86" s="4">
        <f>BK85+BK79</f>
        <v>178.262730715244</v>
      </c>
      <c r="BL86" s="4">
        <f>BL85+BL79</f>
        <v>793.205032979764</v>
      </c>
      <c r="BM86" s="4">
        <f>BM85+BM79</f>
        <v>70.39587331552529</v>
      </c>
      <c r="BN86" s="4">
        <f>BN85+BN79</f>
        <v>7.93322518382078</v>
      </c>
      <c r="BO86" s="4">
        <f>BO85+BO79</f>
        <v>687.231621826581</v>
      </c>
      <c r="BP86" s="4">
        <f>BP85+BP79</f>
        <v>358.974781309064</v>
      </c>
      <c r="BQ86" s="4">
        <f>BQ85+BQ79</f>
        <v>3.26376309887625</v>
      </c>
      <c r="BR86" s="4">
        <f>BR85+BR79</f>
        <v>16.8898164513804</v>
      </c>
      <c r="BS86" s="4">
        <f>BS85+BS79</f>
        <v>2.65057768896555</v>
      </c>
      <c r="BT86" s="4">
        <f>BT85+BT79</f>
        <v>139.285360182558</v>
      </c>
      <c r="BU86" s="4">
        <f>BU85+BU79</f>
        <v>88.35837832856591</v>
      </c>
      <c r="BV86" s="4">
        <f>BV85+BV79</f>
        <v>12689.1857514405</v>
      </c>
      <c r="BW86" s="4">
        <f>BW85+BW79</f>
        <v>2781.5208658022</v>
      </c>
      <c r="BX86" s="4">
        <f>BX85+BX79</f>
        <v>978.9847048875999</v>
      </c>
      <c r="BY86" s="4">
        <f>BY85+BY79</f>
        <v>558.645985769649</v>
      </c>
      <c r="BZ86" s="4">
        <f>BZ85+BZ79</f>
        <v>73.7919496894288</v>
      </c>
      <c r="CA86" s="4">
        <f>CA85+CA79</f>
        <v>179.013280019320</v>
      </c>
      <c r="CB86" s="4">
        <f>CB85+CB79</f>
        <v>-7.45555482631435</v>
      </c>
      <c r="CC86" s="4">
        <f>CC85+CC79</f>
        <v>6968.888742956820</v>
      </c>
      <c r="CD86" s="4">
        <f>CD85+CD79</f>
        <v>11533.3899742988</v>
      </c>
      <c r="CE86" s="4">
        <f>CE85+CE79</f>
        <v>24222.5757257393</v>
      </c>
      <c r="CF86" s="4"/>
      <c r="CG86" s="4"/>
    </row>
    <row r="87" ht="19" customHeight="1">
      <c r="A87" t="s" s="58">
        <v>1</v>
      </c>
      <c r="B87" s="59"/>
      <c r="C87" t="s" s="76">
        <v>232</v>
      </c>
      <c r="D87" s="91">
        <f>D77+SUM(D5:D74)</f>
        <v>113.340347494055</v>
      </c>
      <c r="E87" s="67">
        <f>E77+SUM(E5:E74)</f>
        <v>5.67335865754704</v>
      </c>
      <c r="F87" s="67">
        <f>F77+SUM(F5:F74)</f>
        <v>4.90199895250339</v>
      </c>
      <c r="G87" s="67">
        <f>G77+SUM(G5:G74)</f>
        <v>5.48643394849493</v>
      </c>
      <c r="H87" s="67">
        <f>H77+SUM(H5:H74)</f>
        <v>5.20341993286375</v>
      </c>
      <c r="I87" s="67">
        <f>I77+SUM(I5:I74)</f>
        <v>103.765241468083</v>
      </c>
      <c r="J87" s="67">
        <f>J77+SUM(J5:J74)</f>
        <v>1730.639912186350</v>
      </c>
      <c r="K87" s="63">
        <f>K77+SUM(K5:K74)</f>
        <v>1971.468151688170</v>
      </c>
      <c r="L87" s="67">
        <f>L77+SUM(L5:L74)</f>
        <v>38.3096847345865</v>
      </c>
      <c r="M87" s="67">
        <f>M77+SUM(M5:M74)</f>
        <v>31.6815542435104</v>
      </c>
      <c r="N87" s="67">
        <f>N77+SUM(N5:N74)</f>
        <v>23.9494643203588</v>
      </c>
      <c r="O87" s="67">
        <f>O77+SUM(O5:O74)</f>
        <v>8.78292377972017</v>
      </c>
      <c r="P87" s="67">
        <f>P77+SUM(P5:P74)</f>
        <v>2.13078728670082</v>
      </c>
      <c r="Q87" s="67">
        <f>Q77+SUM(Q5:Q74)</f>
        <v>4.29400008093813</v>
      </c>
      <c r="R87" s="67">
        <f>R77+SUM(R5:R74)</f>
        <v>0.827106387978078</v>
      </c>
      <c r="S87" s="67">
        <f>S77+SUM(S5:S74)</f>
        <v>1.07104446885858</v>
      </c>
      <c r="T87" s="67">
        <f>T77+SUM(T5:T74)</f>
        <v>60.1324963716985</v>
      </c>
      <c r="U87" s="67">
        <f>U77+SUM(U5:U74)</f>
        <v>256.688599059987</v>
      </c>
      <c r="V87" s="67">
        <f>V77+SUM(V5:V74)</f>
        <v>5.73238843227932</v>
      </c>
      <c r="W87" s="67">
        <f>W77+SUM(W5:W74)</f>
        <v>185.229522745526</v>
      </c>
      <c r="X87" s="64">
        <f>X77+SUM(X5:X74)</f>
        <v>0</v>
      </c>
      <c r="Y87" s="67">
        <f>Y77+SUM(Y5:Y74)</f>
        <v>236.643555489328</v>
      </c>
      <c r="Z87" s="67">
        <f>Z77+SUM(Z5:Z74)</f>
        <v>88.1306788096183</v>
      </c>
      <c r="AA87" s="67">
        <f>AA77+SUM(AA5:AA74)</f>
        <v>89.7653943940666</v>
      </c>
      <c r="AB87" s="67">
        <f>AB77+SUM(AB5:AB74)</f>
        <v>11.2980580095625</v>
      </c>
      <c r="AC87" s="65">
        <f>AC77+SUM(AC5:AC74)</f>
        <v>0</v>
      </c>
      <c r="AD87" s="67">
        <f>AD77+SUM(AD5:AD74)</f>
        <v>2.44228070643065</v>
      </c>
      <c r="AE87" s="67">
        <f>AE77+SUM(AE5:AE74)</f>
        <v>46.1001244465279</v>
      </c>
      <c r="AF87" s="67">
        <f>AF77+SUM(AF5:AF74)</f>
        <v>68.55069259030179</v>
      </c>
      <c r="AG87" s="67">
        <f>AG77+SUM(AG5:AG74)</f>
        <v>106.0807599963</v>
      </c>
      <c r="AH87" s="67">
        <f>AH77+SUM(AH5:AH74)</f>
        <v>634.026002463552</v>
      </c>
      <c r="AI87" s="67">
        <f>AI77+SUM(AI5:AI74)</f>
        <v>506.658880999574</v>
      </c>
      <c r="AJ87" s="67">
        <f>AJ77+SUM(AJ5:AJ74)</f>
        <v>170.870042684921</v>
      </c>
      <c r="AK87" s="67">
        <f>AK77+SUM(AK5:AK74)</f>
        <v>249.397758823782</v>
      </c>
      <c r="AL87" s="67">
        <f>AL77+SUM(AL5:AL74)</f>
        <v>39.2031352499851</v>
      </c>
      <c r="AM87" s="67">
        <f>AM77+SUM(AM5:AM74)</f>
        <v>109.722063241279</v>
      </c>
      <c r="AN87" s="67">
        <f>AN77+SUM(AN5:AN74)</f>
        <v>155.257401071987</v>
      </c>
      <c r="AO87" s="67">
        <f>AO77+SUM(AO5:AO74)</f>
        <v>192.752906293374</v>
      </c>
      <c r="AP87" s="67">
        <f>AP77+SUM(AP5:AP74)</f>
        <v>117.075544349697</v>
      </c>
      <c r="AQ87" s="67">
        <f>AQ77+SUM(AQ5:AQ74)</f>
        <v>12.6899899704569</v>
      </c>
      <c r="AR87" s="67">
        <f>AR77+SUM(AR5:AR74)</f>
        <v>14.6878719629464</v>
      </c>
      <c r="AS87" s="67">
        <f>AS77+SUM(AS5:AS74)</f>
        <v>499.525749810375</v>
      </c>
      <c r="AT87" s="67">
        <f>AT77+SUM(AT5:AT74)</f>
        <v>3.65278305321391</v>
      </c>
      <c r="AU87" s="67">
        <f>AU77+SUM(AU5:AU74)</f>
        <v>2.90388091057356</v>
      </c>
      <c r="AV87" s="67">
        <f>AV77+SUM(AV5:AV74)</f>
        <v>2.49528673128923</v>
      </c>
      <c r="AW87" s="67">
        <f>AW77+SUM(AW5:AW74)</f>
        <v>0.883957127396216</v>
      </c>
      <c r="AX87" s="67">
        <f>AX77+SUM(AX5:AX74)</f>
        <v>14.1911830519658</v>
      </c>
      <c r="AY87" s="67">
        <f>AY77+SUM(AY5:AY74)</f>
        <v>2.23780900908767</v>
      </c>
      <c r="AZ87" s="67">
        <f>AZ77+SUM(AZ5:AZ74)</f>
        <v>83.625324883072</v>
      </c>
      <c r="BA87" s="67">
        <f>BA77+SUM(BA5:BA74)</f>
        <v>9.161767993354211</v>
      </c>
      <c r="BB87" s="67">
        <f>BB77+SUM(BB5:BB74)</f>
        <v>25.0714655312844</v>
      </c>
      <c r="BC87" s="67">
        <f>BC77+SUM(BC5:BC74)</f>
        <v>92.066864947813</v>
      </c>
      <c r="BD87" s="67">
        <f>BD77+SUM(BD5:BD74)</f>
        <v>428.888491532426</v>
      </c>
      <c r="BE87" s="67">
        <f>BE77+SUM(BE5:BE74)</f>
        <v>518.402582046601</v>
      </c>
      <c r="BF87" s="67">
        <f>BF77+SUM(BF5:BF74)</f>
        <v>4.6340276964932</v>
      </c>
      <c r="BG87" s="67">
        <f>BG77+SUM(BG5:BG74)</f>
        <v>135.415036175614</v>
      </c>
      <c r="BH87" s="67">
        <f>BH77+SUM(BH5:BH74)</f>
        <v>35.5056149086656</v>
      </c>
      <c r="BI87" s="67">
        <f>BI77+SUM(BI5:BI74)</f>
        <v>92.9485058747467</v>
      </c>
      <c r="BJ87" s="67">
        <f>BJ77+SUM(BJ5:BJ74)</f>
        <v>1.21480434865433</v>
      </c>
      <c r="BK87" s="67">
        <f>BK77+SUM(BK5:BK74)</f>
        <v>57.3072246382477</v>
      </c>
      <c r="BL87" s="67">
        <f>BL77+SUM(BL5:BL74)</f>
        <v>183.169589639533</v>
      </c>
      <c r="BM87" s="67">
        <f>BM77+SUM(BM5:BM74)</f>
        <v>20.2541322810502</v>
      </c>
      <c r="BN87" s="67">
        <f>BN77+SUM(BN5:BN74)</f>
        <v>5.19522278000707</v>
      </c>
      <c r="BO87" s="67">
        <f>BO77+SUM(BO5:BO74)</f>
        <v>274.283748908529</v>
      </c>
      <c r="BP87" s="67">
        <f>BP77+SUM(BP5:BP74)</f>
        <v>71.0044485935573</v>
      </c>
      <c r="BQ87" s="67">
        <f>BQ77+SUM(BQ5:BQ74)</f>
        <v>3.15169935757495</v>
      </c>
      <c r="BR87" s="67">
        <f>BR77+SUM(BR5:BR74)</f>
        <v>9.107717497875431</v>
      </c>
      <c r="BS87" s="67">
        <f>BS77+SUM(BS5:BS74)</f>
        <v>1.87725315388819</v>
      </c>
      <c r="BT87" s="67">
        <f>BT77+SUM(BT5:BT74)</f>
        <v>91.1071163992988</v>
      </c>
      <c r="BU87" s="67">
        <f>BU77+SUM(BU5:BU74)</f>
        <v>36.442533857290</v>
      </c>
      <c r="BV87" s="67">
        <f>BV77+SUM(BV5:BV74)</f>
        <v>10116.3874005334</v>
      </c>
      <c r="BW87" s="4">
        <f>BW77+SUM(BW5:BW74)</f>
        <v>2431.074457259350</v>
      </c>
      <c r="BX87" s="4">
        <f>BX77+SUM(BX5:BX74)</f>
        <v>962.567217333491</v>
      </c>
      <c r="BY87" s="4">
        <f>BY77+SUM(BY5:BY74)</f>
        <v>415.530096432872</v>
      </c>
      <c r="BZ87" s="4">
        <f>BZ77+SUM(BZ5:BZ74)</f>
        <v>62.7984079299849</v>
      </c>
      <c r="CA87" s="4">
        <f>CA77+SUM(CA5:CA74)</f>
        <v>146.956060375489</v>
      </c>
      <c r="CB87" s="4">
        <f>CB77+SUM(CB5:CB74)</f>
        <v>-3.58525512853571</v>
      </c>
      <c r="CC87" s="67">
        <f>CC77+SUM(CC5:CC74)</f>
        <v>6753.82921</v>
      </c>
      <c r="CD87" s="4">
        <f>SUM(BW87:CC87)</f>
        <v>10769.1701942027</v>
      </c>
      <c r="CE87" s="67">
        <f>CE77+SUM(CE5:CE74)</f>
        <v>20885.557594736</v>
      </c>
      <c r="CF87" s="4"/>
      <c r="CG87" s="4"/>
    </row>
    <row r="88" ht="19" customHeight="1">
      <c r="A88" t="s" s="58">
        <v>1</v>
      </c>
      <c r="B88" s="59"/>
      <c r="C88" s="85"/>
      <c r="D88" s="92">
        <f>'Glad70-before-LQ'!D86</f>
        <v>140.1</v>
      </c>
      <c r="E88" s="93">
        <f>'Glad70-before-LQ'!E86</f>
        <v>6.7</v>
      </c>
      <c r="F88" s="93">
        <f>'Glad70-before-LQ'!F86</f>
        <v>7.1</v>
      </c>
      <c r="G88" s="93">
        <f>'Glad70-before-LQ'!G86</f>
        <v>6.2</v>
      </c>
      <c r="H88" s="93">
        <f>'Glad70-before-LQ'!H86</f>
        <v>6.8</v>
      </c>
      <c r="I88" s="93">
        <f>'Glad70-before-LQ'!I86</f>
        <v>108.8</v>
      </c>
      <c r="J88" s="93">
        <f>'Glad70-before-LQ'!J86</f>
        <v>1979.6</v>
      </c>
      <c r="K88" s="94">
        <f>'Glad70-before-LQ'!K86</f>
        <v>139.8</v>
      </c>
      <c r="L88" s="93">
        <f>'Glad70-before-LQ'!L86</f>
        <v>42.4</v>
      </c>
      <c r="M88" s="93">
        <f>'Glad70-before-LQ'!M86</f>
        <v>33.9</v>
      </c>
      <c r="N88" s="93">
        <f>'Glad70-before-LQ'!N86</f>
        <v>37.2</v>
      </c>
      <c r="O88" s="93">
        <f>'Glad70-before-LQ'!O86</f>
        <v>12</v>
      </c>
      <c r="P88" s="93">
        <f>'Glad70-before-LQ'!P86</f>
        <v>3</v>
      </c>
      <c r="Q88" s="93">
        <f>'Glad70-before-LQ'!Q86</f>
        <v>5.9</v>
      </c>
      <c r="R88" s="93">
        <f>'Glad70-before-LQ'!R86</f>
        <v>1.1</v>
      </c>
      <c r="S88" s="93">
        <f>'Glad70-before-LQ'!S86</f>
        <v>1.5</v>
      </c>
      <c r="T88" s="93">
        <f>'Glad70-before-LQ'!T86</f>
        <v>64.90000000000001</v>
      </c>
      <c r="U88" s="93">
        <f>'Glad70-before-LQ'!U86</f>
        <v>299.3</v>
      </c>
      <c r="V88" s="93">
        <f>'Glad70-before-LQ'!V86</f>
        <v>7.1</v>
      </c>
      <c r="W88" s="93">
        <f>'Glad70-before-LQ'!W86</f>
        <v>206.3</v>
      </c>
      <c r="X88" s="95">
        <f>'Glad70-before-LQ'!X86</f>
        <v>2430.4</v>
      </c>
      <c r="Y88" s="93">
        <f>'Glad70-before-LQ'!Y86</f>
        <v>132.5</v>
      </c>
      <c r="Z88" s="93">
        <f>'Glad70-before-LQ'!Z86</f>
        <v>22.3</v>
      </c>
      <c r="AA88" s="93">
        <f>'Glad70-before-LQ'!AA86</f>
        <v>34.2</v>
      </c>
      <c r="AB88" s="93">
        <f>'Glad70-before-LQ'!AB86</f>
        <v>1.9</v>
      </c>
      <c r="AC88" s="96">
        <f>'Glad70-before-LQ'!AC86</f>
        <v>600</v>
      </c>
      <c r="AD88" s="93">
        <f>'Glad70-before-LQ'!AD86</f>
        <v>2.7</v>
      </c>
      <c r="AE88" s="93">
        <f>'Glad70-before-LQ'!AE86</f>
        <v>53.7</v>
      </c>
      <c r="AF88" s="93">
        <f>'Glad70-before-LQ'!AF86</f>
        <v>88.8</v>
      </c>
      <c r="AG88" s="93">
        <f>'Glad70-before-LQ'!AG86</f>
        <v>130</v>
      </c>
      <c r="AH88" s="93">
        <f>'Glad70-before-LQ'!AH86</f>
        <v>681.5</v>
      </c>
      <c r="AI88" s="93">
        <f>'Glad70-before-LQ'!AI86</f>
        <v>594</v>
      </c>
      <c r="AJ88" s="93">
        <f>'Glad70-before-LQ'!AJ86</f>
        <v>206.8</v>
      </c>
      <c r="AK88" s="93">
        <f>'Glad70-before-LQ'!AK86</f>
        <v>307.4</v>
      </c>
      <c r="AL88" s="93">
        <f>'Glad70-before-LQ'!AL86</f>
        <v>54.8</v>
      </c>
      <c r="AM88" s="93">
        <f>'Glad70-before-LQ'!AM86</f>
        <v>171.5</v>
      </c>
      <c r="AN88" s="93">
        <f>'Glad70-before-LQ'!AN86</f>
        <v>178.4</v>
      </c>
      <c r="AO88" s="93">
        <f>'Glad70-before-LQ'!AO86</f>
        <v>217.4</v>
      </c>
      <c r="AP88" s="93">
        <f>'Glad70-before-LQ'!AP86</f>
        <v>132.4</v>
      </c>
      <c r="AQ88" s="93">
        <f>'Glad70-before-LQ'!AQ86</f>
        <v>14.8</v>
      </c>
      <c r="AR88" s="93">
        <f>'Glad70-before-LQ'!AR86</f>
        <v>18.8</v>
      </c>
      <c r="AS88" s="93">
        <f>'Glad70-before-LQ'!AS86</f>
        <v>570.2</v>
      </c>
      <c r="AT88" s="93">
        <f>'Glad70-before-LQ'!AT86</f>
        <v>5</v>
      </c>
      <c r="AU88" s="93">
        <f>'Glad70-before-LQ'!AU86</f>
        <v>5.2</v>
      </c>
      <c r="AV88" s="93">
        <f>'Glad70-before-LQ'!AV86</f>
        <v>3.6</v>
      </c>
      <c r="AW88" s="93">
        <f>'Glad70-before-LQ'!AW86</f>
        <v>1.3</v>
      </c>
      <c r="AX88" s="93">
        <f>'Glad70-before-LQ'!AX86</f>
        <v>19.9</v>
      </c>
      <c r="AY88" s="93">
        <f>'Glad70-before-LQ'!AY86</f>
        <v>2.5</v>
      </c>
      <c r="AZ88" s="93">
        <f>'Glad70-before-LQ'!AZ86</f>
        <v>95</v>
      </c>
      <c r="BA88" s="93">
        <f>'Glad70-before-LQ'!BA86</f>
        <v>16.7</v>
      </c>
      <c r="BB88" s="93">
        <f>'Glad70-before-LQ'!BB86</f>
        <v>31.4</v>
      </c>
      <c r="BC88" s="93">
        <f>'Glad70-before-LQ'!BC86</f>
        <v>118</v>
      </c>
      <c r="BD88" s="93">
        <f>'Glad70-before-LQ'!BD86</f>
        <v>495.3</v>
      </c>
      <c r="BE88" s="93">
        <f>'Glad70-before-LQ'!BE86</f>
        <v>621.5</v>
      </c>
      <c r="BF88" s="93">
        <f>'Glad70-before-LQ'!BF86</f>
        <v>5.9</v>
      </c>
      <c r="BG88" s="93">
        <f>'Glad70-before-LQ'!BG86</f>
        <v>175</v>
      </c>
      <c r="BH88" s="93">
        <f>'Glad70-before-LQ'!BH86</f>
        <v>43.9</v>
      </c>
      <c r="BI88" s="93">
        <f>'Glad70-before-LQ'!BI86</f>
        <v>126</v>
      </c>
      <c r="BJ88" s="93">
        <f>'Glad70-before-LQ'!BJ86</f>
        <v>1.4</v>
      </c>
      <c r="BK88" s="93">
        <f>'Glad70-before-LQ'!BK86</f>
        <v>77.2</v>
      </c>
      <c r="BL88" s="93">
        <f>'Glad70-before-LQ'!BL86</f>
        <v>255.2</v>
      </c>
      <c r="BM88" s="93">
        <f>'Glad70-before-LQ'!BM86</f>
        <v>28.9</v>
      </c>
      <c r="BN88" s="93">
        <f>'Glad70-before-LQ'!BN86</f>
        <v>6.7</v>
      </c>
      <c r="BO88" s="93">
        <f>'Glad70-before-LQ'!BO86</f>
        <v>347.4</v>
      </c>
      <c r="BP88" s="93">
        <f>'Glad70-before-LQ'!BP86</f>
        <v>96.3</v>
      </c>
      <c r="BQ88" s="93">
        <f>'Glad70-before-LQ'!BQ86</f>
        <v>4.1</v>
      </c>
      <c r="BR88" s="93">
        <f>'Glad70-before-LQ'!BR86</f>
        <v>12.6</v>
      </c>
      <c r="BS88" s="93">
        <f>'Glad70-before-LQ'!BS86</f>
        <v>2.5</v>
      </c>
      <c r="BT88" s="93">
        <f>'Glad70-before-LQ'!BT86</f>
        <v>107.7</v>
      </c>
      <c r="BU88" s="93">
        <f>'Glad70-before-LQ'!BU86</f>
        <v>47.8</v>
      </c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</row>
    <row r="89" ht="19" customHeight="1">
      <c r="A89" t="s" s="58">
        <v>1</v>
      </c>
      <c r="B89" s="59"/>
      <c r="C89" s="89"/>
      <c r="D89" s="90"/>
      <c r="E89" s="4"/>
      <c r="F89" s="4"/>
      <c r="G89" s="4"/>
      <c r="H89" s="4"/>
      <c r="I89" s="4"/>
      <c r="J89" s="4"/>
      <c r="K89" s="69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10"/>
      <c r="Y89" s="4"/>
      <c r="Z89" s="4"/>
      <c r="AA89" s="4"/>
      <c r="AB89" s="4"/>
      <c r="AC89" s="11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</row>
    <row r="90" ht="19" customHeight="1">
      <c r="A90" t="s" s="58">
        <v>1</v>
      </c>
      <c r="B90" s="59"/>
      <c r="C90" t="s" s="76">
        <v>234</v>
      </c>
      <c r="D90" s="88">
        <f>D83+D82-D79</f>
        <v>152.718130677663</v>
      </c>
      <c r="E90" s="9">
        <f>E83+E82-E79</f>
        <v>8.48107184111524</v>
      </c>
      <c r="F90" s="9">
        <f>F83+F82-F79</f>
        <v>8.90142280705847</v>
      </c>
      <c r="G90" s="9">
        <f>G83+G82-G79</f>
        <v>6.9966191437514</v>
      </c>
      <c r="H90" s="9">
        <f>H83+H82-H79</f>
        <v>8.054492609730371</v>
      </c>
      <c r="I90" s="9">
        <f>I83+I82-I79</f>
        <v>121.535219578810</v>
      </c>
      <c r="J90" s="9">
        <f>J83+J82-J79</f>
        <v>2171.620656638040</v>
      </c>
      <c r="K90" s="69">
        <f>K83+K82-K79</f>
        <v>2208.931600473340</v>
      </c>
      <c r="L90" s="9">
        <f>L83+L82-L79</f>
        <v>55.7655531098253</v>
      </c>
      <c r="M90" s="9">
        <f>M83+M82-M79</f>
        <v>50.1108280528166</v>
      </c>
      <c r="N90" s="9">
        <f>N83+N82-N79</f>
        <v>44.8453350364014</v>
      </c>
      <c r="O90" s="9">
        <f>O83+O82-O79</f>
        <v>14.3753200422617</v>
      </c>
      <c r="P90" s="9">
        <f>P83+P82-P79</f>
        <v>4.2223052012767</v>
      </c>
      <c r="Q90" s="9">
        <f>Q83+Q82-Q79</f>
        <v>7.49063973821078</v>
      </c>
      <c r="R90" s="9">
        <f>R83+R82-R79</f>
        <v>1.38450977032822</v>
      </c>
      <c r="S90" s="9">
        <f>S83+S82-S79</f>
        <v>2.41567401509266</v>
      </c>
      <c r="T90" s="9">
        <f>T83+T82-T79</f>
        <v>69.3173005315417</v>
      </c>
      <c r="U90" s="9">
        <f>U83+U82-U79</f>
        <v>376.374245836655</v>
      </c>
      <c r="V90" s="9">
        <f>V83+V82-V79</f>
        <v>9.73590745306258</v>
      </c>
      <c r="W90" s="9">
        <f>W83+W82-W79</f>
        <v>264.937619325681</v>
      </c>
      <c r="X90" s="10">
        <f>X83+X82-X79</f>
        <v>0</v>
      </c>
      <c r="Y90" s="9">
        <f>Y83+Y82-Y79</f>
        <v>308.011475945823</v>
      </c>
      <c r="Z90" s="9">
        <f>Z83+Z82-Z79</f>
        <v>112.303489968462</v>
      </c>
      <c r="AA90" s="9">
        <f>AA83+AA82-AA79</f>
        <v>118.088797239251</v>
      </c>
      <c r="AB90" s="9">
        <f>AB83+AB82-AB79</f>
        <v>12.6631108409903</v>
      </c>
      <c r="AC90" s="11">
        <f>AC83+AC82-AC79</f>
        <v>0</v>
      </c>
      <c r="AD90" s="9">
        <f>AD83+AD82-AD79</f>
        <v>2.84058654318279</v>
      </c>
      <c r="AE90" s="9">
        <f>AE83+AE82-AE79</f>
        <v>64.3726158601757</v>
      </c>
      <c r="AF90" s="9">
        <f>AF83+AF82-AF79</f>
        <v>110.671235398525</v>
      </c>
      <c r="AG90" s="9">
        <f>AG83+AG82-AG79</f>
        <v>144.501336434003</v>
      </c>
      <c r="AH90" s="9">
        <f>AH83+AH82-AH79</f>
        <v>916.132099547042</v>
      </c>
      <c r="AI90" s="9">
        <f>AI83+AI82-AI79</f>
        <v>747.713969946549</v>
      </c>
      <c r="AJ90" s="9">
        <f>AJ83+AJ82-AJ79</f>
        <v>316.301493553247</v>
      </c>
      <c r="AK90" s="9">
        <f>AK83+AK82-AK79</f>
        <v>527.523302001121</v>
      </c>
      <c r="AL90" s="9">
        <f>AL83+AL82-AL79</f>
        <v>79.6391552958452</v>
      </c>
      <c r="AM90" s="9">
        <f>AM83+AM82-AM79</f>
        <v>278.406456890233</v>
      </c>
      <c r="AN90" s="9">
        <f>AN83+AN82-AN79</f>
        <v>259.205398777624</v>
      </c>
      <c r="AO90" s="9">
        <f>AO83+AO82-AO79</f>
        <v>329.287363854431</v>
      </c>
      <c r="AP90" s="9">
        <f>AP83+AP82-AP79</f>
        <v>160.413638739264</v>
      </c>
      <c r="AQ90" s="9">
        <f>AQ83+AQ82-AQ79</f>
        <v>19.2713274321089</v>
      </c>
      <c r="AR90" s="9">
        <f>AR83+AR82-AR79</f>
        <v>26.4478358501416</v>
      </c>
      <c r="AS90" s="9">
        <f>AS83+AS82-AS79</f>
        <v>694.283484576254</v>
      </c>
      <c r="AT90" s="9">
        <f>AT83+AT82-AT79</f>
        <v>7.62478154437419</v>
      </c>
      <c r="AU90" s="9">
        <f>AU83+AU82-AU79</f>
        <v>7.03496258542062</v>
      </c>
      <c r="AV90" s="9">
        <f>AV83+AV82-AV79</f>
        <v>4.55662283123175</v>
      </c>
      <c r="AW90" s="9">
        <f>AW83+AW82-AW79</f>
        <v>1.57729492736256</v>
      </c>
      <c r="AX90" s="9">
        <f>AX83+AX82-AX79</f>
        <v>23.1155952113224</v>
      </c>
      <c r="AY90" s="9">
        <f>AY83+AY82-AY79</f>
        <v>3.8582420819558</v>
      </c>
      <c r="AZ90" s="9">
        <f>AZ83+AZ82-AZ79</f>
        <v>113.623054673491</v>
      </c>
      <c r="BA90" s="9">
        <f>BA83+BA82-BA79</f>
        <v>19.4404223535556</v>
      </c>
      <c r="BB90" s="9">
        <f>BB83+BB82-BB79</f>
        <v>45.3349031657281</v>
      </c>
      <c r="BC90" s="9">
        <f>BC83+BC82-BC79</f>
        <v>152.842809499690</v>
      </c>
      <c r="BD90" s="9">
        <f>BD83+BD82-BD79</f>
        <v>522.648534891052</v>
      </c>
      <c r="BE90" s="9">
        <f>BE83+BE82-BE79</f>
        <v>1008.123441871020</v>
      </c>
      <c r="BF90" s="9">
        <f>BF83+BF82-BF79</f>
        <v>10.2033545436921</v>
      </c>
      <c r="BG90" s="9">
        <f>BG83+BG82-BG79</f>
        <v>417.566840392974</v>
      </c>
      <c r="BH90" s="9">
        <f>BH83+BH82-BH79</f>
        <v>65.50202642967329</v>
      </c>
      <c r="BI90" s="9">
        <f>BI83+BI82-BI79</f>
        <v>272.728693456538</v>
      </c>
      <c r="BJ90" s="9">
        <f>BJ83+BJ82-BJ79</f>
        <v>2.42183851181075</v>
      </c>
      <c r="BK90" s="9">
        <f>BK83+BK82-BK79</f>
        <v>190.288602433081</v>
      </c>
      <c r="BL90" s="9">
        <f>BL83+BL82-BL79</f>
        <v>846.782238659167</v>
      </c>
      <c r="BM90" s="9">
        <f>BM83+BM82-BM79</f>
        <v>74.3445144286202</v>
      </c>
      <c r="BN90" s="9">
        <f>BN83+BN82-BN79</f>
        <v>10.3001645856209</v>
      </c>
      <c r="BO90" s="9">
        <f>BO83+BO82-BO79</f>
        <v>773.112319790212</v>
      </c>
      <c r="BP90" s="9">
        <f>BP83+BP82-BP79</f>
        <v>374.821190942063</v>
      </c>
      <c r="BQ90" s="9">
        <f>BQ83+BQ82-BQ79</f>
        <v>5.12847526919819</v>
      </c>
      <c r="BR90" s="9">
        <f>BR83+BR82-BR79</f>
        <v>18.3218768394526</v>
      </c>
      <c r="BS90" s="9">
        <f>BS83+BS82-BS79</f>
        <v>3.16435001073623</v>
      </c>
      <c r="BT90" s="9">
        <f>BT83+BT82-BT79</f>
        <v>163.531073847704</v>
      </c>
      <c r="BU90" s="9">
        <f>BU83+BU82-BU79</f>
        <v>98.636491962376</v>
      </c>
      <c r="BV90" s="9">
        <f>BV83+BV82-BV79</f>
        <v>16052.927344316</v>
      </c>
      <c r="BW90" s="9">
        <f>BW83+BW82-BW79</f>
        <v>2781.5208658022</v>
      </c>
      <c r="BX90" s="9">
        <f>BX83+BX82-BX79</f>
        <v>978.9847048875999</v>
      </c>
      <c r="BY90" s="9">
        <f>BY83+BY82-BY79</f>
        <v>558.645985769649</v>
      </c>
      <c r="BZ90" s="9">
        <f>BZ83+BZ82-BZ79</f>
        <v>73.7919496894288</v>
      </c>
      <c r="CA90" s="9">
        <f>CA83+CA82-CA79</f>
        <v>179.013280019320</v>
      </c>
      <c r="CB90" s="9">
        <f>CB83+CB82-CB79</f>
        <v>-7.45555482631435</v>
      </c>
      <c r="CC90" s="9">
        <f>CC83+CC82-CC79</f>
        <v>6968.888742956820</v>
      </c>
      <c r="CD90" s="9">
        <f>CD83+CD82-CD79</f>
        <v>11533.3899742988</v>
      </c>
      <c r="CE90" s="9">
        <f>CE83+CE82-CE79</f>
        <v>27586.3173186148</v>
      </c>
      <c r="CF90" s="4"/>
      <c r="CG90" s="4"/>
    </row>
    <row r="91" ht="19" customHeight="1">
      <c r="A91" t="s" s="58">
        <v>1</v>
      </c>
      <c r="B91" s="59"/>
      <c r="C91" t="s" s="76">
        <v>88</v>
      </c>
      <c r="D91" s="88">
        <f>SUM(D83,D78,D82)</f>
        <v>155.762394312214</v>
      </c>
      <c r="E91" s="9">
        <f>SUM(E83,E78,E82)</f>
        <v>8.81862315926662</v>
      </c>
      <c r="F91" s="9">
        <f>SUM(F83,F78,F82)</f>
        <v>9.158762899358351</v>
      </c>
      <c r="G91" s="9">
        <f>SUM(G83,G78,G82)</f>
        <v>7.20637609820392</v>
      </c>
      <c r="H91" s="9">
        <f>SUM(H83,H78,H82)</f>
        <v>8.184675285501591</v>
      </c>
      <c r="I91" s="9">
        <f>SUM(I83,I78,I82)</f>
        <v>122.381089059124</v>
      </c>
      <c r="J91" s="9">
        <f>SUM(J83,J78,J82)</f>
        <v>2188.875196305390</v>
      </c>
      <c r="K91" s="69">
        <f>SUM(K83,K78,K82)</f>
        <v>2488.931600473340</v>
      </c>
      <c r="L91" s="9">
        <f>SUM(L83,L78,L82)</f>
        <v>57.9721922645878</v>
      </c>
      <c r="M91" s="9">
        <f>SUM(M83,M78,M82)</f>
        <v>51.0295659227718</v>
      </c>
      <c r="N91" s="9">
        <f>SUM(N83,N78,N82)</f>
        <v>45.3452062810753</v>
      </c>
      <c r="O91" s="9">
        <f>SUM(O83,O78,O82)</f>
        <v>14.773246775464</v>
      </c>
      <c r="P91" s="9">
        <f>SUM(P83,P78,P82)</f>
        <v>4.33032332925198</v>
      </c>
      <c r="Q91" s="9">
        <f>SUM(Q83,Q78,Q82)</f>
        <v>7.60425005058108</v>
      </c>
      <c r="R91" s="9">
        <f>SUM(R83,R78,R82)</f>
        <v>1.40209100961465</v>
      </c>
      <c r="S91" s="9">
        <f>SUM(S83,S78,S82)</f>
        <v>2.46494670005367</v>
      </c>
      <c r="T91" s="9">
        <f>SUM(T83,T78,T82)</f>
        <v>70.3223371266279</v>
      </c>
      <c r="U91" s="9">
        <f>SUM(U83,U78,U82)</f>
        <v>382.391073316511</v>
      </c>
      <c r="V91" s="9">
        <f>SUM(V83,V78,V82)</f>
        <v>9.91416821310391</v>
      </c>
      <c r="W91" s="9">
        <f>SUM(W83,W78,W82)</f>
        <v>269.340900702683</v>
      </c>
      <c r="X91" s="10">
        <f>SUM(X83,X78,X82)</f>
        <v>0</v>
      </c>
      <c r="Y91" s="9">
        <f>SUM(Y83,Y78,Y82)</f>
        <v>311.796645656637</v>
      </c>
      <c r="Z91" s="9">
        <f>SUM(Z83,Z78,Z82)</f>
        <v>112.871060660074</v>
      </c>
      <c r="AA91" s="9">
        <f>SUM(AA83,AA78,AA82)</f>
        <v>119.028486905262</v>
      </c>
      <c r="AB91" s="9">
        <f>SUM(AB83,AB78,AB82)</f>
        <v>12.7138073158422</v>
      </c>
      <c r="AC91" s="11">
        <f>SUM(AC83,AC78,AC82)</f>
        <v>0</v>
      </c>
      <c r="AD91" s="9">
        <f>SUM(AD83,AD78,AD82)</f>
        <v>2.9364587912624</v>
      </c>
      <c r="AE91" s="9">
        <f>SUM(AE83,AE78,AE82)</f>
        <v>66.22947099593959</v>
      </c>
      <c r="AF91" s="9">
        <f>SUM(AF83,AF78,AF82)</f>
        <v>112.403513422795</v>
      </c>
      <c r="AG91" s="9">
        <f>SUM(AG83,AG78,AG82)</f>
        <v>145.936439328847</v>
      </c>
      <c r="AH91" s="9">
        <f>SUM(AH83,AH78,AH82)</f>
        <v>926.566220354075</v>
      </c>
      <c r="AI91" s="9">
        <f>SUM(AI83,AI78,AI82)</f>
        <v>759.6157659632599</v>
      </c>
      <c r="AJ91" s="9">
        <f>SUM(AJ83,AJ78,AJ82)</f>
        <v>322.566525945941</v>
      </c>
      <c r="AK91" s="9">
        <f>SUM(AK83,AK78,AK82)</f>
        <v>541.961237545913</v>
      </c>
      <c r="AL91" s="9">
        <f>SUM(AL83,AL78,AL82)</f>
        <v>84.6580153274964</v>
      </c>
      <c r="AM91" s="9">
        <f>SUM(AM83,AM78,AM82)</f>
        <v>293.283575014593</v>
      </c>
      <c r="AN91" s="9">
        <f>SUM(AN83,AN78,AN82)</f>
        <v>272.935032188578</v>
      </c>
      <c r="AO91" s="9">
        <f>SUM(AO83,AO78,AO82)</f>
        <v>330.574311019112</v>
      </c>
      <c r="AP91" s="9">
        <f>SUM(AP83,AP78,AP82)</f>
        <v>162.829167361389</v>
      </c>
      <c r="AQ91" s="9">
        <f>SUM(AQ83,AQ78,AQ82)</f>
        <v>19.6100377143998</v>
      </c>
      <c r="AR91" s="9">
        <f>SUM(AR83,AR78,AR82)</f>
        <v>27.4220316169095</v>
      </c>
      <c r="AS91" s="9">
        <f>SUM(AS83,AS78,AS82)</f>
        <v>705.209939484339</v>
      </c>
      <c r="AT91" s="9">
        <f>SUM(AT83,AT78,AT82)</f>
        <v>7.76327703513008</v>
      </c>
      <c r="AU91" s="9">
        <f>SUM(AU83,AU78,AU82)</f>
        <v>7.18085097066145</v>
      </c>
      <c r="AV91" s="9">
        <f>SUM(AV83,AV78,AV82)</f>
        <v>4.6180245548257</v>
      </c>
      <c r="AW91" s="9">
        <f>SUM(AW83,AW78,AW82)</f>
        <v>1.58904775762952</v>
      </c>
      <c r="AX91" s="9">
        <f>SUM(AX83,AX78,AX82)</f>
        <v>23.343246526787</v>
      </c>
      <c r="AY91" s="9">
        <f>SUM(AY83,AY78,AY82)</f>
        <v>3.89737069910219</v>
      </c>
      <c r="AZ91" s="9">
        <f>SUM(AZ83,AZ78,AZ82)</f>
        <v>117.354699165340</v>
      </c>
      <c r="BA91" s="9">
        <f>SUM(BA83,BA78,BA82)</f>
        <v>20.5996362667895</v>
      </c>
      <c r="BB91" s="9">
        <f>SUM(BB83,BB78,BB82)</f>
        <v>46.3470539727472</v>
      </c>
      <c r="BC91" s="9">
        <f>SUM(BC83,BC78,BC82)</f>
        <v>155.590253325855</v>
      </c>
      <c r="BD91" s="9">
        <f>SUM(BD83,BD78,BD82)</f>
        <v>564.578303674157</v>
      </c>
      <c r="BE91" s="9">
        <f>SUM(BE83,BE78,BE82)</f>
        <v>1026.902309576230</v>
      </c>
      <c r="BF91" s="9">
        <f>SUM(BF83,BF78,BF82)</f>
        <v>10.3873010227166</v>
      </c>
      <c r="BG91" s="9">
        <f>SUM(BG83,BG78,BG82)</f>
        <v>427.803610709605</v>
      </c>
      <c r="BH91" s="9">
        <f>SUM(BH83,BH78,BH82)</f>
        <v>66.6563808197362</v>
      </c>
      <c r="BI91" s="9">
        <f>SUM(BI83,BI78,BI82)</f>
        <v>276.434791778893</v>
      </c>
      <c r="BJ91" s="9">
        <f>SUM(BJ83,BJ78,BJ82)</f>
        <v>2.4380048790511</v>
      </c>
      <c r="BK91" s="9">
        <f>SUM(BK83,BK78,BK82)</f>
        <v>195.444601185966</v>
      </c>
      <c r="BL91" s="9">
        <f>SUM(BL83,BL78,BL82)</f>
        <v>855.4825652820369</v>
      </c>
      <c r="BM91" s="9">
        <f>SUM(BM83,BM78,BM82)</f>
        <v>75.1603330737654</v>
      </c>
      <c r="BN91" s="9">
        <f>SUM(BN83,BN78,BN82)</f>
        <v>10.3266457567511</v>
      </c>
      <c r="BO91" s="9">
        <f>SUM(BO83,BO78,BO82)</f>
        <v>783.895091600624</v>
      </c>
      <c r="BP91" s="9">
        <f>SUM(BP83,BP78,BP82)</f>
        <v>379.896253648161</v>
      </c>
      <c r="BQ91" s="9">
        <f>SUM(BQ83,BQ78,BQ82)</f>
        <v>4.93789418809493</v>
      </c>
      <c r="BR91" s="9">
        <f>SUM(BR83,BR78,BR82)</f>
        <v>18.6502946215469</v>
      </c>
      <c r="BS91" s="9">
        <f>SUM(BS83,BS78,BS82)</f>
        <v>3.2360901474892</v>
      </c>
      <c r="BT91" s="9">
        <f>SUM(BT83,BT78,BT82)</f>
        <v>167.356457182323</v>
      </c>
      <c r="BU91" s="9">
        <f>SUM(BU83,BU78,BU82)</f>
        <v>102.053062392938</v>
      </c>
      <c r="BV91" s="9">
        <f>SUM(BV83,BV78,BV82)</f>
        <v>16597.2802137123</v>
      </c>
      <c r="BW91" s="9">
        <f>SUM(BW83,BW78,BW82)</f>
        <v>2988.411879226560</v>
      </c>
      <c r="BX91" s="9">
        <f>SUM(BX83,BX78,BX82)</f>
        <v>978.9847048875999</v>
      </c>
      <c r="BY91" s="9">
        <f>SUM(BY83,BY78,BY82)</f>
        <v>655.586291767991</v>
      </c>
      <c r="BZ91" s="9">
        <f>SUM(BZ83,BZ78,BZ82)</f>
        <v>74.544941203538</v>
      </c>
      <c r="CA91" s="9">
        <f>SUM(CA83,CA78,CA82)</f>
        <v>182.056078011874</v>
      </c>
      <c r="CB91" s="9">
        <f>SUM(CB83,CB78,CB82)</f>
        <v>-7.32109146527841</v>
      </c>
      <c r="CC91" s="9">
        <f>SUM(CC83,CC78,CC82)</f>
        <v>6974.922470202320</v>
      </c>
      <c r="CD91" s="9">
        <f>SUM(CD83,CD78,CD82)</f>
        <v>11847.1852738347</v>
      </c>
      <c r="CE91" s="9">
        <f>SUM(CE83,CE78,CE82)</f>
        <v>28444.465487547</v>
      </c>
      <c r="CF91" s="67">
        <f>SUM(CF83,CF78,CF5:CF74)</f>
        <v>0.430803790291944</v>
      </c>
      <c r="CG91" s="67">
        <f>SUM(CG83,CG78,CG5:CG74)/70</f>
        <v>0.64657250786508</v>
      </c>
    </row>
    <row r="92" ht="19" customHeight="1">
      <c r="A92" t="s" s="58">
        <v>1</v>
      </c>
      <c r="B92" s="59"/>
      <c r="C92" t="s" s="76">
        <v>235</v>
      </c>
      <c r="D92" s="90">
        <f>'Glad70-before-LQ'!D90</f>
        <v>0</v>
      </c>
      <c r="E92" s="4">
        <f>'Glad70-before-LQ'!E90</f>
        <v>0</v>
      </c>
      <c r="F92" s="4">
        <f>'Glad70-before-LQ'!F90</f>
        <v>0</v>
      </c>
      <c r="G92" s="4">
        <f>'Glad70-before-LQ'!G90</f>
        <v>0</v>
      </c>
      <c r="H92" s="4">
        <f>'Glad70-before-LQ'!H90</f>
        <v>0</v>
      </c>
      <c r="I92" s="4">
        <f>'Glad70-before-LQ'!I90</f>
        <v>0</v>
      </c>
      <c r="J92" s="4">
        <f>'Glad70-before-LQ'!J90</f>
        <v>0</v>
      </c>
      <c r="K92" s="69">
        <f>'Glad70-before-LQ'!K90</f>
        <v>0</v>
      </c>
      <c r="L92" s="4">
        <f>'Glad70-before-LQ'!L90</f>
        <v>0</v>
      </c>
      <c r="M92" s="4">
        <f>'Glad70-before-LQ'!M90</f>
        <v>0</v>
      </c>
      <c r="N92" s="4">
        <f>'Glad70-before-LQ'!N90</f>
        <v>0</v>
      </c>
      <c r="O92" s="4">
        <f>'Glad70-before-LQ'!O90</f>
        <v>0</v>
      </c>
      <c r="P92" s="4">
        <f>'Glad70-before-LQ'!P90</f>
        <v>0</v>
      </c>
      <c r="Q92" s="4">
        <f>'Glad70-before-LQ'!Q90</f>
        <v>0</v>
      </c>
      <c r="R92" s="4">
        <f>'Glad70-before-LQ'!R90</f>
        <v>0</v>
      </c>
      <c r="S92" s="4">
        <f>'Glad70-before-LQ'!S90</f>
        <v>0</v>
      </c>
      <c r="T92" s="4">
        <f>'Glad70-before-LQ'!T90</f>
        <v>0</v>
      </c>
      <c r="U92" s="4">
        <f>'Glad70-before-LQ'!U90</f>
        <v>0</v>
      </c>
      <c r="V92" s="4">
        <f>'Glad70-before-LQ'!V90</f>
        <v>0</v>
      </c>
      <c r="W92" s="4">
        <f>'Glad70-before-LQ'!W90</f>
        <v>0</v>
      </c>
      <c r="X92" s="10">
        <f>'Glad70-before-LQ'!X90</f>
        <v>174.65</v>
      </c>
      <c r="Y92" s="4">
        <f>'Glad70-before-LQ'!Y90</f>
        <v>0</v>
      </c>
      <c r="Z92" s="4">
        <f>'Glad70-before-LQ'!Z90</f>
        <v>0</v>
      </c>
      <c r="AA92" s="4">
        <f>'Glad70-before-LQ'!AA90</f>
        <v>0</v>
      </c>
      <c r="AB92" s="4">
        <f>'Glad70-before-LQ'!AB90</f>
        <v>0</v>
      </c>
      <c r="AC92" s="11">
        <f>'Glad70-before-LQ'!AC90</f>
        <v>0</v>
      </c>
      <c r="AD92" s="4">
        <f>'Glad70-before-LQ'!AD90</f>
        <v>0</v>
      </c>
      <c r="AE92" s="4">
        <f>'Glad70-before-LQ'!AE90</f>
        <v>0</v>
      </c>
      <c r="AF92" s="4">
        <f>'Glad70-before-LQ'!AF90</f>
        <v>0</v>
      </c>
      <c r="AG92" s="4">
        <f>'Glad70-before-LQ'!AG90</f>
        <v>0</v>
      </c>
      <c r="AH92" s="4">
        <f>'Glad70-before-LQ'!AH90</f>
        <v>0</v>
      </c>
      <c r="AI92" s="4">
        <f>'Glad70-before-LQ'!AI90</f>
        <v>0</v>
      </c>
      <c r="AJ92" s="4">
        <f>'Glad70-before-LQ'!AJ90</f>
        <v>0</v>
      </c>
      <c r="AK92" s="4">
        <f>'Glad70-before-LQ'!AK90</f>
        <v>0</v>
      </c>
      <c r="AL92" s="4">
        <f>'Glad70-before-LQ'!AL90</f>
        <v>0</v>
      </c>
      <c r="AM92" s="4">
        <f>'Glad70-before-LQ'!AM90</f>
        <v>0</v>
      </c>
      <c r="AN92" s="4">
        <f>'Glad70-before-LQ'!AN90</f>
        <v>0</v>
      </c>
      <c r="AO92" s="4">
        <f>'Glad70-before-LQ'!AO90</f>
        <v>0</v>
      </c>
      <c r="AP92" s="4">
        <f>'Glad70-before-LQ'!AP90</f>
        <v>0</v>
      </c>
      <c r="AQ92" s="4">
        <f>'Glad70-before-LQ'!AQ90</f>
        <v>0</v>
      </c>
      <c r="AR92" s="4">
        <f>'Glad70-before-LQ'!AR90</f>
        <v>0</v>
      </c>
      <c r="AS92" s="4">
        <f>'Glad70-before-LQ'!AS90</f>
        <v>0</v>
      </c>
      <c r="AT92" s="4">
        <f>'Glad70-before-LQ'!AT90</f>
        <v>0</v>
      </c>
      <c r="AU92" s="4">
        <f>'Glad70-before-LQ'!AU90</f>
        <v>0</v>
      </c>
      <c r="AV92" s="4">
        <f>'Glad70-before-LQ'!AV90</f>
        <v>0</v>
      </c>
      <c r="AW92" s="4">
        <f>'Glad70-before-LQ'!AW90</f>
        <v>0</v>
      </c>
      <c r="AX92" s="4">
        <f>'Glad70-before-LQ'!AX90</f>
        <v>0</v>
      </c>
      <c r="AY92" s="4">
        <f>'Glad70-before-LQ'!AY90</f>
        <v>0</v>
      </c>
      <c r="AZ92" s="4">
        <f>'Glad70-before-LQ'!AZ90</f>
        <v>0</v>
      </c>
      <c r="BA92" s="4">
        <f>'Glad70-before-LQ'!BA90</f>
        <v>0</v>
      </c>
      <c r="BB92" s="4">
        <f>'Glad70-before-LQ'!BB90</f>
        <v>0</v>
      </c>
      <c r="BC92" s="4">
        <f>'Glad70-before-LQ'!BC90</f>
        <v>0</v>
      </c>
      <c r="BD92" s="4">
        <f>'Glad70-before-LQ'!BD90</f>
        <v>0</v>
      </c>
      <c r="BE92" s="4">
        <f>'Glad70-before-LQ'!BE90</f>
        <v>0</v>
      </c>
      <c r="BF92" s="4">
        <f>'Glad70-before-LQ'!BF90</f>
        <v>0</v>
      </c>
      <c r="BG92" s="4">
        <f>'Glad70-before-LQ'!BG90</f>
        <v>0</v>
      </c>
      <c r="BH92" s="4">
        <f>'Glad70-before-LQ'!BH90</f>
        <v>0</v>
      </c>
      <c r="BI92" s="4">
        <f>'Glad70-before-LQ'!BI90</f>
        <v>0</v>
      </c>
      <c r="BJ92" s="4">
        <f>'Glad70-before-LQ'!BJ90</f>
        <v>0</v>
      </c>
      <c r="BK92" s="4">
        <f>'Glad70-before-LQ'!BK90</f>
        <v>0</v>
      </c>
      <c r="BL92" s="4">
        <f>'Glad70-before-LQ'!BL90</f>
        <v>0</v>
      </c>
      <c r="BM92" s="4">
        <f>'Glad70-before-LQ'!BM90</f>
        <v>0</v>
      </c>
      <c r="BN92" s="4">
        <f>'Glad70-before-LQ'!BN90</f>
        <v>0</v>
      </c>
      <c r="BO92" s="4">
        <f>'Glad70-before-LQ'!BO90</f>
        <v>0</v>
      </c>
      <c r="BP92" s="4">
        <f>'Glad70-before-LQ'!BP90</f>
        <v>0</v>
      </c>
      <c r="BQ92" s="4">
        <f>'Glad70-before-LQ'!BQ90</f>
        <v>0</v>
      </c>
      <c r="BR92" s="4">
        <f>'Glad70-before-LQ'!BR90</f>
        <v>0</v>
      </c>
      <c r="BS92" s="4">
        <f>'Glad70-before-LQ'!BS90</f>
        <v>0</v>
      </c>
      <c r="BT92" s="4">
        <f>'Glad70-before-LQ'!BT90</f>
        <v>0</v>
      </c>
      <c r="BU92" s="4">
        <f>'Glad70-before-LQ'!BU90</f>
        <v>0</v>
      </c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</row>
    <row r="93" ht="19" customHeight="1">
      <c r="A93" s="59"/>
      <c r="B93" s="59"/>
      <c r="C93" t="s" s="76">
        <v>236</v>
      </c>
      <c r="D93" s="90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69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4">
        <v>1</v>
      </c>
      <c r="U93" s="4">
        <v>1</v>
      </c>
      <c r="V93" s="4">
        <v>1</v>
      </c>
      <c r="W93" s="4">
        <v>1</v>
      </c>
      <c r="X93" s="10">
        <v>0</v>
      </c>
      <c r="Y93" s="4">
        <v>1</v>
      </c>
      <c r="Z93" s="4">
        <v>1</v>
      </c>
      <c r="AA93" s="4">
        <v>1</v>
      </c>
      <c r="AB93" s="4">
        <v>1</v>
      </c>
      <c r="AC93" s="11">
        <v>0</v>
      </c>
      <c r="AD93" s="4">
        <v>1</v>
      </c>
      <c r="AE93" s="4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4">
        <v>1</v>
      </c>
      <c r="BA93" s="4">
        <v>1</v>
      </c>
      <c r="BB93" s="4">
        <v>1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v>1</v>
      </c>
      <c r="BI93" s="4">
        <v>1</v>
      </c>
      <c r="BJ93" s="4">
        <v>1</v>
      </c>
      <c r="BK93" s="4">
        <v>1</v>
      </c>
      <c r="BL93" s="4">
        <v>1</v>
      </c>
      <c r="BM93" s="4">
        <v>1</v>
      </c>
      <c r="BN93" s="4">
        <v>1</v>
      </c>
      <c r="BO93" s="4">
        <v>1</v>
      </c>
      <c r="BP93" s="4">
        <v>1</v>
      </c>
      <c r="BQ93" s="4">
        <v>1</v>
      </c>
      <c r="BR93" s="4">
        <v>1</v>
      </c>
      <c r="BS93" s="4">
        <v>1</v>
      </c>
      <c r="BT93" s="4">
        <v>1</v>
      </c>
      <c r="BU93" s="4">
        <v>1</v>
      </c>
      <c r="BV93" s="4"/>
      <c r="BW93" s="4"/>
      <c r="BX93" s="4"/>
      <c r="BY93" s="4"/>
      <c r="BZ93" s="4"/>
      <c r="CA93" s="4"/>
      <c r="CB93" s="4"/>
      <c r="CC93" s="4"/>
      <c r="CD93" s="4"/>
      <c r="CE93" s="4">
        <f>CE91-'Glad-complete-mm'!CE96</f>
        <v>-876.4937464156</v>
      </c>
      <c r="CF93" s="4"/>
      <c r="CG93" s="4"/>
    </row>
  </sheetData>
  <mergeCells count="1">
    <mergeCell ref="A1:C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G93"/>
  <sheetViews>
    <sheetView workbookViewId="0" showGridLines="0" defaultGridColor="1">
      <pane topLeftCell="D5" xSplit="3" ySplit="4" activePane="bottomRight" state="frozen"/>
    </sheetView>
  </sheetViews>
  <sheetFormatPr defaultColWidth="8.33333" defaultRowHeight="19.9" customHeight="1" outlineLevelRow="0" outlineLevelCol="0"/>
  <cols>
    <col min="1" max="1" width="5" style="162" customWidth="1"/>
    <col min="2" max="2" width="3.5" style="162" customWidth="1"/>
    <col min="3" max="3" width="50.5625" style="162" customWidth="1"/>
    <col min="4" max="4" width="15.8516" style="162" customWidth="1"/>
    <col min="5" max="5" width="17.6719" style="162" customWidth="1"/>
    <col min="6" max="6" width="18.3516" style="162" customWidth="1"/>
    <col min="7" max="7" width="17.5" style="162" customWidth="1"/>
    <col min="8" max="9" width="17.6719" style="162" customWidth="1"/>
    <col min="10" max="11" width="15.8516" style="162" customWidth="1"/>
    <col min="12" max="12" width="16.6719" style="162" customWidth="1"/>
    <col min="13" max="15" width="16.8516" style="162" customWidth="1"/>
    <col min="16" max="17" width="17.6719" style="162" customWidth="1"/>
    <col min="18" max="19" width="18.6719" style="162" customWidth="1"/>
    <col min="20" max="20" width="16.8516" style="162" customWidth="1"/>
    <col min="21" max="21" width="15.8516" style="162" customWidth="1"/>
    <col min="22" max="22" width="17.6719" style="162" customWidth="1"/>
    <col min="23" max="23" width="16.6719" style="162" customWidth="1"/>
    <col min="24" max="24" width="15.8516" style="162" customWidth="1"/>
    <col min="25" max="26" width="16.8516" style="162" customWidth="1"/>
    <col min="27" max="27" width="17.6719" style="162" customWidth="1"/>
    <col min="28" max="28" width="18.6719" style="162" customWidth="1"/>
    <col min="29" max="29" width="15.8516" style="162" customWidth="1"/>
    <col min="30" max="30" width="18.6719" style="162" customWidth="1"/>
    <col min="31" max="32" width="16.8516" style="162" customWidth="1"/>
    <col min="33" max="35" width="15.8516" style="162" customWidth="1"/>
    <col min="36" max="36" width="16.8516" style="162" customWidth="1"/>
    <col min="37" max="40" width="15.8516" style="162" customWidth="1"/>
    <col min="41" max="41" width="17.3516" style="162" customWidth="1"/>
    <col min="42" max="42" width="16.6719" style="162" customWidth="1"/>
    <col min="43" max="45" width="16.8516" style="162" customWidth="1"/>
    <col min="46" max="47" width="17.6719" style="162" customWidth="1"/>
    <col min="48" max="48" width="18.6719" style="162" customWidth="1"/>
    <col min="49" max="49" width="19.5" style="162" customWidth="1"/>
    <col min="50" max="50" width="16.8516" style="162" customWidth="1"/>
    <col min="51" max="51" width="18.6719" style="162" customWidth="1"/>
    <col min="52" max="52" width="15.8516" style="162" customWidth="1"/>
    <col min="53" max="54" width="16.8516" style="162" customWidth="1"/>
    <col min="55" max="55" width="16.5" style="162" customWidth="1"/>
    <col min="56" max="57" width="15.8516" style="162" customWidth="1"/>
    <col min="58" max="58" width="17.6719" style="162" customWidth="1"/>
    <col min="59" max="61" width="16.8516" style="162" customWidth="1"/>
    <col min="62" max="62" width="17.6719" style="162" customWidth="1"/>
    <col min="63" max="63" width="16.8516" style="162" customWidth="1"/>
    <col min="64" max="64" width="15.8516" style="162" customWidth="1"/>
    <col min="65" max="65" width="16.8516" style="162" customWidth="1"/>
    <col min="66" max="66" width="17.6719" style="162" customWidth="1"/>
    <col min="67" max="67" width="16.8516" style="162" customWidth="1"/>
    <col min="68" max="68" width="16.6719" style="162" customWidth="1"/>
    <col min="69" max="69" width="18.6719" style="162" customWidth="1"/>
    <col min="70" max="71" width="17.6719" style="162" customWidth="1"/>
    <col min="72" max="73" width="16.8516" style="162" customWidth="1"/>
    <col min="74" max="74" width="18.6719" style="162" customWidth="1"/>
    <col min="75" max="75" width="37.6719" style="162" customWidth="1"/>
    <col min="76" max="76" width="44.6719" style="162" customWidth="1"/>
    <col min="77" max="77" width="32.8516" style="162" customWidth="1"/>
    <col min="78" max="78" width="43.1719" style="162" customWidth="1"/>
    <col min="79" max="79" width="43.6719" style="162" customWidth="1"/>
    <col min="80" max="80" width="21.3516" style="162" customWidth="1"/>
    <col min="81" max="81" width="26.1719" style="162" customWidth="1"/>
    <col min="82" max="83" width="15.8516" style="162" customWidth="1"/>
    <col min="84" max="84" width="13.1719" style="162" customWidth="1"/>
    <col min="85" max="85" width="9" style="162" customWidth="1"/>
    <col min="86" max="16384" width="8.35156" style="162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</row>
    <row r="2" ht="19" customHeight="1">
      <c r="A2" t="s" s="29">
        <v>1</v>
      </c>
      <c r="B2" s="30">
        <v>0</v>
      </c>
      <c r="C2" s="30"/>
      <c r="D2" t="s" s="29">
        <v>1</v>
      </c>
      <c r="E2" t="s" s="29">
        <v>1</v>
      </c>
      <c r="F2" t="s" s="29">
        <v>1</v>
      </c>
      <c r="G2" t="s" s="29">
        <v>1</v>
      </c>
      <c r="H2" t="s" s="29">
        <v>1</v>
      </c>
      <c r="I2" t="s" s="29">
        <v>1</v>
      </c>
      <c r="J2" t="s" s="29">
        <v>1</v>
      </c>
      <c r="K2" t="s" s="31">
        <v>1</v>
      </c>
      <c r="L2" t="s" s="29">
        <v>1</v>
      </c>
      <c r="M2" t="s" s="29">
        <v>1</v>
      </c>
      <c r="N2" t="s" s="29">
        <v>1</v>
      </c>
      <c r="O2" t="s" s="29">
        <v>1</v>
      </c>
      <c r="P2" t="s" s="29">
        <v>1</v>
      </c>
      <c r="Q2" t="s" s="29">
        <v>1</v>
      </c>
      <c r="R2" t="s" s="29">
        <v>1</v>
      </c>
      <c r="S2" t="s" s="29">
        <v>1</v>
      </c>
      <c r="T2" t="s" s="29">
        <v>1</v>
      </c>
      <c r="U2" t="s" s="29">
        <v>1</v>
      </c>
      <c r="V2" t="s" s="29">
        <v>1</v>
      </c>
      <c r="W2" t="s" s="29">
        <v>1</v>
      </c>
      <c r="X2" t="s" s="32">
        <v>1</v>
      </c>
      <c r="Y2" t="s" s="29">
        <v>1</v>
      </c>
      <c r="Z2" t="s" s="29">
        <v>1</v>
      </c>
      <c r="AA2" t="s" s="29">
        <v>1</v>
      </c>
      <c r="AB2" t="s" s="29">
        <v>1</v>
      </c>
      <c r="AC2" t="s" s="33">
        <v>1</v>
      </c>
      <c r="AD2" t="s" s="29">
        <v>1</v>
      </c>
      <c r="AE2" t="s" s="29">
        <v>1</v>
      </c>
      <c r="AF2" t="s" s="29">
        <v>1</v>
      </c>
      <c r="AG2" t="s" s="29">
        <v>1</v>
      </c>
      <c r="AH2" t="s" s="29">
        <v>1</v>
      </c>
      <c r="AI2" t="s" s="29">
        <v>1</v>
      </c>
      <c r="AJ2" t="s" s="29">
        <v>1</v>
      </c>
      <c r="AK2" t="s" s="29">
        <v>1</v>
      </c>
      <c r="AL2" t="s" s="29">
        <v>1</v>
      </c>
      <c r="AM2" t="s" s="29">
        <v>1</v>
      </c>
      <c r="AN2" t="s" s="29">
        <v>1</v>
      </c>
      <c r="AO2" t="s" s="29">
        <v>1</v>
      </c>
      <c r="AP2" t="s" s="29">
        <v>1</v>
      </c>
      <c r="AQ2" t="s" s="29">
        <v>1</v>
      </c>
      <c r="AR2" t="s" s="29">
        <v>1</v>
      </c>
      <c r="AS2" t="s" s="29">
        <v>1</v>
      </c>
      <c r="AT2" t="s" s="29">
        <v>1</v>
      </c>
      <c r="AU2" t="s" s="29">
        <v>1</v>
      </c>
      <c r="AV2" t="s" s="29">
        <v>1</v>
      </c>
      <c r="AW2" t="s" s="29">
        <v>1</v>
      </c>
      <c r="AX2" t="s" s="29">
        <v>1</v>
      </c>
      <c r="AY2" t="s" s="29">
        <v>1</v>
      </c>
      <c r="AZ2" t="s" s="29">
        <v>1</v>
      </c>
      <c r="BA2" t="s" s="29">
        <v>1</v>
      </c>
      <c r="BB2" t="s" s="29">
        <v>1</v>
      </c>
      <c r="BC2" t="s" s="29">
        <v>1</v>
      </c>
      <c r="BD2" t="s" s="29">
        <v>1</v>
      </c>
      <c r="BE2" t="s" s="29">
        <v>1</v>
      </c>
      <c r="BF2" t="s" s="29">
        <v>1</v>
      </c>
      <c r="BG2" t="s" s="29">
        <v>1</v>
      </c>
      <c r="BH2" t="s" s="29">
        <v>1</v>
      </c>
      <c r="BI2" t="s" s="29">
        <v>1</v>
      </c>
      <c r="BJ2" t="s" s="29">
        <v>1</v>
      </c>
      <c r="BK2" t="s" s="29">
        <v>1</v>
      </c>
      <c r="BL2" t="s" s="29">
        <v>1</v>
      </c>
      <c r="BM2" t="s" s="29">
        <v>1</v>
      </c>
      <c r="BN2" t="s" s="29">
        <v>1</v>
      </c>
      <c r="BO2" t="s" s="29">
        <v>1</v>
      </c>
      <c r="BP2" t="s" s="29">
        <v>1</v>
      </c>
      <c r="BQ2" t="s" s="29">
        <v>1</v>
      </c>
      <c r="BR2" t="s" s="29">
        <v>1</v>
      </c>
      <c r="BS2" t="s" s="29">
        <v>1</v>
      </c>
      <c r="BT2" t="s" s="29">
        <v>1</v>
      </c>
      <c r="BU2" t="s" s="29">
        <v>1</v>
      </c>
      <c r="BV2" s="30"/>
      <c r="BW2" t="s" s="29">
        <v>1</v>
      </c>
      <c r="BX2" t="s" s="29">
        <v>1</v>
      </c>
      <c r="BY2" t="s" s="29">
        <v>1</v>
      </c>
      <c r="BZ2" t="s" s="29">
        <v>1</v>
      </c>
      <c r="CA2" t="s" s="29">
        <v>1</v>
      </c>
      <c r="CB2" t="s" s="29">
        <v>1</v>
      </c>
      <c r="CC2" t="s" s="29">
        <v>1</v>
      </c>
      <c r="CD2" t="s" s="29">
        <v>1</v>
      </c>
      <c r="CE2" t="s" s="29">
        <v>1</v>
      </c>
      <c r="CF2" s="30"/>
      <c r="CG2" s="30"/>
    </row>
    <row r="3" ht="19" customHeight="1">
      <c r="A3" s="30">
        <v>0</v>
      </c>
      <c r="B3" s="30">
        <v>0</v>
      </c>
      <c r="C3" s="34"/>
      <c r="D3" s="30">
        <v>1</v>
      </c>
      <c r="E3" s="30">
        <v>2</v>
      </c>
      <c r="F3" s="30">
        <v>3</v>
      </c>
      <c r="G3" s="30">
        <v>4</v>
      </c>
      <c r="H3" s="30">
        <v>5</v>
      </c>
      <c r="I3" s="30">
        <v>6</v>
      </c>
      <c r="J3" s="30">
        <v>7</v>
      </c>
      <c r="K3" s="35">
        <v>8</v>
      </c>
      <c r="L3" s="30">
        <v>9</v>
      </c>
      <c r="M3" s="30">
        <v>10</v>
      </c>
      <c r="N3" s="30">
        <v>11</v>
      </c>
      <c r="O3" s="30">
        <v>12</v>
      </c>
      <c r="P3" s="30">
        <v>13</v>
      </c>
      <c r="Q3" s="30">
        <v>14</v>
      </c>
      <c r="R3" s="30">
        <v>15</v>
      </c>
      <c r="S3" s="30">
        <v>16</v>
      </c>
      <c r="T3" s="30">
        <v>17</v>
      </c>
      <c r="U3" s="30">
        <v>18</v>
      </c>
      <c r="V3" s="30">
        <v>19</v>
      </c>
      <c r="W3" s="30">
        <v>20</v>
      </c>
      <c r="X3" s="36">
        <v>21</v>
      </c>
      <c r="Y3" s="30">
        <v>22</v>
      </c>
      <c r="Z3" s="30">
        <v>23</v>
      </c>
      <c r="AA3" s="30">
        <v>24</v>
      </c>
      <c r="AB3" s="30">
        <v>25</v>
      </c>
      <c r="AC3" s="37">
        <v>26</v>
      </c>
      <c r="AD3" s="30">
        <v>27</v>
      </c>
      <c r="AE3" s="30">
        <v>28</v>
      </c>
      <c r="AF3" s="30">
        <v>29</v>
      </c>
      <c r="AG3" s="30">
        <v>30</v>
      </c>
      <c r="AH3" s="30">
        <v>31</v>
      </c>
      <c r="AI3" s="30">
        <v>32</v>
      </c>
      <c r="AJ3" s="30">
        <v>33</v>
      </c>
      <c r="AK3" s="30">
        <v>34</v>
      </c>
      <c r="AL3" s="30">
        <v>35</v>
      </c>
      <c r="AM3" s="30">
        <v>36</v>
      </c>
      <c r="AN3" s="30">
        <v>37</v>
      </c>
      <c r="AO3" s="30">
        <v>38</v>
      </c>
      <c r="AP3" s="30">
        <v>39</v>
      </c>
      <c r="AQ3" s="30">
        <v>40</v>
      </c>
      <c r="AR3" s="30">
        <v>41</v>
      </c>
      <c r="AS3" s="30">
        <v>42</v>
      </c>
      <c r="AT3" s="30">
        <v>43</v>
      </c>
      <c r="AU3" s="30">
        <v>44</v>
      </c>
      <c r="AV3" s="30">
        <v>45</v>
      </c>
      <c r="AW3" s="30">
        <v>46</v>
      </c>
      <c r="AX3" s="30">
        <v>47</v>
      </c>
      <c r="AY3" s="30">
        <v>48</v>
      </c>
      <c r="AZ3" s="30">
        <v>49</v>
      </c>
      <c r="BA3" s="30">
        <v>50</v>
      </c>
      <c r="BB3" s="30">
        <v>51</v>
      </c>
      <c r="BC3" s="30">
        <v>52</v>
      </c>
      <c r="BD3" s="30">
        <v>53</v>
      </c>
      <c r="BE3" s="30">
        <v>54</v>
      </c>
      <c r="BF3" s="30">
        <v>55</v>
      </c>
      <c r="BG3" s="30">
        <v>56</v>
      </c>
      <c r="BH3" s="30">
        <v>57</v>
      </c>
      <c r="BI3" s="30">
        <v>58</v>
      </c>
      <c r="BJ3" s="30">
        <v>59</v>
      </c>
      <c r="BK3" s="30">
        <v>60</v>
      </c>
      <c r="BL3" s="30">
        <v>61</v>
      </c>
      <c r="BM3" s="30">
        <v>62</v>
      </c>
      <c r="BN3" s="30">
        <v>63</v>
      </c>
      <c r="BO3" s="30">
        <v>64</v>
      </c>
      <c r="BP3" s="30">
        <v>65</v>
      </c>
      <c r="BQ3" s="30">
        <v>66</v>
      </c>
      <c r="BR3" s="30">
        <v>67</v>
      </c>
      <c r="BS3" s="30">
        <v>68</v>
      </c>
      <c r="BT3" s="30">
        <v>69</v>
      </c>
      <c r="BU3" s="30">
        <v>70</v>
      </c>
      <c r="BV3" s="30"/>
      <c r="BW3" s="30">
        <v>71</v>
      </c>
      <c r="BX3" s="30">
        <v>72</v>
      </c>
      <c r="BY3" s="30">
        <v>73</v>
      </c>
      <c r="BZ3" s="30">
        <v>74</v>
      </c>
      <c r="CA3" s="30">
        <v>75</v>
      </c>
      <c r="CB3" s="30">
        <v>76</v>
      </c>
      <c r="CC3" s="30">
        <v>77</v>
      </c>
      <c r="CD3" s="30">
        <v>78</v>
      </c>
      <c r="CE3" s="30">
        <v>79</v>
      </c>
      <c r="CF3" s="30"/>
      <c r="CG3" s="30"/>
    </row>
    <row r="4" ht="22.1" customHeight="1">
      <c r="A4" s="38"/>
      <c r="B4" s="38"/>
      <c r="C4" s="39"/>
      <c r="D4" t="s" s="40">
        <v>89</v>
      </c>
      <c r="E4" t="s" s="40">
        <v>90</v>
      </c>
      <c r="F4" t="s" s="40">
        <v>91</v>
      </c>
      <c r="G4" t="s" s="40">
        <v>92</v>
      </c>
      <c r="H4" t="s" s="40">
        <v>93</v>
      </c>
      <c r="I4" t="s" s="40">
        <v>94</v>
      </c>
      <c r="J4" t="s" s="40">
        <v>95</v>
      </c>
      <c r="K4" t="s" s="41">
        <v>96</v>
      </c>
      <c r="L4" t="s" s="40">
        <v>258</v>
      </c>
      <c r="M4" t="s" s="40">
        <v>98</v>
      </c>
      <c r="N4" t="s" s="40">
        <v>99</v>
      </c>
      <c r="O4" t="s" s="40">
        <v>100</v>
      </c>
      <c r="P4" t="s" s="40">
        <v>101</v>
      </c>
      <c r="Q4" t="s" s="40">
        <v>102</v>
      </c>
      <c r="R4" t="s" s="40">
        <v>103</v>
      </c>
      <c r="S4" t="s" s="40">
        <v>104</v>
      </c>
      <c r="T4" t="s" s="40">
        <v>105</v>
      </c>
      <c r="U4" t="s" s="40">
        <v>106</v>
      </c>
      <c r="V4" t="s" s="40">
        <v>107</v>
      </c>
      <c r="W4" t="s" s="40">
        <v>258</v>
      </c>
      <c r="X4" t="s" s="42">
        <v>109</v>
      </c>
      <c r="Y4" t="s" s="40">
        <v>110</v>
      </c>
      <c r="Z4" t="s" s="40">
        <v>111</v>
      </c>
      <c r="AA4" t="s" s="40">
        <v>112</v>
      </c>
      <c r="AB4" t="s" s="40">
        <v>113</v>
      </c>
      <c r="AC4" t="s" s="43">
        <v>114</v>
      </c>
      <c r="AD4" t="s" s="40">
        <v>115</v>
      </c>
      <c r="AE4" t="s" s="40">
        <v>116</v>
      </c>
      <c r="AF4" t="s" s="40">
        <v>117</v>
      </c>
      <c r="AG4" t="s" s="40">
        <v>118</v>
      </c>
      <c r="AH4" t="s" s="40">
        <v>119</v>
      </c>
      <c r="AI4" t="s" s="40">
        <v>120</v>
      </c>
      <c r="AJ4" t="s" s="40">
        <v>121</v>
      </c>
      <c r="AK4" t="s" s="40">
        <v>122</v>
      </c>
      <c r="AL4" t="s" s="40">
        <v>123</v>
      </c>
      <c r="AM4" t="s" s="40">
        <v>124</v>
      </c>
      <c r="AN4" t="s" s="40">
        <v>125</v>
      </c>
      <c r="AO4" t="s" s="40">
        <v>126</v>
      </c>
      <c r="AP4" t="s" s="40">
        <v>127</v>
      </c>
      <c r="AQ4" t="s" s="40">
        <v>128</v>
      </c>
      <c r="AR4" t="s" s="40">
        <v>129</v>
      </c>
      <c r="AS4" t="s" s="40">
        <v>130</v>
      </c>
      <c r="AT4" t="s" s="40">
        <v>131</v>
      </c>
      <c r="AU4" t="s" s="40">
        <v>132</v>
      </c>
      <c r="AV4" t="s" s="40">
        <v>133</v>
      </c>
      <c r="AW4" t="s" s="40">
        <v>134</v>
      </c>
      <c r="AX4" t="s" s="40">
        <v>135</v>
      </c>
      <c r="AY4" t="s" s="40">
        <v>136</v>
      </c>
      <c r="AZ4" t="s" s="40">
        <v>137</v>
      </c>
      <c r="BA4" t="s" s="40">
        <v>138</v>
      </c>
      <c r="BB4" t="s" s="40">
        <v>139</v>
      </c>
      <c r="BC4" t="s" s="40">
        <v>140</v>
      </c>
      <c r="BD4" t="s" s="40">
        <v>141</v>
      </c>
      <c r="BE4" t="s" s="40">
        <v>142</v>
      </c>
      <c r="BF4" t="s" s="40">
        <v>143</v>
      </c>
      <c r="BG4" t="s" s="40">
        <v>144</v>
      </c>
      <c r="BH4" t="s" s="40">
        <v>145</v>
      </c>
      <c r="BI4" t="s" s="40">
        <v>146</v>
      </c>
      <c r="BJ4" t="s" s="40">
        <v>147</v>
      </c>
      <c r="BK4" t="s" s="40">
        <v>148</v>
      </c>
      <c r="BL4" t="s" s="40">
        <v>149</v>
      </c>
      <c r="BM4" t="s" s="40">
        <v>150</v>
      </c>
      <c r="BN4" t="s" s="40">
        <v>151</v>
      </c>
      <c r="BO4" t="s" s="40">
        <v>152</v>
      </c>
      <c r="BP4" t="s" s="40">
        <v>153</v>
      </c>
      <c r="BQ4" t="s" s="40">
        <v>154</v>
      </c>
      <c r="BR4" t="s" s="40">
        <v>155</v>
      </c>
      <c r="BS4" t="s" s="40">
        <v>156</v>
      </c>
      <c r="BT4" t="s" s="40">
        <v>157</v>
      </c>
      <c r="BU4" t="s" s="40">
        <v>158</v>
      </c>
      <c r="BV4" t="s" s="44">
        <v>159</v>
      </c>
      <c r="BW4" t="s" s="44">
        <v>160</v>
      </c>
      <c r="BX4" t="s" s="44">
        <v>161</v>
      </c>
      <c r="BY4" t="s" s="44">
        <v>162</v>
      </c>
      <c r="BZ4" t="s" s="44">
        <v>163</v>
      </c>
      <c r="CA4" t="s" s="44">
        <v>164</v>
      </c>
      <c r="CB4" t="s" s="44">
        <v>165</v>
      </c>
      <c r="CC4" t="s" s="44">
        <v>166</v>
      </c>
      <c r="CD4" t="s" s="44">
        <v>167</v>
      </c>
      <c r="CE4" t="s" s="45">
        <v>80</v>
      </c>
      <c r="CF4" t="s" s="45">
        <v>168</v>
      </c>
      <c r="CG4" t="s" s="45">
        <v>169</v>
      </c>
    </row>
    <row r="5" ht="20.25" customHeight="1">
      <c r="A5" t="s" s="47">
        <v>1</v>
      </c>
      <c r="B5" s="48">
        <v>1</v>
      </c>
      <c r="C5" t="s" s="49">
        <v>89</v>
      </c>
      <c r="D5" s="50">
        <f>'Glad70-before-LQ'!D5*$CG5*D$93</f>
        <v>9.407980253082821</v>
      </c>
      <c r="E5" s="51">
        <f>'Glad70-before-LQ'!E5*$CG5*E$93</f>
        <v>0.00596769912936531</v>
      </c>
      <c r="F5" s="51">
        <f>'Glad70-before-LQ'!F5*$CG5*F$93</f>
        <v>0.000214111967924664</v>
      </c>
      <c r="G5" s="51">
        <f>'Glad70-before-LQ'!G5*$CG5*G$93</f>
        <v>0.0206089890626915</v>
      </c>
      <c r="H5" s="51">
        <f>'Glad70-before-LQ'!H5*$CG5*H$93</f>
        <v>1.58703885876897</v>
      </c>
      <c r="I5" s="51">
        <f>'Glad70-before-LQ'!I5*$CG5*I$93</f>
        <v>0.000872363609718669</v>
      </c>
      <c r="J5" s="51">
        <f>'Glad70-before-LQ'!J5*$CG5*J$93</f>
        <v>0.0107395100168981</v>
      </c>
      <c r="K5" s="52">
        <f>'Glad70-before-LQ'!K5*$CG5*K$93</f>
        <v>0.00297473013304292</v>
      </c>
      <c r="L5" s="51">
        <f>'Glad70-before-LQ'!L5*$CG5*L$93</f>
        <v>0.000561253858470574</v>
      </c>
      <c r="M5" s="51">
        <f>'Glad70-before-LQ'!M5*$CG5*M$93</f>
        <v>0.000343829460220384</v>
      </c>
      <c r="N5" s="51">
        <f>'Glad70-before-LQ'!N5*$CG5*N$93</f>
        <v>12.0546094949274</v>
      </c>
      <c r="O5" s="51">
        <f>'Glad70-before-LQ'!O5*$CG5*O$93</f>
        <v>1.86227612748054</v>
      </c>
      <c r="P5" s="51">
        <f>'Glad70-before-LQ'!P5*$CG5*P$93</f>
        <v>0.460852374653451</v>
      </c>
      <c r="Q5" s="51">
        <f>'Glad70-before-LQ'!Q5*$CG5*Q$93</f>
        <v>0.00324561908102079</v>
      </c>
      <c r="R5" s="51">
        <f>'Glad70-before-LQ'!R5*$CG5*R$93</f>
        <v>0.000552968403130422</v>
      </c>
      <c r="S5" s="51">
        <f>'Glad70-before-LQ'!S5*$CG5*S$93</f>
        <v>0.000407869179381709</v>
      </c>
      <c r="T5" s="51">
        <f>'Glad70-before-LQ'!T5*$CG5*T$93</f>
        <v>0.00220224275291189</v>
      </c>
      <c r="U5" s="51">
        <f>'Glad70-before-LQ'!U5*$CG5*U$93</f>
        <v>3.109917909615</v>
      </c>
      <c r="V5" s="51">
        <f>'Glad70-before-LQ'!V5*$CG5*V$93</f>
        <v>0.185219506183581</v>
      </c>
      <c r="W5" s="51">
        <f>'Glad70-before-LQ'!W5*$CG5*W$93</f>
        <v>0.0687905592923245</v>
      </c>
      <c r="X5" s="53">
        <f>'Glad70-before-LQ'!X5*$CG5*X$93</f>
        <v>0</v>
      </c>
      <c r="Y5" s="51">
        <f>'Glad70-before-LQ'!Y5*$CG5*Y$93</f>
        <v>0.0168029169787217</v>
      </c>
      <c r="Z5" s="51">
        <f>'Glad70-before-LQ'!Z5*$CG5*Z$93</f>
        <v>0.00147625705678074</v>
      </c>
      <c r="AA5" s="51">
        <f>'Glad70-before-LQ'!AA5*$CG5*AA$93</f>
        <v>0.00222980084621508</v>
      </c>
      <c r="AB5" s="51">
        <f>'Glad70-before-LQ'!AB5*$CG5*AB$93</f>
        <v>0.00581282675690069</v>
      </c>
      <c r="AC5" s="54">
        <f>'Glad70-before-LQ'!AC5*$CG5*AC$93</f>
        <v>0.0251267364397129</v>
      </c>
      <c r="AD5" s="51">
        <f>'Glad70-before-LQ'!AD5*$CG5*AD$93</f>
        <v>6.260960153540951e-05</v>
      </c>
      <c r="AE5" s="51">
        <f>'Glad70-before-LQ'!AE5*$CG5*AE$93</f>
        <v>0.0259193203620302</v>
      </c>
      <c r="AF5" s="51">
        <f>'Glad70-before-LQ'!AF5*$CG5*AF$93</f>
        <v>0.00105270269795326</v>
      </c>
      <c r="AG5" s="51">
        <f>'Glad70-before-LQ'!AG5*$CG5*AG$93</f>
        <v>0.0904489002908288</v>
      </c>
      <c r="AH5" s="51">
        <f>'Glad70-before-LQ'!AH5*$CG5*AH$93</f>
        <v>0.235218563533311</v>
      </c>
      <c r="AI5" s="51">
        <f>'Glad70-before-LQ'!AI5*$CG5*AI$93</f>
        <v>0.6861710958242559</v>
      </c>
      <c r="AJ5" s="51">
        <f>'Glad70-before-LQ'!AJ5*$CG5*AJ$93</f>
        <v>1.18402797893571</v>
      </c>
      <c r="AK5" s="51">
        <f>'Glad70-before-LQ'!AK5*$CG5*AK$93</f>
        <v>8.23994811548947</v>
      </c>
      <c r="AL5" s="51">
        <f>'Glad70-before-LQ'!AL5*$CG5*AL$93</f>
        <v>1.09610090053485</v>
      </c>
      <c r="AM5" s="51">
        <f>'Glad70-before-LQ'!AM5*$CG5*AM$93</f>
        <v>2.78937727704302</v>
      </c>
      <c r="AN5" s="51">
        <f>'Glad70-before-LQ'!AN5*$CG5*AN$93</f>
        <v>0.0155766030470776</v>
      </c>
      <c r="AO5" s="51">
        <f>'Glad70-before-LQ'!AO5*$CG5*AO$93</f>
        <v>0.08164188852117819</v>
      </c>
      <c r="AP5" s="51">
        <f>'Glad70-before-LQ'!AP5*$CG5*AP$93</f>
        <v>0.0595240367243596</v>
      </c>
      <c r="AQ5" s="51">
        <f>'Glad70-before-LQ'!AQ5*$CG5*AQ$93</f>
        <v>0.00350239764541416</v>
      </c>
      <c r="AR5" s="51">
        <f>'Glad70-before-LQ'!AR5*$CG5*AR$93</f>
        <v>0.008775726831973059</v>
      </c>
      <c r="AS5" s="51">
        <f>'Glad70-before-LQ'!AS5*$CG5*AS$93</f>
        <v>0.213787857498321</v>
      </c>
      <c r="AT5" s="51">
        <f>'Glad70-before-LQ'!AT5*$CG5*AT$93</f>
        <v>0.000108164801173707</v>
      </c>
      <c r="AU5" s="51">
        <f>'Glad70-before-LQ'!AU5*$CG5*AU$93</f>
        <v>0.0130075739016918</v>
      </c>
      <c r="AV5" s="51">
        <f>'Glad70-before-LQ'!AV5*$CG5*AV$93</f>
        <v>1.5587576794531e-05</v>
      </c>
      <c r="AW5" s="51">
        <f>'Glad70-before-LQ'!AW5*$CG5*AW$93</f>
        <v>2.83813228159906e-06</v>
      </c>
      <c r="AX5" s="51">
        <f>'Glad70-before-LQ'!AX5*$CG5*AX$93</f>
        <v>0.000115908962737219</v>
      </c>
      <c r="AY5" s="51">
        <f>'Glad70-before-LQ'!AY5*$CG5*AY$93</f>
        <v>0.00119553526424203</v>
      </c>
      <c r="AZ5" s="51">
        <f>'Glad70-before-LQ'!AZ5*$CG5*AZ$93</f>
        <v>0.000702783572876243</v>
      </c>
      <c r="BA5" s="51">
        <f>'Glad70-before-LQ'!BA5*$CG5*BA$93</f>
        <v>5.39358985009491e-05</v>
      </c>
      <c r="BB5" s="51">
        <f>'Glad70-before-LQ'!BB5*$CG5*BB$93</f>
        <v>9.76721653084064e-05</v>
      </c>
      <c r="BC5" s="51">
        <f>'Glad70-before-LQ'!BC5*$CG5*BC$93</f>
        <v>0.101999844813103</v>
      </c>
      <c r="BD5" s="51">
        <f>'Glad70-before-LQ'!BD5*$CG5*BD$93</f>
        <v>2.17397358432551</v>
      </c>
      <c r="BE5" s="51">
        <f>'Glad70-before-LQ'!BE5*$CG5*BE$93</f>
        <v>0.197927172368102</v>
      </c>
      <c r="BF5" s="51">
        <f>'Glad70-before-LQ'!BF5*$CG5*BF$93</f>
        <v>2.06734316093948e-05</v>
      </c>
      <c r="BG5" s="51">
        <f>'Glad70-before-LQ'!BG5*$CG5*BG$93</f>
        <v>0.0406621864015257</v>
      </c>
      <c r="BH5" s="51">
        <f>'Glad70-before-LQ'!BH5*$CG5*BH$93</f>
        <v>0.0187738980375526</v>
      </c>
      <c r="BI5" s="51">
        <f>'Glad70-before-LQ'!BI5*$CG5*BI$93</f>
        <v>0.0616305755418278</v>
      </c>
      <c r="BJ5" s="51">
        <f>'Glad70-before-LQ'!BJ5*$CG5*BJ$93</f>
        <v>0.00035823611889484</v>
      </c>
      <c r="BK5" s="51">
        <f>'Glad70-before-LQ'!BK5*$CG5*BK$93</f>
        <v>0.109480489369714</v>
      </c>
      <c r="BL5" s="51">
        <f>'Glad70-before-LQ'!BL5*$CG5*BL$93</f>
        <v>0.433209896077581</v>
      </c>
      <c r="BM5" s="51">
        <f>'Glad70-before-LQ'!BM5*$CG5*BM$93</f>
        <v>0.0720618569149088</v>
      </c>
      <c r="BN5" s="51">
        <f>'Glad70-before-LQ'!BN5*$CG5*BN$93</f>
        <v>0.00552871553533266</v>
      </c>
      <c r="BO5" s="51">
        <f>'Glad70-before-LQ'!BO5*$CG5*BO$93</f>
        <v>1.21063828828211</v>
      </c>
      <c r="BP5" s="51">
        <f>'Glad70-before-LQ'!BP5*$CG5*BP$93</f>
        <v>0.393710644133484</v>
      </c>
      <c r="BQ5" s="51">
        <f>'Glad70-before-LQ'!BQ5*$CG5*BQ$93</f>
        <v>0.00630213760469274</v>
      </c>
      <c r="BR5" s="51">
        <f>'Glad70-before-LQ'!BR5*$CG5*BR$93</f>
        <v>0.159712621132609</v>
      </c>
      <c r="BS5" s="51">
        <f>'Glad70-before-LQ'!BS5*$CG5*BS$93</f>
        <v>0.0247748794963854</v>
      </c>
      <c r="BT5" s="51">
        <f>'Glad70-before-LQ'!BT5*$CG5*BT$93</f>
        <v>0.0357028272383531</v>
      </c>
      <c r="BU5" s="51">
        <f>'Glad70-before-LQ'!BU5*$CG5*BU$93</f>
        <v>0.487138988360508</v>
      </c>
      <c r="BV5" s="55">
        <f>SUM(D5:BU5)</f>
        <v>49.1168682987779</v>
      </c>
      <c r="BW5" s="56">
        <f>'Glad-base'!BW5*'Households'!$B$3/'Households'!$B$7</f>
        <v>26.4377679729145</v>
      </c>
      <c r="BX5" s="56">
        <f>'Glad-base'!BX5*'Households'!$B$3/'Households'!$B$7</f>
        <v>0.0317926632234809</v>
      </c>
      <c r="BY5" s="56">
        <f>'Glad-base'!BY5*'Businesses'!$B$4/'Businesses'!$C$4</f>
        <v>8.73221407548812</v>
      </c>
      <c r="BZ5" s="56">
        <f>'Glad-base'!BZ5*'Households'!$B$3/'Households'!$B$7</f>
        <v>0.109401679649846</v>
      </c>
      <c r="CA5" s="56">
        <f>'Glad-base'!CA5*'Households'!$B$3/'Households'!$B$7</f>
        <v>0.6396445241091659</v>
      </c>
      <c r="CB5" s="56">
        <f>'Glad-base'!CB5*'Glad-id-output'!B3/'Glad-id-output'!E3</f>
        <v>-0.110808453644239</v>
      </c>
      <c r="CC5" s="51">
        <f>'Exports'!D6</f>
        <v>53.8</v>
      </c>
      <c r="CD5" s="57">
        <f>SUM(BW5:CC5)</f>
        <v>89.64001246174089</v>
      </c>
      <c r="CE5" s="55">
        <f>SUM(CD5,BV5)</f>
        <v>138.756880760519</v>
      </c>
      <c r="CF5" s="55">
        <v>0.00194035532487508</v>
      </c>
      <c r="CG5" s="55">
        <f>'Glad-id-output'!I3</f>
        <v>0.64</v>
      </c>
    </row>
    <row r="6" ht="20.05" customHeight="1">
      <c r="A6" t="s" s="58">
        <v>1</v>
      </c>
      <c r="B6" s="59">
        <v>2</v>
      </c>
      <c r="C6" t="s" s="60">
        <v>90</v>
      </c>
      <c r="D6" s="61">
        <f>'Glad70-before-LQ'!D6*$CG6*D$93</f>
        <v>0.000120975207742663</v>
      </c>
      <c r="E6" s="62">
        <f>'Glad70-before-LQ'!E6*$CG6*E$93</f>
        <v>0.239163624337361</v>
      </c>
      <c r="F6" s="62">
        <f>'Glad70-before-LQ'!F6*$CG6*F$93</f>
        <v>2.14552885731756e-06</v>
      </c>
      <c r="G6" s="62">
        <f>'Glad70-before-LQ'!G6*$CG6*G$93</f>
        <v>1.57887543314414e-05</v>
      </c>
      <c r="H6" s="62">
        <f>'Glad70-before-LQ'!H6*$CG6*H$93</f>
        <v>1.47748638587091e-05</v>
      </c>
      <c r="I6" s="62">
        <f>'Glad70-before-LQ'!I6*$CG6*I$93</f>
        <v>7.815997824890381e-05</v>
      </c>
      <c r="J6" s="62">
        <f>'Glad70-before-LQ'!J6*$CG6*J$93</f>
        <v>0.0049974794318846</v>
      </c>
      <c r="K6" s="63">
        <f>'Glad70-before-LQ'!K6*$CG6*K$93</f>
        <v>0.000254896304651441</v>
      </c>
      <c r="L6" s="62">
        <f>'Glad70-before-LQ'!L6*$CG6*L$93</f>
        <v>4.7591503878483e-05</v>
      </c>
      <c r="M6" s="62">
        <f>'Glad70-before-LQ'!M6*$CG6*M$93</f>
        <v>9.94574809619503e-06</v>
      </c>
      <c r="N6" s="62">
        <f>'Glad70-before-LQ'!N6*$CG6*N$93</f>
        <v>0.27246459061095</v>
      </c>
      <c r="O6" s="62">
        <f>'Glad70-before-LQ'!O6*$CG6*O$93</f>
        <v>1.30729103095835e-05</v>
      </c>
      <c r="P6" s="62">
        <f>'Glad70-before-LQ'!P6*$CG6*P$93</f>
        <v>3.87418158470139e-06</v>
      </c>
      <c r="Q6" s="62">
        <f>'Glad70-before-LQ'!Q6*$CG6*Q$93</f>
        <v>3.51326216577858e-05</v>
      </c>
      <c r="R6" s="62">
        <f>'Glad70-before-LQ'!R6*$CG6*R$93</f>
        <v>1.07308120300795e-06</v>
      </c>
      <c r="S6" s="62">
        <f>'Glad70-before-LQ'!S6*$CG6*S$93</f>
        <v>1.39819473607524e-06</v>
      </c>
      <c r="T6" s="62">
        <f>'Glad70-before-LQ'!T6*$CG6*T$93</f>
        <v>0.000122578877654533</v>
      </c>
      <c r="U6" s="62">
        <f>'Glad70-before-LQ'!U6*$CG6*U$93</f>
        <v>0.000295998341506458</v>
      </c>
      <c r="V6" s="62">
        <f>'Glad70-before-LQ'!V6*$CG6*V$93</f>
        <v>6.23879909305099e-06</v>
      </c>
      <c r="W6" s="62">
        <f>'Glad70-before-LQ'!W6*$CG6*W$93</f>
        <v>0.000421785312566129</v>
      </c>
      <c r="X6" s="64">
        <f>'Glad70-before-LQ'!X6*$CG6*X$93</f>
        <v>0</v>
      </c>
      <c r="Y6" s="62">
        <f>'Glad70-before-LQ'!Y6*$CG6*Y$93</f>
        <v>0.00019657953858862</v>
      </c>
      <c r="Z6" s="62">
        <f>'Glad70-before-LQ'!Z6*$CG6*Z$93</f>
        <v>3.12709429287993e-05</v>
      </c>
      <c r="AA6" s="62">
        <f>'Glad70-before-LQ'!AA6*$CG6*AA$93</f>
        <v>2.97258235595031e-05</v>
      </c>
      <c r="AB6" s="62">
        <f>'Glad70-before-LQ'!AB6*$CG6*AB$93</f>
        <v>3.25122087230752e-06</v>
      </c>
      <c r="AC6" s="65">
        <f>'Glad70-before-LQ'!AC6*$CG6*AC$93</f>
        <v>0.000297205864670127</v>
      </c>
      <c r="AD6" s="62">
        <f>'Glad70-before-LQ'!AD6*$CG6*AD$93</f>
        <v>3.38483385701687e-06</v>
      </c>
      <c r="AE6" s="62">
        <f>'Glad70-before-LQ'!AE6*$CG6*AE$93</f>
        <v>8.69324972241647e-06</v>
      </c>
      <c r="AF6" s="62">
        <f>'Glad70-before-LQ'!AF6*$CG6*AF$93</f>
        <v>1.64055946586827e-05</v>
      </c>
      <c r="AG6" s="62">
        <f>'Glad70-before-LQ'!AG6*$CG6*AG$93</f>
        <v>0.000160500143123783</v>
      </c>
      <c r="AH6" s="62">
        <f>'Glad70-before-LQ'!AH6*$CG6*AH$93</f>
        <v>0.00152810263619883</v>
      </c>
      <c r="AI6" s="62">
        <f>'Glad70-before-LQ'!AI6*$CG6*AI$93</f>
        <v>0.00108969453972622</v>
      </c>
      <c r="AJ6" s="62">
        <f>'Glad70-before-LQ'!AJ6*$CG6*AJ$93</f>
        <v>0.0215465520302475</v>
      </c>
      <c r="AK6" s="62">
        <f>'Glad70-before-LQ'!AK6*$CG6*AK$93</f>
        <v>0.920953998848473</v>
      </c>
      <c r="AL6" s="62">
        <f>'Glad70-before-LQ'!AL6*$CG6*AL$93</f>
        <v>0.376402527628453</v>
      </c>
      <c r="AM6" s="62">
        <f>'Glad70-before-LQ'!AM6*$CG6*AM$93</f>
        <v>0.513431048649571</v>
      </c>
      <c r="AN6" s="62">
        <f>'Glad70-before-LQ'!AN6*$CG6*AN$93</f>
        <v>0.000100208425626936</v>
      </c>
      <c r="AO6" s="62">
        <f>'Glad70-before-LQ'!AO6*$CG6*AO$93</f>
        <v>0.000158860687993235</v>
      </c>
      <c r="AP6" s="62">
        <f>'Glad70-before-LQ'!AP6*$CG6*AP$93</f>
        <v>1.19210063355943e-05</v>
      </c>
      <c r="AQ6" s="62">
        <f>'Glad70-before-LQ'!AQ6*$CG6*AQ$93</f>
        <v>1.93572642046051e-05</v>
      </c>
      <c r="AR6" s="62">
        <f>'Glad70-before-LQ'!AR6*$CG6*AR$93</f>
        <v>2.27069183184532e-05</v>
      </c>
      <c r="AS6" s="62">
        <f>'Glad70-before-LQ'!AS6*$CG6*AS$93</f>
        <v>0.00030908083153424</v>
      </c>
      <c r="AT6" s="62">
        <f>'Glad70-before-LQ'!AT6*$CG6*AT$93</f>
        <v>1.51124212985191e-06</v>
      </c>
      <c r="AU6" s="62">
        <f>'Glad70-before-LQ'!AU6*$CG6*AU$93</f>
        <v>1.82926742312933e-06</v>
      </c>
      <c r="AV6" s="62">
        <f>'Glad70-before-LQ'!AV6*$CG6*AV$93</f>
        <v>3.31375766736767e-07</v>
      </c>
      <c r="AW6" s="62">
        <f>'Glad70-before-LQ'!AW6*$CG6*AW$93</f>
        <v>3.48929684683496e-08</v>
      </c>
      <c r="AX6" s="62">
        <f>'Glad70-before-LQ'!AX6*$CG6*AX$93</f>
        <v>3.57668704972272e-06</v>
      </c>
      <c r="AY6" s="62">
        <f>'Glad70-before-LQ'!AY6*$CG6*AY$93</f>
        <v>0</v>
      </c>
      <c r="AZ6" s="62">
        <f>'Glad70-before-LQ'!AZ6*$CG6*AZ$93</f>
        <v>6.75274673674609e-07</v>
      </c>
      <c r="BA6" s="62">
        <f>'Glad70-before-LQ'!BA6*$CG6*BA$93</f>
        <v>2.07592000105715e-07</v>
      </c>
      <c r="BB6" s="62">
        <f>'Glad70-before-LQ'!BB6*$CG6*BB$93</f>
        <v>1.15960028018742e-06</v>
      </c>
      <c r="BC6" s="62">
        <f>'Glad70-before-LQ'!BC6*$CG6*BC$93</f>
        <v>6.48518689827763e-05</v>
      </c>
      <c r="BD6" s="62">
        <f>'Glad70-before-LQ'!BD6*$CG6*BD$93</f>
        <v>2.19639642184641e-05</v>
      </c>
      <c r="BE6" s="62">
        <f>'Glad70-before-LQ'!BE6*$CG6*BE$93</f>
        <v>7.36921669302648e-05</v>
      </c>
      <c r="BF6" s="62">
        <f>'Glad70-before-LQ'!BF6*$CG6*BF$93</f>
        <v>2.03422110736825e-07</v>
      </c>
      <c r="BG6" s="62">
        <f>'Glad70-before-LQ'!BG6*$CG6*BG$93</f>
        <v>1.72888797545927e-05</v>
      </c>
      <c r="BH6" s="62">
        <f>'Glad70-before-LQ'!BH6*$CG6*BH$93</f>
        <v>8.01540141200581e-05</v>
      </c>
      <c r="BI6" s="62">
        <f>'Glad70-before-LQ'!BI6*$CG6*BI$93</f>
        <v>2.94929118688623e-05</v>
      </c>
      <c r="BJ6" s="62">
        <f>'Glad70-before-LQ'!BJ6*$CG6*BJ$93</f>
        <v>4.41131292809309e-07</v>
      </c>
      <c r="BK6" s="62">
        <f>'Glad70-before-LQ'!BK6*$CG6*BK$93</f>
        <v>7.27026687070915e-05</v>
      </c>
      <c r="BL6" s="62">
        <f>'Glad70-before-LQ'!BL6*$CG6*BL$93</f>
        <v>9.0408525572868e-05</v>
      </c>
      <c r="BM6" s="62">
        <f>'Glad70-before-LQ'!BM6*$CG6*BM$93</f>
        <v>1.18227963769904e-05</v>
      </c>
      <c r="BN6" s="62">
        <f>'Glad70-before-LQ'!BN6*$CG6*BN$93</f>
        <v>7.220907519715559e-07</v>
      </c>
      <c r="BO6" s="62">
        <f>'Glad70-before-LQ'!BO6*$CG6*BO$93</f>
        <v>0.000366646106537397</v>
      </c>
      <c r="BP6" s="62">
        <f>'Glad70-before-LQ'!BP6*$CG6*BP$93</f>
        <v>0.000106299821833547</v>
      </c>
      <c r="BQ6" s="62">
        <f>'Glad70-before-LQ'!BQ6*$CG6*BQ$93</f>
        <v>1.61815046252204e-06</v>
      </c>
      <c r="BR6" s="62">
        <f>'Glad70-before-LQ'!BR6*$CG6*BR$93</f>
        <v>0.000498907359007747</v>
      </c>
      <c r="BS6" s="62">
        <f>'Glad70-before-LQ'!BS6*$CG6*BS$93</f>
        <v>0.00246472205050495</v>
      </c>
      <c r="BT6" s="62">
        <f>'Glad70-before-LQ'!BT6*$CG6*BT$93</f>
        <v>0.000418131152017986</v>
      </c>
      <c r="BU6" s="62">
        <f>'Glad70-before-LQ'!BU6*$CG6*BU$93</f>
        <v>8.68448548260917e-05</v>
      </c>
      <c r="BV6" s="4">
        <f>SUM(D6:BU6)</f>
        <v>2.35880844113701</v>
      </c>
      <c r="BW6" s="66">
        <f>'Glad-base'!BW6*'Households'!$B$3/'Households'!$B$7</f>
        <v>1.88831897907312</v>
      </c>
      <c r="BX6" s="66">
        <f>'Glad-base'!BX6*'Households'!$B$3/'Households'!$B$7</f>
        <v>0</v>
      </c>
      <c r="BY6" s="66">
        <f>'Glad-base'!BY6*'Businesses'!$B$4/'Businesses'!$C$4</f>
        <v>0.009228543058352801</v>
      </c>
      <c r="BZ6" s="66">
        <f>'Glad-base'!BZ6*'Households'!$B$3/'Households'!$B$7</f>
        <v>0.000162410051493306</v>
      </c>
      <c r="CA6" s="66">
        <f>'Glad-base'!CA6*'Households'!$B$3/'Households'!$B$7</f>
        <v>0.00406741643666323</v>
      </c>
      <c r="CB6" s="66">
        <f>'Glad-base'!CB6*'Glad-id-output'!B4/'Glad-id-output'!E4</f>
        <v>0.483529795748959</v>
      </c>
      <c r="CC6" s="62">
        <f>'Exports'!D7</f>
        <v>1.7</v>
      </c>
      <c r="CD6" s="4">
        <f>SUM(BW6:CC6)</f>
        <v>4.08530714436859</v>
      </c>
      <c r="CE6" s="4">
        <f>SUM(CD6,BV6)</f>
        <v>6.4441155855056</v>
      </c>
      <c r="CF6" s="67">
        <v>0.00538088169521224</v>
      </c>
      <c r="CG6" s="67">
        <f>'Glad-id-output'!I4</f>
        <v>0.870767251668021</v>
      </c>
    </row>
    <row r="7" ht="20.05" customHeight="1">
      <c r="A7" t="s" s="58">
        <v>1</v>
      </c>
      <c r="B7" s="59">
        <v>3</v>
      </c>
      <c r="C7" t="s" s="60">
        <v>170</v>
      </c>
      <c r="D7" s="61">
        <f>'Glad70-before-LQ'!D7*$CG7*D$93</f>
        <v>0.0738314902891596</v>
      </c>
      <c r="E7" s="62">
        <f>'Glad70-before-LQ'!E7*$CG7*E$93</f>
        <v>0.00391362287456177</v>
      </c>
      <c r="F7" s="62">
        <f>'Glad70-before-LQ'!F7*$CG7*F$93</f>
        <v>0.374563273732554</v>
      </c>
      <c r="G7" s="62">
        <f>'Glad70-before-LQ'!G7*$CG7*G$93</f>
        <v>0.000248081469169746</v>
      </c>
      <c r="H7" s="62">
        <f>'Glad70-before-LQ'!H7*$CG7*H$93</f>
        <v>0.000764767623324318</v>
      </c>
      <c r="I7" s="62">
        <f>'Glad70-before-LQ'!I7*$CG7*I$93</f>
        <v>0.00739878002715888</v>
      </c>
      <c r="J7" s="62">
        <f>'Glad70-before-LQ'!J7*$CG7*J$93</f>
        <v>0.24465598747999</v>
      </c>
      <c r="K7" s="63">
        <f>'Glad70-before-LQ'!K7*$CG7*K$93</f>
        <v>0.010972778653982</v>
      </c>
      <c r="L7" s="62">
        <f>'Glad70-before-LQ'!L7*$CG7*L$93</f>
        <v>0.00225450547345099</v>
      </c>
      <c r="M7" s="62">
        <f>'Glad70-before-LQ'!M7*$CG7*M$93</f>
        <v>0.0009941879750962441</v>
      </c>
      <c r="N7" s="62">
        <f>'Glad70-before-LQ'!N7*$CG7*N$93</f>
        <v>0.00165196497270592</v>
      </c>
      <c r="O7" s="62">
        <f>'Glad70-before-LQ'!O7*$CG7*O$93</f>
        <v>0.0009617177427147479</v>
      </c>
      <c r="P7" s="62">
        <f>'Glad70-before-LQ'!P7*$CG7*P$93</f>
        <v>0.000125272126717213</v>
      </c>
      <c r="Q7" s="62">
        <f>'Glad70-before-LQ'!Q7*$CG7*Q$93</f>
        <v>0.813937164083454</v>
      </c>
      <c r="R7" s="62">
        <f>'Glad70-before-LQ'!R7*$CG7*R$93</f>
        <v>0.000134046430020176</v>
      </c>
      <c r="S7" s="62">
        <f>'Glad70-before-LQ'!S7*$CG7*S$93</f>
        <v>0.000561092246276393</v>
      </c>
      <c r="T7" s="62">
        <f>'Glad70-before-LQ'!T7*$CG7*T$93</f>
        <v>0.0359173861434318</v>
      </c>
      <c r="U7" s="62">
        <f>'Glad70-before-LQ'!U7*$CG7*U$93</f>
        <v>1.77274093142442</v>
      </c>
      <c r="V7" s="62">
        <f>'Glad70-before-LQ'!V7*$CG7*V$93</f>
        <v>0.0173819167529647</v>
      </c>
      <c r="W7" s="62">
        <f>'Glad70-before-LQ'!W7*$CG7*W$93</f>
        <v>0.0268378952027123</v>
      </c>
      <c r="X7" s="64">
        <f>'Glad70-before-LQ'!X7*$CG7*X$93</f>
        <v>0</v>
      </c>
      <c r="Y7" s="62">
        <f>'Glad70-before-LQ'!Y7*$CG7*Y$93</f>
        <v>0.0128893880686945</v>
      </c>
      <c r="Z7" s="62">
        <f>'Glad70-before-LQ'!Z7*$CG7*Z$93</f>
        <v>0.00355762220928622</v>
      </c>
      <c r="AA7" s="62">
        <f>'Glad70-before-LQ'!AA7*$CG7*AA$93</f>
        <v>0.00421725596028679</v>
      </c>
      <c r="AB7" s="62">
        <f>'Glad70-before-LQ'!AB7*$CG7*AB$93</f>
        <v>0.000300646633988665</v>
      </c>
      <c r="AC7" s="65">
        <f>'Glad70-before-LQ'!AC7*$CG7*AC$93</f>
        <v>0.00509179820220117</v>
      </c>
      <c r="AD7" s="62">
        <f>'Glad70-before-LQ'!AD7*$CG7*AD$93</f>
        <v>2.10685455497881e-05</v>
      </c>
      <c r="AE7" s="62">
        <f>'Glad70-before-LQ'!AE7*$CG7*AE$93</f>
        <v>0.00223912382476248</v>
      </c>
      <c r="AF7" s="62">
        <f>'Glad70-before-LQ'!AF7*$CG7*AF$93</f>
        <v>0.000153835880443556</v>
      </c>
      <c r="AG7" s="62">
        <f>'Glad70-before-LQ'!AG7*$CG7*AG$93</f>
        <v>0.00484743869317803</v>
      </c>
      <c r="AH7" s="62">
        <f>'Glad70-before-LQ'!AH7*$CG7*AH$93</f>
        <v>0.0197215376546542</v>
      </c>
      <c r="AI7" s="62">
        <f>'Glad70-before-LQ'!AI7*$CG7*AI$93</f>
        <v>0.023493016271034</v>
      </c>
      <c r="AJ7" s="62">
        <f>'Glad70-before-LQ'!AJ7*$CG7*AJ$93</f>
        <v>0.00203289022746026</v>
      </c>
      <c r="AK7" s="62">
        <f>'Glad70-before-LQ'!AK7*$CG7*AK$93</f>
        <v>0.00272271903969604</v>
      </c>
      <c r="AL7" s="62">
        <f>'Glad70-before-LQ'!AL7*$CG7*AL$93</f>
        <v>0.00114974305718231</v>
      </c>
      <c r="AM7" s="62">
        <f>'Glad70-before-LQ'!AM7*$CG7*AM$93</f>
        <v>0.00327280384796561</v>
      </c>
      <c r="AN7" s="62">
        <f>'Glad70-before-LQ'!AN7*$CG7*AN$93</f>
        <v>0.00844348641386718</v>
      </c>
      <c r="AO7" s="62">
        <f>'Glad70-before-LQ'!AO7*$CG7*AO$93</f>
        <v>0.035490810374828</v>
      </c>
      <c r="AP7" s="62">
        <f>'Glad70-before-LQ'!AP7*$CG7*AP$93</f>
        <v>0.00358649872142636</v>
      </c>
      <c r="AQ7" s="62">
        <f>'Glad70-before-LQ'!AQ7*$CG7*AQ$93</f>
        <v>0.000428173881140225</v>
      </c>
      <c r="AR7" s="62">
        <f>'Glad70-before-LQ'!AR7*$CG7*AR$93</f>
        <v>0.00074112661323549</v>
      </c>
      <c r="AS7" s="62">
        <f>'Glad70-before-LQ'!AS7*$CG7*AS$93</f>
        <v>0.00118793773475622</v>
      </c>
      <c r="AT7" s="62">
        <f>'Glad70-before-LQ'!AT7*$CG7*AT$93</f>
        <v>1.87933036269109e-05</v>
      </c>
      <c r="AU7" s="62">
        <f>'Glad70-before-LQ'!AU7*$CG7*AU$93</f>
        <v>1.11248602739786e-05</v>
      </c>
      <c r="AV7" s="62">
        <f>'Glad70-before-LQ'!AV7*$CG7*AV$93</f>
        <v>2.71146202785726e-06</v>
      </c>
      <c r="AW7" s="62">
        <f>'Glad70-before-LQ'!AW7*$CG7*AW$93</f>
        <v>0.00100963403624878</v>
      </c>
      <c r="AX7" s="62">
        <f>'Glad70-before-LQ'!AX7*$CG7*AX$93</f>
        <v>1.83580644233475e-05</v>
      </c>
      <c r="AY7" s="62">
        <f>'Glad70-before-LQ'!AY7*$CG7*AY$93</f>
        <v>1.60078531087648e-05</v>
      </c>
      <c r="AZ7" s="62">
        <f>'Glad70-before-LQ'!AZ7*$CG7*AZ$93</f>
        <v>0.000410649858709687</v>
      </c>
      <c r="BA7" s="62">
        <f>'Glad70-before-LQ'!BA7*$CG7*BA$93</f>
        <v>0.000141514981215362</v>
      </c>
      <c r="BB7" s="62">
        <f>'Glad70-before-LQ'!BB7*$CG7*BB$93</f>
        <v>0.00053987096171504</v>
      </c>
      <c r="BC7" s="62">
        <f>'Glad70-before-LQ'!BC7*$CG7*BC$93</f>
        <v>0.0102506040658121</v>
      </c>
      <c r="BD7" s="62">
        <f>'Glad70-before-LQ'!BD7*$CG7*BD$93</f>
        <v>0.0224407713937277</v>
      </c>
      <c r="BE7" s="62">
        <f>'Glad70-before-LQ'!BE7*$CG7*BE$93</f>
        <v>0.0733651236573732</v>
      </c>
      <c r="BF7" s="62">
        <f>'Glad70-before-LQ'!BF7*$CG7*BF$93</f>
        <v>0.00164593595140157</v>
      </c>
      <c r="BG7" s="62">
        <f>'Glad70-before-LQ'!BG7*$CG7*BG$93</f>
        <v>0.0394977861485767</v>
      </c>
      <c r="BH7" s="62">
        <f>'Glad70-before-LQ'!BH7*$CG7*BH$93</f>
        <v>0.00388658314691399</v>
      </c>
      <c r="BI7" s="62">
        <f>'Glad70-before-LQ'!BI7*$CG7*BI$93</f>
        <v>0.000944507701462284</v>
      </c>
      <c r="BJ7" s="62">
        <f>'Glad70-before-LQ'!BJ7*$CG7*BJ$93</f>
        <v>3.64652839536627e-05</v>
      </c>
      <c r="BK7" s="62">
        <f>'Glad70-before-LQ'!BK7*$CG7*BK$93</f>
        <v>0.008895922547718239</v>
      </c>
      <c r="BL7" s="62">
        <f>'Glad70-before-LQ'!BL7*$CG7*BL$93</f>
        <v>0.0115579985195938</v>
      </c>
      <c r="BM7" s="62">
        <f>'Glad70-before-LQ'!BM7*$CG7*BM$93</f>
        <v>0.0022092263664551</v>
      </c>
      <c r="BN7" s="62">
        <f>'Glad70-before-LQ'!BN7*$CG7*BN$93</f>
        <v>0.000232642422285039</v>
      </c>
      <c r="BO7" s="62">
        <f>'Glad70-before-LQ'!BO7*$CG7*BO$93</f>
        <v>0.0104175994012592</v>
      </c>
      <c r="BP7" s="62">
        <f>'Glad70-before-LQ'!BP7*$CG7*BP$93</f>
        <v>0.00351755079608935</v>
      </c>
      <c r="BQ7" s="62">
        <f>'Glad70-before-LQ'!BQ7*$CG7*BQ$93</f>
        <v>4.34458711848205e-06</v>
      </c>
      <c r="BR7" s="62">
        <f>'Glad70-before-LQ'!BR7*$CG7*BR$93</f>
        <v>0.000381500887382407</v>
      </c>
      <c r="BS7" s="62">
        <f>'Glad70-before-LQ'!BS7*$CG7*BS$93</f>
        <v>6.1409509673778e-05</v>
      </c>
      <c r="BT7" s="62">
        <f>'Glad70-before-LQ'!BT7*$CG7*BT$93</f>
        <v>0.0272045864179705</v>
      </c>
      <c r="BU7" s="62">
        <f>'Glad70-before-LQ'!BU7*$CG7*BU$93</f>
        <v>0.00222928604068254</v>
      </c>
      <c r="BV7" s="4">
        <f>SUM(D7:BU7)</f>
        <v>3.7463842948063</v>
      </c>
      <c r="BW7" s="66">
        <f>'Glad-base'!BW7*'Households'!$B$3/'Households'!$B$7</f>
        <v>0.181083326292482</v>
      </c>
      <c r="BX7" s="66">
        <f>'Glad-base'!BX7*'Households'!$B$3/'Households'!$B$7</f>
        <v>0.194056127703399</v>
      </c>
      <c r="BY7" s="66">
        <f>'Glad-base'!BY7*'Businesses'!$B$4/'Businesses'!$C$4</f>
        <v>0.0350183535923496</v>
      </c>
      <c r="BZ7" s="66">
        <f>'Glad-base'!BZ7*'Households'!$B$3/'Households'!$B$7</f>
        <v>0.0007995112461380021</v>
      </c>
      <c r="CA7" s="66">
        <f>'Glad-base'!CA7*'Households'!$B$3/'Households'!$B$7</f>
        <v>0.0156400282492276</v>
      </c>
      <c r="CB7" s="66">
        <f>'Glad-base'!CB7*'Glad-id-output'!B5/'Glad-id-output'!E5</f>
        <v>0.19393877021024</v>
      </c>
      <c r="CC7" s="62">
        <f>'Exports'!D8</f>
        <v>2.6</v>
      </c>
      <c r="CD7" s="4">
        <f>SUM(BW7:CC7)</f>
        <v>3.22053611729384</v>
      </c>
      <c r="CE7" s="4">
        <f>SUM(CD7,BV7)</f>
        <v>6.96692041210014</v>
      </c>
      <c r="CF7" s="67">
        <v>0.00273772463078795</v>
      </c>
      <c r="CG7" s="67">
        <f>'Glad-id-output'!I5</f>
        <v>0.6</v>
      </c>
    </row>
    <row r="8" ht="20.05" customHeight="1">
      <c r="A8" t="s" s="58">
        <v>1</v>
      </c>
      <c r="B8" s="59">
        <v>4</v>
      </c>
      <c r="C8" t="s" s="60">
        <v>171</v>
      </c>
      <c r="D8" s="61">
        <f>'Glad70-before-LQ'!D8*$CG8*D$93</f>
        <v>0.07404302782667729</v>
      </c>
      <c r="E8" s="62">
        <f>'Glad70-before-LQ'!E8*$CG8*E$93</f>
        <v>0.00243344993784278</v>
      </c>
      <c r="F8" s="62">
        <f>'Glad70-before-LQ'!F8*$CG8*F$93</f>
        <v>6.15440497001131e-05</v>
      </c>
      <c r="G8" s="62">
        <f>'Glad70-before-LQ'!G8*$CG8*G$93</f>
        <v>0.0132545535682266</v>
      </c>
      <c r="H8" s="62">
        <f>'Glad70-before-LQ'!H8*$CG8*H$93</f>
        <v>0.00189013928639463</v>
      </c>
      <c r="I8" s="62">
        <f>'Glad70-before-LQ'!I8*$CG8*I$93</f>
        <v>0.0113818967987988</v>
      </c>
      <c r="J8" s="62">
        <f>'Glad70-before-LQ'!J8*$CG8*J$93</f>
        <v>0.82275446895616</v>
      </c>
      <c r="K8" s="63">
        <f>'Glad70-before-LQ'!K8*$CG8*K$93</f>
        <v>0.0374906979200989</v>
      </c>
      <c r="L8" s="62">
        <f>'Glad70-before-LQ'!L8*$CG8*L$93</f>
        <v>0.00705840325197678</v>
      </c>
      <c r="M8" s="62">
        <f>'Glad70-before-LQ'!M8*$CG8*M$93</f>
        <v>0.0010775672718752</v>
      </c>
      <c r="N8" s="62">
        <f>'Glad70-before-LQ'!N8*$CG8*N$93</f>
        <v>0.152973716702271</v>
      </c>
      <c r="O8" s="62">
        <f>'Glad70-before-LQ'!O8*$CG8*O$93</f>
        <v>0.00162355611133398</v>
      </c>
      <c r="P8" s="62">
        <f>'Glad70-before-LQ'!P8*$CG8*P$93</f>
        <v>0.0142948391054829</v>
      </c>
      <c r="Q8" s="62">
        <f>'Glad70-before-LQ'!Q8*$CG8*Q$93</f>
        <v>0.0002943111435681</v>
      </c>
      <c r="R8" s="62">
        <f>'Glad70-before-LQ'!R8*$CG8*R$93</f>
        <v>7.61121680621928e-05</v>
      </c>
      <c r="S8" s="62">
        <f>'Glad70-before-LQ'!S8*$CG8*S$93</f>
        <v>0.000113379627009535</v>
      </c>
      <c r="T8" s="62">
        <f>'Glad70-before-LQ'!T8*$CG8*T$93</f>
        <v>0.0160493634587211</v>
      </c>
      <c r="U8" s="62">
        <f>'Glad70-before-LQ'!U8*$CG8*U$93</f>
        <v>0.0037714138863433</v>
      </c>
      <c r="V8" s="62">
        <f>'Glad70-before-LQ'!V8*$CG8*V$93</f>
        <v>0.00015553623038474</v>
      </c>
      <c r="W8" s="62">
        <f>'Glad70-before-LQ'!W8*$CG8*W$93</f>
        <v>0.016101996940058</v>
      </c>
      <c r="X8" s="64">
        <f>'Glad70-before-LQ'!X8*$CG8*X$93</f>
        <v>0</v>
      </c>
      <c r="Y8" s="62">
        <f>'Glad70-before-LQ'!Y8*$CG8*Y$93</f>
        <v>0.00855422462481472</v>
      </c>
      <c r="Z8" s="62">
        <f>'Glad70-before-LQ'!Z8*$CG8*Z$93</f>
        <v>0.00217148625189023</v>
      </c>
      <c r="AA8" s="62">
        <f>'Glad70-before-LQ'!AA8*$CG8*AA$93</f>
        <v>0.000495656227880511</v>
      </c>
      <c r="AB8" s="62">
        <f>'Glad70-before-LQ'!AB8*$CG8*AB$93</f>
        <v>5.32743642444858e-05</v>
      </c>
      <c r="AC8" s="65">
        <f>'Glad70-before-LQ'!AC8*$CG8*AC$93</f>
        <v>0.0406715009272389</v>
      </c>
      <c r="AD8" s="62">
        <f>'Glad70-before-LQ'!AD8*$CG8*AD$93</f>
        <v>0.000554312655977818</v>
      </c>
      <c r="AE8" s="62">
        <f>'Glad70-before-LQ'!AE8*$CG8*AE$93</f>
        <v>0.000130879634447054</v>
      </c>
      <c r="AF8" s="62">
        <f>'Glad70-before-LQ'!AF8*$CG8*AF$93</f>
        <v>0.000809972942399296</v>
      </c>
      <c r="AG8" s="62">
        <f>'Glad70-before-LQ'!AG8*$CG8*AG$93</f>
        <v>0.0110077226147082</v>
      </c>
      <c r="AH8" s="62">
        <f>'Glad70-before-LQ'!AH8*$CG8*AH$93</f>
        <v>0.211798657789366</v>
      </c>
      <c r="AI8" s="62">
        <f>'Glad70-before-LQ'!AI8*$CG8*AI$93</f>
        <v>0.108591128053992</v>
      </c>
      <c r="AJ8" s="62">
        <f>'Glad70-before-LQ'!AJ8*$CG8*AJ$93</f>
        <v>0.06428951108034781</v>
      </c>
      <c r="AK8" s="62">
        <f>'Glad70-before-LQ'!AK8*$CG8*AK$93</f>
        <v>1.99596241406679</v>
      </c>
      <c r="AL8" s="62">
        <f>'Glad70-before-LQ'!AL8*$CG8*AL$93</f>
        <v>0.222525642558284</v>
      </c>
      <c r="AM8" s="62">
        <f>'Glad70-before-LQ'!AM8*$CG8*AM$93</f>
        <v>0.451906006961661</v>
      </c>
      <c r="AN8" s="62">
        <f>'Glad70-before-LQ'!AN8*$CG8*AN$93</f>
        <v>0.009297185354735839</v>
      </c>
      <c r="AO8" s="62">
        <f>'Glad70-before-LQ'!AO8*$CG8*AO$93</f>
        <v>0.0208191323554273</v>
      </c>
      <c r="AP8" s="62">
        <f>'Glad70-before-LQ'!AP8*$CG8*AP$93</f>
        <v>0.00096242336145156</v>
      </c>
      <c r="AQ8" s="62">
        <f>'Glad70-before-LQ'!AQ8*$CG8*AQ$93</f>
        <v>0.000434264573721554</v>
      </c>
      <c r="AR8" s="62">
        <f>'Glad70-before-LQ'!AR8*$CG8*AR$93</f>
        <v>0.00211552574438395</v>
      </c>
      <c r="AS8" s="62">
        <f>'Glad70-before-LQ'!AS8*$CG8*AS$93</f>
        <v>0.0502372737034277</v>
      </c>
      <c r="AT8" s="62">
        <f>'Glad70-before-LQ'!AT8*$CG8*AT$93</f>
        <v>1.70577742682252e-05</v>
      </c>
      <c r="AU8" s="62">
        <f>'Glad70-before-LQ'!AU8*$CG8*AU$93</f>
        <v>0.000166964241221946</v>
      </c>
      <c r="AV8" s="62">
        <f>'Glad70-before-LQ'!AV8*$CG8*AV$93</f>
        <v>2.28333644451138e-05</v>
      </c>
      <c r="AW8" s="62">
        <f>'Glad70-before-LQ'!AW8*$CG8*AW$93</f>
        <v>3.43012222286634e-05</v>
      </c>
      <c r="AX8" s="62">
        <f>'Glad70-before-LQ'!AX8*$CG8*AX$93</f>
        <v>0.000377857585363841</v>
      </c>
      <c r="AY8" s="62">
        <f>'Glad70-before-LQ'!AY8*$CG8*AY$93</f>
        <v>1.05837045347205e-06</v>
      </c>
      <c r="AZ8" s="62">
        <f>'Glad70-before-LQ'!AZ8*$CG8*AZ$93</f>
        <v>1.80603907813065e-05</v>
      </c>
      <c r="BA8" s="62">
        <f>'Glad70-before-LQ'!BA8*$CG8*BA$93</f>
        <v>6.07128513300406e-06</v>
      </c>
      <c r="BB8" s="62">
        <f>'Glad70-before-LQ'!BB8*$CG8*BB$93</f>
        <v>2.56396536331694e-05</v>
      </c>
      <c r="BC8" s="62">
        <f>'Glad70-before-LQ'!BC8*$CG8*BC$93</f>
        <v>0.009736330954245521</v>
      </c>
      <c r="BD8" s="62">
        <f>'Glad70-before-LQ'!BD8*$CG8*BD$93</f>
        <v>0.00323767263793946</v>
      </c>
      <c r="BE8" s="62">
        <f>'Glad70-before-LQ'!BE8*$CG8*BE$93</f>
        <v>0.0117178990391714</v>
      </c>
      <c r="BF8" s="62">
        <f>'Glad70-before-LQ'!BF8*$CG8*BF$93</f>
        <v>5.69164989246158e-05</v>
      </c>
      <c r="BG8" s="62">
        <f>'Glad70-before-LQ'!BG8*$CG8*BG$93</f>
        <v>0.00328888354059712</v>
      </c>
      <c r="BH8" s="62">
        <f>'Glad70-before-LQ'!BH8*$CG8*BH$93</f>
        <v>0.0129962541962054</v>
      </c>
      <c r="BI8" s="62">
        <f>'Glad70-before-LQ'!BI8*$CG8*BI$93</f>
        <v>0.0162648228448417</v>
      </c>
      <c r="BJ8" s="62">
        <f>'Glad70-before-LQ'!BJ8*$CG8*BJ$93</f>
        <v>2.81238128770802e-05</v>
      </c>
      <c r="BK8" s="62">
        <f>'Glad70-before-LQ'!BK8*$CG8*BK$93</f>
        <v>0.0103911734429154</v>
      </c>
      <c r="BL8" s="62">
        <f>'Glad70-before-LQ'!BL8*$CG8*BL$93</f>
        <v>0.00492221909783056</v>
      </c>
      <c r="BM8" s="62">
        <f>'Glad70-before-LQ'!BM8*$CG8*BM$93</f>
        <v>0.0006657741164797501</v>
      </c>
      <c r="BN8" s="62">
        <f>'Glad70-before-LQ'!BN8*$CG8*BN$93</f>
        <v>1.97126484714485e-05</v>
      </c>
      <c r="BO8" s="62">
        <f>'Glad70-before-LQ'!BO8*$CG8*BO$93</f>
        <v>0.0383837609234375</v>
      </c>
      <c r="BP8" s="62">
        <f>'Glad70-before-LQ'!BP8*$CG8*BP$93</f>
        <v>0.00827910343877512</v>
      </c>
      <c r="BQ8" s="62">
        <f>'Glad70-before-LQ'!BQ8*$CG8*BQ$93</f>
        <v>0.00121335731572097</v>
      </c>
      <c r="BR8" s="62">
        <f>'Glad70-before-LQ'!BR8*$CG8*BR$93</f>
        <v>0.00172539727325195</v>
      </c>
      <c r="BS8" s="62">
        <f>'Glad70-before-LQ'!BS8*$CG8*BS$93</f>
        <v>0.000650620318351038</v>
      </c>
      <c r="BT8" s="62">
        <f>'Glad70-before-LQ'!BT8*$CG8*BT$93</f>
        <v>0.0616644756187969</v>
      </c>
      <c r="BU8" s="62">
        <f>'Glad70-before-LQ'!BU8*$CG8*BU$93</f>
        <v>0.0126079249291322</v>
      </c>
      <c r="BV8" s="4">
        <f>SUM(D8:BU8)</f>
        <v>4.57880843662367</v>
      </c>
      <c r="BW8" s="66">
        <f>'Glad-base'!BW8*'Households'!$B$3/'Households'!$B$7</f>
        <v>1.82909633292482</v>
      </c>
      <c r="BX8" s="66">
        <f>'Glad-base'!BX8*'Households'!$B$3/'Households'!$B$7</f>
        <v>0.0686660144181256</v>
      </c>
      <c r="BY8" s="66">
        <f>'Glad-base'!BY8*'Businesses'!$B$4/'Businesses'!$C$4</f>
        <v>0.0217899216743592</v>
      </c>
      <c r="BZ8" s="66">
        <f>'Glad-base'!BZ8*'Households'!$B$3/'Households'!$B$7</f>
        <v>0.000445433450051493</v>
      </c>
      <c r="CA8" s="66">
        <f>'Glad-base'!CA8*'Households'!$B$3/'Households'!$B$7</f>
        <v>0.00967354869207003</v>
      </c>
      <c r="CB8" s="66">
        <f>'Glad-base'!CB8*'Glad-id-output'!B6/'Glad-id-output'!E6</f>
        <v>0.0073577289795815</v>
      </c>
      <c r="CC8" s="62">
        <f>'Exports'!D9</f>
        <v>2</v>
      </c>
      <c r="CD8" s="4">
        <f>SUM(BW8:CC8)</f>
        <v>3.93702898013901</v>
      </c>
      <c r="CE8" s="4">
        <f>SUM(CD8,BV8)</f>
        <v>8.515837416762681</v>
      </c>
      <c r="CF8" s="67">
        <v>0.00297245949160971</v>
      </c>
      <c r="CG8" s="67">
        <f>'Glad-id-output'!I6</f>
        <v>0.8</v>
      </c>
    </row>
    <row r="9" ht="20.05" customHeight="1">
      <c r="A9" t="s" s="58">
        <v>1</v>
      </c>
      <c r="B9" s="59">
        <v>5</v>
      </c>
      <c r="C9" t="s" s="60">
        <v>172</v>
      </c>
      <c r="D9" s="61">
        <f>'Glad70-before-LQ'!D9*$CG9*D$93</f>
        <v>1.55676276000082</v>
      </c>
      <c r="E9" s="62">
        <f>'Glad70-before-LQ'!E9*$CG9*E$93</f>
        <v>0.008915944074562639</v>
      </c>
      <c r="F9" s="62">
        <f>'Glad70-before-LQ'!F9*$CG9*F$93</f>
        <v>0.326687193184368</v>
      </c>
      <c r="G9" s="62">
        <f>'Glad70-before-LQ'!G9*$CG9*G$93</f>
        <v>0.0289324686971316</v>
      </c>
      <c r="H9" s="62">
        <f>'Glad70-before-LQ'!H9*$CG9*H$93</f>
        <v>0.0225881334290575</v>
      </c>
      <c r="I9" s="62">
        <f>'Glad70-before-LQ'!I9*$CG9*I$93</f>
        <v>0.00575324907638448</v>
      </c>
      <c r="J9" s="62">
        <f>'Glad70-before-LQ'!J9*$CG9*J$93</f>
        <v>0.09967837045874101</v>
      </c>
      <c r="K9" s="63">
        <f>'Glad70-before-LQ'!K9*$CG9*K$93</f>
        <v>0.0802056351568452</v>
      </c>
      <c r="L9" s="62">
        <f>'Glad70-before-LQ'!L9*$CG9*L$93</f>
        <v>0.0149607130241995</v>
      </c>
      <c r="M9" s="62">
        <f>'Glad70-before-LQ'!M9*$CG9*M$93</f>
        <v>0.000187230142516155</v>
      </c>
      <c r="N9" s="62">
        <f>'Glad70-before-LQ'!N9*$CG9*N$93</f>
        <v>0.000434662401479616</v>
      </c>
      <c r="O9" s="62">
        <f>'Glad70-before-LQ'!O9*$CG9*O$93</f>
        <v>0.000114037412472429</v>
      </c>
      <c r="P9" s="62">
        <f>'Glad70-before-LQ'!P9*$CG9*P$93</f>
        <v>2.53919368937088e-05</v>
      </c>
      <c r="Q9" s="62">
        <f>'Glad70-before-LQ'!Q9*$CG9*Q$93</f>
        <v>0.000189988141916091</v>
      </c>
      <c r="R9" s="62">
        <f>'Glad70-before-LQ'!R9*$CG9*R$93</f>
        <v>1.79599360999716e-05</v>
      </c>
      <c r="S9" s="62">
        <f>'Glad70-before-LQ'!S9*$CG9*S$93</f>
        <v>2.27992529064528e-05</v>
      </c>
      <c r="T9" s="62">
        <f>'Glad70-before-LQ'!T9*$CG9*T$93</f>
        <v>0.00213212601500137</v>
      </c>
      <c r="U9" s="62">
        <f>'Glad70-before-LQ'!U9*$CG9*U$93</f>
        <v>0.00232632950204131</v>
      </c>
      <c r="V9" s="62">
        <f>'Glad70-before-LQ'!V9*$CG9*V$93</f>
        <v>8.492683875139101e-05</v>
      </c>
      <c r="W9" s="62">
        <f>'Glad70-before-LQ'!W9*$CG9*W$93</f>
        <v>0.00450168179893195</v>
      </c>
      <c r="X9" s="64">
        <f>'Glad70-before-LQ'!X9*$CG9*X$93</f>
        <v>0</v>
      </c>
      <c r="Y9" s="62">
        <f>'Glad70-before-LQ'!Y9*$CG9*Y$93</f>
        <v>0.00221092135004873</v>
      </c>
      <c r="Z9" s="62">
        <f>'Glad70-before-LQ'!Z9*$CG9*Z$93</f>
        <v>0.000499070840896235</v>
      </c>
      <c r="AA9" s="62">
        <f>'Glad70-before-LQ'!AA9*$CG9*AA$93</f>
        <v>0.000385535991892887</v>
      </c>
      <c r="AB9" s="62">
        <f>'Glad70-before-LQ'!AB9*$CG9*AB$93</f>
        <v>3.10322712926167e-05</v>
      </c>
      <c r="AC9" s="65">
        <f>'Glad70-before-LQ'!AC9*$CG9*AC$93</f>
        <v>0.00515273286097412</v>
      </c>
      <c r="AD9" s="62">
        <f>'Glad70-before-LQ'!AD9*$CG9*AD$93</f>
        <v>6.55086167718423e-05</v>
      </c>
      <c r="AE9" s="62">
        <f>'Glad70-before-LQ'!AE9*$CG9*AE$93</f>
        <v>0.000156463907796108</v>
      </c>
      <c r="AF9" s="62">
        <f>'Glad70-before-LQ'!AF9*$CG9*AF$93</f>
        <v>0.000146014991854191</v>
      </c>
      <c r="AG9" s="62">
        <f>'Glad70-before-LQ'!AG9*$CG9*AG$93</f>
        <v>0.00188304780338625</v>
      </c>
      <c r="AH9" s="62">
        <f>'Glad70-before-LQ'!AH9*$CG9*AH$93</f>
        <v>0.0263580700466048</v>
      </c>
      <c r="AI9" s="62">
        <f>'Glad70-before-LQ'!AI9*$CG9*AI$93</f>
        <v>0.0154002596610653</v>
      </c>
      <c r="AJ9" s="62">
        <f>'Glad70-before-LQ'!AJ9*$CG9*AJ$93</f>
        <v>0.00296552859675868</v>
      </c>
      <c r="AK9" s="62">
        <f>'Glad70-before-LQ'!AK9*$CG9*AK$93</f>
        <v>0.00147945843350763</v>
      </c>
      <c r="AL9" s="62">
        <f>'Glad70-before-LQ'!AL9*$CG9*AL$93</f>
        <v>0.000523036364349558</v>
      </c>
      <c r="AM9" s="62">
        <f>'Glad70-before-LQ'!AM9*$CG9*AM$93</f>
        <v>0.00100490090970369</v>
      </c>
      <c r="AN9" s="62">
        <f>'Glad70-before-LQ'!AN9*$CG9*AN$93</f>
        <v>0.00494413800142213</v>
      </c>
      <c r="AO9" s="62">
        <f>'Glad70-before-LQ'!AO9*$CG9*AO$93</f>
        <v>0.0028239943496356</v>
      </c>
      <c r="AP9" s="62">
        <f>'Glad70-before-LQ'!AP9*$CG9*AP$93</f>
        <v>0.000329432509888767</v>
      </c>
      <c r="AQ9" s="62">
        <f>'Glad70-before-LQ'!AQ9*$CG9*AQ$93</f>
        <v>0.000139033370314743</v>
      </c>
      <c r="AR9" s="62">
        <f>'Glad70-before-LQ'!AR9*$CG9*AR$93</f>
        <v>0.000325504224853636</v>
      </c>
      <c r="AS9" s="62">
        <f>'Glad70-before-LQ'!AS9*$CG9*AS$93</f>
        <v>0.00792566037090137</v>
      </c>
      <c r="AT9" s="62">
        <f>'Glad70-before-LQ'!AT9*$CG9*AT$93</f>
        <v>1.25118863421159e-05</v>
      </c>
      <c r="AU9" s="62">
        <f>'Glad70-before-LQ'!AU9*$CG9*AU$93</f>
        <v>2.33526312453135e-05</v>
      </c>
      <c r="AV9" s="62">
        <f>'Glad70-before-LQ'!AV9*$CG9*AV$93</f>
        <v>3.54734978709048e-06</v>
      </c>
      <c r="AW9" s="62">
        <f>'Glad70-before-LQ'!AW9*$CG9*AW$93</f>
        <v>5.32827376445997e-05</v>
      </c>
      <c r="AX9" s="62">
        <f>'Glad70-before-LQ'!AX9*$CG9*AX$93</f>
        <v>8.75094479530328e-05</v>
      </c>
      <c r="AY9" s="62">
        <f>'Glad70-before-LQ'!AY9*$CG9*AY$93</f>
        <v>1.95194436820009e-06</v>
      </c>
      <c r="AZ9" s="62">
        <f>'Glad70-before-LQ'!AZ9*$CG9*AZ$93</f>
        <v>0.000340554856176307</v>
      </c>
      <c r="BA9" s="62">
        <f>'Glad70-before-LQ'!BA9*$CG9*BA$93</f>
        <v>0.000180928217762402</v>
      </c>
      <c r="BB9" s="62">
        <f>'Glad70-before-LQ'!BB9*$CG9*BB$93</f>
        <v>7.787404441314681e-05</v>
      </c>
      <c r="BC9" s="62">
        <f>'Glad70-before-LQ'!BC9*$CG9*BC$93</f>
        <v>0.00168393714253123</v>
      </c>
      <c r="BD9" s="62">
        <f>'Glad70-before-LQ'!BD9*$CG9*BD$93</f>
        <v>0.000699012729121104</v>
      </c>
      <c r="BE9" s="62">
        <f>'Glad70-before-LQ'!BE9*$CG9*BE$93</f>
        <v>0.008622356697722071</v>
      </c>
      <c r="BF9" s="62">
        <f>'Glad70-before-LQ'!BF9*$CG9*BF$93</f>
        <v>0.000108330353077295</v>
      </c>
      <c r="BG9" s="62">
        <f>'Glad70-before-LQ'!BG9*$CG9*BG$93</f>
        <v>0.00260346238050995</v>
      </c>
      <c r="BH9" s="62">
        <f>'Glad70-before-LQ'!BH9*$CG9*BH$93</f>
        <v>0.00170243952954258</v>
      </c>
      <c r="BI9" s="62">
        <f>'Glad70-before-LQ'!BI9*$CG9*BI$93</f>
        <v>0.0137266640471605</v>
      </c>
      <c r="BJ9" s="62">
        <f>'Glad70-before-LQ'!BJ9*$CG9*BJ$93</f>
        <v>7.03925135872055e-06</v>
      </c>
      <c r="BK9" s="62">
        <f>'Glad70-before-LQ'!BK9*$CG9*BK$93</f>
        <v>0.00351464581948122</v>
      </c>
      <c r="BL9" s="62">
        <f>'Glad70-before-LQ'!BL9*$CG9*BL$93</f>
        <v>0.00166135334537978</v>
      </c>
      <c r="BM9" s="62">
        <f>'Glad70-before-LQ'!BM9*$CG9*BM$93</f>
        <v>0.000249451106439304</v>
      </c>
      <c r="BN9" s="62">
        <f>'Glad70-before-LQ'!BN9*$CG9*BN$93</f>
        <v>2.16677749115818e-05</v>
      </c>
      <c r="BO9" s="62">
        <f>'Glad70-before-LQ'!BO9*$CG9*BO$93</f>
        <v>0.00554003649862201</v>
      </c>
      <c r="BP9" s="62">
        <f>'Glad70-before-LQ'!BP9*$CG9*BP$93</f>
        <v>0.00140854365943844</v>
      </c>
      <c r="BQ9" s="62">
        <f>'Glad70-before-LQ'!BQ9*$CG9*BQ$93</f>
        <v>2.96037998722256e-05</v>
      </c>
      <c r="BR9" s="62">
        <f>'Glad70-before-LQ'!BR9*$CG9*BR$93</f>
        <v>0.000173463961928713</v>
      </c>
      <c r="BS9" s="62">
        <f>'Glad70-before-LQ'!BS9*$CG9*BS$93</f>
        <v>2.59144631165225e-05</v>
      </c>
      <c r="BT9" s="62">
        <f>'Glad70-before-LQ'!BT9*$CG9*BT$93</f>
        <v>0.008624629767049851</v>
      </c>
      <c r="BU9" s="62">
        <f>'Glad70-before-LQ'!BU9*$CG9*BU$93</f>
        <v>0.0016390830952254</v>
      </c>
      <c r="BV9" s="4">
        <f>SUM(D9:BU9)</f>
        <v>2.28209409449322</v>
      </c>
      <c r="BW9" s="66">
        <f>'Glad-base'!BW9*'Households'!$B$3/'Households'!$B$7</f>
        <v>0.0375364260556128</v>
      </c>
      <c r="BX9" s="66">
        <f>'Glad-base'!BX9*'Households'!$B$3/'Households'!$B$7</f>
        <v>1.35045092298661</v>
      </c>
      <c r="BY9" s="66">
        <f>'Glad-base'!BY9*'Businesses'!$B$4/'Businesses'!$C$4</f>
        <v>0.0781484707717274</v>
      </c>
      <c r="BZ9" s="66">
        <f>'Glad-base'!BZ9*'Households'!$B$3/'Households'!$B$7</f>
        <v>0.00299861499485067</v>
      </c>
      <c r="CA9" s="66">
        <f>'Glad-base'!CA9*'Households'!$B$3/'Households'!$B$7</f>
        <v>0.033996543738414</v>
      </c>
      <c r="CB9" s="66">
        <f>'Glad-base'!CB9*'Glad-id-output'!B7/'Glad-id-output'!E7</f>
        <v>0.022343320037517</v>
      </c>
      <c r="CC9" s="62">
        <f>'Exports'!D10</f>
        <v>2.8</v>
      </c>
      <c r="CD9" s="4">
        <f>SUM(BW9:CC9)</f>
        <v>4.32547429858473</v>
      </c>
      <c r="CE9" s="4">
        <f>SUM(CD9,BV9)</f>
        <v>6.60756839307795</v>
      </c>
      <c r="CF9" s="67">
        <v>0.000927193355306998</v>
      </c>
      <c r="CG9" s="67">
        <f>'Glad-id-output'!I7</f>
        <v>0.150044110890581</v>
      </c>
    </row>
    <row r="10" ht="20.05" customHeight="1">
      <c r="A10" t="s" s="58">
        <v>1</v>
      </c>
      <c r="B10" s="59">
        <v>6</v>
      </c>
      <c r="C10" t="s" s="60">
        <v>94</v>
      </c>
      <c r="D10" s="61">
        <f>'Glad70-before-LQ'!D10*$CG10*D$93</f>
        <v>0.07514899155474961</v>
      </c>
      <c r="E10" s="62">
        <f>'Glad70-before-LQ'!E10*$CG10*E$93</f>
        <v>0.00188707521051093</v>
      </c>
      <c r="F10" s="62">
        <f>'Glad70-before-LQ'!F10*$CG10*F$93</f>
        <v>0.000243931264603206</v>
      </c>
      <c r="G10" s="62">
        <f>'Glad70-before-LQ'!G10*$CG10*G$93</f>
        <v>0.00150555073250032</v>
      </c>
      <c r="H10" s="62">
        <f>'Glad70-before-LQ'!H10*$CG10*H$93</f>
        <v>0.00279270638618468</v>
      </c>
      <c r="I10" s="62">
        <f>'Glad70-before-LQ'!I10*$CG10*I$93</f>
        <v>2.991736882221</v>
      </c>
      <c r="J10" s="62">
        <f>'Glad70-before-LQ'!J10*$CG10*J$93</f>
        <v>13.5397500605751</v>
      </c>
      <c r="K10" s="63">
        <f>'Glad70-before-LQ'!K10*$CG10*K$93</f>
        <v>163.3646</v>
      </c>
      <c r="L10" s="62">
        <f>'Glad70-before-LQ'!L10*$CG10*L$93</f>
        <v>1.87749626146006</v>
      </c>
      <c r="M10" s="62">
        <f>'Glad70-before-LQ'!M10*$CG10*M$93</f>
        <v>0.0716462306671503</v>
      </c>
      <c r="N10" s="62">
        <f>'Glad70-before-LQ'!N10*$CG10*N$93</f>
        <v>0.0306495578831009</v>
      </c>
      <c r="O10" s="62">
        <f>'Glad70-before-LQ'!O10*$CG10*O$93</f>
        <v>0.009619663671958229</v>
      </c>
      <c r="P10" s="62">
        <f>'Glad70-before-LQ'!P10*$CG10*P$93</f>
        <v>0.00403983598621829</v>
      </c>
      <c r="Q10" s="62">
        <f>'Glad70-before-LQ'!Q10*$CG10*Q$93</f>
        <v>0.00191096841723554</v>
      </c>
      <c r="R10" s="62">
        <f>'Glad70-before-LQ'!R10*$CG10*R$93</f>
        <v>0.0061661107769307</v>
      </c>
      <c r="S10" s="62">
        <f>'Glad70-before-LQ'!S10*$CG10*S$93</f>
        <v>0.000903546721953226</v>
      </c>
      <c r="T10" s="62">
        <f>'Glad70-before-LQ'!T10*$CG10*T$93</f>
        <v>0.108634647701322</v>
      </c>
      <c r="U10" s="62">
        <f>'Glad70-before-LQ'!U10*$CG10*U$93</f>
        <v>0.615194893799921</v>
      </c>
      <c r="V10" s="62">
        <f>'Glad70-before-LQ'!V10*$CG10*V$93</f>
        <v>0.00388354082975546</v>
      </c>
      <c r="W10" s="62">
        <f>'Glad70-before-LQ'!W10*$CG10*W$93</f>
        <v>8.19186264219452</v>
      </c>
      <c r="X10" s="64">
        <f>'Glad70-before-LQ'!X10*$CG10*X$93</f>
        <v>0</v>
      </c>
      <c r="Y10" s="62">
        <f>'Glad70-before-LQ'!Y10*$CG10*Y$93</f>
        <v>0.903143208394249</v>
      </c>
      <c r="Z10" s="62">
        <f>'Glad70-before-LQ'!Z10*$CG10*Z$93</f>
        <v>0.0126185788886108</v>
      </c>
      <c r="AA10" s="62">
        <f>'Glad70-before-LQ'!AA10*$CG10*AA$93</f>
        <v>0.007918373188210341</v>
      </c>
      <c r="AB10" s="62">
        <f>'Glad70-before-LQ'!AB10*$CG10*AB$93</f>
        <v>0.000507410907140525</v>
      </c>
      <c r="AC10" s="65">
        <f>'Glad70-before-LQ'!AC10*$CG10*AC$93</f>
        <v>500</v>
      </c>
      <c r="AD10" s="62">
        <f>'Glad70-before-LQ'!AD10*$CG10*AD$93</f>
        <v>0.0022874143226518</v>
      </c>
      <c r="AE10" s="62">
        <f>'Glad70-before-LQ'!AE10*$CG10*AE$93</f>
        <v>0.00773394296566434</v>
      </c>
      <c r="AF10" s="62">
        <f>'Glad70-before-LQ'!AF10*$CG10*AF$93</f>
        <v>0.0150444610235695</v>
      </c>
      <c r="AG10" s="62">
        <f>'Glad70-before-LQ'!AG10*$CG10*AG$93</f>
        <v>0.0604196674947181</v>
      </c>
      <c r="AH10" s="62">
        <f>'Glad70-before-LQ'!AH10*$CG10*AH$93</f>
        <v>0.557051704039941</v>
      </c>
      <c r="AI10" s="62">
        <f>'Glad70-before-LQ'!AI10*$CG10*AI$93</f>
        <v>0.153936749188224</v>
      </c>
      <c r="AJ10" s="62">
        <f>'Glad70-before-LQ'!AJ10*$CG10*AJ$93</f>
        <v>0.272489160284375</v>
      </c>
      <c r="AK10" s="62">
        <f>'Glad70-before-LQ'!AK10*$CG10*AK$93</f>
        <v>0.115356418819392</v>
      </c>
      <c r="AL10" s="62">
        <f>'Glad70-before-LQ'!AL10*$CG10*AL$93</f>
        <v>0.0355226177765782</v>
      </c>
      <c r="AM10" s="62">
        <f>'Glad70-before-LQ'!AM10*$CG10*AM$93</f>
        <v>0.0418669733379677</v>
      </c>
      <c r="AN10" s="62">
        <f>'Glad70-before-LQ'!AN10*$CG10*AN$93</f>
        <v>0.0940767380482755</v>
      </c>
      <c r="AO10" s="62">
        <f>'Glad70-before-LQ'!AO10*$CG10*AO$93</f>
        <v>0.26507952419803</v>
      </c>
      <c r="AP10" s="62">
        <f>'Glad70-before-LQ'!AP10*$CG10*AP$93</f>
        <v>0.0365597665256955</v>
      </c>
      <c r="AQ10" s="62">
        <f>'Glad70-before-LQ'!AQ10*$CG10*AQ$93</f>
        <v>0.0021338208297168</v>
      </c>
      <c r="AR10" s="62">
        <f>'Glad70-before-LQ'!AR10*$CG10*AR$93</f>
        <v>0.00863312577704334</v>
      </c>
      <c r="AS10" s="62">
        <f>'Glad70-before-LQ'!AS10*$CG10*AS$93</f>
        <v>0.29294051293696</v>
      </c>
      <c r="AT10" s="62">
        <f>'Glad70-before-LQ'!AT10*$CG10*AT$93</f>
        <v>0.00082288884878255</v>
      </c>
      <c r="AU10" s="62">
        <f>'Glad70-before-LQ'!AU10*$CG10*AU$93</f>
        <v>0.0020125219316654</v>
      </c>
      <c r="AV10" s="62">
        <f>'Glad70-before-LQ'!AV10*$CG10*AV$93</f>
        <v>0.000326374403037345</v>
      </c>
      <c r="AW10" s="62">
        <f>'Glad70-before-LQ'!AW10*$CG10*AW$93</f>
        <v>0.00062323237070374</v>
      </c>
      <c r="AX10" s="62">
        <f>'Glad70-before-LQ'!AX10*$CG10*AX$93</f>
        <v>0.00555142838555337</v>
      </c>
      <c r="AY10" s="62">
        <f>'Glad70-before-LQ'!AY10*$CG10*AY$93</f>
        <v>0.000151258777308714</v>
      </c>
      <c r="AZ10" s="62">
        <f>'Glad70-before-LQ'!AZ10*$CG10*AZ$93</f>
        <v>0.00666950585708713</v>
      </c>
      <c r="BA10" s="62">
        <f>'Glad70-before-LQ'!BA10*$CG10*BA$93</f>
        <v>0.00296853261499912</v>
      </c>
      <c r="BB10" s="62">
        <f>'Glad70-before-LQ'!BB10*$CG10*BB$93</f>
        <v>0.0262947609882912</v>
      </c>
      <c r="BC10" s="62">
        <f>'Glad70-before-LQ'!BC10*$CG10*BC$93</f>
        <v>0.0431780571843221</v>
      </c>
      <c r="BD10" s="62">
        <f>'Glad70-before-LQ'!BD10*$CG10*BD$93</f>
        <v>0.238288613860693</v>
      </c>
      <c r="BE10" s="62">
        <f>'Glad70-before-LQ'!BE10*$CG10*BE$93</f>
        <v>0.997489910376633</v>
      </c>
      <c r="BF10" s="62">
        <f>'Glad70-before-LQ'!BF10*$CG10*BF$93</f>
        <v>0.00645602997801933</v>
      </c>
      <c r="BG10" s="62">
        <f>'Glad70-before-LQ'!BG10*$CG10*BG$93</f>
        <v>0.48028035850152</v>
      </c>
      <c r="BH10" s="62">
        <f>'Glad70-before-LQ'!BH10*$CG10*BH$93</f>
        <v>0.0125770561094412</v>
      </c>
      <c r="BI10" s="62">
        <f>'Glad70-before-LQ'!BI10*$CG10*BI$93</f>
        <v>0.130455853669106</v>
      </c>
      <c r="BJ10" s="62">
        <f>'Glad70-before-LQ'!BJ10*$CG10*BJ$93</f>
        <v>0.00271060437806691</v>
      </c>
      <c r="BK10" s="62">
        <f>'Glad70-before-LQ'!BK10*$CG10*BK$93</f>
        <v>0.0210767683493246</v>
      </c>
      <c r="BL10" s="62">
        <f>'Glad70-before-LQ'!BL10*$CG10*BL$93</f>
        <v>0.134061063258008</v>
      </c>
      <c r="BM10" s="62">
        <f>'Glad70-before-LQ'!BM10*$CG10*BM$93</f>
        <v>0.0166985029660932</v>
      </c>
      <c r="BN10" s="62">
        <f>'Glad70-before-LQ'!BN10*$CG10*BN$93</f>
        <v>0.00210596004733737</v>
      </c>
      <c r="BO10" s="62">
        <f>'Glad70-before-LQ'!BO10*$CG10*BO$93</f>
        <v>0.126385189538946</v>
      </c>
      <c r="BP10" s="62">
        <f>'Glad70-before-LQ'!BP10*$CG10*BP$93</f>
        <v>0.0392380578675458</v>
      </c>
      <c r="BQ10" s="62">
        <f>'Glad70-before-LQ'!BQ10*$CG10*BQ$93</f>
        <v>0.000726212475129161</v>
      </c>
      <c r="BR10" s="62">
        <f>'Glad70-before-LQ'!BR10*$CG10*BR$93</f>
        <v>0.00304233273554873</v>
      </c>
      <c r="BS10" s="62">
        <f>'Glad70-before-LQ'!BS10*$CG10*BS$93</f>
        <v>0.000903715537833015</v>
      </c>
      <c r="BT10" s="62">
        <f>'Glad70-before-LQ'!BT10*$CG10*BT$93</f>
        <v>0.0724783873555019</v>
      </c>
      <c r="BU10" s="62">
        <f>'Glad70-before-LQ'!BU10*$CG10*BU$93</f>
        <v>0.021001467076555</v>
      </c>
      <c r="BV10" s="4">
        <f>SUM(D10:BU10)</f>
        <v>696.179567912445</v>
      </c>
      <c r="BW10" s="66">
        <f>'Glad-base'!BW10*'Households'!$B$3/'Households'!$B$7</f>
        <v>0.0965091876210093</v>
      </c>
      <c r="BX10" s="66">
        <f>'Glad-base'!BX10*'Households'!$B$3/'Households'!$B$7</f>
        <v>0.11356612415036</v>
      </c>
      <c r="BY10" s="66">
        <f>'Glad-base'!BY10*'Businesses'!$B$4/'Businesses'!$C$4</f>
        <v>0.345889825966556</v>
      </c>
      <c r="BZ10" s="66">
        <f>'Glad-base'!BZ10*'Households'!$B$3/'Households'!$B$7</f>
        <v>0.084696841853759</v>
      </c>
      <c r="CA10" s="66">
        <f>'Glad-base'!CA10*'Households'!$B$3/'Households'!$B$7</f>
        <v>0.193033302636457</v>
      </c>
      <c r="CB10" s="66">
        <f>'Glad-base'!CB10*'Glad-id-output'!B8/'Glad-id-output'!E8</f>
        <v>1.4485751271544</v>
      </c>
      <c r="CC10" s="62">
        <f>'Exports'!D11</f>
        <v>120.8</v>
      </c>
      <c r="CD10" s="4">
        <f>SUM(BW10:CC10)</f>
        <v>123.082270409383</v>
      </c>
      <c r="CE10" s="4">
        <f>SUM(CD10,BV10)</f>
        <v>819.261838321828</v>
      </c>
      <c r="CF10" s="67">
        <v>0.00213714038912734</v>
      </c>
      <c r="CG10" s="67">
        <f>'Glad-id-output'!I8</f>
        <v>1</v>
      </c>
    </row>
    <row r="11" ht="20.05" customHeight="1">
      <c r="A11" t="s" s="58">
        <v>1</v>
      </c>
      <c r="B11" s="59">
        <v>7</v>
      </c>
      <c r="C11" t="s" s="60">
        <v>173</v>
      </c>
      <c r="D11" s="61">
        <f>'Glad70-before-LQ'!D11*$CG11*D$93</f>
        <v>0.133960191274051</v>
      </c>
      <c r="E11" s="62">
        <f>'Glad70-before-LQ'!E11*$CG11*E$93</f>
        <v>0.0327313652638066</v>
      </c>
      <c r="F11" s="62">
        <f>'Glad70-before-LQ'!F11*$CG11*F$93</f>
        <v>0.000310184200668275</v>
      </c>
      <c r="G11" s="62">
        <f>'Glad70-before-LQ'!G11*$CG11*G$93</f>
        <v>0.00116728484235513</v>
      </c>
      <c r="H11" s="62">
        <f>'Glad70-before-LQ'!H11*$CG11*H$93</f>
        <v>0.00266976054727097</v>
      </c>
      <c r="I11" s="62">
        <f>'Glad70-before-LQ'!I11*$CG11*I$93</f>
        <v>1.403422052441</v>
      </c>
      <c r="J11" s="62">
        <f>'Glad70-before-LQ'!J11*$CG11*J$93</f>
        <v>16.5045409980432</v>
      </c>
      <c r="K11" s="63">
        <f>'Glad70-before-LQ'!K11*$CG11*K$93</f>
        <v>1.69897686564823</v>
      </c>
      <c r="L11" s="62">
        <f>'Glad70-before-LQ'!L11*$CG11*L$93</f>
        <v>0.770093110115144</v>
      </c>
      <c r="M11" s="62">
        <f>'Glad70-before-LQ'!M11*$CG11*M$93</f>
        <v>0.0494328275062009</v>
      </c>
      <c r="N11" s="62">
        <f>'Glad70-before-LQ'!N11*$CG11*N$93</f>
        <v>0.194722170873954</v>
      </c>
      <c r="O11" s="62">
        <f>'Glad70-before-LQ'!O11*$CG11*O$93</f>
        <v>0.0592813518937033</v>
      </c>
      <c r="P11" s="62">
        <f>'Glad70-before-LQ'!P11*$CG11*P$93</f>
        <v>0.00583729605057092</v>
      </c>
      <c r="Q11" s="62">
        <f>'Glad70-before-LQ'!Q11*$CG11*Q$93</f>
        <v>0.0177307425668666</v>
      </c>
      <c r="R11" s="62">
        <f>'Glad70-before-LQ'!R11*$CG11*R$93</f>
        <v>0.0129874155855306</v>
      </c>
      <c r="S11" s="62">
        <f>'Glad70-before-LQ'!S11*$CG11*S$93</f>
        <v>0.00325784729532207</v>
      </c>
      <c r="T11" s="62">
        <f>'Glad70-before-LQ'!T11*$CG11*T$93</f>
        <v>6.6991056628736</v>
      </c>
      <c r="U11" s="62">
        <f>'Glad70-before-LQ'!U11*$CG11*U$93</f>
        <v>18.5092853155969</v>
      </c>
      <c r="V11" s="62">
        <f>'Glad70-before-LQ'!V11*$CG11*V$93</f>
        <v>0.125194989628044</v>
      </c>
      <c r="W11" s="62">
        <f>'Glad70-before-LQ'!W11*$CG11*W$93</f>
        <v>3.97235746384133</v>
      </c>
      <c r="X11" s="64">
        <f>'Glad70-before-LQ'!X11*$CG11*X$93</f>
        <v>0</v>
      </c>
      <c r="Y11" s="62">
        <f>'Glad70-before-LQ'!Y11*$CG11*Y$93</f>
        <v>0.763632929994012</v>
      </c>
      <c r="Z11" s="62">
        <f>'Glad70-before-LQ'!Z11*$CG11*Z$93</f>
        <v>0.0513594392983105</v>
      </c>
      <c r="AA11" s="62">
        <f>'Glad70-before-LQ'!AA11*$CG11*AA$93</f>
        <v>0.0455486062372596</v>
      </c>
      <c r="AB11" s="62">
        <f>'Glad70-before-LQ'!AB11*$CG11*AB$93</f>
        <v>0.00313157035173473</v>
      </c>
      <c r="AC11" s="65">
        <f>'Glad70-before-LQ'!AC11*$CG11*AC$93</f>
        <v>12.6048834926653</v>
      </c>
      <c r="AD11" s="62">
        <f>'Glad70-before-LQ'!AD11*$CG11*AD$93</f>
        <v>0.0205590003137823</v>
      </c>
      <c r="AE11" s="62">
        <f>'Glad70-before-LQ'!AE11*$CG11*AE$93</f>
        <v>0.0404886325826449</v>
      </c>
      <c r="AF11" s="62">
        <f>'Glad70-before-LQ'!AF11*$CG11*AF$93</f>
        <v>0.0271563743794716</v>
      </c>
      <c r="AG11" s="62">
        <f>'Glad70-before-LQ'!AG11*$CG11*AG$93</f>
        <v>0.403128349504281</v>
      </c>
      <c r="AH11" s="62">
        <f>'Glad70-before-LQ'!AH11*$CG11*AH$93</f>
        <v>0.963604081407082</v>
      </c>
      <c r="AI11" s="62">
        <f>'Glad70-before-LQ'!AI11*$CG11*AI$93</f>
        <v>1.07015734082079</v>
      </c>
      <c r="AJ11" s="62">
        <f>'Glad70-before-LQ'!AJ11*$CG11*AJ$93</f>
        <v>0.80543362719067</v>
      </c>
      <c r="AK11" s="62">
        <f>'Glad70-before-LQ'!AK11*$CG11*AK$93</f>
        <v>0.199237669270968</v>
      </c>
      <c r="AL11" s="62">
        <f>'Glad70-before-LQ'!AL11*$CG11*AL$93</f>
        <v>0.126724854109348</v>
      </c>
      <c r="AM11" s="62">
        <f>'Glad70-before-LQ'!AM11*$CG11*AM$93</f>
        <v>1.58463631941406</v>
      </c>
      <c r="AN11" s="62">
        <f>'Glad70-before-LQ'!AN11*$CG11*AN$93</f>
        <v>1.15027992826578</v>
      </c>
      <c r="AO11" s="62">
        <f>'Glad70-before-LQ'!AO11*$CG11*AO$93</f>
        <v>0.268931497839087</v>
      </c>
      <c r="AP11" s="62">
        <f>'Glad70-before-LQ'!AP11*$CG11*AP$93</f>
        <v>0.08253156805847429</v>
      </c>
      <c r="AQ11" s="62">
        <f>'Glad70-before-LQ'!AQ11*$CG11*AQ$93</f>
        <v>0.00321234332167758</v>
      </c>
      <c r="AR11" s="62">
        <f>'Glad70-before-LQ'!AR11*$CG11*AR$93</f>
        <v>0.332906789820103</v>
      </c>
      <c r="AS11" s="62">
        <f>'Glad70-before-LQ'!AS11*$CG11*AS$93</f>
        <v>0.800355185933168</v>
      </c>
      <c r="AT11" s="62">
        <f>'Glad70-before-LQ'!AT11*$CG11*AT$93</f>
        <v>0.00585038682387433</v>
      </c>
      <c r="AU11" s="62">
        <f>'Glad70-before-LQ'!AU11*$CG11*AU$93</f>
        <v>0.00356114267013263</v>
      </c>
      <c r="AV11" s="62">
        <f>'Glad70-before-LQ'!AV11*$CG11*AV$93</f>
        <v>0.000325185165305829</v>
      </c>
      <c r="AW11" s="62">
        <f>'Glad70-before-LQ'!AW11*$CG11*AW$93</f>
        <v>0.000206755692709299</v>
      </c>
      <c r="AX11" s="62">
        <f>'Glad70-before-LQ'!AX11*$CG11*AX$93</f>
        <v>0.00805022081658335</v>
      </c>
      <c r="AY11" s="62">
        <f>'Glad70-before-LQ'!AY11*$CG11*AY$93</f>
        <v>8.378766089987069e-05</v>
      </c>
      <c r="AZ11" s="62">
        <f>'Glad70-before-LQ'!AZ11*$CG11*AZ$93</f>
        <v>0.00374753108712109</v>
      </c>
      <c r="BA11" s="62">
        <f>'Glad70-before-LQ'!BA11*$CG11*BA$93</f>
        <v>0.0007781019421441001</v>
      </c>
      <c r="BB11" s="62">
        <f>'Glad70-before-LQ'!BB11*$CG11*BB$93</f>
        <v>0.00535938009305243</v>
      </c>
      <c r="BC11" s="62">
        <f>'Glad70-before-LQ'!BC11*$CG11*BC$93</f>
        <v>0.173711905642722</v>
      </c>
      <c r="BD11" s="62">
        <f>'Glad70-before-LQ'!BD11*$CG11*BD$93</f>
        <v>0.185430855637153</v>
      </c>
      <c r="BE11" s="62">
        <f>'Glad70-before-LQ'!BE11*$CG11*BE$93</f>
        <v>0.487217531010444</v>
      </c>
      <c r="BF11" s="62">
        <f>'Glad70-before-LQ'!BF11*$CG11*BF$93</f>
        <v>0.00104792194270049</v>
      </c>
      <c r="BG11" s="62">
        <f>'Glad70-before-LQ'!BG11*$CG11*BG$93</f>
        <v>0.151281051339409</v>
      </c>
      <c r="BH11" s="62">
        <f>'Glad70-before-LQ'!BH11*$CG11*BH$93</f>
        <v>0.00763754120005819</v>
      </c>
      <c r="BI11" s="62">
        <f>'Glad70-before-LQ'!BI11*$CG11*BI$93</f>
        <v>0.26295851357243</v>
      </c>
      <c r="BJ11" s="62">
        <f>'Glad70-before-LQ'!BJ11*$CG11*BJ$93</f>
        <v>0.00238603112775329</v>
      </c>
      <c r="BK11" s="62">
        <f>'Glad70-before-LQ'!BK11*$CG11*BK$93</f>
        <v>0.0594694736672738</v>
      </c>
      <c r="BL11" s="62">
        <f>'Glad70-before-LQ'!BL11*$CG11*BL$93</f>
        <v>0.301114705229716</v>
      </c>
      <c r="BM11" s="62">
        <f>'Glad70-before-LQ'!BM11*$CG11*BM$93</f>
        <v>0.03028888866768</v>
      </c>
      <c r="BN11" s="62">
        <f>'Glad70-before-LQ'!BN11*$CG11*BN$93</f>
        <v>0.00324808531123902</v>
      </c>
      <c r="BO11" s="62">
        <f>'Glad70-before-LQ'!BO11*$CG11*BO$93</f>
        <v>0.320467539232215</v>
      </c>
      <c r="BP11" s="62">
        <f>'Glad70-before-LQ'!BP11*$CG11*BP$93</f>
        <v>0.172896654081282</v>
      </c>
      <c r="BQ11" s="62">
        <f>'Glad70-before-LQ'!BQ11*$CG11*BQ$93</f>
        <v>0.0008138731709711</v>
      </c>
      <c r="BR11" s="62">
        <f>'Glad70-before-LQ'!BR11*$CG11*BR$93</f>
        <v>0.00507305801296332</v>
      </c>
      <c r="BS11" s="62">
        <f>'Glad70-before-LQ'!BS11*$CG11*BS$93</f>
        <v>0.0009655677396772509</v>
      </c>
      <c r="BT11" s="62">
        <f>'Glad70-before-LQ'!BT11*$CG11*BT$93</f>
        <v>0.0935083406397139</v>
      </c>
      <c r="BU11" s="62">
        <f>'Glad70-before-LQ'!BU11*$CG11*BU$93</f>
        <v>0.0620494113105898</v>
      </c>
      <c r="BV11" s="4">
        <f>SUM(D11:BU11)</f>
        <v>73.8944939373536</v>
      </c>
      <c r="BW11" s="66">
        <f>'Glad-base'!BW11*'Households'!$B$3/'Households'!$B$7</f>
        <v>12.0300689802884</v>
      </c>
      <c r="BX11" s="66">
        <f>'Glad-base'!BX11*'Households'!$B$3/'Households'!$B$7</f>
        <v>0.0350235484757981</v>
      </c>
      <c r="BY11" s="66">
        <f>'Glad-base'!BY11*'Businesses'!$B$4/'Businesses'!$C$4</f>
        <v>4.39217697501093</v>
      </c>
      <c r="BZ11" s="66">
        <f>'Glad-base'!BZ11*'Households'!$B$3/'Households'!$B$7</f>
        <v>0.646029866354274</v>
      </c>
      <c r="CA11" s="66">
        <f>'Glad-base'!CA11*'Households'!$B$3/'Households'!$B$7</f>
        <v>2.05303382026777</v>
      </c>
      <c r="CB11" s="66">
        <f>'Glad-base'!CB11*'Glad-id-output'!B9/'Glad-id-output'!E9</f>
        <v>-10.8236493770282</v>
      </c>
      <c r="CC11" s="62">
        <f>'Exports'!D12</f>
        <v>2333</v>
      </c>
      <c r="CD11" s="4">
        <f>SUM(BW11:CC11)</f>
        <v>2341.332683813370</v>
      </c>
      <c r="CE11" s="4">
        <f>SUM(CD11,BV11)</f>
        <v>2415.227177750720</v>
      </c>
      <c r="CF11" s="67">
        <v>0.0526529162265558</v>
      </c>
      <c r="CG11" s="67">
        <f>'Glad-id-output'!I9</f>
        <v>1</v>
      </c>
    </row>
    <row r="12" ht="20.05" customHeight="1">
      <c r="A12" t="s" s="31">
        <v>1</v>
      </c>
      <c r="B12" s="35">
        <v>8</v>
      </c>
      <c r="C12" t="s" s="60">
        <v>174</v>
      </c>
      <c r="D12" s="68">
        <f>'Glad70-before-LQ'!D12*$CG12*D$93</f>
        <v>0.039283657765291</v>
      </c>
      <c r="E12" s="63">
        <f>'Glad70-before-LQ'!E12*$CG12*E$93</f>
        <v>0.000891612096896669</v>
      </c>
      <c r="F12" s="63">
        <f>'Glad70-before-LQ'!F12*$CG12*F$93</f>
        <v>0.000283628271749632</v>
      </c>
      <c r="G12" s="63">
        <f>'Glad70-before-LQ'!G12*$CG12*G$93</f>
        <v>0.000599842325406839</v>
      </c>
      <c r="H12" s="63">
        <f>'Glad70-before-LQ'!H12*$CG12*H$93</f>
        <v>0.00165939794799293</v>
      </c>
      <c r="I12" s="63">
        <f>'Glad70-before-LQ'!I12*$CG12*I$93</f>
        <v>0.367350069490554</v>
      </c>
      <c r="J12" s="63">
        <f>'Glad70-before-LQ'!J12*$CG12*J$93</f>
        <v>3.16892629367851</v>
      </c>
      <c r="K12" s="63">
        <f>'Glad70-before-LQ'!K12*$CG12*K$93</f>
        <v>733.166687</v>
      </c>
      <c r="L12" s="63">
        <f>'Glad70-before-LQ'!L12*$CG12*L$93</f>
        <v>0.256062135712991</v>
      </c>
      <c r="M12" s="63">
        <f>'Glad70-before-LQ'!M12*$CG12*M$93</f>
        <v>0.057764230428967</v>
      </c>
      <c r="N12" s="63">
        <f>'Glad70-before-LQ'!N12*$CG12*N$93</f>
        <v>0.00903561017015905</v>
      </c>
      <c r="O12" s="63">
        <f>'Glad70-before-LQ'!O12*$CG12*O$93</f>
        <v>0.00333921803042587</v>
      </c>
      <c r="P12" s="63">
        <f>'Glad70-before-LQ'!P12*$CG12*P$93</f>
        <v>0.00198853120170641</v>
      </c>
      <c r="Q12" s="63">
        <f>'Glad70-before-LQ'!Q12*$CG12*Q$93</f>
        <v>0.00369881813989935</v>
      </c>
      <c r="R12" s="63">
        <f>'Glad70-before-LQ'!R12*$CG12*R$93</f>
        <v>0.000775516839120644</v>
      </c>
      <c r="S12" s="63">
        <f>'Glad70-before-LQ'!S12*$CG12*S$93</f>
        <v>0.000441737708988403</v>
      </c>
      <c r="T12" s="63">
        <f>'Glad70-before-LQ'!T12*$CG12*T$93</f>
        <v>0.0337905287501406</v>
      </c>
      <c r="U12" s="63">
        <f>'Glad70-before-LQ'!U12*$CG12*U$93</f>
        <v>6.23949297229074</v>
      </c>
      <c r="V12" s="63">
        <f>'Glad70-before-LQ'!V12*$CG12*V$93</f>
        <v>0.00426698575623285</v>
      </c>
      <c r="W12" s="63">
        <f>'Glad70-before-LQ'!W12*$CG12*W$93</f>
        <v>13.1862464894745</v>
      </c>
      <c r="X12" s="63">
        <f>'Glad70-before-LQ'!X12*$CG12*X$93</f>
        <v>0</v>
      </c>
      <c r="Y12" s="63">
        <f>'Glad70-before-LQ'!Y12*$CG12*Y$93</f>
        <v>0.0404278603463616</v>
      </c>
      <c r="Z12" s="63">
        <f>'Glad70-before-LQ'!Z12*$CG12*Z$93</f>
        <v>0.00883433770131889</v>
      </c>
      <c r="AA12" s="63">
        <f>'Glad70-before-LQ'!AA12*$CG12*AA$93</f>
        <v>0.00954933082127522</v>
      </c>
      <c r="AB12" s="63">
        <f>'Glad70-before-LQ'!AB12*$CG12*AB$93</f>
        <v>0.00131593162141521</v>
      </c>
      <c r="AC12" s="63">
        <f>'Glad70-before-LQ'!AC12*$CG12*AC$93</f>
        <v>0.161134779060639</v>
      </c>
      <c r="AD12" s="63">
        <f>'Glad70-before-LQ'!AD12*$CG12*AD$93</f>
        <v>0.000926186737945172</v>
      </c>
      <c r="AE12" s="63">
        <f>'Glad70-before-LQ'!AE12*$CG12*AE$93</f>
        <v>0.0342406114509833</v>
      </c>
      <c r="AF12" s="63">
        <f>'Glad70-before-LQ'!AF12*$CG12*AF$93</f>
        <v>0.00786791071171649</v>
      </c>
      <c r="AG12" s="63">
        <f>'Glad70-before-LQ'!AG12*$CG12*AG$93</f>
        <v>0.198870126197145</v>
      </c>
      <c r="AH12" s="63">
        <f>'Glad70-before-LQ'!AH12*$CG12*AH$93</f>
        <v>0.808138452301887</v>
      </c>
      <c r="AI12" s="63">
        <f>'Glad70-before-LQ'!AI12*$CG12*AI$93</f>
        <v>0.828473742163564</v>
      </c>
      <c r="AJ12" s="63">
        <f>'Glad70-before-LQ'!AJ12*$CG12*AJ$93</f>
        <v>0.121660545040118</v>
      </c>
      <c r="AK12" s="63">
        <f>'Glad70-before-LQ'!AK12*$CG12*AK$93</f>
        <v>0.109393090563305</v>
      </c>
      <c r="AL12" s="63">
        <f>'Glad70-before-LQ'!AL12*$CG12*AL$93</f>
        <v>0.0383263439948555</v>
      </c>
      <c r="AM12" s="63">
        <f>'Glad70-before-LQ'!AM12*$CG12*AM$93</f>
        <v>0.0792860041035644</v>
      </c>
      <c r="AN12" s="63">
        <f>'Glad70-before-LQ'!AN12*$CG12*AN$93</f>
        <v>0.0230858340937698</v>
      </c>
      <c r="AO12" s="63">
        <f>'Glad70-before-LQ'!AO12*$CG12*AO$93</f>
        <v>0.114603143831577</v>
      </c>
      <c r="AP12" s="63">
        <f>'Glad70-before-LQ'!AP12*$CG12*AP$93</f>
        <v>0.00975600210461478</v>
      </c>
      <c r="AQ12" s="63">
        <f>'Glad70-before-LQ'!AQ12*$CG12*AQ$93</f>
        <v>0.00138983459793522</v>
      </c>
      <c r="AR12" s="63">
        <f>'Glad70-before-LQ'!AR12*$CG12*AR$93</f>
        <v>0.00298152945908956</v>
      </c>
      <c r="AS12" s="63">
        <f>'Glad70-before-LQ'!AS12*$CG12*AS$93</f>
        <v>0.145355268344327</v>
      </c>
      <c r="AT12" s="63">
        <f>'Glad70-before-LQ'!AT12*$CG12*AT$93</f>
        <v>0.000855781262342403</v>
      </c>
      <c r="AU12" s="63">
        <f>'Glad70-before-LQ'!AU12*$CG12*AU$93</f>
        <v>0.00140723088867972</v>
      </c>
      <c r="AV12" s="63">
        <f>'Glad70-before-LQ'!AV12*$CG12*AV$93</f>
        <v>0.000242128802136727</v>
      </c>
      <c r="AW12" s="63">
        <f>'Glad70-before-LQ'!AW12*$CG12*AW$93</f>
        <v>0.000246893999873292</v>
      </c>
      <c r="AX12" s="63">
        <f>'Glad70-before-LQ'!AX12*$CG12*AX$93</f>
        <v>0.00381390884064499</v>
      </c>
      <c r="AY12" s="63">
        <f>'Glad70-before-LQ'!AY12*$CG12*AY$93</f>
        <v>0.0001331782820619</v>
      </c>
      <c r="AZ12" s="63">
        <f>'Glad70-before-LQ'!AZ12*$CG12*AZ$93</f>
        <v>0.00445710798637709</v>
      </c>
      <c r="BA12" s="63">
        <f>'Glad70-before-LQ'!BA12*$CG12*BA$93</f>
        <v>0.00193208318637078</v>
      </c>
      <c r="BB12" s="63">
        <f>'Glad70-before-LQ'!BB12*$CG12*BB$93</f>
        <v>0.00749933234780976</v>
      </c>
      <c r="BC12" s="63">
        <f>'Glad70-before-LQ'!BC12*$CG12*BC$93</f>
        <v>0.0884998147680081</v>
      </c>
      <c r="BD12" s="63">
        <f>'Glad70-before-LQ'!BD12*$CG12*BD$93</f>
        <v>0.0797770867860049</v>
      </c>
      <c r="BE12" s="63">
        <f>'Glad70-before-LQ'!BE12*$CG12*BE$93</f>
        <v>0.323036663471181</v>
      </c>
      <c r="BF12" s="63">
        <f>'Glad70-before-LQ'!BF12*$CG12*BF$93</f>
        <v>0.00210841648516344</v>
      </c>
      <c r="BG12" s="63">
        <f>'Glad70-before-LQ'!BG12*$CG12*BG$93</f>
        <v>0.117786645579815</v>
      </c>
      <c r="BH12" s="63">
        <f>'Glad70-before-LQ'!BH12*$CG12*BH$93</f>
        <v>0.00729866405005317</v>
      </c>
      <c r="BI12" s="63">
        <f>'Glad70-before-LQ'!BI12*$CG12*BI$93</f>
        <v>0.159023513901253</v>
      </c>
      <c r="BJ12" s="63">
        <f>'Glad70-before-LQ'!BJ12*$CG12*BJ$93</f>
        <v>0.000650026823142293</v>
      </c>
      <c r="BK12" s="63">
        <f>'Glad70-before-LQ'!BK12*$CG12*BK$93</f>
        <v>0.0164648978129532</v>
      </c>
      <c r="BL12" s="63">
        <f>'Glad70-before-LQ'!BL12*$CG12*BL$93</f>
        <v>0.06604773765171509</v>
      </c>
      <c r="BM12" s="63">
        <f>'Glad70-before-LQ'!BM12*$CG12*BM$93</f>
        <v>0.00685437454708795</v>
      </c>
      <c r="BN12" s="63">
        <f>'Glad70-before-LQ'!BN12*$CG12*BN$93</f>
        <v>0.00132432510373992</v>
      </c>
      <c r="BO12" s="63">
        <f>'Glad70-before-LQ'!BO12*$CG12*BO$93</f>
        <v>0.113865905608342</v>
      </c>
      <c r="BP12" s="63">
        <f>'Glad70-before-LQ'!BP12*$CG12*BP$93</f>
        <v>0.0254387695975067</v>
      </c>
      <c r="BQ12" s="63">
        <f>'Glad70-before-LQ'!BQ12*$CG12*BQ$93</f>
        <v>0.000325715874974104</v>
      </c>
      <c r="BR12" s="63">
        <f>'Glad70-before-LQ'!BR12*$CG12*BR$93</f>
        <v>0.00168219360252203</v>
      </c>
      <c r="BS12" s="63">
        <f>'Glad70-before-LQ'!BS12*$CG12*BS$93</f>
        <v>0.000489891884969919</v>
      </c>
      <c r="BT12" s="63">
        <f>'Glad70-before-LQ'!BT12*$CG12*BT$93</f>
        <v>0.0232449093222208</v>
      </c>
      <c r="BU12" s="63">
        <f>'Glad70-before-LQ'!BU12*$CG12*BU$93</f>
        <v>0.0104395872711838</v>
      </c>
      <c r="BV12" s="69">
        <f>SUM(D12:BU12)</f>
        <v>760.3531479270659</v>
      </c>
      <c r="BW12" s="66">
        <f>'Glad-base'!BW12*'Households'!$B$3/'Households'!$B$7</f>
        <v>0.456863057425335</v>
      </c>
      <c r="BX12" s="66">
        <f>'Glad-base'!BX12*'Households'!$B$3/'Households'!$B$7</f>
        <v>0.0152963996292482</v>
      </c>
      <c r="BY12" s="66">
        <f>'Glad-base'!BY12*'Businesses'!$B$4/'Businesses'!$C$4</f>
        <v>1.07604837990551</v>
      </c>
      <c r="BZ12" s="66">
        <f>'Glad-base'!BZ12*'Households'!$B$3/'Households'!$B$7</f>
        <v>0.142469142358393</v>
      </c>
      <c r="CA12" s="66">
        <f>'Glad-base'!CA12*'Households'!$B$3/'Households'!$B$7</f>
        <v>0.548219607033986</v>
      </c>
      <c r="CB12" s="70">
        <f>'Glad70-before-LQ'!CB12*K$93</f>
        <v>-80.229</v>
      </c>
      <c r="CC12" s="71">
        <f>('Exports'!D13)*K$93</f>
        <v>1973.46921</v>
      </c>
      <c r="CD12" s="69">
        <f>SUM(BW12:CC12)</f>
        <v>1895.479106586350</v>
      </c>
      <c r="CE12" s="69">
        <f>SUM(CD12,BV12)</f>
        <v>2655.832254513420</v>
      </c>
      <c r="CF12" s="63">
        <v>0.00494469769455274</v>
      </c>
      <c r="CG12" s="63">
        <f>'Glad-id-output'!I10</f>
        <v>1</v>
      </c>
    </row>
    <row r="13" ht="20.05" customHeight="1">
      <c r="A13" t="s" s="58">
        <v>1</v>
      </c>
      <c r="B13" s="59">
        <v>9</v>
      </c>
      <c r="C13" t="s" s="60">
        <v>175</v>
      </c>
      <c r="D13" s="61">
        <f>'Glad70-before-LQ'!D13*$CG13*D$93</f>
        <v>0.0458952244992704</v>
      </c>
      <c r="E13" s="62">
        <f>'Glad70-before-LQ'!E13*$CG13*E$93</f>
        <v>0.00169874435117851</v>
      </c>
      <c r="F13" s="62">
        <f>'Glad70-before-LQ'!F13*$CG13*F$93</f>
        <v>0.000541521931969856</v>
      </c>
      <c r="G13" s="62">
        <f>'Glad70-before-LQ'!G13*$CG13*G$93</f>
        <v>0.00131888027642723</v>
      </c>
      <c r="H13" s="62">
        <f>'Glad70-before-LQ'!H13*$CG13*H$93</f>
        <v>0.00196194113982961</v>
      </c>
      <c r="I13" s="62">
        <f>'Glad70-before-LQ'!I13*$CG13*I$93</f>
        <v>0.0875862108535669</v>
      </c>
      <c r="J13" s="62">
        <f>'Glad70-before-LQ'!J13*$CG13*J$93</f>
        <v>0.681513021178425</v>
      </c>
      <c r="K13" s="63">
        <f>'Glad70-before-LQ'!K13*$CG13*K$93</f>
        <v>0.239901403576846</v>
      </c>
      <c r="L13" s="62">
        <f>'Glad70-before-LQ'!L13*$CG13*L$93</f>
        <v>0.07052192493096759</v>
      </c>
      <c r="M13" s="62">
        <f>'Glad70-before-LQ'!M13*$CG13*M$93</f>
        <v>0.0448049501972123</v>
      </c>
      <c r="N13" s="62">
        <f>'Glad70-before-LQ'!N13*$CG13*N$93</f>
        <v>0.0610508691808774</v>
      </c>
      <c r="O13" s="62">
        <f>'Glad70-before-LQ'!O13*$CG13*O$93</f>
        <v>0.00327304566853999</v>
      </c>
      <c r="P13" s="62">
        <f>'Glad70-before-LQ'!P13*$CG13*P$93</f>
        <v>0.00098294046993469</v>
      </c>
      <c r="Q13" s="62">
        <f>'Glad70-before-LQ'!Q13*$CG13*Q$93</f>
        <v>0.00339041008919707</v>
      </c>
      <c r="R13" s="62">
        <f>'Glad70-before-LQ'!R13*$CG13*R$93</f>
        <v>0.000240574174910301</v>
      </c>
      <c r="S13" s="62">
        <f>'Glad70-before-LQ'!S13*$CG13*S$93</f>
        <v>0.000492190628878603</v>
      </c>
      <c r="T13" s="62">
        <f>'Glad70-before-LQ'!T13*$CG13*T$93</f>
        <v>0.0329768474297014</v>
      </c>
      <c r="U13" s="62">
        <f>'Glad70-before-LQ'!U13*$CG13*U$93</f>
        <v>0.969464482091265</v>
      </c>
      <c r="V13" s="62">
        <f>'Glad70-before-LQ'!V13*$CG13*V$93</f>
        <v>0.00289817139931529</v>
      </c>
      <c r="W13" s="62">
        <f>'Glad70-before-LQ'!W13*$CG13*W$93</f>
        <v>10.5501714678694</v>
      </c>
      <c r="X13" s="64">
        <f>'Glad70-before-LQ'!X13*$CG13*X$93</f>
        <v>0</v>
      </c>
      <c r="Y13" s="62">
        <f>'Glad70-before-LQ'!Y13*$CG13*Y$93</f>
        <v>0.269129798230588</v>
      </c>
      <c r="Z13" s="62">
        <f>'Glad70-before-LQ'!Z13*$CG13*Z$93</f>
        <v>0.0101065304295613</v>
      </c>
      <c r="AA13" s="62">
        <f>'Glad70-before-LQ'!AA13*$CG13*AA$93</f>
        <v>0.0223121729801762</v>
      </c>
      <c r="AB13" s="62">
        <f>'Glad70-before-LQ'!AB13*$CG13*AB$93</f>
        <v>0.00601553212089595</v>
      </c>
      <c r="AC13" s="65">
        <f>'Glad70-before-LQ'!AC13*$CG13*AC$93</f>
        <v>0.08305847138488021</v>
      </c>
      <c r="AD13" s="62">
        <f>'Glad70-before-LQ'!AD13*$CG13*AD$93</f>
        <v>0.00148011067537041</v>
      </c>
      <c r="AE13" s="62">
        <f>'Glad70-before-LQ'!AE13*$CG13*AE$93</f>
        <v>0.0201227437962345</v>
      </c>
      <c r="AF13" s="62">
        <f>'Glad70-before-LQ'!AF13*$CG13*AF$93</f>
        <v>0.0979372623313715</v>
      </c>
      <c r="AG13" s="62">
        <f>'Glad70-before-LQ'!AG13*$CG13*AG$93</f>
        <v>0.291096337043543</v>
      </c>
      <c r="AH13" s="62">
        <f>'Glad70-before-LQ'!AH13*$CG13*AH$93</f>
        <v>2.25884318922293</v>
      </c>
      <c r="AI13" s="62">
        <f>'Glad70-before-LQ'!AI13*$CG13*AI$93</f>
        <v>5.7406741006154</v>
      </c>
      <c r="AJ13" s="62">
        <f>'Glad70-before-LQ'!AJ13*$CG13*AJ$93</f>
        <v>0.135056208438588</v>
      </c>
      <c r="AK13" s="62">
        <f>'Glad70-before-LQ'!AK13*$CG13*AK$93</f>
        <v>0.08130866895496131</v>
      </c>
      <c r="AL13" s="62">
        <f>'Glad70-before-LQ'!AL13*$CG13*AL$93</f>
        <v>0.0138117256540386</v>
      </c>
      <c r="AM13" s="62">
        <f>'Glad70-before-LQ'!AM13*$CG13*AM$93</f>
        <v>0.0409222227209239</v>
      </c>
      <c r="AN13" s="62">
        <f>'Glad70-before-LQ'!AN13*$CG13*AN$93</f>
        <v>0.0579956474910424</v>
      </c>
      <c r="AO13" s="62">
        <f>'Glad70-before-LQ'!AO13*$CG13*AO$93</f>
        <v>0.0530639390432834</v>
      </c>
      <c r="AP13" s="62">
        <f>'Glad70-before-LQ'!AP13*$CG13*AP$93</f>
        <v>0.0275909528034913</v>
      </c>
      <c r="AQ13" s="62">
        <f>'Glad70-before-LQ'!AQ13*$CG13*AQ$93</f>
        <v>0.0023680504316575</v>
      </c>
      <c r="AR13" s="62">
        <f>'Glad70-before-LQ'!AR13*$CG13*AR$93</f>
        <v>0.00474975249961875</v>
      </c>
      <c r="AS13" s="62">
        <f>'Glad70-before-LQ'!AS13*$CG13*AS$93</f>
        <v>0.116050960312332</v>
      </c>
      <c r="AT13" s="62">
        <f>'Glad70-before-LQ'!AT13*$CG13*AT$93</f>
        <v>0.000649831778445033</v>
      </c>
      <c r="AU13" s="62">
        <f>'Glad70-before-LQ'!AU13*$CG13*AU$93</f>
        <v>0.00162525257565826</v>
      </c>
      <c r="AV13" s="62">
        <f>'Glad70-before-LQ'!AV13*$CG13*AV$93</f>
        <v>0.000169680439532752</v>
      </c>
      <c r="AW13" s="62">
        <f>'Glad70-before-LQ'!AW13*$CG13*AW$93</f>
        <v>0.000428471420035461</v>
      </c>
      <c r="AX13" s="62">
        <f>'Glad70-before-LQ'!AX13*$CG13*AX$93</f>
        <v>0.00689630330142541</v>
      </c>
      <c r="AY13" s="62">
        <f>'Glad70-before-LQ'!AY13*$CG13*AY$93</f>
        <v>0.000644062519706637</v>
      </c>
      <c r="AZ13" s="62">
        <f>'Glad70-before-LQ'!AZ13*$CG13*AZ$93</f>
        <v>0.00294394709653681</v>
      </c>
      <c r="BA13" s="62">
        <f>'Glad70-before-LQ'!BA13*$CG13*BA$93</f>
        <v>0.000824868320426467</v>
      </c>
      <c r="BB13" s="62">
        <f>'Glad70-before-LQ'!BB13*$CG13*BB$93</f>
        <v>0.0201363612183048</v>
      </c>
      <c r="BC13" s="62">
        <f>'Glad70-before-LQ'!BC13*$CG13*BC$93</f>
        <v>0.0313930795948392</v>
      </c>
      <c r="BD13" s="62">
        <f>'Glad70-before-LQ'!BD13*$CG13*BD$93</f>
        <v>0.0732138823491169</v>
      </c>
      <c r="BE13" s="62">
        <f>'Glad70-before-LQ'!BE13*$CG13*BE$93</f>
        <v>0.799438965107421</v>
      </c>
      <c r="BF13" s="62">
        <f>'Glad70-before-LQ'!BF13*$CG13*BF$93</f>
        <v>0.00637859805448234</v>
      </c>
      <c r="BG13" s="62">
        <f>'Glad70-before-LQ'!BG13*$CG13*BG$93</f>
        <v>0.385773425696191</v>
      </c>
      <c r="BH13" s="62">
        <f>'Glad70-before-LQ'!BH13*$CG13*BH$93</f>
        <v>0.0150200894077249</v>
      </c>
      <c r="BI13" s="62">
        <f>'Glad70-before-LQ'!BI13*$CG13*BI$93</f>
        <v>0.0667929396778265</v>
      </c>
      <c r="BJ13" s="62">
        <f>'Glad70-before-LQ'!BJ13*$CG13*BJ$93</f>
        <v>0.000501335367392458</v>
      </c>
      <c r="BK13" s="62">
        <f>'Glad70-before-LQ'!BK13*$CG13*BK$93</f>
        <v>0.0235632381716179</v>
      </c>
      <c r="BL13" s="62">
        <f>'Glad70-before-LQ'!BL13*$CG13*BL$93</f>
        <v>0.103880327804944</v>
      </c>
      <c r="BM13" s="62">
        <f>'Glad70-before-LQ'!BM13*$CG13*BM$93</f>
        <v>0.0120251456422333</v>
      </c>
      <c r="BN13" s="62">
        <f>'Glad70-before-LQ'!BN13*$CG13*BN$93</f>
        <v>0.00300606042646036</v>
      </c>
      <c r="BO13" s="62">
        <f>'Glad70-before-LQ'!BO13*$CG13*BO$93</f>
        <v>0.204429431219368</v>
      </c>
      <c r="BP13" s="62">
        <f>'Glad70-before-LQ'!BP13*$CG13*BP$93</f>
        <v>0.0453172101260124</v>
      </c>
      <c r="BQ13" s="62">
        <f>'Glad70-before-LQ'!BQ13*$CG13*BQ$93</f>
        <v>0.00110248704090684</v>
      </c>
      <c r="BR13" s="62">
        <f>'Glad70-before-LQ'!BR13*$CG13*BR$93</f>
        <v>0.00950328002950317</v>
      </c>
      <c r="BS13" s="62">
        <f>'Glad70-before-LQ'!BS13*$CG13*BS$93</f>
        <v>0.00311486940275452</v>
      </c>
      <c r="BT13" s="62">
        <f>'Glad70-before-LQ'!BT13*$CG13*BT$93</f>
        <v>0.0578662707464304</v>
      </c>
      <c r="BU13" s="62">
        <f>'Glad70-before-LQ'!BU13*$CG13*BU$93</f>
        <v>0.0201956819645628</v>
      </c>
      <c r="BV13" s="4">
        <f>SUM(D13:BU13)</f>
        <v>24.0312142956185</v>
      </c>
      <c r="BW13" s="66">
        <f>'Glad-base'!BW13*'Households'!$B$3/'Households'!$B$7</f>
        <v>0.326606613553038</v>
      </c>
      <c r="BX13" s="66">
        <f>'Glad-base'!BX13*'Households'!$B$3/'Households'!$B$7</f>
        <v>0.0127853133367662</v>
      </c>
      <c r="BY13" s="66">
        <f>'Glad-base'!BY13*'Businesses'!$B$4/'Businesses'!$C$4</f>
        <v>0.160179658503837</v>
      </c>
      <c r="BZ13" s="66">
        <f>'Glad-base'!BZ13*'Households'!$B$3/'Households'!$B$7</f>
        <v>0.008318439824922761</v>
      </c>
      <c r="CA13" s="66">
        <f>'Glad-base'!CA13*'Households'!$B$3/'Households'!$B$7</f>
        <v>0.0588906608959835</v>
      </c>
      <c r="CB13" s="66">
        <f>'Glad-base'!CB13*'Glad-id-output'!B11/'Glad-id-output'!E11</f>
        <v>0.557503802258812</v>
      </c>
      <c r="CC13" s="62">
        <f>'Exports'!D14</f>
        <v>15.6</v>
      </c>
      <c r="CD13" s="4">
        <f>SUM(BW13:CC13)</f>
        <v>16.7242844883734</v>
      </c>
      <c r="CE13" s="4">
        <f>SUM(CD13,BV13)</f>
        <v>40.7554987839919</v>
      </c>
      <c r="CF13" s="67">
        <v>0.0124215177600605</v>
      </c>
      <c r="CG13" s="67">
        <f>'Glad-id-output'!I11</f>
        <v>1</v>
      </c>
    </row>
    <row r="14" ht="20.05" customHeight="1">
      <c r="A14" t="s" s="58">
        <v>1</v>
      </c>
      <c r="B14" s="59">
        <v>10</v>
      </c>
      <c r="C14" t="s" s="60">
        <v>176</v>
      </c>
      <c r="D14" s="61">
        <f>'Glad70-before-LQ'!D14*$CG14*D$93</f>
        <v>0.0819283272311836</v>
      </c>
      <c r="E14" s="62">
        <f>'Glad70-before-LQ'!E14*$CG14*E$93</f>
        <v>0.00267746216095727</v>
      </c>
      <c r="F14" s="62">
        <f>'Glad70-before-LQ'!F14*$CG14*F$93</f>
        <v>0.0006153583652622081</v>
      </c>
      <c r="G14" s="62">
        <f>'Glad70-before-LQ'!G14*$CG14*G$93</f>
        <v>0.00214663890581273</v>
      </c>
      <c r="H14" s="62">
        <f>'Glad70-before-LQ'!H14*$CG14*H$93</f>
        <v>0.00293969527599485</v>
      </c>
      <c r="I14" s="62">
        <f>'Glad70-before-LQ'!I14*$CG14*I$93</f>
        <v>6.27654964402597</v>
      </c>
      <c r="J14" s="62">
        <f>'Glad70-before-LQ'!J14*$CG14*J$93</f>
        <v>28.4843750698943</v>
      </c>
      <c r="K14" s="63">
        <f>'Glad70-before-LQ'!K14*$CG14*K$93</f>
        <v>9.16188481106016</v>
      </c>
      <c r="L14" s="62">
        <f>'Glad70-before-LQ'!L14*$CG14*L$93</f>
        <v>3.87325234046736</v>
      </c>
      <c r="M14" s="62">
        <f>'Glad70-before-LQ'!M14*$CG14*M$93</f>
        <v>0.151485276770337</v>
      </c>
      <c r="N14" s="62">
        <f>'Glad70-before-LQ'!N14*$CG14*N$93</f>
        <v>0.0160985023994646</v>
      </c>
      <c r="O14" s="62">
        <f>'Glad70-before-LQ'!O14*$CG14*O$93</f>
        <v>0.0173861359243744</v>
      </c>
      <c r="P14" s="62">
        <f>'Glad70-before-LQ'!P14*$CG14*P$93</f>
        <v>0.00144598705311034</v>
      </c>
      <c r="Q14" s="62">
        <f>'Glad70-before-LQ'!Q14*$CG14*Q$93</f>
        <v>0.00402096303362905</v>
      </c>
      <c r="R14" s="62">
        <f>'Glad70-before-LQ'!R14*$CG14*R$93</f>
        <v>0.00330374692044923</v>
      </c>
      <c r="S14" s="62">
        <f>'Glad70-before-LQ'!S14*$CG14*S$93</f>
        <v>0.00169990338448947</v>
      </c>
      <c r="T14" s="62">
        <f>'Glad70-before-LQ'!T14*$CG14*T$93</f>
        <v>0.0533913593621777</v>
      </c>
      <c r="U14" s="62">
        <f>'Glad70-before-LQ'!U14*$CG14*U$93</f>
        <v>0.588092400795087</v>
      </c>
      <c r="V14" s="62">
        <f>'Glad70-before-LQ'!V14*$CG14*V$93</f>
        <v>0.00704470149213939</v>
      </c>
      <c r="W14" s="62">
        <f>'Glad70-before-LQ'!W14*$CG14*W$93</f>
        <v>0.16880733261164</v>
      </c>
      <c r="X14" s="64">
        <f>'Glad70-before-LQ'!X14*$CG14*X$93</f>
        <v>0</v>
      </c>
      <c r="Y14" s="62">
        <f>'Glad70-before-LQ'!Y14*$CG14*Y$93</f>
        <v>0.361871768163547</v>
      </c>
      <c r="Z14" s="62">
        <f>'Glad70-before-LQ'!Z14*$CG14*Z$93</f>
        <v>0.0233998199571703</v>
      </c>
      <c r="AA14" s="62">
        <f>'Glad70-before-LQ'!AA14*$CG14*AA$93</f>
        <v>0.0189726815021058</v>
      </c>
      <c r="AB14" s="62">
        <f>'Glad70-before-LQ'!AB14*$CG14*AB$93</f>
        <v>0.00130884790804317</v>
      </c>
      <c r="AC14" s="65">
        <f>'Glad70-before-LQ'!AC14*$CG14*AC$93</f>
        <v>0.0890725128742958</v>
      </c>
      <c r="AD14" s="62">
        <f>'Glad70-before-LQ'!AD14*$CG14*AD$93</f>
        <v>0.000526709751559176</v>
      </c>
      <c r="AE14" s="62">
        <f>'Glad70-before-LQ'!AE14*$CG14*AE$93</f>
        <v>0.00974666176924331</v>
      </c>
      <c r="AF14" s="62">
        <f>'Glad70-before-LQ'!AF14*$CG14*AF$93</f>
        <v>0.06767109317129121</v>
      </c>
      <c r="AG14" s="62">
        <f>'Glad70-before-LQ'!AG14*$CG14*AG$93</f>
        <v>0.06508354180524591</v>
      </c>
      <c r="AH14" s="62">
        <f>'Glad70-before-LQ'!AH14*$CG14*AH$93</f>
        <v>0.487577332873564</v>
      </c>
      <c r="AI14" s="62">
        <f>'Glad70-before-LQ'!AI14*$CG14*AI$93</f>
        <v>0.156513281935027</v>
      </c>
      <c r="AJ14" s="62">
        <f>'Glad70-before-LQ'!AJ14*$CG14*AJ$93</f>
        <v>0.245320446435692</v>
      </c>
      <c r="AK14" s="62">
        <f>'Glad70-before-LQ'!AK14*$CG14*AK$93</f>
        <v>0.0997464693043528</v>
      </c>
      <c r="AL14" s="62">
        <f>'Glad70-before-LQ'!AL14*$CG14*AL$93</f>
        <v>0.0381212870527853</v>
      </c>
      <c r="AM14" s="62">
        <f>'Glad70-before-LQ'!AM14*$CG14*AM$93</f>
        <v>0.054519495064675</v>
      </c>
      <c r="AN14" s="62">
        <f>'Glad70-before-LQ'!AN14*$CG14*AN$93</f>
        <v>0.136154457832097</v>
      </c>
      <c r="AO14" s="62">
        <f>'Glad70-before-LQ'!AO14*$CG14*AO$93</f>
        <v>0.233070662442372</v>
      </c>
      <c r="AP14" s="62">
        <f>'Glad70-before-LQ'!AP14*$CG14*AP$93</f>
        <v>0.0297359555816056</v>
      </c>
      <c r="AQ14" s="62">
        <f>'Glad70-before-LQ'!AQ14*$CG14*AQ$93</f>
        <v>0.00316360061141878</v>
      </c>
      <c r="AR14" s="62">
        <f>'Glad70-before-LQ'!AR14*$CG14*AR$93</f>
        <v>0.0107684783168228</v>
      </c>
      <c r="AS14" s="62">
        <f>'Glad70-before-LQ'!AS14*$CG14*AS$93</f>
        <v>0.347341146533762</v>
      </c>
      <c r="AT14" s="62">
        <f>'Glad70-before-LQ'!AT14*$CG14*AT$93</f>
        <v>0.00067557794325986</v>
      </c>
      <c r="AU14" s="62">
        <f>'Glad70-before-LQ'!AU14*$CG14*AU$93</f>
        <v>0.000761100282686606</v>
      </c>
      <c r="AV14" s="62">
        <f>'Glad70-before-LQ'!AV14*$CG14*AV$93</f>
        <v>0.000291329945565021</v>
      </c>
      <c r="AW14" s="62">
        <f>'Glad70-before-LQ'!AW14*$CG14*AW$93</f>
        <v>7.13257050445463e-05</v>
      </c>
      <c r="AX14" s="62">
        <f>'Glad70-before-LQ'!AX14*$CG14*AX$93</f>
        <v>0.0134592610367052</v>
      </c>
      <c r="AY14" s="62">
        <f>'Glad70-before-LQ'!AY14*$CG14*AY$93</f>
        <v>0.00011617600171456</v>
      </c>
      <c r="AZ14" s="62">
        <f>'Glad70-before-LQ'!AZ14*$CG14*AZ$93</f>
        <v>0.008011178338831689</v>
      </c>
      <c r="BA14" s="62">
        <f>'Glad70-before-LQ'!BA14*$CG14*BA$93</f>
        <v>0.00332045378359579</v>
      </c>
      <c r="BB14" s="62">
        <f>'Glad70-before-LQ'!BB14*$CG14*BB$93</f>
        <v>0.00245810946091746</v>
      </c>
      <c r="BC14" s="62">
        <f>'Glad70-before-LQ'!BC14*$CG14*BC$93</f>
        <v>0.0295374965217151</v>
      </c>
      <c r="BD14" s="62">
        <f>'Glad70-before-LQ'!BD14*$CG14*BD$93</f>
        <v>0.200104903430315</v>
      </c>
      <c r="BE14" s="62">
        <f>'Glad70-before-LQ'!BE14*$CG14*BE$93</f>
        <v>0.171619411495284</v>
      </c>
      <c r="BF14" s="62">
        <f>'Glad70-before-LQ'!BF14*$CG14*BF$93</f>
        <v>0.00177744300879187</v>
      </c>
      <c r="BG14" s="62">
        <f>'Glad70-before-LQ'!BG14*$CG14*BG$93</f>
        <v>0.08239677541520039</v>
      </c>
      <c r="BH14" s="62">
        <f>'Glad70-before-LQ'!BH14*$CG14*BH$93</f>
        <v>0.00928174492305078</v>
      </c>
      <c r="BI14" s="62">
        <f>'Glad70-before-LQ'!BI14*$CG14*BI$93</f>
        <v>0.122279119119123</v>
      </c>
      <c r="BJ14" s="62">
        <f>'Glad70-before-LQ'!BJ14*$CG14*BJ$93</f>
        <v>0.00250650060636069</v>
      </c>
      <c r="BK14" s="62">
        <f>'Glad70-before-LQ'!BK14*$CG14*BK$93</f>
        <v>0.0316929544943027</v>
      </c>
      <c r="BL14" s="62">
        <f>'Glad70-before-LQ'!BL14*$CG14*BL$93</f>
        <v>0.132208674395547</v>
      </c>
      <c r="BM14" s="62">
        <f>'Glad70-before-LQ'!BM14*$CG14*BM$93</f>
        <v>0.0206275414401347</v>
      </c>
      <c r="BN14" s="62">
        <f>'Glad70-before-LQ'!BN14*$CG14*BN$93</f>
        <v>0.00347030395985217</v>
      </c>
      <c r="BO14" s="62">
        <f>'Glad70-before-LQ'!BO14*$CG14*BO$93</f>
        <v>0.214435162156016</v>
      </c>
      <c r="BP14" s="62">
        <f>'Glad70-before-LQ'!BP14*$CG14*BP$93</f>
        <v>0.0461607673321424</v>
      </c>
      <c r="BQ14" s="62">
        <f>'Glad70-before-LQ'!BQ14*$CG14*BQ$93</f>
        <v>0.00109627133367243</v>
      </c>
      <c r="BR14" s="62">
        <f>'Glad70-before-LQ'!BR14*$CG14*BR$93</f>
        <v>0.00318936142088517</v>
      </c>
      <c r="BS14" s="62">
        <f>'Glad70-before-LQ'!BS14*$CG14*BS$93</f>
        <v>0.000632644522190058</v>
      </c>
      <c r="BT14" s="62">
        <f>'Glad70-before-LQ'!BT14*$CG14*BT$93</f>
        <v>0.0899751094467048</v>
      </c>
      <c r="BU14" s="62">
        <f>'Glad70-before-LQ'!BU14*$CG14*BU$93</f>
        <v>0.0212419796848108</v>
      </c>
      <c r="BV14" s="4">
        <f>SUM(D14:BU14)</f>
        <v>52.592230585225</v>
      </c>
      <c r="BW14" s="66">
        <f>'Glad-base'!BW14*'Households'!$B$3/'Households'!$B$7</f>
        <v>0.421551708784758</v>
      </c>
      <c r="BX14" s="66">
        <f>'Glad-base'!BX14*'Households'!$B$3/'Households'!$B$7</f>
        <v>0.396378150803296</v>
      </c>
      <c r="BY14" s="66">
        <f>'Glad-base'!BY14*'Businesses'!$B$4/'Businesses'!$C$4</f>
        <v>5.02123352068546</v>
      </c>
      <c r="BZ14" s="66">
        <f>'Glad-base'!BZ14*'Households'!$B$3/'Households'!$B$7</f>
        <v>0.0180418460144181</v>
      </c>
      <c r="CA14" s="66">
        <f>'Glad-base'!CA14*'Households'!$B$3/'Households'!$B$7</f>
        <v>0.25371704215242</v>
      </c>
      <c r="CB14" s="66">
        <f>'Glad-base'!CB14*'Glad-id-output'!B12/'Glad-id-output'!E12</f>
        <v>0.00154276174372804</v>
      </c>
      <c r="CC14" s="62">
        <f>'Exports'!D15</f>
        <v>1.7</v>
      </c>
      <c r="CD14" s="4">
        <f>SUM(BW14:CC14)</f>
        <v>7.81246503018408</v>
      </c>
      <c r="CE14" s="4">
        <f>SUM(CD14,BV14)</f>
        <v>60.4046956154091</v>
      </c>
      <c r="CF14" s="67">
        <v>0.00407922195591762</v>
      </c>
      <c r="CG14" s="67">
        <f>'Glad-id-output'!I12</f>
        <v>0.91</v>
      </c>
    </row>
    <row r="15" ht="20.05" customHeight="1">
      <c r="A15" t="s" s="58">
        <v>1</v>
      </c>
      <c r="B15" s="59">
        <v>11</v>
      </c>
      <c r="C15" t="s" s="60">
        <v>177</v>
      </c>
      <c r="D15" s="61">
        <f>'Glad70-before-LQ'!D15*$CG15*D$93</f>
        <v>0.226474707752012</v>
      </c>
      <c r="E15" s="62">
        <f>'Glad70-before-LQ'!E15*$CG15*E$93</f>
        <v>0.0358821070535806</v>
      </c>
      <c r="F15" s="62">
        <f>'Glad70-before-LQ'!F15*$CG15*F$93</f>
        <v>0.000416804189198999</v>
      </c>
      <c r="G15" s="62">
        <f>'Glad70-before-LQ'!G15*$CG15*G$93</f>
        <v>0.00713691978235134</v>
      </c>
      <c r="H15" s="62">
        <f>'Glad70-before-LQ'!H15*$CG15*H$93</f>
        <v>0.00648651541131488</v>
      </c>
      <c r="I15" s="62">
        <f>'Glad70-before-LQ'!I15*$CG15*I$93</f>
        <v>0.0104534732590165</v>
      </c>
      <c r="J15" s="62">
        <f>'Glad70-before-LQ'!J15*$CG15*J$93</f>
        <v>0.346822349186713</v>
      </c>
      <c r="K15" s="63">
        <f>'Glad70-before-LQ'!K15*$CG15*K$93</f>
        <v>0.0512753494199981</v>
      </c>
      <c r="L15" s="62">
        <f>'Glad70-before-LQ'!L15*$CG15*L$93</f>
        <v>0.00697105836919109</v>
      </c>
      <c r="M15" s="62">
        <f>'Glad70-before-LQ'!M15*$CG15*M$93</f>
        <v>0.0105807423705246</v>
      </c>
      <c r="N15" s="62">
        <f>'Glad70-before-LQ'!N15*$CG15*N$93</f>
        <v>0.462566830522091</v>
      </c>
      <c r="O15" s="62">
        <f>'Glad70-before-LQ'!O15*$CG15*O$93</f>
        <v>0.0356292076605269</v>
      </c>
      <c r="P15" s="62">
        <f>'Glad70-before-LQ'!P15*$CG15*P$93</f>
        <v>0.0258965908316038</v>
      </c>
      <c r="Q15" s="62">
        <f>'Glad70-before-LQ'!Q15*$CG15*Q$93</f>
        <v>0.00108613779837432</v>
      </c>
      <c r="R15" s="62">
        <f>'Glad70-before-LQ'!R15*$CG15*R$93</f>
        <v>0.000242552440123332</v>
      </c>
      <c r="S15" s="62">
        <f>'Glad70-before-LQ'!S15*$CG15*S$93</f>
        <v>0.000312453339970058</v>
      </c>
      <c r="T15" s="62">
        <f>'Glad70-before-LQ'!T15*$CG15*T$93</f>
        <v>0.0227502886134327</v>
      </c>
      <c r="U15" s="62">
        <f>'Glad70-before-LQ'!U15*$CG15*U$93</f>
        <v>0.366681707378317</v>
      </c>
      <c r="V15" s="62">
        <f>'Glad70-before-LQ'!V15*$CG15*V$93</f>
        <v>0.00262268775548577</v>
      </c>
      <c r="W15" s="62">
        <f>'Glad70-before-LQ'!W15*$CG15*W$93</f>
        <v>0.0330041823093181</v>
      </c>
      <c r="X15" s="64">
        <f>'Glad70-before-LQ'!X15*$CG15*X$93</f>
        <v>0</v>
      </c>
      <c r="Y15" s="62">
        <f>'Glad70-before-LQ'!Y15*$CG15*Y$93</f>
        <v>0.0257559597713109</v>
      </c>
      <c r="Z15" s="62">
        <f>'Glad70-before-LQ'!Z15*$CG15*Z$93</f>
        <v>0.00744508371503727</v>
      </c>
      <c r="AA15" s="62">
        <f>'Glad70-before-LQ'!AA15*$CG15*AA$93</f>
        <v>0.0106727380693004</v>
      </c>
      <c r="AB15" s="62">
        <f>'Glad70-before-LQ'!AB15*$CG15*AB$93</f>
        <v>0.000997643691672186</v>
      </c>
      <c r="AC15" s="65">
        <f>'Glad70-before-LQ'!AC15*$CG15*AC$93</f>
        <v>0.0223774628200238</v>
      </c>
      <c r="AD15" s="62">
        <f>'Glad70-before-LQ'!AD15*$CG15*AD$93</f>
        <v>0.000456025969797254</v>
      </c>
      <c r="AE15" s="62">
        <f>'Glad70-before-LQ'!AE15*$CG15*AE$93</f>
        <v>0.00472762094823539</v>
      </c>
      <c r="AF15" s="62">
        <f>'Glad70-before-LQ'!AF15*$CG15*AF$93</f>
        <v>0.0570897856121926</v>
      </c>
      <c r="AG15" s="62">
        <f>'Glad70-before-LQ'!AG15*$CG15*AG$93</f>
        <v>0.0148812581541049</v>
      </c>
      <c r="AH15" s="62">
        <f>'Glad70-before-LQ'!AH15*$CG15*AH$93</f>
        <v>0.0950112800240782</v>
      </c>
      <c r="AI15" s="62">
        <f>'Glad70-before-LQ'!AI15*$CG15*AI$93</f>
        <v>0.0910578403507208</v>
      </c>
      <c r="AJ15" s="62">
        <f>'Glad70-before-LQ'!AJ15*$CG15*AJ$93</f>
        <v>0.226575729858956</v>
      </c>
      <c r="AK15" s="62">
        <f>'Glad70-before-LQ'!AK15*$CG15*AK$93</f>
        <v>0.483808325543262</v>
      </c>
      <c r="AL15" s="62">
        <f>'Glad70-before-LQ'!AL15*$CG15*AL$93</f>
        <v>0.363633930258713</v>
      </c>
      <c r="AM15" s="62">
        <f>'Glad70-before-LQ'!AM15*$CG15*AM$93</f>
        <v>3.54585415445836</v>
      </c>
      <c r="AN15" s="62">
        <f>'Glad70-before-LQ'!AN15*$CG15*AN$93</f>
        <v>0.0219057442076449</v>
      </c>
      <c r="AO15" s="62">
        <f>'Glad70-before-LQ'!AO15*$CG15*AO$93</f>
        <v>0.0426145806428521</v>
      </c>
      <c r="AP15" s="62">
        <f>'Glad70-before-LQ'!AP15*$CG15*AP$93</f>
        <v>0.0117626602136936</v>
      </c>
      <c r="AQ15" s="62">
        <f>'Glad70-before-LQ'!AQ15*$CG15*AQ$93</f>
        <v>0.000971497328397761</v>
      </c>
      <c r="AR15" s="62">
        <f>'Glad70-before-LQ'!AR15*$CG15*AR$93</f>
        <v>0.00555666939117273</v>
      </c>
      <c r="AS15" s="62">
        <f>'Glad70-before-LQ'!AS15*$CG15*AS$93</f>
        <v>0.0252075987040364</v>
      </c>
      <c r="AT15" s="62">
        <f>'Glad70-before-LQ'!AT15*$CG15*AT$93</f>
        <v>0.000250398249937331</v>
      </c>
      <c r="AU15" s="62">
        <f>'Glad70-before-LQ'!AU15*$CG15*AU$93</f>
        <v>0.000882696197674788</v>
      </c>
      <c r="AV15" s="62">
        <f>'Glad70-before-LQ'!AV15*$CG15*AV$93</f>
        <v>9.01716094866163e-05</v>
      </c>
      <c r="AW15" s="62">
        <f>'Glad70-before-LQ'!AW15*$CG15*AW$93</f>
        <v>0.000269021969849358</v>
      </c>
      <c r="AX15" s="62">
        <f>'Glad70-before-LQ'!AX15*$CG15*AX$93</f>
        <v>0.00184781197000587</v>
      </c>
      <c r="AY15" s="62">
        <f>'Glad70-before-LQ'!AY15*$CG15*AY$93</f>
        <v>4.05897278539784e-05</v>
      </c>
      <c r="AZ15" s="62">
        <f>'Glad70-before-LQ'!AZ15*$CG15*AZ$93</f>
        <v>0.00207480543947145</v>
      </c>
      <c r="BA15" s="62">
        <f>'Glad70-before-LQ'!BA15*$CG15*BA$93</f>
        <v>0.00102779971277356</v>
      </c>
      <c r="BB15" s="62">
        <f>'Glad70-before-LQ'!BB15*$CG15*BB$93</f>
        <v>0.00230014637075829</v>
      </c>
      <c r="BC15" s="62">
        <f>'Glad70-before-LQ'!BC15*$CG15*BC$93</f>
        <v>0.0236988187885326</v>
      </c>
      <c r="BD15" s="62">
        <f>'Glad70-before-LQ'!BD15*$CG15*BD$93</f>
        <v>0.0150017748874823</v>
      </c>
      <c r="BE15" s="62">
        <f>'Glad70-before-LQ'!BE15*$CG15*BE$93</f>
        <v>0.160229281679984</v>
      </c>
      <c r="BF15" s="62">
        <f>'Glad70-before-LQ'!BF15*$CG15*BF$93</f>
        <v>0.0008506954092025719</v>
      </c>
      <c r="BG15" s="62">
        <f>'Glad70-before-LQ'!BG15*$CG15*BG$93</f>
        <v>0.055554242607925</v>
      </c>
      <c r="BH15" s="62">
        <f>'Glad70-before-LQ'!BH15*$CG15*BH$93</f>
        <v>0.0159247832653706</v>
      </c>
      <c r="BI15" s="62">
        <f>'Glad70-before-LQ'!BI15*$CG15*BI$93</f>
        <v>0.018101115694032</v>
      </c>
      <c r="BJ15" s="62">
        <f>'Glad70-before-LQ'!BJ15*$CG15*BJ$93</f>
        <v>0.00109275290831185</v>
      </c>
      <c r="BK15" s="62">
        <f>'Glad70-before-LQ'!BK15*$CG15*BK$93</f>
        <v>0.108671022028797</v>
      </c>
      <c r="BL15" s="62">
        <f>'Glad70-before-LQ'!BL15*$CG15*BL$93</f>
        <v>0.245880488879547</v>
      </c>
      <c r="BM15" s="62">
        <f>'Glad70-before-LQ'!BM15*$CG15*BM$93</f>
        <v>0.0404533283869551</v>
      </c>
      <c r="BN15" s="62">
        <f>'Glad70-before-LQ'!BN15*$CG15*BN$93</f>
        <v>0.00323873103538548</v>
      </c>
      <c r="BO15" s="62">
        <f>'Glad70-before-LQ'!BO15*$CG15*BO$93</f>
        <v>0.77105756848996</v>
      </c>
      <c r="BP15" s="62">
        <f>'Glad70-before-LQ'!BP15*$CG15*BP$93</f>
        <v>0.777667202083566</v>
      </c>
      <c r="BQ15" s="62">
        <f>'Glad70-before-LQ'!BQ15*$CG15*BQ$93</f>
        <v>0.00238082095176327</v>
      </c>
      <c r="BR15" s="62">
        <f>'Glad70-before-LQ'!BR15*$CG15*BR$93</f>
        <v>0.0584723674400565</v>
      </c>
      <c r="BS15" s="62">
        <f>'Glad70-before-LQ'!BS15*$CG15*BS$93</f>
        <v>0.0037576989536438</v>
      </c>
      <c r="BT15" s="62">
        <f>'Glad70-before-LQ'!BT15*$CG15*BT$93</f>
        <v>0.06376488549270209</v>
      </c>
      <c r="BU15" s="62">
        <f>'Glad70-before-LQ'!BU15*$CG15*BU$93</f>
        <v>0.0553973419943919</v>
      </c>
      <c r="BV15" s="4">
        <f>SUM(D15:BU15)</f>
        <v>9.141634617402129</v>
      </c>
      <c r="BW15" s="66">
        <f>'Glad-base'!BW15*'Households'!$B$3/'Households'!$B$7</f>
        <v>91.56055126217301</v>
      </c>
      <c r="BX15" s="66">
        <f>'Glad-base'!BX15*'Households'!$B$3/'Households'!$B$7</f>
        <v>0.00773149467559217</v>
      </c>
      <c r="BY15" s="66">
        <f>'Glad-base'!BY15*'Businesses'!$B$4/'Businesses'!$C$4</f>
        <v>1.11469031094661</v>
      </c>
      <c r="BZ15" s="66">
        <f>'Glad-base'!BZ15*'Households'!$B$3/'Households'!$B$7</f>
        <v>0.104183062554068</v>
      </c>
      <c r="CA15" s="66">
        <f>'Glad-base'!CA15*'Households'!$B$3/'Households'!$B$7</f>
        <v>0.451455160968074</v>
      </c>
      <c r="CB15" s="66">
        <f>'Glad-base'!CB15*'Glad-id-output'!B13/'Glad-id-output'!E13</f>
        <v>0.002111686544266</v>
      </c>
      <c r="CC15" s="62">
        <f>'Exports'!D16</f>
        <v>12.6</v>
      </c>
      <c r="CD15" s="4">
        <f>SUM(BW15:CC15)</f>
        <v>105.840722977862</v>
      </c>
      <c r="CE15" s="4">
        <f>SUM(CD15,BV15)</f>
        <v>114.982357595264</v>
      </c>
      <c r="CF15" s="67">
        <v>0.000589099632948171</v>
      </c>
      <c r="CG15" s="67">
        <f>'Glad-id-output'!I13</f>
        <v>0.09533171279296949</v>
      </c>
    </row>
    <row r="16" ht="20.05" customHeight="1">
      <c r="A16" t="s" s="58">
        <v>1</v>
      </c>
      <c r="B16" s="59">
        <v>12</v>
      </c>
      <c r="C16" t="s" s="60">
        <v>178</v>
      </c>
      <c r="D16" s="61">
        <f>'Glad70-before-LQ'!D16*$CG16*D$93</f>
        <v>0.00829852256512038</v>
      </c>
      <c r="E16" s="62">
        <f>'Glad70-before-LQ'!E16*$CG16*E$93</f>
        <v>0.000961483409839238</v>
      </c>
      <c r="F16" s="62">
        <f>'Glad70-before-LQ'!F16*$CG16*F$93</f>
        <v>7.56218276283285e-05</v>
      </c>
      <c r="G16" s="62">
        <f>'Glad70-before-LQ'!G16*$CG16*G$93</f>
        <v>0.000352203589175626</v>
      </c>
      <c r="H16" s="62">
        <f>'Glad70-before-LQ'!H16*$CG16*H$93</f>
        <v>0.0012769808439178</v>
      </c>
      <c r="I16" s="62">
        <f>'Glad70-before-LQ'!I16*$CG16*I$93</f>
        <v>0.00220546378301953</v>
      </c>
      <c r="J16" s="62">
        <f>'Glad70-before-LQ'!J16*$CG16*J$93</f>
        <v>0.0781824408979175</v>
      </c>
      <c r="K16" s="63">
        <f>'Glad70-before-LQ'!K16*$CG16*K$93</f>
        <v>0.0124379434010842</v>
      </c>
      <c r="L16" s="62">
        <f>'Glad70-before-LQ'!L16*$CG16*L$93</f>
        <v>0.00304357838207901</v>
      </c>
      <c r="M16" s="62">
        <f>'Glad70-before-LQ'!M16*$CG16*M$93</f>
        <v>0.000698280921106086</v>
      </c>
      <c r="N16" s="62">
        <f>'Glad70-before-LQ'!N16*$CG16*N$93</f>
        <v>0.011199035564362</v>
      </c>
      <c r="O16" s="62">
        <f>'Glad70-before-LQ'!O16*$CG16*O$93</f>
        <v>0.0624951608086233</v>
      </c>
      <c r="P16" s="62">
        <f>'Glad70-before-LQ'!P16*$CG16*P$93</f>
        <v>0.000597057749529558</v>
      </c>
      <c r="Q16" s="62">
        <f>'Glad70-before-LQ'!Q16*$CG16*Q$93</f>
        <v>0.000420310083594104</v>
      </c>
      <c r="R16" s="62">
        <f>'Glad70-before-LQ'!R16*$CG16*R$93</f>
        <v>0.000149588602229176</v>
      </c>
      <c r="S16" s="62">
        <f>'Glad70-before-LQ'!S16*$CG16*S$93</f>
        <v>0.000249836259601322</v>
      </c>
      <c r="T16" s="62">
        <f>'Glad70-before-LQ'!T16*$CG16*T$93</f>
        <v>0.0028237192075057</v>
      </c>
      <c r="U16" s="62">
        <f>'Glad70-before-LQ'!U16*$CG16*U$93</f>
        <v>0.0424139485493454</v>
      </c>
      <c r="V16" s="62">
        <f>'Glad70-before-LQ'!V16*$CG16*V$93</f>
        <v>0.00157859820931079</v>
      </c>
      <c r="W16" s="62">
        <f>'Glad70-before-LQ'!W16*$CG16*W$93</f>
        <v>0.014445019070757</v>
      </c>
      <c r="X16" s="64">
        <f>'Glad70-before-LQ'!X16*$CG16*X$93</f>
        <v>0</v>
      </c>
      <c r="Y16" s="62">
        <f>'Glad70-before-LQ'!Y16*$CG16*Y$93</f>
        <v>0.00785134774108504</v>
      </c>
      <c r="Z16" s="62">
        <f>'Glad70-before-LQ'!Z16*$CG16*Z$93</f>
        <v>0.00193054517949002</v>
      </c>
      <c r="AA16" s="62">
        <f>'Glad70-before-LQ'!AA16*$CG16*AA$93</f>
        <v>0.00228612147914436</v>
      </c>
      <c r="AB16" s="62">
        <f>'Glad70-before-LQ'!AB16*$CG16*AB$93</f>
        <v>0.000142090347343221</v>
      </c>
      <c r="AC16" s="65">
        <f>'Glad70-before-LQ'!AC16*$CG16*AC$93</f>
        <v>0.00468407565919076</v>
      </c>
      <c r="AD16" s="62">
        <f>'Glad70-before-LQ'!AD16*$CG16*AD$93</f>
        <v>4.12847392816105e-05</v>
      </c>
      <c r="AE16" s="62">
        <f>'Glad70-before-LQ'!AE16*$CG16*AE$93</f>
        <v>0.00166365366840565</v>
      </c>
      <c r="AF16" s="62">
        <f>'Glad70-before-LQ'!AF16*$CG16*AF$93</f>
        <v>0.00155952471955324</v>
      </c>
      <c r="AG16" s="62">
        <f>'Glad70-before-LQ'!AG16*$CG16*AG$93</f>
        <v>0.00320613570243784</v>
      </c>
      <c r="AH16" s="62">
        <f>'Glad70-before-LQ'!AH16*$CG16*AH$93</f>
        <v>0.0196546836014236</v>
      </c>
      <c r="AI16" s="62">
        <f>'Glad70-before-LQ'!AI16*$CG16*AI$93</f>
        <v>0.0142121372023318</v>
      </c>
      <c r="AJ16" s="62">
        <f>'Glad70-before-LQ'!AJ16*$CG16*AJ$93</f>
        <v>0.00634058993417393</v>
      </c>
      <c r="AK16" s="62">
        <f>'Glad70-before-LQ'!AK16*$CG16*AK$93</f>
        <v>0.0125235859970471</v>
      </c>
      <c r="AL16" s="62">
        <f>'Glad70-before-LQ'!AL16*$CG16*AL$93</f>
        <v>0.18594994788451</v>
      </c>
      <c r="AM16" s="62">
        <f>'Glad70-before-LQ'!AM16*$CG16*AM$93</f>
        <v>0.832417320847785</v>
      </c>
      <c r="AN16" s="62">
        <f>'Glad70-before-LQ'!AN16*$CG16*AN$93</f>
        <v>0.0054205584896241</v>
      </c>
      <c r="AO16" s="62">
        <f>'Glad70-before-LQ'!AO16*$CG16*AO$93</f>
        <v>0.0118911678631943</v>
      </c>
      <c r="AP16" s="62">
        <f>'Glad70-before-LQ'!AP16*$CG16*AP$93</f>
        <v>0.00113419598144008</v>
      </c>
      <c r="AQ16" s="62">
        <f>'Glad70-before-LQ'!AQ16*$CG16*AQ$93</f>
        <v>0.00204363808178242</v>
      </c>
      <c r="AR16" s="62">
        <f>'Glad70-before-LQ'!AR16*$CG16*AR$93</f>
        <v>0.000507640118521225</v>
      </c>
      <c r="AS16" s="62">
        <f>'Glad70-before-LQ'!AS16*$CG16*AS$93</f>
        <v>0.00454613536744509</v>
      </c>
      <c r="AT16" s="62">
        <f>'Glad70-before-LQ'!AT16*$CG16*AT$93</f>
        <v>7.193734119465209e-05</v>
      </c>
      <c r="AU16" s="62">
        <f>'Glad70-before-LQ'!AU16*$CG16*AU$93</f>
        <v>5.6974334415718e-05</v>
      </c>
      <c r="AV16" s="62">
        <f>'Glad70-before-LQ'!AV16*$CG16*AV$93</f>
        <v>1.919061478109e-05</v>
      </c>
      <c r="AW16" s="62">
        <f>'Glad70-before-LQ'!AW16*$CG16*AW$93</f>
        <v>4.24017823509503e-05</v>
      </c>
      <c r="AX16" s="62">
        <f>'Glad70-before-LQ'!AX16*$CG16*AX$93</f>
        <v>0.000322772088958022</v>
      </c>
      <c r="AY16" s="62">
        <f>'Glad70-before-LQ'!AY16*$CG16*AY$93</f>
        <v>8.56425079654926e-06</v>
      </c>
      <c r="AZ16" s="62">
        <f>'Glad70-before-LQ'!AZ16*$CG16*AZ$93</f>
        <v>0.00320844051844234</v>
      </c>
      <c r="BA16" s="62">
        <f>'Glad70-before-LQ'!BA16*$CG16*BA$93</f>
        <v>0.00065328293255949</v>
      </c>
      <c r="BB16" s="62">
        <f>'Glad70-before-LQ'!BB16*$CG16*BB$93</f>
        <v>0.00077176479302409</v>
      </c>
      <c r="BC16" s="62">
        <f>'Glad70-before-LQ'!BC16*$CG16*BC$93</f>
        <v>0.00379456484360242</v>
      </c>
      <c r="BD16" s="62">
        <f>'Glad70-before-LQ'!BD16*$CG16*BD$93</f>
        <v>0.00350000917933429</v>
      </c>
      <c r="BE16" s="62">
        <f>'Glad70-before-LQ'!BE16*$CG16*BE$93</f>
        <v>0.0145786988898544</v>
      </c>
      <c r="BF16" s="62">
        <f>'Glad70-before-LQ'!BF16*$CG16*BF$93</f>
        <v>0.000159348464649054</v>
      </c>
      <c r="BG16" s="62">
        <f>'Glad70-before-LQ'!BG16*$CG16*BG$93</f>
        <v>0.00542882751383935</v>
      </c>
      <c r="BH16" s="62">
        <f>'Glad70-before-LQ'!BH16*$CG16*BH$93</f>
        <v>0.00178186372571542</v>
      </c>
      <c r="BI16" s="62">
        <f>'Glad70-before-LQ'!BI16*$CG16*BI$93</f>
        <v>0.0130632108242091</v>
      </c>
      <c r="BJ16" s="62">
        <f>'Glad70-before-LQ'!BJ16*$CG16*BJ$93</f>
        <v>0.000290811044367255</v>
      </c>
      <c r="BK16" s="62">
        <f>'Glad70-before-LQ'!BK16*$CG16*BK$93</f>
        <v>0.00452273141573812</v>
      </c>
      <c r="BL16" s="62">
        <f>'Glad70-before-LQ'!BL16*$CG16*BL$93</f>
        <v>0.008830958548535521</v>
      </c>
      <c r="BM16" s="62">
        <f>'Glad70-before-LQ'!BM16*$CG16*BM$93</f>
        <v>0.00590252934804358</v>
      </c>
      <c r="BN16" s="62">
        <f>'Glad70-before-LQ'!BN16*$CG16*BN$93</f>
        <v>0.000348143807473487</v>
      </c>
      <c r="BO16" s="62">
        <f>'Glad70-before-LQ'!BO16*$CG16*BO$93</f>
        <v>0.0258325597439117</v>
      </c>
      <c r="BP16" s="62">
        <f>'Glad70-before-LQ'!BP16*$CG16*BP$93</f>
        <v>0.0287717308542942</v>
      </c>
      <c r="BQ16" s="62">
        <f>'Glad70-before-LQ'!BQ16*$CG16*BQ$93</f>
        <v>8.36020816176778e-05</v>
      </c>
      <c r="BR16" s="62">
        <f>'Glad70-before-LQ'!BR16*$CG16*BR$93</f>
        <v>0.00696128836753009</v>
      </c>
      <c r="BS16" s="62">
        <f>'Glad70-before-LQ'!BS16*$CG16*BS$93</f>
        <v>0.00410850806495097</v>
      </c>
      <c r="BT16" s="62">
        <f>'Glad70-before-LQ'!BT16*$CG16*BT$93</f>
        <v>0.0107711435585468</v>
      </c>
      <c r="BU16" s="62">
        <f>'Glad70-before-LQ'!BU16*$CG16*BU$93</f>
        <v>0.00646346491167989</v>
      </c>
      <c r="BV16" s="4">
        <f>SUM(D16:BU16)</f>
        <v>1.51426049817537</v>
      </c>
      <c r="BW16" s="66">
        <f>'Glad-base'!BW16*'Households'!$B$3/'Households'!$B$7</f>
        <v>29.1450175440989</v>
      </c>
      <c r="BX16" s="66">
        <f>'Glad-base'!BX16*'Households'!$B$3/'Households'!$B$7</f>
        <v>0.000973564665293512</v>
      </c>
      <c r="BY16" s="66">
        <f>'Glad-base'!BY16*'Businesses'!$B$4/'Businesses'!$C$4</f>
        <v>0.137828024792385</v>
      </c>
      <c r="BZ16" s="66">
        <f>'Glad-base'!BZ16*'Households'!$B$3/'Households'!$B$7</f>
        <v>0.0118347368589083</v>
      </c>
      <c r="CA16" s="66">
        <f>'Glad-base'!CA16*'Households'!$B$3/'Households'!$B$7</f>
        <v>0.055988476869207</v>
      </c>
      <c r="CB16" s="66">
        <f>'Glad-base'!CB16*'Glad-id-output'!B14/'Glad-id-output'!E14</f>
        <v>0.06572856718715619</v>
      </c>
      <c r="CC16" s="62">
        <f>'Exports'!D17</f>
        <v>4.3</v>
      </c>
      <c r="CD16" s="4">
        <f>SUM(BW16:CC16)</f>
        <v>33.7173709144719</v>
      </c>
      <c r="CE16" s="4">
        <f>SUM(CD16,BV16)</f>
        <v>35.2316314126473</v>
      </c>
      <c r="CF16" s="67">
        <v>0.000956248004131119</v>
      </c>
      <c r="CG16" s="67">
        <f>'Glad-id-output'!I14</f>
        <v>0.154745912219399</v>
      </c>
    </row>
    <row r="17" ht="20.05" customHeight="1">
      <c r="A17" t="s" s="58">
        <v>1</v>
      </c>
      <c r="B17" s="59">
        <v>13</v>
      </c>
      <c r="C17" t="s" s="60">
        <v>101</v>
      </c>
      <c r="D17" s="61">
        <f>'Glad70-before-LQ'!D17*$CG17*D$93</f>
        <v>0.00567407700138339</v>
      </c>
      <c r="E17" s="62">
        <f>'Glad70-before-LQ'!E17*$CG17*E$93</f>
        <v>0.0013959028448005</v>
      </c>
      <c r="F17" s="62">
        <f>'Glad70-before-LQ'!F17*$CG17*F$93</f>
        <v>0.0002566775700385</v>
      </c>
      <c r="G17" s="62">
        <f>'Glad70-before-LQ'!G17*$CG17*G$93</f>
        <v>0.00136346464659488</v>
      </c>
      <c r="H17" s="62">
        <f>'Glad70-before-LQ'!H17*$CG17*H$93</f>
        <v>0.00081638961157158</v>
      </c>
      <c r="I17" s="62">
        <f>'Glad70-before-LQ'!I17*$CG17*I$93</f>
        <v>0.00246617638377806</v>
      </c>
      <c r="J17" s="62">
        <f>'Glad70-before-LQ'!J17*$CG17*J$93</f>
        <v>0.144416884920777</v>
      </c>
      <c r="K17" s="63">
        <f>'Glad70-before-LQ'!K17*$CG17*K$93</f>
        <v>0.00816539255184549</v>
      </c>
      <c r="L17" s="62">
        <f>'Glad70-before-LQ'!L17*$CG17*L$93</f>
        <v>0.00165403561034907</v>
      </c>
      <c r="M17" s="62">
        <f>'Glad70-before-LQ'!M17*$CG17*M$93</f>
        <v>0.000662533676021064</v>
      </c>
      <c r="N17" s="62">
        <f>'Glad70-before-LQ'!N17*$CG17*N$93</f>
        <v>0.00349452270803168</v>
      </c>
      <c r="O17" s="62">
        <f>'Glad70-before-LQ'!O17*$CG17*O$93</f>
        <v>0.000790310381558183</v>
      </c>
      <c r="P17" s="62">
        <f>'Glad70-before-LQ'!P17*$CG17*P$93</f>
        <v>0.02349816712907</v>
      </c>
      <c r="Q17" s="62">
        <f>'Glad70-before-LQ'!Q17*$CG17*Q$93</f>
        <v>0.000874502616129875</v>
      </c>
      <c r="R17" s="62">
        <f>'Glad70-before-LQ'!R17*$CG17*R$93</f>
        <v>0.000184106124417107</v>
      </c>
      <c r="S17" s="62">
        <f>'Glad70-before-LQ'!S17*$CG17*S$93</f>
        <v>0.00175311000621062</v>
      </c>
      <c r="T17" s="62">
        <f>'Glad70-before-LQ'!T17*$CG17*T$93</f>
        <v>0.00161141438662607</v>
      </c>
      <c r="U17" s="62">
        <f>'Glad70-before-LQ'!U17*$CG17*U$93</f>
        <v>0.06746107326599091</v>
      </c>
      <c r="V17" s="62">
        <f>'Glad70-before-LQ'!V17*$CG17*V$93</f>
        <v>0.00644969482566512</v>
      </c>
      <c r="W17" s="62">
        <f>'Glad70-before-LQ'!W17*$CG17*W$93</f>
        <v>0.0230201537864577</v>
      </c>
      <c r="X17" s="64">
        <f>'Glad70-before-LQ'!X17*$CG17*X$93</f>
        <v>0</v>
      </c>
      <c r="Y17" s="62">
        <f>'Glad70-before-LQ'!Y17*$CG17*Y$93</f>
        <v>0.026794034258281</v>
      </c>
      <c r="Z17" s="62">
        <f>'Glad70-before-LQ'!Z17*$CG17*Z$93</f>
        <v>0.008993888269414409</v>
      </c>
      <c r="AA17" s="62">
        <f>'Glad70-before-LQ'!AA17*$CG17*AA$93</f>
        <v>0.009540625046892509</v>
      </c>
      <c r="AB17" s="62">
        <f>'Glad70-before-LQ'!AB17*$CG17*AB$93</f>
        <v>0.00347582763225316</v>
      </c>
      <c r="AC17" s="65">
        <f>'Glad70-before-LQ'!AC17*$CG17*AC$93</f>
        <v>0.00471258615192288</v>
      </c>
      <c r="AD17" s="62">
        <f>'Glad70-before-LQ'!AD17*$CG17*AD$93</f>
        <v>3.00312759458962e-05</v>
      </c>
      <c r="AE17" s="62">
        <f>'Glad70-before-LQ'!AE17*$CG17*AE$93</f>
        <v>0.00302223810966596</v>
      </c>
      <c r="AF17" s="62">
        <f>'Glad70-before-LQ'!AF17*$CG17*AF$93</f>
        <v>0.00847511013096898</v>
      </c>
      <c r="AG17" s="62">
        <f>'Glad70-before-LQ'!AG17*$CG17*AG$93</f>
        <v>0.0647415898655436</v>
      </c>
      <c r="AH17" s="62">
        <f>'Glad70-before-LQ'!AH17*$CG17*AH$93</f>
        <v>0.0516170163041992</v>
      </c>
      <c r="AI17" s="62">
        <f>'Glad70-before-LQ'!AI17*$CG17*AI$93</f>
        <v>0.133063159199105</v>
      </c>
      <c r="AJ17" s="62">
        <f>'Glad70-before-LQ'!AJ17*$CG17*AJ$93</f>
        <v>0.0335165968777463</v>
      </c>
      <c r="AK17" s="62">
        <f>'Glad70-before-LQ'!AK17*$CG17*AK$93</f>
        <v>0.0218395281076209</v>
      </c>
      <c r="AL17" s="62">
        <f>'Glad70-before-LQ'!AL17*$CG17*AL$93</f>
        <v>0.00512210239269372</v>
      </c>
      <c r="AM17" s="62">
        <f>'Glad70-before-LQ'!AM17*$CG17*AM$93</f>
        <v>0.0146544140999048</v>
      </c>
      <c r="AN17" s="62">
        <f>'Glad70-before-LQ'!AN17*$CG17*AN$93</f>
        <v>0.0213848299105725</v>
      </c>
      <c r="AO17" s="62">
        <f>'Glad70-before-LQ'!AO17*$CG17*AO$93</f>
        <v>0.0116679187781916</v>
      </c>
      <c r="AP17" s="62">
        <f>'Glad70-before-LQ'!AP17*$CG17*AP$93</f>
        <v>0.00546494135740088</v>
      </c>
      <c r="AQ17" s="62">
        <f>'Glad70-before-LQ'!AQ17*$CG17*AQ$93</f>
        <v>0.000424375620091696</v>
      </c>
      <c r="AR17" s="62">
        <f>'Glad70-before-LQ'!AR17*$CG17*AR$93</f>
        <v>0.00112637043980711</v>
      </c>
      <c r="AS17" s="62">
        <f>'Glad70-before-LQ'!AS17*$CG17*AS$93</f>
        <v>0.00245303445628269</v>
      </c>
      <c r="AT17" s="62">
        <f>'Glad70-before-LQ'!AT17*$CG17*AT$93</f>
        <v>0.000252065721947126</v>
      </c>
      <c r="AU17" s="62">
        <f>'Glad70-before-LQ'!AU17*$CG17*AU$93</f>
        <v>0.000265737524901654</v>
      </c>
      <c r="AV17" s="62">
        <f>'Glad70-before-LQ'!AV17*$CG17*AV$93</f>
        <v>4.3708686219954e-05</v>
      </c>
      <c r="AW17" s="62">
        <f>'Glad70-before-LQ'!AW17*$CG17*AW$93</f>
        <v>2.71550039800911e-05</v>
      </c>
      <c r="AX17" s="62">
        <f>'Glad70-before-LQ'!AX17*$CG17*AX$93</f>
        <v>0.000350977592603329</v>
      </c>
      <c r="AY17" s="62">
        <f>'Glad70-before-LQ'!AY17*$CG17*AY$93</f>
        <v>1.97142841856568e-05</v>
      </c>
      <c r="AZ17" s="62">
        <f>'Glad70-before-LQ'!AZ17*$CG17*AZ$93</f>
        <v>0.000396427023550963</v>
      </c>
      <c r="BA17" s="62">
        <f>'Glad70-before-LQ'!BA17*$CG17*BA$93</f>
        <v>0.000107019017247441</v>
      </c>
      <c r="BB17" s="62">
        <f>'Glad70-before-LQ'!BB17*$CG17*BB$93</f>
        <v>0.000463773702952531</v>
      </c>
      <c r="BC17" s="62">
        <f>'Glad70-before-LQ'!BC17*$CG17*BC$93</f>
        <v>0.00264775469034285</v>
      </c>
      <c r="BD17" s="62">
        <f>'Glad70-before-LQ'!BD17*$CG17*BD$93</f>
        <v>0.00112319645002429</v>
      </c>
      <c r="BE17" s="62">
        <f>'Glad70-before-LQ'!BE17*$CG17*BE$93</f>
        <v>0.0111905098119597</v>
      </c>
      <c r="BF17" s="62">
        <f>'Glad70-before-LQ'!BF17*$CG17*BF$93</f>
        <v>0.000101450218764069</v>
      </c>
      <c r="BG17" s="62">
        <f>'Glad70-before-LQ'!BG17*$CG17*BG$93</f>
        <v>0.0046035242972095</v>
      </c>
      <c r="BH17" s="62">
        <f>'Glad70-before-LQ'!BH17*$CG17*BH$93</f>
        <v>0.00177008661861474</v>
      </c>
      <c r="BI17" s="62">
        <f>'Glad70-before-LQ'!BI17*$CG17*BI$93</f>
        <v>0.00258268782048079</v>
      </c>
      <c r="BJ17" s="62">
        <f>'Glad70-before-LQ'!BJ17*$CG17*BJ$93</f>
        <v>0.000107890240909936</v>
      </c>
      <c r="BK17" s="62">
        <f>'Glad70-before-LQ'!BK17*$CG17*BK$93</f>
        <v>0.00632911959464996</v>
      </c>
      <c r="BL17" s="62">
        <f>'Glad70-before-LQ'!BL17*$CG17*BL$93</f>
        <v>0.0648135821759943</v>
      </c>
      <c r="BM17" s="62">
        <f>'Glad70-before-LQ'!BM17*$CG17*BM$93</f>
        <v>0.00578742249417888</v>
      </c>
      <c r="BN17" s="62">
        <f>'Glad70-before-LQ'!BN17*$CG17*BN$93</f>
        <v>0.000362654331432035</v>
      </c>
      <c r="BO17" s="62">
        <f>'Glad70-before-LQ'!BO17*$CG17*BO$93</f>
        <v>0.0516093775458856</v>
      </c>
      <c r="BP17" s="62">
        <f>'Glad70-before-LQ'!BP17*$CG17*BP$93</f>
        <v>0.0219111537667986</v>
      </c>
      <c r="BQ17" s="62">
        <f>'Glad70-before-LQ'!BQ17*$CG17*BQ$93</f>
        <v>0.000267441138901038</v>
      </c>
      <c r="BR17" s="62">
        <f>'Glad70-before-LQ'!BR17*$CG17*BR$93</f>
        <v>0.00617143515972345</v>
      </c>
      <c r="BS17" s="62">
        <f>'Glad70-before-LQ'!BS17*$CG17*BS$93</f>
        <v>0.000500624570474553</v>
      </c>
      <c r="BT17" s="62">
        <f>'Glad70-before-LQ'!BT17*$CG17*BT$93</f>
        <v>0.0235471714484293</v>
      </c>
      <c r="BU17" s="62">
        <f>'Glad70-before-LQ'!BU17*$CG17*BU$93</f>
        <v>0.0108240422597001</v>
      </c>
      <c r="BV17" s="4">
        <f>SUM(D17:BU17)</f>
        <v>0.946306511523884</v>
      </c>
      <c r="BW17" s="66">
        <f>'Glad-base'!BW17*'Households'!$B$3/'Households'!$B$7</f>
        <v>4.1277729676931</v>
      </c>
      <c r="BX17" s="66">
        <f>'Glad-base'!BX17*'Households'!$B$3/'Households'!$B$7</f>
        <v>4.26923480947477e-05</v>
      </c>
      <c r="BY17" s="66">
        <f>'Glad-base'!BY17*'Businesses'!$B$4/'Businesses'!$C$4</f>
        <v>0.702448129050777</v>
      </c>
      <c r="BZ17" s="66">
        <f>'Glad-base'!BZ17*'Households'!$B$3/'Households'!$B$7</f>
        <v>0.06995126307929971</v>
      </c>
      <c r="CA17" s="66">
        <f>'Glad-base'!CA17*'Households'!$B$3/'Households'!$B$7</f>
        <v>0.678231838733265</v>
      </c>
      <c r="CB17" s="66">
        <f>'Glad-base'!CB17*'Glad-id-output'!B15/'Glad-id-output'!E15</f>
        <v>0.0163820445550065</v>
      </c>
      <c r="CC17" s="62">
        <f>'Exports'!D18</f>
        <v>1</v>
      </c>
      <c r="CD17" s="4">
        <f>SUM(BW17:CC17)</f>
        <v>6.59482893545954</v>
      </c>
      <c r="CE17" s="4">
        <f>SUM(CD17,BV17)</f>
        <v>7.54113544698342</v>
      </c>
      <c r="CF17" s="67">
        <v>0.000808937922750958</v>
      </c>
      <c r="CG17" s="67">
        <f>'Glad-id-output'!I15</f>
        <v>0.130907292087585</v>
      </c>
    </row>
    <row r="18" ht="20.05" customHeight="1">
      <c r="A18" t="s" s="58">
        <v>1</v>
      </c>
      <c r="B18" s="59">
        <v>14</v>
      </c>
      <c r="C18" t="s" s="60">
        <v>179</v>
      </c>
      <c r="D18" s="61">
        <f>'Glad70-before-LQ'!D18*$CG18*D$93</f>
        <v>0.00410245358350052</v>
      </c>
      <c r="E18" s="62">
        <f>'Glad70-before-LQ'!E18*$CG18*E$93</f>
        <v>0.00060167276151205</v>
      </c>
      <c r="F18" s="62">
        <f>'Glad70-before-LQ'!F18*$CG18*F$93</f>
        <v>5.14042646587537e-05</v>
      </c>
      <c r="G18" s="62">
        <f>'Glad70-before-LQ'!G18*$CG18*G$93</f>
        <v>0.000554117951412061</v>
      </c>
      <c r="H18" s="62">
        <f>'Glad70-before-LQ'!H18*$CG18*H$93</f>
        <v>0.000442119366026045</v>
      </c>
      <c r="I18" s="62">
        <f>'Glad70-before-LQ'!I18*$CG18*I$93</f>
        <v>0.000969487916028135</v>
      </c>
      <c r="J18" s="62">
        <f>'Glad70-before-LQ'!J18*$CG18*J$93</f>
        <v>0.0230826870306228</v>
      </c>
      <c r="K18" s="63">
        <f>'Glad70-before-LQ'!K18*$CG18*K$93</f>
        <v>0.00881098592484345</v>
      </c>
      <c r="L18" s="62">
        <f>'Glad70-before-LQ'!L18*$CG18*L$93</f>
        <v>0.00154573115822905</v>
      </c>
      <c r="M18" s="62">
        <f>'Glad70-before-LQ'!M18*$CG18*M$93</f>
        <v>0.000646194444166393</v>
      </c>
      <c r="N18" s="62">
        <f>'Glad70-before-LQ'!N18*$CG18*N$93</f>
        <v>0.000586471169115703</v>
      </c>
      <c r="O18" s="62">
        <f>'Glad70-before-LQ'!O18*$CG18*O$93</f>
        <v>0.000228237523055411</v>
      </c>
      <c r="P18" s="62">
        <f>'Glad70-before-LQ'!P18*$CG18*P$93</f>
        <v>0.000687218947639535</v>
      </c>
      <c r="Q18" s="62">
        <f>'Glad70-before-LQ'!Q18*$CG18*Q$93</f>
        <v>0.05675924502885</v>
      </c>
      <c r="R18" s="62">
        <f>'Glad70-before-LQ'!R18*$CG18*R$93</f>
        <v>0.00539898328479478</v>
      </c>
      <c r="S18" s="62">
        <f>'Glad70-before-LQ'!S18*$CG18*S$93</f>
        <v>5.02875856874607e-05</v>
      </c>
      <c r="T18" s="62">
        <f>'Glad70-before-LQ'!T18*$CG18*T$93</f>
        <v>0.00575534421136682</v>
      </c>
      <c r="U18" s="62">
        <f>'Glad70-before-LQ'!U18*$CG18*U$93</f>
        <v>0.00468879791467287</v>
      </c>
      <c r="V18" s="62">
        <f>'Glad70-before-LQ'!V18*$CG18*V$93</f>
        <v>0.00157968918325542</v>
      </c>
      <c r="W18" s="62">
        <f>'Glad70-before-LQ'!W18*$CG18*W$93</f>
        <v>0.0472664124276933</v>
      </c>
      <c r="X18" s="64">
        <f>'Glad70-before-LQ'!X18*$CG18*X$93</f>
        <v>0</v>
      </c>
      <c r="Y18" s="62">
        <f>'Glad70-before-LQ'!Y18*$CG18*Y$93</f>
        <v>0.0943551659710162</v>
      </c>
      <c r="Z18" s="62">
        <f>'Glad70-before-LQ'!Z18*$CG18*Z$93</f>
        <v>0.0101025066228383</v>
      </c>
      <c r="AA18" s="62">
        <f>'Glad70-before-LQ'!AA18*$CG18*AA$93</f>
        <v>0.00612569641590409</v>
      </c>
      <c r="AB18" s="62">
        <f>'Glad70-before-LQ'!AB18*$CG18*AB$93</f>
        <v>0.026547014709658</v>
      </c>
      <c r="AC18" s="65">
        <f>'Glad70-before-LQ'!AC18*$CG18*AC$93</f>
        <v>0.00291352171928555</v>
      </c>
      <c r="AD18" s="62">
        <f>'Glad70-before-LQ'!AD18*$CG18*AD$93</f>
        <v>1.66764839704085e-05</v>
      </c>
      <c r="AE18" s="62">
        <f>'Glad70-before-LQ'!AE18*$CG18*AE$93</f>
        <v>0.00509889863064921</v>
      </c>
      <c r="AF18" s="62">
        <f>'Glad70-before-LQ'!AF18*$CG18*AF$93</f>
        <v>0.00735664439028224</v>
      </c>
      <c r="AG18" s="62">
        <f>'Glad70-before-LQ'!AG18*$CG18*AG$93</f>
        <v>0.578042197912624</v>
      </c>
      <c r="AH18" s="62">
        <f>'Glad70-before-LQ'!AH18*$CG18*AH$93</f>
        <v>0.560087192175486</v>
      </c>
      <c r="AI18" s="62">
        <f>'Glad70-before-LQ'!AI18*$CG18*AI$93</f>
        <v>1.02281261296702</v>
      </c>
      <c r="AJ18" s="62">
        <f>'Glad70-before-LQ'!AJ18*$CG18*AJ$93</f>
        <v>0.0143993333153954</v>
      </c>
      <c r="AK18" s="62">
        <f>'Glad70-before-LQ'!AK18*$CG18*AK$93</f>
        <v>0.0189552025231725</v>
      </c>
      <c r="AL18" s="62">
        <f>'Glad70-before-LQ'!AL18*$CG18*AL$93</f>
        <v>0.00209131513742511</v>
      </c>
      <c r="AM18" s="62">
        <f>'Glad70-before-LQ'!AM18*$CG18*AM$93</f>
        <v>0.00461812898380488</v>
      </c>
      <c r="AN18" s="62">
        <f>'Glad70-before-LQ'!AN18*$CG18*AN$93</f>
        <v>0.00732058498647486</v>
      </c>
      <c r="AO18" s="62">
        <f>'Glad70-before-LQ'!AO18*$CG18*AO$93</f>
        <v>0.0102482574729656</v>
      </c>
      <c r="AP18" s="62">
        <f>'Glad70-before-LQ'!AP18*$CG18*AP$93</f>
        <v>0.00091281739470783</v>
      </c>
      <c r="AQ18" s="62">
        <f>'Glad70-before-LQ'!AQ18*$CG18*AQ$93</f>
        <v>7.96968782414484e-05</v>
      </c>
      <c r="AR18" s="62">
        <f>'Glad70-before-LQ'!AR18*$CG18*AR$93</f>
        <v>0.000468989553033794</v>
      </c>
      <c r="AS18" s="62">
        <f>'Glad70-before-LQ'!AS18*$CG18*AS$93</f>
        <v>0.009618449162910721</v>
      </c>
      <c r="AT18" s="62">
        <f>'Glad70-before-LQ'!AT18*$CG18*AT$93</f>
        <v>2.35787677998643e-05</v>
      </c>
      <c r="AU18" s="62">
        <f>'Glad70-before-LQ'!AU18*$CG18*AU$93</f>
        <v>0.000161675278693605</v>
      </c>
      <c r="AV18" s="62">
        <f>'Glad70-before-LQ'!AV18*$CG18*AV$93</f>
        <v>1.30353176828022e-05</v>
      </c>
      <c r="AW18" s="62">
        <f>'Glad70-before-LQ'!AW18*$CG18*AW$93</f>
        <v>5.86692755397806e-06</v>
      </c>
      <c r="AX18" s="62">
        <f>'Glad70-before-LQ'!AX18*$CG18*AX$93</f>
        <v>0.000120103174061738</v>
      </c>
      <c r="AY18" s="62">
        <f>'Glad70-before-LQ'!AY18*$CG18*AY$93</f>
        <v>8.85814201843046e-05</v>
      </c>
      <c r="AZ18" s="62">
        <f>'Glad70-before-LQ'!AZ18*$CG18*AZ$93</f>
        <v>6.413540348072481e-05</v>
      </c>
      <c r="BA18" s="62">
        <f>'Glad70-before-LQ'!BA18*$CG18*BA$93</f>
        <v>2.25504547825594e-05</v>
      </c>
      <c r="BB18" s="62">
        <f>'Glad70-before-LQ'!BB18*$CG18*BB$93</f>
        <v>4.80765104630555e-05</v>
      </c>
      <c r="BC18" s="62">
        <f>'Glad70-before-LQ'!BC18*$CG18*BC$93</f>
        <v>0.00337039379270355</v>
      </c>
      <c r="BD18" s="62">
        <f>'Glad70-before-LQ'!BD18*$CG18*BD$93</f>
        <v>0.00377550044206924</v>
      </c>
      <c r="BE18" s="62">
        <f>'Glad70-before-LQ'!BE18*$CG18*BE$93</f>
        <v>0.00262422862963777</v>
      </c>
      <c r="BF18" s="62">
        <f>'Glad70-before-LQ'!BF18*$CG18*BF$93</f>
        <v>2.58060191430126e-05</v>
      </c>
      <c r="BG18" s="62">
        <f>'Glad70-before-LQ'!BG18*$CG18*BG$93</f>
        <v>0.000665794131574127</v>
      </c>
      <c r="BH18" s="62">
        <f>'Glad70-before-LQ'!BH18*$CG18*BH$93</f>
        <v>0.000332595986630258</v>
      </c>
      <c r="BI18" s="62">
        <f>'Glad70-before-LQ'!BI18*$CG18*BI$93</f>
        <v>0.00382087556313507</v>
      </c>
      <c r="BJ18" s="62">
        <f>'Glad70-before-LQ'!BJ18*$CG18*BJ$93</f>
        <v>0.000136345899806724</v>
      </c>
      <c r="BK18" s="62">
        <f>'Glad70-before-LQ'!BK18*$CG18*BK$93</f>
        <v>0.00192956927785396</v>
      </c>
      <c r="BL18" s="62">
        <f>'Glad70-before-LQ'!BL18*$CG18*BL$93</f>
        <v>0.0523513769517633</v>
      </c>
      <c r="BM18" s="62">
        <f>'Glad70-before-LQ'!BM18*$CG18*BM$93</f>
        <v>0.0105904449652551</v>
      </c>
      <c r="BN18" s="62">
        <f>'Glad70-before-LQ'!BN18*$CG18*BN$93</f>
        <v>0.00188527408368526</v>
      </c>
      <c r="BO18" s="62">
        <f>'Glad70-before-LQ'!BO18*$CG18*BO$93</f>
        <v>0.008577872032481421</v>
      </c>
      <c r="BP18" s="62">
        <f>'Glad70-before-LQ'!BP18*$CG18*BP$93</f>
        <v>0.00226888572298985</v>
      </c>
      <c r="BQ18" s="62">
        <f>'Glad70-before-LQ'!BQ18*$CG18*BQ$93</f>
        <v>0.000331183290421143</v>
      </c>
      <c r="BR18" s="62">
        <f>'Glad70-before-LQ'!BR18*$CG18*BR$93</f>
        <v>0.000190894115949776</v>
      </c>
      <c r="BS18" s="62">
        <f>'Glad70-before-LQ'!BS18*$CG18*BS$93</f>
        <v>2.34606528082218e-05</v>
      </c>
      <c r="BT18" s="62">
        <f>'Glad70-before-LQ'!BT18*$CG18*BT$93</f>
        <v>0.0306447857148019</v>
      </c>
      <c r="BU18" s="62">
        <f>'Glad70-before-LQ'!BU18*$CG18*BU$93</f>
        <v>0.00100057010822103</v>
      </c>
      <c r="BV18" s="4">
        <f>SUM(D18:BU18)</f>
        <v>2.67107190571963</v>
      </c>
      <c r="BW18" s="66">
        <f>'Glad-base'!BW18*'Households'!$B$3/'Households'!$B$7</f>
        <v>0.845177728300721</v>
      </c>
      <c r="BX18" s="66">
        <f>'Glad-base'!BX18*'Households'!$B$3/'Households'!$B$7</f>
        <v>0.000294666766220391</v>
      </c>
      <c r="BY18" s="66">
        <f>'Glad-base'!BY18*'Businesses'!$B$4/'Businesses'!$C$4</f>
        <v>0.332302909620969</v>
      </c>
      <c r="BZ18" s="66">
        <f>'Glad-base'!BZ18*'Households'!$B$3/'Households'!$B$7</f>
        <v>0.0373919288774459</v>
      </c>
      <c r="CA18" s="66">
        <f>'Glad-base'!CA18*'Households'!$B$3/'Households'!$B$7</f>
        <v>0.188465221390319</v>
      </c>
      <c r="CB18" s="66">
        <f>'Glad-base'!CB18*'Glad-id-output'!B16/'Glad-id-output'!E16</f>
        <v>0.00647510191049284</v>
      </c>
      <c r="CC18" s="62">
        <f>'Exports'!D19</f>
        <v>0</v>
      </c>
      <c r="CD18" s="4">
        <f>SUM(BW18:CC18)</f>
        <v>1.41010755686617</v>
      </c>
      <c r="CE18" s="4">
        <f>SUM(CD18,BV18)</f>
        <v>4.0811794625858</v>
      </c>
      <c r="CF18" s="67">
        <v>0.000611314272948031</v>
      </c>
      <c r="CG18" s="67">
        <f>'Glad-id-output'!I16</f>
        <v>0.0989266219761024</v>
      </c>
    </row>
    <row r="19" ht="20.05" customHeight="1">
      <c r="A19" t="s" s="58">
        <v>1</v>
      </c>
      <c r="B19" s="59">
        <v>15</v>
      </c>
      <c r="C19" t="s" s="60">
        <v>180</v>
      </c>
      <c r="D19" s="61">
        <f>'Glad70-before-LQ'!D19*$CG19*D$93</f>
        <v>0.00254403814595376</v>
      </c>
      <c r="E19" s="62">
        <f>'Glad70-before-LQ'!E19*$CG19*E$93</f>
        <v>5.23477004249966e-05</v>
      </c>
      <c r="F19" s="62">
        <f>'Glad70-before-LQ'!F19*$CG19*F$93</f>
        <v>1.44246898805709e-05</v>
      </c>
      <c r="G19" s="62">
        <f>'Glad70-before-LQ'!G19*$CG19*G$93</f>
        <v>6.127992454416281e-05</v>
      </c>
      <c r="H19" s="62">
        <f>'Glad70-before-LQ'!H19*$CG19*H$93</f>
        <v>5.07551760270759e-05</v>
      </c>
      <c r="I19" s="62">
        <f>'Glad70-before-LQ'!I19*$CG19*I$93</f>
        <v>0.000436798151867138</v>
      </c>
      <c r="J19" s="62">
        <f>'Glad70-before-LQ'!J19*$CG19*J$93</f>
        <v>0.0197772328779861</v>
      </c>
      <c r="K19" s="63">
        <f>'Glad70-before-LQ'!K19*$CG19*K$93</f>
        <v>0.00254711274288921</v>
      </c>
      <c r="L19" s="62">
        <f>'Glad70-before-LQ'!L19*$CG19*L$93</f>
        <v>0.00046082329626044</v>
      </c>
      <c r="M19" s="62">
        <f>'Glad70-before-LQ'!M19*$CG19*M$93</f>
        <v>0.000861329306036919</v>
      </c>
      <c r="N19" s="62">
        <f>'Glad70-before-LQ'!N19*$CG19*N$93</f>
        <v>0.0111005343812166</v>
      </c>
      <c r="O19" s="62">
        <f>'Glad70-before-LQ'!O19*$CG19*O$93</f>
        <v>0.0113450704417077</v>
      </c>
      <c r="P19" s="62">
        <f>'Glad70-before-LQ'!P19*$CG19*P$93</f>
        <v>0.000127844396333124</v>
      </c>
      <c r="Q19" s="62">
        <f>'Glad70-before-LQ'!Q19*$CG19*Q$93</f>
        <v>0.000299435159773985</v>
      </c>
      <c r="R19" s="62">
        <f>'Glad70-before-LQ'!R19*$CG19*R$93</f>
        <v>0.0022970910369045</v>
      </c>
      <c r="S19" s="62">
        <f>'Glad70-before-LQ'!S19*$CG19*S$93</f>
        <v>0.00357277691132446</v>
      </c>
      <c r="T19" s="62">
        <f>'Glad70-before-LQ'!T19*$CG19*T$93</f>
        <v>0.00212355689118468</v>
      </c>
      <c r="U19" s="62">
        <f>'Glad70-before-LQ'!U19*$CG19*U$93</f>
        <v>0.156787043427745</v>
      </c>
      <c r="V19" s="62">
        <f>'Glad70-before-LQ'!V19*$CG19*V$93</f>
        <v>0.00186325874027973</v>
      </c>
      <c r="W19" s="62">
        <f>'Glad70-before-LQ'!W19*$CG19*W$93</f>
        <v>0.0382703012892962</v>
      </c>
      <c r="X19" s="64">
        <f>'Glad70-before-LQ'!X19*$CG19*X$93</f>
        <v>0</v>
      </c>
      <c r="Y19" s="62">
        <f>'Glad70-before-LQ'!Y19*$CG19*Y$93</f>
        <v>0.00896763163391689</v>
      </c>
      <c r="Z19" s="62">
        <f>'Glad70-before-LQ'!Z19*$CG19*Z$93</f>
        <v>0.000938962219313841</v>
      </c>
      <c r="AA19" s="62">
        <f>'Glad70-before-LQ'!AA19*$CG19*AA$93</f>
        <v>0.00417412117038931</v>
      </c>
      <c r="AB19" s="62">
        <f>'Glad70-before-LQ'!AB19*$CG19*AB$93</f>
        <v>8.44891801415477e-05</v>
      </c>
      <c r="AC19" s="65">
        <f>'Glad70-before-LQ'!AC19*$CG19*AC$93</f>
        <v>0.00641575338556921</v>
      </c>
      <c r="AD19" s="62">
        <f>'Glad70-before-LQ'!AD19*$CG19*AD$93</f>
        <v>9.39491374238823e-05</v>
      </c>
      <c r="AE19" s="62">
        <f>'Glad70-before-LQ'!AE19*$CG19*AE$93</f>
        <v>0.000439571563826366</v>
      </c>
      <c r="AF19" s="62">
        <f>'Glad70-before-LQ'!AF19*$CG19*AF$93</f>
        <v>0.00441993098941951</v>
      </c>
      <c r="AG19" s="62">
        <f>'Glad70-before-LQ'!AG19*$CG19*AG$93</f>
        <v>0.0102410173324203</v>
      </c>
      <c r="AH19" s="62">
        <f>'Glad70-before-LQ'!AH19*$CG19*AH$93</f>
        <v>0.0498474810537133</v>
      </c>
      <c r="AI19" s="62">
        <f>'Glad70-before-LQ'!AI19*$CG19*AI$93</f>
        <v>0.0118192218848653</v>
      </c>
      <c r="AJ19" s="62">
        <f>'Glad70-before-LQ'!AJ19*$CG19*AJ$93</f>
        <v>0.0474037179476563</v>
      </c>
      <c r="AK19" s="62">
        <f>'Glad70-before-LQ'!AK19*$CG19*AK$93</f>
        <v>0.0535092778259889</v>
      </c>
      <c r="AL19" s="62">
        <f>'Glad70-before-LQ'!AL19*$CG19*AL$93</f>
        <v>0.00270621283618858</v>
      </c>
      <c r="AM19" s="62">
        <f>'Glad70-before-LQ'!AM19*$CG19*AM$93</f>
        <v>0.00821412801774832</v>
      </c>
      <c r="AN19" s="62">
        <f>'Glad70-before-LQ'!AN19*$CG19*AN$93</f>
        <v>0.00382273302147253</v>
      </c>
      <c r="AO19" s="62">
        <f>'Glad70-before-LQ'!AO19*$CG19*AO$93</f>
        <v>0.00477598955937328</v>
      </c>
      <c r="AP19" s="62">
        <f>'Glad70-before-LQ'!AP19*$CG19*AP$93</f>
        <v>0.00443924944039628</v>
      </c>
      <c r="AQ19" s="62">
        <f>'Glad70-before-LQ'!AQ19*$CG19*AQ$93</f>
        <v>0.000456100621517071</v>
      </c>
      <c r="AR19" s="62">
        <f>'Glad70-before-LQ'!AR19*$CG19*AR$93</f>
        <v>0.00139722961609987</v>
      </c>
      <c r="AS19" s="62">
        <f>'Glad70-before-LQ'!AS19*$CG19*AS$93</f>
        <v>0.000647042347831547</v>
      </c>
      <c r="AT19" s="62">
        <f>'Glad70-before-LQ'!AT19*$CG19*AT$93</f>
        <v>0.01215849886495</v>
      </c>
      <c r="AU19" s="62">
        <f>'Glad70-before-LQ'!AU19*$CG19*AU$93</f>
        <v>9.190597131529401e-05</v>
      </c>
      <c r="AV19" s="62">
        <f>'Glad70-before-LQ'!AV19*$CG19*AV$93</f>
        <v>1.67526786411904e-05</v>
      </c>
      <c r="AW19" s="62">
        <f>'Glad70-before-LQ'!AW19*$CG19*AW$93</f>
        <v>5.21439022155818e-06</v>
      </c>
      <c r="AX19" s="62">
        <f>'Glad70-before-LQ'!AX19*$CG19*AX$93</f>
        <v>0.000327884850064071</v>
      </c>
      <c r="AY19" s="62">
        <f>'Glad70-before-LQ'!AY19*$CG19*AY$93</f>
        <v>2.00167912111828e-05</v>
      </c>
      <c r="AZ19" s="62">
        <f>'Glad70-before-LQ'!AZ19*$CG19*AZ$93</f>
        <v>0.000329686692087533</v>
      </c>
      <c r="BA19" s="62">
        <f>'Glad70-before-LQ'!BA19*$CG19*BA$93</f>
        <v>0.000183615200386758</v>
      </c>
      <c r="BB19" s="62">
        <f>'Glad70-before-LQ'!BB19*$CG19*BB$93</f>
        <v>0.00152888704951922</v>
      </c>
      <c r="BC19" s="62">
        <f>'Glad70-before-LQ'!BC19*$CG19*BC$93</f>
        <v>0.0025129417617306</v>
      </c>
      <c r="BD19" s="62">
        <f>'Glad70-before-LQ'!BD19*$CG19*BD$93</f>
        <v>0.000701176057493173</v>
      </c>
      <c r="BE19" s="62">
        <f>'Glad70-before-LQ'!BE19*$CG19*BE$93</f>
        <v>0.008635529532003189</v>
      </c>
      <c r="BF19" s="62">
        <f>'Glad70-before-LQ'!BF19*$CG19*BF$93</f>
        <v>8.25125375353767e-05</v>
      </c>
      <c r="BG19" s="62">
        <f>'Glad70-before-LQ'!BG19*$CG19*BG$93</f>
        <v>0.00504190596074758</v>
      </c>
      <c r="BH19" s="62">
        <f>'Glad70-before-LQ'!BH19*$CG19*BH$93</f>
        <v>0.000844249428751805</v>
      </c>
      <c r="BI19" s="62">
        <f>'Glad70-before-LQ'!BI19*$CG19*BI$93</f>
        <v>0.0108869427616751</v>
      </c>
      <c r="BJ19" s="62">
        <f>'Glad70-before-LQ'!BJ19*$CG19*BJ$93</f>
        <v>3.87233619058524e-05</v>
      </c>
      <c r="BK19" s="62">
        <f>'Glad70-before-LQ'!BK19*$CG19*BK$93</f>
        <v>0.00413591261776367</v>
      </c>
      <c r="BL19" s="62">
        <f>'Glad70-before-LQ'!BL19*$CG19*BL$93</f>
        <v>0.022427213715389</v>
      </c>
      <c r="BM19" s="62">
        <f>'Glad70-before-LQ'!BM19*$CG19*BM$93</f>
        <v>0.00299765749564151</v>
      </c>
      <c r="BN19" s="62">
        <f>'Glad70-before-LQ'!BN19*$CG19*BN$93</f>
        <v>0.000380320521559002</v>
      </c>
      <c r="BO19" s="62">
        <f>'Glad70-before-LQ'!BO19*$CG19*BO$93</f>
        <v>0.039094351195349</v>
      </c>
      <c r="BP19" s="62">
        <f>'Glad70-before-LQ'!BP19*$CG19*BP$93</f>
        <v>0.0151586574513353</v>
      </c>
      <c r="BQ19" s="62">
        <f>'Glad70-before-LQ'!BQ19*$CG19*BQ$93</f>
        <v>0.000166460782991123</v>
      </c>
      <c r="BR19" s="62">
        <f>'Glad70-before-LQ'!BR19*$CG19*BR$93</f>
        <v>0.000108374567500427</v>
      </c>
      <c r="BS19" s="62">
        <f>'Glad70-before-LQ'!BS19*$CG19*BS$93</f>
        <v>3.01857047983023e-05</v>
      </c>
      <c r="BT19" s="62">
        <f>'Glad70-before-LQ'!BT19*$CG19*BT$93</f>
        <v>0.00402143828868249</v>
      </c>
      <c r="BU19" s="62">
        <f>'Glad70-before-LQ'!BU19*$CG19*BU$93</f>
        <v>0.00564662439556219</v>
      </c>
      <c r="BV19" s="4">
        <f>SUM(D19:BU19)</f>
        <v>0.61698050609972</v>
      </c>
      <c r="BW19" s="66">
        <f>'Glad-base'!BW19*'Households'!$B$3/'Households'!$B$7</f>
        <v>5.85144607013388</v>
      </c>
      <c r="BX19" s="66">
        <f>'Glad-base'!BX19*'Households'!$B$3/'Households'!$B$7</f>
        <v>1.16433676622039e-05</v>
      </c>
      <c r="BY19" s="66">
        <f>'Glad-base'!BY19*'Businesses'!$B$4/'Businesses'!$C$4</f>
        <v>0.130469694344551</v>
      </c>
      <c r="BZ19" s="66">
        <f>'Glad-base'!BZ19*'Households'!$B$3/'Households'!$B$7</f>
        <v>0.00548372762100927</v>
      </c>
      <c r="CA19" s="66">
        <f>'Glad-base'!CA19*'Households'!$B$3/'Households'!$B$7</f>
        <v>0.0503647302883625</v>
      </c>
      <c r="CB19" s="66">
        <f>'Glad-base'!CB19*'Glad-id-output'!B17/'Glad-id-output'!E17</f>
        <v>0.0152497772695869</v>
      </c>
      <c r="CC19" s="62">
        <f>'Exports'!D20</f>
        <v>0.2</v>
      </c>
      <c r="CD19" s="4">
        <f>SUM(BW19:CC19)</f>
        <v>6.25302564302505</v>
      </c>
      <c r="CE19" s="4">
        <f>SUM(CD19,BV19)</f>
        <v>6.87000614912477</v>
      </c>
      <c r="CF19" s="67">
        <v>0.000178599981373646</v>
      </c>
      <c r="CG19" s="67">
        <f>'Glad-id-output'!I17</f>
        <v>0.0289021435031856</v>
      </c>
    </row>
    <row r="20" ht="20.05" customHeight="1">
      <c r="A20" t="s" s="58">
        <v>1</v>
      </c>
      <c r="B20" s="59">
        <v>16</v>
      </c>
      <c r="C20" t="s" s="60">
        <v>181</v>
      </c>
      <c r="D20" s="61">
        <f>'Glad70-before-LQ'!D20*$CG20*D$93</f>
        <v>0.0378188840017757</v>
      </c>
      <c r="E20" s="62">
        <f>'Glad70-before-LQ'!E20*$CG20*E$93</f>
        <v>0.00152605596522949</v>
      </c>
      <c r="F20" s="62">
        <f>'Glad70-before-LQ'!F20*$CG20*F$93</f>
        <v>6.26579379142089e-05</v>
      </c>
      <c r="G20" s="62">
        <f>'Glad70-before-LQ'!G20*$CG20*G$93</f>
        <v>0.00193295844434127</v>
      </c>
      <c r="H20" s="62">
        <f>'Glad70-before-LQ'!H20*$CG20*H$93</f>
        <v>0.00288931711276894</v>
      </c>
      <c r="I20" s="62">
        <f>'Glad70-before-LQ'!I20*$CG20*I$93</f>
        <v>0.00343991723360621</v>
      </c>
      <c r="J20" s="62">
        <f>'Glad70-before-LQ'!J20*$CG20*J$93</f>
        <v>0.086116263302959</v>
      </c>
      <c r="K20" s="63">
        <f>'Glad70-before-LQ'!K20*$CG20*K$93</f>
        <v>0.01091284443163</v>
      </c>
      <c r="L20" s="62">
        <f>'Glad70-before-LQ'!L20*$CG20*L$93</f>
        <v>0.00184461237742402</v>
      </c>
      <c r="M20" s="62">
        <f>'Glad70-before-LQ'!M20*$CG20*M$93</f>
        <v>0.00193697459807387</v>
      </c>
      <c r="N20" s="62">
        <f>'Glad70-before-LQ'!N20*$CG20*N$93</f>
        <v>0.00688777435786558</v>
      </c>
      <c r="O20" s="62">
        <f>'Glad70-before-LQ'!O20*$CG20*O$93</f>
        <v>0.00262897606140101</v>
      </c>
      <c r="P20" s="62">
        <f>'Glad70-before-LQ'!P20*$CG20*P$93</f>
        <v>0.0002927123408912</v>
      </c>
      <c r="Q20" s="62">
        <f>'Glad70-before-LQ'!Q20*$CG20*Q$93</f>
        <v>0.000693705331040719</v>
      </c>
      <c r="R20" s="62">
        <f>'Glad70-before-LQ'!R20*$CG20*R$93</f>
        <v>0.00140473883692127</v>
      </c>
      <c r="S20" s="62">
        <f>'Glad70-before-LQ'!S20*$CG20*S$93</f>
        <v>0.00643050497166931</v>
      </c>
      <c r="T20" s="62">
        <f>'Glad70-before-LQ'!T20*$CG20*T$93</f>
        <v>0.00582922578015822</v>
      </c>
      <c r="U20" s="62">
        <f>'Glad70-before-LQ'!U20*$CG20*U$93</f>
        <v>0.0450315660820896</v>
      </c>
      <c r="V20" s="62">
        <f>'Glad70-before-LQ'!V20*$CG20*V$93</f>
        <v>0.00149629120728673</v>
      </c>
      <c r="W20" s="62">
        <f>'Glad70-before-LQ'!W20*$CG20*W$93</f>
        <v>0.038052938636068</v>
      </c>
      <c r="X20" s="64">
        <f>'Glad70-before-LQ'!X20*$CG20*X$93</f>
        <v>0</v>
      </c>
      <c r="Y20" s="62">
        <f>'Glad70-before-LQ'!Y20*$CG20*Y$93</f>
        <v>0.0388009034991715</v>
      </c>
      <c r="Z20" s="62">
        <f>'Glad70-before-LQ'!Z20*$CG20*Z$93</f>
        <v>0.00434489756110202</v>
      </c>
      <c r="AA20" s="62">
        <f>'Glad70-before-LQ'!AA20*$CG20*AA$93</f>
        <v>0.0077162355206976</v>
      </c>
      <c r="AB20" s="62">
        <f>'Glad70-before-LQ'!AB20*$CG20*AB$93</f>
        <v>0.0004708963822821</v>
      </c>
      <c r="AC20" s="65">
        <f>'Glad70-before-LQ'!AC20*$CG20*AC$93</f>
        <v>0.0220865186529918</v>
      </c>
      <c r="AD20" s="62">
        <f>'Glad70-before-LQ'!AD20*$CG20*AD$93</f>
        <v>0.000448725977331128</v>
      </c>
      <c r="AE20" s="62">
        <f>'Glad70-before-LQ'!AE20*$CG20*AE$93</f>
        <v>0.00109539874663187</v>
      </c>
      <c r="AF20" s="62">
        <f>'Glad70-before-LQ'!AF20*$CG20*AF$93</f>
        <v>0.0123114862572609</v>
      </c>
      <c r="AG20" s="62">
        <f>'Glad70-before-LQ'!AG20*$CG20*AG$93</f>
        <v>0.0155727639448432</v>
      </c>
      <c r="AH20" s="62">
        <f>'Glad70-before-LQ'!AH20*$CG20*AH$93</f>
        <v>0.0734452868159272</v>
      </c>
      <c r="AI20" s="62">
        <f>'Glad70-before-LQ'!AI20*$CG20*AI$93</f>
        <v>0.0586683931568915</v>
      </c>
      <c r="AJ20" s="62">
        <f>'Glad70-before-LQ'!AJ20*$CG20*AJ$93</f>
        <v>0.0401650530530814</v>
      </c>
      <c r="AK20" s="62">
        <f>'Glad70-before-LQ'!AK20*$CG20*AK$93</f>
        <v>0.210575335076586</v>
      </c>
      <c r="AL20" s="62">
        <f>'Glad70-before-LQ'!AL20*$CG20*AL$93</f>
        <v>0.00703178475659764</v>
      </c>
      <c r="AM20" s="62">
        <f>'Glad70-before-LQ'!AM20*$CG20*AM$93</f>
        <v>0.0182900723547842</v>
      </c>
      <c r="AN20" s="62">
        <f>'Glad70-before-LQ'!AN20*$CG20*AN$93</f>
        <v>0.0262735375280929</v>
      </c>
      <c r="AO20" s="62">
        <f>'Glad70-before-LQ'!AO20*$CG20*AO$93</f>
        <v>0.00691374694199108</v>
      </c>
      <c r="AP20" s="62">
        <f>'Glad70-before-LQ'!AP20*$CG20*AP$93</f>
        <v>0.105622611270038</v>
      </c>
      <c r="AQ20" s="62">
        <f>'Glad70-before-LQ'!AQ20*$CG20*AQ$93</f>
        <v>0.0126874075766881</v>
      </c>
      <c r="AR20" s="62">
        <f>'Glad70-before-LQ'!AR20*$CG20*AR$93</f>
        <v>0.00545474132243849</v>
      </c>
      <c r="AS20" s="62">
        <f>'Glad70-before-LQ'!AS20*$CG20*AS$93</f>
        <v>0.0510754279957894</v>
      </c>
      <c r="AT20" s="62">
        <f>'Glad70-before-LQ'!AT20*$CG20*AT$93</f>
        <v>0.0198376567789874</v>
      </c>
      <c r="AU20" s="62">
        <f>'Glad70-before-LQ'!AU20*$CG20*AU$93</f>
        <v>0.00381954824631944</v>
      </c>
      <c r="AV20" s="62">
        <f>'Glad70-before-LQ'!AV20*$CG20*AV$93</f>
        <v>0.00084190970590229</v>
      </c>
      <c r="AW20" s="62">
        <f>'Glad70-before-LQ'!AW20*$CG20*AW$93</f>
        <v>3.83385693887281e-05</v>
      </c>
      <c r="AX20" s="62">
        <f>'Glad70-before-LQ'!AX20*$CG20*AX$93</f>
        <v>0.00264733379103289</v>
      </c>
      <c r="AY20" s="62">
        <f>'Glad70-before-LQ'!AY20*$CG20*AY$93</f>
        <v>0.000135259553326486</v>
      </c>
      <c r="AZ20" s="62">
        <f>'Glad70-before-LQ'!AZ20*$CG20*AZ$93</f>
        <v>0.00226445655604218</v>
      </c>
      <c r="BA20" s="62">
        <f>'Glad70-before-LQ'!BA20*$CG20*BA$93</f>
        <v>0.00298146354787893</v>
      </c>
      <c r="BB20" s="62">
        <f>'Glad70-before-LQ'!BB20*$CG20*BB$93</f>
        <v>0.00873600188956912</v>
      </c>
      <c r="BC20" s="62">
        <f>'Glad70-before-LQ'!BC20*$CG20*BC$93</f>
        <v>0.0169094009533766</v>
      </c>
      <c r="BD20" s="62">
        <f>'Glad70-before-LQ'!BD20*$CG20*BD$93</f>
        <v>0.0187650461178982</v>
      </c>
      <c r="BE20" s="62">
        <f>'Glad70-before-LQ'!BE20*$CG20*BE$93</f>
        <v>0.174630887145006</v>
      </c>
      <c r="BF20" s="62">
        <f>'Glad70-before-LQ'!BF20*$CG20*BF$93</f>
        <v>0.000832157060339449</v>
      </c>
      <c r="BG20" s="62">
        <f>'Glad70-before-LQ'!BG20*$CG20*BG$93</f>
        <v>0.0543169687676379</v>
      </c>
      <c r="BH20" s="62">
        <f>'Glad70-before-LQ'!BH20*$CG20*BH$93</f>
        <v>0.0109859989391608</v>
      </c>
      <c r="BI20" s="62">
        <f>'Glad70-before-LQ'!BI20*$CG20*BI$93</f>
        <v>0.0426913233463765</v>
      </c>
      <c r="BJ20" s="62">
        <f>'Glad70-before-LQ'!BJ20*$CG20*BJ$93</f>
        <v>0.000318857191855398</v>
      </c>
      <c r="BK20" s="62">
        <f>'Glad70-before-LQ'!BK20*$CG20*BK$93</f>
        <v>0.0125937491119258</v>
      </c>
      <c r="BL20" s="62">
        <f>'Glad70-before-LQ'!BL20*$CG20*BL$93</f>
        <v>0.07918471516966751</v>
      </c>
      <c r="BM20" s="62">
        <f>'Glad70-before-LQ'!BM20*$CG20*BM$93</f>
        <v>0.0090884907769115</v>
      </c>
      <c r="BN20" s="62">
        <f>'Glad70-before-LQ'!BN20*$CG20*BN$93</f>
        <v>0.00110312833549911</v>
      </c>
      <c r="BO20" s="62">
        <f>'Glad70-before-LQ'!BO20*$CG20*BO$93</f>
        <v>0.0439110343665599</v>
      </c>
      <c r="BP20" s="62">
        <f>'Glad70-before-LQ'!BP20*$CG20*BP$93</f>
        <v>0.0131131798085471</v>
      </c>
      <c r="BQ20" s="62">
        <f>'Glad70-before-LQ'!BQ20*$CG20*BQ$93</f>
        <v>0.00236011258471466</v>
      </c>
      <c r="BR20" s="62">
        <f>'Glad70-before-LQ'!BR20*$CG20*BR$93</f>
        <v>0.0100074971321791</v>
      </c>
      <c r="BS20" s="62">
        <f>'Glad70-before-LQ'!BS20*$CG20*BS$93</f>
        <v>0.00320765741817846</v>
      </c>
      <c r="BT20" s="62">
        <f>'Glad70-before-LQ'!BT20*$CG20*BT$93</f>
        <v>0.0318875474830853</v>
      </c>
      <c r="BU20" s="62">
        <f>'Glad70-before-LQ'!BU20*$CG20*BU$93</f>
        <v>0.0278697445432257</v>
      </c>
      <c r="BV20" s="4">
        <f>SUM(D20:BU20)</f>
        <v>1.57135960829292</v>
      </c>
      <c r="BW20" s="66">
        <f>'Glad-base'!BW20*'Households'!$B$3/'Households'!$B$7</f>
        <v>0.7656869645314111</v>
      </c>
      <c r="BX20" s="66">
        <f>'Glad-base'!BX20*'Households'!$B$3/'Households'!$B$7</f>
        <v>1.4927394438723e-05</v>
      </c>
      <c r="BY20" s="66">
        <f>'Glad-base'!BY20*'Businesses'!$B$4/'Businesses'!$C$4</f>
        <v>0.093374821325981</v>
      </c>
      <c r="BZ20" s="66">
        <f>'Glad-base'!BZ20*'Households'!$B$3/'Households'!$B$7</f>
        <v>0.00434924564366632</v>
      </c>
      <c r="CA20" s="66">
        <f>'Glad-base'!CA20*'Households'!$B$3/'Households'!$B$7</f>
        <v>0.0389204940679712</v>
      </c>
      <c r="CB20" s="66">
        <f>'Glad-base'!CB20*'Glad-id-output'!B18/'Glad-id-output'!E18</f>
        <v>0.017970662429936</v>
      </c>
      <c r="CC20" s="62">
        <f>'Exports'!D21</f>
        <v>0.1</v>
      </c>
      <c r="CD20" s="4">
        <f>SUM(BW20:CC20)</f>
        <v>1.0203171153934</v>
      </c>
      <c r="CE20" s="4">
        <f>SUM(CD20,BV20)</f>
        <v>2.59167672368632</v>
      </c>
      <c r="CF20" s="67">
        <v>0.000422553767924625</v>
      </c>
      <c r="CG20" s="67">
        <f>'Glad-id-output'!I18</f>
        <v>0.06838024026900311</v>
      </c>
    </row>
    <row r="21" ht="20.05" customHeight="1">
      <c r="A21" t="s" s="58">
        <v>1</v>
      </c>
      <c r="B21" s="59">
        <v>17</v>
      </c>
      <c r="C21" t="s" s="60">
        <v>182</v>
      </c>
      <c r="D21" s="61">
        <f>'Glad70-before-LQ'!D21*$CG21*D$93</f>
        <v>1.60213366691402</v>
      </c>
      <c r="E21" s="62">
        <f>'Glad70-before-LQ'!E21*$CG21*E$93</f>
        <v>0.418831947370749</v>
      </c>
      <c r="F21" s="62">
        <f>'Glad70-before-LQ'!F21*$CG21*F$93</f>
        <v>0.523998934798979</v>
      </c>
      <c r="G21" s="62">
        <f>'Glad70-before-LQ'!G21*$CG21*G$93</f>
        <v>0.218238263113501</v>
      </c>
      <c r="H21" s="62">
        <f>'Glad70-before-LQ'!H21*$CG21*H$93</f>
        <v>0.0462784875343716</v>
      </c>
      <c r="I21" s="62">
        <f>'Glad70-before-LQ'!I21*$CG21*I$93</f>
        <v>1.31331776187364</v>
      </c>
      <c r="J21" s="62">
        <f>'Glad70-before-LQ'!J21*$CG21*J$93</f>
        <v>4.66306943374478</v>
      </c>
      <c r="K21" s="63">
        <f>'Glad70-before-LQ'!K21*$CG21*K$93</f>
        <v>3.80049526664805</v>
      </c>
      <c r="L21" s="62">
        <f>'Glad70-before-LQ'!L21*$CG21*L$93</f>
        <v>0.746984715148949</v>
      </c>
      <c r="M21" s="62">
        <f>'Glad70-before-LQ'!M21*$CG21*M$93</f>
        <v>0.196744605507736</v>
      </c>
      <c r="N21" s="62">
        <f>'Glad70-before-LQ'!N21*$CG21*N$93</f>
        <v>0.0463447615950943</v>
      </c>
      <c r="O21" s="62">
        <f>'Glad70-before-LQ'!O21*$CG21*O$93</f>
        <v>0.0216008463114787</v>
      </c>
      <c r="P21" s="62">
        <f>'Glad70-before-LQ'!P21*$CG21*P$93</f>
        <v>0.00578693720794806</v>
      </c>
      <c r="Q21" s="62">
        <f>'Glad70-before-LQ'!Q21*$CG21*Q$93</f>
        <v>0.008555372803346751</v>
      </c>
      <c r="R21" s="62">
        <f>'Glad70-before-LQ'!R21*$CG21*R$93</f>
        <v>0.00172448462579697</v>
      </c>
      <c r="S21" s="62">
        <f>'Glad70-before-LQ'!S21*$CG21*S$93</f>
        <v>0.00182042721775775</v>
      </c>
      <c r="T21" s="62">
        <f>'Glad70-before-LQ'!T21*$CG21*T$93</f>
        <v>0.682079052522494</v>
      </c>
      <c r="U21" s="62">
        <f>'Glad70-before-LQ'!U21*$CG21*U$93</f>
        <v>2.75541352972216</v>
      </c>
      <c r="V21" s="62">
        <f>'Glad70-before-LQ'!V21*$CG21*V$93</f>
        <v>0.0326523715421088</v>
      </c>
      <c r="W21" s="62">
        <f>'Glad70-before-LQ'!W21*$CG21*W$93</f>
        <v>0.675189131674949</v>
      </c>
      <c r="X21" s="64">
        <f>'Glad70-before-LQ'!X21*$CG21*X$93</f>
        <v>0</v>
      </c>
      <c r="Y21" s="62">
        <f>'Glad70-before-LQ'!Y21*$CG21*Y$93</f>
        <v>0.45965729849376</v>
      </c>
      <c r="Z21" s="62">
        <f>'Glad70-before-LQ'!Z21*$CG21*Z$93</f>
        <v>0.0925402887278515</v>
      </c>
      <c r="AA21" s="62">
        <f>'Glad70-before-LQ'!AA21*$CG21*AA$93</f>
        <v>0.0484281190863521</v>
      </c>
      <c r="AB21" s="62">
        <f>'Glad70-before-LQ'!AB21*$CG21*AB$93</f>
        <v>0.00239399567470236</v>
      </c>
      <c r="AC21" s="65">
        <f>'Glad70-before-LQ'!AC21*$CG21*AC$93</f>
        <v>1.20194895338392</v>
      </c>
      <c r="AD21" s="62">
        <f>'Glad70-before-LQ'!AD21*$CG21*AD$93</f>
        <v>0.00121784191184664</v>
      </c>
      <c r="AE21" s="62">
        <f>'Glad70-before-LQ'!AE21*$CG21*AE$93</f>
        <v>0.183462098600126</v>
      </c>
      <c r="AF21" s="62">
        <f>'Glad70-before-LQ'!AF21*$CG21*AF$93</f>
        <v>0.476416502907655</v>
      </c>
      <c r="AG21" s="62">
        <f>'Glad70-before-LQ'!AG21*$CG21*AG$93</f>
        <v>0.31802053807131</v>
      </c>
      <c r="AH21" s="62">
        <f>'Glad70-before-LQ'!AH21*$CG21*AH$93</f>
        <v>4.55485171748789</v>
      </c>
      <c r="AI21" s="62">
        <f>'Glad70-before-LQ'!AI21*$CG21*AI$93</f>
        <v>3.66075802294498</v>
      </c>
      <c r="AJ21" s="62">
        <f>'Glad70-before-LQ'!AJ21*$CG21*AJ$93</f>
        <v>0.667578040415475</v>
      </c>
      <c r="AK21" s="62">
        <f>'Glad70-before-LQ'!AK21*$CG21*AK$93</f>
        <v>0.5345104293995629</v>
      </c>
      <c r="AL21" s="62">
        <f>'Glad70-before-LQ'!AL21*$CG21*AL$93</f>
        <v>0.0995429945003603</v>
      </c>
      <c r="AM21" s="62">
        <f>'Glad70-before-LQ'!AM21*$CG21*AM$93</f>
        <v>0.174817559949237</v>
      </c>
      <c r="AN21" s="62">
        <f>'Glad70-before-LQ'!AN21*$CG21*AN$93</f>
        <v>9.596066156923911</v>
      </c>
      <c r="AO21" s="62">
        <f>'Glad70-before-LQ'!AO21*$CG21*AO$93</f>
        <v>4.36658338745949</v>
      </c>
      <c r="AP21" s="62">
        <f>'Glad70-before-LQ'!AP21*$CG21*AP$93</f>
        <v>7.53723936279223</v>
      </c>
      <c r="AQ21" s="62">
        <f>'Glad70-before-LQ'!AQ21*$CG21*AQ$93</f>
        <v>0.821442119707786</v>
      </c>
      <c r="AR21" s="62">
        <f>'Glad70-before-LQ'!AR21*$CG21*AR$93</f>
        <v>0.273834425763531</v>
      </c>
      <c r="AS21" s="62">
        <f>'Glad70-before-LQ'!AS21*$CG21*AS$93</f>
        <v>0.854523146913416</v>
      </c>
      <c r="AT21" s="62">
        <f>'Glad70-before-LQ'!AT21*$CG21*AT$93</f>
        <v>0.008988870360650259</v>
      </c>
      <c r="AU21" s="62">
        <f>'Glad70-before-LQ'!AU21*$CG21*AU$93</f>
        <v>0.0116866284022695</v>
      </c>
      <c r="AV21" s="62">
        <f>'Glad70-before-LQ'!AV21*$CG21*AV$93</f>
        <v>0.00111205379628461</v>
      </c>
      <c r="AW21" s="62">
        <f>'Glad70-before-LQ'!AW21*$CG21*AW$93</f>
        <v>0.000180064331420167</v>
      </c>
      <c r="AX21" s="62">
        <f>'Glad70-before-LQ'!AX21*$CG21*AX$93</f>
        <v>0.101079511410167</v>
      </c>
      <c r="AY21" s="62">
        <f>'Glad70-before-LQ'!AY21*$CG21*AY$93</f>
        <v>0.000527193014818783</v>
      </c>
      <c r="AZ21" s="62">
        <f>'Glad70-before-LQ'!AZ21*$CG21*AZ$93</f>
        <v>0.0492550706909236</v>
      </c>
      <c r="BA21" s="62">
        <f>'Glad70-before-LQ'!BA21*$CG21*BA$93</f>
        <v>0.0109082007392979</v>
      </c>
      <c r="BB21" s="62">
        <f>'Glad70-before-LQ'!BB21*$CG21*BB$93</f>
        <v>0.07040364865114331</v>
      </c>
      <c r="BC21" s="62">
        <f>'Glad70-before-LQ'!BC21*$CG21*BC$93</f>
        <v>0.233755385913099</v>
      </c>
      <c r="BD21" s="62">
        <f>'Glad70-before-LQ'!BD21*$CG21*BD$93</f>
        <v>0.0332112881308848</v>
      </c>
      <c r="BE21" s="62">
        <f>'Glad70-before-LQ'!BE21*$CG21*BE$93</f>
        <v>0.823520101436089</v>
      </c>
      <c r="BF21" s="62">
        <f>'Glad70-before-LQ'!BF21*$CG21*BF$93</f>
        <v>0.000537101063229653</v>
      </c>
      <c r="BG21" s="62">
        <f>'Glad70-before-LQ'!BG21*$CG21*BG$93</f>
        <v>0.134625307683537</v>
      </c>
      <c r="BH21" s="62">
        <f>'Glad70-before-LQ'!BH21*$CG21*BH$93</f>
        <v>0.0190483198613748</v>
      </c>
      <c r="BI21" s="62">
        <f>'Glad70-before-LQ'!BI21*$CG21*BI$93</f>
        <v>0.0729489831050979</v>
      </c>
      <c r="BJ21" s="62">
        <f>'Glad70-before-LQ'!BJ21*$CG21*BJ$93</f>
        <v>0.0107924323550082</v>
      </c>
      <c r="BK21" s="62">
        <f>'Glad70-before-LQ'!BK21*$CG21*BK$93</f>
        <v>0.331571318206387</v>
      </c>
      <c r="BL21" s="62">
        <f>'Glad70-before-LQ'!BL21*$CG21*BL$93</f>
        <v>0.205996340075143</v>
      </c>
      <c r="BM21" s="62">
        <f>'Glad70-before-LQ'!BM21*$CG21*BM$93</f>
        <v>0.0237828705453395</v>
      </c>
      <c r="BN21" s="62">
        <f>'Glad70-before-LQ'!BN21*$CG21*BN$93</f>
        <v>0.00333544780009155</v>
      </c>
      <c r="BO21" s="62">
        <f>'Glad70-before-LQ'!BO21*$CG21*BO$93</f>
        <v>0.5644331447958501</v>
      </c>
      <c r="BP21" s="62">
        <f>'Glad70-before-LQ'!BP21*$CG21*BP$93</f>
        <v>0.155489468038572</v>
      </c>
      <c r="BQ21" s="62">
        <f>'Glad70-before-LQ'!BQ21*$CG21*BQ$93</f>
        <v>0.00168520310112431</v>
      </c>
      <c r="BR21" s="62">
        <f>'Glad70-before-LQ'!BR21*$CG21*BR$93</f>
        <v>0.022833455852612</v>
      </c>
      <c r="BS21" s="62">
        <f>'Glad70-before-LQ'!BS21*$CG21*BS$93</f>
        <v>0.00105077784358465</v>
      </c>
      <c r="BT21" s="62">
        <f>'Glad70-before-LQ'!BT21*$CG21*BT$93</f>
        <v>0.227304244102312</v>
      </c>
      <c r="BU21" s="62">
        <f>'Glad70-before-LQ'!BU21*$CG21*BU$93</f>
        <v>0.0761239459723819</v>
      </c>
      <c r="BV21" s="4">
        <f>SUM(D21:BU21)</f>
        <v>56.883279376272</v>
      </c>
      <c r="BW21" s="66">
        <f>'Glad-base'!BW21*'Households'!$B$3/'Households'!$B$7</f>
        <v>14.8742985923481</v>
      </c>
      <c r="BX21" s="66">
        <f>'Glad-base'!BX21*'Households'!$B$3/'Households'!$B$7</f>
        <v>0.00479647038105046</v>
      </c>
      <c r="BY21" s="66">
        <f>'Glad-base'!BY21*'Businesses'!$B$4/'Businesses'!$C$4</f>
        <v>0.327605499524271</v>
      </c>
      <c r="BZ21" s="66">
        <f>'Glad-base'!BZ21*'Households'!$B$3/'Households'!$B$7</f>
        <v>0.0151083144593203</v>
      </c>
      <c r="CA21" s="66">
        <f>'Glad-base'!CA21*'Households'!$B$3/'Households'!$B$7</f>
        <v>0.121255225025747</v>
      </c>
      <c r="CB21" s="66">
        <f>'Glad-base'!CB21*'Glad-id-output'!B19/'Glad-id-output'!E19</f>
        <v>-0.810893809636741</v>
      </c>
      <c r="CC21" s="62">
        <f>'Exports'!D22</f>
        <v>58.2</v>
      </c>
      <c r="CD21" s="4">
        <f>SUM(BW21:CC21)</f>
        <v>72.7321702921017</v>
      </c>
      <c r="CE21" s="4">
        <f>SUM(CD21,BV21)</f>
        <v>129.615449668374</v>
      </c>
      <c r="CF21" s="67">
        <v>0.00606772051035943</v>
      </c>
      <c r="CG21" s="67">
        <f>'Glad-id-output'!I19</f>
        <v>0.981915717901127</v>
      </c>
    </row>
    <row r="22" ht="20.05" customHeight="1">
      <c r="A22" t="s" s="58">
        <v>1</v>
      </c>
      <c r="B22" s="59">
        <v>18</v>
      </c>
      <c r="C22" t="s" s="60">
        <v>183</v>
      </c>
      <c r="D22" s="61">
        <f>'Glad70-before-LQ'!D22*$CG22*D$93</f>
        <v>2.02492687592296</v>
      </c>
      <c r="E22" s="62">
        <f>'Glad70-before-LQ'!E22*$CG22*E$93</f>
        <v>0.019647751421898</v>
      </c>
      <c r="F22" s="62">
        <f>'Glad70-before-LQ'!F22*$CG22*F$93</f>
        <v>0.00282286786680546</v>
      </c>
      <c r="G22" s="62">
        <f>'Glad70-before-LQ'!G22*$CG22*G$93</f>
        <v>0.009286557943687041</v>
      </c>
      <c r="H22" s="62">
        <f>'Glad70-before-LQ'!H22*$CG22*H$93</f>
        <v>0.09546475505576379</v>
      </c>
      <c r="I22" s="62">
        <f>'Glad70-before-LQ'!I22*$CG22*I$93</f>
        <v>0.464321746077012</v>
      </c>
      <c r="J22" s="62">
        <f>'Glad70-before-LQ'!J22*$CG22*J$93</f>
        <v>2.2868056616769</v>
      </c>
      <c r="K22" s="63">
        <f>'Glad70-before-LQ'!K22*$CG22*K$93</f>
        <v>78.05200000000001</v>
      </c>
      <c r="L22" s="62">
        <f>'Glad70-before-LQ'!L22*$CG22*L$93</f>
        <v>0.292429855410897</v>
      </c>
      <c r="M22" s="62">
        <f>'Glad70-before-LQ'!M22*$CG22*M$93</f>
        <v>0.196653171661854</v>
      </c>
      <c r="N22" s="62">
        <f>'Glad70-before-LQ'!N22*$CG22*N$93</f>
        <v>0.053199113633091</v>
      </c>
      <c r="O22" s="62">
        <f>'Glad70-before-LQ'!O22*$CG22*O$93</f>
        <v>0.0173627862606096</v>
      </c>
      <c r="P22" s="62">
        <f>'Glad70-before-LQ'!P22*$CG22*P$93</f>
        <v>0.0117532208672332</v>
      </c>
      <c r="Q22" s="62">
        <f>'Glad70-before-LQ'!Q22*$CG22*Q$93</f>
        <v>0.0347379335602718</v>
      </c>
      <c r="R22" s="62">
        <f>'Glad70-before-LQ'!R22*$CG22*R$93</f>
        <v>0.0120885040192789</v>
      </c>
      <c r="S22" s="62">
        <f>'Glad70-before-LQ'!S22*$CG22*S$93</f>
        <v>0.0128108161144316</v>
      </c>
      <c r="T22" s="62">
        <f>'Glad70-before-LQ'!T22*$CG22*T$93</f>
        <v>0.817965737891565</v>
      </c>
      <c r="U22" s="62">
        <f>'Glad70-before-LQ'!U22*$CG22*U$93</f>
        <v>17.0293721298403</v>
      </c>
      <c r="V22" s="62">
        <f>'Glad70-before-LQ'!V22*$CG22*V$93</f>
        <v>0.895633676238008</v>
      </c>
      <c r="W22" s="62">
        <f>'Glad70-before-LQ'!W22*$CG22*W$93</f>
        <v>1.26841650034425</v>
      </c>
      <c r="X22" s="64">
        <f>'Glad70-before-LQ'!X22*$CG22*X$93</f>
        <v>0</v>
      </c>
      <c r="Y22" s="62">
        <f>'Glad70-before-LQ'!Y22*$CG22*Y$93</f>
        <v>0.498785675760648</v>
      </c>
      <c r="Z22" s="62">
        <f>'Glad70-before-LQ'!Z22*$CG22*Z$93</f>
        <v>0.165350117714482</v>
      </c>
      <c r="AA22" s="62">
        <f>'Glad70-before-LQ'!AA22*$CG22*AA$93</f>
        <v>0.372373460041082</v>
      </c>
      <c r="AB22" s="62">
        <f>'Glad70-before-LQ'!AB22*$CG22*AB$93</f>
        <v>0.008905779811317391</v>
      </c>
      <c r="AC22" s="65">
        <f>'Glad70-before-LQ'!AC22*$CG22*AC$93</f>
        <v>0.275695584315648</v>
      </c>
      <c r="AD22" s="62">
        <f>'Glad70-before-LQ'!AD22*$CG22*AD$93</f>
        <v>0.00124772176735353</v>
      </c>
      <c r="AE22" s="62">
        <f>'Glad70-before-LQ'!AE22*$CG22*AE$93</f>
        <v>0.1604702187283</v>
      </c>
      <c r="AF22" s="62">
        <f>'Glad70-before-LQ'!AF22*$CG22*AF$93</f>
        <v>0.209471552242523</v>
      </c>
      <c r="AG22" s="62">
        <f>'Glad70-before-LQ'!AG22*$CG22*AG$93</f>
        <v>0.356457000950639</v>
      </c>
      <c r="AH22" s="62">
        <f>'Glad70-before-LQ'!AH22*$CG22*AH$93</f>
        <v>2.38469200792264</v>
      </c>
      <c r="AI22" s="62">
        <f>'Glad70-before-LQ'!AI22*$CG22*AI$93</f>
        <v>3.72445449952466</v>
      </c>
      <c r="AJ22" s="62">
        <f>'Glad70-before-LQ'!AJ22*$CG22*AJ$93</f>
        <v>0.416981304551985</v>
      </c>
      <c r="AK22" s="62">
        <f>'Glad70-before-LQ'!AK22*$CG22*AK$93</f>
        <v>0.329212743600892</v>
      </c>
      <c r="AL22" s="62">
        <f>'Glad70-before-LQ'!AL22*$CG22*AL$93</f>
        <v>0.110608811046469</v>
      </c>
      <c r="AM22" s="62">
        <f>'Glad70-before-LQ'!AM22*$CG22*AM$93</f>
        <v>0.262447648450557</v>
      </c>
      <c r="AN22" s="62">
        <f>'Glad70-before-LQ'!AN22*$CG22*AN$93</f>
        <v>0.237108103242334</v>
      </c>
      <c r="AO22" s="62">
        <f>'Glad70-before-LQ'!AO22*$CG22*AO$93</f>
        <v>0.300026716710085</v>
      </c>
      <c r="AP22" s="62">
        <f>'Glad70-before-LQ'!AP22*$CG22*AP$93</f>
        <v>0.0360994324498945</v>
      </c>
      <c r="AQ22" s="62">
        <f>'Glad70-before-LQ'!AQ22*$CG22*AQ$93</f>
        <v>0.00696426417159126</v>
      </c>
      <c r="AR22" s="62">
        <f>'Glad70-before-LQ'!AR22*$CG22*AR$93</f>
        <v>0.0219511247042948</v>
      </c>
      <c r="AS22" s="62">
        <f>'Glad70-before-LQ'!AS22*$CG22*AS$93</f>
        <v>0.205861957215016</v>
      </c>
      <c r="AT22" s="62">
        <f>'Glad70-before-LQ'!AT22*$CG22*AT$93</f>
        <v>0.00420014633652975</v>
      </c>
      <c r="AU22" s="62">
        <f>'Glad70-before-LQ'!AU22*$CG22*AU$93</f>
        <v>0.00477428219524745</v>
      </c>
      <c r="AV22" s="62">
        <f>'Glad70-before-LQ'!AV22*$CG22*AV$93</f>
        <v>0.000864385552775338</v>
      </c>
      <c r="AW22" s="62">
        <f>'Glad70-before-LQ'!AW22*$CG22*AW$93</f>
        <v>0.00202601611668367</v>
      </c>
      <c r="AX22" s="62">
        <f>'Glad70-before-LQ'!AX22*$CG22*AX$93</f>
        <v>0.0237198347232487</v>
      </c>
      <c r="AY22" s="62">
        <f>'Glad70-before-LQ'!AY22*$CG22*AY$93</f>
        <v>0.000432829416701174</v>
      </c>
      <c r="AZ22" s="62">
        <f>'Glad70-before-LQ'!AZ22*$CG22*AZ$93</f>
        <v>0.00849398445633991</v>
      </c>
      <c r="BA22" s="62">
        <f>'Glad70-before-LQ'!BA22*$CG22*BA$93</f>
        <v>0.00308411748706659</v>
      </c>
      <c r="BB22" s="62">
        <f>'Glad70-before-LQ'!BB22*$CG22*BB$93</f>
        <v>0.00991086251276053</v>
      </c>
      <c r="BC22" s="62">
        <f>'Glad70-before-LQ'!BC22*$CG22*BC$93</f>
        <v>0.243217859207484</v>
      </c>
      <c r="BD22" s="62">
        <f>'Glad70-before-LQ'!BD22*$CG22*BD$93</f>
        <v>0.105317991074577</v>
      </c>
      <c r="BE22" s="62">
        <f>'Glad70-before-LQ'!BE22*$CG22*BE$93</f>
        <v>1.06910094889078</v>
      </c>
      <c r="BF22" s="62">
        <f>'Glad70-before-LQ'!BF22*$CG22*BF$93</f>
        <v>0.00745931069656328</v>
      </c>
      <c r="BG22" s="62">
        <f>'Glad70-before-LQ'!BG22*$CG22*BG$93</f>
        <v>0.289401312843157</v>
      </c>
      <c r="BH22" s="62">
        <f>'Glad70-before-LQ'!BH22*$CG22*BH$93</f>
        <v>0.225901521128533</v>
      </c>
      <c r="BI22" s="62">
        <f>'Glad70-before-LQ'!BI22*$CG22*BI$93</f>
        <v>0.148811544858992</v>
      </c>
      <c r="BJ22" s="62">
        <f>'Glad70-before-LQ'!BJ22*$CG22*BJ$93</f>
        <v>0.00440597266318596</v>
      </c>
      <c r="BK22" s="62">
        <f>'Glad70-before-LQ'!BK22*$CG22*BK$93</f>
        <v>0.174981560236428</v>
      </c>
      <c r="BL22" s="62">
        <f>'Glad70-before-LQ'!BL22*$CG22*BL$93</f>
        <v>0.480081346266216</v>
      </c>
      <c r="BM22" s="62">
        <f>'Glad70-before-LQ'!BM22*$CG22*BM$93</f>
        <v>0.0724537307931423</v>
      </c>
      <c r="BN22" s="62">
        <f>'Glad70-before-LQ'!BN22*$CG22*BN$93</f>
        <v>0.00700083337781681</v>
      </c>
      <c r="BO22" s="62">
        <f>'Glad70-before-LQ'!BO22*$CG22*BO$93</f>
        <v>2.34656493410902</v>
      </c>
      <c r="BP22" s="62">
        <f>'Glad70-before-LQ'!BP22*$CG22*BP$93</f>
        <v>0.942585528254975</v>
      </c>
      <c r="BQ22" s="62">
        <f>'Glad70-before-LQ'!BQ22*$CG22*BQ$93</f>
        <v>0.00275381462266617</v>
      </c>
      <c r="BR22" s="62">
        <f>'Glad70-before-LQ'!BR22*$CG22*BR$93</f>
        <v>0.0534494581588627</v>
      </c>
      <c r="BS22" s="62">
        <f>'Glad70-before-LQ'!BS22*$CG22*BS$93</f>
        <v>0.00592181834300121</v>
      </c>
      <c r="BT22" s="62">
        <f>'Glad70-before-LQ'!BT22*$CG22*BT$93</f>
        <v>0.462941362042402</v>
      </c>
      <c r="BU22" s="62">
        <f>'Glad70-before-LQ'!BU22*$CG22*BU$93</f>
        <v>0.285308878027972</v>
      </c>
      <c r="BV22" s="4">
        <f>SUM(D22:BU22)</f>
        <v>120.668031571122</v>
      </c>
      <c r="BW22" s="66">
        <f>'Glad-base'!BW22*'Households'!$B$3/'Households'!$B$7</f>
        <v>15.292438197312</v>
      </c>
      <c r="BX22" s="66">
        <f>'Glad-base'!BX22*'Households'!$B$3/'Households'!$B$7</f>
        <v>12.7047457107621</v>
      </c>
      <c r="BY22" s="66">
        <f>'Glad-base'!BY22*'Businesses'!$B$4/'Businesses'!$C$4</f>
        <v>1.17083234322876</v>
      </c>
      <c r="BZ22" s="66">
        <f>'Glad-base'!BZ22*'Households'!$B$3/'Households'!$B$7</f>
        <v>0.0473864165499485</v>
      </c>
      <c r="CA22" s="66">
        <f>'Glad-base'!CA22*'Households'!$B$3/'Households'!$B$7</f>
        <v>0.452137939989701</v>
      </c>
      <c r="CB22" s="66">
        <f>'Glad-base'!CB22*'Glad-id-output'!B20/'Glad-id-output'!E20</f>
        <v>1.73797772712652</v>
      </c>
      <c r="CC22" s="62">
        <f>'Exports'!D23</f>
        <v>267.6</v>
      </c>
      <c r="CD22" s="4">
        <f>SUM(BW22:CC22)</f>
        <v>299.005518334969</v>
      </c>
      <c r="CE22" s="4">
        <f>SUM(CD22,BV22)</f>
        <v>419.673549906091</v>
      </c>
      <c r="CF22" s="67">
        <v>0.017890957715101</v>
      </c>
      <c r="CG22" s="67">
        <f>'Glad-id-output'!I20</f>
        <v>1</v>
      </c>
    </row>
    <row r="23" ht="20.05" customHeight="1">
      <c r="A23" t="s" s="58">
        <v>1</v>
      </c>
      <c r="B23" s="59">
        <v>19</v>
      </c>
      <c r="C23" t="s" s="60">
        <v>184</v>
      </c>
      <c r="D23" s="61">
        <f>'Glad70-before-LQ'!D23*$CG23*D$93</f>
        <v>0.0170163682470685</v>
      </c>
      <c r="E23" s="62">
        <f>'Glad70-before-LQ'!E23*$CG23*E$93</f>
        <v>0.00655358886951147</v>
      </c>
      <c r="F23" s="62">
        <f>'Glad70-before-LQ'!F23*$CG23*F$93</f>
        <v>0.000264910393020288</v>
      </c>
      <c r="G23" s="62">
        <f>'Glad70-before-LQ'!G23*$CG23*G$93</f>
        <v>0.00539218484228081</v>
      </c>
      <c r="H23" s="62">
        <f>'Glad70-before-LQ'!H23*$CG23*H$93</f>
        <v>0.00183186620495383</v>
      </c>
      <c r="I23" s="62">
        <f>'Glad70-before-LQ'!I23*$CG23*I$93</f>
        <v>0.0165097602076746</v>
      </c>
      <c r="J23" s="62">
        <f>'Glad70-before-LQ'!J23*$CG23*J$93</f>
        <v>0.532787476372871</v>
      </c>
      <c r="K23" s="63">
        <f>'Glad70-before-LQ'!K23*$CG23*K$93</f>
        <v>0.0493783014197606</v>
      </c>
      <c r="L23" s="62">
        <f>'Glad70-before-LQ'!L23*$CG23*L$93</f>
        <v>0.00625259320315692</v>
      </c>
      <c r="M23" s="62">
        <f>'Glad70-before-LQ'!M23*$CG23*M$93</f>
        <v>0.00687532786797251</v>
      </c>
      <c r="N23" s="62">
        <f>'Glad70-before-LQ'!N23*$CG23*N$93</f>
        <v>0.0191085559931371</v>
      </c>
      <c r="O23" s="62">
        <f>'Glad70-before-LQ'!O23*$CG23*O$93</f>
        <v>0.0154716284918885</v>
      </c>
      <c r="P23" s="62">
        <f>'Glad70-before-LQ'!P23*$CG23*P$93</f>
        <v>0.00249600762757515</v>
      </c>
      <c r="Q23" s="62">
        <f>'Glad70-before-LQ'!Q23*$CG23*Q$93</f>
        <v>0.0116423673831372</v>
      </c>
      <c r="R23" s="62">
        <f>'Glad70-before-LQ'!R23*$CG23*R$93</f>
        <v>0.00314214497390419</v>
      </c>
      <c r="S23" s="62">
        <f>'Glad70-before-LQ'!S23*$CG23*S$93</f>
        <v>0.00600470739006734</v>
      </c>
      <c r="T23" s="62">
        <f>'Glad70-before-LQ'!T23*$CG23*T$93</f>
        <v>0.0502531781468612</v>
      </c>
      <c r="U23" s="62">
        <f>'Glad70-before-LQ'!U23*$CG23*U$93</f>
        <v>0.985604895832038</v>
      </c>
      <c r="V23" s="62">
        <f>'Glad70-before-LQ'!V23*$CG23*V$93</f>
        <v>0.0780624663432342</v>
      </c>
      <c r="W23" s="62">
        <f>'Glad70-before-LQ'!W23*$CG23*W$93</f>
        <v>0.111385039083445</v>
      </c>
      <c r="X23" s="64">
        <f>'Glad70-before-LQ'!X23*$CG23*X$93</f>
        <v>0</v>
      </c>
      <c r="Y23" s="62">
        <f>'Glad70-before-LQ'!Y23*$CG23*Y$93</f>
        <v>0.130869992691044</v>
      </c>
      <c r="Z23" s="62">
        <f>'Glad70-before-LQ'!Z23*$CG23*Z$93</f>
        <v>0.0449336569082908</v>
      </c>
      <c r="AA23" s="62">
        <f>'Glad70-before-LQ'!AA23*$CG23*AA$93</f>
        <v>0.070393066110833</v>
      </c>
      <c r="AB23" s="62">
        <f>'Glad70-before-LQ'!AB23*$CG23*AB$93</f>
        <v>0.00760994962144411</v>
      </c>
      <c r="AC23" s="65">
        <f>'Glad70-before-LQ'!AC23*$CG23*AC$93</f>
        <v>0.045876811707327</v>
      </c>
      <c r="AD23" s="62">
        <f>'Glad70-before-LQ'!AD23*$CG23*AD$93</f>
        <v>0.0010321103004055</v>
      </c>
      <c r="AE23" s="62">
        <f>'Glad70-before-LQ'!AE23*$CG23*AE$93</f>
        <v>0.0275455089926281</v>
      </c>
      <c r="AF23" s="62">
        <f>'Glad70-before-LQ'!AF23*$CG23*AF$93</f>
        <v>0.0261947098396421</v>
      </c>
      <c r="AG23" s="62">
        <f>'Glad70-before-LQ'!AG23*$CG23*AG$93</f>
        <v>0.162643084829514</v>
      </c>
      <c r="AH23" s="62">
        <f>'Glad70-before-LQ'!AH23*$CG23*AH$93</f>
        <v>1.00122938692529</v>
      </c>
      <c r="AI23" s="62">
        <f>'Glad70-before-LQ'!AI23*$CG23*AI$93</f>
        <v>1.46577137840347</v>
      </c>
      <c r="AJ23" s="62">
        <f>'Glad70-before-LQ'!AJ23*$CG23*AJ$93</f>
        <v>0.163794783416658</v>
      </c>
      <c r="AK23" s="62">
        <f>'Glad70-before-LQ'!AK23*$CG23*AK$93</f>
        <v>0.120653415779813</v>
      </c>
      <c r="AL23" s="62">
        <f>'Glad70-before-LQ'!AL23*$CG23*AL$93</f>
        <v>0.0213898378989424</v>
      </c>
      <c r="AM23" s="62">
        <f>'Glad70-before-LQ'!AM23*$CG23*AM$93</f>
        <v>0.0181544945851131</v>
      </c>
      <c r="AN23" s="62">
        <f>'Glad70-before-LQ'!AN23*$CG23*AN$93</f>
        <v>0.0568838630215035</v>
      </c>
      <c r="AO23" s="62">
        <f>'Glad70-before-LQ'!AO23*$CG23*AO$93</f>
        <v>0.0250524523352028</v>
      </c>
      <c r="AP23" s="62">
        <f>'Glad70-before-LQ'!AP23*$CG23*AP$93</f>
        <v>0.0220433519067653</v>
      </c>
      <c r="AQ23" s="62">
        <f>'Glad70-before-LQ'!AQ23*$CG23*AQ$93</f>
        <v>0.00248792150854773</v>
      </c>
      <c r="AR23" s="62">
        <f>'Glad70-before-LQ'!AR23*$CG23*AR$93</f>
        <v>0.0194374931786307</v>
      </c>
      <c r="AS23" s="62">
        <f>'Glad70-before-LQ'!AS23*$CG23*AS$93</f>
        <v>0.0161746105682891</v>
      </c>
      <c r="AT23" s="62">
        <f>'Glad70-before-LQ'!AT23*$CG23*AT$93</f>
        <v>0.00118335257392261</v>
      </c>
      <c r="AU23" s="62">
        <f>'Glad70-before-LQ'!AU23*$CG23*AU$93</f>
        <v>0.00047279651413411</v>
      </c>
      <c r="AV23" s="62">
        <f>'Glad70-before-LQ'!AV23*$CG23*AV$93</f>
        <v>6.46662455350884e-05</v>
      </c>
      <c r="AW23" s="62">
        <f>'Glad70-before-LQ'!AW23*$CG23*AW$93</f>
        <v>7.15720323545074e-05</v>
      </c>
      <c r="AX23" s="62">
        <f>'Glad70-before-LQ'!AX23*$CG23*AX$93</f>
        <v>0.000938562340118312</v>
      </c>
      <c r="AY23" s="62">
        <f>'Glad70-before-LQ'!AY23*$CG23*AY$93</f>
        <v>0.000138744792355344</v>
      </c>
      <c r="AZ23" s="62">
        <f>'Glad70-before-LQ'!AZ23*$CG23*AZ$93</f>
        <v>0.00045909029006093</v>
      </c>
      <c r="BA23" s="62">
        <f>'Glad70-before-LQ'!BA23*$CG23*BA$93</f>
        <v>0.000141430542592802</v>
      </c>
      <c r="BB23" s="62">
        <f>'Glad70-before-LQ'!BB23*$CG23*BB$93</f>
        <v>0.000372738602655229</v>
      </c>
      <c r="BC23" s="62">
        <f>'Glad70-before-LQ'!BC23*$CG23*BC$93</f>
        <v>0.010671402412063</v>
      </c>
      <c r="BD23" s="62">
        <f>'Glad70-before-LQ'!BD23*$CG23*BD$93</f>
        <v>0.0594327333517172</v>
      </c>
      <c r="BE23" s="62">
        <f>'Glad70-before-LQ'!BE23*$CG23*BE$93</f>
        <v>0.0778902750399092</v>
      </c>
      <c r="BF23" s="62">
        <f>'Glad70-before-LQ'!BF23*$CG23*BF$93</f>
        <v>0.000283520597863203</v>
      </c>
      <c r="BG23" s="62">
        <f>'Glad70-before-LQ'!BG23*$CG23*BG$93</f>
        <v>0.0157766444708074</v>
      </c>
      <c r="BH23" s="62">
        <f>'Glad70-before-LQ'!BH23*$CG23*BH$93</f>
        <v>0.0147824822903178</v>
      </c>
      <c r="BI23" s="62">
        <f>'Glad70-before-LQ'!BI23*$CG23*BI$93</f>
        <v>0.0191630929703552</v>
      </c>
      <c r="BJ23" s="62">
        <f>'Glad70-before-LQ'!BJ23*$CG23*BJ$93</f>
        <v>0.0007082761623427</v>
      </c>
      <c r="BK23" s="62">
        <f>'Glad70-before-LQ'!BK23*$CG23*BK$93</f>
        <v>0.016731547769433</v>
      </c>
      <c r="BL23" s="62">
        <f>'Glad70-before-LQ'!BL23*$CG23*BL$93</f>
        <v>0.0653275533009552</v>
      </c>
      <c r="BM23" s="62">
        <f>'Glad70-before-LQ'!BM23*$CG23*BM$93</f>
        <v>0.010724228528491</v>
      </c>
      <c r="BN23" s="62">
        <f>'Glad70-before-LQ'!BN23*$CG23*BN$93</f>
        <v>0.00112421161974619</v>
      </c>
      <c r="BO23" s="62">
        <f>'Glad70-before-LQ'!BO23*$CG23*BO$93</f>
        <v>0.184536702447468</v>
      </c>
      <c r="BP23" s="62">
        <f>'Glad70-before-LQ'!BP23*$CG23*BP$93</f>
        <v>0.0406603791819361</v>
      </c>
      <c r="BQ23" s="62">
        <f>'Glad70-before-LQ'!BQ23*$CG23*BQ$93</f>
        <v>0.000546654641534046</v>
      </c>
      <c r="BR23" s="62">
        <f>'Glad70-before-LQ'!BR23*$CG23*BR$93</f>
        <v>0.00133474026738843</v>
      </c>
      <c r="BS23" s="62">
        <f>'Glad70-before-LQ'!BS23*$CG23*BS$93</f>
        <v>0.00029706712377096</v>
      </c>
      <c r="BT23" s="62">
        <f>'Glad70-before-LQ'!BT23*$CG23*BT$93</f>
        <v>0.383699138025639</v>
      </c>
      <c r="BU23" s="62">
        <f>'Glad70-before-LQ'!BU23*$CG23*BU$93</f>
        <v>0.0275672825418784</v>
      </c>
      <c r="BV23" s="4">
        <f>SUM(D23:BU23)</f>
        <v>6.31130613610026</v>
      </c>
      <c r="BW23" s="66">
        <f>'Glad-base'!BW23*'Households'!$B$3/'Households'!$B$7</f>
        <v>4.66678446219361</v>
      </c>
      <c r="BX23" s="66">
        <f>'Glad-base'!BX23*'Households'!$B$3/'Households'!$B$7</f>
        <v>9.9416446961895e-05</v>
      </c>
      <c r="BY23" s="66">
        <f>'Glad-base'!BY23*'Businesses'!$B$4/'Businesses'!$C$4</f>
        <v>1.23765111786628</v>
      </c>
      <c r="BZ23" s="66">
        <f>'Glad-base'!BZ23*'Households'!$B$3/'Households'!$B$7</f>
        <v>0.0519933090216272</v>
      </c>
      <c r="CA23" s="66">
        <f>'Glad-base'!CA23*'Households'!$B$3/'Households'!$B$7</f>
        <v>0.225055549186406</v>
      </c>
      <c r="CB23" s="66">
        <f>'Glad-base'!CB23*'Glad-id-output'!B21/'Glad-id-output'!E21</f>
        <v>0.0719225039222173</v>
      </c>
      <c r="CC23" s="62">
        <f>'Exports'!D24</f>
        <v>1.2</v>
      </c>
      <c r="CD23" s="4">
        <f>SUM(BW23:CC23)</f>
        <v>7.4535063586371</v>
      </c>
      <c r="CE23" s="4">
        <f>SUM(CD23,BV23)</f>
        <v>13.7648124947374</v>
      </c>
      <c r="CF23" s="67">
        <v>0.000884532702369994</v>
      </c>
      <c r="CG23" s="67">
        <f>'Glad-id-output'!I21</f>
        <v>0.143140502594311</v>
      </c>
    </row>
    <row r="24" ht="20.05" customHeight="1">
      <c r="A24" t="s" s="58">
        <v>1</v>
      </c>
      <c r="B24" s="59">
        <v>20</v>
      </c>
      <c r="C24" t="s" s="60">
        <v>185</v>
      </c>
      <c r="D24" s="61">
        <f>'Glad70-before-LQ'!D24*$CG24*D$93</f>
        <v>0.128744516160787</v>
      </c>
      <c r="E24" s="62">
        <f>'Glad70-before-LQ'!E24*$CG24*E$93</f>
        <v>0.0107962010332738</v>
      </c>
      <c r="F24" s="62">
        <f>'Glad70-before-LQ'!F24*$CG24*F$93</f>
        <v>0.00222686521468292</v>
      </c>
      <c r="G24" s="62">
        <f>'Glad70-before-LQ'!G24*$CG24*G$93</f>
        <v>0.0087164402131963</v>
      </c>
      <c r="H24" s="62">
        <f>'Glad70-before-LQ'!H24*$CG24*H$93</f>
        <v>0.0114625205743183</v>
      </c>
      <c r="I24" s="62">
        <f>'Glad70-before-LQ'!I24*$CG24*I$93</f>
        <v>0.230793210046484</v>
      </c>
      <c r="J24" s="62">
        <f>'Glad70-before-LQ'!J24*$CG24*J$93</f>
        <v>3.56844609142237</v>
      </c>
      <c r="K24" s="63">
        <f>'Glad70-before-LQ'!K24*$CG24*K$93</f>
        <v>0.638215098254539</v>
      </c>
      <c r="L24" s="62">
        <f>'Glad70-before-LQ'!L24*$CG24*L$93</f>
        <v>0.07135540877266761</v>
      </c>
      <c r="M24" s="62">
        <f>'Glad70-before-LQ'!M24*$CG24*M$93</f>
        <v>0.291129175927493</v>
      </c>
      <c r="N24" s="62">
        <f>'Glad70-before-LQ'!N24*$CG24*N$93</f>
        <v>0.09247491635141521</v>
      </c>
      <c r="O24" s="62">
        <f>'Glad70-before-LQ'!O24*$CG24*O$93</f>
        <v>0.249378004501346</v>
      </c>
      <c r="P24" s="62">
        <f>'Glad70-before-LQ'!P24*$CG24*P$93</f>
        <v>0.00398636518952445</v>
      </c>
      <c r="Q24" s="62">
        <f>'Glad70-before-LQ'!Q24*$CG24*Q$93</f>
        <v>0.05668222088486</v>
      </c>
      <c r="R24" s="62">
        <f>'Glad70-before-LQ'!R24*$CG24*R$93</f>
        <v>0.00153803159959729</v>
      </c>
      <c r="S24" s="62">
        <f>'Glad70-before-LQ'!S24*$CG24*S$93</f>
        <v>0.00300063881678635</v>
      </c>
      <c r="T24" s="62">
        <f>'Glad70-before-LQ'!T24*$CG24*T$93</f>
        <v>0.526949974178063</v>
      </c>
      <c r="U24" s="62">
        <f>'Glad70-before-LQ'!U24*$CG24*U$93</f>
        <v>2.81032416155847</v>
      </c>
      <c r="V24" s="62">
        <f>'Glad70-before-LQ'!V24*$CG24*V$93</f>
        <v>0.023597651887097</v>
      </c>
      <c r="W24" s="62">
        <f>'Glad70-before-LQ'!W24*$CG24*W$93</f>
        <v>24.4810972182408</v>
      </c>
      <c r="X24" s="64">
        <f>'Glad70-before-LQ'!X24*$CG24*X$93</f>
        <v>0</v>
      </c>
      <c r="Y24" s="62">
        <f>'Glad70-before-LQ'!Y24*$CG24*Y$93</f>
        <v>18.5691735758167</v>
      </c>
      <c r="Z24" s="62">
        <f>'Glad70-before-LQ'!Z24*$CG24*Z$93</f>
        <v>0.746317751117731</v>
      </c>
      <c r="AA24" s="62">
        <f>'Glad70-before-LQ'!AA24*$CG24*AA$93</f>
        <v>0.969385221391211</v>
      </c>
      <c r="AB24" s="62">
        <f>'Glad70-before-LQ'!AB24*$CG24*AB$93</f>
        <v>0.0520093344065087</v>
      </c>
      <c r="AC24" s="65">
        <f>'Glad70-before-LQ'!AC24*$CG24*AC$93</f>
        <v>0.7170261333465719</v>
      </c>
      <c r="AD24" s="62">
        <f>'Glad70-before-LQ'!AD24*$CG24*AD$93</f>
        <v>0.00744998541945503</v>
      </c>
      <c r="AE24" s="62">
        <f>'Glad70-before-LQ'!AE24*$CG24*AE$93</f>
        <v>0.308788340689314</v>
      </c>
      <c r="AF24" s="62">
        <f>'Glad70-before-LQ'!AF24*$CG24*AF$93</f>
        <v>0.250802453113982</v>
      </c>
      <c r="AG24" s="62">
        <f>'Glad70-before-LQ'!AG24*$CG24*AG$93</f>
        <v>7.22613313980747</v>
      </c>
      <c r="AH24" s="62">
        <f>'Glad70-before-LQ'!AH24*$CG24*AH$93</f>
        <v>18.3093090347272</v>
      </c>
      <c r="AI24" s="62">
        <f>'Glad70-before-LQ'!AI24*$CG24*AI$93</f>
        <v>32.3531353890528</v>
      </c>
      <c r="AJ24" s="62">
        <f>'Glad70-before-LQ'!AJ24*$CG24*AJ$93</f>
        <v>0.593843761969393</v>
      </c>
      <c r="AK24" s="62">
        <f>'Glad70-before-LQ'!AK24*$CG24*AK$93</f>
        <v>0.244102691495713</v>
      </c>
      <c r="AL24" s="62">
        <f>'Glad70-before-LQ'!AL24*$CG24*AL$93</f>
        <v>0.0837457634776811</v>
      </c>
      <c r="AM24" s="62">
        <f>'Glad70-before-LQ'!AM24*$CG24*AM$93</f>
        <v>0.20948538928112</v>
      </c>
      <c r="AN24" s="62">
        <f>'Glad70-before-LQ'!AN24*$CG24*AN$93</f>
        <v>0.06272501790358</v>
      </c>
      <c r="AO24" s="62">
        <f>'Glad70-before-LQ'!AO24*$CG24*AO$93</f>
        <v>0.994374986887822</v>
      </c>
      <c r="AP24" s="62">
        <f>'Glad70-before-LQ'!AP24*$CG24*AP$93</f>
        <v>0.222758910710368</v>
      </c>
      <c r="AQ24" s="62">
        <f>'Glad70-before-LQ'!AQ24*$CG24*AQ$93</f>
        <v>0.0259824065736104</v>
      </c>
      <c r="AR24" s="62">
        <f>'Glad70-before-LQ'!AR24*$CG24*AR$93</f>
        <v>0.0106589886777723</v>
      </c>
      <c r="AS24" s="62">
        <f>'Glad70-before-LQ'!AS24*$CG24*AS$93</f>
        <v>0.125612775781164</v>
      </c>
      <c r="AT24" s="62">
        <f>'Glad70-before-LQ'!AT24*$CG24*AT$93</f>
        <v>0.000761318878676795</v>
      </c>
      <c r="AU24" s="62">
        <f>'Glad70-before-LQ'!AU24*$CG24*AU$93</f>
        <v>0.0018521339625266</v>
      </c>
      <c r="AV24" s="62">
        <f>'Glad70-before-LQ'!AV24*$CG24*AV$93</f>
        <v>0.00038350538365939</v>
      </c>
      <c r="AW24" s="62">
        <f>'Glad70-before-LQ'!AW24*$CG24*AW$93</f>
        <v>0.000385367820295625</v>
      </c>
      <c r="AX24" s="62">
        <f>'Glad70-before-LQ'!AX24*$CG24*AX$93</f>
        <v>0.0104915080777758</v>
      </c>
      <c r="AY24" s="62">
        <f>'Glad70-before-LQ'!AY24*$CG24*AY$93</f>
        <v>0.00020704371996047</v>
      </c>
      <c r="AZ24" s="62">
        <f>'Glad70-before-LQ'!AZ24*$CG24*AZ$93</f>
        <v>0.00286622537666688</v>
      </c>
      <c r="BA24" s="62">
        <f>'Glad70-before-LQ'!BA24*$CG24*BA$93</f>
        <v>0.00121227034952849</v>
      </c>
      <c r="BB24" s="62">
        <f>'Glad70-before-LQ'!BB24*$CG24*BB$93</f>
        <v>0.00408245786934787</v>
      </c>
      <c r="BC24" s="62">
        <f>'Glad70-before-LQ'!BC24*$CG24*BC$93</f>
        <v>0.0992559390139568</v>
      </c>
      <c r="BD24" s="62">
        <f>'Glad70-before-LQ'!BD24*$CG24*BD$93</f>
        <v>0.0901298985810715</v>
      </c>
      <c r="BE24" s="62">
        <f>'Glad70-before-LQ'!BE24*$CG24*BE$93</f>
        <v>0.796775535335376</v>
      </c>
      <c r="BF24" s="62">
        <f>'Glad70-before-LQ'!BF24*$CG24*BF$93</f>
        <v>0.00521276551400965</v>
      </c>
      <c r="BG24" s="62">
        <f>'Glad70-before-LQ'!BG24*$CG24*BG$93</f>
        <v>0.155589535494687</v>
      </c>
      <c r="BH24" s="62">
        <f>'Glad70-before-LQ'!BH24*$CG24*BH$93</f>
        <v>0.0267378896548861</v>
      </c>
      <c r="BI24" s="62">
        <f>'Glad70-before-LQ'!BI24*$CG24*BI$93</f>
        <v>0.116560441314194</v>
      </c>
      <c r="BJ24" s="62">
        <f>'Glad70-before-LQ'!BJ24*$CG24*BJ$93</f>
        <v>0.00213017286319002</v>
      </c>
      <c r="BK24" s="62">
        <f>'Glad70-before-LQ'!BK24*$CG24*BK$93</f>
        <v>0.0469558290770813</v>
      </c>
      <c r="BL24" s="62">
        <f>'Glad70-before-LQ'!BL24*$CG24*BL$93</f>
        <v>0.452295726670972</v>
      </c>
      <c r="BM24" s="62">
        <f>'Glad70-before-LQ'!BM24*$CG24*BM$93</f>
        <v>0.0741996307675002</v>
      </c>
      <c r="BN24" s="62">
        <f>'Glad70-before-LQ'!BN24*$CG24*BN$93</f>
        <v>0.00688793581776098</v>
      </c>
      <c r="BO24" s="62">
        <f>'Glad70-before-LQ'!BO24*$CG24*BO$93</f>
        <v>0.477827862841493</v>
      </c>
      <c r="BP24" s="62">
        <f>'Glad70-before-LQ'!BP24*$CG24*BP$93</f>
        <v>0.368132050512608</v>
      </c>
      <c r="BQ24" s="62">
        <f>'Glad70-before-LQ'!BQ24*$CG24*BQ$93</f>
        <v>0.00234825574548515</v>
      </c>
      <c r="BR24" s="62">
        <f>'Glad70-before-LQ'!BR24*$CG24*BR$93</f>
        <v>0.009219413837023099</v>
      </c>
      <c r="BS24" s="62">
        <f>'Glad70-before-LQ'!BS24*$CG24*BS$93</f>
        <v>0.00180362766406069</v>
      </c>
      <c r="BT24" s="62">
        <f>'Glad70-before-LQ'!BT24*$CG24*BT$93</f>
        <v>1.30506876730046</v>
      </c>
      <c r="BU24" s="62">
        <f>'Glad70-before-LQ'!BU24*$CG24*BU$93</f>
        <v>0.424085179363957</v>
      </c>
      <c r="BV24" s="4">
        <f>SUM(D24:BU24)</f>
        <v>119.777194051283</v>
      </c>
      <c r="BW24" s="66">
        <f>'Glad-base'!BW24*'Households'!$B$3/'Households'!$B$7</f>
        <v>1.84916949877446</v>
      </c>
      <c r="BX24" s="66">
        <f>'Glad-base'!BX24*'Households'!$B$3/'Households'!$B$7</f>
        <v>0.0141374367250257</v>
      </c>
      <c r="BY24" s="66">
        <f>'Glad-base'!BY24*'Businesses'!$B$4/'Businesses'!$C$4</f>
        <v>0.465732207318491</v>
      </c>
      <c r="BZ24" s="66">
        <f>'Glad-base'!BZ24*'Households'!$B$3/'Households'!$B$7</f>
        <v>0.019840895592173</v>
      </c>
      <c r="CA24" s="66">
        <f>'Glad-base'!CA24*'Households'!$B$3/'Households'!$B$7</f>
        <v>0.152053723779609</v>
      </c>
      <c r="CB24" s="66">
        <f>'Glad-base'!CB24*'Glad-id-output'!B22/'Glad-id-output'!E22</f>
        <v>1.38269726914663</v>
      </c>
      <c r="CC24" s="62">
        <f>'Exports'!D25</f>
        <v>141.3</v>
      </c>
      <c r="CD24" s="4">
        <f>SUM(BW24:CC24)</f>
        <v>145.183631031336</v>
      </c>
      <c r="CE24" s="4">
        <f>SUM(CD24,BV24)</f>
        <v>264.960825082619</v>
      </c>
      <c r="CF24" s="67">
        <v>0.0108850230788343</v>
      </c>
      <c r="CG24" s="67">
        <f>'Glad-id-output'!I22</f>
        <v>1</v>
      </c>
    </row>
    <row r="25" ht="20.05" customHeight="1">
      <c r="A25" t="s" s="32">
        <v>1</v>
      </c>
      <c r="B25" s="36">
        <v>21</v>
      </c>
      <c r="C25" t="s" s="60">
        <v>186</v>
      </c>
      <c r="D25" s="72">
        <f>'Glad70-before-LQ'!D25*$CG25*D$93</f>
        <v>0</v>
      </c>
      <c r="E25" s="64">
        <f>'Glad70-before-LQ'!E25*$CG25*E$93</f>
        <v>0</v>
      </c>
      <c r="F25" s="64">
        <f>'Glad70-before-LQ'!F25*$CG25*F$93</f>
        <v>0</v>
      </c>
      <c r="G25" s="64">
        <f>'Glad70-before-LQ'!G25*$CG25*G$93</f>
        <v>0</v>
      </c>
      <c r="H25" s="64">
        <f>'Glad70-before-LQ'!H25*$CG25*H$93</f>
        <v>0</v>
      </c>
      <c r="I25" s="64">
        <f>'Glad70-before-LQ'!I25*$CG25*I$93</f>
        <v>0</v>
      </c>
      <c r="J25" s="64">
        <f>'Glad70-before-LQ'!J25*$CG25*J$93</f>
        <v>0</v>
      </c>
      <c r="K25" s="64">
        <f>'Glad70-before-LQ'!K25*$CG25*K$93</f>
        <v>0</v>
      </c>
      <c r="L25" s="64">
        <f>'Glad70-before-LQ'!L25*$CG25*L$93</f>
        <v>0</v>
      </c>
      <c r="M25" s="64">
        <f>'Glad70-before-LQ'!M25*$CG25*M$93</f>
        <v>0</v>
      </c>
      <c r="N25" s="64">
        <f>'Glad70-before-LQ'!N25*$CG25*N$93</f>
        <v>0</v>
      </c>
      <c r="O25" s="64">
        <f>'Glad70-before-LQ'!O25*$CG25*O$93</f>
        <v>0</v>
      </c>
      <c r="P25" s="64">
        <f>'Glad70-before-LQ'!P25*$CG25*P$93</f>
        <v>0</v>
      </c>
      <c r="Q25" s="64">
        <f>'Glad70-before-LQ'!Q25*$CG25*Q$93</f>
        <v>0</v>
      </c>
      <c r="R25" s="64">
        <f>'Glad70-before-LQ'!R25*$CG25*R$93</f>
        <v>0</v>
      </c>
      <c r="S25" s="64">
        <f>'Glad70-before-LQ'!S25*$CG25*S$93</f>
        <v>0</v>
      </c>
      <c r="T25" s="64">
        <f>'Glad70-before-LQ'!T25*$CG25*T$93</f>
        <v>0</v>
      </c>
      <c r="U25" s="64">
        <f>'Glad70-before-LQ'!U25*$CG25*U$93</f>
        <v>0</v>
      </c>
      <c r="V25" s="64">
        <f>'Glad70-before-LQ'!V25*$CG25*V$93</f>
        <v>0</v>
      </c>
      <c r="W25" s="64">
        <f>'Glad70-before-LQ'!W25*$CG25*W$93</f>
        <v>0</v>
      </c>
      <c r="X25" s="64">
        <f>'Glad70-before-LQ'!X25*$CG25*X$93</f>
        <v>0</v>
      </c>
      <c r="Y25" s="64">
        <f>'Glad70-before-LQ'!Y25*$CG25*Y$93</f>
        <v>0</v>
      </c>
      <c r="Z25" s="64">
        <f>'Glad70-before-LQ'!Z25*$CG25*Z$93</f>
        <v>0</v>
      </c>
      <c r="AA25" s="64">
        <f>'Glad70-before-LQ'!AA25*$CG25*AA$93</f>
        <v>0</v>
      </c>
      <c r="AB25" s="64">
        <f>'Glad70-before-LQ'!AB25*$CG25*AB$93</f>
        <v>0</v>
      </c>
      <c r="AC25" s="64">
        <f>'Glad70-before-LQ'!AC25*$CG25*AC$93</f>
        <v>0</v>
      </c>
      <c r="AD25" s="64">
        <f>'Glad70-before-LQ'!AD25*$CG25*AD$93</f>
        <v>0</v>
      </c>
      <c r="AE25" s="64">
        <f>'Glad70-before-LQ'!AE25*$CG25*AE$93</f>
        <v>0</v>
      </c>
      <c r="AF25" s="64">
        <f>'Glad70-before-LQ'!AF25*$CG25*AF$93</f>
        <v>0</v>
      </c>
      <c r="AG25" s="64">
        <f>'Glad70-before-LQ'!AG25*$CG25*AG$93</f>
        <v>0</v>
      </c>
      <c r="AH25" s="64">
        <f>'Glad70-before-LQ'!AH25*$CG25*AH$93</f>
        <v>0</v>
      </c>
      <c r="AI25" s="64">
        <f>'Glad70-before-LQ'!AI25*$CG25*AI$93</f>
        <v>0</v>
      </c>
      <c r="AJ25" s="64">
        <f>'Glad70-before-LQ'!AJ25*$CG25*AJ$93</f>
        <v>0</v>
      </c>
      <c r="AK25" s="64">
        <f>'Glad70-before-LQ'!AK25*$CG25*AK$93</f>
        <v>0</v>
      </c>
      <c r="AL25" s="64">
        <f>'Glad70-before-LQ'!AL25*$CG25*AL$93</f>
        <v>0</v>
      </c>
      <c r="AM25" s="64">
        <f>'Glad70-before-LQ'!AM25*$CG25*AM$93</f>
        <v>0</v>
      </c>
      <c r="AN25" s="64">
        <f>'Glad70-before-LQ'!AN25*$CG25*AN$93</f>
        <v>0</v>
      </c>
      <c r="AO25" s="64">
        <f>'Glad70-before-LQ'!AO25*$CG25*AO$93</f>
        <v>0</v>
      </c>
      <c r="AP25" s="64">
        <f>'Glad70-before-LQ'!AP25*$CG25*AP$93</f>
        <v>0</v>
      </c>
      <c r="AQ25" s="64">
        <f>'Glad70-before-LQ'!AQ25*$CG25*AQ$93</f>
        <v>0</v>
      </c>
      <c r="AR25" s="64">
        <f>'Glad70-before-LQ'!AR25*$CG25*AR$93</f>
        <v>0</v>
      </c>
      <c r="AS25" s="64">
        <f>'Glad70-before-LQ'!AS25*$CG25*AS$93</f>
        <v>0</v>
      </c>
      <c r="AT25" s="64">
        <f>'Glad70-before-LQ'!AT25*$CG25*AT$93</f>
        <v>0</v>
      </c>
      <c r="AU25" s="64">
        <f>'Glad70-before-LQ'!AU25*$CG25*AU$93</f>
        <v>0</v>
      </c>
      <c r="AV25" s="64">
        <f>'Glad70-before-LQ'!AV25*$CG25*AV$93</f>
        <v>0</v>
      </c>
      <c r="AW25" s="64">
        <f>'Glad70-before-LQ'!AW25*$CG25*AW$93</f>
        <v>0</v>
      </c>
      <c r="AX25" s="64">
        <f>'Glad70-before-LQ'!AX25*$CG25*AX$93</f>
        <v>0</v>
      </c>
      <c r="AY25" s="64">
        <f>'Glad70-before-LQ'!AY25*$CG25*AY$93</f>
        <v>0</v>
      </c>
      <c r="AZ25" s="64">
        <f>'Glad70-before-LQ'!AZ25*$CG25*AZ$93</f>
        <v>0</v>
      </c>
      <c r="BA25" s="64">
        <f>'Glad70-before-LQ'!BA25*$CG25*BA$93</f>
        <v>0</v>
      </c>
      <c r="BB25" s="64">
        <f>'Glad70-before-LQ'!BB25*$CG25*BB$93</f>
        <v>0</v>
      </c>
      <c r="BC25" s="64">
        <f>'Glad70-before-LQ'!BC25*$CG25*BC$93</f>
        <v>0</v>
      </c>
      <c r="BD25" s="64">
        <f>'Glad70-before-LQ'!BD25*$CG25*BD$93</f>
        <v>0</v>
      </c>
      <c r="BE25" s="64">
        <f>'Glad70-before-LQ'!BE25*$CG25*BE$93</f>
        <v>0</v>
      </c>
      <c r="BF25" s="64">
        <f>'Glad70-before-LQ'!BF25*$CG25*BF$93</f>
        <v>0</v>
      </c>
      <c r="BG25" s="64">
        <f>'Glad70-before-LQ'!BG25*$CG25*BG$93</f>
        <v>0</v>
      </c>
      <c r="BH25" s="64">
        <f>'Glad70-before-LQ'!BH25*$CG25*BH$93</f>
        <v>0</v>
      </c>
      <c r="BI25" s="64">
        <f>'Glad70-before-LQ'!BI25*$CG25*BI$93</f>
        <v>0</v>
      </c>
      <c r="BJ25" s="64">
        <f>'Glad70-before-LQ'!BJ25*$CG25*BJ$93</f>
        <v>0</v>
      </c>
      <c r="BK25" s="64">
        <f>'Glad70-before-LQ'!BK25*$CG25*BK$93</f>
        <v>0</v>
      </c>
      <c r="BL25" s="64">
        <f>'Glad70-before-LQ'!BL25*$CG25*BL$93</f>
        <v>0</v>
      </c>
      <c r="BM25" s="64">
        <f>'Glad70-before-LQ'!BM25*$CG25*BM$93</f>
        <v>0</v>
      </c>
      <c r="BN25" s="64">
        <f>'Glad70-before-LQ'!BN25*$CG25*BN$93</f>
        <v>0</v>
      </c>
      <c r="BO25" s="64">
        <f>'Glad70-before-LQ'!BO25*$CG25*BO$93</f>
        <v>0</v>
      </c>
      <c r="BP25" s="64">
        <f>'Glad70-before-LQ'!BP25*$CG25*BP$93</f>
        <v>0</v>
      </c>
      <c r="BQ25" s="64">
        <f>'Glad70-before-LQ'!BQ25*$CG25*BQ$93</f>
        <v>0</v>
      </c>
      <c r="BR25" s="64">
        <f>'Glad70-before-LQ'!BR25*$CG25*BR$93</f>
        <v>0</v>
      </c>
      <c r="BS25" s="64">
        <f>'Glad70-before-LQ'!BS25*$CG25*BS$93</f>
        <v>0</v>
      </c>
      <c r="BT25" s="64">
        <f>'Glad70-before-LQ'!BT25*$CG25*BT$93</f>
        <v>0</v>
      </c>
      <c r="BU25" s="64">
        <f>'Glad70-before-LQ'!BU25*$CG25*BU$93</f>
        <v>0</v>
      </c>
      <c r="BV25" s="10">
        <f>SUM(D25:BU25)</f>
        <v>0</v>
      </c>
      <c r="BW25" s="10">
        <f>'Glad-base'!BW25*'Households'!$B$3/'Households'!$B$7*$X93</f>
        <v>0</v>
      </c>
      <c r="BX25" s="10">
        <f>'Glad-base'!BX25*'Households'!$B$3/'Households'!$B$7*$X93</f>
        <v>0</v>
      </c>
      <c r="BY25" s="10">
        <f>'Glad-base'!BY25*'Households'!$B$3/'Households'!$B$7*$X93</f>
        <v>0</v>
      </c>
      <c r="BZ25" s="10">
        <f>'Glad-base'!BZ25*'Households'!$B$3/'Households'!$B$7*$X93</f>
        <v>0</v>
      </c>
      <c r="CA25" s="10">
        <f>'Glad-base'!CA25*'Households'!$B$3/'Households'!$B$7*$X93</f>
        <v>0</v>
      </c>
      <c r="CB25" s="70">
        <f>'Glad70-before-LQ'!CB25*$X93</f>
        <v>0</v>
      </c>
      <c r="CC25" s="71">
        <f>'Exports'!D26*$X93</f>
        <v>0</v>
      </c>
      <c r="CD25" s="10">
        <f>SUM(BW25:CC25)</f>
        <v>0</v>
      </c>
      <c r="CE25" s="10">
        <f>SUM(CD25,BV25)</f>
        <v>0</v>
      </c>
      <c r="CF25" s="64">
        <v>0.080158533420739</v>
      </c>
      <c r="CG25" s="64">
        <v>0</v>
      </c>
    </row>
    <row r="26" ht="20.05" customHeight="1">
      <c r="A26" t="s" s="58">
        <v>1</v>
      </c>
      <c r="B26" s="59">
        <v>22</v>
      </c>
      <c r="C26" t="s" s="60">
        <v>187</v>
      </c>
      <c r="D26" s="61">
        <f>'Glad70-before-LQ'!D26*$CG26*D$93</f>
        <v>0.163308453633852</v>
      </c>
      <c r="E26" s="62">
        <f>'Glad70-before-LQ'!E26*$CG26*E$93</f>
        <v>0.0947401078312629</v>
      </c>
      <c r="F26" s="62">
        <f>'Glad70-before-LQ'!F26*$CG26*F$93</f>
        <v>0.00329813686271024</v>
      </c>
      <c r="G26" s="62">
        <f>'Glad70-before-LQ'!G26*$CG26*G$93</f>
        <v>0.100187044410654</v>
      </c>
      <c r="H26" s="62">
        <f>'Glad70-before-LQ'!H26*$CG26*H$93</f>
        <v>0.0381370389324808</v>
      </c>
      <c r="I26" s="62">
        <f>'Glad70-before-LQ'!I26*$CG26*I$93</f>
        <v>1.238515170879</v>
      </c>
      <c r="J26" s="62">
        <f>'Glad70-before-LQ'!J26*$CG26*J$93</f>
        <v>13.9672022303771</v>
      </c>
      <c r="K26" s="63">
        <f>'Glad70-before-LQ'!K26*$CG26*K$93</f>
        <v>3.19059338324747</v>
      </c>
      <c r="L26" s="62">
        <f>'Glad70-before-LQ'!L26*$CG26*L$93</f>
        <v>0.646153690208812</v>
      </c>
      <c r="M26" s="62">
        <f>'Glad70-before-LQ'!M26*$CG26*M$93</f>
        <v>0.56697105965299</v>
      </c>
      <c r="N26" s="62">
        <f>'Glad70-before-LQ'!N26*$CG26*N$93</f>
        <v>0.0587698754021021</v>
      </c>
      <c r="O26" s="62">
        <f>'Glad70-before-LQ'!O26*$CG26*O$93</f>
        <v>0.225551268607212</v>
      </c>
      <c r="P26" s="62">
        <f>'Glad70-before-LQ'!P26*$CG26*P$93</f>
        <v>0.0120605363840863</v>
      </c>
      <c r="Q26" s="62">
        <f>'Glad70-before-LQ'!Q26*$CG26*Q$93</f>
        <v>0.0807356647139735</v>
      </c>
      <c r="R26" s="62">
        <f>'Glad70-before-LQ'!R26*$CG26*R$93</f>
        <v>0.0149845741572451</v>
      </c>
      <c r="S26" s="62">
        <f>'Glad70-before-LQ'!S26*$CG26*S$93</f>
        <v>0.00448333773305707</v>
      </c>
      <c r="T26" s="62">
        <f>'Glad70-before-LQ'!T26*$CG26*T$93</f>
        <v>0.210049314767368</v>
      </c>
      <c r="U26" s="62">
        <f>'Glad70-before-LQ'!U26*$CG26*U$93</f>
        <v>2.47428367008304</v>
      </c>
      <c r="V26" s="62">
        <f>'Glad70-before-LQ'!V26*$CG26*V$93</f>
        <v>0.184317686174076</v>
      </c>
      <c r="W26" s="62">
        <f>'Glad70-before-LQ'!W26*$CG26*W$93</f>
        <v>10.0807896796685</v>
      </c>
      <c r="X26" s="64">
        <f>'Glad70-before-LQ'!X26*$CG26*X$93</f>
        <v>0</v>
      </c>
      <c r="Y26" s="62">
        <f>'Glad70-before-LQ'!Y26*$CG26*Y$93</f>
        <v>14.8827086112214</v>
      </c>
      <c r="Z26" s="62">
        <f>'Glad70-before-LQ'!Z26*$CG26*Z$93</f>
        <v>1.11943811477513</v>
      </c>
      <c r="AA26" s="62">
        <f>'Glad70-before-LQ'!AA26*$CG26*AA$93</f>
        <v>2.11188836686441</v>
      </c>
      <c r="AB26" s="62">
        <f>'Glad70-before-LQ'!AB26*$CG26*AB$93</f>
        <v>0.0678500922950849</v>
      </c>
      <c r="AC26" s="65">
        <f>'Glad70-before-LQ'!AC26*$CG26*AC$93</f>
        <v>0.967775733335816</v>
      </c>
      <c r="AD26" s="62">
        <f>'Glad70-before-LQ'!AD26*$CG26*AD$93</f>
        <v>0.0113330246140187</v>
      </c>
      <c r="AE26" s="62">
        <f>'Glad70-before-LQ'!AE26*$CG26*AE$93</f>
        <v>0.559567761510493</v>
      </c>
      <c r="AF26" s="62">
        <f>'Glad70-before-LQ'!AF26*$CG26*AF$93</f>
        <v>0.161806184579423</v>
      </c>
      <c r="AG26" s="62">
        <f>'Glad70-before-LQ'!AG26*$CG26*AG$93</f>
        <v>5.92727777261436</v>
      </c>
      <c r="AH26" s="62">
        <f>'Glad70-before-LQ'!AH26*$CG26*AH$93</f>
        <v>16.3201748137925</v>
      </c>
      <c r="AI26" s="62">
        <f>'Glad70-before-LQ'!AI26*$CG26*AI$93</f>
        <v>14.3910111625677</v>
      </c>
      <c r="AJ26" s="62">
        <f>'Glad70-before-LQ'!AJ26*$CG26*AJ$93</f>
        <v>0.561440197083533</v>
      </c>
      <c r="AK26" s="62">
        <f>'Glad70-before-LQ'!AK26*$CG26*AK$93</f>
        <v>1.25535007314446</v>
      </c>
      <c r="AL26" s="62">
        <f>'Glad70-before-LQ'!AL26*$CG26*AL$93</f>
        <v>0.0745479240483634</v>
      </c>
      <c r="AM26" s="62">
        <f>'Glad70-before-LQ'!AM26*$CG26*AM$93</f>
        <v>0.221327090079944</v>
      </c>
      <c r="AN26" s="62">
        <f>'Glad70-before-LQ'!AN26*$CG26*AN$93</f>
        <v>0.394532843644882</v>
      </c>
      <c r="AO26" s="62">
        <f>'Glad70-before-LQ'!AO26*$CG26*AO$93</f>
        <v>6.31785105489896</v>
      </c>
      <c r="AP26" s="62">
        <f>'Glad70-before-LQ'!AP26*$CG26*AP$93</f>
        <v>0.268770071662268</v>
      </c>
      <c r="AQ26" s="62">
        <f>'Glad70-before-LQ'!AQ26*$CG26*AQ$93</f>
        <v>0.0114773408614535</v>
      </c>
      <c r="AR26" s="62">
        <f>'Glad70-before-LQ'!AR26*$CG26*AR$93</f>
        <v>0.234095957898242</v>
      </c>
      <c r="AS26" s="62">
        <f>'Glad70-before-LQ'!AS26*$CG26*AS$93</f>
        <v>0.324481711872295</v>
      </c>
      <c r="AT26" s="62">
        <f>'Glad70-before-LQ'!AT26*$CG26*AT$93</f>
        <v>0.00174015743697553</v>
      </c>
      <c r="AU26" s="62">
        <f>'Glad70-before-LQ'!AU26*$CG26*AU$93</f>
        <v>0.0139899228115334</v>
      </c>
      <c r="AV26" s="62">
        <f>'Glad70-before-LQ'!AV26*$CG26*AV$93</f>
        <v>0.000701317275029817</v>
      </c>
      <c r="AW26" s="62">
        <f>'Glad70-before-LQ'!AW26*$CG26*AW$93</f>
        <v>0.000910692107301506</v>
      </c>
      <c r="AX26" s="62">
        <f>'Glad70-before-LQ'!AX26*$CG26*AX$93</f>
        <v>0.0326770612798349</v>
      </c>
      <c r="AY26" s="62">
        <f>'Glad70-before-LQ'!AY26*$CG26*AY$93</f>
        <v>0.000993765757041361</v>
      </c>
      <c r="AZ26" s="62">
        <f>'Glad70-before-LQ'!AZ26*$CG26*AZ$93</f>
        <v>0.0106514945936163</v>
      </c>
      <c r="BA26" s="62">
        <f>'Glad70-before-LQ'!BA26*$CG26*BA$93</f>
        <v>0.00214863098725345</v>
      </c>
      <c r="BB26" s="62">
        <f>'Glad70-before-LQ'!BB26*$CG26*BB$93</f>
        <v>0.00524600807889191</v>
      </c>
      <c r="BC26" s="62">
        <f>'Glad70-before-LQ'!BC26*$CG26*BC$93</f>
        <v>0.136111154941559</v>
      </c>
      <c r="BD26" s="62">
        <f>'Glad70-before-LQ'!BD26*$CG26*BD$93</f>
        <v>0.238801966422951</v>
      </c>
      <c r="BE26" s="62">
        <f>'Glad70-before-LQ'!BE26*$CG26*BE$93</f>
        <v>1.21912493327829</v>
      </c>
      <c r="BF26" s="62">
        <f>'Glad70-before-LQ'!BF26*$CG26*BF$93</f>
        <v>0.00702179696732969</v>
      </c>
      <c r="BG26" s="62">
        <f>'Glad70-before-LQ'!BG26*$CG26*BG$93</f>
        <v>0.195311914081068</v>
      </c>
      <c r="BH26" s="62">
        <f>'Glad70-before-LQ'!BH26*$CG26*BH$93</f>
        <v>0.0804560422165239</v>
      </c>
      <c r="BI26" s="62">
        <f>'Glad70-before-LQ'!BI26*$CG26*BI$93</f>
        <v>0.128220742504275</v>
      </c>
      <c r="BJ26" s="62">
        <f>'Glad70-before-LQ'!BJ26*$CG26*BJ$93</f>
        <v>0.0132776719564993</v>
      </c>
      <c r="BK26" s="62">
        <f>'Glad70-before-LQ'!BK26*$CG26*BK$93</f>
        <v>0.204483030313541</v>
      </c>
      <c r="BL26" s="62">
        <f>'Glad70-before-LQ'!BL26*$CG26*BL$93</f>
        <v>1.65919802089372</v>
      </c>
      <c r="BM26" s="62">
        <f>'Glad70-before-LQ'!BM26*$CG26*BM$93</f>
        <v>0.272013931494397</v>
      </c>
      <c r="BN26" s="62">
        <f>'Glad70-before-LQ'!BN26*$CG26*BN$93</f>
        <v>0.0307478222560872</v>
      </c>
      <c r="BO26" s="62">
        <f>'Glad70-before-LQ'!BO26*$CG26*BO$93</f>
        <v>1.00656081681466</v>
      </c>
      <c r="BP26" s="62">
        <f>'Glad70-before-LQ'!BP26*$CG26*BP$93</f>
        <v>0.306058729459851</v>
      </c>
      <c r="BQ26" s="62">
        <f>'Glad70-before-LQ'!BQ26*$CG26*BQ$93</f>
        <v>0.0140010407441407</v>
      </c>
      <c r="BR26" s="62">
        <f>'Glad70-before-LQ'!BR26*$CG26*BR$93</f>
        <v>0.0460983421276827</v>
      </c>
      <c r="BS26" s="62">
        <f>'Glad70-before-LQ'!BS26*$CG26*BS$93</f>
        <v>0.00913654288814841</v>
      </c>
      <c r="BT26" s="62">
        <f>'Glad70-before-LQ'!BT26*$CG26*BT$93</f>
        <v>1.94826251775137</v>
      </c>
      <c r="BU26" s="62">
        <f>'Glad70-before-LQ'!BU26*$CG26*BU$93</f>
        <v>0.266177418148943</v>
      </c>
      <c r="BV26" s="4">
        <f>SUM(D26:BU26)</f>
        <v>107.389961312680</v>
      </c>
      <c r="BW26" s="66">
        <f>'Glad-base'!BW26*'Households'!$B$3/'Households'!$B$7</f>
        <v>3.53768142216272</v>
      </c>
      <c r="BX26" s="66">
        <f>'Glad-base'!BX26*'Households'!$B$3/'Households'!$B$7</f>
        <v>0.000638593934088568</v>
      </c>
      <c r="BY26" s="66">
        <f>'Glad-base'!BY26*'Businesses'!$B$4/'Businesses'!$C$4</f>
        <v>3.60040415317398</v>
      </c>
      <c r="BZ26" s="66">
        <f>'Glad-base'!BZ26*'Households'!$B$3/'Households'!$B$7</f>
        <v>0.492610285983522</v>
      </c>
      <c r="CA26" s="66">
        <f>'Glad-base'!CA26*'Households'!$B$3/'Households'!$B$7</f>
        <v>0.888367457178167</v>
      </c>
      <c r="CB26" s="66">
        <f>'Glad-base'!CB26*'Glad-id-output'!B24/'Glad-id-output'!E24</f>
        <v>2.2903148838643</v>
      </c>
      <c r="CC26" s="62">
        <f>'Exports'!D27</f>
        <v>180</v>
      </c>
      <c r="CD26" s="4">
        <f>SUM(BW26:CC26)</f>
        <v>190.810016796297</v>
      </c>
      <c r="CE26" s="4">
        <f>SUM(CD26,BV26)</f>
        <v>298.199978108977</v>
      </c>
      <c r="CF26" s="67">
        <v>0.008487007525215</v>
      </c>
      <c r="CG26" s="67">
        <f>'Glad-id-output'!I24</f>
        <v>1</v>
      </c>
    </row>
    <row r="27" ht="20.05" customHeight="1">
      <c r="A27" t="s" s="58">
        <v>1</v>
      </c>
      <c r="B27" s="59">
        <v>23</v>
      </c>
      <c r="C27" t="s" s="60">
        <v>188</v>
      </c>
      <c r="D27" s="61">
        <f>'Glad70-before-LQ'!D27*$CG27*D$93</f>
        <v>0.0994680469480065</v>
      </c>
      <c r="E27" s="62">
        <f>'Glad70-before-LQ'!E27*$CG27*E$93</f>
        <v>0.147698745475542</v>
      </c>
      <c r="F27" s="62">
        <f>'Glad70-before-LQ'!F27*$CG27*F$93</f>
        <v>0.00168589082763922</v>
      </c>
      <c r="G27" s="62">
        <f>'Glad70-before-LQ'!G27*$CG27*G$93</f>
        <v>0.244723481682075</v>
      </c>
      <c r="H27" s="62">
        <f>'Glad70-before-LQ'!H27*$CG27*H$93</f>
        <v>0.0180738727943348</v>
      </c>
      <c r="I27" s="62">
        <f>'Glad70-before-LQ'!I27*$CG27*I$93</f>
        <v>0.307920896977778</v>
      </c>
      <c r="J27" s="62">
        <f>'Glad70-before-LQ'!J27*$CG27*J$93</f>
        <v>1.0605139774688</v>
      </c>
      <c r="K27" s="63">
        <f>'Glad70-before-LQ'!K27*$CG27*K$93</f>
        <v>0.296075147266043</v>
      </c>
      <c r="L27" s="62">
        <f>'Glad70-before-LQ'!L27*$CG27*L$93</f>
        <v>0.031415260566969</v>
      </c>
      <c r="M27" s="62">
        <f>'Glad70-before-LQ'!M27*$CG27*M$93</f>
        <v>0.215384143039037</v>
      </c>
      <c r="N27" s="62">
        <f>'Glad70-before-LQ'!N27*$CG27*N$93</f>
        <v>0.0236369747624491</v>
      </c>
      <c r="O27" s="62">
        <f>'Glad70-before-LQ'!O27*$CG27*O$93</f>
        <v>0.00726241671697461</v>
      </c>
      <c r="P27" s="62">
        <f>'Glad70-before-LQ'!P27*$CG27*P$93</f>
        <v>0.00380977404098791</v>
      </c>
      <c r="Q27" s="62">
        <f>'Glad70-before-LQ'!Q27*$CG27*Q$93</f>
        <v>0.00578346094207943</v>
      </c>
      <c r="R27" s="62">
        <f>'Glad70-before-LQ'!R27*$CG27*R$93</f>
        <v>0.00157594837564291</v>
      </c>
      <c r="S27" s="62">
        <f>'Glad70-before-LQ'!S27*$CG27*S$93</f>
        <v>0.00367520365190122</v>
      </c>
      <c r="T27" s="62">
        <f>'Glad70-before-LQ'!T27*$CG27*T$93</f>
        <v>0.0483130110196349</v>
      </c>
      <c r="U27" s="62">
        <f>'Glad70-before-LQ'!U27*$CG27*U$93</f>
        <v>0.379755257556506</v>
      </c>
      <c r="V27" s="62">
        <f>'Glad70-before-LQ'!V27*$CG27*V$93</f>
        <v>0.00770560663669621</v>
      </c>
      <c r="W27" s="62">
        <f>'Glad70-before-LQ'!W27*$CG27*W$93</f>
        <v>0.285454287730891</v>
      </c>
      <c r="X27" s="64">
        <f>'Glad70-before-LQ'!X27*$CG27*X$93</f>
        <v>0</v>
      </c>
      <c r="Y27" s="62">
        <f>'Glad70-before-LQ'!Y27*$CG27*Y$93</f>
        <v>0.282510414294842</v>
      </c>
      <c r="Z27" s="62">
        <f>'Glad70-before-LQ'!Z27*$CG27*Z$93</f>
        <v>1.31905179998307</v>
      </c>
      <c r="AA27" s="62">
        <f>'Glad70-before-LQ'!AA27*$CG27*AA$93</f>
        <v>0.162428808123207</v>
      </c>
      <c r="AB27" s="62">
        <f>'Glad70-before-LQ'!AB27*$CG27*AB$93</f>
        <v>0.00279194155341955</v>
      </c>
      <c r="AC27" s="65">
        <f>'Glad70-before-LQ'!AC27*$CG27*AC$93</f>
        <v>0.114210181734687</v>
      </c>
      <c r="AD27" s="62">
        <f>'Glad70-before-LQ'!AD27*$CG27*AD$93</f>
        <v>0.00130440988960465</v>
      </c>
      <c r="AE27" s="62">
        <f>'Glad70-before-LQ'!AE27*$CG27*AE$93</f>
        <v>0.0123536977790083</v>
      </c>
      <c r="AF27" s="62">
        <f>'Glad70-before-LQ'!AF27*$CG27*AF$93</f>
        <v>0.0901889471390627</v>
      </c>
      <c r="AG27" s="62">
        <f>'Glad70-before-LQ'!AG27*$CG27*AG$93</f>
        <v>0.161331604445778</v>
      </c>
      <c r="AH27" s="62">
        <f>'Glad70-before-LQ'!AH27*$CG27*AH$93</f>
        <v>2.7792542718717</v>
      </c>
      <c r="AI27" s="62">
        <f>'Glad70-before-LQ'!AI27*$CG27*AI$93</f>
        <v>0.780782674483948</v>
      </c>
      <c r="AJ27" s="62">
        <f>'Glad70-before-LQ'!AJ27*$CG27*AJ$93</f>
        <v>0.757742828557145</v>
      </c>
      <c r="AK27" s="62">
        <f>'Glad70-before-LQ'!AK27*$CG27*AK$93</f>
        <v>1.05689372284399</v>
      </c>
      <c r="AL27" s="62">
        <f>'Glad70-before-LQ'!AL27*$CG27*AL$93</f>
        <v>0.053738173373766</v>
      </c>
      <c r="AM27" s="62">
        <f>'Glad70-before-LQ'!AM27*$CG27*AM$93</f>
        <v>0.6974663488109339</v>
      </c>
      <c r="AN27" s="62">
        <f>'Glad70-before-LQ'!AN27*$CG27*AN$93</f>
        <v>0.908430282623421</v>
      </c>
      <c r="AO27" s="62">
        <f>'Glad70-before-LQ'!AO27*$CG27*AO$93</f>
        <v>16.9340705379145</v>
      </c>
      <c r="AP27" s="62">
        <f>'Glad70-before-LQ'!AP27*$CG27*AP$93</f>
        <v>4.78410830235582</v>
      </c>
      <c r="AQ27" s="62">
        <f>'Glad70-before-LQ'!AQ27*$CG27*AQ$93</f>
        <v>1.68656970657591</v>
      </c>
      <c r="AR27" s="62">
        <f>'Glad70-before-LQ'!AR27*$CG27*AR$93</f>
        <v>0.267730580878238</v>
      </c>
      <c r="AS27" s="62">
        <f>'Glad70-before-LQ'!AS27*$CG27*AS$93</f>
        <v>1.5824188044177</v>
      </c>
      <c r="AT27" s="62">
        <f>'Glad70-before-LQ'!AT27*$CG27*AT$93</f>
        <v>0.00367089252638579</v>
      </c>
      <c r="AU27" s="62">
        <f>'Glad70-before-LQ'!AU27*$CG27*AU$93</f>
        <v>0.00547821731948023</v>
      </c>
      <c r="AV27" s="62">
        <f>'Glad70-before-LQ'!AV27*$CG27*AV$93</f>
        <v>0.0026035743808541</v>
      </c>
      <c r="AW27" s="62">
        <f>'Glad70-before-LQ'!AW27*$CG27*AW$93</f>
        <v>0.00114678015359887</v>
      </c>
      <c r="AX27" s="62">
        <f>'Glad70-before-LQ'!AX27*$CG27*AX$93</f>
        <v>0.0605840435736142</v>
      </c>
      <c r="AY27" s="62">
        <f>'Glad70-before-LQ'!AY27*$CG27*AY$93</f>
        <v>0.000826631422930566</v>
      </c>
      <c r="AZ27" s="62">
        <f>'Glad70-before-LQ'!AZ27*$CG27*AZ$93</f>
        <v>0.00431019497930587</v>
      </c>
      <c r="BA27" s="62">
        <f>'Glad70-before-LQ'!BA27*$CG27*BA$93</f>
        <v>0.00732809678249392</v>
      </c>
      <c r="BB27" s="62">
        <f>'Glad70-before-LQ'!BB27*$CG27*BB$93</f>
        <v>0.0455291177713017</v>
      </c>
      <c r="BC27" s="62">
        <f>'Glad70-before-LQ'!BC27*$CG27*BC$93</f>
        <v>0.8006982043965</v>
      </c>
      <c r="BD27" s="62">
        <f>'Glad70-before-LQ'!BD27*$CG27*BD$93</f>
        <v>0.223670778576677</v>
      </c>
      <c r="BE27" s="62">
        <f>'Glad70-before-LQ'!BE27*$CG27*BE$93</f>
        <v>2.42801154477229</v>
      </c>
      <c r="BF27" s="62">
        <f>'Glad70-before-LQ'!BF27*$CG27*BF$93</f>
        <v>0.0197469669268995</v>
      </c>
      <c r="BG27" s="62">
        <f>'Glad70-before-LQ'!BG27*$CG27*BG$93</f>
        <v>0.694062460349908</v>
      </c>
      <c r="BH27" s="62">
        <f>'Glad70-before-LQ'!BH27*$CG27*BH$93</f>
        <v>0.137588205759264</v>
      </c>
      <c r="BI27" s="62">
        <f>'Glad70-before-LQ'!BI27*$CG27*BI$93</f>
        <v>0.208890761218687</v>
      </c>
      <c r="BJ27" s="62">
        <f>'Glad70-before-LQ'!BJ27*$CG27*BJ$93</f>
        <v>0.07395845240773009</v>
      </c>
      <c r="BK27" s="62">
        <f>'Glad70-before-LQ'!BK27*$CG27*BK$93</f>
        <v>0.150173256174413</v>
      </c>
      <c r="BL27" s="62">
        <f>'Glad70-before-LQ'!BL27*$CG27*BL$93</f>
        <v>0.504935651263496</v>
      </c>
      <c r="BM27" s="62">
        <f>'Glad70-before-LQ'!BM27*$CG27*BM$93</f>
        <v>0.102105278116112</v>
      </c>
      <c r="BN27" s="62">
        <f>'Glad70-before-LQ'!BN27*$CG27*BN$93</f>
        <v>0.0289299701479479</v>
      </c>
      <c r="BO27" s="62">
        <f>'Glad70-before-LQ'!BO27*$CG27*BO$93</f>
        <v>0.574274436631387</v>
      </c>
      <c r="BP27" s="62">
        <f>'Glad70-before-LQ'!BP27*$CG27*BP$93</f>
        <v>0.183115240678324</v>
      </c>
      <c r="BQ27" s="62">
        <f>'Glad70-before-LQ'!BQ27*$CG27*BQ$93</f>
        <v>0.00488907025632486</v>
      </c>
      <c r="BR27" s="62">
        <f>'Glad70-before-LQ'!BR27*$CG27*BR$93</f>
        <v>0.0280141562528515</v>
      </c>
      <c r="BS27" s="62">
        <f>'Glad70-before-LQ'!BS27*$CG27*BS$93</f>
        <v>0.00423709405486487</v>
      </c>
      <c r="BT27" s="62">
        <f>'Glad70-before-LQ'!BT27*$CG27*BT$93</f>
        <v>5.55266091380592</v>
      </c>
      <c r="BU27" s="62">
        <f>'Glad70-before-LQ'!BU27*$CG27*BU$93</f>
        <v>0.0757121390297424</v>
      </c>
      <c r="BV27" s="4">
        <f>SUM(D27:BU27)</f>
        <v>49.552461573859</v>
      </c>
      <c r="BW27" s="66">
        <f>'Glad-base'!BW27*'Households'!$B$3/'Households'!$B$7</f>
        <v>24.1015749147992</v>
      </c>
      <c r="BX27" s="66">
        <f>'Glad-base'!BX27*'Households'!$B$3/'Households'!$B$7</f>
        <v>0.227174045005149</v>
      </c>
      <c r="BY27" s="66">
        <f>'Glad-base'!BY27*'Businesses'!$B$4/'Businesses'!$C$4</f>
        <v>2.20833457161248</v>
      </c>
      <c r="BZ27" s="66">
        <f>'Glad-base'!BZ27*'Households'!$B$3/'Households'!$B$7</f>
        <v>0.69536818900103</v>
      </c>
      <c r="CA27" s="66">
        <f>'Glad-base'!CA27*'Households'!$B$3/'Households'!$B$7</f>
        <v>5.77377674703399</v>
      </c>
      <c r="CB27" s="66">
        <f>'Glad-base'!CB27*'Glad-id-output'!B25/'Glad-id-output'!E25</f>
        <v>-0.185406856003089</v>
      </c>
      <c r="CC27" s="62">
        <f>'Exports'!D28</f>
        <v>30</v>
      </c>
      <c r="CD27" s="4">
        <f>SUM(BW27:CC27)</f>
        <v>62.8208216114488</v>
      </c>
      <c r="CE27" s="4">
        <f>SUM(CD27,BV27)</f>
        <v>112.373283185308</v>
      </c>
      <c r="CF27" s="67">
        <v>0.00162497474548778</v>
      </c>
      <c r="CG27" s="67">
        <f>'Glad-id-output'!I25</f>
        <v>1</v>
      </c>
    </row>
    <row r="28" ht="20.05" customHeight="1">
      <c r="A28" t="s" s="58">
        <v>1</v>
      </c>
      <c r="B28" s="59">
        <v>24</v>
      </c>
      <c r="C28" t="s" s="60">
        <v>189</v>
      </c>
      <c r="D28" s="61">
        <f>'Glad70-before-LQ'!D28*$CG28*D$93</f>
        <v>0.662049818953976</v>
      </c>
      <c r="E28" s="62">
        <f>'Glad70-before-LQ'!E28*$CG28*E$93</f>
        <v>0.199413861360057</v>
      </c>
      <c r="F28" s="62">
        <f>'Glad70-before-LQ'!F28*$CG28*F$93</f>
        <v>0.00621025455247939</v>
      </c>
      <c r="G28" s="62">
        <f>'Glad70-before-LQ'!G28*$CG28*G$93</f>
        <v>0.147891155053651</v>
      </c>
      <c r="H28" s="62">
        <f>'Glad70-before-LQ'!H28*$CG28*H$93</f>
        <v>0.0653530382101427</v>
      </c>
      <c r="I28" s="62">
        <f>'Glad70-before-LQ'!I28*$CG28*I$93</f>
        <v>0.591118712792015</v>
      </c>
      <c r="J28" s="62">
        <f>'Glad70-before-LQ'!J28*$CG28*J$93</f>
        <v>8.620704015025311</v>
      </c>
      <c r="K28" s="63">
        <f>'Glad70-before-LQ'!K28*$CG28*K$93</f>
        <v>2.64805324068484</v>
      </c>
      <c r="L28" s="62">
        <f>'Glad70-before-LQ'!L28*$CG28*L$93</f>
        <v>0.386869412788861</v>
      </c>
      <c r="M28" s="62">
        <f>'Glad70-before-LQ'!M28*$CG28*M$93</f>
        <v>0.399082929535484</v>
      </c>
      <c r="N28" s="62">
        <f>'Glad70-before-LQ'!N28*$CG28*N$93</f>
        <v>0.0714691550995291</v>
      </c>
      <c r="O28" s="62">
        <f>'Glad70-before-LQ'!O28*$CG28*O$93</f>
        <v>0.0288499066598354</v>
      </c>
      <c r="P28" s="62">
        <f>'Glad70-before-LQ'!P28*$CG28*P$93</f>
        <v>0.0114418606607664</v>
      </c>
      <c r="Q28" s="62">
        <f>'Glad70-before-LQ'!Q28*$CG28*Q$93</f>
        <v>0.0279400577136624</v>
      </c>
      <c r="R28" s="62">
        <f>'Glad70-before-LQ'!R28*$CG28*R$93</f>
        <v>0.00755468991211452</v>
      </c>
      <c r="S28" s="62">
        <f>'Glad70-before-LQ'!S28*$CG28*S$93</f>
        <v>0.0192050264967974</v>
      </c>
      <c r="T28" s="62">
        <f>'Glad70-before-LQ'!T28*$CG28*T$93</f>
        <v>0.351898057770346</v>
      </c>
      <c r="U28" s="62">
        <f>'Glad70-before-LQ'!U28*$CG28*U$93</f>
        <v>1.34930024895749</v>
      </c>
      <c r="V28" s="62">
        <f>'Glad70-before-LQ'!V28*$CG28*V$93</f>
        <v>0.0529978383017411</v>
      </c>
      <c r="W28" s="62">
        <f>'Glad70-before-LQ'!W28*$CG28*W$93</f>
        <v>1.24086650693172</v>
      </c>
      <c r="X28" s="64">
        <f>'Glad70-before-LQ'!X28*$CG28*X$93</f>
        <v>0</v>
      </c>
      <c r="Y28" s="62">
        <f>'Glad70-before-LQ'!Y28*$CG28*Y$93</f>
        <v>2.32753210926387</v>
      </c>
      <c r="Z28" s="62">
        <f>'Glad70-before-LQ'!Z28*$CG28*Z$93</f>
        <v>0.523730660450509</v>
      </c>
      <c r="AA28" s="62">
        <f>'Glad70-before-LQ'!AA28*$CG28*AA$93</f>
        <v>1.71026212001072</v>
      </c>
      <c r="AB28" s="62">
        <f>'Glad70-before-LQ'!AB28*$CG28*AB$93</f>
        <v>0.0171814078319395</v>
      </c>
      <c r="AC28" s="65">
        <f>'Glad70-before-LQ'!AC28*$CG28*AC$93</f>
        <v>1.81407024261286</v>
      </c>
      <c r="AD28" s="62">
        <f>'Glad70-before-LQ'!AD28*$CG28*AD$93</f>
        <v>0.00876884268193054</v>
      </c>
      <c r="AE28" s="62">
        <f>'Glad70-before-LQ'!AE28*$CG28*AE$93</f>
        <v>0.158092550566089</v>
      </c>
      <c r="AF28" s="62">
        <f>'Glad70-before-LQ'!AF28*$CG28*AF$93</f>
        <v>0.207320471187971</v>
      </c>
      <c r="AG28" s="62">
        <f>'Glad70-before-LQ'!AG28*$CG28*AG$93</f>
        <v>1.05016768125713</v>
      </c>
      <c r="AH28" s="62">
        <f>'Glad70-before-LQ'!AH28*$CG28*AH$93</f>
        <v>5.01944271687819</v>
      </c>
      <c r="AI28" s="62">
        <f>'Glad70-before-LQ'!AI28*$CG28*AI$93</f>
        <v>4.00062958846248</v>
      </c>
      <c r="AJ28" s="62">
        <f>'Glad70-before-LQ'!AJ28*$CG28*AJ$93</f>
        <v>0.674945250040129</v>
      </c>
      <c r="AK28" s="62">
        <f>'Glad70-before-LQ'!AK28*$CG28*AK$93</f>
        <v>0.445176460347354</v>
      </c>
      <c r="AL28" s="62">
        <f>'Glad70-before-LQ'!AL28*$CG28*AL$93</f>
        <v>0.0775895390055205</v>
      </c>
      <c r="AM28" s="62">
        <f>'Glad70-before-LQ'!AM28*$CG28*AM$93</f>
        <v>0.271467936089858</v>
      </c>
      <c r="AN28" s="62">
        <f>'Glad70-before-LQ'!AN28*$CG28*AN$93</f>
        <v>0.580020654480833</v>
      </c>
      <c r="AO28" s="62">
        <f>'Glad70-before-LQ'!AO28*$CG28*AO$93</f>
        <v>0.532546902559641</v>
      </c>
      <c r="AP28" s="62">
        <f>'Glad70-before-LQ'!AP28*$CG28*AP$93</f>
        <v>1.19756679895216</v>
      </c>
      <c r="AQ28" s="62">
        <f>'Glad70-before-LQ'!AQ28*$CG28*AQ$93</f>
        <v>0.127146551190509</v>
      </c>
      <c r="AR28" s="62">
        <f>'Glad70-before-LQ'!AR28*$CG28*AR$93</f>
        <v>0.13144931698084</v>
      </c>
      <c r="AS28" s="62">
        <f>'Glad70-before-LQ'!AS28*$CG28*AS$93</f>
        <v>0.684197048467817</v>
      </c>
      <c r="AT28" s="62">
        <f>'Glad70-before-LQ'!AT28*$CG28*AT$93</f>
        <v>0.004032626431289</v>
      </c>
      <c r="AU28" s="62">
        <f>'Glad70-before-LQ'!AU28*$CG28*AU$93</f>
        <v>0.011361697406084</v>
      </c>
      <c r="AV28" s="62">
        <f>'Glad70-before-LQ'!AV28*$CG28*AV$93</f>
        <v>0.0032459054644007</v>
      </c>
      <c r="AW28" s="62">
        <f>'Glad70-before-LQ'!AW28*$CG28*AW$93</f>
        <v>0.008035675737057581</v>
      </c>
      <c r="AX28" s="62">
        <f>'Glad70-before-LQ'!AX28*$CG28*AX$93</f>
        <v>0.100606887339523</v>
      </c>
      <c r="AY28" s="62">
        <f>'Glad70-before-LQ'!AY28*$CG28*AY$93</f>
        <v>0.00167928111950899</v>
      </c>
      <c r="AZ28" s="62">
        <f>'Glad70-before-LQ'!AZ28*$CG28*AZ$93</f>
        <v>0.0249451392728006</v>
      </c>
      <c r="BA28" s="62">
        <f>'Glad70-before-LQ'!BA28*$CG28*BA$93</f>
        <v>0.00410077961205464</v>
      </c>
      <c r="BB28" s="62">
        <f>'Glad70-before-LQ'!BB28*$CG28*BB$93</f>
        <v>0.0418269044882103</v>
      </c>
      <c r="BC28" s="62">
        <f>'Glad70-before-LQ'!BC28*$CG28*BC$93</f>
        <v>0.190966697574995</v>
      </c>
      <c r="BD28" s="62">
        <f>'Glad70-before-LQ'!BD28*$CG28*BD$93</f>
        <v>0.14630426950637</v>
      </c>
      <c r="BE28" s="62">
        <f>'Glad70-before-LQ'!BE28*$CG28*BE$93</f>
        <v>2.48019545858754</v>
      </c>
      <c r="BF28" s="62">
        <f>'Glad70-before-LQ'!BF28*$CG28*BF$93</f>
        <v>0.0194409133201821</v>
      </c>
      <c r="BG28" s="62">
        <f>'Glad70-before-LQ'!BG28*$CG28*BG$93</f>
        <v>0.783182912015595</v>
      </c>
      <c r="BH28" s="62">
        <f>'Glad70-before-LQ'!BH28*$CG28*BH$93</f>
        <v>0.179545502488417</v>
      </c>
      <c r="BI28" s="62">
        <f>'Glad70-before-LQ'!BI28*$CG28*BI$93</f>
        <v>0.302069385513558</v>
      </c>
      <c r="BJ28" s="62">
        <f>'Glad70-before-LQ'!BJ28*$CG28*BJ$93</f>
        <v>0.008660920185464259</v>
      </c>
      <c r="BK28" s="62">
        <f>'Glad70-before-LQ'!BK28*$CG28*BK$93</f>
        <v>0.21520011806306</v>
      </c>
      <c r="BL28" s="62">
        <f>'Glad70-before-LQ'!BL28*$CG28*BL$93</f>
        <v>0.84038414319618</v>
      </c>
      <c r="BM28" s="62">
        <f>'Glad70-before-LQ'!BM28*$CG28*BM$93</f>
        <v>0.124557583733289</v>
      </c>
      <c r="BN28" s="62">
        <f>'Glad70-before-LQ'!BN28*$CG28*BN$93</f>
        <v>0.0118753306533859</v>
      </c>
      <c r="BO28" s="62">
        <f>'Glad70-before-LQ'!BO28*$CG28*BO$93</f>
        <v>8.386389460433261</v>
      </c>
      <c r="BP28" s="62">
        <f>'Glad70-before-LQ'!BP28*$CG28*BP$93</f>
        <v>0.584543532350164</v>
      </c>
      <c r="BQ28" s="62">
        <f>'Glad70-before-LQ'!BQ28*$CG28*BQ$93</f>
        <v>0.00734344158098709</v>
      </c>
      <c r="BR28" s="62">
        <f>'Glad70-before-LQ'!BR28*$CG28*BR$93</f>
        <v>0.0546168737872191</v>
      </c>
      <c r="BS28" s="62">
        <f>'Glad70-before-LQ'!BS28*$CG28*BS$93</f>
        <v>0.0140520159309823</v>
      </c>
      <c r="BT28" s="62">
        <f>'Glad70-before-LQ'!BT28*$CG28*BT$93</f>
        <v>2.75794308736699</v>
      </c>
      <c r="BU28" s="62">
        <f>'Glad70-before-LQ'!BU28*$CG28*BU$93</f>
        <v>0.231071941231491</v>
      </c>
      <c r="BV28" s="4">
        <f>SUM(D28:BU28)</f>
        <v>55.9857531211692</v>
      </c>
      <c r="BW28" s="66">
        <f>'Glad-base'!BW28*'Households'!$B$3/'Households'!$B$7</f>
        <v>7.78064610726056</v>
      </c>
      <c r="BX28" s="66">
        <f>'Glad-base'!BX28*'Households'!$B$3/'Households'!$B$7</f>
        <v>0.17680841907312</v>
      </c>
      <c r="BY28" s="66">
        <f>'Glad-base'!BY28*'Businesses'!$B$4/'Businesses'!$C$4</f>
        <v>9.707627514091399</v>
      </c>
      <c r="BZ28" s="66">
        <f>'Glad-base'!BZ28*'Households'!$B$3/'Households'!$B$7</f>
        <v>0.505486656426365</v>
      </c>
      <c r="CA28" s="66">
        <f>'Glad-base'!CA28*'Households'!$B$3/'Households'!$B$7</f>
        <v>2.28007889258496</v>
      </c>
      <c r="CB28" s="66">
        <f>'Glad-base'!CB28*'Glad-id-output'!B26/'Glad-id-output'!E26</f>
        <v>0.426881378686906</v>
      </c>
      <c r="CC28" s="62">
        <f>'Exports'!D29</f>
        <v>40</v>
      </c>
      <c r="CD28" s="4">
        <f>SUM(BW28:CC28)</f>
        <v>60.8775289681233</v>
      </c>
      <c r="CE28" s="4">
        <f>SUM(CD28,BV28)</f>
        <v>116.863282089293</v>
      </c>
      <c r="CF28" s="67">
        <v>0.00254757518441874</v>
      </c>
      <c r="CG28" s="67">
        <f>'Glad-id-output'!I26</f>
        <v>1</v>
      </c>
    </row>
    <row r="29" ht="20.05" customHeight="1">
      <c r="A29" t="s" s="58">
        <v>1</v>
      </c>
      <c r="B29" s="59">
        <v>25</v>
      </c>
      <c r="C29" t="s" s="60">
        <v>190</v>
      </c>
      <c r="D29" s="61">
        <f>'Glad70-before-LQ'!D29*$CG29*D$93</f>
        <v>0.00242221448688424</v>
      </c>
      <c r="E29" s="62">
        <f>'Glad70-before-LQ'!E29*$CG29*E$93</f>
        <v>0.00057340835966912</v>
      </c>
      <c r="F29" s="62">
        <f>'Glad70-before-LQ'!F29*$CG29*F$93</f>
        <v>6.876363890851709e-05</v>
      </c>
      <c r="G29" s="62">
        <f>'Glad70-before-LQ'!G29*$CG29*G$93</f>
        <v>0.000536643519219233</v>
      </c>
      <c r="H29" s="62">
        <f>'Glad70-before-LQ'!H29*$CG29*H$93</f>
        <v>0.000253122918537171</v>
      </c>
      <c r="I29" s="62">
        <f>'Glad70-before-LQ'!I29*$CG29*I$93</f>
        <v>0.00131496514999786</v>
      </c>
      <c r="J29" s="62">
        <f>'Glad70-before-LQ'!J29*$CG29*J$93</f>
        <v>0.030567820573038</v>
      </c>
      <c r="K29" s="63">
        <f>'Glad70-before-LQ'!K29*$CG29*K$93</f>
        <v>0.00494126751453983</v>
      </c>
      <c r="L29" s="62">
        <f>'Glad70-before-LQ'!L29*$CG29*L$93</f>
        <v>0.000694192170886999</v>
      </c>
      <c r="M29" s="62">
        <f>'Glad70-before-LQ'!M29*$CG29*M$93</f>
        <v>0.000343066259253099</v>
      </c>
      <c r="N29" s="62">
        <f>'Glad70-before-LQ'!N29*$CG29*N$93</f>
        <v>0.00126883704103109</v>
      </c>
      <c r="O29" s="62">
        <f>'Glad70-before-LQ'!O29*$CG29*O$93</f>
        <v>0.00245279183593246</v>
      </c>
      <c r="P29" s="62">
        <f>'Glad70-before-LQ'!P29*$CG29*P$93</f>
        <v>0.000530022972428028</v>
      </c>
      <c r="Q29" s="62">
        <f>'Glad70-before-LQ'!Q29*$CG29*Q$93</f>
        <v>0.000429344200341163</v>
      </c>
      <c r="R29" s="62">
        <f>'Glad70-before-LQ'!R29*$CG29*R$93</f>
        <v>8.460665523519351e-05</v>
      </c>
      <c r="S29" s="62">
        <f>'Glad70-before-LQ'!S29*$CG29*S$93</f>
        <v>0.000243026822195717</v>
      </c>
      <c r="T29" s="62">
        <f>'Glad70-before-LQ'!T29*$CG29*T$93</f>
        <v>0.0017783490531267</v>
      </c>
      <c r="U29" s="62">
        <f>'Glad70-before-LQ'!U29*$CG29*U$93</f>
        <v>0.0136378703442591</v>
      </c>
      <c r="V29" s="62">
        <f>'Glad70-before-LQ'!V29*$CG29*V$93</f>
        <v>0.000696171612689747</v>
      </c>
      <c r="W29" s="62">
        <f>'Glad70-before-LQ'!W29*$CG29*W$93</f>
        <v>0.0127383233952601</v>
      </c>
      <c r="X29" s="64">
        <f>'Glad70-before-LQ'!X29*$CG29*X$93</f>
        <v>0</v>
      </c>
      <c r="Y29" s="62">
        <f>'Glad70-before-LQ'!Y29*$CG29*Y$93</f>
        <v>0.0114359487957815</v>
      </c>
      <c r="Z29" s="62">
        <f>'Glad70-before-LQ'!Z29*$CG29*Z$93</f>
        <v>0.0264961172376039</v>
      </c>
      <c r="AA29" s="62">
        <f>'Glad70-before-LQ'!AA29*$CG29*AA$93</f>
        <v>0.00385511896091056</v>
      </c>
      <c r="AB29" s="62">
        <f>'Glad70-before-LQ'!AB29*$CG29*AB$93</f>
        <v>0.00342717283960625</v>
      </c>
      <c r="AC29" s="65">
        <f>'Glad70-before-LQ'!AC29*$CG29*AC$93</f>
        <v>0.00402663378979752</v>
      </c>
      <c r="AD29" s="62">
        <f>'Glad70-before-LQ'!AD29*$CG29*AD$93</f>
        <v>2.25009813576269e-05</v>
      </c>
      <c r="AE29" s="62">
        <f>'Glad70-before-LQ'!AE29*$CG29*AE$93</f>
        <v>0.00172023802832292</v>
      </c>
      <c r="AF29" s="62">
        <f>'Glad70-before-LQ'!AF29*$CG29*AF$93</f>
        <v>0.00735416208859988</v>
      </c>
      <c r="AG29" s="62">
        <f>'Glad70-before-LQ'!AG29*$CG29*AG$93</f>
        <v>0.08333003249957049</v>
      </c>
      <c r="AH29" s="62">
        <f>'Glad70-before-LQ'!AH29*$CG29*AH$93</f>
        <v>0.0642213852346465</v>
      </c>
      <c r="AI29" s="62">
        <f>'Glad70-before-LQ'!AI29*$CG29*AI$93</f>
        <v>0.0926332493659336</v>
      </c>
      <c r="AJ29" s="62">
        <f>'Glad70-before-LQ'!AJ29*$CG29*AJ$93</f>
        <v>0.00643363721638589</v>
      </c>
      <c r="AK29" s="62">
        <f>'Glad70-before-LQ'!AK29*$CG29*AK$93</f>
        <v>0.0210192487702316</v>
      </c>
      <c r="AL29" s="62">
        <f>'Glad70-before-LQ'!AL29*$CG29*AL$93</f>
        <v>0.00702022044287795</v>
      </c>
      <c r="AM29" s="62">
        <f>'Glad70-before-LQ'!AM29*$CG29*AM$93</f>
        <v>0.00672445387014065</v>
      </c>
      <c r="AN29" s="62">
        <f>'Glad70-before-LQ'!AN29*$CG29*AN$93</f>
        <v>0.00690567733320428</v>
      </c>
      <c r="AO29" s="62">
        <f>'Glad70-before-LQ'!AO29*$CG29*AO$93</f>
        <v>0.0105904599909259</v>
      </c>
      <c r="AP29" s="62">
        <f>'Glad70-before-LQ'!AP29*$CG29*AP$93</f>
        <v>0.00221717610629903</v>
      </c>
      <c r="AQ29" s="62">
        <f>'Glad70-before-LQ'!AQ29*$CG29*AQ$93</f>
        <v>0.000315123228629073</v>
      </c>
      <c r="AR29" s="62">
        <f>'Glad70-before-LQ'!AR29*$CG29*AR$93</f>
        <v>0.00196807039217461</v>
      </c>
      <c r="AS29" s="62">
        <f>'Glad70-before-LQ'!AS29*$CG29*AS$93</f>
        <v>0.00509666193600124</v>
      </c>
      <c r="AT29" s="62">
        <f>'Glad70-before-LQ'!AT29*$CG29*AT$93</f>
        <v>4.92587385115789e-05</v>
      </c>
      <c r="AU29" s="62">
        <f>'Glad70-before-LQ'!AU29*$CG29*AU$93</f>
        <v>0.000494444600430721</v>
      </c>
      <c r="AV29" s="62">
        <f>'Glad70-before-LQ'!AV29*$CG29*AV$93</f>
        <v>5.47777534075559e-05</v>
      </c>
      <c r="AW29" s="62">
        <f>'Glad70-before-LQ'!AW29*$CG29*AW$93</f>
        <v>7.88163730213172e-06</v>
      </c>
      <c r="AX29" s="62">
        <f>'Glad70-before-LQ'!AX29*$CG29*AX$93</f>
        <v>0.000139485082704839</v>
      </c>
      <c r="AY29" s="62">
        <f>'Glad70-before-LQ'!AY29*$CG29*AY$93</f>
        <v>3.6476984497165e-05</v>
      </c>
      <c r="AZ29" s="62">
        <f>'Glad70-before-LQ'!AZ29*$CG29*AZ$93</f>
        <v>0.000454391057692217</v>
      </c>
      <c r="BA29" s="62">
        <f>'Glad70-before-LQ'!BA29*$CG29*BA$93</f>
        <v>0.000155341885580391</v>
      </c>
      <c r="BB29" s="62">
        <f>'Glad70-before-LQ'!BB29*$CG29*BB$93</f>
        <v>0.000552367076014114</v>
      </c>
      <c r="BC29" s="62">
        <f>'Glad70-before-LQ'!BC29*$CG29*BC$93</f>
        <v>0.0022332097731372</v>
      </c>
      <c r="BD29" s="62">
        <f>'Glad70-before-LQ'!BD29*$CG29*BD$93</f>
        <v>0.00420005861200288</v>
      </c>
      <c r="BE29" s="62">
        <f>'Glad70-before-LQ'!BE29*$CG29*BE$93</f>
        <v>0.0200212324373715</v>
      </c>
      <c r="BF29" s="62">
        <f>'Glad70-before-LQ'!BF29*$CG29*BF$93</f>
        <v>0.000115134448795871</v>
      </c>
      <c r="BG29" s="62">
        <f>'Glad70-before-LQ'!BG29*$CG29*BG$93</f>
        <v>0.00769711184403352</v>
      </c>
      <c r="BH29" s="62">
        <f>'Glad70-before-LQ'!BH29*$CG29*BH$93</f>
        <v>0.00234883745912043</v>
      </c>
      <c r="BI29" s="62">
        <f>'Glad70-before-LQ'!BI29*$CG29*BI$93</f>
        <v>0.00383822317030961</v>
      </c>
      <c r="BJ29" s="62">
        <f>'Glad70-before-LQ'!BJ29*$CG29*BJ$93</f>
        <v>0.000104737958131362</v>
      </c>
      <c r="BK29" s="62">
        <f>'Glad70-before-LQ'!BK29*$CG29*BK$93</f>
        <v>0.00438882591067629</v>
      </c>
      <c r="BL29" s="62">
        <f>'Glad70-before-LQ'!BL29*$CG29*BL$93</f>
        <v>0.0254995238742842</v>
      </c>
      <c r="BM29" s="62">
        <f>'Glad70-before-LQ'!BM29*$CG29*BM$93</f>
        <v>0.00408008012035471</v>
      </c>
      <c r="BN29" s="62">
        <f>'Glad70-before-LQ'!BN29*$CG29*BN$93</f>
        <v>0.000612524640007072</v>
      </c>
      <c r="BO29" s="62">
        <f>'Glad70-before-LQ'!BO29*$CG29*BO$93</f>
        <v>0.0312842495525556</v>
      </c>
      <c r="BP29" s="62">
        <f>'Glad70-before-LQ'!BP29*$CG29*BP$93</f>
        <v>0.0121409804641563</v>
      </c>
      <c r="BQ29" s="62">
        <f>'Glad70-before-LQ'!BQ29*$CG29*BQ$93</f>
        <v>0.000272353504370749</v>
      </c>
      <c r="BR29" s="62">
        <f>'Glad70-before-LQ'!BR29*$CG29*BR$93</f>
        <v>0.000950590837097483</v>
      </c>
      <c r="BS29" s="62">
        <f>'Glad70-before-LQ'!BS29*$CG29*BS$93</f>
        <v>0.00013255843215125</v>
      </c>
      <c r="BT29" s="62">
        <f>'Glad70-before-LQ'!BT29*$CG29*BT$93</f>
        <v>0.0264136299612554</v>
      </c>
      <c r="BU29" s="62">
        <f>'Glad70-before-LQ'!BU29*$CG29*BU$93</f>
        <v>0.00891522931438894</v>
      </c>
      <c r="BV29" s="4">
        <f>SUM(D29:BU29)</f>
        <v>0.5995816147627751</v>
      </c>
      <c r="BW29" s="66">
        <f>'Glad-base'!BW29*'Households'!$B$3/'Households'!$B$7</f>
        <v>6.44302169721936</v>
      </c>
      <c r="BX29" s="66">
        <f>'Glad-base'!BX29*'Households'!$B$3/'Households'!$B$7</f>
        <v>0.0145912295159629</v>
      </c>
      <c r="BY29" s="66">
        <f>'Glad-base'!BY29*'Businesses'!$B$4/'Businesses'!$C$4</f>
        <v>0.950259727245729</v>
      </c>
      <c r="BZ29" s="66">
        <f>'Glad-base'!BZ29*'Households'!$B$3/'Households'!$B$7</f>
        <v>0.210905573450051</v>
      </c>
      <c r="CA29" s="66">
        <f>'Glad-base'!CA29*'Households'!$B$3/'Households'!$B$7</f>
        <v>1.86903368110196</v>
      </c>
      <c r="CB29" s="66">
        <f>'Glad-base'!CB29*'Glad-id-output'!B27/'Glad-id-output'!E27</f>
        <v>0.0212953306152051</v>
      </c>
      <c r="CC29" s="62">
        <f>'Exports'!D30</f>
        <v>0.3</v>
      </c>
      <c r="CD29" s="4">
        <f>SUM(BW29:CC29)</f>
        <v>9.80910723914827</v>
      </c>
      <c r="CE29" s="4">
        <f>SUM(CD29,BV29)</f>
        <v>10.408688853911</v>
      </c>
      <c r="CF29" s="67">
        <v>0.000472625658662934</v>
      </c>
      <c r="CG29" s="67">
        <f>'Glad-id-output'!I27</f>
        <v>0.076483180484695</v>
      </c>
    </row>
    <row r="30" ht="20.05" customHeight="1">
      <c r="A30" t="s" s="33">
        <v>1</v>
      </c>
      <c r="B30" s="37">
        <v>26</v>
      </c>
      <c r="C30" t="s" s="60">
        <v>191</v>
      </c>
      <c r="D30" s="74">
        <f>'Glad70-before-LQ'!D30*$CG30*D$93</f>
        <v>1.12073002613013</v>
      </c>
      <c r="E30" s="65">
        <f>'Glad70-before-LQ'!E30*$CG30*E$93</f>
        <v>0.0158348586526706</v>
      </c>
      <c r="F30" s="65">
        <f>'Glad70-before-LQ'!F30*$CG30*F$93</f>
        <v>0.00500729834971116</v>
      </c>
      <c r="G30" s="65">
        <f>'Glad70-before-LQ'!G30*$CG30*G$93</f>
        <v>0.00887873650143819</v>
      </c>
      <c r="H30" s="65">
        <f>'Glad70-before-LQ'!H30*$CG30*H$93</f>
        <v>0.0490154276929557</v>
      </c>
      <c r="I30" s="65">
        <f>'Glad70-before-LQ'!I30*$CG30*I$93</f>
        <v>0.7717397739212291</v>
      </c>
      <c r="J30" s="65">
        <f>'Glad70-before-LQ'!J30*$CG30*J$93</f>
        <v>44.2285489048324</v>
      </c>
      <c r="K30" s="65">
        <f>'Glad70-before-LQ'!K30*$CG30*K$93</f>
        <v>147.2625</v>
      </c>
      <c r="L30" s="65">
        <f>'Glad70-before-LQ'!L30*$CG30*L$93</f>
        <v>1.90145488491566</v>
      </c>
      <c r="M30" s="65">
        <f>'Glad70-before-LQ'!M30*$CG30*M$93</f>
        <v>0.566144201362525</v>
      </c>
      <c r="N30" s="65">
        <f>'Glad70-before-LQ'!N30*$CG30*N$93</f>
        <v>0.434406664313119</v>
      </c>
      <c r="O30" s="65">
        <f>'Glad70-before-LQ'!O30*$CG30*O$93</f>
        <v>0.144991199251181</v>
      </c>
      <c r="P30" s="65">
        <f>'Glad70-before-LQ'!P30*$CG30*P$93</f>
        <v>0.103291018329886</v>
      </c>
      <c r="Q30" s="65">
        <f>'Glad70-before-LQ'!Q30*$CG30*Q$93</f>
        <v>0.11174011861507</v>
      </c>
      <c r="R30" s="65">
        <f>'Glad70-before-LQ'!R30*$CG30*R$93</f>
        <v>0.06937457306486269</v>
      </c>
      <c r="S30" s="65">
        <f>'Glad70-before-LQ'!S30*$CG30*S$93</f>
        <v>0.0199740743544202</v>
      </c>
      <c r="T30" s="65">
        <f>'Glad70-before-LQ'!T30*$CG30*T$93</f>
        <v>1.80370152080636</v>
      </c>
      <c r="U30" s="65">
        <f>'Glad70-before-LQ'!U30*$CG30*U$93</f>
        <v>9.967269023671131</v>
      </c>
      <c r="V30" s="65">
        <f>'Glad70-before-LQ'!V30*$CG30*V$93</f>
        <v>0.251115826791653</v>
      </c>
      <c r="W30" s="65">
        <f>'Glad70-before-LQ'!W30*$CG30*W$93</f>
        <v>5.63631175581965</v>
      </c>
      <c r="X30" s="65">
        <f>'Glad70-before-LQ'!X30*$CG30*X$93</f>
        <v>0</v>
      </c>
      <c r="Y30" s="65">
        <f>'Glad70-before-LQ'!Y30*$CG30*Y$93</f>
        <v>2.15723096756216</v>
      </c>
      <c r="Z30" s="65">
        <f>'Glad70-before-LQ'!Z30*$CG30*Z$93</f>
        <v>0.415626940542291</v>
      </c>
      <c r="AA30" s="65">
        <f>'Glad70-before-LQ'!AA30*$CG30*AA$93</f>
        <v>0.429370614399601</v>
      </c>
      <c r="AB30" s="65">
        <f>'Glad70-before-LQ'!AB30*$CG30*AB$93</f>
        <v>0.0536607357204428</v>
      </c>
      <c r="AC30" s="65">
        <f>'Glad70-before-LQ'!AC30*$CG30*AC$93</f>
        <v>0</v>
      </c>
      <c r="AD30" s="65">
        <f>'Glad70-before-LQ'!AD30*$CG30*AD$93</f>
        <v>0.00555128964938234</v>
      </c>
      <c r="AE30" s="65">
        <f>'Glad70-before-LQ'!AE30*$CG30*AE$93</f>
        <v>1.64312199414791</v>
      </c>
      <c r="AF30" s="65">
        <f>'Glad70-before-LQ'!AF30*$CG30*AF$93</f>
        <v>0.0952635652399564</v>
      </c>
      <c r="AG30" s="65">
        <f>'Glad70-before-LQ'!AG30*$CG30*AG$93</f>
        <v>0.148257182790494</v>
      </c>
      <c r="AH30" s="65">
        <f>'Glad70-before-LQ'!AH30*$CG30*AH$93</f>
        <v>4.42657339486839</v>
      </c>
      <c r="AI30" s="65">
        <f>'Glad70-before-LQ'!AI30*$CG30*AI$93</f>
        <v>0.673892378830127</v>
      </c>
      <c r="AJ30" s="65">
        <f>'Glad70-before-LQ'!AJ30*$CG30*AJ$93</f>
        <v>2.0103208635149</v>
      </c>
      <c r="AK30" s="65">
        <f>'Glad70-before-LQ'!AK30*$CG30*AK$93</f>
        <v>7.745883958926</v>
      </c>
      <c r="AL30" s="65">
        <f>'Glad70-before-LQ'!AL30*$CG30*AL$93</f>
        <v>2.14643228078238</v>
      </c>
      <c r="AM30" s="65">
        <f>'Glad70-before-LQ'!AM30*$CG30*AM$93</f>
        <v>4.91043430192138</v>
      </c>
      <c r="AN30" s="65">
        <f>'Glad70-before-LQ'!AN30*$CG30*AN$93</f>
        <v>0.757905952584136</v>
      </c>
      <c r="AO30" s="65">
        <f>'Glad70-before-LQ'!AO30*$CG30*AO$93</f>
        <v>6.21723787288843</v>
      </c>
      <c r="AP30" s="65">
        <f>'Glad70-before-LQ'!AP30*$CG30*AP$93</f>
        <v>0.0614691449917143</v>
      </c>
      <c r="AQ30" s="65">
        <f>'Glad70-before-LQ'!AQ30*$CG30*AQ$93</f>
        <v>0.0423026613344491</v>
      </c>
      <c r="AR30" s="65">
        <f>'Glad70-before-LQ'!AR30*$CG30*AR$93</f>
        <v>0.125151430552037</v>
      </c>
      <c r="AS30" s="65">
        <f>'Glad70-before-LQ'!AS30*$CG30*AS$93</f>
        <v>5.39732848668807</v>
      </c>
      <c r="AT30" s="65">
        <f>'Glad70-before-LQ'!AT30*$CG30*AT$93</f>
        <v>0.0386592470417448</v>
      </c>
      <c r="AU30" s="65">
        <f>'Glad70-before-LQ'!AU30*$CG30*AU$93</f>
        <v>0.0758763879354846</v>
      </c>
      <c r="AV30" s="65">
        <f>'Glad70-before-LQ'!AV30*$CG30*AV$93</f>
        <v>0.00938622528927514</v>
      </c>
      <c r="AW30" s="65">
        <f>'Glad70-before-LQ'!AW30*$CG30*AW$93</f>
        <v>0.00708110531393787</v>
      </c>
      <c r="AX30" s="65">
        <f>'Glad70-before-LQ'!AX30*$CG30*AX$93</f>
        <v>0.183167797350895</v>
      </c>
      <c r="AY30" s="65">
        <f>'Glad70-before-LQ'!AY30*$CG30*AY$93</f>
        <v>0.00446367738751837</v>
      </c>
      <c r="AZ30" s="65">
        <f>'Glad70-before-LQ'!AZ30*$CG30*AZ$93</f>
        <v>0.135905302289197</v>
      </c>
      <c r="BA30" s="65">
        <f>'Glad70-before-LQ'!BA30*$CG30*BA$93</f>
        <v>0.0322624833817437</v>
      </c>
      <c r="BB30" s="65">
        <f>'Glad70-before-LQ'!BB30*$CG30*BB$93</f>
        <v>0.148259787874413</v>
      </c>
      <c r="BC30" s="65">
        <f>'Glad70-before-LQ'!BC30*$CG30*BC$93</f>
        <v>7.05296549635683</v>
      </c>
      <c r="BD30" s="65">
        <f>'Glad70-before-LQ'!BD30*$CG30*BD$93</f>
        <v>1.57872318383074</v>
      </c>
      <c r="BE30" s="65">
        <f>'Glad70-before-LQ'!BE30*$CG30*BE$93</f>
        <v>4.92426684718783</v>
      </c>
      <c r="BF30" s="65">
        <f>'Glad70-before-LQ'!BF30*$CG30*BF$93</f>
        <v>0.0156812812412168</v>
      </c>
      <c r="BG30" s="65">
        <f>'Glad70-before-LQ'!BG30*$CG30*BG$93</f>
        <v>0.742023398771293</v>
      </c>
      <c r="BH30" s="65">
        <f>'Glad70-before-LQ'!BH30*$CG30*BH$93</f>
        <v>0.172021167784253</v>
      </c>
      <c r="BI30" s="65">
        <f>'Glad70-before-LQ'!BI30*$CG30*BI$93</f>
        <v>9.029276112033211</v>
      </c>
      <c r="BJ30" s="65">
        <f>'Glad70-before-LQ'!BJ30*$CG30*BJ$93</f>
        <v>0.00276865583448399</v>
      </c>
      <c r="BK30" s="65">
        <f>'Glad70-before-LQ'!BK30*$CG30*BK$93</f>
        <v>0.803188343936759</v>
      </c>
      <c r="BL30" s="65">
        <f>'Glad70-before-LQ'!BL30*$CG30*BL$93</f>
        <v>3.19202381245305</v>
      </c>
      <c r="BM30" s="65">
        <f>'Glad70-before-LQ'!BM30*$CG30*BM$93</f>
        <v>0.237623855101041</v>
      </c>
      <c r="BN30" s="65">
        <f>'Glad70-before-LQ'!BN30*$CG30*BN$93</f>
        <v>0.07230727401997659</v>
      </c>
      <c r="BO30" s="65">
        <f>'Glad70-before-LQ'!BO30*$CG30*BO$93</f>
        <v>3.9532525442881</v>
      </c>
      <c r="BP30" s="65">
        <f>'Glad70-before-LQ'!BP30*$CG30*BP$93</f>
        <v>0.878938130512007</v>
      </c>
      <c r="BQ30" s="65">
        <f>'Glad70-before-LQ'!BQ30*$CG30*BQ$93</f>
        <v>0.0141511789096068</v>
      </c>
      <c r="BR30" s="65">
        <f>'Glad70-before-LQ'!BR30*$CG30*BR$93</f>
        <v>0.0709395617375933</v>
      </c>
      <c r="BS30" s="65">
        <f>'Glad70-before-LQ'!BS30*$CG30*BS$93</f>
        <v>0.0207424039978071</v>
      </c>
      <c r="BT30" s="65">
        <f>'Glad70-before-LQ'!BT30*$CG30*BT$93</f>
        <v>0.575302020164848</v>
      </c>
      <c r="BU30" s="65">
        <f>'Glad70-before-LQ'!BU30*$CG30*BU$93</f>
        <v>0.342400494594983</v>
      </c>
      <c r="BV30" s="11">
        <f>SUM(D30:BU30)</f>
        <v>288.248703681930</v>
      </c>
      <c r="BW30" s="66">
        <f>'Glad-base'!BW30*'Households'!$B$3/'Households'!$B$7</f>
        <v>41.1025946187745</v>
      </c>
      <c r="BX30" s="66">
        <f>'Glad-base'!BX30*'Households'!$B$3/'Households'!$B$7</f>
        <v>0.00391903813594233</v>
      </c>
      <c r="BY30" s="66">
        <f>'Glad-base'!BY30*'Businesses'!$B$4/'Businesses'!$C$4</f>
        <v>4.54146775005825</v>
      </c>
      <c r="BZ30" s="66">
        <f>'Glad-base'!BZ30*'Households'!$B$3/'Households'!$B$7</f>
        <v>2.91396054679712</v>
      </c>
      <c r="CA30" s="66">
        <f>'Glad-base'!CA30*'Households'!$B$3/'Households'!$B$7</f>
        <v>2.38300506852729</v>
      </c>
      <c r="CB30" s="70">
        <f>'Glad70-before-LQ'!CB30*$AC93</f>
        <v>0</v>
      </c>
      <c r="CC30" s="71">
        <f>'Exports'!D31*AC93</f>
        <v>53.4</v>
      </c>
      <c r="CD30" s="11">
        <f>SUM(BW30:CC30)</f>
        <v>104.344947022293</v>
      </c>
      <c r="CE30" s="11">
        <f>SUM(CD30,BV30)</f>
        <v>392.593650704223</v>
      </c>
      <c r="CF30" s="65">
        <v>0.0139249596713999</v>
      </c>
      <c r="CG30" s="65">
        <f>'Glad-id-output'!I28</f>
        <v>1</v>
      </c>
    </row>
    <row r="31" ht="20.05" customHeight="1">
      <c r="A31" t="s" s="58">
        <v>1</v>
      </c>
      <c r="B31" s="59">
        <v>27</v>
      </c>
      <c r="C31" t="s" s="60">
        <v>115</v>
      </c>
      <c r="D31" s="61">
        <f>'Glad70-before-LQ'!D31*$CG31*D$93</f>
        <v>0.0164066744494813</v>
      </c>
      <c r="E31" s="62">
        <f>'Glad70-before-LQ'!E31*$CG31*E$93</f>
        <v>0.0119633142729654</v>
      </c>
      <c r="F31" s="62">
        <f>'Glad70-before-LQ'!F31*$CG31*F$93</f>
        <v>1.01295811339154e-05</v>
      </c>
      <c r="G31" s="62">
        <f>'Glad70-before-LQ'!G31*$CG31*G$93</f>
        <v>1.12953460681169e-05</v>
      </c>
      <c r="H31" s="62">
        <f>'Glad70-before-LQ'!H31*$CG31*H$93</f>
        <v>2.17890438497144e-05</v>
      </c>
      <c r="I31" s="62">
        <f>'Glad70-before-LQ'!I31*$CG31*I$93</f>
        <v>0.164272792008545</v>
      </c>
      <c r="J31" s="62">
        <f>'Glad70-before-LQ'!J31*$CG31*J$93</f>
        <v>3.13776103256401</v>
      </c>
      <c r="K31" s="63">
        <f>'Glad70-before-LQ'!K31*$CG31*K$93</f>
        <v>261.38336</v>
      </c>
      <c r="L31" s="62">
        <f>'Glad70-before-LQ'!L31*$CG31*L$93</f>
        <v>0.0984107166058554</v>
      </c>
      <c r="M31" s="62">
        <f>'Glad70-before-LQ'!M31*$CG31*M$93</f>
        <v>2.28436429531387e-05</v>
      </c>
      <c r="N31" s="62">
        <f>'Glad70-before-LQ'!N31*$CG31*N$93</f>
        <v>0.0601326395830011</v>
      </c>
      <c r="O31" s="62">
        <f>'Glad70-before-LQ'!O31*$CG31*O$93</f>
        <v>0.0153737904120168</v>
      </c>
      <c r="P31" s="62">
        <f>'Glad70-before-LQ'!P31*$CG31*P$93</f>
        <v>0.00141693566549058</v>
      </c>
      <c r="Q31" s="62">
        <f>'Glad70-before-LQ'!Q31*$CG31*Q$93</f>
        <v>0.00505507998586186</v>
      </c>
      <c r="R31" s="62">
        <f>'Glad70-before-LQ'!R31*$CG31*R$93</f>
        <v>0.0038294872206193</v>
      </c>
      <c r="S31" s="62">
        <f>'Glad70-before-LQ'!S31*$CG31*S$93</f>
        <v>0.000835642331447739</v>
      </c>
      <c r="T31" s="62">
        <f>'Glad70-before-LQ'!T31*$CG31*T$93</f>
        <v>0.531549306324915</v>
      </c>
      <c r="U31" s="62">
        <f>'Glad70-before-LQ'!U31*$CG31*U$93</f>
        <v>6.15054628691434</v>
      </c>
      <c r="V31" s="62">
        <f>'Glad70-before-LQ'!V31*$CG31*V$93</f>
        <v>0.0386089679257479</v>
      </c>
      <c r="W31" s="62">
        <f>'Glad70-before-LQ'!W31*$CG31*W$93</f>
        <v>1.35814827659693</v>
      </c>
      <c r="X31" s="64">
        <f>'Glad70-before-LQ'!X31*$CG31*X$93</f>
        <v>0</v>
      </c>
      <c r="Y31" s="62">
        <f>'Glad70-before-LQ'!Y31*$CG31*Y$93</f>
        <v>0.231511986075825</v>
      </c>
      <c r="Z31" s="62">
        <f>'Glad70-before-LQ'!Z31*$CG31*Z$93</f>
        <v>0.015633882026338</v>
      </c>
      <c r="AA31" s="62">
        <f>'Glad70-before-LQ'!AA31*$CG31*AA$93</f>
        <v>0.0133227991844363</v>
      </c>
      <c r="AB31" s="62">
        <f>'Glad70-before-LQ'!AB31*$CG31*AB$93</f>
        <v>0.000629348327075562</v>
      </c>
      <c r="AC31" s="65">
        <f>'Glad70-before-LQ'!AC31*$CG31*AC$93</f>
        <v>4.59603929879433</v>
      </c>
      <c r="AD31" s="62">
        <f>'Glad70-before-LQ'!AD31*$CG31*AD$93</f>
        <v>0.951892307108676</v>
      </c>
      <c r="AE31" s="62">
        <f>'Glad70-before-LQ'!AE31*$CG31*AE$93</f>
        <v>4.92730907244074e-05</v>
      </c>
      <c r="AF31" s="62">
        <f>'Glad70-before-LQ'!AF31*$CG31*AF$93</f>
        <v>0.00257703769901719</v>
      </c>
      <c r="AG31" s="62">
        <f>'Glad70-before-LQ'!AG31*$CG31*AG$93</f>
        <v>0.000590155314126277</v>
      </c>
      <c r="AH31" s="62">
        <f>'Glad70-before-LQ'!AH31*$CG31*AH$93</f>
        <v>0.00176196265112855</v>
      </c>
      <c r="AI31" s="62">
        <f>'Glad70-before-LQ'!AI31*$CG31*AI$93</f>
        <v>0.0494918356597459</v>
      </c>
      <c r="AJ31" s="62">
        <f>'Glad70-before-LQ'!AJ31*$CG31*AJ$93</f>
        <v>0.022135579934001</v>
      </c>
      <c r="AK31" s="62">
        <f>'Glad70-before-LQ'!AK31*$CG31*AK$93</f>
        <v>0.0200297333124708</v>
      </c>
      <c r="AL31" s="62">
        <f>'Glad70-before-LQ'!AL31*$CG31*AL$93</f>
        <v>0.0153892483286415</v>
      </c>
      <c r="AM31" s="62">
        <f>'Glad70-before-LQ'!AM31*$CG31*AM$93</f>
        <v>0.496652831641648</v>
      </c>
      <c r="AN31" s="62">
        <f>'Glad70-before-LQ'!AN31*$CG31*AN$93</f>
        <v>0.211581785656554</v>
      </c>
      <c r="AO31" s="62">
        <f>'Glad70-before-LQ'!AO31*$CG31*AO$93</f>
        <v>0.000417989945462368</v>
      </c>
      <c r="AP31" s="62">
        <f>'Glad70-before-LQ'!AP31*$CG31*AP$93</f>
        <v>0.00333528295069185</v>
      </c>
      <c r="AQ31" s="62">
        <f>'Glad70-before-LQ'!AQ31*$CG31*AQ$93</f>
        <v>0.000784831825947164</v>
      </c>
      <c r="AR31" s="62">
        <f>'Glad70-before-LQ'!AR31*$CG31*AR$93</f>
        <v>9.116487360916171e-05</v>
      </c>
      <c r="AS31" s="62">
        <f>'Glad70-before-LQ'!AS31*$CG31*AS$93</f>
        <v>0.213148851177825</v>
      </c>
      <c r="AT31" s="62">
        <f>'Glad70-before-LQ'!AT31*$CG31*AT$93</f>
        <v>0.00309114307632959</v>
      </c>
      <c r="AU31" s="62">
        <f>'Glad70-before-LQ'!AU31*$CG31*AU$93</f>
        <v>0.00057670252684648</v>
      </c>
      <c r="AV31" s="62">
        <f>'Glad70-before-LQ'!AV31*$CG31*AV$93</f>
        <v>2.52118399081464e-06</v>
      </c>
      <c r="AW31" s="62">
        <f>'Glad70-before-LQ'!AW31*$CG31*AW$93</f>
        <v>6.01072819427512e-07</v>
      </c>
      <c r="AX31" s="62">
        <f>'Glad70-before-LQ'!AX31*$CG31*AX$93</f>
        <v>0.00127894515482654</v>
      </c>
      <c r="AY31" s="62">
        <f>'Glad70-before-LQ'!AY31*$CG31*AY$93</f>
        <v>8.81975377893375e-07</v>
      </c>
      <c r="AZ31" s="62">
        <f>'Glad70-before-LQ'!AZ31*$CG31*AZ$93</f>
        <v>2.95549333873479e-05</v>
      </c>
      <c r="BA31" s="62">
        <f>'Glad70-before-LQ'!BA31*$CG31*BA$93</f>
        <v>7.31097162613054e-05</v>
      </c>
      <c r="BB31" s="62">
        <f>'Glad70-before-LQ'!BB31*$CG31*BB$93</f>
        <v>2.58349695541978e-05</v>
      </c>
      <c r="BC31" s="62">
        <f>'Glad70-before-LQ'!BC31*$CG31*BC$93</f>
        <v>0.0366363926418507</v>
      </c>
      <c r="BD31" s="62">
        <f>'Glad70-before-LQ'!BD31*$CG31*BD$93</f>
        <v>0.0143434015243179</v>
      </c>
      <c r="BE31" s="62">
        <f>'Glad70-before-LQ'!BE31*$CG31*BE$93</f>
        <v>0.181486307300037</v>
      </c>
      <c r="BF31" s="62">
        <f>'Glad70-before-LQ'!BF31*$CG31*BF$93</f>
        <v>6.75352487239844e-06</v>
      </c>
      <c r="BG31" s="62">
        <f>'Glad70-before-LQ'!BG31*$CG31*BG$93</f>
        <v>0.0495726782246608</v>
      </c>
      <c r="BH31" s="62">
        <f>'Glad70-before-LQ'!BH31*$CG31*BH$93</f>
        <v>8.759584600348601e-05</v>
      </c>
      <c r="BI31" s="62">
        <f>'Glad70-before-LQ'!BI31*$CG31*BI$93</f>
        <v>0.0266942436865116</v>
      </c>
      <c r="BJ31" s="62">
        <f>'Glad70-before-LQ'!BJ31*$CG31*BJ$93</f>
        <v>8.00262995758162e-05</v>
      </c>
      <c r="BK31" s="62">
        <f>'Glad70-before-LQ'!BK31*$CG31*BK$93</f>
        <v>0.0254176539566095</v>
      </c>
      <c r="BL31" s="62">
        <f>'Glad70-before-LQ'!BL31*$CG31*BL$93</f>
        <v>0.142882030330576</v>
      </c>
      <c r="BM31" s="62">
        <f>'Glad70-before-LQ'!BM31*$CG31*BM$93</f>
        <v>0.0163942084142953</v>
      </c>
      <c r="BN31" s="62">
        <f>'Glad70-before-LQ'!BN31*$CG31*BN$93</f>
        <v>0.00175684240884363</v>
      </c>
      <c r="BO31" s="62">
        <f>'Glad70-before-LQ'!BO31*$CG31*BO$93</f>
        <v>0.0995954802465701</v>
      </c>
      <c r="BP31" s="62">
        <f>'Glad70-before-LQ'!BP31*$CG31*BP$93</f>
        <v>0.0840182507782177</v>
      </c>
      <c r="BQ31" s="62">
        <f>'Glad70-before-LQ'!BQ31*$CG31*BQ$93</f>
        <v>0.000341992056804406</v>
      </c>
      <c r="BR31" s="62">
        <f>'Glad70-before-LQ'!BR31*$CG31*BR$93</f>
        <v>0.00101759028819985</v>
      </c>
      <c r="BS31" s="62">
        <f>'Glad70-before-LQ'!BS31*$CG31*BS$93</f>
        <v>0.000321357105146361</v>
      </c>
      <c r="BT31" s="62">
        <f>'Glad70-before-LQ'!BT31*$CG31*BT$93</f>
        <v>0.0334065877251836</v>
      </c>
      <c r="BU31" s="62">
        <f>'Glad70-before-LQ'!BU31*$CG31*BU$93</f>
        <v>0.0310500348533143</v>
      </c>
      <c r="BV31" s="4">
        <f>SUM(D31:BU31)</f>
        <v>280.574992907874</v>
      </c>
      <c r="BW31" s="66">
        <f>'Glad-base'!BW31*'Households'!$B$3/'Households'!$B$7</f>
        <v>3.57947752949537</v>
      </c>
      <c r="BX31" s="66">
        <f>'Glad-base'!BX31*'Households'!$B$3/'Households'!$B$7</f>
        <v>4.77676622039135e-06</v>
      </c>
      <c r="BY31" s="66">
        <f>'Glad-base'!BY31*'Businesses'!$B$4/'Businesses'!$C$4</f>
        <v>0.0256723145077727</v>
      </c>
      <c r="BZ31" s="66">
        <f>'Glad-base'!BZ31*'Households'!$B$3/'Households'!$B$7</f>
        <v>0.00240898291452111</v>
      </c>
      <c r="CA31" s="66">
        <f>'Glad-base'!CA31*'Households'!$B$3/'Households'!$B$7</f>
        <v>0.0116111244902163</v>
      </c>
      <c r="CB31" s="66">
        <f>'Glad-base'!CB31*'Glad-id-output'!B29/'Glad-id-output'!E29</f>
        <v>1.96302869052453e-05</v>
      </c>
      <c r="CC31" s="62">
        <f>'Exports'!D32</f>
        <v>0.2</v>
      </c>
      <c r="CD31" s="4">
        <f>SUM(BW31:CC31)</f>
        <v>3.81919435846101</v>
      </c>
      <c r="CE31" s="4">
        <f>SUM(CD31,BV31)</f>
        <v>284.394187266335</v>
      </c>
      <c r="CF31" s="67">
        <v>0.000647864254298525</v>
      </c>
      <c r="CG31" s="67">
        <f>'Glad-id-output'!I29</f>
        <v>1</v>
      </c>
    </row>
    <row r="32" ht="20.05" customHeight="1">
      <c r="A32" t="s" s="58">
        <v>1</v>
      </c>
      <c r="B32" s="59">
        <v>28</v>
      </c>
      <c r="C32" t="s" s="60">
        <v>192</v>
      </c>
      <c r="D32" s="61">
        <f>'Glad70-before-LQ'!D32*$CG32*D$93</f>
        <v>2.3276457849029</v>
      </c>
      <c r="E32" s="62">
        <f>'Glad70-before-LQ'!E32*$CG32*E$93</f>
        <v>0.00512851834370679</v>
      </c>
      <c r="F32" s="62">
        <f>'Glad70-before-LQ'!F32*$CG32*F$93</f>
        <v>6.789557084354121e-05</v>
      </c>
      <c r="G32" s="62">
        <f>'Glad70-before-LQ'!G32*$CG32*G$93</f>
        <v>0.00647401677272594</v>
      </c>
      <c r="H32" s="62">
        <f>'Glad70-before-LQ'!H32*$CG32*H$93</f>
        <v>0.0151469088103017</v>
      </c>
      <c r="I32" s="62">
        <f>'Glad70-before-LQ'!I32*$CG32*I$93</f>
        <v>0.085367004273497</v>
      </c>
      <c r="J32" s="62">
        <f>'Glad70-before-LQ'!J32*$CG32*J$93</f>
        <v>0.206836450812779</v>
      </c>
      <c r="K32" s="63">
        <f>'Glad70-before-LQ'!K32*$CG32*K$93</f>
        <v>0.18</v>
      </c>
      <c r="L32" s="62">
        <f>'Glad70-before-LQ'!L32*$CG32*L$93</f>
        <v>0.06841523551886131</v>
      </c>
      <c r="M32" s="62">
        <f>'Glad70-before-LQ'!M32*$CG32*M$93</f>
        <v>0.0389027239491951</v>
      </c>
      <c r="N32" s="62">
        <f>'Glad70-before-LQ'!N32*$CG32*N$93</f>
        <v>0.07398926441931809</v>
      </c>
      <c r="O32" s="62">
        <f>'Glad70-before-LQ'!O32*$CG32*O$93</f>
        <v>0.0584496073797101</v>
      </c>
      <c r="P32" s="62">
        <f>'Glad70-before-LQ'!P32*$CG32*P$93</f>
        <v>0.0091553976221108</v>
      </c>
      <c r="Q32" s="62">
        <f>'Glad70-before-LQ'!Q32*$CG32*Q$93</f>
        <v>0.0110501779292359</v>
      </c>
      <c r="R32" s="62">
        <f>'Glad70-before-LQ'!R32*$CG32*R$93</f>
        <v>0.0181764058643661</v>
      </c>
      <c r="S32" s="62">
        <f>'Glad70-before-LQ'!S32*$CG32*S$93</f>
        <v>0.00521651077578308</v>
      </c>
      <c r="T32" s="62">
        <f>'Glad70-before-LQ'!T32*$CG32*T$93</f>
        <v>0.531940067525782</v>
      </c>
      <c r="U32" s="62">
        <f>'Glad70-before-LQ'!U32*$CG32*U$93</f>
        <v>2.6772601635524</v>
      </c>
      <c r="V32" s="62">
        <f>'Glad70-before-LQ'!V32*$CG32*V$93</f>
        <v>0.0441563147686613</v>
      </c>
      <c r="W32" s="62">
        <f>'Glad70-before-LQ'!W32*$CG32*W$93</f>
        <v>1.37041243209985</v>
      </c>
      <c r="X32" s="64">
        <f>'Glad70-before-LQ'!X32*$CG32*X$93</f>
        <v>0</v>
      </c>
      <c r="Y32" s="62">
        <f>'Glad70-before-LQ'!Y32*$CG32*Y$93</f>
        <v>0.229891816339261</v>
      </c>
      <c r="Z32" s="62">
        <f>'Glad70-before-LQ'!Z32*$CG32*Z$93</f>
        <v>0.171852454158552</v>
      </c>
      <c r="AA32" s="62">
        <f>'Glad70-before-LQ'!AA32*$CG32*AA$93</f>
        <v>0.141189164295671</v>
      </c>
      <c r="AB32" s="62">
        <f>'Glad70-before-LQ'!AB32*$CG32*AB$93</f>
        <v>0.00261782626076812</v>
      </c>
      <c r="AC32" s="65">
        <f>'Glad70-before-LQ'!AC32*$CG32*AC$93</f>
        <v>1.0390619424543</v>
      </c>
      <c r="AD32" s="62">
        <f>'Glad70-before-LQ'!AD32*$CG32*AD$93</f>
        <v>0.00156025148362714</v>
      </c>
      <c r="AE32" s="62">
        <f>'Glad70-before-LQ'!AE32*$CG32*AE$93</f>
        <v>1.747828922169</v>
      </c>
      <c r="AF32" s="62">
        <f>'Glad70-before-LQ'!AF32*$CG32*AF$93</f>
        <v>1.04678845377434</v>
      </c>
      <c r="AG32" s="62">
        <f>'Glad70-before-LQ'!AG32*$CG32*AG$93</f>
        <v>0.848300780928041</v>
      </c>
      <c r="AH32" s="62">
        <f>'Glad70-before-LQ'!AH32*$CG32*AH$93</f>
        <v>1.28380897610712</v>
      </c>
      <c r="AI32" s="62">
        <f>'Glad70-before-LQ'!AI32*$CG32*AI$93</f>
        <v>1.86356503725518</v>
      </c>
      <c r="AJ32" s="62">
        <f>'Glad70-before-LQ'!AJ32*$CG32*AJ$93</f>
        <v>0.21592946868453</v>
      </c>
      <c r="AK32" s="62">
        <f>'Glad70-before-LQ'!AK32*$CG32*AK$93</f>
        <v>0.20376887536863</v>
      </c>
      <c r="AL32" s="62">
        <f>'Glad70-before-LQ'!AL32*$CG32*AL$93</f>
        <v>0.2896707631315</v>
      </c>
      <c r="AM32" s="62">
        <f>'Glad70-before-LQ'!AM32*$CG32*AM$93</f>
        <v>1.32227322924272</v>
      </c>
      <c r="AN32" s="62">
        <f>'Glad70-before-LQ'!AN32*$CG32*AN$93</f>
        <v>0.462184196849495</v>
      </c>
      <c r="AO32" s="62">
        <f>'Glad70-before-LQ'!AO32*$CG32*AO$93</f>
        <v>0.12274124641616</v>
      </c>
      <c r="AP32" s="62">
        <f>'Glad70-before-LQ'!AP32*$CG32*AP$93</f>
        <v>0.112840032060374</v>
      </c>
      <c r="AQ32" s="62">
        <f>'Glad70-before-LQ'!AQ32*$CG32*AQ$93</f>
        <v>0.00525697255528501</v>
      </c>
      <c r="AR32" s="62">
        <f>'Glad70-before-LQ'!AR32*$CG32*AR$93</f>
        <v>0.00730341203703236</v>
      </c>
      <c r="AS32" s="62">
        <f>'Glad70-before-LQ'!AS32*$CG32*AS$93</f>
        <v>0.479047300721252</v>
      </c>
      <c r="AT32" s="62">
        <f>'Glad70-before-LQ'!AT32*$CG32*AT$93</f>
        <v>0.0154964589994495</v>
      </c>
      <c r="AU32" s="62">
        <f>'Glad70-before-LQ'!AU32*$CG32*AU$93</f>
        <v>0.00662723819178443</v>
      </c>
      <c r="AV32" s="62">
        <f>'Glad70-before-LQ'!AV32*$CG32*AV$93</f>
        <v>0.00251499995461076</v>
      </c>
      <c r="AW32" s="62">
        <f>'Glad70-before-LQ'!AW32*$CG32*AW$93</f>
        <v>0.000711349646031813</v>
      </c>
      <c r="AX32" s="62">
        <f>'Glad70-before-LQ'!AX32*$CG32*AX$93</f>
        <v>0.07814604699789179</v>
      </c>
      <c r="AY32" s="62">
        <f>'Glad70-before-LQ'!AY32*$CG32*AY$93</f>
        <v>0.00213614436525776</v>
      </c>
      <c r="AZ32" s="62">
        <f>'Glad70-before-LQ'!AZ32*$CG32*AZ$93</f>
        <v>0.0207438581004965</v>
      </c>
      <c r="BA32" s="62">
        <f>'Glad70-before-LQ'!BA32*$CG32*BA$93</f>
        <v>0.0211264829211963</v>
      </c>
      <c r="BB32" s="62">
        <f>'Glad70-before-LQ'!BB32*$CG32*BB$93</f>
        <v>0.0592950726653403</v>
      </c>
      <c r="BC32" s="62">
        <f>'Glad70-before-LQ'!BC32*$CG32*BC$93</f>
        <v>1.63484642727391</v>
      </c>
      <c r="BD32" s="62">
        <f>'Glad70-before-LQ'!BD32*$CG32*BD$93</f>
        <v>1.56799706140668</v>
      </c>
      <c r="BE32" s="62">
        <f>'Glad70-before-LQ'!BE32*$CG32*BE$93</f>
        <v>6.36557748788543</v>
      </c>
      <c r="BF32" s="62">
        <f>'Glad70-before-LQ'!BF32*$CG32*BF$93</f>
        <v>0.000675649812234227</v>
      </c>
      <c r="BG32" s="62">
        <f>'Glad70-before-LQ'!BG32*$CG32*BG$93</f>
        <v>1.63925383681584</v>
      </c>
      <c r="BH32" s="62">
        <f>'Glad70-before-LQ'!BH32*$CG32*BH$93</f>
        <v>0.447148213847193</v>
      </c>
      <c r="BI32" s="62">
        <f>'Glad70-before-LQ'!BI32*$CG32*BI$93</f>
        <v>0.510014271800263</v>
      </c>
      <c r="BJ32" s="62">
        <f>'Glad70-before-LQ'!BJ32*$CG32*BJ$93</f>
        <v>0.00377958166907986</v>
      </c>
      <c r="BK32" s="62">
        <f>'Glad70-before-LQ'!BK32*$CG32*BK$93</f>
        <v>1.07589732308557</v>
      </c>
      <c r="BL32" s="62">
        <f>'Glad70-before-LQ'!BL32*$CG32*BL$93</f>
        <v>0.930091472471916</v>
      </c>
      <c r="BM32" s="62">
        <f>'Glad70-before-LQ'!BM32*$CG32*BM$93</f>
        <v>0.153827524922796</v>
      </c>
      <c r="BN32" s="62">
        <f>'Glad70-before-LQ'!BN32*$CG32*BN$93</f>
        <v>0.0128012564974534</v>
      </c>
      <c r="BO32" s="62">
        <f>'Glad70-before-LQ'!BO32*$CG32*BO$93</f>
        <v>2.65867972547202</v>
      </c>
      <c r="BP32" s="62">
        <f>'Glad70-before-LQ'!BP32*$CG32*BP$93</f>
        <v>0.870828290204275</v>
      </c>
      <c r="BQ32" s="62">
        <f>'Glad70-before-LQ'!BQ32*$CG32*BQ$93</f>
        <v>0.009174960593088191</v>
      </c>
      <c r="BR32" s="62">
        <f>'Glad70-before-LQ'!BR32*$CG32*BR$93</f>
        <v>0.284755470157498</v>
      </c>
      <c r="BS32" s="62">
        <f>'Glad70-before-LQ'!BS32*$CG32*BS$93</f>
        <v>0.00619491576646669</v>
      </c>
      <c r="BT32" s="62">
        <f>'Glad70-before-LQ'!BT32*$CG32*BT$93</f>
        <v>0.70727570659128</v>
      </c>
      <c r="BU32" s="62">
        <f>'Glad70-before-LQ'!BU32*$CG32*BU$93</f>
        <v>0.274946465657004</v>
      </c>
      <c r="BV32" s="4">
        <f>SUM(D32:BU32)</f>
        <v>38.6918352969569</v>
      </c>
      <c r="BW32" s="66">
        <f>'Glad-base'!BW32*'Households'!$B$3/'Households'!$B$7</f>
        <v>29.3241543381565</v>
      </c>
      <c r="BX32" s="66">
        <f>'Glad-base'!BX32*'Households'!$B$3/'Households'!$B$7</f>
        <v>2.20962965162719</v>
      </c>
      <c r="BY32" s="66">
        <f>'Glad-base'!BY32*'Businesses'!$B$4/'Businesses'!$C$4</f>
        <v>1.45598158554198</v>
      </c>
      <c r="BZ32" s="66">
        <f>'Glad-base'!BZ32*'Households'!$B$3/'Households'!$B$7</f>
        <v>0.933632392430484</v>
      </c>
      <c r="CA32" s="66">
        <f>'Glad-base'!CA32*'Households'!$B$3/'Households'!$B$7</f>
        <v>0.765089868753862</v>
      </c>
      <c r="CB32" s="66">
        <f>'Glad-base'!CB32*'Glad-id-output'!B30/'Glad-id-output'!E30</f>
        <v>9.75800424150029e-05</v>
      </c>
      <c r="CC32" s="62">
        <f>'Exports'!D33</f>
        <v>3</v>
      </c>
      <c r="CD32" s="4">
        <f>SUM(BW32:CC32)</f>
        <v>37.6885854165524</v>
      </c>
      <c r="CE32" s="4">
        <f>SUM(CD32,BV32)</f>
        <v>76.3804207135093</v>
      </c>
      <c r="CF32" s="67">
        <v>0.0032204634460397</v>
      </c>
      <c r="CG32" s="67">
        <f>'Glad-id-output'!I30</f>
        <v>1</v>
      </c>
    </row>
    <row r="33" ht="20.05" customHeight="1">
      <c r="A33" t="s" s="58">
        <v>1</v>
      </c>
      <c r="B33" s="59">
        <v>29</v>
      </c>
      <c r="C33" t="s" s="60">
        <v>193</v>
      </c>
      <c r="D33" s="61">
        <f>'Glad70-before-LQ'!D33*$CG33*D$93</f>
        <v>0.666064608156675</v>
      </c>
      <c r="E33" s="62">
        <f>'Glad70-before-LQ'!E33*$CG33*E$93</f>
        <v>3.71280836969645e-05</v>
      </c>
      <c r="F33" s="62">
        <f>'Glad70-before-LQ'!F33*$CG33*F$93</f>
        <v>0.00114080985364934</v>
      </c>
      <c r="G33" s="62">
        <f>'Glad70-before-LQ'!G33*$CG33*G$93</f>
        <v>0.0324545017131914</v>
      </c>
      <c r="H33" s="62">
        <f>'Glad70-before-LQ'!H33*$CG33*H$93</f>
        <v>0.014798933144055</v>
      </c>
      <c r="I33" s="62">
        <f>'Glad70-before-LQ'!I33*$CG33*I$93</f>
        <v>0.06996313749078389</v>
      </c>
      <c r="J33" s="62">
        <f>'Glad70-before-LQ'!J33*$CG33*J$93</f>
        <v>7.04087432481399</v>
      </c>
      <c r="K33" s="63">
        <f>'Glad70-before-LQ'!K33*$CG33*K$93</f>
        <v>5.40222023306398</v>
      </c>
      <c r="L33" s="62">
        <f>'Glad70-before-LQ'!L33*$CG33*L$93</f>
        <v>0.0305283641989007</v>
      </c>
      <c r="M33" s="62">
        <f>'Glad70-before-LQ'!M33*$CG33*M$93</f>
        <v>0.0164017356403536</v>
      </c>
      <c r="N33" s="62">
        <f>'Glad70-before-LQ'!N33*$CG33*N$93</f>
        <v>0.0808490350951831</v>
      </c>
      <c r="O33" s="62">
        <f>'Glad70-before-LQ'!O33*$CG33*O$93</f>
        <v>0.0705949132801794</v>
      </c>
      <c r="P33" s="62">
        <f>'Glad70-before-LQ'!P33*$CG33*P$93</f>
        <v>0.010428423231144</v>
      </c>
      <c r="Q33" s="62">
        <f>'Glad70-before-LQ'!Q33*$CG33*Q$93</f>
        <v>0.0137079278623048</v>
      </c>
      <c r="R33" s="62">
        <f>'Glad70-before-LQ'!R33*$CG33*R$93</f>
        <v>0.00192773675895458</v>
      </c>
      <c r="S33" s="62">
        <f>'Glad70-before-LQ'!S33*$CG33*S$93</f>
        <v>0.00773628340467121</v>
      </c>
      <c r="T33" s="62">
        <f>'Glad70-before-LQ'!T33*$CG33*T$93</f>
        <v>0.127480380834448</v>
      </c>
      <c r="U33" s="62">
        <f>'Glad70-before-LQ'!U33*$CG33*U$93</f>
        <v>1.10767213044042</v>
      </c>
      <c r="V33" s="62">
        <f>'Glad70-before-LQ'!V33*$CG33*V$93</f>
        <v>0.0490698054770564</v>
      </c>
      <c r="W33" s="62">
        <f>'Glad70-before-LQ'!W33*$CG33*W$93</f>
        <v>1.71738778177001</v>
      </c>
      <c r="X33" s="64">
        <f>'Glad70-before-LQ'!X33*$CG33*X$93</f>
        <v>0</v>
      </c>
      <c r="Y33" s="62">
        <f>'Glad70-before-LQ'!Y33*$CG33*Y$93</f>
        <v>1.31396444595905</v>
      </c>
      <c r="Z33" s="62">
        <f>'Glad70-before-LQ'!Z33*$CG33*Z$93</f>
        <v>0.186808559218547</v>
      </c>
      <c r="AA33" s="62">
        <f>'Glad70-before-LQ'!AA33*$CG33*AA$93</f>
        <v>0.237967469431444</v>
      </c>
      <c r="AB33" s="62">
        <f>'Glad70-before-LQ'!AB33*$CG33*AB$93</f>
        <v>0.0144094583438814</v>
      </c>
      <c r="AC33" s="65">
        <f>'Glad70-before-LQ'!AC33*$CG33*AC$93</f>
        <v>2.80039075388194</v>
      </c>
      <c r="AD33" s="62">
        <f>'Glad70-before-LQ'!AD33*$CG33*AD$93</f>
        <v>0.00581393381807497</v>
      </c>
      <c r="AE33" s="62">
        <f>'Glad70-before-LQ'!AE33*$CG33*AE$93</f>
        <v>0.122188891791571</v>
      </c>
      <c r="AF33" s="62">
        <f>'Glad70-before-LQ'!AF33*$CG33*AF$93</f>
        <v>8.769548704857399</v>
      </c>
      <c r="AG33" s="62">
        <f>'Glad70-before-LQ'!AG33*$CG33*AG$93</f>
        <v>0.442585013579074</v>
      </c>
      <c r="AH33" s="62">
        <f>'Glad70-before-LQ'!AH33*$CG33*AH$93</f>
        <v>4.07932958535918</v>
      </c>
      <c r="AI33" s="62">
        <f>'Glad70-before-LQ'!AI33*$CG33*AI$93</f>
        <v>2.76884275701838</v>
      </c>
      <c r="AJ33" s="62">
        <f>'Glad70-before-LQ'!AJ33*$CG33*AJ$93</f>
        <v>1.65353527751978</v>
      </c>
      <c r="AK33" s="62">
        <f>'Glad70-before-LQ'!AK33*$CG33*AK$93</f>
        <v>0.788035650057986</v>
      </c>
      <c r="AL33" s="62">
        <f>'Glad70-before-LQ'!AL33*$CG33*AL$93</f>
        <v>0.15268623508949</v>
      </c>
      <c r="AM33" s="62">
        <f>'Glad70-before-LQ'!AM33*$CG33*AM$93</f>
        <v>0.84658686642609</v>
      </c>
      <c r="AN33" s="62">
        <f>'Glad70-before-LQ'!AN33*$CG33*AN$93</f>
        <v>1.34899149696674</v>
      </c>
      <c r="AO33" s="62">
        <f>'Glad70-before-LQ'!AO33*$CG33*AO$93</f>
        <v>0.356771738477496</v>
      </c>
      <c r="AP33" s="62">
        <f>'Glad70-before-LQ'!AP33*$CG33*AP$93</f>
        <v>0.733818721362248</v>
      </c>
      <c r="AQ33" s="62">
        <f>'Glad70-before-LQ'!AQ33*$CG33*AQ$93</f>
        <v>0.0223961272593284</v>
      </c>
      <c r="AR33" s="62">
        <f>'Glad70-before-LQ'!AR33*$CG33*AR$93</f>
        <v>0.0481909621583771</v>
      </c>
      <c r="AS33" s="62">
        <f>'Glad70-before-LQ'!AS33*$CG33*AS$93</f>
        <v>2.68880740259377</v>
      </c>
      <c r="AT33" s="62">
        <f>'Glad70-before-LQ'!AT33*$CG33*AT$93</f>
        <v>0.00145379509279239</v>
      </c>
      <c r="AU33" s="62">
        <f>'Glad70-before-LQ'!AU33*$CG33*AU$93</f>
        <v>0.0116018226742309</v>
      </c>
      <c r="AV33" s="62">
        <f>'Glad70-before-LQ'!AV33*$CG33*AV$93</f>
        <v>0.000892546702257645</v>
      </c>
      <c r="AW33" s="62">
        <f>'Glad70-before-LQ'!AW33*$CG33*AW$93</f>
        <v>0.000296916615623426</v>
      </c>
      <c r="AX33" s="62">
        <f>'Glad70-before-LQ'!AX33*$CG33*AX$93</f>
        <v>0.514327161121319</v>
      </c>
      <c r="AY33" s="62">
        <f>'Glad70-before-LQ'!AY33*$CG33*AY$93</f>
        <v>0.000316188172974775</v>
      </c>
      <c r="AZ33" s="62">
        <f>'Glad70-before-LQ'!AZ33*$CG33*AZ$93</f>
        <v>0.0297912005224735</v>
      </c>
      <c r="BA33" s="62">
        <f>'Glad70-before-LQ'!BA33*$CG33*BA$93</f>
        <v>0.0162674681377207</v>
      </c>
      <c r="BB33" s="62">
        <f>'Glad70-before-LQ'!BB33*$CG33*BB$93</f>
        <v>0.157117897572831</v>
      </c>
      <c r="BC33" s="62">
        <f>'Glad70-before-LQ'!BC33*$CG33*BC$93</f>
        <v>0.715799376330862</v>
      </c>
      <c r="BD33" s="62">
        <f>'Glad70-before-LQ'!BD33*$CG33*BD$93</f>
        <v>1.52872175639288</v>
      </c>
      <c r="BE33" s="62">
        <f>'Glad70-before-LQ'!BE33*$CG33*BE$93</f>
        <v>5.42376511972497</v>
      </c>
      <c r="BF33" s="62">
        <f>'Glad70-before-LQ'!BF33*$CG33*BF$93</f>
        <v>0.166156505210628</v>
      </c>
      <c r="BG33" s="62">
        <f>'Glad70-before-LQ'!BG33*$CG33*BG$93</f>
        <v>3.74460296997329</v>
      </c>
      <c r="BH33" s="62">
        <f>'Glad70-before-LQ'!BH33*$CG33*BH$93</f>
        <v>0.947958904930175</v>
      </c>
      <c r="BI33" s="62">
        <f>'Glad70-before-LQ'!BI33*$CG33*BI$93</f>
        <v>0.111433948335274</v>
      </c>
      <c r="BJ33" s="62">
        <f>'Glad70-before-LQ'!BJ33*$CG33*BJ$93</f>
        <v>0.00395895983891569</v>
      </c>
      <c r="BK33" s="62">
        <f>'Glad70-before-LQ'!BK33*$CG33*BK$93</f>
        <v>1.41594093037046</v>
      </c>
      <c r="BL33" s="62">
        <f>'Glad70-before-LQ'!BL33*$CG33*BL$93</f>
        <v>0.536756273049142</v>
      </c>
      <c r="BM33" s="62">
        <f>'Glad70-before-LQ'!BM33*$CG33*BM$93</f>
        <v>0.142913813134321</v>
      </c>
      <c r="BN33" s="62">
        <f>'Glad70-before-LQ'!BN33*$CG33*BN$93</f>
        <v>0.187252035267125</v>
      </c>
      <c r="BO33" s="62">
        <f>'Glad70-before-LQ'!BO33*$CG33*BO$93</f>
        <v>9.292437907218289</v>
      </c>
      <c r="BP33" s="62">
        <f>'Glad70-before-LQ'!BP33*$CG33*BP$93</f>
        <v>1.24935617234019</v>
      </c>
      <c r="BQ33" s="62">
        <f>'Glad70-before-LQ'!BQ33*$CG33*BQ$93</f>
        <v>0.0670014792195404</v>
      </c>
      <c r="BR33" s="62">
        <f>'Glad70-before-LQ'!BR33*$CG33*BR$93</f>
        <v>0.035178531609427</v>
      </c>
      <c r="BS33" s="62">
        <f>'Glad70-before-LQ'!BS33*$CG33*BS$93</f>
        <v>0.00445167505551703</v>
      </c>
      <c r="BT33" s="62">
        <f>'Glad70-before-LQ'!BT33*$CG33*BT$93</f>
        <v>0.270503294403163</v>
      </c>
      <c r="BU33" s="62">
        <f>'Glad70-before-LQ'!BU33*$CG33*BU$93</f>
        <v>0.253627196299049</v>
      </c>
      <c r="BV33" s="4">
        <f>SUM(D33:BU33)</f>
        <v>72.6728900907989</v>
      </c>
      <c r="BW33" s="66">
        <f>'Glad-base'!BW33*'Households'!$B$3/'Households'!$B$7</f>
        <v>1.44930012895984</v>
      </c>
      <c r="BX33" s="66">
        <f>'Glad-base'!BX33*'Households'!$B$3/'Households'!$B$7</f>
        <v>1.54772868095778</v>
      </c>
      <c r="BY33" s="66">
        <f>'Glad-base'!BY33*'Businesses'!$B$4/'Businesses'!$C$4</f>
        <v>0.258038290254015</v>
      </c>
      <c r="BZ33" s="66">
        <f>'Glad-base'!BZ33*'Households'!$B$3/'Households'!$B$7</f>
        <v>0.043022840607621</v>
      </c>
      <c r="CA33" s="66">
        <f>'Glad-base'!CA33*'Households'!$B$3/'Households'!$B$7</f>
        <v>0.107638157270855</v>
      </c>
      <c r="CB33" s="66">
        <f>'Glad-base'!CB33*'Glad-id-output'!B31/'Glad-id-output'!E31</f>
        <v>0.000321924925528848</v>
      </c>
      <c r="CC33" s="62">
        <f>'Exports'!D34</f>
        <v>37.7</v>
      </c>
      <c r="CD33" s="4">
        <f>SUM(BW33:CC33)</f>
        <v>41.1060500229756</v>
      </c>
      <c r="CE33" s="4">
        <f>SUM(CD33,BV33)</f>
        <v>113.778940113775</v>
      </c>
      <c r="CF33" s="67">
        <v>0.008191473932031739</v>
      </c>
      <c r="CG33" s="67">
        <f>'Glad-id-output'!I31</f>
        <v>1</v>
      </c>
    </row>
    <row r="34" ht="20.05" customHeight="1">
      <c r="A34" t="s" s="58">
        <v>1</v>
      </c>
      <c r="B34" s="59">
        <v>30</v>
      </c>
      <c r="C34" t="s" s="60">
        <v>194</v>
      </c>
      <c r="D34" s="61">
        <f>'Glad70-before-LQ'!D34*$CG34*D$93</f>
        <v>0.630941072207915</v>
      </c>
      <c r="E34" s="62">
        <f>'Glad70-before-LQ'!E34*$CG34*E$93</f>
        <v>0.0226182671617399</v>
      </c>
      <c r="F34" s="62">
        <f>'Glad70-before-LQ'!F34*$CG34*F$93</f>
        <v>0.000492790433541831</v>
      </c>
      <c r="G34" s="62">
        <f>'Glad70-before-LQ'!G34*$CG34*G$93</f>
        <v>0.0204676129443516</v>
      </c>
      <c r="H34" s="62">
        <f>'Glad70-before-LQ'!H34*$CG34*H$93</f>
        <v>0.0425191865280006</v>
      </c>
      <c r="I34" s="62">
        <f>'Glad70-before-LQ'!I34*$CG34*I$93</f>
        <v>0.283177192409482</v>
      </c>
      <c r="J34" s="62">
        <f>'Glad70-before-LQ'!J34*$CG34*J$93</f>
        <v>17.3651687096412</v>
      </c>
      <c r="K34" s="63">
        <f>'Glad70-before-LQ'!K34*$CG34*K$93</f>
        <v>0.275308099185498</v>
      </c>
      <c r="L34" s="62">
        <f>'Glad70-before-LQ'!L34*$CG34*L$93</f>
        <v>0.310836060427755</v>
      </c>
      <c r="M34" s="62">
        <f>'Glad70-before-LQ'!M34*$CG34*M$93</f>
        <v>0.07261423003728951</v>
      </c>
      <c r="N34" s="62">
        <f>'Glad70-before-LQ'!N34*$CG34*N$93</f>
        <v>0.009866387927524201</v>
      </c>
      <c r="O34" s="62">
        <f>'Glad70-before-LQ'!O34*$CG34*O$93</f>
        <v>0.0101817462487865</v>
      </c>
      <c r="P34" s="62">
        <f>'Glad70-before-LQ'!P34*$CG34*P$93</f>
        <v>0.000837331643839515</v>
      </c>
      <c r="Q34" s="62">
        <f>'Glad70-before-LQ'!Q34*$CG34*Q$93</f>
        <v>0.0330317859901876</v>
      </c>
      <c r="R34" s="62">
        <f>'Glad70-before-LQ'!R34*$CG34*R$93</f>
        <v>0.0021550766752451</v>
      </c>
      <c r="S34" s="62">
        <f>'Glad70-before-LQ'!S34*$CG34*S$93</f>
        <v>0.0050525810415167</v>
      </c>
      <c r="T34" s="62">
        <f>'Glad70-before-LQ'!T34*$CG34*T$93</f>
        <v>0.140815410200065</v>
      </c>
      <c r="U34" s="62">
        <f>'Glad70-before-LQ'!U34*$CG34*U$93</f>
        <v>0.257695093093115</v>
      </c>
      <c r="V34" s="62">
        <f>'Glad70-before-LQ'!V34*$CG34*V$93</f>
        <v>0.0075922979975226</v>
      </c>
      <c r="W34" s="62">
        <f>'Glad70-before-LQ'!W34*$CG34*W$93</f>
        <v>0.246210514024769</v>
      </c>
      <c r="X34" s="64">
        <f>'Glad70-before-LQ'!X34*$CG34*X$93</f>
        <v>0</v>
      </c>
      <c r="Y34" s="62">
        <f>'Glad70-before-LQ'!Y34*$CG34*Y$93</f>
        <v>0.215011546045302</v>
      </c>
      <c r="Z34" s="62">
        <f>'Glad70-before-LQ'!Z34*$CG34*Z$93</f>
        <v>0.0412073283271384</v>
      </c>
      <c r="AA34" s="62">
        <f>'Glad70-before-LQ'!AA34*$CG34*AA$93</f>
        <v>0.0492139300338421</v>
      </c>
      <c r="AB34" s="62">
        <f>'Glad70-before-LQ'!AB34*$CG34*AB$93</f>
        <v>0.00509050918176085</v>
      </c>
      <c r="AC34" s="65">
        <f>'Glad70-before-LQ'!AC34*$CG34*AC$93</f>
        <v>1.91306812128885</v>
      </c>
      <c r="AD34" s="62">
        <f>'Glad70-before-LQ'!AD34*$CG34*AD$93</f>
        <v>0.018868884440381</v>
      </c>
      <c r="AE34" s="62">
        <f>'Glad70-before-LQ'!AE34*$CG34*AE$93</f>
        <v>0.223626566345412</v>
      </c>
      <c r="AF34" s="62">
        <f>'Glad70-before-LQ'!AF34*$CG34*AF$93</f>
        <v>0.170387163096923</v>
      </c>
      <c r="AG34" s="62">
        <f>'Glad70-before-LQ'!AG34*$CG34*AG$93</f>
        <v>3.842049197688</v>
      </c>
      <c r="AH34" s="62">
        <f>'Glad70-before-LQ'!AH34*$CG34*AH$93</f>
        <v>15.2484136590535</v>
      </c>
      <c r="AI34" s="62">
        <f>'Glad70-before-LQ'!AI34*$CG34*AI$93</f>
        <v>14.665543578944</v>
      </c>
      <c r="AJ34" s="62">
        <f>'Glad70-before-LQ'!AJ34*$CG34*AJ$93</f>
        <v>1.15559355286824</v>
      </c>
      <c r="AK34" s="62">
        <f>'Glad70-before-LQ'!AK34*$CG34*AK$93</f>
        <v>0.95067252094217</v>
      </c>
      <c r="AL34" s="62">
        <f>'Glad70-before-LQ'!AL34*$CG34*AL$93</f>
        <v>0.605146677883725</v>
      </c>
      <c r="AM34" s="62">
        <f>'Glad70-before-LQ'!AM34*$CG34*AM$93</f>
        <v>0.621049128211795</v>
      </c>
      <c r="AN34" s="62">
        <f>'Glad70-before-LQ'!AN34*$CG34*AN$93</f>
        <v>0.348053002864948</v>
      </c>
      <c r="AO34" s="62">
        <f>'Glad70-before-LQ'!AO34*$CG34*AO$93</f>
        <v>4.847900502217</v>
      </c>
      <c r="AP34" s="62">
        <f>'Glad70-before-LQ'!AP34*$CG34*AP$93</f>
        <v>0.366547425153125</v>
      </c>
      <c r="AQ34" s="62">
        <f>'Glad70-before-LQ'!AQ34*$CG34*AQ$93</f>
        <v>0.0469178971929046</v>
      </c>
      <c r="AR34" s="62">
        <f>'Glad70-before-LQ'!AR34*$CG34*AR$93</f>
        <v>0.059898242575019</v>
      </c>
      <c r="AS34" s="62">
        <f>'Glad70-before-LQ'!AS34*$CG34*AS$93</f>
        <v>2.77770393636828</v>
      </c>
      <c r="AT34" s="62">
        <f>'Glad70-before-LQ'!AT34*$CG34*AT$93</f>
        <v>0.00801950926733835</v>
      </c>
      <c r="AU34" s="62">
        <f>'Glad70-before-LQ'!AU34*$CG34*AU$93</f>
        <v>0.008026979437258349</v>
      </c>
      <c r="AV34" s="62">
        <f>'Glad70-before-LQ'!AV34*$CG34*AV$93</f>
        <v>0.00829802519542845</v>
      </c>
      <c r="AW34" s="62">
        <f>'Glad70-before-LQ'!AW34*$CG34*AW$93</f>
        <v>0.00133543019726964</v>
      </c>
      <c r="AX34" s="62">
        <f>'Glad70-before-LQ'!AX34*$CG34*AX$93</f>
        <v>0.0594789551567515</v>
      </c>
      <c r="AY34" s="62">
        <f>'Glad70-before-LQ'!AY34*$CG34*AY$93</f>
        <v>0.00145559011429078</v>
      </c>
      <c r="AZ34" s="62">
        <f>'Glad70-before-LQ'!AZ34*$CG34*AZ$93</f>
        <v>0.0565850741197415</v>
      </c>
      <c r="BA34" s="62">
        <f>'Glad70-before-LQ'!BA34*$CG34*BA$93</f>
        <v>0.0274023957926491</v>
      </c>
      <c r="BB34" s="62">
        <f>'Glad70-before-LQ'!BB34*$CG34*BB$93</f>
        <v>0.086287555391523</v>
      </c>
      <c r="BC34" s="62">
        <f>'Glad70-before-LQ'!BC34*$CG34*BC$93</f>
        <v>0.769833371891475</v>
      </c>
      <c r="BD34" s="62">
        <f>'Glad70-before-LQ'!BD34*$CG34*BD$93</f>
        <v>4.353761746042</v>
      </c>
      <c r="BE34" s="62">
        <f>'Glad70-before-LQ'!BE34*$CG34*BE$93</f>
        <v>2.88723028433592</v>
      </c>
      <c r="BF34" s="62">
        <f>'Glad70-before-LQ'!BF34*$CG34*BF$93</f>
        <v>0.0391735555536022</v>
      </c>
      <c r="BG34" s="62">
        <f>'Glad70-before-LQ'!BG34*$CG34*BG$93</f>
        <v>0.7561445169064051</v>
      </c>
      <c r="BH34" s="62">
        <f>'Glad70-before-LQ'!BH34*$CG34*BH$93</f>
        <v>0.184148552845248</v>
      </c>
      <c r="BI34" s="62">
        <f>'Glad70-before-LQ'!BI34*$CG34*BI$93</f>
        <v>2.12590549150728</v>
      </c>
      <c r="BJ34" s="62">
        <f>'Glad70-before-LQ'!BJ34*$CG34*BJ$93</f>
        <v>0.0482739218656345</v>
      </c>
      <c r="BK34" s="62">
        <f>'Glad70-before-LQ'!BK34*$CG34*BK$93</f>
        <v>0.375429844673382</v>
      </c>
      <c r="BL34" s="62">
        <f>'Glad70-before-LQ'!BL34*$CG34*BL$93</f>
        <v>0.711228516157665</v>
      </c>
      <c r="BM34" s="62">
        <f>'Glad70-before-LQ'!BM34*$CG34*BM$93</f>
        <v>0.0885152118838705</v>
      </c>
      <c r="BN34" s="62">
        <f>'Glad70-before-LQ'!BN34*$CG34*BN$93</f>
        <v>0.0165267575138603</v>
      </c>
      <c r="BO34" s="62">
        <f>'Glad70-before-LQ'!BO34*$CG34*BO$93</f>
        <v>1.13660805627685</v>
      </c>
      <c r="BP34" s="62">
        <f>'Glad70-before-LQ'!BP34*$CG34*BP$93</f>
        <v>0.375499163731801</v>
      </c>
      <c r="BQ34" s="62">
        <f>'Glad70-before-LQ'!BQ34*$CG34*BQ$93</f>
        <v>0.0072393765444028</v>
      </c>
      <c r="BR34" s="62">
        <f>'Glad70-before-LQ'!BR34*$CG34*BR$93</f>
        <v>0.0322818871506915</v>
      </c>
      <c r="BS34" s="62">
        <f>'Glad70-before-LQ'!BS34*$CG34*BS$93</f>
        <v>0.0069854953967933</v>
      </c>
      <c r="BT34" s="62">
        <f>'Glad70-before-LQ'!BT34*$CG34*BT$93</f>
        <v>0.571104426561225</v>
      </c>
      <c r="BU34" s="62">
        <f>'Glad70-before-LQ'!BU34*$CG34*BU$93</f>
        <v>0.213498227030656</v>
      </c>
      <c r="BV34" s="4">
        <f>SUM(D34:BU34)</f>
        <v>82.8658227350827</v>
      </c>
      <c r="BW34" s="66">
        <f>'Glad-base'!BW34*'Households'!$B$3/'Households'!$B$7</f>
        <v>0.400373617198764</v>
      </c>
      <c r="BX34" s="66">
        <f>'Glad-base'!BX34*'Households'!$B$3/'Households'!$B$7</f>
        <v>0.634516068475798</v>
      </c>
      <c r="BY34" s="66">
        <f>'Glad-base'!BY34*'Businesses'!$B$4/'Businesses'!$C$4</f>
        <v>151.208170658642</v>
      </c>
      <c r="BZ34" s="66">
        <f>'Glad-base'!BZ34*'Households'!$B$3/'Households'!$B$7</f>
        <v>8.45995898789907</v>
      </c>
      <c r="CA34" s="66">
        <f>'Glad-base'!CA34*'Households'!$B$3/'Households'!$B$7</f>
        <v>29.647718748723</v>
      </c>
      <c r="CB34" s="66">
        <f>'Glad-base'!CB34*'Glad-id-output'!B32/'Glad-id-output'!E32</f>
        <v>0.000105200164144084</v>
      </c>
      <c r="CC34" s="62">
        <f>'Exports'!D35</f>
        <v>0.4</v>
      </c>
      <c r="CD34" s="4">
        <f>SUM(BW34:CC34)</f>
        <v>190.750843281103</v>
      </c>
      <c r="CE34" s="4">
        <f>SUM(CD34,BV34)</f>
        <v>273.616666016186</v>
      </c>
      <c r="CF34" s="67">
        <v>0.00110042012703016</v>
      </c>
      <c r="CG34" s="67">
        <f>'Glad-id-output'!I32</f>
        <v>0.5</v>
      </c>
    </row>
    <row r="35" ht="20.05" customHeight="1">
      <c r="A35" t="s" s="58">
        <v>1</v>
      </c>
      <c r="B35" s="59">
        <v>31</v>
      </c>
      <c r="C35" t="s" s="60">
        <v>195</v>
      </c>
      <c r="D35" s="61">
        <f>'Glad70-before-LQ'!D35*$CG35*D$93</f>
        <v>0.9016016245458069</v>
      </c>
      <c r="E35" s="62">
        <f>'Glad70-before-LQ'!E35*$CG35*E$93</f>
        <v>0.00490198322433835</v>
      </c>
      <c r="F35" s="62">
        <f>'Glad70-before-LQ'!F35*$CG35*F$93</f>
        <v>0.00017494060390735</v>
      </c>
      <c r="G35" s="62">
        <f>'Glad70-before-LQ'!G35*$CG35*G$93</f>
        <v>0.00604152391669673</v>
      </c>
      <c r="H35" s="62">
        <f>'Glad70-before-LQ'!H35*$CG35*H$93</f>
        <v>0.0143196668986968</v>
      </c>
      <c r="I35" s="62">
        <f>'Glad70-before-LQ'!I35*$CG35*I$93</f>
        <v>0.865660896316247</v>
      </c>
      <c r="J35" s="62">
        <f>'Glad70-before-LQ'!J35*$CG35*J$93</f>
        <v>9.89816380322238</v>
      </c>
      <c r="K35" s="63">
        <f>'Glad70-before-LQ'!K35*$CG35*K$93</f>
        <v>0.54424437851345</v>
      </c>
      <c r="L35" s="62">
        <f>'Glad70-before-LQ'!L35*$CG35*L$93</f>
        <v>1.30456617629503</v>
      </c>
      <c r="M35" s="62">
        <f>'Glad70-before-LQ'!M35*$CG35*M$93</f>
        <v>0.0241228869585144</v>
      </c>
      <c r="N35" s="62">
        <f>'Glad70-before-LQ'!N35*$CG35*N$93</f>
        <v>0.00391409578123424</v>
      </c>
      <c r="O35" s="62">
        <f>'Glad70-before-LQ'!O35*$CG35*O$93</f>
        <v>0.00384545572381288</v>
      </c>
      <c r="P35" s="62">
        <f>'Glad70-before-LQ'!P35*$CG35*P$93</f>
        <v>0.00056560939558747</v>
      </c>
      <c r="Q35" s="62">
        <f>'Glad70-before-LQ'!Q35*$CG35*Q$93</f>
        <v>0.00746916004973363</v>
      </c>
      <c r="R35" s="62">
        <f>'Glad70-before-LQ'!R35*$CG35*R$93</f>
        <v>0.00063790555347225</v>
      </c>
      <c r="S35" s="62">
        <f>'Glad70-before-LQ'!S35*$CG35*S$93</f>
        <v>0.00154857504869017</v>
      </c>
      <c r="T35" s="62">
        <f>'Glad70-before-LQ'!T35*$CG35*T$93</f>
        <v>0.162507511024599</v>
      </c>
      <c r="U35" s="62">
        <f>'Glad70-before-LQ'!U35*$CG35*U$93</f>
        <v>0.11558453231841</v>
      </c>
      <c r="V35" s="62">
        <f>'Glad70-before-LQ'!V35*$CG35*V$93</f>
        <v>0.0030705668230072</v>
      </c>
      <c r="W35" s="62">
        <f>'Glad70-before-LQ'!W35*$CG35*W$93</f>
        <v>0.09511442016516219</v>
      </c>
      <c r="X35" s="64">
        <f>'Glad70-before-LQ'!X35*$CG35*X$93</f>
        <v>0</v>
      </c>
      <c r="Y35" s="62">
        <f>'Glad70-before-LQ'!Y35*$CG35*Y$93</f>
        <v>0.0767921414896503</v>
      </c>
      <c r="Z35" s="62">
        <f>'Glad70-before-LQ'!Z35*$CG35*Z$93</f>
        <v>0.0142554159497407</v>
      </c>
      <c r="AA35" s="62">
        <f>'Glad70-before-LQ'!AA35*$CG35*AA$93</f>
        <v>0.0167564210179958</v>
      </c>
      <c r="AB35" s="62">
        <f>'Glad70-before-LQ'!AB35*$CG35*AB$93</f>
        <v>0.00148371373024055</v>
      </c>
      <c r="AC35" s="65">
        <f>'Glad70-before-LQ'!AC35*$CG35*AC$93</f>
        <v>1.31651581580991</v>
      </c>
      <c r="AD35" s="62">
        <f>'Glad70-before-LQ'!AD35*$CG35*AD$93</f>
        <v>0.00484097128096944</v>
      </c>
      <c r="AE35" s="62">
        <f>'Glad70-before-LQ'!AE35*$CG35*AE$93</f>
        <v>0.07926880930716571</v>
      </c>
      <c r="AF35" s="62">
        <f>'Glad70-before-LQ'!AF35*$CG35*AF$93</f>
        <v>0.129030459082578</v>
      </c>
      <c r="AG35" s="62">
        <f>'Glad70-before-LQ'!AG35*$CG35*AG$93</f>
        <v>0.802896236024637</v>
      </c>
      <c r="AH35" s="62">
        <f>'Glad70-before-LQ'!AH35*$CG35*AH$93</f>
        <v>3.16757613359009</v>
      </c>
      <c r="AI35" s="62">
        <f>'Glad70-before-LQ'!AI35*$CG35*AI$93</f>
        <v>3.54894189585898</v>
      </c>
      <c r="AJ35" s="62">
        <f>'Glad70-before-LQ'!AJ35*$CG35*AJ$93</f>
        <v>0.46856104486228</v>
      </c>
      <c r="AK35" s="62">
        <f>'Glad70-before-LQ'!AK35*$CG35*AK$93</f>
        <v>0.278963723379436</v>
      </c>
      <c r="AL35" s="62">
        <f>'Glad70-before-LQ'!AL35*$CG35*AL$93</f>
        <v>0.0240430419886887</v>
      </c>
      <c r="AM35" s="62">
        <f>'Glad70-before-LQ'!AM35*$CG35*AM$93</f>
        <v>0.135183453802992</v>
      </c>
      <c r="AN35" s="62">
        <f>'Glad70-before-LQ'!AN35*$CG35*AN$93</f>
        <v>0.0828713170181954</v>
      </c>
      <c r="AO35" s="62">
        <f>'Glad70-before-LQ'!AO35*$CG35*AO$93</f>
        <v>11.244389090944</v>
      </c>
      <c r="AP35" s="62">
        <f>'Glad70-before-LQ'!AP35*$CG35*AP$93</f>
        <v>0.457739776697208</v>
      </c>
      <c r="AQ35" s="62">
        <f>'Glad70-before-LQ'!AQ35*$CG35*AQ$93</f>
        <v>0.0133041871704169</v>
      </c>
      <c r="AR35" s="62">
        <f>'Glad70-before-LQ'!AR35*$CG35*AR$93</f>
        <v>0.0160642103601828</v>
      </c>
      <c r="AS35" s="62">
        <f>'Glad70-before-LQ'!AS35*$CG35*AS$93</f>
        <v>24.2443732230125</v>
      </c>
      <c r="AT35" s="62">
        <f>'Glad70-before-LQ'!AT35*$CG35*AT$93</f>
        <v>0.00252098035987375</v>
      </c>
      <c r="AU35" s="62">
        <f>'Glad70-before-LQ'!AU35*$CG35*AU$93</f>
        <v>0.00249222444528557</v>
      </c>
      <c r="AV35" s="62">
        <f>'Glad70-before-LQ'!AV35*$CG35*AV$93</f>
        <v>0.00126591978044452</v>
      </c>
      <c r="AW35" s="62">
        <f>'Glad70-before-LQ'!AW35*$CG35*AW$93</f>
        <v>0.00020929355572466</v>
      </c>
      <c r="AX35" s="62">
        <f>'Glad70-before-LQ'!AX35*$CG35*AX$93</f>
        <v>0.0226550669866946</v>
      </c>
      <c r="AY35" s="62">
        <f>'Glad70-before-LQ'!AY35*$CG35*AY$93</f>
        <v>0.000437239293590641</v>
      </c>
      <c r="AZ35" s="62">
        <f>'Glad70-before-LQ'!AZ35*$CG35*AZ$93</f>
        <v>0.0189297194196299</v>
      </c>
      <c r="BA35" s="62">
        <f>'Glad70-before-LQ'!BA35*$CG35*BA$93</f>
        <v>0.009151826601340471</v>
      </c>
      <c r="BB35" s="62">
        <f>'Glad70-before-LQ'!BB35*$CG35*BB$93</f>
        <v>0.0283690160696117</v>
      </c>
      <c r="BC35" s="62">
        <f>'Glad70-before-LQ'!BC35*$CG35*BC$93</f>
        <v>0.199807158319363</v>
      </c>
      <c r="BD35" s="62">
        <f>'Glad70-before-LQ'!BD35*$CG35*BD$93</f>
        <v>0.404379557441267</v>
      </c>
      <c r="BE35" s="62">
        <f>'Glad70-before-LQ'!BE35*$CG35*BE$93</f>
        <v>0.793019080232846</v>
      </c>
      <c r="BF35" s="62">
        <f>'Glad70-before-LQ'!BF35*$CG35*BF$93</f>
        <v>0.0124770097767585</v>
      </c>
      <c r="BG35" s="62">
        <f>'Glad70-before-LQ'!BG35*$CG35*BG$93</f>
        <v>0.242124195910771</v>
      </c>
      <c r="BH35" s="62">
        <f>'Glad70-before-LQ'!BH35*$CG35*BH$93</f>
        <v>0.0566110424927868</v>
      </c>
      <c r="BI35" s="62">
        <f>'Glad70-before-LQ'!BI35*$CG35*BI$93</f>
        <v>1.41934655007751</v>
      </c>
      <c r="BJ35" s="62">
        <f>'Glad70-before-LQ'!BJ35*$CG35*BJ$93</f>
        <v>0.103909416189447</v>
      </c>
      <c r="BK35" s="62">
        <f>'Glad70-before-LQ'!BK35*$CG35*BK$93</f>
        <v>0.19507912088254</v>
      </c>
      <c r="BL35" s="62">
        <f>'Glad70-before-LQ'!BL35*$CG35*BL$93</f>
        <v>0.194954466070802</v>
      </c>
      <c r="BM35" s="62">
        <f>'Glad70-before-LQ'!BM35*$CG35*BM$93</f>
        <v>0.020854639419233</v>
      </c>
      <c r="BN35" s="62">
        <f>'Glad70-before-LQ'!BN35*$CG35*BN$93</f>
        <v>0.00663832914510868</v>
      </c>
      <c r="BO35" s="62">
        <f>'Glad70-before-LQ'!BO35*$CG35*BO$93</f>
        <v>0.586185346482758</v>
      </c>
      <c r="BP35" s="62">
        <f>'Glad70-before-LQ'!BP35*$CG35*BP$93</f>
        <v>0.154893958930075</v>
      </c>
      <c r="BQ35" s="62">
        <f>'Glad70-before-LQ'!BQ35*$CG35*BQ$93</f>
        <v>0.00276182455466927</v>
      </c>
      <c r="BR35" s="62">
        <f>'Glad70-before-LQ'!BR35*$CG35*BR$93</f>
        <v>0.009648140893647709</v>
      </c>
      <c r="BS35" s="62">
        <f>'Glad70-before-LQ'!BS35*$CG35*BS$93</f>
        <v>0.00206843240320632</v>
      </c>
      <c r="BT35" s="62">
        <f>'Glad70-before-LQ'!BT35*$CG35*BT$93</f>
        <v>0.166692080465618</v>
      </c>
      <c r="BU35" s="62">
        <f>'Glad70-before-LQ'!BU35*$CG35*BU$93</f>
        <v>0.104321468192656</v>
      </c>
      <c r="BV35" s="4">
        <f>SUM(D35:BU35)</f>
        <v>64.8437098991499</v>
      </c>
      <c r="BW35" s="66">
        <f>'Glad-base'!BW35*'Households'!$B$3/'Households'!$B$7</f>
        <v>0.100071759577755</v>
      </c>
      <c r="BX35" s="66">
        <f>'Glad-base'!BX35*'Households'!$B$3/'Households'!$B$7</f>
        <v>0.00265409073120494</v>
      </c>
      <c r="BY35" s="66">
        <f>'Glad-base'!BY35*'Businesses'!$B$4/'Businesses'!$C$4</f>
        <v>48.8187965198066</v>
      </c>
      <c r="BZ35" s="66">
        <f>'Glad-base'!BZ35*'Households'!$B$3/'Households'!$B$7</f>
        <v>29.8012398353759</v>
      </c>
      <c r="CA35" s="66">
        <f>'Glad-base'!CA35*'Households'!$B$3/'Households'!$B$7</f>
        <v>46.8593072641298</v>
      </c>
      <c r="CB35" s="66">
        <f>'Glad-base'!CB35*'Glad-id-output'!B33/'Glad-id-output'!E33</f>
        <v>-0.000151308189141858</v>
      </c>
      <c r="CC35" s="62">
        <f>'Exports'!D36</f>
        <v>3.3</v>
      </c>
      <c r="CD35" s="4">
        <f>SUM(BW35:CC35)</f>
        <v>128.881918161432</v>
      </c>
      <c r="CE35" s="4">
        <f>SUM(CD35,BV35)</f>
        <v>193.725628060582</v>
      </c>
      <c r="CF35" s="67">
        <v>0.0141409522562484</v>
      </c>
      <c r="CG35" s="67">
        <f>'Glad-id-output'!I33</f>
        <v>1</v>
      </c>
    </row>
    <row r="36" ht="20.05" customHeight="1">
      <c r="A36" t="s" s="58">
        <v>1</v>
      </c>
      <c r="B36" s="59">
        <v>32</v>
      </c>
      <c r="C36" t="s" s="60">
        <v>196</v>
      </c>
      <c r="D36" s="61">
        <f>'Glad70-before-LQ'!D36*$CG36*D$93</f>
        <v>3.33675312608382</v>
      </c>
      <c r="E36" s="62">
        <f>'Glad70-before-LQ'!E36*$CG36*E$93</f>
        <v>0.168159225268685</v>
      </c>
      <c r="F36" s="62">
        <f>'Glad70-before-LQ'!F36*$CG36*F$93</f>
        <v>0.008044311037136849</v>
      </c>
      <c r="G36" s="62">
        <f>'Glad70-before-LQ'!G36*$CG36*G$93</f>
        <v>0.0579847184898678</v>
      </c>
      <c r="H36" s="62">
        <f>'Glad70-before-LQ'!H36*$CG36*H$93</f>
        <v>0.204620790257532</v>
      </c>
      <c r="I36" s="62">
        <f>'Glad70-before-LQ'!I36*$CG36*I$93</f>
        <v>1.50193247010763</v>
      </c>
      <c r="J36" s="62">
        <f>'Glad70-before-LQ'!J36*$CG36*J$93</f>
        <v>86.3122791135026</v>
      </c>
      <c r="K36" s="63">
        <f>'Glad70-before-LQ'!K36*$CG36*K$93</f>
        <v>5.47707935240656</v>
      </c>
      <c r="L36" s="62">
        <f>'Glad70-before-LQ'!L36*$CG36*L$93</f>
        <v>1.83249707750105</v>
      </c>
      <c r="M36" s="62">
        <f>'Glad70-before-LQ'!M36*$CG36*M$93</f>
        <v>0.645691313867214</v>
      </c>
      <c r="N36" s="62">
        <f>'Glad70-before-LQ'!N36*$CG36*N$93</f>
        <v>0.109382317347877</v>
      </c>
      <c r="O36" s="62">
        <f>'Glad70-before-LQ'!O36*$CG36*O$93</f>
        <v>0.0541640098245558</v>
      </c>
      <c r="P36" s="62">
        <f>'Glad70-before-LQ'!P36*$CG36*P$93</f>
        <v>0.0182982971533151</v>
      </c>
      <c r="Q36" s="62">
        <f>'Glad70-before-LQ'!Q36*$CG36*Q$93</f>
        <v>0.350976987343588</v>
      </c>
      <c r="R36" s="62">
        <f>'Glad70-before-LQ'!R36*$CG36*R$93</f>
        <v>0.0130770495581826</v>
      </c>
      <c r="S36" s="62">
        <f>'Glad70-before-LQ'!S36*$CG36*S$93</f>
        <v>0.0243846187498769</v>
      </c>
      <c r="T36" s="62">
        <f>'Glad70-before-LQ'!T36*$CG36*T$93</f>
        <v>0.623975070195299</v>
      </c>
      <c r="U36" s="62">
        <f>'Glad70-before-LQ'!U36*$CG36*U$93</f>
        <v>1.8702570277272</v>
      </c>
      <c r="V36" s="62">
        <f>'Glad70-before-LQ'!V36*$CG36*V$93</f>
        <v>0.0729887815589433</v>
      </c>
      <c r="W36" s="62">
        <f>'Glad70-before-LQ'!W36*$CG36*W$93</f>
        <v>1.9476737247309</v>
      </c>
      <c r="X36" s="64">
        <f>'Glad70-before-LQ'!X36*$CG36*X$93</f>
        <v>0</v>
      </c>
      <c r="Y36" s="62">
        <f>'Glad70-before-LQ'!Y36*$CG36*Y$93</f>
        <v>1.11513932066584</v>
      </c>
      <c r="Z36" s="62">
        <f>'Glad70-before-LQ'!Z36*$CG36*Z$93</f>
        <v>0.275488744747233</v>
      </c>
      <c r="AA36" s="62">
        <f>'Glad70-before-LQ'!AA36*$CG36*AA$93</f>
        <v>0.51069739200259</v>
      </c>
      <c r="AB36" s="62">
        <f>'Glad70-before-LQ'!AB36*$CG36*AB$93</f>
        <v>0.07398072294263509</v>
      </c>
      <c r="AC36" s="65">
        <f>'Glad70-before-LQ'!AC36*$CG36*AC$93</f>
        <v>16.0187254679894</v>
      </c>
      <c r="AD36" s="62">
        <f>'Glad70-before-LQ'!AD36*$CG36*AD$93</f>
        <v>0.132029927873273</v>
      </c>
      <c r="AE36" s="62">
        <f>'Glad70-before-LQ'!AE36*$CG36*AE$93</f>
        <v>2.6831829662168</v>
      </c>
      <c r="AF36" s="62">
        <f>'Glad70-before-LQ'!AF36*$CG36*AF$93</f>
        <v>0.500895033097014</v>
      </c>
      <c r="AG36" s="62">
        <f>'Glad70-before-LQ'!AG36*$CG36*AG$93</f>
        <v>45.2288948413454</v>
      </c>
      <c r="AH36" s="62">
        <f>'Glad70-before-LQ'!AH36*$CG36*AH$93</f>
        <v>154.926233652732</v>
      </c>
      <c r="AI36" s="62">
        <f>'Glad70-before-LQ'!AI36*$CG36*AI$93</f>
        <v>182.862024274243</v>
      </c>
      <c r="AJ36" s="62">
        <f>'Glad70-before-LQ'!AJ36*$CG36*AJ$93</f>
        <v>5.32779145320362</v>
      </c>
      <c r="AK36" s="62">
        <f>'Glad70-before-LQ'!AK36*$CG36*AK$93</f>
        <v>3.45610213805759</v>
      </c>
      <c r="AL36" s="62">
        <f>'Glad70-before-LQ'!AL36*$CG36*AL$93</f>
        <v>3.03843155420997</v>
      </c>
      <c r="AM36" s="62">
        <f>'Glad70-before-LQ'!AM36*$CG36*AM$93</f>
        <v>1.58112166117899</v>
      </c>
      <c r="AN36" s="62">
        <f>'Glad70-before-LQ'!AN36*$CG36*AN$93</f>
        <v>1.46668985786727</v>
      </c>
      <c r="AO36" s="62">
        <f>'Glad70-before-LQ'!AO36*$CG36*AO$93</f>
        <v>24.5847208689097</v>
      </c>
      <c r="AP36" s="62">
        <f>'Glad70-before-LQ'!AP36*$CG36*AP$93</f>
        <v>1.36029232782917</v>
      </c>
      <c r="AQ36" s="62">
        <f>'Glad70-before-LQ'!AQ36*$CG36*AQ$93</f>
        <v>0.143469941663997</v>
      </c>
      <c r="AR36" s="62">
        <f>'Glad70-before-LQ'!AR36*$CG36*AR$93</f>
        <v>0.25768149980798</v>
      </c>
      <c r="AS36" s="62">
        <f>'Glad70-before-LQ'!AS36*$CG36*AS$93</f>
        <v>13.0541450846089</v>
      </c>
      <c r="AT36" s="62">
        <f>'Glad70-before-LQ'!AT36*$CG36*AT$93</f>
        <v>0.0181027117018133</v>
      </c>
      <c r="AU36" s="62">
        <f>'Glad70-before-LQ'!AU36*$CG36*AU$93</f>
        <v>0.0219550487563653</v>
      </c>
      <c r="AV36" s="62">
        <f>'Glad70-before-LQ'!AV36*$CG36*AV$93</f>
        <v>0.0380028242810473</v>
      </c>
      <c r="AW36" s="62">
        <f>'Glad70-before-LQ'!AW36*$CG36*AW$93</f>
        <v>0.0306448201321953</v>
      </c>
      <c r="AX36" s="62">
        <f>'Glad70-before-LQ'!AX36*$CG36*AX$93</f>
        <v>0.304011998783897</v>
      </c>
      <c r="AY36" s="62">
        <f>'Glad70-before-LQ'!AY36*$CG36*AY$93</f>
        <v>0.00416852432730635</v>
      </c>
      <c r="AZ36" s="62">
        <f>'Glad70-before-LQ'!AZ36*$CG36*AZ$93</f>
        <v>0.302442690347029</v>
      </c>
      <c r="BA36" s="62">
        <f>'Glad70-before-LQ'!BA36*$CG36*BA$93</f>
        <v>0.09221243482259731</v>
      </c>
      <c r="BB36" s="62">
        <f>'Glad70-before-LQ'!BB36*$CG36*BB$93</f>
        <v>0.244756746163988</v>
      </c>
      <c r="BC36" s="62">
        <f>'Glad70-before-LQ'!BC36*$CG36*BC$93</f>
        <v>1.58601044450115</v>
      </c>
      <c r="BD36" s="62">
        <f>'Glad70-before-LQ'!BD36*$CG36*BD$93</f>
        <v>22.1292158470507</v>
      </c>
      <c r="BE36" s="62">
        <f>'Glad70-before-LQ'!BE36*$CG36*BE$93</f>
        <v>14.2906091987345</v>
      </c>
      <c r="BF36" s="62">
        <f>'Glad70-before-LQ'!BF36*$CG36*BF$93</f>
        <v>0.171584206963077</v>
      </c>
      <c r="BG36" s="62">
        <f>'Glad70-before-LQ'!BG36*$CG36*BG$93</f>
        <v>3.5791581711489</v>
      </c>
      <c r="BH36" s="62">
        <f>'Glad70-before-LQ'!BH36*$CG36*BH$93</f>
        <v>0.481531884650364</v>
      </c>
      <c r="BI36" s="62">
        <f>'Glad70-before-LQ'!BI36*$CG36*BI$93</f>
        <v>10.4665371107239</v>
      </c>
      <c r="BJ36" s="62">
        <f>'Glad70-before-LQ'!BJ36*$CG36*BJ$93</f>
        <v>0.252656110516116</v>
      </c>
      <c r="BK36" s="62">
        <f>'Glad70-before-LQ'!BK36*$CG36*BK$93</f>
        <v>1.56318483946145</v>
      </c>
      <c r="BL36" s="62">
        <f>'Glad70-before-LQ'!BL36*$CG36*BL$93</f>
        <v>3.97934533008703</v>
      </c>
      <c r="BM36" s="62">
        <f>'Glad70-before-LQ'!BM36*$CG36*BM$93</f>
        <v>0.459539162871038</v>
      </c>
      <c r="BN36" s="62">
        <f>'Glad70-before-LQ'!BN36*$CG36*BN$93</f>
        <v>0.0483218142199933</v>
      </c>
      <c r="BO36" s="62">
        <f>'Glad70-before-LQ'!BO36*$CG36*BO$93</f>
        <v>4.86377675116522</v>
      </c>
      <c r="BP36" s="62">
        <f>'Glad70-before-LQ'!BP36*$CG36*BP$93</f>
        <v>1.86835719422365</v>
      </c>
      <c r="BQ36" s="62">
        <f>'Glad70-before-LQ'!BQ36*$CG36*BQ$93</f>
        <v>0.0155411456140778</v>
      </c>
      <c r="BR36" s="62">
        <f>'Glad70-before-LQ'!BR36*$CG36*BR$93</f>
        <v>0.08691793145297221</v>
      </c>
      <c r="BS36" s="62">
        <f>'Glad70-before-LQ'!BS36*$CG36*BS$93</f>
        <v>0.0260347234270689</v>
      </c>
      <c r="BT36" s="62">
        <f>'Glad70-before-LQ'!BT36*$CG36*BT$93</f>
        <v>1.789569905585</v>
      </c>
      <c r="BU36" s="62">
        <f>'Glad70-before-LQ'!BU36*$CG36*BU$93</f>
        <v>0.81053983780603</v>
      </c>
      <c r="BV36" s="4">
        <f>SUM(D36:BU36)</f>
        <v>632.752687523423</v>
      </c>
      <c r="BW36" s="66">
        <f>'Glad-base'!BW36*'Households'!$B$3/'Households'!$B$7</f>
        <v>4.92025132121524</v>
      </c>
      <c r="BX36" s="66">
        <f>'Glad-base'!BX36*'Households'!$B$3/'Households'!$B$7</f>
        <v>0.198919472811535</v>
      </c>
      <c r="BY36" s="66">
        <f>'Glad-base'!BY36*'Businesses'!$B$4/'Businesses'!$C$4</f>
        <v>70.0237040210246</v>
      </c>
      <c r="BZ36" s="66">
        <f>'Glad-base'!BZ36*'Households'!$B$3/'Households'!$B$7</f>
        <v>9.724337360360449</v>
      </c>
      <c r="CA36" s="66">
        <f>'Glad-base'!CA36*'Households'!$B$3/'Households'!$B$7</f>
        <v>21.6248535741504</v>
      </c>
      <c r="CB36" s="66">
        <f>'Glad-base'!CB36*'Glad-id-output'!B34/'Glad-id-output'!E34</f>
        <v>0.0011776533291217</v>
      </c>
      <c r="CC36" s="62">
        <f>'Exports'!D37</f>
        <v>3.2</v>
      </c>
      <c r="CD36" s="4">
        <f>SUM(BW36:CC36)</f>
        <v>109.693243402891</v>
      </c>
      <c r="CE36" s="4">
        <f>SUM(CD36,BV36)</f>
        <v>742.445930926314</v>
      </c>
      <c r="CF36" s="67">
        <v>0.00370680934567737</v>
      </c>
      <c r="CG36" s="67">
        <f>'Glad-id-output'!I34</f>
        <v>0.9</v>
      </c>
    </row>
    <row r="37" ht="20.05" customHeight="1">
      <c r="A37" t="s" s="58">
        <v>1</v>
      </c>
      <c r="B37" s="59">
        <v>33</v>
      </c>
      <c r="C37" t="s" s="60">
        <v>34</v>
      </c>
      <c r="D37" s="61">
        <f>'Glad70-before-LQ'!D37*$CG37*D$93</f>
        <v>4.410465998743</v>
      </c>
      <c r="E37" s="62">
        <f>'Glad70-before-LQ'!E37*$CG37*E$93</f>
        <v>0.38645986299954</v>
      </c>
      <c r="F37" s="62">
        <f>'Glad70-before-LQ'!F37*$CG37*F$93</f>
        <v>0.171389441058813</v>
      </c>
      <c r="G37" s="62">
        <f>'Glad70-before-LQ'!G37*$CG37*G$93</f>
        <v>0.24733954328064</v>
      </c>
      <c r="H37" s="62">
        <f>'Glad70-before-LQ'!H37*$CG37*H$93</f>
        <v>0.336042654384955</v>
      </c>
      <c r="I37" s="62">
        <f>'Glad70-before-LQ'!I37*$CG37*I$93</f>
        <v>1.46283875260246</v>
      </c>
      <c r="J37" s="62">
        <f>'Glad70-before-LQ'!J37*$CG37*J$93</f>
        <v>18.9128527414379</v>
      </c>
      <c r="K37" s="63">
        <f>'Glad70-before-LQ'!K37*$CG37*K$93</f>
        <v>6.82671955784838</v>
      </c>
      <c r="L37" s="62">
        <f>'Glad70-before-LQ'!L37*$CG37*L$93</f>
        <v>0.860191545780247</v>
      </c>
      <c r="M37" s="62">
        <f>'Glad70-before-LQ'!M37*$CG37*M$93</f>
        <v>0.513402366114791</v>
      </c>
      <c r="N37" s="62">
        <f>'Glad70-before-LQ'!N37*$CG37*N$93</f>
        <v>1.19615622329366</v>
      </c>
      <c r="O37" s="62">
        <f>'Glad70-before-LQ'!O37*$CG37*O$93</f>
        <v>0.292900548024137</v>
      </c>
      <c r="P37" s="62">
        <f>'Glad70-before-LQ'!P37*$CG37*P$93</f>
        <v>0.17923214641647</v>
      </c>
      <c r="Q37" s="62">
        <f>'Glad70-before-LQ'!Q37*$CG37*Q$93</f>
        <v>0.288448927008236</v>
      </c>
      <c r="R37" s="62">
        <f>'Glad70-before-LQ'!R37*$CG37*R$93</f>
        <v>0.03679103000103</v>
      </c>
      <c r="S37" s="62">
        <f>'Glad70-before-LQ'!S37*$CG37*S$93</f>
        <v>0.0794678135301773</v>
      </c>
      <c r="T37" s="62">
        <f>'Glad70-before-LQ'!T37*$CG37*T$93</f>
        <v>2.90324884561383</v>
      </c>
      <c r="U37" s="62">
        <f>'Glad70-before-LQ'!U37*$CG37*U$93</f>
        <v>12.209462244795</v>
      </c>
      <c r="V37" s="62">
        <f>'Glad70-before-LQ'!V37*$CG37*V$93</f>
        <v>0.230646682157699</v>
      </c>
      <c r="W37" s="62">
        <f>'Glad70-before-LQ'!W37*$CG37*W$93</f>
        <v>5.88914436956485</v>
      </c>
      <c r="X37" s="64">
        <f>'Glad70-before-LQ'!X37*$CG37*X$93</f>
        <v>0</v>
      </c>
      <c r="Y37" s="62">
        <f>'Glad70-before-LQ'!Y37*$CG37*Y$93</f>
        <v>6.27649408899462</v>
      </c>
      <c r="Z37" s="62">
        <f>'Glad70-before-LQ'!Z37*$CG37*Z$93</f>
        <v>1.56066433871668</v>
      </c>
      <c r="AA37" s="62">
        <f>'Glad70-before-LQ'!AA37*$CG37*AA$93</f>
        <v>2.73512529006043</v>
      </c>
      <c r="AB37" s="62">
        <f>'Glad70-before-LQ'!AB37*$CG37*AB$93</f>
        <v>0.113689683445035</v>
      </c>
      <c r="AC37" s="65">
        <f>'Glad70-before-LQ'!AC37*$CG37*AC$93</f>
        <v>2.82923802993022</v>
      </c>
      <c r="AD37" s="62">
        <f>'Glad70-before-LQ'!AD37*$CG37*AD$93</f>
        <v>0.0169828142488961</v>
      </c>
      <c r="AE37" s="62">
        <f>'Glad70-before-LQ'!AE37*$CG37*AE$93</f>
        <v>0.5358604164663749</v>
      </c>
      <c r="AF37" s="62">
        <f>'Glad70-before-LQ'!AF37*$CG37*AF$93</f>
        <v>1.61631506312707</v>
      </c>
      <c r="AG37" s="62">
        <f>'Glad70-before-LQ'!AG37*$CG37*AG$93</f>
        <v>3.38670214311679</v>
      </c>
      <c r="AH37" s="62">
        <f>'Glad70-before-LQ'!AH37*$CG37*AH$93</f>
        <v>11.2846296531706</v>
      </c>
      <c r="AI37" s="62">
        <f>'Glad70-before-LQ'!AI37*$CG37*AI$93</f>
        <v>15.765070837604</v>
      </c>
      <c r="AJ37" s="62">
        <f>'Glad70-before-LQ'!AJ37*$CG37*AJ$93</f>
        <v>7.34033167865132</v>
      </c>
      <c r="AK37" s="62">
        <f>'Glad70-before-LQ'!AK37*$CG37*AK$93</f>
        <v>9.151700137535901</v>
      </c>
      <c r="AL37" s="62">
        <f>'Glad70-before-LQ'!AL37*$CG37*AL$93</f>
        <v>1.406534750338</v>
      </c>
      <c r="AM37" s="62">
        <f>'Glad70-before-LQ'!AM37*$CG37*AM$93</f>
        <v>7.5602161751969</v>
      </c>
      <c r="AN37" s="62">
        <f>'Glad70-before-LQ'!AN37*$CG37*AN$93</f>
        <v>8.085744409370159</v>
      </c>
      <c r="AO37" s="62">
        <f>'Glad70-before-LQ'!AO37*$CG37*AO$93</f>
        <v>4.79377149708064</v>
      </c>
      <c r="AP37" s="62">
        <f>'Glad70-before-LQ'!AP37*$CG37*AP$93</f>
        <v>1.19783543554405</v>
      </c>
      <c r="AQ37" s="62">
        <f>'Glad70-before-LQ'!AQ37*$CG37*AQ$93</f>
        <v>0.215621084821027</v>
      </c>
      <c r="AR37" s="62">
        <f>'Glad70-before-LQ'!AR37*$CG37*AR$93</f>
        <v>0.816730615066727</v>
      </c>
      <c r="AS37" s="62">
        <f>'Glad70-before-LQ'!AS37*$CG37*AS$93</f>
        <v>3.15151472810305</v>
      </c>
      <c r="AT37" s="62">
        <f>'Glad70-before-LQ'!AT37*$CG37*AT$93</f>
        <v>0.107811049050969</v>
      </c>
      <c r="AU37" s="62">
        <f>'Glad70-before-LQ'!AU37*$CG37*AU$93</f>
        <v>0.339916702450615</v>
      </c>
      <c r="AV37" s="62">
        <f>'Glad70-before-LQ'!AV37*$CG37*AV$93</f>
        <v>0.07543224284329619</v>
      </c>
      <c r="AW37" s="62">
        <f>'Glad70-before-LQ'!AW37*$CG37*AW$93</f>
        <v>0.012964285588787</v>
      </c>
      <c r="AX37" s="62">
        <f>'Glad70-before-LQ'!AX37*$CG37*AX$93</f>
        <v>0.408042854586893</v>
      </c>
      <c r="AY37" s="62">
        <f>'Glad70-before-LQ'!AY37*$CG37*AY$93</f>
        <v>0.0129664800847755</v>
      </c>
      <c r="AZ37" s="62">
        <f>'Glad70-before-LQ'!AZ37*$CG37*AZ$93</f>
        <v>0.415976478006278</v>
      </c>
      <c r="BA37" s="62">
        <f>'Glad70-before-LQ'!BA37*$CG37*BA$93</f>
        <v>0.222438961952236</v>
      </c>
      <c r="BB37" s="62">
        <f>'Glad70-before-LQ'!BB37*$CG37*BB$93</f>
        <v>0.579741761273758</v>
      </c>
      <c r="BC37" s="62">
        <f>'Glad70-before-LQ'!BC37*$CG37*BC$93</f>
        <v>2.91823798050638</v>
      </c>
      <c r="BD37" s="62">
        <f>'Glad70-before-LQ'!BD37*$CG37*BD$93</f>
        <v>1.01603920801597</v>
      </c>
      <c r="BE37" s="62">
        <f>'Glad70-before-LQ'!BE37*$CG37*BE$93</f>
        <v>9.2242521695936</v>
      </c>
      <c r="BF37" s="62">
        <f>'Glad70-before-LQ'!BF37*$CG37*BF$93</f>
        <v>0.163071531577416</v>
      </c>
      <c r="BG37" s="62">
        <f>'Glad70-before-LQ'!BG37*$CG37*BG$93</f>
        <v>3.82604359826911</v>
      </c>
      <c r="BH37" s="62">
        <f>'Glad70-before-LQ'!BH37*$CG37*BH$93</f>
        <v>1.19526669061932</v>
      </c>
      <c r="BI37" s="62">
        <f>'Glad70-before-LQ'!BI37*$CG37*BI$93</f>
        <v>1.8322737392002</v>
      </c>
      <c r="BJ37" s="62">
        <f>'Glad70-before-LQ'!BJ37*$CG37*BJ$93</f>
        <v>0.034620511815951</v>
      </c>
      <c r="BK37" s="62">
        <f>'Glad70-before-LQ'!BK37*$CG37*BK$93</f>
        <v>2.84044130789372</v>
      </c>
      <c r="BL37" s="62">
        <f>'Glad70-before-LQ'!BL37*$CG37*BL$93</f>
        <v>9.496628459584191</v>
      </c>
      <c r="BM37" s="62">
        <f>'Glad70-before-LQ'!BM37*$CG37*BM$93</f>
        <v>1.16230098016236</v>
      </c>
      <c r="BN37" s="62">
        <f>'Glad70-before-LQ'!BN37*$CG37*BN$93</f>
        <v>0.131339000955521</v>
      </c>
      <c r="BO37" s="62">
        <f>'Glad70-before-LQ'!BO37*$CG37*BO$93</f>
        <v>19.7035608240461</v>
      </c>
      <c r="BP37" s="62">
        <f>'Glad70-before-LQ'!BP37*$CG37*BP$93</f>
        <v>5.33512676207431</v>
      </c>
      <c r="BQ37" s="62">
        <f>'Glad70-before-LQ'!BQ37*$CG37*BQ$93</f>
        <v>0.0748193189557268</v>
      </c>
      <c r="BR37" s="62">
        <f>'Glad70-before-LQ'!BR37*$CG37*BR$93</f>
        <v>0.5015047143326949</v>
      </c>
      <c r="BS37" s="62">
        <f>'Glad70-before-LQ'!BS37*$CG37*BS$93</f>
        <v>0.08041555464160061</v>
      </c>
      <c r="BT37" s="62">
        <f>'Glad70-before-LQ'!BT37*$CG37*BT$93</f>
        <v>10.0603609272301</v>
      </c>
      <c r="BU37" s="62">
        <f>'Glad70-before-LQ'!BU37*$CG37*BU$93</f>
        <v>2.19985941745328</v>
      </c>
      <c r="BV37" s="4">
        <f>SUM(D37:BU37)</f>
        <v>221.245427678009</v>
      </c>
      <c r="BW37" s="66">
        <f>'Glad-base'!BW37*'Households'!$B$3/'Households'!$B$7</f>
        <v>119.927536886540</v>
      </c>
      <c r="BX37" s="66">
        <f>'Glad-base'!BX37*'Households'!$B$3/'Households'!$B$7</f>
        <v>1.77713974529351</v>
      </c>
      <c r="BY37" s="66">
        <f>'Glad-base'!BY37*'Businesses'!$B$4/'Businesses'!$C$4</f>
        <v>16.1905286176707</v>
      </c>
      <c r="BZ37" s="66">
        <f>'Glad-base'!BZ37*'Households'!$B$3/'Households'!$B$7</f>
        <v>1.81258155936148</v>
      </c>
      <c r="CA37" s="66">
        <f>'Glad-base'!CA37*'Households'!$B$3/'Households'!$B$7</f>
        <v>5.57807353062822</v>
      </c>
      <c r="CB37" s="66">
        <f>'Glad-base'!CB37*'Glad-id-output'!B35/'Glad-id-output'!E35</f>
        <v>1.4218651423231</v>
      </c>
      <c r="CC37" s="62">
        <f>'Exports'!D38</f>
        <v>60.6</v>
      </c>
      <c r="CD37" s="4">
        <f>SUM(BW37:CC37)</f>
        <v>207.307725481817</v>
      </c>
      <c r="CE37" s="4">
        <f>SUM(CD37,BV37)</f>
        <v>428.553153159826</v>
      </c>
      <c r="CF37" s="67">
        <v>0.00251907091382932</v>
      </c>
      <c r="CG37" s="67">
        <f>'Glad-id-output'!I35</f>
        <v>0.78</v>
      </c>
    </row>
    <row r="38" ht="20.05" customHeight="1">
      <c r="A38" t="s" s="58">
        <v>1</v>
      </c>
      <c r="B38" s="59">
        <v>34</v>
      </c>
      <c r="C38" t="s" s="60">
        <v>197</v>
      </c>
      <c r="D38" s="61">
        <f>'Glad70-before-LQ'!D38*$CG38*D$93</f>
        <v>1.17896826220626</v>
      </c>
      <c r="E38" s="62">
        <f>'Glad70-before-LQ'!E38*$CG38*E$93</f>
        <v>0.192695615328317</v>
      </c>
      <c r="F38" s="62">
        <f>'Glad70-before-LQ'!F38*$CG38*F$93</f>
        <v>0.035152274750332</v>
      </c>
      <c r="G38" s="62">
        <f>'Glad70-before-LQ'!G38*$CG38*G$93</f>
        <v>0.107760407491596</v>
      </c>
      <c r="H38" s="62">
        <f>'Glad70-before-LQ'!H38*$CG38*H$93</f>
        <v>0.110142674631858</v>
      </c>
      <c r="I38" s="62">
        <f>'Glad70-before-LQ'!I38*$CG38*I$93</f>
        <v>0.5956556780440589</v>
      </c>
      <c r="J38" s="62">
        <f>'Glad70-before-LQ'!J38*$CG38*J$93</f>
        <v>9.62861088430467</v>
      </c>
      <c r="K38" s="63">
        <f>'Glad70-before-LQ'!K38*$CG38*K$93</f>
        <v>5.590444207435</v>
      </c>
      <c r="L38" s="62">
        <f>'Glad70-before-LQ'!L38*$CG38*L$93</f>
        <v>0.363285099349438</v>
      </c>
      <c r="M38" s="62">
        <f>'Glad70-before-LQ'!M38*$CG38*M$93</f>
        <v>0.199268638244886</v>
      </c>
      <c r="N38" s="62">
        <f>'Glad70-before-LQ'!N38*$CG38*N$93</f>
        <v>0.456666682306312</v>
      </c>
      <c r="O38" s="62">
        <f>'Glad70-before-LQ'!O38*$CG38*O$93</f>
        <v>0.106888629253389</v>
      </c>
      <c r="P38" s="62">
        <f>'Glad70-before-LQ'!P38*$CG38*P$93</f>
        <v>0.158265091869462</v>
      </c>
      <c r="Q38" s="62">
        <f>'Glad70-before-LQ'!Q38*$CG38*Q$93</f>
        <v>0.0952723635623994</v>
      </c>
      <c r="R38" s="62">
        <f>'Glad70-before-LQ'!R38*$CG38*R$93</f>
        <v>0.0165044210639389</v>
      </c>
      <c r="S38" s="62">
        <f>'Glad70-before-LQ'!S38*$CG38*S$93</f>
        <v>0.0324063515916093</v>
      </c>
      <c r="T38" s="62">
        <f>'Glad70-before-LQ'!T38*$CG38*T$93</f>
        <v>0.613483022733046</v>
      </c>
      <c r="U38" s="62">
        <f>'Glad70-before-LQ'!U38*$CG38*U$93</f>
        <v>4.25549961974094</v>
      </c>
      <c r="V38" s="62">
        <f>'Glad70-before-LQ'!V38*$CG38*V$93</f>
        <v>0.0852614569783476</v>
      </c>
      <c r="W38" s="62">
        <f>'Glad70-before-LQ'!W38*$CG38*W$93</f>
        <v>2.54611283118395</v>
      </c>
      <c r="X38" s="64">
        <f>'Glad70-before-LQ'!X38*$CG38*X$93</f>
        <v>0</v>
      </c>
      <c r="Y38" s="62">
        <f>'Glad70-before-LQ'!Y38*$CG38*Y$93</f>
        <v>3.14184941425044</v>
      </c>
      <c r="Z38" s="62">
        <f>'Glad70-before-LQ'!Z38*$CG38*Z$93</f>
        <v>0.58093608614354</v>
      </c>
      <c r="AA38" s="62">
        <f>'Glad70-before-LQ'!AA38*$CG38*AA$93</f>
        <v>1.09882474984488</v>
      </c>
      <c r="AB38" s="62">
        <f>'Glad70-before-LQ'!AB38*$CG38*AB$93</f>
        <v>0.06466740086160649</v>
      </c>
      <c r="AC38" s="65">
        <f>'Glad70-before-LQ'!AC38*$CG38*AC$93</f>
        <v>1.18105604908315</v>
      </c>
      <c r="AD38" s="62">
        <f>'Glad70-before-LQ'!AD38*$CG38*AD$93</f>
        <v>0.00721222571677002</v>
      </c>
      <c r="AE38" s="62">
        <f>'Glad70-before-LQ'!AE38*$CG38*AE$93</f>
        <v>0.287197458458226</v>
      </c>
      <c r="AF38" s="62">
        <f>'Glad70-before-LQ'!AF38*$CG38*AF$93</f>
        <v>1.58908104995767</v>
      </c>
      <c r="AG38" s="62">
        <f>'Glad70-before-LQ'!AG38*$CG38*AG$93</f>
        <v>1.44575359054941</v>
      </c>
      <c r="AH38" s="62">
        <f>'Glad70-before-LQ'!AH38*$CG38*AH$93</f>
        <v>5.45839993479765</v>
      </c>
      <c r="AI38" s="62">
        <f>'Glad70-before-LQ'!AI38*$CG38*AI$93</f>
        <v>8.225336506164931</v>
      </c>
      <c r="AJ38" s="62">
        <f>'Glad70-before-LQ'!AJ38*$CG38*AJ$93</f>
        <v>4.57966909249622</v>
      </c>
      <c r="AK38" s="62">
        <f>'Glad70-before-LQ'!AK38*$CG38*AK$93</f>
        <v>9.28153634129748</v>
      </c>
      <c r="AL38" s="62">
        <f>'Glad70-before-LQ'!AL38*$CG38*AL$93</f>
        <v>0.760633257285357</v>
      </c>
      <c r="AM38" s="62">
        <f>'Glad70-before-LQ'!AM38*$CG38*AM$93</f>
        <v>4.43525270333321</v>
      </c>
      <c r="AN38" s="62">
        <f>'Glad70-before-LQ'!AN38*$CG38*AN$93</f>
        <v>8.374789918489331</v>
      </c>
      <c r="AO38" s="62">
        <f>'Glad70-before-LQ'!AO38*$CG38*AO$93</f>
        <v>2.17715933428005</v>
      </c>
      <c r="AP38" s="62">
        <f>'Glad70-before-LQ'!AP38*$CG38*AP$93</f>
        <v>0.802610977198783</v>
      </c>
      <c r="AQ38" s="62">
        <f>'Glad70-before-LQ'!AQ38*$CG38*AQ$93</f>
        <v>0.08383910089087671</v>
      </c>
      <c r="AR38" s="62">
        <f>'Glad70-before-LQ'!AR38*$CG38*AR$93</f>
        <v>0.492966986156146</v>
      </c>
      <c r="AS38" s="62">
        <f>'Glad70-before-LQ'!AS38*$CG38*AS$93</f>
        <v>1.45915288560376</v>
      </c>
      <c r="AT38" s="62">
        <f>'Glad70-before-LQ'!AT38*$CG38*AT$93</f>
        <v>0.0229813012579299</v>
      </c>
      <c r="AU38" s="62">
        <f>'Glad70-before-LQ'!AU38*$CG38*AU$93</f>
        <v>0.0621186751179492</v>
      </c>
      <c r="AV38" s="62">
        <f>'Glad70-before-LQ'!AV38*$CG38*AV$93</f>
        <v>0.0152677137059212</v>
      </c>
      <c r="AW38" s="62">
        <f>'Glad70-before-LQ'!AW38*$CG38*AW$93</f>
        <v>0.0199963695407202</v>
      </c>
      <c r="AX38" s="62">
        <f>'Glad70-before-LQ'!AX38*$CG38*AX$93</f>
        <v>0.130712003073806</v>
      </c>
      <c r="AY38" s="62">
        <f>'Glad70-before-LQ'!AY38*$CG38*AY$93</f>
        <v>0.00840436983520732</v>
      </c>
      <c r="AZ38" s="62">
        <f>'Glad70-before-LQ'!AZ38*$CG38*AZ$93</f>
        <v>0.219569933334619</v>
      </c>
      <c r="BA38" s="62">
        <f>'Glad70-before-LQ'!BA38*$CG38*BA$93</f>
        <v>0.0521633677342687</v>
      </c>
      <c r="BB38" s="62">
        <f>'Glad70-before-LQ'!BB38*$CG38*BB$93</f>
        <v>0.178820071018033</v>
      </c>
      <c r="BC38" s="62">
        <f>'Glad70-before-LQ'!BC38*$CG38*BC$93</f>
        <v>1.5417402057466</v>
      </c>
      <c r="BD38" s="62">
        <f>'Glad70-before-LQ'!BD38*$CG38*BD$93</f>
        <v>0.597076676449747</v>
      </c>
      <c r="BE38" s="62">
        <f>'Glad70-before-LQ'!BE38*$CG38*BE$93</f>
        <v>4.12680908286865</v>
      </c>
      <c r="BF38" s="62">
        <f>'Glad70-before-LQ'!BF38*$CG38*BF$93</f>
        <v>0.06659380565777211</v>
      </c>
      <c r="BG38" s="62">
        <f>'Glad70-before-LQ'!BG38*$CG38*BG$93</f>
        <v>2.04261358618637</v>
      </c>
      <c r="BH38" s="62">
        <f>'Glad70-before-LQ'!BH38*$CG38*BH$93</f>
        <v>0.608401751341989</v>
      </c>
      <c r="BI38" s="62">
        <f>'Glad70-before-LQ'!BI38*$CG38*BI$93</f>
        <v>0.630767126631966</v>
      </c>
      <c r="BJ38" s="62">
        <f>'Glad70-before-LQ'!BJ38*$CG38*BJ$93</f>
        <v>0.0182587750981343</v>
      </c>
      <c r="BK38" s="62">
        <f>'Glad70-before-LQ'!BK38*$CG38*BK$93</f>
        <v>1.32664043965664</v>
      </c>
      <c r="BL38" s="62">
        <f>'Glad70-before-LQ'!BL38*$CG38*BL$93</f>
        <v>3.67393417955706</v>
      </c>
      <c r="BM38" s="62">
        <f>'Glad70-before-LQ'!BM38*$CG38*BM$93</f>
        <v>0.483764264586789</v>
      </c>
      <c r="BN38" s="62">
        <f>'Glad70-before-LQ'!BN38*$CG38*BN$93</f>
        <v>0.0594314648546382</v>
      </c>
      <c r="BO38" s="62">
        <f>'Glad70-before-LQ'!BO38*$CG38*BO$93</f>
        <v>8.987016946451931</v>
      </c>
      <c r="BP38" s="62">
        <f>'Glad70-before-LQ'!BP38*$CG38*BP$93</f>
        <v>4.24950225564966</v>
      </c>
      <c r="BQ38" s="62">
        <f>'Glad70-before-LQ'!BQ38*$CG38*BQ$93</f>
        <v>0.0353773039162784</v>
      </c>
      <c r="BR38" s="62">
        <f>'Glad70-before-LQ'!BR38*$CG38*BR$93</f>
        <v>0.111070211632562</v>
      </c>
      <c r="BS38" s="62">
        <f>'Glad70-before-LQ'!BS38*$CG38*BS$93</f>
        <v>0.0322716749974058</v>
      </c>
      <c r="BT38" s="62">
        <f>'Glad70-before-LQ'!BT38*$CG38*BT$93</f>
        <v>3.95961469631412</v>
      </c>
      <c r="BU38" s="62">
        <f>'Glad70-before-LQ'!BU38*$CG38*BU$93</f>
        <v>1.27496819229988</v>
      </c>
      <c r="BV38" s="4">
        <f>SUM(D38:BU38)</f>
        <v>116.432155719446</v>
      </c>
      <c r="BW38" s="66">
        <f>'Glad-base'!BW38*'Households'!$B$3/'Households'!$B$7</f>
        <v>266.415020678187</v>
      </c>
      <c r="BX38" s="66">
        <f>'Glad-base'!BX38*'Households'!$B$3/'Households'!$B$7</f>
        <v>7.70407962006179</v>
      </c>
      <c r="BY38" s="66">
        <f>'Glad-base'!BY38*'Businesses'!$B$4/'Businesses'!$C$4</f>
        <v>4.11725037316965</v>
      </c>
      <c r="BZ38" s="66">
        <f>'Glad-base'!BZ38*'Households'!$B$3/'Households'!$B$7</f>
        <v>0.340156209485067</v>
      </c>
      <c r="CA38" s="66">
        <f>'Glad-base'!CA38*'Households'!$B$3/'Households'!$B$7</f>
        <v>1.42684037128733</v>
      </c>
      <c r="CB38" s="66">
        <f>'Glad-base'!CB38*'Glad-id-output'!B36/'Glad-id-output'!E36</f>
        <v>0.206717910551031</v>
      </c>
      <c r="CC38" s="62">
        <f>'Exports'!D39</f>
        <v>64.3</v>
      </c>
      <c r="CD38" s="4">
        <f>SUM(BW38:CC38)</f>
        <v>344.510065162742</v>
      </c>
      <c r="CE38" s="4">
        <f>SUM(CD38,BV38)</f>
        <v>460.942220882188</v>
      </c>
      <c r="CF38" s="67">
        <v>0.00443931233238121</v>
      </c>
      <c r="CG38" s="67">
        <f>'Glad-id-output'!I36</f>
        <v>0.98</v>
      </c>
    </row>
    <row r="39" ht="20.05" customHeight="1">
      <c r="A39" t="s" s="58">
        <v>1</v>
      </c>
      <c r="B39" s="59">
        <v>35</v>
      </c>
      <c r="C39" t="s" s="60">
        <v>123</v>
      </c>
      <c r="D39" s="61">
        <f>'Glad70-before-LQ'!D39*$CG39*D$93</f>
        <v>0.078993545623376</v>
      </c>
      <c r="E39" s="62">
        <f>'Glad70-before-LQ'!E39*$CG39*E$93</f>
        <v>0.0025664976186386</v>
      </c>
      <c r="F39" s="62">
        <f>'Glad70-before-LQ'!F39*$CG39*F$93</f>
        <v>3.21956416580663e-05</v>
      </c>
      <c r="G39" s="62">
        <f>'Glad70-before-LQ'!G39*$CG39*G$93</f>
        <v>0.00294243170582546</v>
      </c>
      <c r="H39" s="62">
        <f>'Glad70-before-LQ'!H39*$CG39*H$93</f>
        <v>0.00160885478380844</v>
      </c>
      <c r="I39" s="62">
        <f>'Glad70-before-LQ'!I39*$CG39*I$93</f>
        <v>0.41189176817856</v>
      </c>
      <c r="J39" s="62">
        <f>'Glad70-before-LQ'!J39*$CG39*J$93</f>
        <v>4.08411327298789</v>
      </c>
      <c r="K39" s="63">
        <f>'Glad70-before-LQ'!K39*$CG39*K$93</f>
        <v>0.142854530537888</v>
      </c>
      <c r="L39" s="62">
        <f>'Glad70-before-LQ'!L39*$CG39*L$93</f>
        <v>0.139495060498504</v>
      </c>
      <c r="M39" s="62">
        <f>'Glad70-before-LQ'!M39*$CG39*M$93</f>
        <v>0.10234871499635</v>
      </c>
      <c r="N39" s="62">
        <f>'Glad70-before-LQ'!N39*$CG39*N$93</f>
        <v>0.0135344038318841</v>
      </c>
      <c r="O39" s="62">
        <f>'Glad70-before-LQ'!O39*$CG39*O$93</f>
        <v>0.063819110135051</v>
      </c>
      <c r="P39" s="62">
        <f>'Glad70-before-LQ'!P39*$CG39*P$93</f>
        <v>0.00119738344175259</v>
      </c>
      <c r="Q39" s="62">
        <f>'Glad70-before-LQ'!Q39*$CG39*Q$93</f>
        <v>0.00304258816206074</v>
      </c>
      <c r="R39" s="62">
        <f>'Glad70-before-LQ'!R39*$CG39*R$93</f>
        <v>0.00263562385752839</v>
      </c>
      <c r="S39" s="62">
        <f>'Glad70-before-LQ'!S39*$CG39*S$93</f>
        <v>0.00444415009661974</v>
      </c>
      <c r="T39" s="62">
        <f>'Glad70-before-LQ'!T39*$CG39*T$93</f>
        <v>0.651310830679165</v>
      </c>
      <c r="U39" s="62">
        <f>'Glad70-before-LQ'!U39*$CG39*U$93</f>
        <v>0.677242023304846</v>
      </c>
      <c r="V39" s="62">
        <f>'Glad70-before-LQ'!V39*$CG39*V$93</f>
        <v>0.00923542186703376</v>
      </c>
      <c r="W39" s="62">
        <f>'Glad70-before-LQ'!W39*$CG39*W$93</f>
        <v>0.216375971968454</v>
      </c>
      <c r="X39" s="64">
        <f>'Glad70-before-LQ'!X39*$CG39*X$93</f>
        <v>0</v>
      </c>
      <c r="Y39" s="62">
        <f>'Glad70-before-LQ'!Y39*$CG39*Y$93</f>
        <v>0.255521424832387</v>
      </c>
      <c r="Z39" s="62">
        <f>'Glad70-before-LQ'!Z39*$CG39*Z$93</f>
        <v>0.0408829801179895</v>
      </c>
      <c r="AA39" s="62">
        <f>'Glad70-before-LQ'!AA39*$CG39*AA$93</f>
        <v>0.0376600702496092</v>
      </c>
      <c r="AB39" s="62">
        <f>'Glad70-before-LQ'!AB39*$CG39*AB$93</f>
        <v>0.000976137404119489</v>
      </c>
      <c r="AC39" s="65">
        <f>'Glad70-before-LQ'!AC39*$CG39*AC$93</f>
        <v>0.192130270600683</v>
      </c>
      <c r="AD39" s="62">
        <f>'Glad70-before-LQ'!AD39*$CG39*AD$93</f>
        <v>0.0009975023393298419</v>
      </c>
      <c r="AE39" s="62">
        <f>'Glad70-before-LQ'!AE39*$CG39*AE$93</f>
        <v>0.0321794439953221</v>
      </c>
      <c r="AF39" s="62">
        <f>'Glad70-before-LQ'!AF39*$CG39*AF$93</f>
        <v>0.150944601421558</v>
      </c>
      <c r="AG39" s="62">
        <f>'Glad70-before-LQ'!AG39*$CG39*AG$93</f>
        <v>0.0340076058906058</v>
      </c>
      <c r="AH39" s="62">
        <f>'Glad70-before-LQ'!AH39*$CG39*AH$93</f>
        <v>0.537569459579367</v>
      </c>
      <c r="AI39" s="62">
        <f>'Glad70-before-LQ'!AI39*$CG39*AI$93</f>
        <v>2.54332820141804</v>
      </c>
      <c r="AJ39" s="62">
        <f>'Glad70-before-LQ'!AJ39*$CG39*AJ$93</f>
        <v>0.706963548220428</v>
      </c>
      <c r="AK39" s="62">
        <f>'Glad70-before-LQ'!AK39*$CG39*AK$93</f>
        <v>0.9324378146926739</v>
      </c>
      <c r="AL39" s="62">
        <f>'Glad70-before-LQ'!AL39*$CG39*AL$93</f>
        <v>0.0243454600172673</v>
      </c>
      <c r="AM39" s="62">
        <f>'Glad70-before-LQ'!AM39*$CG39*AM$93</f>
        <v>0.452883527232253</v>
      </c>
      <c r="AN39" s="62">
        <f>'Glad70-before-LQ'!AN39*$CG39*AN$93</f>
        <v>0.317467454005615</v>
      </c>
      <c r="AO39" s="62">
        <f>'Glad70-before-LQ'!AO39*$CG39*AO$93</f>
        <v>0.267708011247341</v>
      </c>
      <c r="AP39" s="62">
        <f>'Glad70-before-LQ'!AP39*$CG39*AP$93</f>
        <v>0.0541101315115397</v>
      </c>
      <c r="AQ39" s="62">
        <f>'Glad70-before-LQ'!AQ39*$CG39*AQ$93</f>
        <v>0.0209073704157711</v>
      </c>
      <c r="AR39" s="62">
        <f>'Glad70-before-LQ'!AR39*$CG39*AR$93</f>
        <v>0.0630459174085705</v>
      </c>
      <c r="AS39" s="62">
        <f>'Glad70-before-LQ'!AS39*$CG39*AS$93</f>
        <v>0.566459811232464</v>
      </c>
      <c r="AT39" s="62">
        <f>'Glad70-before-LQ'!AT39*$CG39*AT$93</f>
        <v>0.00698817838392233</v>
      </c>
      <c r="AU39" s="62">
        <f>'Glad70-before-LQ'!AU39*$CG39*AU$93</f>
        <v>0.00816227162143099</v>
      </c>
      <c r="AV39" s="62">
        <f>'Glad70-before-LQ'!AV39*$CG39*AV$93</f>
        <v>0.00511041806740703</v>
      </c>
      <c r="AW39" s="62">
        <f>'Glad70-before-LQ'!AW39*$CG39*AW$93</f>
        <v>0.000684935834911415</v>
      </c>
      <c r="AX39" s="62">
        <f>'Glad70-before-LQ'!AX39*$CG39*AX$93</f>
        <v>0.0414531767290731</v>
      </c>
      <c r="AY39" s="62">
        <f>'Glad70-before-LQ'!AY39*$CG39*AY$93</f>
        <v>0.00133561500363595</v>
      </c>
      <c r="AZ39" s="62">
        <f>'Glad70-before-LQ'!AZ39*$CG39*AZ$93</f>
        <v>0.0384528260756096</v>
      </c>
      <c r="BA39" s="62">
        <f>'Glad70-before-LQ'!BA39*$CG39*BA$93</f>
        <v>0.011742561578876</v>
      </c>
      <c r="BB39" s="62">
        <f>'Glad70-before-LQ'!BB39*$CG39*BB$93</f>
        <v>0.0534823660951805</v>
      </c>
      <c r="BC39" s="62">
        <f>'Glad70-before-LQ'!BC39*$CG39*BC$93</f>
        <v>0.607073364394354</v>
      </c>
      <c r="BD39" s="62">
        <f>'Glad70-before-LQ'!BD39*$CG39*BD$93</f>
        <v>0.122406597890847</v>
      </c>
      <c r="BE39" s="62">
        <f>'Glad70-before-LQ'!BE39*$CG39*BE$93</f>
        <v>1.91825002661264</v>
      </c>
      <c r="BF39" s="62">
        <f>'Glad70-before-LQ'!BF39*$CG39*BF$93</f>
        <v>0.0124326832923461</v>
      </c>
      <c r="BG39" s="62">
        <f>'Glad70-before-LQ'!BG39*$CG39*BG$93</f>
        <v>0.850800944418125</v>
      </c>
      <c r="BH39" s="62">
        <f>'Glad70-before-LQ'!BH39*$CG39*BH$93</f>
        <v>0.08553001674952231</v>
      </c>
      <c r="BI39" s="62">
        <f>'Glad70-before-LQ'!BI39*$CG39*BI$93</f>
        <v>0.250981642584975</v>
      </c>
      <c r="BJ39" s="62">
        <f>'Glad70-before-LQ'!BJ39*$CG39*BJ$93</f>
        <v>0.000896964264754932</v>
      </c>
      <c r="BK39" s="62">
        <f>'Glad70-before-LQ'!BK39*$CG39*BK$93</f>
        <v>0.209430482726959</v>
      </c>
      <c r="BL39" s="62">
        <f>'Glad70-before-LQ'!BL39*$CG39*BL$93</f>
        <v>0.577112069401139</v>
      </c>
      <c r="BM39" s="62">
        <f>'Glad70-before-LQ'!BM39*$CG39*BM$93</f>
        <v>0.0846438280426511</v>
      </c>
      <c r="BN39" s="62">
        <f>'Glad70-before-LQ'!BN39*$CG39*BN$93</f>
        <v>0.0161656890822308</v>
      </c>
      <c r="BO39" s="62">
        <f>'Glad70-before-LQ'!BO39*$CG39*BO$93</f>
        <v>0.169855634610447</v>
      </c>
      <c r="BP39" s="62">
        <f>'Glad70-before-LQ'!BP39*$CG39*BP$93</f>
        <v>0.242108066650751</v>
      </c>
      <c r="BQ39" s="62">
        <f>'Glad70-before-LQ'!BQ39*$CG39*BQ$93</f>
        <v>0.00618577828367553</v>
      </c>
      <c r="BR39" s="62">
        <f>'Glad70-before-LQ'!BR39*$CG39*BR$93</f>
        <v>0.0261962847938646</v>
      </c>
      <c r="BS39" s="62">
        <f>'Glad70-before-LQ'!BS39*$CG39*BS$93</f>
        <v>0.00583998326598655</v>
      </c>
      <c r="BT39" s="62">
        <f>'Glad70-before-LQ'!BT39*$CG39*BT$93</f>
        <v>0.0588637535883043</v>
      </c>
      <c r="BU39" s="62">
        <f>'Glad70-before-LQ'!BU39*$CG39*BU$93</f>
        <v>0.113495972838012</v>
      </c>
      <c r="BV39" s="4">
        <f>SUM(D39:BU39)</f>
        <v>19.3678932566315</v>
      </c>
      <c r="BW39" s="66">
        <f>'Glad-base'!BW39*'Households'!$B$3/'Households'!$B$7</f>
        <v>18.4590320574253</v>
      </c>
      <c r="BX39" s="66">
        <f>'Glad-base'!BX39*'Households'!$B$3/'Households'!$B$7</f>
        <v>0.0488896051699279</v>
      </c>
      <c r="BY39" s="66">
        <f>'Glad-base'!BY39*'Businesses'!$B$4/'Businesses'!$C$4</f>
        <v>0.00897118624505088</v>
      </c>
      <c r="BZ39" s="66">
        <f>'Glad-base'!BZ39*'Households'!$B$3/'Households'!$B$7</f>
        <v>0.00114642389289392</v>
      </c>
      <c r="CA39" s="66">
        <f>'Glad-base'!CA39*'Households'!$B$3/'Households'!$B$7</f>
        <v>0.00339150401647786</v>
      </c>
      <c r="CB39" s="66">
        <f>'Glad-base'!CB39*'Glad-id-output'!B37/'Glad-id-output'!E37</f>
        <v>0</v>
      </c>
      <c r="CC39" s="62">
        <f>'Exports'!D40</f>
        <v>44.5</v>
      </c>
      <c r="CD39" s="4">
        <f>SUM(BW39:CC39)</f>
        <v>63.0214307767497</v>
      </c>
      <c r="CE39" s="4">
        <f>SUM(CD39,BV39)</f>
        <v>82.3893240333812</v>
      </c>
      <c r="CF39" s="67">
        <v>0.00525140703929073</v>
      </c>
      <c r="CG39" s="67">
        <f>'Glad-id-output'!I37</f>
        <v>0.98</v>
      </c>
    </row>
    <row r="40" ht="20.05" customHeight="1">
      <c r="A40" t="s" s="58">
        <v>1</v>
      </c>
      <c r="B40" s="59">
        <v>36</v>
      </c>
      <c r="C40" t="s" s="60">
        <v>198</v>
      </c>
      <c r="D40" s="61">
        <f>'Glad70-before-LQ'!D40*$CG40*D$93</f>
        <v>0.356653149772913</v>
      </c>
      <c r="E40" s="62">
        <f>'Glad70-before-LQ'!E40*$CG40*E$93</f>
        <v>0.0473188709689466</v>
      </c>
      <c r="F40" s="62">
        <f>'Glad70-before-LQ'!F40*$CG40*F$93</f>
        <v>0.001817635612322</v>
      </c>
      <c r="G40" s="62">
        <f>'Glad70-before-LQ'!G40*$CG40*G$93</f>
        <v>0.0299090122478755</v>
      </c>
      <c r="H40" s="62">
        <f>'Glad70-before-LQ'!H40*$CG40*H$93</f>
        <v>0.0105764018846514</v>
      </c>
      <c r="I40" s="62">
        <f>'Glad70-before-LQ'!I40*$CG40*I$93</f>
        <v>0.297543768184367</v>
      </c>
      <c r="J40" s="62">
        <f>'Glad70-before-LQ'!J40*$CG40*J$93</f>
        <v>5.12988274901992</v>
      </c>
      <c r="K40" s="63">
        <f>'Glad70-before-LQ'!K40*$CG40*K$93</f>
        <v>0.659683217936476</v>
      </c>
      <c r="L40" s="62">
        <f>'Glad70-before-LQ'!L40*$CG40*L$93</f>
        <v>0.123230896533298</v>
      </c>
      <c r="M40" s="62">
        <f>'Glad70-before-LQ'!M40*$CG40*M$93</f>
        <v>0.17379844138344</v>
      </c>
      <c r="N40" s="62">
        <f>'Glad70-before-LQ'!N40*$CG40*N$93</f>
        <v>0.08262286946535551</v>
      </c>
      <c r="O40" s="62">
        <f>'Glad70-before-LQ'!O40*$CG40*O$93</f>
        <v>0.5491578159671709</v>
      </c>
      <c r="P40" s="62">
        <f>'Glad70-before-LQ'!P40*$CG40*P$93</f>
        <v>0.00662804095943921</v>
      </c>
      <c r="Q40" s="62">
        <f>'Glad70-before-LQ'!Q40*$CG40*Q$93</f>
        <v>0.0166266735336946</v>
      </c>
      <c r="R40" s="62">
        <f>'Glad70-before-LQ'!R40*$CG40*R$93</f>
        <v>0.0114772877326233</v>
      </c>
      <c r="S40" s="62">
        <f>'Glad70-before-LQ'!S40*$CG40*S$93</f>
        <v>0.0206542692959389</v>
      </c>
      <c r="T40" s="62">
        <f>'Glad70-before-LQ'!T40*$CG40*T$93</f>
        <v>0.719241449558048</v>
      </c>
      <c r="U40" s="62">
        <f>'Glad70-before-LQ'!U40*$CG40*U$93</f>
        <v>3.44615806417853</v>
      </c>
      <c r="V40" s="62">
        <f>'Glad70-before-LQ'!V40*$CG40*V$93</f>
        <v>0.0414299426179965</v>
      </c>
      <c r="W40" s="62">
        <f>'Glad70-before-LQ'!W40*$CG40*W$93</f>
        <v>1.43090866911624</v>
      </c>
      <c r="X40" s="64">
        <f>'Glad70-before-LQ'!X40*$CG40*X$93</f>
        <v>0</v>
      </c>
      <c r="Y40" s="62">
        <f>'Glad70-before-LQ'!Y40*$CG40*Y$93</f>
        <v>1.37624884586305</v>
      </c>
      <c r="Z40" s="62">
        <f>'Glad70-before-LQ'!Z40*$CG40*Z$93</f>
        <v>0.219136785040078</v>
      </c>
      <c r="AA40" s="62">
        <f>'Glad70-before-LQ'!AA40*$CG40*AA$93</f>
        <v>0.207337550091697</v>
      </c>
      <c r="AB40" s="62">
        <f>'Glad70-before-LQ'!AB40*$CG40*AB$93</f>
        <v>0.00831398915483313</v>
      </c>
      <c r="AC40" s="65">
        <f>'Glad70-before-LQ'!AC40*$CG40*AC$93</f>
        <v>1.03496941094214</v>
      </c>
      <c r="AD40" s="62">
        <f>'Glad70-before-LQ'!AD40*$CG40*AD$93</f>
        <v>0.00202337724581244</v>
      </c>
      <c r="AE40" s="62">
        <f>'Glad70-before-LQ'!AE40*$CG40*AE$93</f>
        <v>0.134837313503307</v>
      </c>
      <c r="AF40" s="62">
        <f>'Glad70-before-LQ'!AF40*$CG40*AF$93</f>
        <v>0.40083737497244</v>
      </c>
      <c r="AG40" s="62">
        <f>'Glad70-before-LQ'!AG40*$CG40*AG$93</f>
        <v>0.107980278758054</v>
      </c>
      <c r="AH40" s="62">
        <f>'Glad70-before-LQ'!AH40*$CG40*AH$93</f>
        <v>1.06469562794416</v>
      </c>
      <c r="AI40" s="62">
        <f>'Glad70-before-LQ'!AI40*$CG40*AI$93</f>
        <v>3.68550297623934</v>
      </c>
      <c r="AJ40" s="62">
        <f>'Glad70-before-LQ'!AJ40*$CG40*AJ$93</f>
        <v>1.10108068699614</v>
      </c>
      <c r="AK40" s="62">
        <f>'Glad70-before-LQ'!AK40*$CG40*AK$93</f>
        <v>1.72095026465241</v>
      </c>
      <c r="AL40" s="62">
        <f>'Glad70-before-LQ'!AL40*$CG40*AL$93</f>
        <v>0.0612410056501978</v>
      </c>
      <c r="AM40" s="62">
        <f>'Glad70-before-LQ'!AM40*$CG40*AM$93</f>
        <v>0.511332264019744</v>
      </c>
      <c r="AN40" s="62">
        <f>'Glad70-before-LQ'!AN40*$CG40*AN$93</f>
        <v>0.891134851091807</v>
      </c>
      <c r="AO40" s="62">
        <f>'Glad70-before-LQ'!AO40*$CG40*AO$93</f>
        <v>0.510021770799181</v>
      </c>
      <c r="AP40" s="62">
        <f>'Glad70-before-LQ'!AP40*$CG40*AP$93</f>
        <v>0.144941505843915</v>
      </c>
      <c r="AQ40" s="62">
        <f>'Glad70-before-LQ'!AQ40*$CG40*AQ$93</f>
        <v>0.013534527404276</v>
      </c>
      <c r="AR40" s="62">
        <f>'Glad70-before-LQ'!AR40*$CG40*AR$93</f>
        <v>0.216838501563998</v>
      </c>
      <c r="AS40" s="62">
        <f>'Glad70-before-LQ'!AS40*$CG40*AS$93</f>
        <v>1.73307203535101</v>
      </c>
      <c r="AT40" s="62">
        <f>'Glad70-before-LQ'!AT40*$CG40*AT$93</f>
        <v>0.00769685617782253</v>
      </c>
      <c r="AU40" s="62">
        <f>'Glad70-before-LQ'!AU40*$CG40*AU$93</f>
        <v>0.0570746525092737</v>
      </c>
      <c r="AV40" s="62">
        <f>'Glad70-before-LQ'!AV40*$CG40*AV$93</f>
        <v>0.0123319091154398</v>
      </c>
      <c r="AW40" s="62">
        <f>'Glad70-before-LQ'!AW40*$CG40*AW$93</f>
        <v>0.00812596408740943</v>
      </c>
      <c r="AX40" s="62">
        <f>'Glad70-before-LQ'!AX40*$CG40*AX$93</f>
        <v>0.151297818614926</v>
      </c>
      <c r="AY40" s="62">
        <f>'Glad70-before-LQ'!AY40*$CG40*AY$93</f>
        <v>0.00637938523670235</v>
      </c>
      <c r="AZ40" s="62">
        <f>'Glad70-before-LQ'!AZ40*$CG40*AZ$93</f>
        <v>0.240178653871766</v>
      </c>
      <c r="BA40" s="62">
        <f>'Glad70-before-LQ'!BA40*$CG40*BA$93</f>
        <v>0.0416005029476435</v>
      </c>
      <c r="BB40" s="62">
        <f>'Glad70-before-LQ'!BB40*$CG40*BB$93</f>
        <v>0.09635903151294339</v>
      </c>
      <c r="BC40" s="62">
        <f>'Glad70-before-LQ'!BC40*$CG40*BC$93</f>
        <v>0.648716664154504</v>
      </c>
      <c r="BD40" s="62">
        <f>'Glad70-before-LQ'!BD40*$CG40*BD$93</f>
        <v>0.142529069920576</v>
      </c>
      <c r="BE40" s="62">
        <f>'Glad70-before-LQ'!BE40*$CG40*BE$93</f>
        <v>11.1846250323666</v>
      </c>
      <c r="BF40" s="62">
        <f>'Glad70-before-LQ'!BF40*$CG40*BF$93</f>
        <v>0.032312416023237</v>
      </c>
      <c r="BG40" s="62">
        <f>'Glad70-before-LQ'!BG40*$CG40*BG$93</f>
        <v>5.24539239212029</v>
      </c>
      <c r="BH40" s="62">
        <f>'Glad70-before-LQ'!BH40*$CG40*BH$93</f>
        <v>0.253953600868282</v>
      </c>
      <c r="BI40" s="62">
        <f>'Glad70-before-LQ'!BI40*$CG40*BI$93</f>
        <v>1.0867199664123</v>
      </c>
      <c r="BJ40" s="62">
        <f>'Glad70-before-LQ'!BJ40*$CG40*BJ$93</f>
        <v>0.00438529056533564</v>
      </c>
      <c r="BK40" s="62">
        <f>'Glad70-before-LQ'!BK40*$CG40*BK$93</f>
        <v>1.09597717450036</v>
      </c>
      <c r="BL40" s="62">
        <f>'Glad70-before-LQ'!BL40*$CG40*BL$93</f>
        <v>2.09164443823467</v>
      </c>
      <c r="BM40" s="62">
        <f>'Glad70-before-LQ'!BM40*$CG40*BM$93</f>
        <v>0.345071737289281</v>
      </c>
      <c r="BN40" s="62">
        <f>'Glad70-before-LQ'!BN40*$CG40*BN$93</f>
        <v>0.0473622418229278</v>
      </c>
      <c r="BO40" s="62">
        <f>'Glad70-before-LQ'!BO40*$CG40*BO$93</f>
        <v>1.0838513672231</v>
      </c>
      <c r="BP40" s="62">
        <f>'Glad70-before-LQ'!BP40*$CG40*BP$93</f>
        <v>0.374600144091956</v>
      </c>
      <c r="BQ40" s="62">
        <f>'Glad70-before-LQ'!BQ40*$CG40*BQ$93</f>
        <v>0.0278461351609211</v>
      </c>
      <c r="BR40" s="62">
        <f>'Glad70-before-LQ'!BR40*$CG40*BR$93</f>
        <v>0.122981499295194</v>
      </c>
      <c r="BS40" s="62">
        <f>'Glad70-before-LQ'!BS40*$CG40*BS$93</f>
        <v>0.0316986636046169</v>
      </c>
      <c r="BT40" s="62">
        <f>'Glad70-before-LQ'!BT40*$CG40*BT$93</f>
        <v>0.442250662148319</v>
      </c>
      <c r="BU40" s="62">
        <f>'Glad70-before-LQ'!BU40*$CG40*BU$93</f>
        <v>0.390064203721203</v>
      </c>
      <c r="BV40" s="4">
        <f>SUM(D40:BU40)</f>
        <v>53.5743776426944</v>
      </c>
      <c r="BW40" s="66">
        <f>'Glad-base'!BW40*'Households'!$B$3/'Households'!$B$7</f>
        <v>154.556034853996</v>
      </c>
      <c r="BX40" s="66">
        <f>'Glad-base'!BX40*'Households'!$B$3/'Households'!$B$7</f>
        <v>0.0078795744284243</v>
      </c>
      <c r="BY40" s="66">
        <f>'Glad-base'!BY40*'Businesses'!$B$4/'Businesses'!$C$4</f>
        <v>0.06741516826028369</v>
      </c>
      <c r="BZ40" s="66">
        <f>'Glad-base'!BZ40*'Households'!$B$3/'Households'!$B$7</f>
        <v>0.00488185507723996</v>
      </c>
      <c r="CA40" s="66">
        <f>'Glad-base'!CA40*'Households'!$B$3/'Households'!$B$7</f>
        <v>0.0278894481256437</v>
      </c>
      <c r="CB40" s="66">
        <f>'Glad-base'!CB40*'Glad-id-output'!B38/'Glad-id-output'!E38</f>
        <v>0.000468833600491787</v>
      </c>
      <c r="CC40" s="62">
        <f>'Exports'!D41</f>
        <v>21.4</v>
      </c>
      <c r="CD40" s="4">
        <f>SUM(BW40:CC40)</f>
        <v>176.064569733488</v>
      </c>
      <c r="CE40" s="4">
        <f>SUM(CD40,BV40)</f>
        <v>229.638947376182</v>
      </c>
      <c r="CF40" s="67">
        <v>0.00442713503769393</v>
      </c>
      <c r="CG40" s="67">
        <f>'Glad-id-output'!I38</f>
        <v>0.9399999999999999</v>
      </c>
    </row>
    <row r="41" ht="20.05" customHeight="1">
      <c r="A41" t="s" s="58">
        <v>1</v>
      </c>
      <c r="B41" s="59">
        <v>37</v>
      </c>
      <c r="C41" t="s" s="60">
        <v>125</v>
      </c>
      <c r="D41" s="61">
        <f>'Glad70-before-LQ'!D41*$CG41*D$93</f>
        <v>2.08268928140273</v>
      </c>
      <c r="E41" s="62">
        <f>'Glad70-before-LQ'!E41*$CG41*E$93</f>
        <v>0.0822788257801475</v>
      </c>
      <c r="F41" s="62">
        <f>'Glad70-before-LQ'!F41*$CG41*F$93</f>
        <v>0.164055543845287</v>
      </c>
      <c r="G41" s="62">
        <f>'Glad70-before-LQ'!G41*$CG41*G$93</f>
        <v>0.0397056081302876</v>
      </c>
      <c r="H41" s="62">
        <f>'Glad70-before-LQ'!H41*$CG41*H$93</f>
        <v>0.0646701917375937</v>
      </c>
      <c r="I41" s="62">
        <f>'Glad70-before-LQ'!I41*$CG41*I$93</f>
        <v>0.589669816005862</v>
      </c>
      <c r="J41" s="62">
        <f>'Glad70-before-LQ'!J41*$CG41*J$93</f>
        <v>4.32662198686376</v>
      </c>
      <c r="K41" s="63">
        <f>'Glad70-before-LQ'!K41*$CG41*K$93</f>
        <v>17.9067782694886</v>
      </c>
      <c r="L41" s="62">
        <f>'Glad70-before-LQ'!L41*$CG41*L$93</f>
        <v>0.7570561357439159</v>
      </c>
      <c r="M41" s="62">
        <f>'Glad70-before-LQ'!M41*$CG41*M$93</f>
        <v>0.25375134602427</v>
      </c>
      <c r="N41" s="62">
        <f>'Glad70-before-LQ'!N41*$CG41*N$93</f>
        <v>1.37142145856884</v>
      </c>
      <c r="O41" s="62">
        <f>'Glad70-before-LQ'!O41*$CG41*O$93</f>
        <v>0.31875541458406</v>
      </c>
      <c r="P41" s="62">
        <f>'Glad70-before-LQ'!P41*$CG41*P$93</f>
        <v>0.0885017435243806</v>
      </c>
      <c r="Q41" s="62">
        <f>'Glad70-before-LQ'!Q41*$CG41*Q$93</f>
        <v>0.560506404907428</v>
      </c>
      <c r="R41" s="62">
        <f>'Glad70-before-LQ'!R41*$CG41*R$93</f>
        <v>0.0323759625076602</v>
      </c>
      <c r="S41" s="62">
        <f>'Glad70-before-LQ'!S41*$CG41*S$93</f>
        <v>0.0262750886763018</v>
      </c>
      <c r="T41" s="62">
        <f>'Glad70-before-LQ'!T41*$CG41*T$93</f>
        <v>1.00282836542114</v>
      </c>
      <c r="U41" s="62">
        <f>'Glad70-before-LQ'!U41*$CG41*U$93</f>
        <v>7.62218101471343</v>
      </c>
      <c r="V41" s="62">
        <f>'Glad70-before-LQ'!V41*$CG41*V$93</f>
        <v>0.273685056851155</v>
      </c>
      <c r="W41" s="62">
        <f>'Glad70-before-LQ'!W41*$CG41*W$93</f>
        <v>11.1078634079553</v>
      </c>
      <c r="X41" s="64">
        <f>'Glad70-before-LQ'!X41*$CG41*X$93</f>
        <v>0</v>
      </c>
      <c r="Y41" s="62">
        <f>'Glad70-before-LQ'!Y41*$CG41*Y$93</f>
        <v>3.84951742695016</v>
      </c>
      <c r="Z41" s="62">
        <f>'Glad70-before-LQ'!Z41*$CG41*Z$93</f>
        <v>0.429930710905487</v>
      </c>
      <c r="AA41" s="62">
        <f>'Glad70-before-LQ'!AA41*$CG41*AA$93</f>
        <v>0.62665036750951</v>
      </c>
      <c r="AB41" s="62">
        <f>'Glad70-before-LQ'!AB41*$CG41*AB$93</f>
        <v>0.0611639903316124</v>
      </c>
      <c r="AC41" s="65">
        <f>'Glad70-before-LQ'!AC41*$CG41*AC$93</f>
        <v>1.21745845337709</v>
      </c>
      <c r="AD41" s="62">
        <f>'Glad70-before-LQ'!AD41*$CG41*AD$93</f>
        <v>0.0185602923239127</v>
      </c>
      <c r="AE41" s="62">
        <f>'Glad70-before-LQ'!AE41*$CG41*AE$93</f>
        <v>0.146178604581079</v>
      </c>
      <c r="AF41" s="62">
        <f>'Glad70-before-LQ'!AF41*$CG41*AF$93</f>
        <v>0.726411161592072</v>
      </c>
      <c r="AG41" s="62">
        <f>'Glad70-before-LQ'!AG41*$CG41*AG$93</f>
        <v>1.93786076177216</v>
      </c>
      <c r="AH41" s="62">
        <f>'Glad70-before-LQ'!AH41*$CG41*AH$93</f>
        <v>6.70615050144488</v>
      </c>
      <c r="AI41" s="62">
        <f>'Glad70-before-LQ'!AI41*$CG41*AI$93</f>
        <v>8.16795264815679</v>
      </c>
      <c r="AJ41" s="62">
        <f>'Glad70-before-LQ'!AJ41*$CG41*AJ$93</f>
        <v>5.14593839647239</v>
      </c>
      <c r="AK41" s="62">
        <f>'Glad70-before-LQ'!AK41*$CG41*AK$93</f>
        <v>4.5394951808334</v>
      </c>
      <c r="AL41" s="62">
        <f>'Glad70-before-LQ'!AL41*$CG41*AL$93</f>
        <v>0.574304257903723</v>
      </c>
      <c r="AM41" s="62">
        <f>'Glad70-before-LQ'!AM41*$CG41*AM$93</f>
        <v>2.30875210634032</v>
      </c>
      <c r="AN41" s="62">
        <f>'Glad70-before-LQ'!AN41*$CG41*AN$93</f>
        <v>10.0553278452184</v>
      </c>
      <c r="AO41" s="62">
        <f>'Glad70-before-LQ'!AO41*$CG41*AO$93</f>
        <v>5.97917165460183</v>
      </c>
      <c r="AP41" s="62">
        <f>'Glad70-before-LQ'!AP41*$CG41*AP$93</f>
        <v>5.81081722196985</v>
      </c>
      <c r="AQ41" s="62">
        <f>'Glad70-before-LQ'!AQ41*$CG41*AQ$93</f>
        <v>0.371125589688034</v>
      </c>
      <c r="AR41" s="62">
        <f>'Glad70-before-LQ'!AR41*$CG41*AR$93</f>
        <v>1.17361197685717</v>
      </c>
      <c r="AS41" s="62">
        <f>'Glad70-before-LQ'!AS41*$CG41*AS$93</f>
        <v>7.80271417949039</v>
      </c>
      <c r="AT41" s="62">
        <f>'Glad70-before-LQ'!AT41*$CG41*AT$93</f>
        <v>0.0854816160698245</v>
      </c>
      <c r="AU41" s="62">
        <f>'Glad70-before-LQ'!AU41*$CG41*AU$93</f>
        <v>0.0309214457933815</v>
      </c>
      <c r="AV41" s="62">
        <f>'Glad70-before-LQ'!AV41*$CG41*AV$93</f>
        <v>0.00856062960742684</v>
      </c>
      <c r="AW41" s="62">
        <f>'Glad70-before-LQ'!AW41*$CG41*AW$93</f>
        <v>0.0008247062558688661</v>
      </c>
      <c r="AX41" s="62">
        <f>'Glad70-before-LQ'!AX41*$CG41*AX$93</f>
        <v>0.06425762377396579</v>
      </c>
      <c r="AY41" s="62">
        <f>'Glad70-before-LQ'!AY41*$CG41*AY$93</f>
        <v>0.00264262020238881</v>
      </c>
      <c r="AZ41" s="62">
        <f>'Glad70-before-LQ'!AZ41*$CG41*AZ$93</f>
        <v>0.041456737913726</v>
      </c>
      <c r="BA41" s="62">
        <f>'Glad70-before-LQ'!BA41*$CG41*BA$93</f>
        <v>0.0250782660839252</v>
      </c>
      <c r="BB41" s="62">
        <f>'Glad70-before-LQ'!BB41*$CG41*BB$93</f>
        <v>0.216261122502278</v>
      </c>
      <c r="BC41" s="62">
        <f>'Glad70-before-LQ'!BC41*$CG41*BC$93</f>
        <v>1.05202016698228</v>
      </c>
      <c r="BD41" s="62">
        <f>'Glad70-before-LQ'!BD41*$CG41*BD$93</f>
        <v>0.263573526879761</v>
      </c>
      <c r="BE41" s="62">
        <f>'Glad70-before-LQ'!BE41*$CG41*BE$93</f>
        <v>2.20504603542424</v>
      </c>
      <c r="BF41" s="62">
        <f>'Glad70-before-LQ'!BF41*$CG41*BF$93</f>
        <v>0.0164000401933974</v>
      </c>
      <c r="BG41" s="62">
        <f>'Glad70-before-LQ'!BG41*$CG41*BG$93</f>
        <v>0.92925212253885</v>
      </c>
      <c r="BH41" s="62">
        <f>'Glad70-before-LQ'!BH41*$CG41*BH$93</f>
        <v>0.265246716357667</v>
      </c>
      <c r="BI41" s="62">
        <f>'Glad70-before-LQ'!BI41*$CG41*BI$93</f>
        <v>0.639343290344509</v>
      </c>
      <c r="BJ41" s="62">
        <f>'Glad70-before-LQ'!BJ41*$CG41*BJ$93</f>
        <v>0.00841535367150812</v>
      </c>
      <c r="BK41" s="62">
        <f>'Glad70-before-LQ'!BK41*$CG41*BK$93</f>
        <v>0.658787974494336</v>
      </c>
      <c r="BL41" s="62">
        <f>'Glad70-before-LQ'!BL41*$CG41*BL$93</f>
        <v>2.30776681971764</v>
      </c>
      <c r="BM41" s="62">
        <f>'Glad70-before-LQ'!BM41*$CG41*BM$93</f>
        <v>0.341151960902761</v>
      </c>
      <c r="BN41" s="62">
        <f>'Glad70-before-LQ'!BN41*$CG41*BN$93</f>
        <v>0.0394805766739155</v>
      </c>
      <c r="BO41" s="62">
        <f>'Glad70-before-LQ'!BO41*$CG41*BO$93</f>
        <v>4.37845733110971</v>
      </c>
      <c r="BP41" s="62">
        <f>'Glad70-before-LQ'!BP41*$CG41*BP$93</f>
        <v>1.37640303192279</v>
      </c>
      <c r="BQ41" s="62">
        <f>'Glad70-before-LQ'!BQ41*$CG41*BQ$93</f>
        <v>0.0216462526047336</v>
      </c>
      <c r="BR41" s="62">
        <f>'Glad70-before-LQ'!BR41*$CG41*BR$93</f>
        <v>0.120892420929647</v>
      </c>
      <c r="BS41" s="62">
        <f>'Glad70-before-LQ'!BS41*$CG41*BS$93</f>
        <v>0.0194174578343938</v>
      </c>
      <c r="BT41" s="62">
        <f>'Glad70-before-LQ'!BT41*$CG41*BT$93</f>
        <v>1.3121039228926</v>
      </c>
      <c r="BU41" s="62">
        <f>'Glad70-before-LQ'!BU41*$CG41*BU$93</f>
        <v>0.323082024150204</v>
      </c>
      <c r="BV41" s="4">
        <f>SUM(D41:BU41)</f>
        <v>133.074736044880</v>
      </c>
      <c r="BW41" s="66">
        <f>'Glad-base'!BW41*'Households'!$B$3/'Households'!$B$7</f>
        <v>38.689175581174</v>
      </c>
      <c r="BX41" s="66">
        <f>'Glad-base'!BX41*'Households'!$B$3/'Households'!$B$7</f>
        <v>4.23425693882595</v>
      </c>
      <c r="BY41" s="66">
        <f>'Glad-base'!BY41*'Businesses'!$B$4/'Businesses'!$C$4</f>
        <v>2.30754659552127</v>
      </c>
      <c r="BZ41" s="66">
        <f>'Glad-base'!BZ41*'Households'!$B$3/'Households'!$B$7</f>
        <v>0.27368780607621</v>
      </c>
      <c r="CA41" s="66">
        <f>'Glad-base'!CA41*'Households'!$B$3/'Households'!$B$7</f>
        <v>1.12275710610711</v>
      </c>
      <c r="CB41" s="66">
        <f>'Glad-base'!CB41*'Glad-id-output'!B39/'Glad-id-output'!E39</f>
        <v>0.541319266980013</v>
      </c>
      <c r="CC41" s="62">
        <f>'Exports'!D42</f>
        <v>37</v>
      </c>
      <c r="CD41" s="4">
        <f>SUM(BW41:CC41)</f>
        <v>84.1687432946846</v>
      </c>
      <c r="CE41" s="4">
        <f>SUM(CD41,BV41)</f>
        <v>217.243479339565</v>
      </c>
      <c r="CF41" s="67">
        <v>0.00553272158696492</v>
      </c>
      <c r="CG41" s="67">
        <f>'Glad-id-output'!I39</f>
        <v>0.89533891347443</v>
      </c>
    </row>
    <row r="42" ht="20.05" customHeight="1">
      <c r="A42" t="s" s="58">
        <v>1</v>
      </c>
      <c r="B42" s="59">
        <v>38</v>
      </c>
      <c r="C42" t="s" s="60">
        <v>126</v>
      </c>
      <c r="D42" s="61">
        <f>'Glad70-before-LQ'!D42*$CG42*D$93</f>
        <v>0.181461641911253</v>
      </c>
      <c r="E42" s="62">
        <f>'Glad70-before-LQ'!E42*$CG42*E$93</f>
        <v>0.00646674362130607</v>
      </c>
      <c r="F42" s="62">
        <f>'Glad70-before-LQ'!F42*$CG42*F$93</f>
        <v>0.00255511839791439</v>
      </c>
      <c r="G42" s="62">
        <f>'Glad70-before-LQ'!G42*$CG42*G$93</f>
        <v>0.00279143670857067</v>
      </c>
      <c r="H42" s="62">
        <f>'Glad70-before-LQ'!H42*$CG42*H$93</f>
        <v>0.00302329937364953</v>
      </c>
      <c r="I42" s="62">
        <f>'Glad70-before-LQ'!I42*$CG42*I$93</f>
        <v>1.24083183106081</v>
      </c>
      <c r="J42" s="62">
        <f>'Glad70-before-LQ'!J42*$CG42*J$93</f>
        <v>1.19098263858658</v>
      </c>
      <c r="K42" s="63">
        <f>'Glad70-before-LQ'!K42*$CG42*K$93</f>
        <v>10</v>
      </c>
      <c r="L42" s="62">
        <f>'Glad70-before-LQ'!L42*$CG42*L$93</f>
        <v>0.0480017132319778</v>
      </c>
      <c r="M42" s="62">
        <f>'Glad70-before-LQ'!M42*$CG42*M$93</f>
        <v>0.00654878292803014</v>
      </c>
      <c r="N42" s="62">
        <f>'Glad70-before-LQ'!N42*$CG42*N$93</f>
        <v>0.07578766777878231</v>
      </c>
      <c r="O42" s="62">
        <f>'Glad70-before-LQ'!O42*$CG42*O$93</f>
        <v>0.0245210675699343</v>
      </c>
      <c r="P42" s="62">
        <f>'Glad70-before-LQ'!P42*$CG42*P$93</f>
        <v>0.0059939064324155</v>
      </c>
      <c r="Q42" s="62">
        <f>'Glad70-before-LQ'!Q42*$CG42*Q$93</f>
        <v>0.0158482613947504</v>
      </c>
      <c r="R42" s="62">
        <f>'Glad70-before-LQ'!R42*$CG42*R$93</f>
        <v>0.00242265516733909</v>
      </c>
      <c r="S42" s="62">
        <f>'Glad70-before-LQ'!S42*$CG42*S$93</f>
        <v>0.0015483637718062</v>
      </c>
      <c r="T42" s="62">
        <f>'Glad70-before-LQ'!T42*$CG42*T$93</f>
        <v>0.0808341726390083</v>
      </c>
      <c r="U42" s="62">
        <f>'Glad70-before-LQ'!U42*$CG42*U$93</f>
        <v>1.08524760404031</v>
      </c>
      <c r="V42" s="62">
        <f>'Glad70-before-LQ'!V42*$CG42*V$93</f>
        <v>0.008961023901169939</v>
      </c>
      <c r="W42" s="62">
        <f>'Glad70-before-LQ'!W42*$CG42*W$93</f>
        <v>1.40430730546504</v>
      </c>
      <c r="X42" s="64">
        <f>'Glad70-before-LQ'!X42*$CG42*X$93</f>
        <v>0</v>
      </c>
      <c r="Y42" s="62">
        <f>'Glad70-before-LQ'!Y42*$CG42*Y$93</f>
        <v>0.487146593640568</v>
      </c>
      <c r="Z42" s="62">
        <f>'Glad70-before-LQ'!Z42*$CG42*Z$93</f>
        <v>0.0432664150758832</v>
      </c>
      <c r="AA42" s="62">
        <f>'Glad70-before-LQ'!AA42*$CG42*AA$93</f>
        <v>0.0288818598657553</v>
      </c>
      <c r="AB42" s="62">
        <f>'Glad70-before-LQ'!AB42*$CG42*AB$93</f>
        <v>0.00226638182098637</v>
      </c>
      <c r="AC42" s="65">
        <f>'Glad70-before-LQ'!AC42*$CG42*AC$93</f>
        <v>0.466209304658742</v>
      </c>
      <c r="AD42" s="62">
        <f>'Glad70-before-LQ'!AD42*$CG42*AD$93</f>
        <v>0.000385803163434772</v>
      </c>
      <c r="AE42" s="62">
        <f>'Glad70-before-LQ'!AE42*$CG42*AE$93</f>
        <v>0.00818223147735306</v>
      </c>
      <c r="AF42" s="62">
        <f>'Glad70-before-LQ'!AF42*$CG42*AF$93</f>
        <v>0.7235045627201649</v>
      </c>
      <c r="AG42" s="62">
        <f>'Glad70-before-LQ'!AG42*$CG42*AG$93</f>
        <v>0.0898374188346409</v>
      </c>
      <c r="AH42" s="62">
        <f>'Glad70-before-LQ'!AH42*$CG42*AH$93</f>
        <v>0.694090258260019</v>
      </c>
      <c r="AI42" s="62">
        <f>'Glad70-before-LQ'!AI42*$CG42*AI$93</f>
        <v>0.407604091779094</v>
      </c>
      <c r="AJ42" s="62">
        <f>'Glad70-before-LQ'!AJ42*$CG42*AJ$93</f>
        <v>1.75956397991122</v>
      </c>
      <c r="AK42" s="62">
        <f>'Glad70-before-LQ'!AK42*$CG42*AK$93</f>
        <v>0.304051165232188</v>
      </c>
      <c r="AL42" s="62">
        <f>'Glad70-before-LQ'!AL42*$CG42*AL$93</f>
        <v>0.0384156179145235</v>
      </c>
      <c r="AM42" s="62">
        <f>'Glad70-before-LQ'!AM42*$CG42*AM$93</f>
        <v>0.213770413284104</v>
      </c>
      <c r="AN42" s="62">
        <f>'Glad70-before-LQ'!AN42*$CG42*AN$93</f>
        <v>1.91187897250922</v>
      </c>
      <c r="AO42" s="62">
        <f>'Glad70-before-LQ'!AO42*$CG42*AO$93</f>
        <v>8.350568490396469</v>
      </c>
      <c r="AP42" s="62">
        <f>'Glad70-before-LQ'!AP42*$CG42*AP$93</f>
        <v>0.669447247030168</v>
      </c>
      <c r="AQ42" s="62">
        <f>'Glad70-before-LQ'!AQ42*$CG42*AQ$93</f>
        <v>0.024065013173156</v>
      </c>
      <c r="AR42" s="62">
        <f>'Glad70-before-LQ'!AR42*$CG42*AR$93</f>
        <v>0.0784837771055459</v>
      </c>
      <c r="AS42" s="62">
        <f>'Glad70-before-LQ'!AS42*$CG42*AS$93</f>
        <v>3.42517898061691</v>
      </c>
      <c r="AT42" s="62">
        <f>'Glad70-before-LQ'!AT42*$CG42*AT$93</f>
        <v>0.00180181005133646</v>
      </c>
      <c r="AU42" s="62">
        <f>'Glad70-before-LQ'!AU42*$CG42*AU$93</f>
        <v>0.00232480351850229</v>
      </c>
      <c r="AV42" s="62">
        <f>'Glad70-before-LQ'!AV42*$CG42*AV$93</f>
        <v>0.000530304889237767</v>
      </c>
      <c r="AW42" s="62">
        <f>'Glad70-before-LQ'!AW42*$CG42*AW$93</f>
        <v>0.000148865701611547</v>
      </c>
      <c r="AX42" s="62">
        <f>'Glad70-before-LQ'!AX42*$CG42*AX$93</f>
        <v>0.0135239417787557</v>
      </c>
      <c r="AY42" s="62">
        <f>'Glad70-before-LQ'!AY42*$CG42*AY$93</f>
        <v>0.000265033601056959</v>
      </c>
      <c r="AZ42" s="62">
        <f>'Glad70-before-LQ'!AZ42*$CG42*AZ$93</f>
        <v>0.00342656278721476</v>
      </c>
      <c r="BA42" s="62">
        <f>'Glad70-before-LQ'!BA42*$CG42*BA$93</f>
        <v>0.00708258322989685</v>
      </c>
      <c r="BB42" s="62">
        <f>'Glad70-before-LQ'!BB42*$CG42*BB$93</f>
        <v>0.0103229791061302</v>
      </c>
      <c r="BC42" s="62">
        <f>'Glad70-before-LQ'!BC42*$CG42*BC$93</f>
        <v>0.1792945867329</v>
      </c>
      <c r="BD42" s="62">
        <f>'Glad70-before-LQ'!BD42*$CG42*BD$93</f>
        <v>0.0412019914384968</v>
      </c>
      <c r="BE42" s="62">
        <f>'Glad70-before-LQ'!BE42*$CG42*BE$93</f>
        <v>0.282259786092935</v>
      </c>
      <c r="BF42" s="62">
        <f>'Glad70-before-LQ'!BF42*$CG42*BF$93</f>
        <v>0.00201492901192979</v>
      </c>
      <c r="BG42" s="62">
        <f>'Glad70-before-LQ'!BG42*$CG42*BG$93</f>
        <v>0.124056663792776</v>
      </c>
      <c r="BH42" s="62">
        <f>'Glad70-before-LQ'!BH42*$CG42*BH$93</f>
        <v>0.0334523339523567</v>
      </c>
      <c r="BI42" s="62">
        <f>'Glad70-before-LQ'!BI42*$CG42*BI$93</f>
        <v>0.115916289299083</v>
      </c>
      <c r="BJ42" s="62">
        <f>'Glad70-before-LQ'!BJ42*$CG42*BJ$93</f>
        <v>0.000714830187151228</v>
      </c>
      <c r="BK42" s="62">
        <f>'Glad70-before-LQ'!BK42*$CG42*BK$93</f>
        <v>0.0545924773354178</v>
      </c>
      <c r="BL42" s="62">
        <f>'Glad70-before-LQ'!BL42*$CG42*BL$93</f>
        <v>0.168343647959264</v>
      </c>
      <c r="BM42" s="62">
        <f>'Glad70-before-LQ'!BM42*$CG42*BM$93</f>
        <v>0.0245411559341649</v>
      </c>
      <c r="BN42" s="62">
        <f>'Glad70-before-LQ'!BN42*$CG42*BN$93</f>
        <v>0.00489511026135049</v>
      </c>
      <c r="BO42" s="62">
        <f>'Glad70-before-LQ'!BO42*$CG42*BO$93</f>
        <v>0.179094153102182</v>
      </c>
      <c r="BP42" s="62">
        <f>'Glad70-before-LQ'!BP42*$CG42*BP$93</f>
        <v>0.06596860330217209</v>
      </c>
      <c r="BQ42" s="62">
        <f>'Glad70-before-LQ'!BQ42*$CG42*BQ$93</f>
        <v>0.00254703021807411</v>
      </c>
      <c r="BR42" s="62">
        <f>'Glad70-before-LQ'!BR42*$CG42*BR$93</f>
        <v>0.0199398815492592</v>
      </c>
      <c r="BS42" s="62">
        <f>'Glad70-before-LQ'!BS42*$CG42*BS$93</f>
        <v>0.00156896963821313</v>
      </c>
      <c r="BT42" s="62">
        <f>'Glad70-before-LQ'!BT42*$CG42*BT$93</f>
        <v>0.0660394025463282</v>
      </c>
      <c r="BU42" s="62">
        <f>'Glad70-before-LQ'!BU42*$CG42*BU$93</f>
        <v>0.0250949029377217</v>
      </c>
      <c r="BV42" s="4">
        <f>SUM(D42:BU42)</f>
        <v>36.5458974424063</v>
      </c>
      <c r="BW42" s="66">
        <f>'Glad-base'!BW42*'Households'!$B$3/'Households'!$B$7</f>
        <v>11.3675703167456</v>
      </c>
      <c r="BX42" s="66">
        <f>'Glad-base'!BX42*'Households'!$B$3/'Households'!$B$7</f>
        <v>0.0132611986714727</v>
      </c>
      <c r="BY42" s="66">
        <f>'Glad-base'!BY42*'Businesses'!$B$4/'Businesses'!$C$4</f>
        <v>0.496594604915681</v>
      </c>
      <c r="BZ42" s="66">
        <f>'Glad-base'!BZ42*'Households'!$B$3/'Households'!$B$7</f>
        <v>0.244028566065911</v>
      </c>
      <c r="CA42" s="66">
        <f>'Glad-base'!CA42*'Households'!$B$3/'Households'!$B$7</f>
        <v>0.303110297610711</v>
      </c>
      <c r="CB42" s="66">
        <f>'Glad-base'!CB42*'Glad-id-output'!B40/'Glad-id-output'!E40</f>
        <v>0.0854870265255578</v>
      </c>
      <c r="CC42" s="62">
        <f>'Exports'!D43</f>
        <v>147.6</v>
      </c>
      <c r="CD42" s="4">
        <f>SUM(BW42:CC42)</f>
        <v>160.110052010535</v>
      </c>
      <c r="CE42" s="4">
        <f>SUM(CD42,BV42)</f>
        <v>196.655949452941</v>
      </c>
      <c r="CF42" s="67">
        <v>0.023093367152617</v>
      </c>
      <c r="CG42" s="67">
        <f>'Glad-id-output'!I40</f>
        <v>1</v>
      </c>
    </row>
    <row r="43" ht="20.05" customHeight="1">
      <c r="A43" t="s" s="58">
        <v>1</v>
      </c>
      <c r="B43" s="59">
        <v>39</v>
      </c>
      <c r="C43" t="s" s="60">
        <v>199</v>
      </c>
      <c r="D43" s="61">
        <f>'Glad70-before-LQ'!D43*$CG43*D$93</f>
        <v>0.108400472686069</v>
      </c>
      <c r="E43" s="62">
        <f>'Glad70-before-LQ'!E43*$CG43*E$93</f>
        <v>0.0246869471294643</v>
      </c>
      <c r="F43" s="62">
        <f>'Glad70-before-LQ'!F43*$CG43*F$93</f>
        <v>0.000666088402670708</v>
      </c>
      <c r="G43" s="62">
        <f>'Glad70-before-LQ'!G43*$CG43*G$93</f>
        <v>0.0277859568356692</v>
      </c>
      <c r="H43" s="62">
        <f>'Glad70-before-LQ'!H43*$CG43*H$93</f>
        <v>0.00291416871572989</v>
      </c>
      <c r="I43" s="62">
        <f>'Glad70-before-LQ'!I43*$CG43*I$93</f>
        <v>0.161130340780373</v>
      </c>
      <c r="J43" s="62">
        <f>'Glad70-before-LQ'!J43*$CG43*J$93</f>
        <v>3.73411849232923</v>
      </c>
      <c r="K43" s="63">
        <f>'Glad70-before-LQ'!K43*$CG43*K$93</f>
        <v>63.4418400050976</v>
      </c>
      <c r="L43" s="62">
        <f>'Glad70-before-LQ'!L43*$CG43*L$93</f>
        <v>0.0733031027574451</v>
      </c>
      <c r="M43" s="62">
        <f>'Glad70-before-LQ'!M43*$CG43*M$93</f>
        <v>0.134930056324669</v>
      </c>
      <c r="N43" s="62">
        <f>'Glad70-before-LQ'!N43*$CG43*N$93</f>
        <v>0.06464455367175111</v>
      </c>
      <c r="O43" s="62">
        <f>'Glad70-before-LQ'!O43*$CG43*O$93</f>
        <v>0.0396444166296692</v>
      </c>
      <c r="P43" s="62">
        <f>'Glad70-before-LQ'!P43*$CG43*P$93</f>
        <v>0.00313511981341361</v>
      </c>
      <c r="Q43" s="62">
        <f>'Glad70-before-LQ'!Q43*$CG43*Q$93</f>
        <v>0.00917087559133906</v>
      </c>
      <c r="R43" s="62">
        <f>'Glad70-before-LQ'!R43*$CG43*R$93</f>
        <v>0.009151248725607949</v>
      </c>
      <c r="S43" s="62">
        <f>'Glad70-before-LQ'!S43*$CG43*S$93</f>
        <v>0.00330462399743132</v>
      </c>
      <c r="T43" s="62">
        <f>'Glad70-before-LQ'!T43*$CG43*T$93</f>
        <v>0.8991360622468469</v>
      </c>
      <c r="U43" s="62">
        <f>'Glad70-before-LQ'!U43*$CG43*U$93</f>
        <v>6.73769173720853</v>
      </c>
      <c r="V43" s="62">
        <f>'Glad70-before-LQ'!V43*$CG43*V$93</f>
        <v>0.0531642189030569</v>
      </c>
      <c r="W43" s="62">
        <f>'Glad70-before-LQ'!W43*$CG43*W$93</f>
        <v>1.27154703298173</v>
      </c>
      <c r="X43" s="64">
        <f>'Glad70-before-LQ'!X43*$CG43*X$93</f>
        <v>0</v>
      </c>
      <c r="Y43" s="62">
        <f>'Glad70-before-LQ'!Y43*$CG43*Y$93</f>
        <v>0.786393386775134</v>
      </c>
      <c r="Z43" s="62">
        <f>'Glad70-before-LQ'!Z43*$CG43*Z$93</f>
        <v>0.0400920269105728</v>
      </c>
      <c r="AA43" s="62">
        <f>'Glad70-before-LQ'!AA43*$CG43*AA$93</f>
        <v>0.0237011109707213</v>
      </c>
      <c r="AB43" s="62">
        <f>'Glad70-before-LQ'!AB43*$CG43*AB$93</f>
        <v>0.0017350560555175</v>
      </c>
      <c r="AC43" s="65">
        <f>'Glad70-before-LQ'!AC43*$CG43*AC$93</f>
        <v>3.15383891383246</v>
      </c>
      <c r="AD43" s="62">
        <f>'Glad70-before-LQ'!AD43*$CG43*AD$93</f>
        <v>0.0114815151011039</v>
      </c>
      <c r="AE43" s="62">
        <f>'Glad70-before-LQ'!AE43*$CG43*AE$93</f>
        <v>0.00608120112515676</v>
      </c>
      <c r="AF43" s="62">
        <f>'Glad70-before-LQ'!AF43*$CG43*AF$93</f>
        <v>0.0441217360401026</v>
      </c>
      <c r="AG43" s="62">
        <f>'Glad70-before-LQ'!AG43*$CG43*AG$93</f>
        <v>0.128364007818069</v>
      </c>
      <c r="AH43" s="62">
        <f>'Glad70-before-LQ'!AH43*$CG43*AH$93</f>
        <v>0.895299039723726</v>
      </c>
      <c r="AI43" s="62">
        <f>'Glad70-before-LQ'!AI43*$CG43*AI$93</f>
        <v>0.429275952618597</v>
      </c>
      <c r="AJ43" s="62">
        <f>'Glad70-before-LQ'!AJ43*$CG43*AJ$93</f>
        <v>1.73572450041111</v>
      </c>
      <c r="AK43" s="62">
        <f>'Glad70-before-LQ'!AK43*$CG43*AK$93</f>
        <v>0.291262394265065</v>
      </c>
      <c r="AL43" s="62">
        <f>'Glad70-before-LQ'!AL43*$CG43*AL$93</f>
        <v>0.147688996150901</v>
      </c>
      <c r="AM43" s="62">
        <f>'Glad70-before-LQ'!AM43*$CG43*AM$93</f>
        <v>0.455715556661596</v>
      </c>
      <c r="AN43" s="62">
        <f>'Glad70-before-LQ'!AN43*$CG43*AN$93</f>
        <v>0.663278155465798</v>
      </c>
      <c r="AO43" s="62">
        <f>'Glad70-before-LQ'!AO43*$CG43*AO$93</f>
        <v>0.182266709588745</v>
      </c>
      <c r="AP43" s="62">
        <f>'Glad70-before-LQ'!AP43*$CG43*AP$93</f>
        <v>14.9111944329971</v>
      </c>
      <c r="AQ43" s="62">
        <f>'Glad70-before-LQ'!AQ43*$CG43*AQ$93</f>
        <v>0.0704559389448734</v>
      </c>
      <c r="AR43" s="62">
        <f>'Glad70-before-LQ'!AR43*$CG43*AR$93</f>
        <v>0.0596892100730594</v>
      </c>
      <c r="AS43" s="62">
        <f>'Glad70-before-LQ'!AS43*$CG43*AS$93</f>
        <v>2.07153153798273</v>
      </c>
      <c r="AT43" s="62">
        <f>'Glad70-before-LQ'!AT43*$CG43*AT$93</f>
        <v>0.00404890734955857</v>
      </c>
      <c r="AU43" s="62">
        <f>'Glad70-before-LQ'!AU43*$CG43*AU$93</f>
        <v>0.00177449741710064</v>
      </c>
      <c r="AV43" s="62">
        <f>'Glad70-before-LQ'!AV43*$CG43*AV$93</f>
        <v>0.000463279450689506</v>
      </c>
      <c r="AW43" s="62">
        <f>'Glad70-before-LQ'!AW43*$CG43*AW$93</f>
        <v>3.01738555352611e-05</v>
      </c>
      <c r="AX43" s="62">
        <f>'Glad70-before-LQ'!AX43*$CG43*AX$93</f>
        <v>0.0177938263793587</v>
      </c>
      <c r="AY43" s="62">
        <f>'Glad70-before-LQ'!AY43*$CG43*AY$93</f>
        <v>0.000202854336915476</v>
      </c>
      <c r="AZ43" s="62">
        <f>'Glad70-before-LQ'!AZ43*$CG43*AZ$93</f>
        <v>0.00955606640658029</v>
      </c>
      <c r="BA43" s="62">
        <f>'Glad70-before-LQ'!BA43*$CG43*BA$93</f>
        <v>0.0138470597269741</v>
      </c>
      <c r="BB43" s="62">
        <f>'Glad70-before-LQ'!BB43*$CG43*BB$93</f>
        <v>0.00397680971206438</v>
      </c>
      <c r="BC43" s="62">
        <f>'Glad70-before-LQ'!BC43*$CG43*BC$93</f>
        <v>0.138462929412638</v>
      </c>
      <c r="BD43" s="62">
        <f>'Glad70-before-LQ'!BD43*$CG43*BD$93</f>
        <v>0.0949175569506213</v>
      </c>
      <c r="BE43" s="62">
        <f>'Glad70-before-LQ'!BE43*$CG43*BE$93</f>
        <v>0.906978592524629</v>
      </c>
      <c r="BF43" s="62">
        <f>'Glad70-before-LQ'!BF43*$CG43*BF$93</f>
        <v>0.000569398601741744</v>
      </c>
      <c r="BG43" s="62">
        <f>'Glad70-before-LQ'!BG43*$CG43*BG$93</f>
        <v>0.819602975896351</v>
      </c>
      <c r="BH43" s="62">
        <f>'Glad70-before-LQ'!BH43*$CG43*BH$93</f>
        <v>0.0437596926113262</v>
      </c>
      <c r="BI43" s="62">
        <f>'Glad70-before-LQ'!BI43*$CG43*BI$93</f>
        <v>0.254141430394054</v>
      </c>
      <c r="BJ43" s="62">
        <f>'Glad70-before-LQ'!BJ43*$CG43*BJ$93</f>
        <v>0.00405117777483203</v>
      </c>
      <c r="BK43" s="62">
        <f>'Glad70-before-LQ'!BK43*$CG43*BK$93</f>
        <v>0.172863483439352</v>
      </c>
      <c r="BL43" s="62">
        <f>'Glad70-before-LQ'!BL43*$CG43*BL$93</f>
        <v>0.593869261402264</v>
      </c>
      <c r="BM43" s="62">
        <f>'Glad70-before-LQ'!BM43*$CG43*BM$93</f>
        <v>0.09071507779849609</v>
      </c>
      <c r="BN43" s="62">
        <f>'Glad70-before-LQ'!BN43*$CG43*BN$93</f>
        <v>0.00721762512482853</v>
      </c>
      <c r="BO43" s="62">
        <f>'Glad70-before-LQ'!BO43*$CG43*BO$93</f>
        <v>0.364596303297655</v>
      </c>
      <c r="BP43" s="62">
        <f>'Glad70-before-LQ'!BP43*$CG43*BP$93</f>
        <v>0.190307749939524</v>
      </c>
      <c r="BQ43" s="62">
        <f>'Glad70-before-LQ'!BQ43*$CG43*BQ$93</f>
        <v>0.00435464759307795</v>
      </c>
      <c r="BR43" s="62">
        <f>'Glad70-before-LQ'!BR43*$CG43*BR$93</f>
        <v>0.0171815423004473</v>
      </c>
      <c r="BS43" s="62">
        <f>'Glad70-before-LQ'!BS43*$CG43*BS$93</f>
        <v>0.00278852421681426</v>
      </c>
      <c r="BT43" s="62">
        <f>'Glad70-before-LQ'!BT43*$CG43*BT$93</f>
        <v>0.223571230955851</v>
      </c>
      <c r="BU43" s="62">
        <f>'Glad70-before-LQ'!BU43*$CG43*BU$93</f>
        <v>0.0880672469011433</v>
      </c>
      <c r="BV43" s="4">
        <f>SUM(D43:BU43)</f>
        <v>106.979266822111</v>
      </c>
      <c r="BW43" s="66">
        <f>'Glad-base'!BW43*'Households'!$B$3/'Households'!$B$7</f>
        <v>8.775148831637489</v>
      </c>
      <c r="BX43" s="66">
        <f>'Glad-base'!BX43*'Households'!$B$3/'Households'!$B$7</f>
        <v>0.634725350545829</v>
      </c>
      <c r="BY43" s="66">
        <f>'Glad-base'!BY43*'Businesses'!$B$4/'Businesses'!$C$4</f>
        <v>0.251698528805931</v>
      </c>
      <c r="BZ43" s="66">
        <f>'Glad-base'!BZ43*'Households'!$B$3/'Households'!$B$7</f>
        <v>0.156926622420185</v>
      </c>
      <c r="CA43" s="66">
        <f>'Glad-base'!CA43*'Households'!$B$3/'Households'!$B$7</f>
        <v>0.130022382327497</v>
      </c>
      <c r="CB43" s="66">
        <f>'Glad-base'!CB43*'Glad-id-output'!B41/'Glad-id-output'!E41</f>
        <v>-0.252685759474709</v>
      </c>
      <c r="CC43" s="62">
        <f>'Exports'!D44</f>
        <v>68.7</v>
      </c>
      <c r="CD43" s="4">
        <f>SUM(BW43:CC43)</f>
        <v>78.3958359562622</v>
      </c>
      <c r="CE43" s="4">
        <f>SUM(CD43,BV43)</f>
        <v>185.375102778373</v>
      </c>
      <c r="CF43" s="67">
        <v>0.0171127909219694</v>
      </c>
      <c r="CG43" s="67">
        <f>'Glad-id-output'!I41</f>
        <v>1</v>
      </c>
    </row>
    <row r="44" ht="20.05" customHeight="1">
      <c r="A44" t="s" s="58">
        <v>1</v>
      </c>
      <c r="B44" s="59">
        <v>40</v>
      </c>
      <c r="C44" t="s" s="60">
        <v>200</v>
      </c>
      <c r="D44" s="61">
        <f>'Glad70-before-LQ'!D44*$CG44*D$93</f>
        <v>0.0187782417324009</v>
      </c>
      <c r="E44" s="62">
        <f>'Glad70-before-LQ'!E44*$CG44*E$93</f>
        <v>0.000838421341870195</v>
      </c>
      <c r="F44" s="62">
        <f>'Glad70-before-LQ'!F44*$CG44*F$93</f>
        <v>6.373650623039211e-05</v>
      </c>
      <c r="G44" s="62">
        <f>'Glad70-before-LQ'!G44*$CG44*G$93</f>
        <v>0.000744522841229388</v>
      </c>
      <c r="H44" s="62">
        <f>'Glad70-before-LQ'!H44*$CG44*H$93</f>
        <v>0.00111054497714347</v>
      </c>
      <c r="I44" s="62">
        <f>'Glad70-before-LQ'!I44*$CG44*I$93</f>
        <v>0.0314879756695548</v>
      </c>
      <c r="J44" s="62">
        <f>'Glad70-before-LQ'!J44*$CG44*J$93</f>
        <v>0.499713653099836</v>
      </c>
      <c r="K44" s="63">
        <f>'Glad70-before-LQ'!K44*$CG44*K$93</f>
        <v>0.0756199410660964</v>
      </c>
      <c r="L44" s="62">
        <f>'Glad70-before-LQ'!L44*$CG44*L$93</f>
        <v>0.0220395066454717</v>
      </c>
      <c r="M44" s="62">
        <f>'Glad70-before-LQ'!M44*$CG44*M$93</f>
        <v>0.0114791586202979</v>
      </c>
      <c r="N44" s="62">
        <f>'Glad70-before-LQ'!N44*$CG44*N$93</f>
        <v>0.00631679587433814</v>
      </c>
      <c r="O44" s="62">
        <f>'Glad70-before-LQ'!O44*$CG44*O$93</f>
        <v>0.00201011885416269</v>
      </c>
      <c r="P44" s="62">
        <f>'Glad70-before-LQ'!P44*$CG44*P$93</f>
        <v>0.000762193944866149</v>
      </c>
      <c r="Q44" s="62">
        <f>'Glad70-before-LQ'!Q44*$CG44*Q$93</f>
        <v>0.00082553092778537</v>
      </c>
      <c r="R44" s="62">
        <f>'Glad70-before-LQ'!R44*$CG44*R$93</f>
        <v>0.000732583807839152</v>
      </c>
      <c r="S44" s="62">
        <f>'Glad70-before-LQ'!S44*$CG44*S$93</f>
        <v>0.0007810230726604601</v>
      </c>
      <c r="T44" s="62">
        <f>'Glad70-before-LQ'!T44*$CG44*T$93</f>
        <v>0.017256894349036</v>
      </c>
      <c r="U44" s="62">
        <f>'Glad70-before-LQ'!U44*$CG44*U$93</f>
        <v>0.114642992538721</v>
      </c>
      <c r="V44" s="62">
        <f>'Glad70-before-LQ'!V44*$CG44*V$93</f>
        <v>0.00579808762964857</v>
      </c>
      <c r="W44" s="62">
        <f>'Glad70-before-LQ'!W44*$CG44*W$93</f>
        <v>0.0604514300778468</v>
      </c>
      <c r="X44" s="64">
        <f>'Glad70-before-LQ'!X44*$CG44*X$93</f>
        <v>0</v>
      </c>
      <c r="Y44" s="62">
        <f>'Glad70-before-LQ'!Y44*$CG44*Y$93</f>
        <v>0.0620511188680433</v>
      </c>
      <c r="Z44" s="62">
        <f>'Glad70-before-LQ'!Z44*$CG44*Z$93</f>
        <v>0.00831366672111254</v>
      </c>
      <c r="AA44" s="62">
        <f>'Glad70-before-LQ'!AA44*$CG44*AA$93</f>
        <v>0.0256522514404084</v>
      </c>
      <c r="AB44" s="62">
        <f>'Glad70-before-LQ'!AB44*$CG44*AB$93</f>
        <v>0.000424490907925178</v>
      </c>
      <c r="AC44" s="65">
        <f>'Glad70-before-LQ'!AC44*$CG44*AC$93</f>
        <v>0.0902941192484657</v>
      </c>
      <c r="AD44" s="62">
        <f>'Glad70-before-LQ'!AD44*$CG44*AD$93</f>
        <v>0.000323134230657262</v>
      </c>
      <c r="AE44" s="62">
        <f>'Glad70-before-LQ'!AE44*$CG44*AE$93</f>
        <v>0.0181031350201558</v>
      </c>
      <c r="AF44" s="62">
        <f>'Glad70-before-LQ'!AF44*$CG44*AF$93</f>
        <v>0.0213854776547327</v>
      </c>
      <c r="AG44" s="62">
        <f>'Glad70-before-LQ'!AG44*$CG44*AG$93</f>
        <v>0.0252478200418779</v>
      </c>
      <c r="AH44" s="62">
        <f>'Glad70-before-LQ'!AH44*$CG44*AH$93</f>
        <v>0.0765298517157882</v>
      </c>
      <c r="AI44" s="62">
        <f>'Glad70-before-LQ'!AI44*$CG44*AI$93</f>
        <v>0.0428981488223888</v>
      </c>
      <c r="AJ44" s="62">
        <f>'Glad70-before-LQ'!AJ44*$CG44*AJ$93</f>
        <v>0.230257089980024</v>
      </c>
      <c r="AK44" s="62">
        <f>'Glad70-before-LQ'!AK44*$CG44*AK$93</f>
        <v>0.15346606381476</v>
      </c>
      <c r="AL44" s="62">
        <f>'Glad70-before-LQ'!AL44*$CG44*AL$93</f>
        <v>0.0695047872282471</v>
      </c>
      <c r="AM44" s="62">
        <f>'Glad70-before-LQ'!AM44*$CG44*AM$93</f>
        <v>0.0622532835090493</v>
      </c>
      <c r="AN44" s="62">
        <f>'Glad70-before-LQ'!AN44*$CG44*AN$93</f>
        <v>0.121061958350267</v>
      </c>
      <c r="AO44" s="62">
        <f>'Glad70-before-LQ'!AO44*$CG44*AO$93</f>
        <v>0.0672652244471358</v>
      </c>
      <c r="AP44" s="62">
        <f>'Glad70-before-LQ'!AP44*$CG44*AP$93</f>
        <v>0.0450507321668098</v>
      </c>
      <c r="AQ44" s="62">
        <f>'Glad70-before-LQ'!AQ44*$CG44*AQ$93</f>
        <v>0.125954427445157</v>
      </c>
      <c r="AR44" s="62">
        <f>'Glad70-before-LQ'!AR44*$CG44*AR$93</f>
        <v>0.0396356416207951</v>
      </c>
      <c r="AS44" s="62">
        <f>'Glad70-before-LQ'!AS44*$CG44*AS$93</f>
        <v>1.40537546195393</v>
      </c>
      <c r="AT44" s="62">
        <f>'Glad70-before-LQ'!AT44*$CG44*AT$93</f>
        <v>0.00145794595551673</v>
      </c>
      <c r="AU44" s="62">
        <f>'Glad70-before-LQ'!AU44*$CG44*AU$93</f>
        <v>0.00248858715677802</v>
      </c>
      <c r="AV44" s="62">
        <f>'Glad70-before-LQ'!AV44*$CG44*AV$93</f>
        <v>0.00194675348667178</v>
      </c>
      <c r="AW44" s="62">
        <f>'Glad70-before-LQ'!AW44*$CG44*AW$93</f>
        <v>0.000294915808726003</v>
      </c>
      <c r="AX44" s="62">
        <f>'Glad70-before-LQ'!AX44*$CG44*AX$93</f>
        <v>0.00432268674163668</v>
      </c>
      <c r="AY44" s="62">
        <f>'Glad70-before-LQ'!AY44*$CG44*AY$93</f>
        <v>0.00019797952039569</v>
      </c>
      <c r="AZ44" s="62">
        <f>'Glad70-before-LQ'!AZ44*$CG44*AZ$93</f>
        <v>0.00812165496903814</v>
      </c>
      <c r="BA44" s="62">
        <f>'Glad70-before-LQ'!BA44*$CG44*BA$93</f>
        <v>0.00314262635494933</v>
      </c>
      <c r="BB44" s="62">
        <f>'Glad70-before-LQ'!BB44*$CG44*BB$93</f>
        <v>0.0223551745823323</v>
      </c>
      <c r="BC44" s="62">
        <f>'Glad70-before-LQ'!BC44*$CG44*BC$93</f>
        <v>0.0313507196052176</v>
      </c>
      <c r="BD44" s="62">
        <f>'Glad70-before-LQ'!BD44*$CG44*BD$93</f>
        <v>0.0151838111130283</v>
      </c>
      <c r="BE44" s="62">
        <f>'Glad70-before-LQ'!BE44*$CG44*BE$93</f>
        <v>0.690215207930739</v>
      </c>
      <c r="BF44" s="62">
        <f>'Glad70-before-LQ'!BF44*$CG44*BF$93</f>
        <v>0.0106611958231407</v>
      </c>
      <c r="BG44" s="62">
        <f>'Glad70-before-LQ'!BG44*$CG44*BG$93</f>
        <v>0.280687033264669</v>
      </c>
      <c r="BH44" s="62">
        <f>'Glad70-before-LQ'!BH44*$CG44*BH$93</f>
        <v>0.0240002202225607</v>
      </c>
      <c r="BI44" s="62">
        <f>'Glad70-before-LQ'!BI44*$CG44*BI$93</f>
        <v>0.133771717370638</v>
      </c>
      <c r="BJ44" s="62">
        <f>'Glad70-before-LQ'!BJ44*$CG44*BJ$93</f>
        <v>0.00117727955545781</v>
      </c>
      <c r="BK44" s="62">
        <f>'Glad70-before-LQ'!BK44*$CG44*BK$93</f>
        <v>0.07209002986604179</v>
      </c>
      <c r="BL44" s="62">
        <f>'Glad70-before-LQ'!BL44*$CG44*BL$93</f>
        <v>0.351371011605134</v>
      </c>
      <c r="BM44" s="62">
        <f>'Glad70-before-LQ'!BM44*$CG44*BM$93</f>
        <v>0.0492853837445534</v>
      </c>
      <c r="BN44" s="62">
        <f>'Glad70-before-LQ'!BN44*$CG44*BN$93</f>
        <v>0.00637606483323017</v>
      </c>
      <c r="BO44" s="62">
        <f>'Glad70-before-LQ'!BO44*$CG44*BO$93</f>
        <v>0.113375103308442</v>
      </c>
      <c r="BP44" s="62">
        <f>'Glad70-before-LQ'!BP44*$CG44*BP$93</f>
        <v>0.0400841703550467</v>
      </c>
      <c r="BQ44" s="62">
        <f>'Glad70-before-LQ'!BQ44*$CG44*BQ$93</f>
        <v>0.00451461069658412</v>
      </c>
      <c r="BR44" s="62">
        <f>'Glad70-before-LQ'!BR44*$CG44*BR$93</f>
        <v>0.0203732986961046</v>
      </c>
      <c r="BS44" s="62">
        <f>'Glad70-before-LQ'!BS44*$CG44*BS$93</f>
        <v>0.00382043611812994</v>
      </c>
      <c r="BT44" s="62">
        <f>'Glad70-before-LQ'!BT44*$CG44*BT$93</f>
        <v>0.0443999299045516</v>
      </c>
      <c r="BU44" s="62">
        <f>'Glad70-before-LQ'!BU44*$CG44*BU$93</f>
        <v>0.0459751343265527</v>
      </c>
      <c r="BV44" s="4">
        <f>SUM(D44:BU44)</f>
        <v>5.54554192168063</v>
      </c>
      <c r="BW44" s="66">
        <f>'Glad-base'!BW44*'Households'!$B$3/'Households'!$B$7</f>
        <v>36.2804007545314</v>
      </c>
      <c r="BX44" s="66">
        <f>'Glad-base'!BX44*'Households'!$B$3/'Households'!$B$7</f>
        <v>0.0985987242945417</v>
      </c>
      <c r="BY44" s="66">
        <f>'Glad-base'!BY44*'Businesses'!$B$4/'Businesses'!$C$4</f>
        <v>0.197731064358094</v>
      </c>
      <c r="BZ44" s="66">
        <f>'Glad-base'!BZ44*'Households'!$B$3/'Households'!$B$7</f>
        <v>0.0147282629969104</v>
      </c>
      <c r="CA44" s="66">
        <f>'Glad-base'!CA44*'Households'!$B$3/'Households'!$B$7</f>
        <v>0.0721611145520082</v>
      </c>
      <c r="CB44" s="66">
        <f>'Glad-base'!CB44*'Glad-id-output'!B42/'Glad-id-output'!E42</f>
        <v>0.00647375557616913</v>
      </c>
      <c r="CC44" s="62">
        <f>'Exports'!D45</f>
        <v>4.7</v>
      </c>
      <c r="CD44" s="4">
        <f>SUM(BW44:CC44)</f>
        <v>41.3700936763091</v>
      </c>
      <c r="CE44" s="4">
        <f>SUM(CD44,BV44)</f>
        <v>46.9156355979897</v>
      </c>
      <c r="CF44" s="67">
        <v>0.000903663587734213</v>
      </c>
      <c r="CG44" s="67">
        <f>'Glad-id-output'!I42</f>
        <v>0.146236379704079</v>
      </c>
    </row>
    <row r="45" ht="20.05" customHeight="1">
      <c r="A45" t="s" s="58">
        <v>1</v>
      </c>
      <c r="B45" s="59">
        <v>41</v>
      </c>
      <c r="C45" t="s" s="60">
        <v>201</v>
      </c>
      <c r="D45" s="61">
        <f>'Glad70-before-LQ'!D45*$CG45*D$93</f>
        <v>0.0578983739183683</v>
      </c>
      <c r="E45" s="62">
        <f>'Glad70-before-LQ'!E45*$CG45*E$93</f>
        <v>0.00137930904633612</v>
      </c>
      <c r="F45" s="62">
        <f>'Glad70-before-LQ'!F45*$CG45*F$93</f>
        <v>0.00062339951241945</v>
      </c>
      <c r="G45" s="62">
        <f>'Glad70-before-LQ'!G45*$CG45*G$93</f>
        <v>0.00120518493203935</v>
      </c>
      <c r="H45" s="62">
        <f>'Glad70-before-LQ'!H45*$CG45*H$93</f>
        <v>0.00201202866327214</v>
      </c>
      <c r="I45" s="62">
        <f>'Glad70-before-LQ'!I45*$CG45*I$93</f>
        <v>0.0450577266696542</v>
      </c>
      <c r="J45" s="62">
        <f>'Glad70-before-LQ'!J45*$CG45*J$93</f>
        <v>1.29848635793643</v>
      </c>
      <c r="K45" s="63">
        <f>'Glad70-before-LQ'!K45*$CG45*K$93</f>
        <v>0.15486015943388</v>
      </c>
      <c r="L45" s="62">
        <f>'Glad70-before-LQ'!L45*$CG45*L$93</f>
        <v>0.0278171184059554</v>
      </c>
      <c r="M45" s="62">
        <f>'Glad70-before-LQ'!M45*$CG45*M$93</f>
        <v>0.0146940179878761</v>
      </c>
      <c r="N45" s="62">
        <f>'Glad70-before-LQ'!N45*$CG45*N$93</f>
        <v>0.009420621243305879</v>
      </c>
      <c r="O45" s="62">
        <f>'Glad70-before-LQ'!O45*$CG45*O$93</f>
        <v>0.00521489251166417</v>
      </c>
      <c r="P45" s="62">
        <f>'Glad70-before-LQ'!P45*$CG45*P$93</f>
        <v>0.00190850765391975</v>
      </c>
      <c r="Q45" s="62">
        <f>'Glad70-before-LQ'!Q45*$CG45*Q$93</f>
        <v>0.00225104666654175</v>
      </c>
      <c r="R45" s="62">
        <f>'Glad70-before-LQ'!R45*$CG45*R$93</f>
        <v>0.000849196770409039</v>
      </c>
      <c r="S45" s="62">
        <f>'Glad70-before-LQ'!S45*$CG45*S$93</f>
        <v>0.00184598333820669</v>
      </c>
      <c r="T45" s="62">
        <f>'Glad70-before-LQ'!T45*$CG45*T$93</f>
        <v>0.013407768456652</v>
      </c>
      <c r="U45" s="62">
        <f>'Glad70-before-LQ'!U45*$CG45*U$93</f>
        <v>0.171107392370446</v>
      </c>
      <c r="V45" s="62">
        <f>'Glad70-before-LQ'!V45*$CG45*V$93</f>
        <v>0.0111067891554785</v>
      </c>
      <c r="W45" s="62">
        <f>'Glad70-before-LQ'!W45*$CG45*W$93</f>
        <v>0.174136465647006</v>
      </c>
      <c r="X45" s="64">
        <f>'Glad70-before-LQ'!X45*$CG45*X$93</f>
        <v>0</v>
      </c>
      <c r="Y45" s="62">
        <f>'Glad70-before-LQ'!Y45*$CG45*Y$93</f>
        <v>0.086865724139851</v>
      </c>
      <c r="Z45" s="62">
        <f>'Glad70-before-LQ'!Z45*$CG45*Z$93</f>
        <v>0.00932885211775898</v>
      </c>
      <c r="AA45" s="62">
        <f>'Glad70-before-LQ'!AA45*$CG45*AA$93</f>
        <v>0.0315078763302597</v>
      </c>
      <c r="AB45" s="62">
        <f>'Glad70-before-LQ'!AB45*$CG45*AB$93</f>
        <v>0.00130304267406362</v>
      </c>
      <c r="AC45" s="65">
        <f>'Glad70-before-LQ'!AC45*$CG45*AC$93</f>
        <v>0.150462301511916</v>
      </c>
      <c r="AD45" s="62">
        <f>'Glad70-before-LQ'!AD45*$CG45*AD$93</f>
        <v>0.00181249200019961</v>
      </c>
      <c r="AE45" s="62">
        <f>'Glad70-before-LQ'!AE45*$CG45*AE$93</f>
        <v>0.0291779766566027</v>
      </c>
      <c r="AF45" s="62">
        <f>'Glad70-before-LQ'!AF45*$CG45*AF$93</f>
        <v>0.205114975600461</v>
      </c>
      <c r="AG45" s="62">
        <f>'Glad70-before-LQ'!AG45*$CG45*AG$93</f>
        <v>0.112535607512983</v>
      </c>
      <c r="AH45" s="62">
        <f>'Glad70-before-LQ'!AH45*$CG45*AH$93</f>
        <v>0.430146609546573</v>
      </c>
      <c r="AI45" s="62">
        <f>'Glad70-before-LQ'!AI45*$CG45*AI$93</f>
        <v>0.258443317960365</v>
      </c>
      <c r="AJ45" s="62">
        <f>'Glad70-before-LQ'!AJ45*$CG45*AJ$93</f>
        <v>0.454516794835404</v>
      </c>
      <c r="AK45" s="62">
        <f>'Glad70-before-LQ'!AK45*$CG45*AK$93</f>
        <v>0.647986705320856</v>
      </c>
      <c r="AL45" s="62">
        <f>'Glad70-before-LQ'!AL45*$CG45*AL$93</f>
        <v>0.0562523273108648</v>
      </c>
      <c r="AM45" s="62">
        <f>'Glad70-before-LQ'!AM45*$CG45*AM$93</f>
        <v>0.0136883576445582</v>
      </c>
      <c r="AN45" s="62">
        <f>'Glad70-before-LQ'!AN45*$CG45*AN$93</f>
        <v>1.08901738671325</v>
      </c>
      <c r="AO45" s="62">
        <f>'Glad70-before-LQ'!AO45*$CG45*AO$93</f>
        <v>0.144152975117856</v>
      </c>
      <c r="AP45" s="62">
        <f>'Glad70-before-LQ'!AP45*$CG45*AP$93</f>
        <v>0.0903758277548934</v>
      </c>
      <c r="AQ45" s="62">
        <f>'Glad70-before-LQ'!AQ45*$CG45*AQ$93</f>
        <v>0.0241253224918697</v>
      </c>
      <c r="AR45" s="62">
        <f>'Glad70-before-LQ'!AR45*$CG45*AR$93</f>
        <v>0.520797740554345</v>
      </c>
      <c r="AS45" s="62">
        <f>'Glad70-before-LQ'!AS45*$CG45*AS$93</f>
        <v>1.98058417613693</v>
      </c>
      <c r="AT45" s="62">
        <f>'Glad70-before-LQ'!AT45*$CG45*AT$93</f>
        <v>0.0124804317805608</v>
      </c>
      <c r="AU45" s="62">
        <f>'Glad70-before-LQ'!AU45*$CG45*AU$93</f>
        <v>0.00759169734983589</v>
      </c>
      <c r="AV45" s="62">
        <f>'Glad70-before-LQ'!AV45*$CG45*AV$93</f>
        <v>0.00157211359340983</v>
      </c>
      <c r="AW45" s="62">
        <f>'Glad70-before-LQ'!AW45*$CG45*AW$93</f>
        <v>0.000294709937891248</v>
      </c>
      <c r="AX45" s="62">
        <f>'Glad70-before-LQ'!AX45*$CG45*AX$93</f>
        <v>0.0172860066169361</v>
      </c>
      <c r="AY45" s="62">
        <f>'Glad70-before-LQ'!AY45*$CG45*AY$93</f>
        <v>0.0005942337852595649</v>
      </c>
      <c r="AZ45" s="62">
        <f>'Glad70-before-LQ'!AZ45*$CG45*AZ$93</f>
        <v>0.039460760520635</v>
      </c>
      <c r="BA45" s="62">
        <f>'Glad70-before-LQ'!BA45*$CG45*BA$93</f>
        <v>0.0990513385702009</v>
      </c>
      <c r="BB45" s="62">
        <f>'Glad70-before-LQ'!BB45*$CG45*BB$93</f>
        <v>0.289228489741726</v>
      </c>
      <c r="BC45" s="62">
        <f>'Glad70-before-LQ'!BC45*$CG45*BC$93</f>
        <v>0.25703003523123</v>
      </c>
      <c r="BD45" s="62">
        <f>'Glad70-before-LQ'!BD45*$CG45*BD$93</f>
        <v>0.0671049766514628</v>
      </c>
      <c r="BE45" s="62">
        <f>'Glad70-before-LQ'!BE45*$CG45*BE$93</f>
        <v>1.86176519581117</v>
      </c>
      <c r="BF45" s="62">
        <f>'Glad70-before-LQ'!BF45*$CG45*BF$93</f>
        <v>0.000587065510289443</v>
      </c>
      <c r="BG45" s="62">
        <f>'Glad70-before-LQ'!BG45*$CG45*BG$93</f>
        <v>0.864552926264446</v>
      </c>
      <c r="BH45" s="62">
        <f>'Glad70-before-LQ'!BH45*$CG45*BH$93</f>
        <v>0.0815068648898789</v>
      </c>
      <c r="BI45" s="62">
        <f>'Glad70-before-LQ'!BI45*$CG45*BI$93</f>
        <v>0.561970241743876</v>
      </c>
      <c r="BJ45" s="62">
        <f>'Glad70-before-LQ'!BJ45*$CG45*BJ$93</f>
        <v>0.000548988610709332</v>
      </c>
      <c r="BK45" s="62">
        <f>'Glad70-before-LQ'!BK45*$CG45*BK$93</f>
        <v>0.278133701855397</v>
      </c>
      <c r="BL45" s="62">
        <f>'Glad70-before-LQ'!BL45*$CG45*BL$93</f>
        <v>1.14697432952117</v>
      </c>
      <c r="BM45" s="62">
        <f>'Glad70-before-LQ'!BM45*$CG45*BM$93</f>
        <v>0.121939453993353</v>
      </c>
      <c r="BN45" s="62">
        <f>'Glad70-before-LQ'!BN45*$CG45*BN$93</f>
        <v>0.0183339328951257</v>
      </c>
      <c r="BO45" s="62">
        <f>'Glad70-before-LQ'!BO45*$CG45*BO$93</f>
        <v>1.31302382980771</v>
      </c>
      <c r="BP45" s="62">
        <f>'Glad70-before-LQ'!BP45*$CG45*BP$93</f>
        <v>0.449004308420608</v>
      </c>
      <c r="BQ45" s="62">
        <f>'Glad70-before-LQ'!BQ45*$CG45*BQ$93</f>
        <v>0.0070443236328665</v>
      </c>
      <c r="BR45" s="62">
        <f>'Glad70-before-LQ'!BR45*$CG45*BR$93</f>
        <v>0.0446119399146936</v>
      </c>
      <c r="BS45" s="62">
        <f>'Glad70-before-LQ'!BS45*$CG45*BS$93</f>
        <v>0.010770383275349</v>
      </c>
      <c r="BT45" s="62">
        <f>'Glad70-before-LQ'!BT45*$CG45*BT$93</f>
        <v>0.183711929933896</v>
      </c>
      <c r="BU45" s="62">
        <f>'Glad70-before-LQ'!BU45*$CG45*BU$93</f>
        <v>0.243377219786073</v>
      </c>
      <c r="BV45" s="4">
        <f>SUM(D45:BU45)</f>
        <v>16.3130301598975</v>
      </c>
      <c r="BW45" s="66">
        <f>'Glad-base'!BW45*'Households'!$B$3/'Households'!$B$7</f>
        <v>5.50872414009269</v>
      </c>
      <c r="BX45" s="66">
        <f>'Glad-base'!BX45*'Households'!$B$3/'Households'!$B$7</f>
        <v>0.128825503841401</v>
      </c>
      <c r="BY45" s="66">
        <f>'Glad-base'!BY45*'Businesses'!$B$4/'Businesses'!$C$4</f>
        <v>0.250916896620442</v>
      </c>
      <c r="BZ45" s="66">
        <f>'Glad-base'!BZ45*'Households'!$B$3/'Households'!$B$7</f>
        <v>0.108945199927909</v>
      </c>
      <c r="CA45" s="66">
        <f>'Glad-base'!CA45*'Households'!$B$3/'Households'!$B$7</f>
        <v>0.116338141297631</v>
      </c>
      <c r="CB45" s="66">
        <f>'Glad-base'!CB45*'Glad-id-output'!B43/'Glad-id-output'!E43</f>
        <v>0.00509167292947096</v>
      </c>
      <c r="CC45" s="62">
        <f>'Exports'!D46</f>
        <v>6.9</v>
      </c>
      <c r="CD45" s="4">
        <f>SUM(BW45:CC45)</f>
        <v>13.0188415547095</v>
      </c>
      <c r="CE45" s="4">
        <f>SUM(CD45,BV45)</f>
        <v>29.331871714607</v>
      </c>
      <c r="CF45" s="67">
        <v>0.00208615271416846</v>
      </c>
      <c r="CG45" s="67">
        <f>'Glad-id-output'!I43</f>
        <v>0.337594016811887</v>
      </c>
    </row>
    <row r="46" ht="20.05" customHeight="1">
      <c r="A46" t="s" s="58">
        <v>1</v>
      </c>
      <c r="B46" s="59">
        <v>42</v>
      </c>
      <c r="C46" t="s" s="60">
        <v>202</v>
      </c>
      <c r="D46" s="61">
        <f>'Glad70-before-LQ'!D46*$CG46*D$93</f>
        <v>2.51148552630032</v>
      </c>
      <c r="E46" s="62">
        <f>'Glad70-before-LQ'!E46*$CG46*E$93</f>
        <v>0.08593214258437</v>
      </c>
      <c r="F46" s="62">
        <f>'Glad70-before-LQ'!F46*$CG46*F$93</f>
        <v>0.0103439449725061</v>
      </c>
      <c r="G46" s="62">
        <f>'Glad70-before-LQ'!G46*$CG46*G$93</f>
        <v>0.086615983355761</v>
      </c>
      <c r="H46" s="62">
        <f>'Glad70-before-LQ'!H46*$CG46*H$93</f>
        <v>0.0586109517270278</v>
      </c>
      <c r="I46" s="62">
        <f>'Glad70-before-LQ'!I46*$CG46*I$93</f>
        <v>2.22495591514466</v>
      </c>
      <c r="J46" s="62">
        <f>'Glad70-before-LQ'!J46*$CG46*J$93</f>
        <v>20.5396920083145</v>
      </c>
      <c r="K46" s="63">
        <f>'Glad70-before-LQ'!K46*$CG46*K$93</f>
        <v>2.48367566628528</v>
      </c>
      <c r="L46" s="62">
        <f>'Glad70-before-LQ'!L46*$CG46*L$93</f>
        <v>0.6063924118588579</v>
      </c>
      <c r="M46" s="62">
        <f>'Glad70-before-LQ'!M46*$CG46*M$93</f>
        <v>0.06791822972163709</v>
      </c>
      <c r="N46" s="62">
        <f>'Glad70-before-LQ'!N46*$CG46*N$93</f>
        <v>0.461331934316721</v>
      </c>
      <c r="O46" s="62">
        <f>'Glad70-before-LQ'!O46*$CG46*O$93</f>
        <v>0.473721723128941</v>
      </c>
      <c r="P46" s="62">
        <f>'Glad70-before-LQ'!P46*$CG46*P$93</f>
        <v>0.0227819569308507</v>
      </c>
      <c r="Q46" s="62">
        <f>'Glad70-before-LQ'!Q46*$CG46*Q$93</f>
        <v>0.105095132468125</v>
      </c>
      <c r="R46" s="62">
        <f>'Glad70-before-LQ'!R46*$CG46*R$93</f>
        <v>0.0880281802194611</v>
      </c>
      <c r="S46" s="62">
        <f>'Glad70-before-LQ'!S46*$CG46*S$93</f>
        <v>0.0432880559458935</v>
      </c>
      <c r="T46" s="62">
        <f>'Glad70-before-LQ'!T46*$CG46*T$93</f>
        <v>1.39520012548308</v>
      </c>
      <c r="U46" s="62">
        <f>'Glad70-before-LQ'!U46*$CG46*U$93</f>
        <v>14.618052107244</v>
      </c>
      <c r="V46" s="62">
        <f>'Glad70-before-LQ'!V46*$CG46*V$93</f>
        <v>0.200765748681187</v>
      </c>
      <c r="W46" s="62">
        <f>'Glad70-before-LQ'!W46*$CG46*W$93</f>
        <v>4.74364842916137</v>
      </c>
      <c r="X46" s="64">
        <f>'Glad70-before-LQ'!X46*$CG46*X$93</f>
        <v>0</v>
      </c>
      <c r="Y46" s="62">
        <f>'Glad70-before-LQ'!Y46*$CG46*Y$93</f>
        <v>9.245336075505749</v>
      </c>
      <c r="Z46" s="62">
        <f>'Glad70-before-LQ'!Z46*$CG46*Z$93</f>
        <v>0.5493079254419611</v>
      </c>
      <c r="AA46" s="62">
        <f>'Glad70-before-LQ'!AA46*$CG46*AA$93</f>
        <v>0.305294786405263</v>
      </c>
      <c r="AB46" s="62">
        <f>'Glad70-before-LQ'!AB46*$CG46*AB$93</f>
        <v>0.0239996473715086</v>
      </c>
      <c r="AC46" s="65">
        <f>'Glad70-before-LQ'!AC46*$CG46*AC$93</f>
        <v>0.690403568706179</v>
      </c>
      <c r="AD46" s="62">
        <f>'Glad70-before-LQ'!AD46*$CG46*AD$93</f>
        <v>0.00181978590389913</v>
      </c>
      <c r="AE46" s="62">
        <f>'Glad70-before-LQ'!AE46*$CG46*AE$93</f>
        <v>0.105356495498155</v>
      </c>
      <c r="AF46" s="62">
        <f>'Glad70-before-LQ'!AF46*$CG46*AF$93</f>
        <v>0.919334853423675</v>
      </c>
      <c r="AG46" s="62">
        <f>'Glad70-before-LQ'!AG46*$CG46*AG$93</f>
        <v>1.27181375303348</v>
      </c>
      <c r="AH46" s="62">
        <f>'Glad70-before-LQ'!AH46*$CG46*AH$93</f>
        <v>10.3213707524081</v>
      </c>
      <c r="AI46" s="62">
        <f>'Glad70-before-LQ'!AI46*$CG46*AI$93</f>
        <v>4.4253483896715</v>
      </c>
      <c r="AJ46" s="62">
        <f>'Glad70-before-LQ'!AJ46*$CG46*AJ$93</f>
        <v>16.2806736981813</v>
      </c>
      <c r="AK46" s="62">
        <f>'Glad70-before-LQ'!AK46*$CG46*AK$93</f>
        <v>4.2976174734938</v>
      </c>
      <c r="AL46" s="62">
        <f>'Glad70-before-LQ'!AL46*$CG46*AL$93</f>
        <v>0.22161620388722</v>
      </c>
      <c r="AM46" s="62">
        <f>'Glad70-before-LQ'!AM46*$CG46*AM$93</f>
        <v>1.33343093767822</v>
      </c>
      <c r="AN46" s="62">
        <f>'Glad70-before-LQ'!AN46*$CG46*AN$93</f>
        <v>7.38932037173798</v>
      </c>
      <c r="AO46" s="62">
        <f>'Glad70-before-LQ'!AO46*$CG46*AO$93</f>
        <v>17.3179954574901</v>
      </c>
      <c r="AP46" s="62">
        <f>'Glad70-before-LQ'!AP46*$CG46*AP$93</f>
        <v>6.24811269956758</v>
      </c>
      <c r="AQ46" s="62">
        <f>'Glad70-before-LQ'!AQ46*$CG46*AQ$93</f>
        <v>2.15129831606809</v>
      </c>
      <c r="AR46" s="62">
        <f>'Glad70-before-LQ'!AR46*$CG46*AR$93</f>
        <v>1.0497825035992</v>
      </c>
      <c r="AS46" s="62">
        <f>'Glad70-before-LQ'!AS46*$CG46*AS$93</f>
        <v>68.02904066669871</v>
      </c>
      <c r="AT46" s="62">
        <f>'Glad70-before-LQ'!AT46*$CG46*AT$93</f>
        <v>0.0229944416945028</v>
      </c>
      <c r="AU46" s="62">
        <f>'Glad70-before-LQ'!AU46*$CG46*AU$93</f>
        <v>0.022289452191793</v>
      </c>
      <c r="AV46" s="62">
        <f>'Glad70-before-LQ'!AV46*$CG46*AV$93</f>
        <v>0.00449346341427061</v>
      </c>
      <c r="AW46" s="62">
        <f>'Glad70-before-LQ'!AW46*$CG46*AW$93</f>
        <v>0.0013686962385315</v>
      </c>
      <c r="AX46" s="62">
        <f>'Glad70-before-LQ'!AX46*$CG46*AX$93</f>
        <v>0.466984563083964</v>
      </c>
      <c r="AY46" s="62">
        <f>'Glad70-before-LQ'!AY46*$CG46*AY$93</f>
        <v>0.00429191268267364</v>
      </c>
      <c r="AZ46" s="62">
        <f>'Glad70-before-LQ'!AZ46*$CG46*AZ$93</f>
        <v>0.121000913097331</v>
      </c>
      <c r="BA46" s="62">
        <f>'Glad70-before-LQ'!BA46*$CG46*BA$93</f>
        <v>0.0360049459170351</v>
      </c>
      <c r="BB46" s="62">
        <f>'Glad70-before-LQ'!BB46*$CG46*BB$93</f>
        <v>0.120366188512577</v>
      </c>
      <c r="BC46" s="62">
        <f>'Glad70-before-LQ'!BC46*$CG46*BC$93</f>
        <v>1.88836049792676</v>
      </c>
      <c r="BD46" s="62">
        <f>'Glad70-before-LQ'!BD46*$CG46*BD$93</f>
        <v>0.753965993284537</v>
      </c>
      <c r="BE46" s="62">
        <f>'Glad70-before-LQ'!BE46*$CG46*BE$93</f>
        <v>9.47942845673815</v>
      </c>
      <c r="BF46" s="62">
        <f>'Glad70-before-LQ'!BF46*$CG46*BF$93</f>
        <v>0.0183737502028451</v>
      </c>
      <c r="BG46" s="62">
        <f>'Glad70-before-LQ'!BG46*$CG46*BG$93</f>
        <v>4.48040773933695</v>
      </c>
      <c r="BH46" s="62">
        <f>'Glad70-before-LQ'!BH46*$CG46*BH$93</f>
        <v>0.594890114366081</v>
      </c>
      <c r="BI46" s="62">
        <f>'Glad70-before-LQ'!BI46*$CG46*BI$93</f>
        <v>1.68573059756918</v>
      </c>
      <c r="BJ46" s="62">
        <f>'Glad70-before-LQ'!BJ46*$CG46*BJ$93</f>
        <v>0.0208133074297049</v>
      </c>
      <c r="BK46" s="62">
        <f>'Glad70-before-LQ'!BK46*$CG46*BK$93</f>
        <v>1.37301325564466</v>
      </c>
      <c r="BL46" s="62">
        <f>'Glad70-before-LQ'!BL46*$CG46*BL$93</f>
        <v>3.63042957388205</v>
      </c>
      <c r="BM46" s="62">
        <f>'Glad70-before-LQ'!BM46*$CG46*BM$93</f>
        <v>0.562951310213153</v>
      </c>
      <c r="BN46" s="62">
        <f>'Glad70-before-LQ'!BN46*$CG46*BN$93</f>
        <v>0.188243709427909</v>
      </c>
      <c r="BO46" s="62">
        <f>'Glad70-before-LQ'!BO46*$CG46*BO$93</f>
        <v>2.68347588813737</v>
      </c>
      <c r="BP46" s="62">
        <f>'Glad70-before-LQ'!BP46*$CG46*BP$93</f>
        <v>0.911145077734986</v>
      </c>
      <c r="BQ46" s="62">
        <f>'Glad70-before-LQ'!BQ46*$CG46*BQ$93</f>
        <v>0.0223739828656223</v>
      </c>
      <c r="BR46" s="62">
        <f>'Glad70-before-LQ'!BR46*$CG46*BR$93</f>
        <v>0.150181636781073</v>
      </c>
      <c r="BS46" s="62">
        <f>'Glad70-before-LQ'!BS46*$CG46*BS$93</f>
        <v>0.0290828491912507</v>
      </c>
      <c r="BT46" s="62">
        <f>'Glad70-before-LQ'!BT46*$CG46*BT$93</f>
        <v>1.73892398099988</v>
      </c>
      <c r="BU46" s="62">
        <f>'Glad70-before-LQ'!BU46*$CG46*BU$93</f>
        <v>0.596778859922795</v>
      </c>
      <c r="BV46" s="4">
        <f>SUM(D46:BU46)</f>
        <v>234.614175694104</v>
      </c>
      <c r="BW46" s="66">
        <f>'Glad-base'!BW46*'Households'!$B$3/'Households'!$B$7</f>
        <v>11.9050090609681</v>
      </c>
      <c r="BX46" s="66">
        <f>'Glad-base'!BX46*'Households'!$B$3/'Households'!$B$7</f>
        <v>39.4167678350978</v>
      </c>
      <c r="BY46" s="66">
        <f>'Glad-base'!BY46*'Businesses'!$B$4/'Businesses'!$C$4</f>
        <v>2.11851234392906</v>
      </c>
      <c r="BZ46" s="66">
        <f>'Glad-base'!BZ46*'Households'!$B$3/'Households'!$B$7</f>
        <v>0.715809762945417</v>
      </c>
      <c r="CA46" s="66">
        <f>'Glad-base'!CA46*'Households'!$B$3/'Households'!$B$7</f>
        <v>1.81167516797116</v>
      </c>
      <c r="CB46" s="66">
        <f>'Glad-base'!CB46*'Glad-id-output'!B44/'Glad-id-output'!E44</f>
        <v>-0.222262366511985</v>
      </c>
      <c r="CC46" s="62">
        <f>'Exports'!D47</f>
        <v>427.7</v>
      </c>
      <c r="CD46" s="4">
        <f>SUM(BW46:CC46)</f>
        <v>483.4455118044</v>
      </c>
      <c r="CE46" s="4">
        <f>SUM(CD46,BV46)</f>
        <v>718.059687498504</v>
      </c>
      <c r="CF46" s="67">
        <v>0.0115244250558423</v>
      </c>
      <c r="CG46" s="67">
        <f>'Glad-id-output'!I44</f>
        <v>1</v>
      </c>
    </row>
    <row r="47" ht="20.05" customHeight="1">
      <c r="A47" t="s" s="58">
        <v>1</v>
      </c>
      <c r="B47" s="59">
        <v>43</v>
      </c>
      <c r="C47" t="s" s="60">
        <v>203</v>
      </c>
      <c r="D47" s="61">
        <f>'Glad70-before-LQ'!D47*$CG47*D$93</f>
        <v>0.0201793849218489</v>
      </c>
      <c r="E47" s="62">
        <f>'Glad70-before-LQ'!E47*$CG47*E$93</f>
        <v>0.000105680516493968</v>
      </c>
      <c r="F47" s="62">
        <f>'Glad70-before-LQ'!F47*$CG47*F$93</f>
        <v>2.20113060315351e-05</v>
      </c>
      <c r="G47" s="62">
        <f>'Glad70-before-LQ'!G47*$CG47*G$93</f>
        <v>0.000114142444477813</v>
      </c>
      <c r="H47" s="62">
        <f>'Glad70-before-LQ'!H47*$CG47*H$93</f>
        <v>0.000523790070280028</v>
      </c>
      <c r="I47" s="62">
        <f>'Glad70-before-LQ'!I47*$CG47*I$93</f>
        <v>0.00685560442585824</v>
      </c>
      <c r="J47" s="62">
        <f>'Glad70-before-LQ'!J47*$CG47*J$93</f>
        <v>0.223467400932099</v>
      </c>
      <c r="K47" s="63">
        <f>'Glad70-before-LQ'!K47*$CG47*K$93</f>
        <v>0.0215197199425091</v>
      </c>
      <c r="L47" s="62">
        <f>'Glad70-before-LQ'!L47*$CG47*L$93</f>
        <v>0.00421139138137092</v>
      </c>
      <c r="M47" s="62">
        <f>'Glad70-before-LQ'!M47*$CG47*M$93</f>
        <v>0.0152775020693026</v>
      </c>
      <c r="N47" s="62">
        <f>'Glad70-before-LQ'!N47*$CG47*N$93</f>
        <v>0.00538128376306964</v>
      </c>
      <c r="O47" s="62">
        <f>'Glad70-before-LQ'!O47*$CG47*O$93</f>
        <v>0.00178164303137694</v>
      </c>
      <c r="P47" s="62">
        <f>'Glad70-before-LQ'!P47*$CG47*P$93</f>
        <v>0.00128734381026588</v>
      </c>
      <c r="Q47" s="62">
        <f>'Glad70-before-LQ'!Q47*$CG47*Q$93</f>
        <v>0.00194128960517377</v>
      </c>
      <c r="R47" s="62">
        <f>'Glad70-before-LQ'!R47*$CG47*R$93</f>
        <v>0.00695334020282984</v>
      </c>
      <c r="S47" s="62">
        <f>'Glad70-before-LQ'!S47*$CG47*S$93</f>
        <v>0.00202781863011956</v>
      </c>
      <c r="T47" s="62">
        <f>'Glad70-before-LQ'!T47*$CG47*T$93</f>
        <v>0.0128062882003442</v>
      </c>
      <c r="U47" s="62">
        <f>'Glad70-before-LQ'!U47*$CG47*U$93</f>
        <v>0.253519164652833</v>
      </c>
      <c r="V47" s="62">
        <f>'Glad70-before-LQ'!V47*$CG47*V$93</f>
        <v>0.0126439350233738</v>
      </c>
      <c r="W47" s="62">
        <f>'Glad70-before-LQ'!W47*$CG47*W$93</f>
        <v>0.077803967962892</v>
      </c>
      <c r="X47" s="64">
        <f>'Glad70-before-LQ'!X47*$CG47*X$93</f>
        <v>0</v>
      </c>
      <c r="Y47" s="62">
        <f>'Glad70-before-LQ'!Y47*$CG47*Y$93</f>
        <v>0.172741156365216</v>
      </c>
      <c r="Z47" s="62">
        <f>'Glad70-before-LQ'!Z47*$CG47*Z$93</f>
        <v>0.021386552621324</v>
      </c>
      <c r="AA47" s="62">
        <f>'Glad70-before-LQ'!AA47*$CG47*AA$93</f>
        <v>0.0269305191774979</v>
      </c>
      <c r="AB47" s="62">
        <f>'Glad70-before-LQ'!AB47*$CG47*AB$93</f>
        <v>0.0007176348001138</v>
      </c>
      <c r="AC47" s="65">
        <f>'Glad70-before-LQ'!AC47*$CG47*AC$93</f>
        <v>0.0069657206037344</v>
      </c>
      <c r="AD47" s="62">
        <f>'Glad70-before-LQ'!AD47*$CG47*AD$93</f>
        <v>0.0020534705404246</v>
      </c>
      <c r="AE47" s="62">
        <f>'Glad70-before-LQ'!AE47*$CG47*AE$93</f>
        <v>0.008890540207675039</v>
      </c>
      <c r="AF47" s="62">
        <f>'Glad70-before-LQ'!AF47*$CG47*AF$93</f>
        <v>0.131785743254356</v>
      </c>
      <c r="AG47" s="62">
        <f>'Glad70-before-LQ'!AG47*$CG47*AG$93</f>
        <v>0.0272471066141481</v>
      </c>
      <c r="AH47" s="62">
        <f>'Glad70-before-LQ'!AH47*$CG47*AH$93</f>
        <v>0.185032097720649</v>
      </c>
      <c r="AI47" s="62">
        <f>'Glad70-before-LQ'!AI47*$CG47*AI$93</f>
        <v>0.191847696954018</v>
      </c>
      <c r="AJ47" s="62">
        <f>'Glad70-before-LQ'!AJ47*$CG47*AJ$93</f>
        <v>0.451709014644364</v>
      </c>
      <c r="AK47" s="62">
        <f>'Glad70-before-LQ'!AK47*$CG47*AK$93</f>
        <v>1.33506600562081</v>
      </c>
      <c r="AL47" s="62">
        <f>'Glad70-before-LQ'!AL47*$CG47*AL$93</f>
        <v>0.08189800339683639</v>
      </c>
      <c r="AM47" s="62">
        <f>'Glad70-before-LQ'!AM47*$CG47*AM$93</f>
        <v>0.085282912682924</v>
      </c>
      <c r="AN47" s="62">
        <f>'Glad70-before-LQ'!AN47*$CG47*AN$93</f>
        <v>0.0669463738200024</v>
      </c>
      <c r="AO47" s="62">
        <f>'Glad70-before-LQ'!AO47*$CG47*AO$93</f>
        <v>0.257143719509705</v>
      </c>
      <c r="AP47" s="62">
        <f>'Glad70-before-LQ'!AP47*$CG47*AP$93</f>
        <v>0.069789383937976</v>
      </c>
      <c r="AQ47" s="62">
        <f>'Glad70-before-LQ'!AQ47*$CG47*AQ$93</f>
        <v>0.00327118989451083</v>
      </c>
      <c r="AR47" s="62">
        <f>'Glad70-before-LQ'!AR47*$CG47*AR$93</f>
        <v>0.11137351839742</v>
      </c>
      <c r="AS47" s="62">
        <f>'Glad70-before-LQ'!AS47*$CG47*AS$93</f>
        <v>0.156061459221205</v>
      </c>
      <c r="AT47" s="62">
        <f>'Glad70-before-LQ'!AT47*$CG47*AT$93</f>
        <v>0.0131172961814569</v>
      </c>
      <c r="AU47" s="62">
        <f>'Glad70-before-LQ'!AU47*$CG47*AU$93</f>
        <v>0.0143410226710832</v>
      </c>
      <c r="AV47" s="62">
        <f>'Glad70-before-LQ'!AV47*$CG47*AV$93</f>
        <v>0.00122502903028406</v>
      </c>
      <c r="AW47" s="62">
        <f>'Glad70-before-LQ'!AW47*$CG47*AW$93</f>
        <v>0.00262194909564638</v>
      </c>
      <c r="AX47" s="62">
        <f>'Glad70-before-LQ'!AX47*$CG47*AX$93</f>
        <v>0.0229731309311763</v>
      </c>
      <c r="AY47" s="62">
        <f>'Glad70-before-LQ'!AY47*$CG47*AY$93</f>
        <v>0.0200525921917838</v>
      </c>
      <c r="AZ47" s="62">
        <f>'Glad70-before-LQ'!AZ47*$CG47*AZ$93</f>
        <v>0.0216881511471202</v>
      </c>
      <c r="BA47" s="62">
        <f>'Glad70-before-LQ'!BA47*$CG47*BA$93</f>
        <v>0.00790096703635928</v>
      </c>
      <c r="BB47" s="62">
        <f>'Glad70-before-LQ'!BB47*$CG47*BB$93</f>
        <v>0.0089364846507288</v>
      </c>
      <c r="BC47" s="62">
        <f>'Glad70-before-LQ'!BC47*$CG47*BC$93</f>
        <v>0.235176525746661</v>
      </c>
      <c r="BD47" s="62">
        <f>'Glad70-before-LQ'!BD47*$CG47*BD$93</f>
        <v>0.0733036786896064</v>
      </c>
      <c r="BE47" s="62">
        <f>'Glad70-before-LQ'!BE47*$CG47*BE$93</f>
        <v>2.05684195536829</v>
      </c>
      <c r="BF47" s="62">
        <f>'Glad70-before-LQ'!BF47*$CG47*BF$93</f>
        <v>0.0118311306914618</v>
      </c>
      <c r="BG47" s="62">
        <f>'Glad70-before-LQ'!BG47*$CG47*BG$93</f>
        <v>0.73155444799258</v>
      </c>
      <c r="BH47" s="62">
        <f>'Glad70-before-LQ'!BH47*$CG47*BH$93</f>
        <v>0.095128346422108</v>
      </c>
      <c r="BI47" s="62">
        <f>'Glad70-before-LQ'!BI47*$CG47*BI$93</f>
        <v>0.251211455391215</v>
      </c>
      <c r="BJ47" s="62">
        <f>'Glad70-before-LQ'!BJ47*$CG47*BJ$93</f>
        <v>0.000517104767313024</v>
      </c>
      <c r="BK47" s="62">
        <f>'Glad70-before-LQ'!BK47*$CG47*BK$93</f>
        <v>0.274263114336704</v>
      </c>
      <c r="BL47" s="62">
        <f>'Glad70-before-LQ'!BL47*$CG47*BL$93</f>
        <v>2.20886061184085</v>
      </c>
      <c r="BM47" s="62">
        <f>'Glad70-before-LQ'!BM47*$CG47*BM$93</f>
        <v>0.307833760997587</v>
      </c>
      <c r="BN47" s="62">
        <f>'Glad70-before-LQ'!BN47*$CG47*BN$93</f>
        <v>0.0798080315357112</v>
      </c>
      <c r="BO47" s="62">
        <f>'Glad70-before-LQ'!BO47*$CG47*BO$93</f>
        <v>0.176590611128004</v>
      </c>
      <c r="BP47" s="62">
        <f>'Glad70-before-LQ'!BP47*$CG47*BP$93</f>
        <v>0.237800613417741</v>
      </c>
      <c r="BQ47" s="62">
        <f>'Glad70-before-LQ'!BQ47*$CG47*BQ$93</f>
        <v>0.0212360342537514</v>
      </c>
      <c r="BR47" s="62">
        <f>'Glad70-before-LQ'!BR47*$CG47*BR$93</f>
        <v>0.0147636897295034</v>
      </c>
      <c r="BS47" s="62">
        <f>'Glad70-before-LQ'!BS47*$CG47*BS$93</f>
        <v>0.0050045539307118</v>
      </c>
      <c r="BT47" s="62">
        <f>'Glad70-before-LQ'!BT47*$CG47*BT$93</f>
        <v>0.157473235638172</v>
      </c>
      <c r="BU47" s="62">
        <f>'Glad70-before-LQ'!BU47*$CG47*BU$93</f>
        <v>0.347951150879704</v>
      </c>
      <c r="BV47" s="4">
        <f>SUM(D47:BU47)</f>
        <v>11.4625691985708</v>
      </c>
      <c r="BW47" s="66">
        <f>'Glad-base'!BW47*'Households'!$B$3/'Households'!$B$7</f>
        <v>5.78262152678682</v>
      </c>
      <c r="BX47" s="66">
        <f>'Glad-base'!BX47*'Households'!$B$3/'Households'!$B$7</f>
        <v>0.0500022931513903</v>
      </c>
      <c r="BY47" s="66">
        <f>'Glad-base'!BY47*'Businesses'!$B$4/'Businesses'!$C$4</f>
        <v>0.417797394015712</v>
      </c>
      <c r="BZ47" s="66">
        <f>'Glad-base'!BZ47*'Households'!$B$3/'Households'!$B$7</f>
        <v>0.26796792707518</v>
      </c>
      <c r="CA47" s="66">
        <f>'Glad-base'!CA47*'Households'!$B$3/'Households'!$B$7</f>
        <v>0.458313104521112</v>
      </c>
      <c r="CB47" s="66">
        <f>'Glad-base'!CB47*'Glad-id-output'!B45/'Glad-id-output'!E45</f>
        <v>0.06601937151589379</v>
      </c>
      <c r="CC47" s="62">
        <f>'Exports'!D48</f>
        <v>1</v>
      </c>
      <c r="CD47" s="4">
        <f>SUM(BW47:CC47)</f>
        <v>8.04272161706611</v>
      </c>
      <c r="CE47" s="4">
        <f>SUM(CD47,BV47)</f>
        <v>19.5052908156369</v>
      </c>
      <c r="CF47" s="67">
        <v>0.0008264425517550969</v>
      </c>
      <c r="CG47" s="67">
        <f>'Glad-id-output'!I45</f>
        <v>0.4</v>
      </c>
    </row>
    <row r="48" ht="20.05" customHeight="1">
      <c r="A48" t="s" s="58">
        <v>1</v>
      </c>
      <c r="B48" s="59">
        <v>44</v>
      </c>
      <c r="C48" t="s" s="60">
        <v>204</v>
      </c>
      <c r="D48" s="61">
        <f>'Glad70-before-LQ'!D48*$CG48*D$93</f>
        <v>0.000202689517236452</v>
      </c>
      <c r="E48" s="62">
        <f>'Glad70-before-LQ'!E48*$CG48*E$93</f>
        <v>2.00168799061896e-05</v>
      </c>
      <c r="F48" s="62">
        <f>'Glad70-before-LQ'!F48*$CG48*F$93</f>
        <v>6.132503172965e-06</v>
      </c>
      <c r="G48" s="62">
        <f>'Glad70-before-LQ'!G48*$CG48*G$93</f>
        <v>1.08792017392915e-05</v>
      </c>
      <c r="H48" s="62">
        <f>'Glad70-before-LQ'!H48*$CG48*H$93</f>
        <v>8.32619633065684e-06</v>
      </c>
      <c r="I48" s="62">
        <f>'Glad70-before-LQ'!I48*$CG48*I$93</f>
        <v>0.000119209690905523</v>
      </c>
      <c r="J48" s="62">
        <f>'Glad70-before-LQ'!J48*$CG48*J$93</f>
        <v>0.031053636932098</v>
      </c>
      <c r="K48" s="63">
        <f>'Glad70-before-LQ'!K48*$CG48*K$93</f>
        <v>0.000503271331351578</v>
      </c>
      <c r="L48" s="62">
        <f>'Glad70-before-LQ'!L48*$CG48*L$93</f>
        <v>4.74501978434312e-05</v>
      </c>
      <c r="M48" s="62">
        <f>'Glad70-before-LQ'!M48*$CG48*M$93</f>
        <v>8.05238414098138e-05</v>
      </c>
      <c r="N48" s="62">
        <f>'Glad70-before-LQ'!N48*$CG48*N$93</f>
        <v>0.000450260631454946</v>
      </c>
      <c r="O48" s="62">
        <f>'Glad70-before-LQ'!O48*$CG48*O$93</f>
        <v>0.000111651516962349</v>
      </c>
      <c r="P48" s="62">
        <f>'Glad70-before-LQ'!P48*$CG48*P$93</f>
        <v>6.94068737720322e-06</v>
      </c>
      <c r="Q48" s="62">
        <f>'Glad70-before-LQ'!Q48*$CG48*Q$93</f>
        <v>5.29275897518404e-05</v>
      </c>
      <c r="R48" s="62">
        <f>'Glad70-before-LQ'!R48*$CG48*R$93</f>
        <v>3.37911164758938e-06</v>
      </c>
      <c r="S48" s="62">
        <f>'Glad70-before-LQ'!S48*$CG48*S$93</f>
        <v>7.07355007505822e-06</v>
      </c>
      <c r="T48" s="62">
        <f>'Glad70-before-LQ'!T48*$CG48*T$93</f>
        <v>0.000192225385768187</v>
      </c>
      <c r="U48" s="62">
        <f>'Glad70-before-LQ'!U48*$CG48*U$93</f>
        <v>0.00121264911392955</v>
      </c>
      <c r="V48" s="62">
        <f>'Glad70-before-LQ'!V48*$CG48*V$93</f>
        <v>1.87520932902439e-05</v>
      </c>
      <c r="W48" s="62">
        <f>'Glad70-before-LQ'!W48*$CG48*W$93</f>
        <v>0.000797654491216978</v>
      </c>
      <c r="X48" s="64">
        <f>'Glad70-before-LQ'!X48*$CG48*X$93</f>
        <v>0</v>
      </c>
      <c r="Y48" s="62">
        <f>'Glad70-before-LQ'!Y48*$CG48*Y$93</f>
        <v>0.00051634953783408</v>
      </c>
      <c r="Z48" s="62">
        <f>'Glad70-before-LQ'!Z48*$CG48*Z$93</f>
        <v>0.000849276800981736</v>
      </c>
      <c r="AA48" s="62">
        <f>'Glad70-before-LQ'!AA48*$CG48*AA$93</f>
        <v>0.000113519950217699</v>
      </c>
      <c r="AB48" s="62">
        <f>'Glad70-before-LQ'!AB48*$CG48*AB$93</f>
        <v>6.87197707695906e-06</v>
      </c>
      <c r="AC48" s="65">
        <f>'Glad70-before-LQ'!AC48*$CG48*AC$93</f>
        <v>0.00035910467922085</v>
      </c>
      <c r="AD48" s="62">
        <f>'Glad70-before-LQ'!AD48*$CG48*AD$93</f>
        <v>1.72331891643408e-06</v>
      </c>
      <c r="AE48" s="62">
        <f>'Glad70-before-LQ'!AE48*$CG48*AE$93</f>
        <v>3.51030515618328e-05</v>
      </c>
      <c r="AF48" s="62">
        <f>'Glad70-before-LQ'!AF48*$CG48*AF$93</f>
        <v>2.99807945912362e-05</v>
      </c>
      <c r="AG48" s="62">
        <f>'Glad70-before-LQ'!AG48*$CG48*AG$93</f>
        <v>0.000164314733368144</v>
      </c>
      <c r="AH48" s="62">
        <f>'Glad70-before-LQ'!AH48*$CG48*AH$93</f>
        <v>0.000505114814593192</v>
      </c>
      <c r="AI48" s="62">
        <f>'Glad70-before-LQ'!AI48*$CG48*AI$93</f>
        <v>0.023818918948706</v>
      </c>
      <c r="AJ48" s="62">
        <f>'Glad70-before-LQ'!AJ48*$CG48*AJ$93</f>
        <v>0.0030835443242002</v>
      </c>
      <c r="AK48" s="62">
        <f>'Glad70-before-LQ'!AK48*$CG48*AK$93</f>
        <v>0.0166042711305588</v>
      </c>
      <c r="AL48" s="62">
        <f>'Glad70-before-LQ'!AL48*$CG48*AL$93</f>
        <v>0.00604846559971428</v>
      </c>
      <c r="AM48" s="62">
        <f>'Glad70-before-LQ'!AM48*$CG48*AM$93</f>
        <v>0.0160236610981302</v>
      </c>
      <c r="AN48" s="62">
        <f>'Glad70-before-LQ'!AN48*$CG48*AN$93</f>
        <v>0.00182192521858755</v>
      </c>
      <c r="AO48" s="62">
        <f>'Glad70-before-LQ'!AO48*$CG48*AO$93</f>
        <v>0.000160267968039162</v>
      </c>
      <c r="AP48" s="62">
        <f>'Glad70-before-LQ'!AP48*$CG48*AP$93</f>
        <v>0.0587194617463722</v>
      </c>
      <c r="AQ48" s="62">
        <f>'Glad70-before-LQ'!AQ48*$CG48*AQ$93</f>
        <v>0.0007259852531139119</v>
      </c>
      <c r="AR48" s="62">
        <f>'Glad70-before-LQ'!AR48*$CG48*AR$93</f>
        <v>6.0581874819452e-05</v>
      </c>
      <c r="AS48" s="62">
        <f>'Glad70-before-LQ'!AS48*$CG48*AS$93</f>
        <v>0.00238693891756606</v>
      </c>
      <c r="AT48" s="62">
        <f>'Glad70-before-LQ'!AT48*$CG48*AT$93</f>
        <v>4.53386383892846e-05</v>
      </c>
      <c r="AU48" s="62">
        <f>'Glad70-before-LQ'!AU48*$CG48*AU$93</f>
        <v>0.383734883773788</v>
      </c>
      <c r="AV48" s="62">
        <f>'Glad70-before-LQ'!AV48*$CG48*AV$93</f>
        <v>0.160829628098009</v>
      </c>
      <c r="AW48" s="62">
        <f>'Glad70-before-LQ'!AW48*$CG48*AW$93</f>
        <v>1.44524620137904e-06</v>
      </c>
      <c r="AX48" s="62">
        <f>'Glad70-before-LQ'!AX48*$CG48*AX$93</f>
        <v>0.0171151647831421</v>
      </c>
      <c r="AY48" s="62">
        <f>'Glad70-before-LQ'!AY48*$CG48*AY$93</f>
        <v>0.0040291722175992</v>
      </c>
      <c r="AZ48" s="62">
        <f>'Glad70-before-LQ'!AZ48*$CG48*AZ$93</f>
        <v>0.00120454879240551</v>
      </c>
      <c r="BA48" s="62">
        <f>'Glad70-before-LQ'!BA48*$CG48*BA$93</f>
        <v>0.000624047055248266</v>
      </c>
      <c r="BB48" s="62">
        <f>'Glad70-before-LQ'!BB48*$CG48*BB$93</f>
        <v>0.000171540646641309</v>
      </c>
      <c r="BC48" s="62">
        <f>'Glad70-before-LQ'!BC48*$CG48*BC$93</f>
        <v>0.0946440655115144</v>
      </c>
      <c r="BD48" s="62">
        <f>'Glad70-before-LQ'!BD48*$CG48*BD$93</f>
        <v>0.0189840360429001</v>
      </c>
      <c r="BE48" s="62">
        <f>'Glad70-before-LQ'!BE48*$CG48*BE$93</f>
        <v>0.432250872444328</v>
      </c>
      <c r="BF48" s="62">
        <f>'Glad70-before-LQ'!BF48*$CG48*BF$93</f>
        <v>7.90884485056974e-05</v>
      </c>
      <c r="BG48" s="62">
        <f>'Glad70-before-LQ'!BG48*$CG48*BG$93</f>
        <v>0.31290900504489</v>
      </c>
      <c r="BH48" s="62">
        <f>'Glad70-before-LQ'!BH48*$CG48*BH$93</f>
        <v>0.000972685059477692</v>
      </c>
      <c r="BI48" s="62">
        <f>'Glad70-before-LQ'!BI48*$CG48*BI$93</f>
        <v>0.008568744398599721</v>
      </c>
      <c r="BJ48" s="62">
        <f>'Glad70-before-LQ'!BJ48*$CG48*BJ$93</f>
        <v>0.000101306850637779</v>
      </c>
      <c r="BK48" s="62">
        <f>'Glad70-before-LQ'!BK48*$CG48*BK$93</f>
        <v>0.0677088802949026</v>
      </c>
      <c r="BL48" s="62">
        <f>'Glad70-before-LQ'!BL48*$CG48*BL$93</f>
        <v>0.102266611384348</v>
      </c>
      <c r="BM48" s="62">
        <f>'Glad70-before-LQ'!BM48*$CG48*BM$93</f>
        <v>0.0144299830890726</v>
      </c>
      <c r="BN48" s="62">
        <f>'Glad70-before-LQ'!BN48*$CG48*BN$93</f>
        <v>0.0010008433854939</v>
      </c>
      <c r="BO48" s="62">
        <f>'Glad70-before-LQ'!BO48*$CG48*BO$93</f>
        <v>0.00853911653927612</v>
      </c>
      <c r="BP48" s="62">
        <f>'Glad70-before-LQ'!BP48*$CG48*BP$93</f>
        <v>0.0123997568474152</v>
      </c>
      <c r="BQ48" s="62">
        <f>'Glad70-before-LQ'!BQ48*$CG48*BQ$93</f>
        <v>0.021157229338732</v>
      </c>
      <c r="BR48" s="62">
        <f>'Glad70-before-LQ'!BR48*$CG48*BR$93</f>
        <v>0.000248962107288126</v>
      </c>
      <c r="BS48" s="62">
        <f>'Glad70-before-LQ'!BS48*$CG48*BS$93</f>
        <v>0.00261598026705262</v>
      </c>
      <c r="BT48" s="62">
        <f>'Glad70-before-LQ'!BT48*$CG48*BT$93</f>
        <v>0.00413047937826496</v>
      </c>
      <c r="BU48" s="62">
        <f>'Glad70-before-LQ'!BU48*$CG48*BU$93</f>
        <v>0.0134999084681341</v>
      </c>
      <c r="BV48" s="4">
        <f>SUM(D48:BU48)</f>
        <v>1.8512043563539</v>
      </c>
      <c r="BW48" s="66">
        <f>'Glad-base'!BW48*'Households'!$B$3/'Households'!$B$7</f>
        <v>3.5070519015139</v>
      </c>
      <c r="BX48" s="66">
        <f>'Glad-base'!BX48*'Households'!$B$3/'Households'!$B$7</f>
        <v>1.1006379915757</v>
      </c>
      <c r="BY48" s="66">
        <f>'Glad-base'!BY48*'Businesses'!$B$4/'Businesses'!$C$4</f>
        <v>1.61938809008465</v>
      </c>
      <c r="BZ48" s="66">
        <f>'Glad-base'!BZ48*'Households'!$B$3/'Households'!$B$7</f>
        <v>0.00481975711637487</v>
      </c>
      <c r="CA48" s="66">
        <f>'Glad-base'!CA48*'Households'!$B$3/'Households'!$B$7</f>
        <v>1.30627747881565</v>
      </c>
      <c r="CB48" s="66">
        <f>'Glad-base'!CB48*'Glad-id-output'!B46/'Glad-id-output'!E46</f>
        <v>0.00187487690348079</v>
      </c>
      <c r="CC48" s="62">
        <f>'Exports'!D49</f>
        <v>0.5</v>
      </c>
      <c r="CD48" s="4">
        <f>SUM(BW48:CC48)</f>
        <v>8.040050096009759</v>
      </c>
      <c r="CE48" s="4">
        <f>SUM(CD48,BV48)</f>
        <v>9.891254452363659</v>
      </c>
      <c r="CF48" s="67">
        <v>0.000913371122658347</v>
      </c>
      <c r="CG48" s="67">
        <f>'Glad-id-output'!I46</f>
        <v>0.2</v>
      </c>
    </row>
    <row r="49" ht="20.05" customHeight="1">
      <c r="A49" t="s" s="58">
        <v>1</v>
      </c>
      <c r="B49" s="59">
        <v>45</v>
      </c>
      <c r="C49" t="s" s="60">
        <v>205</v>
      </c>
      <c r="D49" s="61">
        <f>'Glad70-before-LQ'!D49*$CG49*D$93</f>
        <v>0.00124640664648676</v>
      </c>
      <c r="E49" s="62">
        <f>'Glad70-before-LQ'!E49*$CG49*E$93</f>
        <v>0.0142147827918761</v>
      </c>
      <c r="F49" s="62">
        <f>'Glad70-before-LQ'!F49*$CG49*F$93</f>
        <v>0</v>
      </c>
      <c r="G49" s="62">
        <f>'Glad70-before-LQ'!G49*$CG49*G$93</f>
        <v>0.007550284905448</v>
      </c>
      <c r="H49" s="62">
        <f>'Glad70-before-LQ'!H49*$CG49*H$93</f>
        <v>0.00271144716052557</v>
      </c>
      <c r="I49" s="62">
        <f>'Glad70-before-LQ'!I49*$CG49*I$93</f>
        <v>0.00302174553899493</v>
      </c>
      <c r="J49" s="62">
        <f>'Glad70-before-LQ'!J49*$CG49*J$93</f>
        <v>0.143521319050346</v>
      </c>
      <c r="K49" s="63">
        <f>'Glad70-before-LQ'!K49*$CG49*K$93</f>
        <v>0.0507869900207512</v>
      </c>
      <c r="L49" s="62">
        <f>'Glad70-before-LQ'!L49*$CG49*L$93</f>
        <v>0.00735304165324544</v>
      </c>
      <c r="M49" s="62">
        <f>'Glad70-before-LQ'!M49*$CG49*M$93</f>
        <v>0.00683759184250912</v>
      </c>
      <c r="N49" s="62">
        <f>'Glad70-before-LQ'!N49*$CG49*N$93</f>
        <v>0.0144060073720118</v>
      </c>
      <c r="O49" s="62">
        <f>'Glad70-before-LQ'!O49*$CG49*O$93</f>
        <v>0.009630297149764161</v>
      </c>
      <c r="P49" s="62">
        <f>'Glad70-before-LQ'!P49*$CG49*P$93</f>
        <v>0.000165929346714676</v>
      </c>
      <c r="Q49" s="62">
        <f>'Glad70-before-LQ'!Q49*$CG49*Q$93</f>
        <v>0.00300267789843706</v>
      </c>
      <c r="R49" s="62">
        <f>'Glad70-before-LQ'!R49*$CG49*R$93</f>
        <v>0.000158453903474698</v>
      </c>
      <c r="S49" s="62">
        <f>'Glad70-before-LQ'!S49*$CG49*S$93</f>
        <v>0.000374450246984086</v>
      </c>
      <c r="T49" s="62">
        <f>'Glad70-before-LQ'!T49*$CG49*T$93</f>
        <v>0.000269649499480373</v>
      </c>
      <c r="U49" s="62">
        <f>'Glad70-before-LQ'!U49*$CG49*U$93</f>
        <v>0.313320048634712</v>
      </c>
      <c r="V49" s="62">
        <f>'Glad70-before-LQ'!V49*$CG49*V$93</f>
        <v>0.0053342982962206</v>
      </c>
      <c r="W49" s="62">
        <f>'Glad70-before-LQ'!W49*$CG49*W$93</f>
        <v>0.0409355239930336</v>
      </c>
      <c r="X49" s="64">
        <f>'Glad70-before-LQ'!X49*$CG49*X$93</f>
        <v>0</v>
      </c>
      <c r="Y49" s="62">
        <f>'Glad70-before-LQ'!Y49*$CG49*Y$93</f>
        <v>0.0294376948216597</v>
      </c>
      <c r="Z49" s="62">
        <f>'Glad70-before-LQ'!Z49*$CG49*Z$93</f>
        <v>0.08497350438599641</v>
      </c>
      <c r="AA49" s="62">
        <f>'Glad70-before-LQ'!AA49*$CG49*AA$93</f>
        <v>0.0140864603217176</v>
      </c>
      <c r="AB49" s="62">
        <f>'Glad70-before-LQ'!AB49*$CG49*AB$93</f>
        <v>0.000182225548954081</v>
      </c>
      <c r="AC49" s="65">
        <f>'Glad70-before-LQ'!AC49*$CG49*AC$93</f>
        <v>0.0227456407360405</v>
      </c>
      <c r="AD49" s="62">
        <f>'Glad70-before-LQ'!AD49*$CG49*AD$93</f>
        <v>0.00100444873986443</v>
      </c>
      <c r="AE49" s="62">
        <f>'Glad70-before-LQ'!AE49*$CG49*AE$93</f>
        <v>0.0172396561008019</v>
      </c>
      <c r="AF49" s="62">
        <f>'Glad70-before-LQ'!AF49*$CG49*AF$93</f>
        <v>0.0586712682086988</v>
      </c>
      <c r="AG49" s="62">
        <f>'Glad70-before-LQ'!AG49*$CG49*AG$93</f>
        <v>0.016652921883178</v>
      </c>
      <c r="AH49" s="62">
        <f>'Glad70-before-LQ'!AH49*$CG49*AH$93</f>
        <v>0.100381529324295</v>
      </c>
      <c r="AI49" s="62">
        <f>'Glad70-before-LQ'!AI49*$CG49*AI$93</f>
        <v>0.449688313778624</v>
      </c>
      <c r="AJ49" s="62">
        <f>'Glad70-before-LQ'!AJ49*$CG49*AJ$93</f>
        <v>0.241663239130427</v>
      </c>
      <c r="AK49" s="62">
        <f>'Glad70-before-LQ'!AK49*$CG49*AK$93</f>
        <v>1.22217145184846</v>
      </c>
      <c r="AL49" s="62">
        <f>'Glad70-before-LQ'!AL49*$CG49*AL$93</f>
        <v>0.639565082302148</v>
      </c>
      <c r="AM49" s="62">
        <f>'Glad70-before-LQ'!AM49*$CG49*AM$93</f>
        <v>1.39531449374752</v>
      </c>
      <c r="AN49" s="62">
        <f>'Glad70-before-LQ'!AN49*$CG49*AN$93</f>
        <v>0.0845488382033632</v>
      </c>
      <c r="AO49" s="62">
        <f>'Glad70-before-LQ'!AO49*$CG49*AO$93</f>
        <v>0.00111679523550056</v>
      </c>
      <c r="AP49" s="62">
        <f>'Glad70-before-LQ'!AP49*$CG49*AP$93</f>
        <v>0.0188007966185125</v>
      </c>
      <c r="AQ49" s="62">
        <f>'Glad70-before-LQ'!AQ49*$CG49*AQ$93</f>
        <v>0.08004146008540521</v>
      </c>
      <c r="AR49" s="62">
        <f>'Glad70-before-LQ'!AR49*$CG49*AR$93</f>
        <v>0.0148124352855732</v>
      </c>
      <c r="AS49" s="62">
        <f>'Glad70-before-LQ'!AS49*$CG49*AS$93</f>
        <v>0.262064042838847</v>
      </c>
      <c r="AT49" s="62">
        <f>'Glad70-before-LQ'!AT49*$CG49*AT$93</f>
        <v>0.000117156496136802</v>
      </c>
      <c r="AU49" s="62">
        <f>'Glad70-before-LQ'!AU49*$CG49*AU$93</f>
        <v>0.0488653185273768</v>
      </c>
      <c r="AV49" s="62">
        <f>'Glad70-before-LQ'!AV49*$CG49*AV$93</f>
        <v>0.00770312091261468</v>
      </c>
      <c r="AW49" s="62">
        <f>'Glad70-before-LQ'!AW49*$CG49*AW$93</f>
        <v>0.00675449837246948</v>
      </c>
      <c r="AX49" s="62">
        <f>'Glad70-before-LQ'!AX49*$CG49*AX$93</f>
        <v>0.171835204911484</v>
      </c>
      <c r="AY49" s="62">
        <f>'Glad70-before-LQ'!AY49*$CG49*AY$93</f>
        <v>0.0061359027040042</v>
      </c>
      <c r="AZ49" s="62">
        <f>'Glad70-before-LQ'!AZ49*$CG49*AZ$93</f>
        <v>0.122234000064483</v>
      </c>
      <c r="BA49" s="62">
        <f>'Glad70-before-LQ'!BA49*$CG49*BA$93</f>
        <v>0.012555433548469</v>
      </c>
      <c r="BB49" s="62">
        <f>'Glad70-before-LQ'!BB49*$CG49*BB$93</f>
        <v>0.0119156206381806</v>
      </c>
      <c r="BC49" s="62">
        <f>'Glad70-before-LQ'!BC49*$CG49*BC$93</f>
        <v>0.427319648017896</v>
      </c>
      <c r="BD49" s="62">
        <f>'Glad70-before-LQ'!BD49*$CG49*BD$93</f>
        <v>0.252759223504212</v>
      </c>
      <c r="BE49" s="62">
        <f>'Glad70-before-LQ'!BE49*$CG49*BE$93</f>
        <v>1.35529634134815</v>
      </c>
      <c r="BF49" s="62">
        <f>'Glad70-before-LQ'!BF49*$CG49*BF$93</f>
        <v>0.000498597025579472</v>
      </c>
      <c r="BG49" s="62">
        <f>'Glad70-before-LQ'!BG49*$CG49*BG$93</f>
        <v>0.609034192686188</v>
      </c>
      <c r="BH49" s="62">
        <f>'Glad70-before-LQ'!BH49*$CG49*BH$93</f>
        <v>0.335362478034774</v>
      </c>
      <c r="BI49" s="62">
        <f>'Glad70-before-LQ'!BI49*$CG49*BI$93</f>
        <v>0.0578166984376364</v>
      </c>
      <c r="BJ49" s="62">
        <f>'Glad70-before-LQ'!BJ49*$CG49*BJ$93</f>
        <v>0.00124471956276303</v>
      </c>
      <c r="BK49" s="62">
        <f>'Glad70-before-LQ'!BK49*$CG49*BK$93</f>
        <v>0.259145670773841</v>
      </c>
      <c r="BL49" s="62">
        <f>'Glad70-before-LQ'!BL49*$CG49*BL$93</f>
        <v>0.232456518857428</v>
      </c>
      <c r="BM49" s="62">
        <f>'Glad70-before-LQ'!BM49*$CG49*BM$93</f>
        <v>0.0368700849772431</v>
      </c>
      <c r="BN49" s="62">
        <f>'Glad70-before-LQ'!BN49*$CG49*BN$93</f>
        <v>0.00260017415126278</v>
      </c>
      <c r="BO49" s="62">
        <f>'Glad70-before-LQ'!BO49*$CG49*BO$93</f>
        <v>0.7189835701060761</v>
      </c>
      <c r="BP49" s="62">
        <f>'Glad70-before-LQ'!BP49*$CG49*BP$93</f>
        <v>0.541266870261632</v>
      </c>
      <c r="BQ49" s="62">
        <f>'Glad70-before-LQ'!BQ49*$CG49*BQ$93</f>
        <v>0.0272034976755177</v>
      </c>
      <c r="BR49" s="62">
        <f>'Glad70-before-LQ'!BR49*$CG49*BR$93</f>
        <v>0.0448846168487324</v>
      </c>
      <c r="BS49" s="62">
        <f>'Glad70-before-LQ'!BS49*$CG49*BS$93</f>
        <v>0.0255537757944725</v>
      </c>
      <c r="BT49" s="62">
        <f>'Glad70-before-LQ'!BT49*$CG49*BT$93</f>
        <v>0.101161974747125</v>
      </c>
      <c r="BU49" s="62">
        <f>'Glad70-before-LQ'!BU49*$CG49*BU$93</f>
        <v>0.114959731360804</v>
      </c>
      <c r="BV49" s="4">
        <f>SUM(D49:BU49)</f>
        <v>10.9125378854432</v>
      </c>
      <c r="BW49" s="66">
        <f>'Glad-base'!BW49*'Households'!$B$3/'Households'!$B$7</f>
        <v>6.28630644670443</v>
      </c>
      <c r="BX49" s="66">
        <f>'Glad-base'!BX49*'Households'!$B$3/'Households'!$B$7</f>
        <v>2.07832112499485</v>
      </c>
      <c r="BY49" s="66">
        <f>'Glad-base'!BY49*'Businesses'!$B$4/'Businesses'!$C$4</f>
        <v>0.521953974834986</v>
      </c>
      <c r="BZ49" s="66">
        <f>'Glad-base'!BZ49*'Households'!$B$3/'Households'!$B$7</f>
        <v>0.0024454057569516</v>
      </c>
      <c r="CA49" s="66">
        <f>'Glad-base'!CA49*'Households'!$B$3/'Households'!$B$7</f>
        <v>0.0420543512564367</v>
      </c>
      <c r="CB49" s="66">
        <f>'Glad-base'!CB49*'Glad-id-output'!B47/'Glad-id-output'!E47</f>
        <v>0</v>
      </c>
      <c r="CC49" s="62">
        <f>'Exports'!D50</f>
        <v>0.3</v>
      </c>
      <c r="CD49" s="4">
        <f>SUM(BW49:CC49)</f>
        <v>9.231081303547651</v>
      </c>
      <c r="CE49" s="4">
        <f>SUM(CD49,BV49)</f>
        <v>20.1436191889909</v>
      </c>
      <c r="CF49" s="67">
        <v>0.000475695092606537</v>
      </c>
      <c r="CG49" s="67">
        <f>'Glad-id-output'!I47</f>
        <v>0.4</v>
      </c>
    </row>
    <row r="50" ht="20.05" customHeight="1">
      <c r="A50" t="s" s="58">
        <v>1</v>
      </c>
      <c r="B50" s="59">
        <v>46</v>
      </c>
      <c r="C50" t="s" s="60">
        <v>134</v>
      </c>
      <c r="D50" s="61">
        <f>'Glad70-before-LQ'!D50*$CG50*D$93</f>
        <v>0.0326916886200929</v>
      </c>
      <c r="E50" s="62">
        <f>'Glad70-before-LQ'!E50*$CG50*E$93</f>
        <v>0.000626011776420993</v>
      </c>
      <c r="F50" s="62">
        <f>'Glad70-before-LQ'!F50*$CG50*F$93</f>
        <v>1.26482877942404e-05</v>
      </c>
      <c r="G50" s="62">
        <f>'Glad70-before-LQ'!G50*$CG50*G$93</f>
        <v>0.000769450863998089</v>
      </c>
      <c r="H50" s="62">
        <f>'Glad70-before-LQ'!H50*$CG50*H$93</f>
        <v>0.001134838307228</v>
      </c>
      <c r="I50" s="62">
        <f>'Glad70-before-LQ'!I50*$CG50*I$93</f>
        <v>0.0574752064264</v>
      </c>
      <c r="J50" s="62">
        <f>'Glad70-before-LQ'!J50*$CG50*J$93</f>
        <v>1.56214146953417</v>
      </c>
      <c r="K50" s="63">
        <f>'Glad70-before-LQ'!K50*$CG50*K$93</f>
        <v>0.0872898856824092</v>
      </c>
      <c r="L50" s="62">
        <f>'Glad70-before-LQ'!L50*$CG50*L$93</f>
        <v>0.0123243814911769</v>
      </c>
      <c r="M50" s="62">
        <f>'Glad70-before-LQ'!M50*$CG50*M$93</f>
        <v>0.0136199510197351</v>
      </c>
      <c r="N50" s="62">
        <f>'Glad70-before-LQ'!N50*$CG50*N$93</f>
        <v>0.0172584984867028</v>
      </c>
      <c r="O50" s="62">
        <f>'Glad70-before-LQ'!O50*$CG50*O$93</f>
        <v>0.0247140097297279</v>
      </c>
      <c r="P50" s="62">
        <f>'Glad70-before-LQ'!P50*$CG50*P$93</f>
        <v>0.00326531837208038</v>
      </c>
      <c r="Q50" s="62">
        <f>'Glad70-before-LQ'!Q50*$CG50*Q$93</f>
        <v>0.0116558986765864</v>
      </c>
      <c r="R50" s="62">
        <f>'Glad70-before-LQ'!R50*$CG50*R$93</f>
        <v>0.0242349869505112</v>
      </c>
      <c r="S50" s="62">
        <f>'Glad70-before-LQ'!S50*$CG50*S$93</f>
        <v>0.00793225539115926</v>
      </c>
      <c r="T50" s="62">
        <f>'Glad70-before-LQ'!T50*$CG50*T$93</f>
        <v>0.112834420452567</v>
      </c>
      <c r="U50" s="62">
        <f>'Glad70-before-LQ'!U50*$CG50*U$93</f>
        <v>0.757042099677059</v>
      </c>
      <c r="V50" s="62">
        <f>'Glad70-before-LQ'!V50*$CG50*V$93</f>
        <v>0.0342343787662717</v>
      </c>
      <c r="W50" s="62">
        <f>'Glad70-before-LQ'!W50*$CG50*W$93</f>
        <v>0.776479746971495</v>
      </c>
      <c r="X50" s="64">
        <f>'Glad70-before-LQ'!X50*$CG50*X$93</f>
        <v>0</v>
      </c>
      <c r="Y50" s="62">
        <f>'Glad70-before-LQ'!Y50*$CG50*Y$93</f>
        <v>0.255082867205529</v>
      </c>
      <c r="Z50" s="62">
        <f>'Glad70-before-LQ'!Z50*$CG50*Z$93</f>
        <v>0.177950578134681</v>
      </c>
      <c r="AA50" s="62">
        <f>'Glad70-before-LQ'!AA50*$CG50*AA$93</f>
        <v>0.0906993067064651</v>
      </c>
      <c r="AB50" s="62">
        <f>'Glad70-before-LQ'!AB50*$CG50*AB$93</f>
        <v>0.00122310794205381</v>
      </c>
      <c r="AC50" s="65">
        <f>'Glad70-before-LQ'!AC50*$CG50*AC$93</f>
        <v>0.578996203129961</v>
      </c>
      <c r="AD50" s="62">
        <f>'Glad70-before-LQ'!AD50*$CG50*AD$93</f>
        <v>0.00369992036308616</v>
      </c>
      <c r="AE50" s="62">
        <f>'Glad70-before-LQ'!AE50*$CG50*AE$93</f>
        <v>0.041720105599776</v>
      </c>
      <c r="AF50" s="62">
        <f>'Glad70-before-LQ'!AF50*$CG50*AF$93</f>
        <v>0.252869653475469</v>
      </c>
      <c r="AG50" s="62">
        <f>'Glad70-before-LQ'!AG50*$CG50*AG$93</f>
        <v>0.195383246949027</v>
      </c>
      <c r="AH50" s="62">
        <f>'Glad70-before-LQ'!AH50*$CG50*AH$93</f>
        <v>0.707364652962002</v>
      </c>
      <c r="AI50" s="62">
        <f>'Glad70-before-LQ'!AI50*$CG50*AI$93</f>
        <v>0.414436112084112</v>
      </c>
      <c r="AJ50" s="62">
        <f>'Glad70-before-LQ'!AJ50*$CG50*AJ$93</f>
        <v>0.975640019104597</v>
      </c>
      <c r="AK50" s="62">
        <f>'Glad70-before-LQ'!AK50*$CG50*AK$93</f>
        <v>2.8770504455307</v>
      </c>
      <c r="AL50" s="62">
        <f>'Glad70-before-LQ'!AL50*$CG50*AL$93</f>
        <v>0.250267670637309</v>
      </c>
      <c r="AM50" s="62">
        <f>'Glad70-before-LQ'!AM50*$CG50*AM$93</f>
        <v>0.135147771094588</v>
      </c>
      <c r="AN50" s="62">
        <f>'Glad70-before-LQ'!AN50*$CG50*AN$93</f>
        <v>0.5703546025778941</v>
      </c>
      <c r="AO50" s="62">
        <f>'Glad70-before-LQ'!AO50*$CG50*AO$93</f>
        <v>0.157478058353454</v>
      </c>
      <c r="AP50" s="62">
        <f>'Glad70-before-LQ'!AP50*$CG50*AP$93</f>
        <v>0.147713675296528</v>
      </c>
      <c r="AQ50" s="62">
        <f>'Glad70-before-LQ'!AQ50*$CG50*AQ$93</f>
        <v>0.00658278258802926</v>
      </c>
      <c r="AR50" s="62">
        <f>'Glad70-before-LQ'!AR50*$CG50*AR$93</f>
        <v>0.13291143883362</v>
      </c>
      <c r="AS50" s="62">
        <f>'Glad70-before-LQ'!AS50*$CG50*AS$93</f>
        <v>1.3121803716425</v>
      </c>
      <c r="AT50" s="62">
        <f>'Glad70-before-LQ'!AT50*$CG50*AT$93</f>
        <v>0.0381957615298694</v>
      </c>
      <c r="AU50" s="62">
        <f>'Glad70-before-LQ'!AU50*$CG50*AU$93</f>
        <v>0.0516632117525711</v>
      </c>
      <c r="AV50" s="62">
        <f>'Glad70-before-LQ'!AV50*$CG50*AV$93</f>
        <v>0.00315794468482683</v>
      </c>
      <c r="AW50" s="62">
        <f>'Glad70-before-LQ'!AW50*$CG50*AW$93</f>
        <v>0.054769883535103</v>
      </c>
      <c r="AX50" s="62">
        <f>'Glad70-before-LQ'!AX50*$CG50*AX$93</f>
        <v>0.17310608173891</v>
      </c>
      <c r="AY50" s="62">
        <f>'Glad70-before-LQ'!AY50*$CG50*AY$93</f>
        <v>0.0701280451853625</v>
      </c>
      <c r="AZ50" s="62">
        <f>'Glad70-before-LQ'!AZ50*$CG50*AZ$93</f>
        <v>0.328984649066014</v>
      </c>
      <c r="BA50" s="62">
        <f>'Glad70-before-LQ'!BA50*$CG50*BA$93</f>
        <v>0.0576206003870399</v>
      </c>
      <c r="BB50" s="62">
        <f>'Glad70-before-LQ'!BB50*$CG50*BB$93</f>
        <v>0.344463268837847</v>
      </c>
      <c r="BC50" s="62">
        <f>'Glad70-before-LQ'!BC50*$CG50*BC$93</f>
        <v>0.348555089282731</v>
      </c>
      <c r="BD50" s="62">
        <f>'Glad70-before-LQ'!BD50*$CG50*BD$93</f>
        <v>0.150778468021277</v>
      </c>
      <c r="BE50" s="62">
        <f>'Glad70-before-LQ'!BE50*$CG50*BE$93</f>
        <v>3.21880941158818</v>
      </c>
      <c r="BF50" s="62">
        <f>'Glad70-before-LQ'!BF50*$CG50*BF$93</f>
        <v>0.0389590291989055</v>
      </c>
      <c r="BG50" s="62">
        <f>'Glad70-before-LQ'!BG50*$CG50*BG$93</f>
        <v>0.783686288722267</v>
      </c>
      <c r="BH50" s="62">
        <f>'Glad70-before-LQ'!BH50*$CG50*BH$93</f>
        <v>0.160462153566415</v>
      </c>
      <c r="BI50" s="62">
        <f>'Glad70-before-LQ'!BI50*$CG50*BI$93</f>
        <v>0.681427473300218</v>
      </c>
      <c r="BJ50" s="62">
        <f>'Glad70-before-LQ'!BJ50*$CG50*BJ$93</f>
        <v>0.000639619085634156</v>
      </c>
      <c r="BK50" s="62">
        <f>'Glad70-before-LQ'!BK50*$CG50*BK$93</f>
        <v>0.461279115273862</v>
      </c>
      <c r="BL50" s="62">
        <f>'Glad70-before-LQ'!BL50*$CG50*BL$93</f>
        <v>1.82022148934168</v>
      </c>
      <c r="BM50" s="62">
        <f>'Glad70-before-LQ'!BM50*$CG50*BM$93</f>
        <v>0.344919855172939</v>
      </c>
      <c r="BN50" s="62">
        <f>'Glad70-before-LQ'!BN50*$CG50*BN$93</f>
        <v>0.176529882702775</v>
      </c>
      <c r="BO50" s="62">
        <f>'Glad70-before-LQ'!BO50*$CG50*BO$93</f>
        <v>0.6823651171512291</v>
      </c>
      <c r="BP50" s="62">
        <f>'Glad70-before-LQ'!BP50*$CG50*BP$93</f>
        <v>0.458123399985563</v>
      </c>
      <c r="BQ50" s="62">
        <f>'Glad70-before-LQ'!BQ50*$CG50*BQ$93</f>
        <v>0.0754759039755287</v>
      </c>
      <c r="BR50" s="62">
        <f>'Glad70-before-LQ'!BR50*$CG50*BR$93</f>
        <v>0.050327859289656</v>
      </c>
      <c r="BS50" s="62">
        <f>'Glad70-before-LQ'!BS50*$CG50*BS$93</f>
        <v>0.0172579489837303</v>
      </c>
      <c r="BT50" s="62">
        <f>'Glad70-before-LQ'!BT50*$CG50*BT$93</f>
        <v>0.276641415905518</v>
      </c>
      <c r="BU50" s="62">
        <f>'Glad70-before-LQ'!BU50*$CG50*BU$93</f>
        <v>0.445206326901153</v>
      </c>
      <c r="BV50" s="4">
        <f>SUM(D50:BU50)</f>
        <v>24.1362450298618</v>
      </c>
      <c r="BW50" s="66">
        <f>'Glad-base'!BW50*'Households'!$B$3/'Households'!$B$7</f>
        <v>7.0962997092173</v>
      </c>
      <c r="BX50" s="66">
        <f>'Glad-base'!BX50*'Households'!$B$3/'Households'!$B$7</f>
        <v>0.115926443759011</v>
      </c>
      <c r="BY50" s="66">
        <f>'Glad-base'!BY50*'Businesses'!$B$4/'Businesses'!$C$4</f>
        <v>0.149318974093618</v>
      </c>
      <c r="BZ50" s="66">
        <f>'Glad-base'!BZ50*'Households'!$B$3/'Households'!$B$7</f>
        <v>0.00679196446961895</v>
      </c>
      <c r="CA50" s="66">
        <f>'Glad-base'!CA50*'Households'!$B$3/'Households'!$B$7</f>
        <v>0.06332051446961889</v>
      </c>
      <c r="CB50" s="66">
        <f>'Glad-base'!CB50*'Glad-id-output'!B48/'Glad-id-output'!E48</f>
        <v>-2.32681966987272e-05</v>
      </c>
      <c r="CC50" s="62">
        <f>'Exports'!D51</f>
        <v>0</v>
      </c>
      <c r="CD50" s="4">
        <f>SUM(BW50:CC50)</f>
        <v>7.43163433781247</v>
      </c>
      <c r="CE50" s="4">
        <f>SUM(CD50,BV50)</f>
        <v>31.5678793676743</v>
      </c>
      <c r="CF50" s="67">
        <v>0.000133571737650558</v>
      </c>
      <c r="CG50" s="67">
        <f>'Glad-id-output'!I48</f>
        <v>0.7</v>
      </c>
    </row>
    <row r="51" ht="20.05" customHeight="1">
      <c r="A51" t="s" s="58">
        <v>1</v>
      </c>
      <c r="B51" s="59">
        <v>47</v>
      </c>
      <c r="C51" t="s" s="60">
        <v>206</v>
      </c>
      <c r="D51" s="61">
        <f>'Glad70-before-LQ'!D51*$CG51*D$93</f>
        <v>0.0446726066090666</v>
      </c>
      <c r="E51" s="62">
        <f>'Glad70-before-LQ'!E51*$CG51*E$93</f>
        <v>0.00211845312340506</v>
      </c>
      <c r="F51" s="62">
        <f>'Glad70-before-LQ'!F51*$CG51*F$93</f>
        <v>2.16280245832248e-05</v>
      </c>
      <c r="G51" s="62">
        <f>'Glad70-before-LQ'!G51*$CG51*G$93</f>
        <v>0.002356982029277</v>
      </c>
      <c r="H51" s="62">
        <f>'Glad70-before-LQ'!H51*$CG51*H$93</f>
        <v>0.00346134260243076</v>
      </c>
      <c r="I51" s="62">
        <f>'Glad70-before-LQ'!I51*$CG51*I$93</f>
        <v>0.0323507061835684</v>
      </c>
      <c r="J51" s="62">
        <f>'Glad70-before-LQ'!J51*$CG51*J$93</f>
        <v>1.03245945064496</v>
      </c>
      <c r="K51" s="63">
        <f>'Glad70-before-LQ'!K51*$CG51*K$93</f>
        <v>0.0647676282823296</v>
      </c>
      <c r="L51" s="62">
        <f>'Glad70-before-LQ'!L51*$CG51*L$93</f>
        <v>0.008330615100962179</v>
      </c>
      <c r="M51" s="62">
        <f>'Glad70-before-LQ'!M51*$CG51*M$93</f>
        <v>0.0269926196045024</v>
      </c>
      <c r="N51" s="62">
        <f>'Glad70-before-LQ'!N51*$CG51*N$93</f>
        <v>0.02420756488493</v>
      </c>
      <c r="O51" s="62">
        <f>'Glad70-before-LQ'!O51*$CG51*O$93</f>
        <v>0.0165713954123906</v>
      </c>
      <c r="P51" s="62">
        <f>'Glad70-before-LQ'!P51*$CG51*P$93</f>
        <v>0.0029706789124768</v>
      </c>
      <c r="Q51" s="62">
        <f>'Glad70-before-LQ'!Q51*$CG51*Q$93</f>
        <v>0.0102487815962574</v>
      </c>
      <c r="R51" s="62">
        <f>'Glad70-before-LQ'!R51*$CG51*R$93</f>
        <v>0.00229816026432278</v>
      </c>
      <c r="S51" s="62">
        <f>'Glad70-before-LQ'!S51*$CG51*S$93</f>
        <v>0.00771088792321894</v>
      </c>
      <c r="T51" s="62">
        <f>'Glad70-before-LQ'!T51*$CG51*T$93</f>
        <v>0.230208588036576</v>
      </c>
      <c r="U51" s="62">
        <f>'Glad70-before-LQ'!U51*$CG51*U$93</f>
        <v>0.680656118983704</v>
      </c>
      <c r="V51" s="62">
        <f>'Glad70-before-LQ'!V51*$CG51*V$93</f>
        <v>0.0276776120487406</v>
      </c>
      <c r="W51" s="62">
        <f>'Glad70-before-LQ'!W51*$CG51*W$93</f>
        <v>0.806790726487968</v>
      </c>
      <c r="X51" s="64">
        <f>'Glad70-before-LQ'!X51*$CG51*X$93</f>
        <v>0</v>
      </c>
      <c r="Y51" s="62">
        <f>'Glad70-before-LQ'!Y51*$CG51*Y$93</f>
        <v>0.41470030922428</v>
      </c>
      <c r="Z51" s="62">
        <f>'Glad70-before-LQ'!Z51*$CG51*Z$93</f>
        <v>0.170419323931516</v>
      </c>
      <c r="AA51" s="62">
        <f>'Glad70-before-LQ'!AA51*$CG51*AA$93</f>
        <v>0.132810138562614</v>
      </c>
      <c r="AB51" s="62">
        <f>'Glad70-before-LQ'!AB51*$CG51*AB$93</f>
        <v>0.00357091371151462</v>
      </c>
      <c r="AC51" s="65">
        <f>'Glad70-before-LQ'!AC51*$CG51*AC$93</f>
        <v>0.627231139505756</v>
      </c>
      <c r="AD51" s="62">
        <f>'Glad70-before-LQ'!AD51*$CG51*AD$93</f>
        <v>0.00358973808935762</v>
      </c>
      <c r="AE51" s="62">
        <f>'Glad70-before-LQ'!AE51*$CG51*AE$93</f>
        <v>0.06992424816286801</v>
      </c>
      <c r="AF51" s="62">
        <f>'Glad70-before-LQ'!AF51*$CG51*AF$93</f>
        <v>0.192200157115791</v>
      </c>
      <c r="AG51" s="62">
        <f>'Glad70-before-LQ'!AG51*$CG51*AG$93</f>
        <v>0.236540698363756</v>
      </c>
      <c r="AH51" s="62">
        <f>'Glad70-before-LQ'!AH51*$CG51*AH$93</f>
        <v>1.00913313974843</v>
      </c>
      <c r="AI51" s="62">
        <f>'Glad70-before-LQ'!AI51*$CG51*AI$93</f>
        <v>0.58120249909866</v>
      </c>
      <c r="AJ51" s="62">
        <f>'Glad70-before-LQ'!AJ51*$CG51*AJ$93</f>
        <v>1.04940806350312</v>
      </c>
      <c r="AK51" s="62">
        <f>'Glad70-before-LQ'!AK51*$CG51*AK$93</f>
        <v>2.07812192162338</v>
      </c>
      <c r="AL51" s="62">
        <f>'Glad70-before-LQ'!AL51*$CG51*AL$93</f>
        <v>0.124206384321445</v>
      </c>
      <c r="AM51" s="62">
        <f>'Glad70-before-LQ'!AM51*$CG51*AM$93</f>
        <v>0.16983092094959</v>
      </c>
      <c r="AN51" s="62">
        <f>'Glad70-before-LQ'!AN51*$CG51*AN$93</f>
        <v>0.46695473071064</v>
      </c>
      <c r="AO51" s="62">
        <f>'Glad70-before-LQ'!AO51*$CG51*AO$93</f>
        <v>0.175471717237759</v>
      </c>
      <c r="AP51" s="62">
        <f>'Glad70-before-LQ'!AP51*$CG51*AP$93</f>
        <v>0.108452312467981</v>
      </c>
      <c r="AQ51" s="62">
        <f>'Glad70-before-LQ'!AQ51*$CG51*AQ$93</f>
        <v>0.0131471304388687</v>
      </c>
      <c r="AR51" s="62">
        <f>'Glad70-before-LQ'!AR51*$CG51*AR$93</f>
        <v>0.09258137130208199</v>
      </c>
      <c r="AS51" s="62">
        <f>'Glad70-before-LQ'!AS51*$CG51*AS$93</f>
        <v>1.35330931600304</v>
      </c>
      <c r="AT51" s="62">
        <f>'Glad70-before-LQ'!AT51*$CG51*AT$93</f>
        <v>0.034875330231981</v>
      </c>
      <c r="AU51" s="62">
        <f>'Glad70-before-LQ'!AU51*$CG51*AU$93</f>
        <v>0.00705699757241764</v>
      </c>
      <c r="AV51" s="62">
        <f>'Glad70-before-LQ'!AV51*$CG51*AV$93</f>
        <v>0.0229039575968566</v>
      </c>
      <c r="AW51" s="62">
        <f>'Glad70-before-LQ'!AW51*$CG51*AW$93</f>
        <v>0.078280523623405</v>
      </c>
      <c r="AX51" s="62">
        <f>'Glad70-before-LQ'!AX51*$CG51*AX$93</f>
        <v>0.848965973270092</v>
      </c>
      <c r="AY51" s="62">
        <f>'Glad70-before-LQ'!AY51*$CG51*AY$93</f>
        <v>0.00327495097319368</v>
      </c>
      <c r="AZ51" s="62">
        <f>'Glad70-before-LQ'!AZ51*$CG51*AZ$93</f>
        <v>0.191734881655448</v>
      </c>
      <c r="BA51" s="62">
        <f>'Glad70-before-LQ'!BA51*$CG51*BA$93</f>
        <v>0.0325624080459974</v>
      </c>
      <c r="BB51" s="62">
        <f>'Glad70-before-LQ'!BB51*$CG51*BB$93</f>
        <v>0.235619716452346</v>
      </c>
      <c r="BC51" s="62">
        <f>'Glad70-before-LQ'!BC51*$CG51*BC$93</f>
        <v>0.476284467798898</v>
      </c>
      <c r="BD51" s="62">
        <f>'Glad70-before-LQ'!BD51*$CG51*BD$93</f>
        <v>0.180154664817435</v>
      </c>
      <c r="BE51" s="62">
        <f>'Glad70-before-LQ'!BE51*$CG51*BE$93</f>
        <v>1.87482331970119</v>
      </c>
      <c r="BF51" s="62">
        <f>'Glad70-before-LQ'!BF51*$CG51*BF$93</f>
        <v>0.0341420074999186</v>
      </c>
      <c r="BG51" s="62">
        <f>'Glad70-before-LQ'!BG51*$CG51*BG$93</f>
        <v>0.937447083503936</v>
      </c>
      <c r="BH51" s="62">
        <f>'Glad70-before-LQ'!BH51*$CG51*BH$93</f>
        <v>0.225061417578344</v>
      </c>
      <c r="BI51" s="62">
        <f>'Glad70-before-LQ'!BI51*$CG51*BI$93</f>
        <v>0.732814117679054</v>
      </c>
      <c r="BJ51" s="62">
        <f>'Glad70-before-LQ'!BJ51*$CG51*BJ$93</f>
        <v>0.00106606226079801</v>
      </c>
      <c r="BK51" s="62">
        <f>'Glad70-before-LQ'!BK51*$CG51*BK$93</f>
        <v>0.37470506984683</v>
      </c>
      <c r="BL51" s="62">
        <f>'Glad70-before-LQ'!BL51*$CG51*BL$93</f>
        <v>1.91517531705942</v>
      </c>
      <c r="BM51" s="62">
        <f>'Glad70-before-LQ'!BM51*$CG51*BM$93</f>
        <v>0.20811498278787</v>
      </c>
      <c r="BN51" s="62">
        <f>'Glad70-before-LQ'!BN51*$CG51*BN$93</f>
        <v>0.0472603876107716</v>
      </c>
      <c r="BO51" s="62">
        <f>'Glad70-before-LQ'!BO51*$CG51*BO$93</f>
        <v>1.30250844086123</v>
      </c>
      <c r="BP51" s="62">
        <f>'Glad70-before-LQ'!BP51*$CG51*BP$93</f>
        <v>0.396356971066032</v>
      </c>
      <c r="BQ51" s="62">
        <f>'Glad70-before-LQ'!BQ51*$CG51*BQ$93</f>
        <v>0.0175024447484659</v>
      </c>
      <c r="BR51" s="62">
        <f>'Glad70-before-LQ'!BR51*$CG51*BR$93</f>
        <v>0.0421175197550584</v>
      </c>
      <c r="BS51" s="62">
        <f>'Glad70-before-LQ'!BS51*$CG51*BS$93</f>
        <v>0.0144597478901759</v>
      </c>
      <c r="BT51" s="62">
        <f>'Glad70-before-LQ'!BT51*$CG51*BT$93</f>
        <v>0.603078352606446</v>
      </c>
      <c r="BU51" s="62">
        <f>'Glad70-before-LQ'!BU51*$CG51*BU$93</f>
        <v>0.47836121810988</v>
      </c>
      <c r="BV51" s="4">
        <f>SUM(D51:BU51)</f>
        <v>23.4163870534316</v>
      </c>
      <c r="BW51" s="66">
        <f>'Glad-base'!BW51*'Households'!$B$3/'Households'!$B$7</f>
        <v>46.8451859489907</v>
      </c>
      <c r="BX51" s="66">
        <f>'Glad-base'!BX51*'Households'!$B$3/'Households'!$B$7</f>
        <v>0.371457462883625</v>
      </c>
      <c r="BY51" s="66">
        <f>'Glad-base'!BY51*'Businesses'!$B$4/'Businesses'!$C$4</f>
        <v>2.88070760747351</v>
      </c>
      <c r="BZ51" s="66">
        <f>'Glad-base'!BZ51*'Households'!$B$3/'Households'!$B$7</f>
        <v>1.55117601342945</v>
      </c>
      <c r="CA51" s="66">
        <f>'Glad-base'!CA51*'Households'!$B$3/'Households'!$B$7</f>
        <v>1.44995066480947</v>
      </c>
      <c r="CB51" s="66">
        <f>'Glad-base'!CB51*'Glad-id-output'!B49/'Glad-id-output'!E49</f>
        <v>0</v>
      </c>
      <c r="CC51" s="62">
        <f>'Exports'!D52</f>
        <v>1.5</v>
      </c>
      <c r="CD51" s="4">
        <f>SUM(BW51:CC51)</f>
        <v>54.5984776975868</v>
      </c>
      <c r="CE51" s="4">
        <f>SUM(CD51,BV51)</f>
        <v>78.01486475101839</v>
      </c>
      <c r="CF51" s="67">
        <v>0.000419133890944007</v>
      </c>
      <c r="CG51" s="67">
        <f>'Glad-id-output'!I49</f>
        <v>0.2</v>
      </c>
    </row>
    <row r="52" ht="20.05" customHeight="1">
      <c r="A52" t="s" s="58">
        <v>1</v>
      </c>
      <c r="B52" s="59">
        <v>48</v>
      </c>
      <c r="C52" t="s" s="60">
        <v>207</v>
      </c>
      <c r="D52" s="61">
        <f>'Glad70-before-LQ'!D52*$CG52*D$93</f>
        <v>8.959023105996509e-05</v>
      </c>
      <c r="E52" s="62">
        <f>'Glad70-before-LQ'!E52*$CG52*E$93</f>
        <v>7.21915559296251e-05</v>
      </c>
      <c r="F52" s="62">
        <f>'Glad70-before-LQ'!F52*$CG52*F$93</f>
        <v>2.93059720800885e-07</v>
      </c>
      <c r="G52" s="62">
        <f>'Glad70-before-LQ'!G52*$CG52*G$93</f>
        <v>3.81824295507338e-06</v>
      </c>
      <c r="H52" s="62">
        <f>'Glad70-before-LQ'!H52*$CG52*H$93</f>
        <v>5.26032465328499e-06</v>
      </c>
      <c r="I52" s="62">
        <f>'Glad70-before-LQ'!I52*$CG52*I$93</f>
        <v>6.00140447657502e-05</v>
      </c>
      <c r="J52" s="62">
        <f>'Glad70-before-LQ'!J52*$CG52*J$93</f>
        <v>0.00182426015887776</v>
      </c>
      <c r="K52" s="63">
        <f>'Glad70-before-LQ'!K52*$CG52*K$93</f>
        <v>0.000201841694337971</v>
      </c>
      <c r="L52" s="62">
        <f>'Glad70-before-LQ'!L52*$CG52*L$93</f>
        <v>4.21059415723259e-05</v>
      </c>
      <c r="M52" s="62">
        <f>'Glad70-before-LQ'!M52*$CG52*M$93</f>
        <v>1.90674995894433e-05</v>
      </c>
      <c r="N52" s="62">
        <f>'Glad70-before-LQ'!N52*$CG52*N$93</f>
        <v>1.44828184833718e-05</v>
      </c>
      <c r="O52" s="62">
        <f>'Glad70-before-LQ'!O52*$CG52*O$93</f>
        <v>1.59684038756376e-05</v>
      </c>
      <c r="P52" s="62">
        <f>'Glad70-before-LQ'!P52*$CG52*P$93</f>
        <v>1.64526236981323e-06</v>
      </c>
      <c r="Q52" s="62">
        <f>'Glad70-before-LQ'!Q52*$CG52*Q$93</f>
        <v>6.32568624807887e-07</v>
      </c>
      <c r="R52" s="62">
        <f>'Glad70-before-LQ'!R52*$CG52*R$93</f>
        <v>2.51723417014238e-06</v>
      </c>
      <c r="S52" s="62">
        <f>'Glad70-before-LQ'!S52*$CG52*S$93</f>
        <v>2.65362628307451e-06</v>
      </c>
      <c r="T52" s="62">
        <f>'Glad70-before-LQ'!T52*$CG52*T$93</f>
        <v>6.40858859902913e-05</v>
      </c>
      <c r="U52" s="62">
        <f>'Glad70-before-LQ'!U52*$CG52*U$93</f>
        <v>0.000263650594211755</v>
      </c>
      <c r="V52" s="62">
        <f>'Glad70-before-LQ'!V52*$CG52*V$93</f>
        <v>1.66014014510716e-05</v>
      </c>
      <c r="W52" s="62">
        <f>'Glad70-before-LQ'!W52*$CG52*W$93</f>
        <v>0.000454034630410553</v>
      </c>
      <c r="X52" s="64">
        <f>'Glad70-before-LQ'!X52*$CG52*X$93</f>
        <v>0</v>
      </c>
      <c r="Y52" s="62">
        <f>'Glad70-before-LQ'!Y52*$CG52*Y$93</f>
        <v>0.000219249326019381</v>
      </c>
      <c r="Z52" s="62">
        <f>'Glad70-before-LQ'!Z52*$CG52*Z$93</f>
        <v>6.4185857887404e-05</v>
      </c>
      <c r="AA52" s="62">
        <f>'Glad70-before-LQ'!AA52*$CG52*AA$93</f>
        <v>8.64475402114843e-05</v>
      </c>
      <c r="AB52" s="62">
        <f>'Glad70-before-LQ'!AB52*$CG52*AB$93</f>
        <v>5.14354150329881e-06</v>
      </c>
      <c r="AC52" s="65">
        <f>'Glad70-before-LQ'!AC52*$CG52*AC$93</f>
        <v>9.55842254450562e-05</v>
      </c>
      <c r="AD52" s="62">
        <f>'Glad70-before-LQ'!AD52*$CG52*AD$93</f>
        <v>7.62856888092686e-07</v>
      </c>
      <c r="AE52" s="62">
        <f>'Glad70-before-LQ'!AE52*$CG52*AE$93</f>
        <v>4.03339359279107e-05</v>
      </c>
      <c r="AF52" s="62">
        <f>'Glad70-before-LQ'!AF52*$CG52*AF$93</f>
        <v>5.845708601642759e-07</v>
      </c>
      <c r="AG52" s="62">
        <f>'Glad70-before-LQ'!AG52*$CG52*AG$93</f>
        <v>6.91846172762863e-05</v>
      </c>
      <c r="AH52" s="62">
        <f>'Glad70-before-LQ'!AH52*$CG52*AH$93</f>
        <v>0.00031031222499935</v>
      </c>
      <c r="AI52" s="62">
        <f>'Glad70-before-LQ'!AI52*$CG52*AI$93</f>
        <v>0.000339921383887286</v>
      </c>
      <c r="AJ52" s="62">
        <f>'Glad70-before-LQ'!AJ52*$CG52*AJ$93</f>
        <v>0.000135815698419501</v>
      </c>
      <c r="AK52" s="62">
        <f>'Glad70-before-LQ'!AK52*$CG52*AK$93</f>
        <v>0.000103119738601813</v>
      </c>
      <c r="AL52" s="62">
        <f>'Glad70-before-LQ'!AL52*$CG52*AL$93</f>
        <v>2.11738210834698e-05</v>
      </c>
      <c r="AM52" s="62">
        <f>'Glad70-before-LQ'!AM52*$CG52*AM$93</f>
        <v>3.79122120173492e-05</v>
      </c>
      <c r="AN52" s="62">
        <f>'Glad70-before-LQ'!AN52*$CG52*AN$93</f>
        <v>0.000160894626097929</v>
      </c>
      <c r="AO52" s="62">
        <f>'Glad70-before-LQ'!AO52*$CG52*AO$93</f>
        <v>0.000115361371210547</v>
      </c>
      <c r="AP52" s="62">
        <f>'Glad70-before-LQ'!AP52*$CG52*AP$93</f>
        <v>8.36539639821732e-05</v>
      </c>
      <c r="AQ52" s="62">
        <f>'Glad70-before-LQ'!AQ52*$CG52*AQ$93</f>
        <v>5.06234278536208e-06</v>
      </c>
      <c r="AR52" s="62">
        <f>'Glad70-before-LQ'!AR52*$CG52*AR$93</f>
        <v>1.70461652041137e-05</v>
      </c>
      <c r="AS52" s="62">
        <f>'Glad70-before-LQ'!AS52*$CG52*AS$93</f>
        <v>5.83919160070654e-05</v>
      </c>
      <c r="AT52" s="62">
        <f>'Glad70-before-LQ'!AT52*$CG52*AT$93</f>
        <v>4.15792734423543e-06</v>
      </c>
      <c r="AU52" s="62">
        <f>'Glad70-before-LQ'!AU52*$CG52*AU$93</f>
        <v>3.91087230883127e-07</v>
      </c>
      <c r="AV52" s="62">
        <f>'Glad70-before-LQ'!AV52*$CG52*AV$93</f>
        <v>0</v>
      </c>
      <c r="AW52" s="62">
        <f>'Glad70-before-LQ'!AW52*$CG52*AW$93</f>
        <v>1.93835742307402e-05</v>
      </c>
      <c r="AX52" s="62">
        <f>'Glad70-before-LQ'!AX52*$CG52*AX$93</f>
        <v>3.79268821196286e-05</v>
      </c>
      <c r="AY52" s="62">
        <f>'Glad70-before-LQ'!AY52*$CG52*AY$93</f>
        <v>1.02278637893781e-06</v>
      </c>
      <c r="AZ52" s="62">
        <f>'Glad70-before-LQ'!AZ52*$CG52*AZ$93</f>
        <v>0.000324118626784879</v>
      </c>
      <c r="BA52" s="62">
        <f>'Glad70-before-LQ'!BA52*$CG52*BA$93</f>
        <v>0.000175461844169615</v>
      </c>
      <c r="BB52" s="62">
        <f>'Glad70-before-LQ'!BB52*$CG52*BB$93</f>
        <v>5.43914170804949e-05</v>
      </c>
      <c r="BC52" s="62">
        <f>'Glad70-before-LQ'!BC52*$CG52*BC$93</f>
        <v>0.000226020450912466</v>
      </c>
      <c r="BD52" s="62">
        <f>'Glad70-before-LQ'!BD52*$CG52*BD$93</f>
        <v>0.000126507275313651</v>
      </c>
      <c r="BE52" s="62">
        <f>'Glad70-before-LQ'!BE52*$CG52*BE$93</f>
        <v>0.0317458063708807</v>
      </c>
      <c r="BF52" s="62">
        <f>'Glad70-before-LQ'!BF52*$CG52*BF$93</f>
        <v>5.2348088277675e-05</v>
      </c>
      <c r="BG52" s="62">
        <f>'Glad70-before-LQ'!BG52*$CG52*BG$93</f>
        <v>0.00305946691839467</v>
      </c>
      <c r="BH52" s="62">
        <f>'Glad70-before-LQ'!BH52*$CG52*BH$93</f>
        <v>0.000126082139669888</v>
      </c>
      <c r="BI52" s="62">
        <f>'Glad70-before-LQ'!BI52*$CG52*BI$93</f>
        <v>0.0106475614440312</v>
      </c>
      <c r="BJ52" s="62">
        <f>'Glad70-before-LQ'!BJ52*$CG52*BJ$93</f>
        <v>1.54093529016874e-06</v>
      </c>
      <c r="BK52" s="62">
        <f>'Glad70-before-LQ'!BK52*$CG52*BK$93</f>
        <v>0.00585273669590446</v>
      </c>
      <c r="BL52" s="62">
        <f>'Glad70-before-LQ'!BL52*$CG52*BL$93</f>
        <v>0.0264271598311244</v>
      </c>
      <c r="BM52" s="62">
        <f>'Glad70-before-LQ'!BM52*$CG52*BM$93</f>
        <v>0.00282768511186239</v>
      </c>
      <c r="BN52" s="62">
        <f>'Glad70-before-LQ'!BN52*$CG52*BN$93</f>
        <v>0.000797727744530044</v>
      </c>
      <c r="BO52" s="62">
        <f>'Glad70-before-LQ'!BO52*$CG52*BO$93</f>
        <v>0.000231400095196613</v>
      </c>
      <c r="BP52" s="62">
        <f>'Glad70-before-LQ'!BP52*$CG52*BP$93</f>
        <v>0.00010847807941271</v>
      </c>
      <c r="BQ52" s="62">
        <f>'Glad70-before-LQ'!BQ52*$CG52*BQ$93</f>
        <v>3.04099405312564e-06</v>
      </c>
      <c r="BR52" s="62">
        <f>'Glad70-before-LQ'!BR52*$CG52*BR$93</f>
        <v>8.35741072484694e-06</v>
      </c>
      <c r="BS52" s="62">
        <f>'Glad70-before-LQ'!BS52*$CG52*BS$93</f>
        <v>0.000641784553695698</v>
      </c>
      <c r="BT52" s="62">
        <f>'Glad70-before-LQ'!BT52*$CG52*BT$93</f>
        <v>0.000502031365314381</v>
      </c>
      <c r="BU52" s="62">
        <f>'Glad70-before-LQ'!BU52*$CG52*BU$93</f>
        <v>7.39976394480133e-05</v>
      </c>
      <c r="BV52" s="4">
        <f>SUM(D52:BU52)</f>
        <v>0.0892014444050241</v>
      </c>
      <c r="BW52" s="66">
        <f>'Glad-base'!BW52*'Households'!$B$3/'Households'!$B$7</f>
        <v>1.39123316168898</v>
      </c>
      <c r="BX52" s="66">
        <f>'Glad-base'!BX52*'Households'!$B$3/'Households'!$B$7</f>
        <v>3.49599577754892</v>
      </c>
      <c r="BY52" s="66">
        <f>'Glad-base'!BY52*'Businesses'!$B$4/'Businesses'!$C$4</f>
        <v>0.0173770950563505</v>
      </c>
      <c r="BZ52" s="66">
        <f>'Glad-base'!BZ52*'Households'!$B$3/'Households'!$B$7</f>
        <v>0.000854742605561277</v>
      </c>
      <c r="CA52" s="66">
        <f>'Glad-base'!CA52*'Households'!$B$3/'Households'!$B$7</f>
        <v>0.00731949858908342</v>
      </c>
      <c r="CB52" s="66">
        <f>'Glad-base'!CB52*'Glad-id-output'!B50/'Glad-id-output'!E50</f>
        <v>0</v>
      </c>
      <c r="CC52" s="62">
        <f>'Exports'!D53</f>
        <v>1</v>
      </c>
      <c r="CD52" s="4">
        <f>SUM(BW52:CC52)</f>
        <v>5.9127802754889</v>
      </c>
      <c r="CE52" s="4">
        <f>SUM(CD52,BV52)</f>
        <v>6.00198171989392</v>
      </c>
      <c r="CF52" s="67">
        <v>0.00220493844473344</v>
      </c>
      <c r="CG52" s="67">
        <f>'Glad-id-output'!I50</f>
        <v>0.356816651688522</v>
      </c>
    </row>
    <row r="53" ht="20.05" customHeight="1">
      <c r="A53" t="s" s="58">
        <v>1</v>
      </c>
      <c r="B53" s="59">
        <v>49</v>
      </c>
      <c r="C53" t="s" s="60">
        <v>50</v>
      </c>
      <c r="D53" s="61">
        <f>'Glad70-before-LQ'!D53*$CG53*D$93</f>
        <v>1.73302564191473</v>
      </c>
      <c r="E53" s="62">
        <f>'Glad70-before-LQ'!E53*$CG53*E$93</f>
        <v>0.0650490483428852</v>
      </c>
      <c r="F53" s="62">
        <f>'Glad70-before-LQ'!F53*$CG53*F$93</f>
        <v>0.00108720520537851</v>
      </c>
      <c r="G53" s="62">
        <f>'Glad70-before-LQ'!G53*$CG53*G$93</f>
        <v>0.061720148883784</v>
      </c>
      <c r="H53" s="62">
        <f>'Glad70-before-LQ'!H53*$CG53*H$93</f>
        <v>0.0556645723141344</v>
      </c>
      <c r="I53" s="62">
        <f>'Glad70-before-LQ'!I53*$CG53*I$93</f>
        <v>0.75441654135504</v>
      </c>
      <c r="J53" s="62">
        <f>'Glad70-before-LQ'!J53*$CG53*J$93</f>
        <v>67.54058304864721</v>
      </c>
      <c r="K53" s="63">
        <f>'Glad70-before-LQ'!K53*$CG53*K$93</f>
        <v>0.854129872209064</v>
      </c>
      <c r="L53" s="62">
        <f>'Glad70-before-LQ'!L53*$CG53*L$93</f>
        <v>0.56857062929196</v>
      </c>
      <c r="M53" s="62">
        <f>'Glad70-before-LQ'!M53*$CG53*M$93</f>
        <v>0.500787804613644</v>
      </c>
      <c r="N53" s="62">
        <f>'Glad70-before-LQ'!N53*$CG53*N$93</f>
        <v>0.0890472165731208</v>
      </c>
      <c r="O53" s="62">
        <f>'Glad70-before-LQ'!O53*$CG53*O$93</f>
        <v>0.157343379844864</v>
      </c>
      <c r="P53" s="62">
        <f>'Glad70-before-LQ'!P53*$CG53*P$93</f>
        <v>0.00978002712854216</v>
      </c>
      <c r="Q53" s="62">
        <f>'Glad70-before-LQ'!Q53*$CG53*Q$93</f>
        <v>0.00826628940908696</v>
      </c>
      <c r="R53" s="62">
        <f>'Glad70-before-LQ'!R53*$CG53*R$93</f>
        <v>0.00195785585981343</v>
      </c>
      <c r="S53" s="62">
        <f>'Glad70-before-LQ'!S53*$CG53*S$93</f>
        <v>0.00741002118938124</v>
      </c>
      <c r="T53" s="62">
        <f>'Glad70-before-LQ'!T53*$CG53*T$93</f>
        <v>0.0248308112901337</v>
      </c>
      <c r="U53" s="62">
        <f>'Glad70-before-LQ'!U53*$CG53*U$93</f>
        <v>1.43143835146582</v>
      </c>
      <c r="V53" s="62">
        <f>'Glad70-before-LQ'!V53*$CG53*V$93</f>
        <v>0.0163629704611425</v>
      </c>
      <c r="W53" s="62">
        <f>'Glad70-before-LQ'!W53*$CG53*W$93</f>
        <v>0.653865077949272</v>
      </c>
      <c r="X53" s="64">
        <f>'Glad70-before-LQ'!X53*$CG53*X$93</f>
        <v>0</v>
      </c>
      <c r="Y53" s="62">
        <f>'Glad70-before-LQ'!Y53*$CG53*Y$93</f>
        <v>0.38138880468781</v>
      </c>
      <c r="Z53" s="62">
        <f>'Glad70-before-LQ'!Z53*$CG53*Z$93</f>
        <v>0.302978686262861</v>
      </c>
      <c r="AA53" s="62">
        <f>'Glad70-before-LQ'!AA53*$CG53*AA$93</f>
        <v>0.161115074552106</v>
      </c>
      <c r="AB53" s="62">
        <f>'Glad70-before-LQ'!AB53*$CG53*AB$93</f>
        <v>0.0043956643909078</v>
      </c>
      <c r="AC53" s="65">
        <f>'Glad70-before-LQ'!AC53*$CG53*AC$93</f>
        <v>3.2</v>
      </c>
      <c r="AD53" s="62">
        <f>'Glad70-before-LQ'!AD53*$CG53*AD$93</f>
        <v>0.0424539226344984</v>
      </c>
      <c r="AE53" s="62">
        <f>'Glad70-before-LQ'!AE53*$CG53*AE$93</f>
        <v>2.33411551629663</v>
      </c>
      <c r="AF53" s="62">
        <f>'Glad70-before-LQ'!AF53*$CG53*AF$93</f>
        <v>0.201835951731518</v>
      </c>
      <c r="AG53" s="62">
        <f>'Glad70-before-LQ'!AG53*$CG53*AG$93</f>
        <v>0.767878842809504</v>
      </c>
      <c r="AH53" s="62">
        <f>'Glad70-before-LQ'!AH53*$CG53*AH$93</f>
        <v>2.69295260588991</v>
      </c>
      <c r="AI53" s="62">
        <f>'Glad70-before-LQ'!AI53*$CG53*AI$93</f>
        <v>2.5190509577346</v>
      </c>
      <c r="AJ53" s="62">
        <f>'Glad70-before-LQ'!AJ53*$CG53*AJ$93</f>
        <v>1.96232550920789</v>
      </c>
      <c r="AK53" s="62">
        <f>'Glad70-before-LQ'!AK53*$CG53*AK$93</f>
        <v>2.19771513134655</v>
      </c>
      <c r="AL53" s="62">
        <f>'Glad70-before-LQ'!AL53*$CG53*AL$93</f>
        <v>0.922143715198948</v>
      </c>
      <c r="AM53" s="62">
        <f>'Glad70-before-LQ'!AM53*$CG53*AM$93</f>
        <v>1.14224227770899</v>
      </c>
      <c r="AN53" s="62">
        <f>'Glad70-before-LQ'!AN53*$CG53*AN$93</f>
        <v>0.983904018916548</v>
      </c>
      <c r="AO53" s="62">
        <f>'Glad70-before-LQ'!AO53*$CG53*AO$93</f>
        <v>1.78078773642352</v>
      </c>
      <c r="AP53" s="62">
        <f>'Glad70-before-LQ'!AP53*$CG53*AP$93</f>
        <v>2.52730868791579</v>
      </c>
      <c r="AQ53" s="62">
        <f>'Glad70-before-LQ'!AQ53*$CG53*AQ$93</f>
        <v>0.05469152765685</v>
      </c>
      <c r="AR53" s="62">
        <f>'Glad70-before-LQ'!AR53*$CG53*AR$93</f>
        <v>0.0489857028963668</v>
      </c>
      <c r="AS53" s="62">
        <f>'Glad70-before-LQ'!AS53*$CG53*AS$93</f>
        <v>9.92232852613024</v>
      </c>
      <c r="AT53" s="62">
        <f>'Glad70-before-LQ'!AT53*$CG53*AT$93</f>
        <v>0.0587336192681312</v>
      </c>
      <c r="AU53" s="62">
        <f>'Glad70-before-LQ'!AU53*$CG53*AU$93</f>
        <v>0.0180801083033322</v>
      </c>
      <c r="AV53" s="62">
        <f>'Glad70-before-LQ'!AV53*$CG53*AV$93</f>
        <v>0.0302492796886163</v>
      </c>
      <c r="AW53" s="62">
        <f>'Glad70-before-LQ'!AW53*$CG53*AW$93</f>
        <v>0.0030651027210844</v>
      </c>
      <c r="AX53" s="62">
        <f>'Glad70-before-LQ'!AX53*$CG53*AX$93</f>
        <v>0.150975699130916</v>
      </c>
      <c r="AY53" s="62">
        <f>'Glad70-before-LQ'!AY53*$CG53*AY$93</f>
        <v>1.90506681624969e-05</v>
      </c>
      <c r="AZ53" s="62">
        <f>'Glad70-before-LQ'!AZ53*$CG53*AZ$93</f>
        <v>2.86420805858972</v>
      </c>
      <c r="BA53" s="62">
        <f>'Glad70-before-LQ'!BA53*$CG53*BA$93</f>
        <v>1.38580781558856</v>
      </c>
      <c r="BB53" s="62">
        <f>'Glad70-before-LQ'!BB53*$CG53*BB$93</f>
        <v>0.60074802231674</v>
      </c>
      <c r="BC53" s="62">
        <f>'Glad70-before-LQ'!BC53*$CG53*BC$93</f>
        <v>2.5646807751836</v>
      </c>
      <c r="BD53" s="62">
        <f>'Glad70-before-LQ'!BD53*$CG53*BD$93</f>
        <v>25.9426480308247</v>
      </c>
      <c r="BE53" s="62">
        <f>'Glad70-before-LQ'!BE53*$CG53*BE$93</f>
        <v>9.00771186052904</v>
      </c>
      <c r="BF53" s="62">
        <f>'Glad70-before-LQ'!BF53*$CG53*BF$93</f>
        <v>0.0162908696871992</v>
      </c>
      <c r="BG53" s="62">
        <f>'Glad70-before-LQ'!BG53*$CG53*BG$93</f>
        <v>1.98027648932491</v>
      </c>
      <c r="BH53" s="62">
        <f>'Glad70-before-LQ'!BH53*$CG53*BH$93</f>
        <v>0.412268958410192</v>
      </c>
      <c r="BI53" s="62">
        <f>'Glad70-before-LQ'!BI53*$CG53*BI$93</f>
        <v>2.52801395332729</v>
      </c>
      <c r="BJ53" s="62">
        <f>'Glad70-before-LQ'!BJ53*$CG53*BJ$93</f>
        <v>0.0069691412908264</v>
      </c>
      <c r="BK53" s="62">
        <f>'Glad70-before-LQ'!BK53*$CG53*BK$93</f>
        <v>0.595428007243012</v>
      </c>
      <c r="BL53" s="62">
        <f>'Glad70-before-LQ'!BL53*$CG53*BL$93</f>
        <v>4.18869922131684</v>
      </c>
      <c r="BM53" s="62">
        <f>'Glad70-before-LQ'!BM53*$CG53*BM$93</f>
        <v>0.358979653157658</v>
      </c>
      <c r="BN53" s="62">
        <f>'Glad70-before-LQ'!BN53*$CG53*BN$93</f>
        <v>0.07643877977701639</v>
      </c>
      <c r="BO53" s="62">
        <f>'Glad70-before-LQ'!BO53*$CG53*BO$93</f>
        <v>4.41670703826256</v>
      </c>
      <c r="BP53" s="62">
        <f>'Glad70-before-LQ'!BP53*$CG53*BP$93</f>
        <v>0.405095503003352</v>
      </c>
      <c r="BQ53" s="62">
        <f>'Glad70-before-LQ'!BQ53*$CG53*BQ$93</f>
        <v>0.00780021275942312</v>
      </c>
      <c r="BR53" s="62">
        <f>'Glad70-before-LQ'!BR53*$CG53*BR$93</f>
        <v>0.0420539490032536</v>
      </c>
      <c r="BS53" s="62">
        <f>'Glad70-before-LQ'!BS53*$CG53*BS$93</f>
        <v>0.010979464158663</v>
      </c>
      <c r="BT53" s="62">
        <f>'Glad70-before-LQ'!BT53*$CG53*BT$93</f>
        <v>0.352971065069652</v>
      </c>
      <c r="BU53" s="62">
        <f>'Glad70-before-LQ'!BU53*$CG53*BU$93</f>
        <v>0.517874450405172</v>
      </c>
      <c r="BV53" s="4">
        <f>SUM(D53:BU53)</f>
        <v>167.229709553351</v>
      </c>
      <c r="BW53" s="66">
        <f>'Glad-base'!BW53*'Households'!$B$3/'Households'!$B$7</f>
        <v>115.572545390206</v>
      </c>
      <c r="BX53" s="66">
        <f>'Glad-base'!BX53*'Households'!$B$3/'Households'!$B$7</f>
        <v>0.269133159485067</v>
      </c>
      <c r="BY53" s="66">
        <f>'Glad-base'!BY53*'Businesses'!$B$4/'Businesses'!$C$4</f>
        <v>3.41346165497553</v>
      </c>
      <c r="BZ53" s="66">
        <f>'Glad-base'!BZ53*'Households'!$B$3/'Households'!$B$7</f>
        <v>0.0586840657569516</v>
      </c>
      <c r="CA53" s="66">
        <f>'Glad-base'!CA53*'Households'!$B$3/'Households'!$B$7</f>
        <v>1.4977950538208</v>
      </c>
      <c r="CB53" s="66">
        <f>'Glad-base'!CB53*'Glad-id-output'!B51/'Glad-id-output'!E51</f>
        <v>0</v>
      </c>
      <c r="CC53" s="62">
        <f>'Exports'!D54</f>
        <v>7.6</v>
      </c>
      <c r="CD53" s="4">
        <f>SUM(BW53:CC53)</f>
        <v>128.411619324244</v>
      </c>
      <c r="CE53" s="4">
        <f>SUM(CD53,BV53)</f>
        <v>295.641328877595</v>
      </c>
      <c r="CF53" s="67">
        <v>0.000861659865520346</v>
      </c>
      <c r="CG53" s="67">
        <f>'Glad-id-output'!I51</f>
        <v>0.4</v>
      </c>
    </row>
    <row r="54" ht="20.05" customHeight="1">
      <c r="A54" t="s" s="58">
        <v>1</v>
      </c>
      <c r="B54" s="59">
        <v>50</v>
      </c>
      <c r="C54" t="s" s="60">
        <v>208</v>
      </c>
      <c r="D54" s="61">
        <f>'Glad70-before-LQ'!D54*$CG54*D$93</f>
        <v>0.117488747763825</v>
      </c>
      <c r="E54" s="62">
        <f>'Glad70-before-LQ'!E54*$CG54*E$93</f>
        <v>0.0110684736470516</v>
      </c>
      <c r="F54" s="62">
        <f>'Glad70-before-LQ'!F54*$CG54*F$93</f>
        <v>0.00013349145299722</v>
      </c>
      <c r="G54" s="62">
        <f>'Glad70-before-LQ'!G54*$CG54*G$93</f>
        <v>0.0096059189914656</v>
      </c>
      <c r="H54" s="62">
        <f>'Glad70-before-LQ'!H54*$CG54*H$93</f>
        <v>0.00489658228484468</v>
      </c>
      <c r="I54" s="62">
        <f>'Glad70-before-LQ'!I54*$CG54*I$93</f>
        <v>0.03244512504596</v>
      </c>
      <c r="J54" s="62">
        <f>'Glad70-before-LQ'!J54*$CG54*J$93</f>
        <v>2.2288063683367</v>
      </c>
      <c r="K54" s="63">
        <f>'Glad70-before-LQ'!K54*$CG54*K$93</f>
        <v>0.0765650836178092</v>
      </c>
      <c r="L54" s="62">
        <f>'Glad70-before-LQ'!L54*$CG54*L$93</f>
        <v>0.073223853474136</v>
      </c>
      <c r="M54" s="62">
        <f>'Glad70-before-LQ'!M54*$CG54*M$93</f>
        <v>0.0306191295077524</v>
      </c>
      <c r="N54" s="62">
        <f>'Glad70-before-LQ'!N54*$CG54*N$93</f>
        <v>0.013565456451736</v>
      </c>
      <c r="O54" s="62">
        <f>'Glad70-before-LQ'!O54*$CG54*O$93</f>
        <v>0.00435815765370784</v>
      </c>
      <c r="P54" s="62">
        <f>'Glad70-before-LQ'!P54*$CG54*P$93</f>
        <v>0.0048764072284104</v>
      </c>
      <c r="Q54" s="62">
        <f>'Glad70-before-LQ'!Q54*$CG54*Q$93</f>
        <v>0.00473878598103856</v>
      </c>
      <c r="R54" s="62">
        <f>'Glad70-before-LQ'!R54*$CG54*R$93</f>
        <v>0.000501258707723272</v>
      </c>
      <c r="S54" s="62">
        <f>'Glad70-before-LQ'!S54*$CG54*S$93</f>
        <v>0.0012987274567917</v>
      </c>
      <c r="T54" s="62">
        <f>'Glad70-before-LQ'!T54*$CG54*T$93</f>
        <v>0.00982218325334944</v>
      </c>
      <c r="U54" s="62">
        <f>'Glad70-before-LQ'!U54*$CG54*U$93</f>
        <v>0.168954332640019</v>
      </c>
      <c r="V54" s="62">
        <f>'Glad70-before-LQ'!V54*$CG54*V$93</f>
        <v>0.004961980791139</v>
      </c>
      <c r="W54" s="62">
        <f>'Glad70-before-LQ'!W54*$CG54*W$93</f>
        <v>0.143701897682155</v>
      </c>
      <c r="X54" s="64">
        <f>'Glad70-before-LQ'!X54*$CG54*X$93</f>
        <v>0</v>
      </c>
      <c r="Y54" s="62">
        <f>'Glad70-before-LQ'!Y54*$CG54*Y$93</f>
        <v>0.119660355979812</v>
      </c>
      <c r="Z54" s="62">
        <f>'Glad70-before-LQ'!Z54*$CG54*Z$93</f>
        <v>0.0194271580732148</v>
      </c>
      <c r="AA54" s="62">
        <f>'Glad70-before-LQ'!AA54*$CG54*AA$93</f>
        <v>0.0511150580152144</v>
      </c>
      <c r="AB54" s="62">
        <f>'Glad70-before-LQ'!AB54*$CG54*AB$93</f>
        <v>0.00209715347764552</v>
      </c>
      <c r="AC54" s="65">
        <f>'Glad70-before-LQ'!AC54*$CG54*AC$93</f>
        <v>0.199929047865799</v>
      </c>
      <c r="AD54" s="62">
        <f>'Glad70-before-LQ'!AD54*$CG54*AD$93</f>
        <v>0.000412015751163692</v>
      </c>
      <c r="AE54" s="62">
        <f>'Glad70-before-LQ'!AE54*$CG54*AE$93</f>
        <v>0.0301063092974954</v>
      </c>
      <c r="AF54" s="62">
        <f>'Glad70-before-LQ'!AF54*$CG54*AF$93</f>
        <v>0.0567007272396092</v>
      </c>
      <c r="AG54" s="62">
        <f>'Glad70-before-LQ'!AG54*$CG54*AG$93</f>
        <v>0.0857752839609168</v>
      </c>
      <c r="AH54" s="62">
        <f>'Glad70-before-LQ'!AH54*$CG54*AH$93</f>
        <v>0.412830960168916</v>
      </c>
      <c r="AI54" s="62">
        <f>'Glad70-before-LQ'!AI54*$CG54*AI$93</f>
        <v>0.648760137330248</v>
      </c>
      <c r="AJ54" s="62">
        <f>'Glad70-before-LQ'!AJ54*$CG54*AJ$93</f>
        <v>0.273031717777795</v>
      </c>
      <c r="AK54" s="62">
        <f>'Glad70-before-LQ'!AK54*$CG54*AK$93</f>
        <v>0.447606983849332</v>
      </c>
      <c r="AL54" s="62">
        <f>'Glad70-before-LQ'!AL54*$CG54*AL$93</f>
        <v>0.0569027762837832</v>
      </c>
      <c r="AM54" s="62">
        <f>'Glad70-before-LQ'!AM54*$CG54*AM$93</f>
        <v>0.269259415504954</v>
      </c>
      <c r="AN54" s="62">
        <f>'Glad70-before-LQ'!AN54*$CG54*AN$93</f>
        <v>0.246826881981996</v>
      </c>
      <c r="AO54" s="62">
        <f>'Glad70-before-LQ'!AO54*$CG54*AO$93</f>
        <v>0.16091827725818</v>
      </c>
      <c r="AP54" s="62">
        <f>'Glad70-before-LQ'!AP54*$CG54*AP$93</f>
        <v>0.08919528884348921</v>
      </c>
      <c r="AQ54" s="62">
        <f>'Glad70-before-LQ'!AQ54*$CG54*AQ$93</f>
        <v>0.0156235843545108</v>
      </c>
      <c r="AR54" s="62">
        <f>'Glad70-before-LQ'!AR54*$CG54*AR$93</f>
        <v>0.094961921887274</v>
      </c>
      <c r="AS54" s="62">
        <f>'Glad70-before-LQ'!AS54*$CG54*AS$93</f>
        <v>0.222083046458116</v>
      </c>
      <c r="AT54" s="62">
        <f>'Glad70-before-LQ'!AT54*$CG54*AT$93</f>
        <v>0.00256782312370723</v>
      </c>
      <c r="AU54" s="62">
        <f>'Glad70-before-LQ'!AU54*$CG54*AU$93</f>
        <v>0.00326300006827449</v>
      </c>
      <c r="AV54" s="62">
        <f>'Glad70-before-LQ'!AV54*$CG54*AV$93</f>
        <v>0.00100402109025906</v>
      </c>
      <c r="AW54" s="62">
        <f>'Glad70-before-LQ'!AW54*$CG54*AW$93</f>
        <v>0.000336029091842262</v>
      </c>
      <c r="AX54" s="62">
        <f>'Glad70-before-LQ'!AX54*$CG54*AX$93</f>
        <v>0.0104771234026386</v>
      </c>
      <c r="AY54" s="62">
        <f>'Glad70-before-LQ'!AY54*$CG54*AY$93</f>
        <v>0.00089714535439314</v>
      </c>
      <c r="AZ54" s="62">
        <f>'Glad70-before-LQ'!AZ54*$CG54*AZ$93</f>
        <v>0.407650007121076</v>
      </c>
      <c r="BA54" s="62">
        <f>'Glad70-before-LQ'!BA54*$CG54*BA$93</f>
        <v>0.0522262913598448</v>
      </c>
      <c r="BB54" s="62">
        <f>'Glad70-before-LQ'!BB54*$CG54*BB$93</f>
        <v>0.0499453705496868</v>
      </c>
      <c r="BC54" s="62">
        <f>'Glad70-before-LQ'!BC54*$CG54*BC$93</f>
        <v>0.40207527241238</v>
      </c>
      <c r="BD54" s="62">
        <f>'Glad70-before-LQ'!BD54*$CG54*BD$93</f>
        <v>2.18755080715066</v>
      </c>
      <c r="BE54" s="62">
        <f>'Glad70-before-LQ'!BE54*$CG54*BE$93</f>
        <v>1.06856254153878</v>
      </c>
      <c r="BF54" s="62">
        <f>'Glad70-before-LQ'!BF54*$CG54*BF$93</f>
        <v>0.0056769025727402</v>
      </c>
      <c r="BG54" s="62">
        <f>'Glad70-before-LQ'!BG54*$CG54*BG$93</f>
        <v>0.302684968640632</v>
      </c>
      <c r="BH54" s="62">
        <f>'Glad70-before-LQ'!BH54*$CG54*BH$93</f>
        <v>0.104497390256091</v>
      </c>
      <c r="BI54" s="62">
        <f>'Glad70-before-LQ'!BI54*$CG54*BI$93</f>
        <v>0.43074137623604</v>
      </c>
      <c r="BJ54" s="62">
        <f>'Glad70-before-LQ'!BJ54*$CG54*BJ$93</f>
        <v>0.000109658287629626</v>
      </c>
      <c r="BK54" s="62">
        <f>'Glad70-before-LQ'!BK54*$CG54*BK$93</f>
        <v>0.0794404770275856</v>
      </c>
      <c r="BL54" s="62">
        <f>'Glad70-before-LQ'!BL54*$CG54*BL$93</f>
        <v>0.260019694200793</v>
      </c>
      <c r="BM54" s="62">
        <f>'Glad70-before-LQ'!BM54*$CG54*BM$93</f>
        <v>0.0140176759514868</v>
      </c>
      <c r="BN54" s="62">
        <f>'Glad70-before-LQ'!BN54*$CG54*BN$93</f>
        <v>0.00875824442075096</v>
      </c>
      <c r="BO54" s="62">
        <f>'Glad70-before-LQ'!BO54*$CG54*BO$93</f>
        <v>0.51524766959644</v>
      </c>
      <c r="BP54" s="62">
        <f>'Glad70-before-LQ'!BP54*$CG54*BP$93</f>
        <v>0.130484032150592</v>
      </c>
      <c r="BQ54" s="62">
        <f>'Glad70-before-LQ'!BQ54*$CG54*BQ$93</f>
        <v>0.00272173644698015</v>
      </c>
      <c r="BR54" s="62">
        <f>'Glad70-before-LQ'!BR54*$CG54*BR$93</f>
        <v>0.012096925968974</v>
      </c>
      <c r="BS54" s="62">
        <f>'Glad70-before-LQ'!BS54*$CG54*BS$93</f>
        <v>0.0028494785641156</v>
      </c>
      <c r="BT54" s="62">
        <f>'Glad70-before-LQ'!BT54*$CG54*BT$93</f>
        <v>0.128341556606621</v>
      </c>
      <c r="BU54" s="62">
        <f>'Glad70-before-LQ'!BU54*$CG54*BU$93</f>
        <v>0.115494494053989</v>
      </c>
      <c r="BV54" s="4">
        <f>SUM(D54:BU54)</f>
        <v>12.7445937765731</v>
      </c>
      <c r="BW54" s="66">
        <f>'Glad-base'!BW54*'Households'!$B$3/'Households'!$B$7</f>
        <v>128.592728739454</v>
      </c>
      <c r="BX54" s="66">
        <f>'Glad-base'!BX54*'Households'!$B$3/'Households'!$B$7</f>
        <v>0.00359481512873326</v>
      </c>
      <c r="BY54" s="66">
        <f>'Glad-base'!BY54*'Businesses'!$B$4/'Businesses'!$C$4</f>
        <v>0.616968878623571</v>
      </c>
      <c r="BZ54" s="66">
        <f>'Glad-base'!BZ54*'Households'!$B$3/'Households'!$B$7</f>
        <v>0.0587548216065911</v>
      </c>
      <c r="CA54" s="66">
        <f>'Glad-base'!CA54*'Households'!$B$3/'Households'!$B$7</f>
        <v>0.244124698486097</v>
      </c>
      <c r="CB54" s="66">
        <f>'Glad-base'!CB54*'Glad-id-output'!B52/'Glad-id-output'!E52</f>
        <v>0</v>
      </c>
      <c r="CC54" s="62">
        <f>'Exports'!D55</f>
        <v>1</v>
      </c>
      <c r="CD54" s="4">
        <f>SUM(BW54:CC54)</f>
        <v>130.516171953299</v>
      </c>
      <c r="CE54" s="4">
        <f>SUM(CD54,BV54)</f>
        <v>143.260765729872</v>
      </c>
      <c r="CF54" s="67">
        <v>0.000397335414463616</v>
      </c>
      <c r="CG54" s="67">
        <f>'Glad-id-output'!I52</f>
        <v>0.4</v>
      </c>
    </row>
    <row r="55" ht="20.05" customHeight="1">
      <c r="A55" t="s" s="58">
        <v>1</v>
      </c>
      <c r="B55" s="59">
        <v>51</v>
      </c>
      <c r="C55" t="s" s="60">
        <v>209</v>
      </c>
      <c r="D55" s="61">
        <f>'Glad70-before-LQ'!D55*$CG55*D$93</f>
        <v>1.18743441667905</v>
      </c>
      <c r="E55" s="62">
        <f>'Glad70-before-LQ'!E55*$CG55*E$93</f>
        <v>0.017787742046314</v>
      </c>
      <c r="F55" s="62">
        <f>'Glad70-before-LQ'!F55*$CG55*F$93</f>
        <v>5.74922172465468e-07</v>
      </c>
      <c r="G55" s="62">
        <f>'Glad70-before-LQ'!G55*$CG55*G$93</f>
        <v>0.0405340330311204</v>
      </c>
      <c r="H55" s="62">
        <f>'Glad70-before-LQ'!H55*$CG55*H$93</f>
        <v>0.0338446529256885</v>
      </c>
      <c r="I55" s="62">
        <f>'Glad70-before-LQ'!I55*$CG55*I$93</f>
        <v>0.238276236147782</v>
      </c>
      <c r="J55" s="62">
        <f>'Glad70-before-LQ'!J55*$CG55*J$93</f>
        <v>12.7254537560815</v>
      </c>
      <c r="K55" s="63">
        <f>'Glad70-before-LQ'!K55*$CG55*K$93</f>
        <v>0.723494766536205</v>
      </c>
      <c r="L55" s="62">
        <f>'Glad70-before-LQ'!L55*$CG55*L$93</f>
        <v>0.325325139818976</v>
      </c>
      <c r="M55" s="62">
        <f>'Glad70-before-LQ'!M55*$CG55*M$93</f>
        <v>0.139672396601741</v>
      </c>
      <c r="N55" s="62">
        <f>'Glad70-before-LQ'!N55*$CG55*N$93</f>
        <v>0.0505913875248936</v>
      </c>
      <c r="O55" s="62">
        <f>'Glad70-before-LQ'!O55*$CG55*O$93</f>
        <v>0.0722621699253021</v>
      </c>
      <c r="P55" s="62">
        <f>'Glad70-before-LQ'!P55*$CG55*P$93</f>
        <v>0.00717390418033233</v>
      </c>
      <c r="Q55" s="62">
        <f>'Glad70-before-LQ'!Q55*$CG55*Q$93</f>
        <v>0.0184213137353023</v>
      </c>
      <c r="R55" s="62">
        <f>'Glad70-before-LQ'!R55*$CG55*R$93</f>
        <v>0.00391260943795041</v>
      </c>
      <c r="S55" s="62">
        <f>'Glad70-before-LQ'!S55*$CG55*S$93</f>
        <v>0.009235305572996851</v>
      </c>
      <c r="T55" s="62">
        <f>'Glad70-before-LQ'!T55*$CG55*T$93</f>
        <v>0.220331431235402</v>
      </c>
      <c r="U55" s="62">
        <f>'Glad70-before-LQ'!U55*$CG55*U$93</f>
        <v>1.19973041118263</v>
      </c>
      <c r="V55" s="62">
        <f>'Glad70-before-LQ'!V55*$CG55*V$93</f>
        <v>0.0293434878684222</v>
      </c>
      <c r="W55" s="62">
        <f>'Glad70-before-LQ'!W55*$CG55*W$93</f>
        <v>1.25507342135376</v>
      </c>
      <c r="X55" s="64">
        <f>'Glad70-before-LQ'!X55*$CG55*X$93</f>
        <v>0</v>
      </c>
      <c r="Y55" s="62">
        <f>'Glad70-before-LQ'!Y55*$CG55*Y$93</f>
        <v>0.489501653358741</v>
      </c>
      <c r="Z55" s="62">
        <f>'Glad70-before-LQ'!Z55*$CG55*Z$93</f>
        <v>0.09411021738795571</v>
      </c>
      <c r="AA55" s="62">
        <f>'Glad70-before-LQ'!AA55*$CG55*AA$93</f>
        <v>0.128098729443806</v>
      </c>
      <c r="AB55" s="62">
        <f>'Glad70-before-LQ'!AB55*$CG55*AB$93</f>
        <v>0.00671064158211786</v>
      </c>
      <c r="AC55" s="65">
        <f>'Glad70-before-LQ'!AC55*$CG55*AC$93</f>
        <v>3</v>
      </c>
      <c r="AD55" s="62">
        <f>'Glad70-before-LQ'!AD55*$CG55*AD$93</f>
        <v>0.0400882722244974</v>
      </c>
      <c r="AE55" s="62">
        <f>'Glad70-before-LQ'!AE55*$CG55*AE$93</f>
        <v>0.854655671016933</v>
      </c>
      <c r="AF55" s="62">
        <f>'Glad70-before-LQ'!AF55*$CG55*AF$93</f>
        <v>5.96949517911003</v>
      </c>
      <c r="AG55" s="62">
        <f>'Glad70-before-LQ'!AG55*$CG55*AG$93</f>
        <v>0.429466145954859</v>
      </c>
      <c r="AH55" s="62">
        <f>'Glad70-before-LQ'!AH55*$CG55*AH$93</f>
        <v>0.838111897523277</v>
      </c>
      <c r="AI55" s="62">
        <f>'Glad70-before-LQ'!AI55*$CG55*AI$93</f>
        <v>2.54746342896066</v>
      </c>
      <c r="AJ55" s="62">
        <f>'Glad70-before-LQ'!AJ55*$CG55*AJ$93</f>
        <v>1.21743712166338</v>
      </c>
      <c r="AK55" s="62">
        <f>'Glad70-before-LQ'!AK55*$CG55*AK$93</f>
        <v>1.73263683427502</v>
      </c>
      <c r="AL55" s="62">
        <f>'Glad70-before-LQ'!AL55*$CG55*AL$93</f>
        <v>0.965037417952155</v>
      </c>
      <c r="AM55" s="62">
        <f>'Glad70-before-LQ'!AM55*$CG55*AM$93</f>
        <v>1.0975184741312</v>
      </c>
      <c r="AN55" s="62">
        <f>'Glad70-before-LQ'!AN55*$CG55*AN$93</f>
        <v>1.3411937898165</v>
      </c>
      <c r="AO55" s="62">
        <f>'Glad70-before-LQ'!AO55*$CG55*AO$93</f>
        <v>1.05464682768678</v>
      </c>
      <c r="AP55" s="62">
        <f>'Glad70-before-LQ'!AP55*$CG55*AP$93</f>
        <v>2.06955094278812</v>
      </c>
      <c r="AQ55" s="62">
        <f>'Glad70-before-LQ'!AQ55*$CG55*AQ$93</f>
        <v>0.0161456308091449</v>
      </c>
      <c r="AR55" s="62">
        <f>'Glad70-before-LQ'!AR55*$CG55*AR$93</f>
        <v>0.0536605833750741</v>
      </c>
      <c r="AS55" s="62">
        <f>'Glad70-before-LQ'!AS55*$CG55*AS$93</f>
        <v>3.94036319049726</v>
      </c>
      <c r="AT55" s="62">
        <f>'Glad70-before-LQ'!AT55*$CG55*AT$93</f>
        <v>0.000539650457445042</v>
      </c>
      <c r="AU55" s="62">
        <f>'Glad70-before-LQ'!AU55*$CG55*AU$93</f>
        <v>0.0131724921915991</v>
      </c>
      <c r="AV55" s="62">
        <f>'Glad70-before-LQ'!AV55*$CG55*AV$93</f>
        <v>0.000325161380551197</v>
      </c>
      <c r="AW55" s="62">
        <f>'Glad70-before-LQ'!AW55*$CG55*AW$93</f>
        <v>0.00194635393234887</v>
      </c>
      <c r="AX55" s="62">
        <f>'Glad70-before-LQ'!AX55*$CG55*AX$93</f>
        <v>0.043316657743959</v>
      </c>
      <c r="AY55" s="62">
        <f>'Glad70-before-LQ'!AY55*$CG55*AY$93</f>
        <v>0.000673586645481618</v>
      </c>
      <c r="AZ55" s="62">
        <f>'Glad70-before-LQ'!AZ55*$CG55*AZ$93</f>
        <v>0.151467060409066</v>
      </c>
      <c r="BA55" s="62">
        <f>'Glad70-before-LQ'!BA55*$CG55*BA$93</f>
        <v>0.836922435882507</v>
      </c>
      <c r="BB55" s="62">
        <f>'Glad70-before-LQ'!BB55*$CG55*BB$93</f>
        <v>0.335918099634897</v>
      </c>
      <c r="BC55" s="62">
        <f>'Glad70-before-LQ'!BC55*$CG55*BC$93</f>
        <v>1.17782209406597</v>
      </c>
      <c r="BD55" s="62">
        <f>'Glad70-before-LQ'!BD55*$CG55*BD$93</f>
        <v>2.63615258027171</v>
      </c>
      <c r="BE55" s="62">
        <f>'Glad70-before-LQ'!BE55*$CG55*BE$93</f>
        <v>3.9428922066783</v>
      </c>
      <c r="BF55" s="62">
        <f>'Glad70-before-LQ'!BF55*$CG55*BF$93</f>
        <v>0.0160703118826164</v>
      </c>
      <c r="BG55" s="62">
        <f>'Glad70-before-LQ'!BG55*$CG55*BG$93</f>
        <v>1.69992649699002</v>
      </c>
      <c r="BH55" s="62">
        <f>'Glad70-before-LQ'!BH55*$CG55*BH$93</f>
        <v>0.199551948313006</v>
      </c>
      <c r="BI55" s="62">
        <f>'Glad70-before-LQ'!BI55*$CG55*BI$93</f>
        <v>2.97835690956392</v>
      </c>
      <c r="BJ55" s="62">
        <f>'Glad70-before-LQ'!BJ55*$CG55*BJ$93</f>
        <v>4.35361008339918e-05</v>
      </c>
      <c r="BK55" s="62">
        <f>'Glad70-before-LQ'!BK55*$CG55*BK$93</f>
        <v>0.165775543042831</v>
      </c>
      <c r="BL55" s="62">
        <f>'Glad70-before-LQ'!BL55*$CG55*BL$93</f>
        <v>3.25405958881512</v>
      </c>
      <c r="BM55" s="62">
        <f>'Glad70-before-LQ'!BM55*$CG55*BM$93</f>
        <v>0.336741695497992</v>
      </c>
      <c r="BN55" s="62">
        <f>'Glad70-before-LQ'!BN55*$CG55*BN$93</f>
        <v>0.06349421564220779</v>
      </c>
      <c r="BO55" s="62">
        <f>'Glad70-before-LQ'!BO55*$CG55*BO$93</f>
        <v>4.3352121428784</v>
      </c>
      <c r="BP55" s="62">
        <f>'Glad70-before-LQ'!BP55*$CG55*BP$93</f>
        <v>0.337118631387024</v>
      </c>
      <c r="BQ55" s="62">
        <f>'Glad70-before-LQ'!BQ55*$CG55*BQ$93</f>
        <v>0.00762736483474182</v>
      </c>
      <c r="BR55" s="62">
        <f>'Glad70-before-LQ'!BR55*$CG55*BR$93</f>
        <v>0.0459995745138957</v>
      </c>
      <c r="BS55" s="62">
        <f>'Glad70-before-LQ'!BS55*$CG55*BS$93</f>
        <v>0.0120133218419591</v>
      </c>
      <c r="BT55" s="62">
        <f>'Glad70-before-LQ'!BT55*$CG55*BT$93</f>
        <v>0.641954905199322</v>
      </c>
      <c r="BU55" s="62">
        <f>'Glad70-before-LQ'!BU55*$CG55*BU$93</f>
        <v>0.0483720401488323</v>
      </c>
      <c r="BV55" s="4">
        <f>SUM(D55:BU55)</f>
        <v>69.46725841231159</v>
      </c>
      <c r="BW55" s="66">
        <f>'Glad-base'!BW55*'Households'!$B$3/'Households'!$B$7</f>
        <v>8.236486339618949</v>
      </c>
      <c r="BX55" s="66">
        <f>'Glad-base'!BX55*'Households'!$B$3/'Households'!$B$7</f>
        <v>0.00334463199794027</v>
      </c>
      <c r="BY55" s="66">
        <f>'Glad-base'!BY55*'Businesses'!$B$4/'Businesses'!$C$4</f>
        <v>0.529478906544832</v>
      </c>
      <c r="BZ55" s="66">
        <f>'Glad-base'!BZ55*'Households'!$B$3/'Households'!$B$7</f>
        <v>0.0283587654067971</v>
      </c>
      <c r="CA55" s="66">
        <f>'Glad-base'!CA55*'Households'!$B$3/'Households'!$B$7</f>
        <v>0.221776000628218</v>
      </c>
      <c r="CB55" s="66">
        <f>'Glad-base'!CB55*'Glad-id-output'!B53/'Glad-id-output'!E53</f>
        <v>5.41557781033012e-06</v>
      </c>
      <c r="CC55" s="62">
        <f>'Exports'!D56</f>
        <v>2.2</v>
      </c>
      <c r="CD55" s="4">
        <f>SUM(BW55:CC55)</f>
        <v>11.2194500597745</v>
      </c>
      <c r="CE55" s="4">
        <f>SUM(CD55,BV55)</f>
        <v>80.6867084720861</v>
      </c>
      <c r="CF55" s="67">
        <v>0.000887799641037724</v>
      </c>
      <c r="CG55" s="67">
        <f>'Glad-id-output'!I53</f>
        <v>0.3</v>
      </c>
    </row>
    <row r="56" ht="20.05" customHeight="1">
      <c r="A56" t="s" s="58">
        <v>1</v>
      </c>
      <c r="B56" s="59">
        <v>52</v>
      </c>
      <c r="C56" t="s" s="60">
        <v>210</v>
      </c>
      <c r="D56" s="61">
        <f>'Glad70-before-LQ'!D56*$CG56*D$93</f>
        <v>0.488882807985499</v>
      </c>
      <c r="E56" s="62">
        <f>'Glad70-before-LQ'!E56*$CG56*E$93</f>
        <v>0.225041386609845</v>
      </c>
      <c r="F56" s="62">
        <f>'Glad70-before-LQ'!F56*$CG56*F$93</f>
        <v>0.00460375773913302</v>
      </c>
      <c r="G56" s="62">
        <f>'Glad70-before-LQ'!G56*$CG56*G$93</f>
        <v>0.177141939926785</v>
      </c>
      <c r="H56" s="62">
        <f>'Glad70-before-LQ'!H56*$CG56*H$93</f>
        <v>0.140274711847054</v>
      </c>
      <c r="I56" s="62">
        <f>'Glad70-before-LQ'!I56*$CG56*I$93</f>
        <v>0.829520783765909</v>
      </c>
      <c r="J56" s="62">
        <f>'Glad70-before-LQ'!J56*$CG56*J$93</f>
        <v>58.2830346404536</v>
      </c>
      <c r="K56" s="63">
        <f>'Glad70-before-LQ'!K56*$CG56*K$93</f>
        <v>2.72428910633014</v>
      </c>
      <c r="L56" s="62">
        <f>'Glad70-before-LQ'!L56*$CG56*L$93</f>
        <v>0.516877986272758</v>
      </c>
      <c r="M56" s="62">
        <f>'Glad70-before-LQ'!M56*$CG56*M$93</f>
        <v>0.08689721779373941</v>
      </c>
      <c r="N56" s="62">
        <f>'Glad70-before-LQ'!N56*$CG56*N$93</f>
        <v>0.051854140261107</v>
      </c>
      <c r="O56" s="62">
        <f>'Glad70-before-LQ'!O56*$CG56*O$93</f>
        <v>0.030270126195571</v>
      </c>
      <c r="P56" s="62">
        <f>'Glad70-before-LQ'!P56*$CG56*P$93</f>
        <v>0.00465187841857166</v>
      </c>
      <c r="Q56" s="62">
        <f>'Glad70-before-LQ'!Q56*$CG56*Q$93</f>
        <v>0.0239094181864069</v>
      </c>
      <c r="R56" s="62">
        <f>'Glad70-before-LQ'!R56*$CG56*R$93</f>
        <v>0.0101470329217567</v>
      </c>
      <c r="S56" s="62">
        <f>'Glad70-before-LQ'!S56*$CG56*S$93</f>
        <v>0.0194872924137711</v>
      </c>
      <c r="T56" s="62">
        <f>'Glad70-before-LQ'!T56*$CG56*T$93</f>
        <v>1.18759731562549</v>
      </c>
      <c r="U56" s="62">
        <f>'Glad70-before-LQ'!U56*$CG56*U$93</f>
        <v>0.739266896458375</v>
      </c>
      <c r="V56" s="62">
        <f>'Glad70-before-LQ'!V56*$CG56*V$93</f>
        <v>0.044575317909774</v>
      </c>
      <c r="W56" s="62">
        <f>'Glad70-before-LQ'!W56*$CG56*W$93</f>
        <v>1.58746523480335</v>
      </c>
      <c r="X56" s="64">
        <f>'Glad70-before-LQ'!X56*$CG56*X$93</f>
        <v>0</v>
      </c>
      <c r="Y56" s="62">
        <f>'Glad70-before-LQ'!Y56*$CG56*Y$93</f>
        <v>1.07244542931025</v>
      </c>
      <c r="Z56" s="62">
        <f>'Glad70-before-LQ'!Z56*$CG56*Z$93</f>
        <v>0.24655806812276</v>
      </c>
      <c r="AA56" s="62">
        <f>'Glad70-before-LQ'!AA56*$CG56*AA$93</f>
        <v>0.173522479021277</v>
      </c>
      <c r="AB56" s="62">
        <f>'Glad70-before-LQ'!AB56*$CG56*AB$93</f>
        <v>0.0076677841610157</v>
      </c>
      <c r="AC56" s="65">
        <f>'Glad70-before-LQ'!AC56*$CG56*AC$93</f>
        <v>3.12949281635498</v>
      </c>
      <c r="AD56" s="62">
        <f>'Glad70-before-LQ'!AD56*$CG56*AD$93</f>
        <v>0.0427370133990565</v>
      </c>
      <c r="AE56" s="62">
        <f>'Glad70-before-LQ'!AE56*$CG56*AE$93</f>
        <v>0.0382372065875185</v>
      </c>
      <c r="AF56" s="62">
        <f>'Glad70-before-LQ'!AF56*$CG56*AF$93</f>
        <v>0.151092555823719</v>
      </c>
      <c r="AG56" s="62">
        <f>'Glad70-before-LQ'!AG56*$CG56*AG$93</f>
        <v>0.847297858024266</v>
      </c>
      <c r="AH56" s="62">
        <f>'Glad70-before-LQ'!AH56*$CG56*AH$93</f>
        <v>15.2895779710714</v>
      </c>
      <c r="AI56" s="62">
        <f>'Glad70-before-LQ'!AI56*$CG56*AI$93</f>
        <v>8.176564199267281</v>
      </c>
      <c r="AJ56" s="62">
        <f>'Glad70-before-LQ'!AJ56*$CG56*AJ$93</f>
        <v>1.94680173470142</v>
      </c>
      <c r="AK56" s="62">
        <f>'Glad70-before-LQ'!AK56*$CG56*AK$93</f>
        <v>2.41260954492385</v>
      </c>
      <c r="AL56" s="62">
        <f>'Glad70-before-LQ'!AL56*$CG56*AL$93</f>
        <v>0.413521522168245</v>
      </c>
      <c r="AM56" s="62">
        <f>'Glad70-before-LQ'!AM56*$CG56*AM$93</f>
        <v>1.05699265708155</v>
      </c>
      <c r="AN56" s="62">
        <f>'Glad70-before-LQ'!AN56*$CG56*AN$93</f>
        <v>1.12677914005299</v>
      </c>
      <c r="AO56" s="62">
        <f>'Glad70-before-LQ'!AO56*$CG56*AO$93</f>
        <v>1.95127174822366</v>
      </c>
      <c r="AP56" s="62">
        <f>'Glad70-before-LQ'!AP56*$CG56*AP$93</f>
        <v>0.1670037266075</v>
      </c>
      <c r="AQ56" s="62">
        <f>'Glad70-before-LQ'!AQ56*$CG56*AQ$93</f>
        <v>0.0364368002537487</v>
      </c>
      <c r="AR56" s="62">
        <f>'Glad70-before-LQ'!AR56*$CG56*AR$93</f>
        <v>0.266375207459842</v>
      </c>
      <c r="AS56" s="62">
        <f>'Glad70-before-LQ'!AS56*$CG56*AS$93</f>
        <v>4.62120801420483</v>
      </c>
      <c r="AT56" s="62">
        <f>'Glad70-before-LQ'!AT56*$CG56*AT$93</f>
        <v>0.0101584665576633</v>
      </c>
      <c r="AU56" s="62">
        <f>'Glad70-before-LQ'!AU56*$CG56*AU$93</f>
        <v>0.0507144749000434</v>
      </c>
      <c r="AV56" s="62">
        <f>'Glad70-before-LQ'!AV56*$CG56*AV$93</f>
        <v>0.0170305502884437</v>
      </c>
      <c r="AW56" s="62">
        <f>'Glad70-before-LQ'!AW56*$CG56*AW$93</f>
        <v>0.0175225282606459</v>
      </c>
      <c r="AX56" s="62">
        <f>'Glad70-before-LQ'!AX56*$CG56*AX$93</f>
        <v>0.103472170444794</v>
      </c>
      <c r="AY56" s="62">
        <f>'Glad70-before-LQ'!AY56*$CG56*AY$93</f>
        <v>0.011055340868049</v>
      </c>
      <c r="AZ56" s="62">
        <f>'Glad70-before-LQ'!AZ56*$CG56*AZ$93</f>
        <v>0.205787813034601</v>
      </c>
      <c r="BA56" s="62">
        <f>'Glad70-before-LQ'!BA56*$CG56*BA$93</f>
        <v>0.0828228586026586</v>
      </c>
      <c r="BB56" s="62">
        <f>'Glad70-before-LQ'!BB56*$CG56*BB$93</f>
        <v>0.184963466974087</v>
      </c>
      <c r="BC56" s="62">
        <f>'Glad70-before-LQ'!BC56*$CG56*BC$93</f>
        <v>1.98081141665434</v>
      </c>
      <c r="BD56" s="62">
        <f>'Glad70-before-LQ'!BD56*$CG56*BD$93</f>
        <v>0.970742027227868</v>
      </c>
      <c r="BE56" s="62">
        <f>'Glad70-before-LQ'!BE56*$CG56*BE$93</f>
        <v>5.18043825224664</v>
      </c>
      <c r="BF56" s="62">
        <f>'Glad70-before-LQ'!BF56*$CG56*BF$93</f>
        <v>0.140578039456409</v>
      </c>
      <c r="BG56" s="62">
        <f>'Glad70-before-LQ'!BG56*$CG56*BG$93</f>
        <v>1.66296042705272</v>
      </c>
      <c r="BH56" s="62">
        <f>'Glad70-before-LQ'!BH56*$CG56*BH$93</f>
        <v>1.16779033086574</v>
      </c>
      <c r="BI56" s="62">
        <f>'Glad70-before-LQ'!BI56*$CG56*BI$93</f>
        <v>1.40648246456204</v>
      </c>
      <c r="BJ56" s="62">
        <f>'Glad70-before-LQ'!BJ56*$CG56*BJ$93</f>
        <v>0.0037320940828434</v>
      </c>
      <c r="BK56" s="62">
        <f>'Glad70-before-LQ'!BK56*$CG56*BK$93</f>
        <v>1.1148547024044</v>
      </c>
      <c r="BL56" s="62">
        <f>'Glad70-before-LQ'!BL56*$CG56*BL$93</f>
        <v>1.08029681132501</v>
      </c>
      <c r="BM56" s="62">
        <f>'Glad70-before-LQ'!BM56*$CG56*BM$93</f>
        <v>0.179709653435619</v>
      </c>
      <c r="BN56" s="62">
        <f>'Glad70-before-LQ'!BN56*$CG56*BN$93</f>
        <v>0.0216798854937854</v>
      </c>
      <c r="BO56" s="62">
        <f>'Glad70-before-LQ'!BO56*$CG56*BO$93</f>
        <v>5.85055092905544</v>
      </c>
      <c r="BP56" s="62">
        <f>'Glad70-before-LQ'!BP56*$CG56*BP$93</f>
        <v>1.58759778595654</v>
      </c>
      <c r="BQ56" s="62">
        <f>'Glad70-before-LQ'!BQ56*$CG56*BQ$93</f>
        <v>0.0302397360926676</v>
      </c>
      <c r="BR56" s="62">
        <f>'Glad70-before-LQ'!BR56*$CG56*BR$93</f>
        <v>0.237227358938364</v>
      </c>
      <c r="BS56" s="62">
        <f>'Glad70-before-LQ'!BS56*$CG56*BS$93</f>
        <v>0.0466774936285685</v>
      </c>
      <c r="BT56" s="62">
        <f>'Glad70-before-LQ'!BT56*$CG56*BT$93</f>
        <v>6.80502604307982</v>
      </c>
      <c r="BU56" s="62">
        <f>'Glad70-before-LQ'!BU56*$CG56*BU$93</f>
        <v>1.33907277516089</v>
      </c>
      <c r="BV56" s="4">
        <f>SUM(D56:BU56)</f>
        <v>141.839978365390</v>
      </c>
      <c r="BW56" s="66">
        <f>'Glad-base'!BW56*'Households'!$B$3/'Households'!$B$7</f>
        <v>3.43673193179197</v>
      </c>
      <c r="BX56" s="66">
        <f>'Glad-base'!BX56*'Households'!$B$3/'Households'!$B$7</f>
        <v>0</v>
      </c>
      <c r="BY56" s="66">
        <f>'Glad-base'!BY56*'Businesses'!$B$4/'Businesses'!$C$4</f>
        <v>0.137224338312819</v>
      </c>
      <c r="BZ56" s="66">
        <f>'Glad-base'!BZ56*'Households'!$B$3/'Households'!$B$7</f>
        <v>0.00583452139031926</v>
      </c>
      <c r="CA56" s="66">
        <f>'Glad-base'!CA56*'Households'!$B$3/'Households'!$B$7</f>
        <v>0.0610948399588054</v>
      </c>
      <c r="CB56" s="66">
        <f>'Glad-base'!CB56*'Glad-id-output'!B54/'Glad-id-output'!E54</f>
        <v>0.00643494020310484</v>
      </c>
      <c r="CC56" s="62">
        <f>'Exports'!D57</f>
        <v>12</v>
      </c>
      <c r="CD56" s="4">
        <f>SUM(BW56:CC56)</f>
        <v>15.647320571657</v>
      </c>
      <c r="CE56" s="4">
        <f>SUM(CD56,BV56)</f>
        <v>157.487298937047</v>
      </c>
      <c r="CF56" s="67">
        <v>0.00767801002637494</v>
      </c>
      <c r="CG56" s="67">
        <f>'Glad-id-output'!I54</f>
        <v>1</v>
      </c>
    </row>
    <row r="57" ht="20.05" customHeight="1">
      <c r="A57" t="s" s="58">
        <v>1</v>
      </c>
      <c r="B57" s="59">
        <v>53</v>
      </c>
      <c r="C57" t="s" s="60">
        <v>211</v>
      </c>
      <c r="D57" s="61">
        <f>'Glad70-before-LQ'!D57*$CG57*D$93</f>
        <v>1.24466105432762</v>
      </c>
      <c r="E57" s="62">
        <f>'Glad70-before-LQ'!E57*$CG57*E$93</f>
        <v>1.4931946704214e-05</v>
      </c>
      <c r="F57" s="62">
        <f>'Glad70-before-LQ'!F57*$CG57*F$93</f>
        <v>5.3385630300365e-06</v>
      </c>
      <c r="G57" s="62">
        <f>'Glad70-before-LQ'!G57*$CG57*G$93</f>
        <v>0.00340822205307969</v>
      </c>
      <c r="H57" s="62">
        <f>'Glad70-before-LQ'!H57*$CG57*H$93</f>
        <v>0.0519310567382202</v>
      </c>
      <c r="I57" s="62">
        <f>'Glad70-before-LQ'!I57*$CG57*I$93</f>
        <v>0.421602874266824</v>
      </c>
      <c r="J57" s="62">
        <f>'Glad70-before-LQ'!J57*$CG57*J$93</f>
        <v>10.8878082717731</v>
      </c>
      <c r="K57" s="63">
        <f>'Glad70-before-LQ'!K57*$CG57*K$93</f>
        <v>3.82024513041715</v>
      </c>
      <c r="L57" s="62">
        <f>'Glad70-before-LQ'!L57*$CG57*L$93</f>
        <v>0.305981110211235</v>
      </c>
      <c r="M57" s="62">
        <f>'Glad70-before-LQ'!M57*$CG57*M$93</f>
        <v>0.06435084814063829</v>
      </c>
      <c r="N57" s="62">
        <f>'Glad70-before-LQ'!N57*$CG57*N$93</f>
        <v>0.124322894345314</v>
      </c>
      <c r="O57" s="62">
        <f>'Glad70-before-LQ'!O57*$CG57*O$93</f>
        <v>0.0456350474073495</v>
      </c>
      <c r="P57" s="62">
        <f>'Glad70-before-LQ'!P57*$CG57*P$93</f>
        <v>0.00577272258088732</v>
      </c>
      <c r="Q57" s="62">
        <f>'Glad70-before-LQ'!Q57*$CG57*Q$93</f>
        <v>0.0378798596803724</v>
      </c>
      <c r="R57" s="62">
        <f>'Glad70-before-LQ'!R57*$CG57*R$93</f>
        <v>0.0209630790487415</v>
      </c>
      <c r="S57" s="62">
        <f>'Glad70-before-LQ'!S57*$CG57*S$93</f>
        <v>0.0247905112227323</v>
      </c>
      <c r="T57" s="62">
        <f>'Glad70-before-LQ'!T57*$CG57*T$93</f>
        <v>0.875923390662413</v>
      </c>
      <c r="U57" s="62">
        <f>'Glad70-before-LQ'!U57*$CG57*U$93</f>
        <v>1.33763534452724</v>
      </c>
      <c r="V57" s="62">
        <f>'Glad70-before-LQ'!V57*$CG57*V$93</f>
        <v>0.0510152245893314</v>
      </c>
      <c r="W57" s="62">
        <f>'Glad70-before-LQ'!W57*$CG57*W$93</f>
        <v>2.05150492580271</v>
      </c>
      <c r="X57" s="64">
        <f>'Glad70-before-LQ'!X57*$CG57*X$93</f>
        <v>0</v>
      </c>
      <c r="Y57" s="62">
        <f>'Glad70-before-LQ'!Y57*$CG57*Y$93</f>
        <v>2.97576146920746</v>
      </c>
      <c r="Z57" s="62">
        <f>'Glad70-before-LQ'!Z57*$CG57*Z$93</f>
        <v>0.516749403324576</v>
      </c>
      <c r="AA57" s="62">
        <f>'Glad70-before-LQ'!AA57*$CG57*AA$93</f>
        <v>0.283296729445325</v>
      </c>
      <c r="AB57" s="62">
        <f>'Glad70-before-LQ'!AB57*$CG57*AB$93</f>
        <v>0.00216885551632127</v>
      </c>
      <c r="AC57" s="65">
        <f>'Glad70-before-LQ'!AC57*$CG57*AC$93</f>
        <v>0.414620069938532</v>
      </c>
      <c r="AD57" s="62">
        <f>'Glad70-before-LQ'!AD57*$CG57*AD$93</f>
        <v>0.000704746735825936</v>
      </c>
      <c r="AE57" s="62">
        <f>'Glad70-before-LQ'!AE57*$CG57*AE$93</f>
        <v>0.0447841672385588</v>
      </c>
      <c r="AF57" s="62">
        <f>'Glad70-before-LQ'!AF57*$CG57*AF$93</f>
        <v>1.90236742729022</v>
      </c>
      <c r="AG57" s="62">
        <f>'Glad70-before-LQ'!AG57*$CG57*AG$93</f>
        <v>0.76216082874123</v>
      </c>
      <c r="AH57" s="62">
        <f>'Glad70-before-LQ'!AH57*$CG57*AH$93</f>
        <v>6.27839826234734</v>
      </c>
      <c r="AI57" s="62">
        <f>'Glad70-before-LQ'!AI57*$CG57*AI$93</f>
        <v>11.0898793871823</v>
      </c>
      <c r="AJ57" s="62">
        <f>'Glad70-before-LQ'!AJ57*$CG57*AJ$93</f>
        <v>17.7270066392672</v>
      </c>
      <c r="AK57" s="62">
        <f>'Glad70-before-LQ'!AK57*$CG57*AK$93</f>
        <v>24.7323482512025</v>
      </c>
      <c r="AL57" s="62">
        <f>'Glad70-before-LQ'!AL57*$CG57*AL$93</f>
        <v>0.771877669814618</v>
      </c>
      <c r="AM57" s="62">
        <f>'Glad70-before-LQ'!AM57*$CG57*AM$93</f>
        <v>16.5741247600496</v>
      </c>
      <c r="AN57" s="62">
        <f>'Glad70-before-LQ'!AN57*$CG57*AN$93</f>
        <v>3.92942089366001</v>
      </c>
      <c r="AO57" s="62">
        <f>'Glad70-before-LQ'!AO57*$CG57*AO$93</f>
        <v>9.93030664252448</v>
      </c>
      <c r="AP57" s="62">
        <f>'Glad70-before-LQ'!AP57*$CG57*AP$93</f>
        <v>0.79093565580273</v>
      </c>
      <c r="AQ57" s="62">
        <f>'Glad70-before-LQ'!AQ57*$CG57*AQ$93</f>
        <v>0.284025215828753</v>
      </c>
      <c r="AR57" s="62">
        <f>'Glad70-before-LQ'!AR57*$CG57*AR$93</f>
        <v>1.42153084926623</v>
      </c>
      <c r="AS57" s="62">
        <f>'Glad70-before-LQ'!AS57*$CG57*AS$93</f>
        <v>13.5954858210615</v>
      </c>
      <c r="AT57" s="62">
        <f>'Glad70-before-LQ'!AT57*$CG57*AT$93</f>
        <v>0.0755707746971655</v>
      </c>
      <c r="AU57" s="62">
        <f>'Glad70-before-LQ'!AU57*$CG57*AU$93</f>
        <v>0.102323984997458</v>
      </c>
      <c r="AV57" s="62">
        <f>'Glad70-before-LQ'!AV57*$CG57*AV$93</f>
        <v>0.060418438052785</v>
      </c>
      <c r="AW57" s="62">
        <f>'Glad70-before-LQ'!AW57*$CG57*AW$93</f>
        <v>0.0180296500591034</v>
      </c>
      <c r="AX57" s="62">
        <f>'Glad70-before-LQ'!AX57*$CG57*AX$93</f>
        <v>1.03032036898079</v>
      </c>
      <c r="AY57" s="62">
        <f>'Glad70-before-LQ'!AY57*$CG57*AY$93</f>
        <v>0.0190109792704917</v>
      </c>
      <c r="AZ57" s="62">
        <f>'Glad70-before-LQ'!AZ57*$CG57*AZ$93</f>
        <v>0.268931389679254</v>
      </c>
      <c r="BA57" s="62">
        <f>'Glad70-before-LQ'!BA57*$CG57*BA$93</f>
        <v>0.361784026922192</v>
      </c>
      <c r="BB57" s="62">
        <f>'Glad70-before-LQ'!BB57*$CG57*BB$93</f>
        <v>0.887578024052333</v>
      </c>
      <c r="BC57" s="62">
        <f>'Glad70-before-LQ'!BC57*$CG57*BC$93</f>
        <v>24.6154884234316</v>
      </c>
      <c r="BD57" s="62">
        <f>'Glad70-before-LQ'!BD57*$CG57*BD$93</f>
        <v>10.2557061838036</v>
      </c>
      <c r="BE57" s="62">
        <f>'Glad70-before-LQ'!BE57*$CG57*BE$93</f>
        <v>29.606734216333</v>
      </c>
      <c r="BF57" s="62">
        <f>'Glad70-before-LQ'!BF57*$CG57*BF$93</f>
        <v>0.337015513151156</v>
      </c>
      <c r="BG57" s="62">
        <f>'Glad70-before-LQ'!BG57*$CG57*BG$93</f>
        <v>14.0235544443353</v>
      </c>
      <c r="BH57" s="62">
        <f>'Glad70-before-LQ'!BH57*$CG57*BH$93</f>
        <v>4.29010788711377</v>
      </c>
      <c r="BI57" s="62">
        <f>'Glad70-before-LQ'!BI57*$CG57*BI$93</f>
        <v>2.47830519599312</v>
      </c>
      <c r="BJ57" s="62">
        <f>'Glad70-before-LQ'!BJ57*$CG57*BJ$93</f>
        <v>0.00306820633255374</v>
      </c>
      <c r="BK57" s="62">
        <f>'Glad70-before-LQ'!BK57*$CG57*BK$93</f>
        <v>3.11611557258668</v>
      </c>
      <c r="BL57" s="62">
        <f>'Glad70-before-LQ'!BL57*$CG57*BL$93</f>
        <v>11.3302466824409</v>
      </c>
      <c r="BM57" s="62">
        <f>'Glad70-before-LQ'!BM57*$CG57*BM$93</f>
        <v>1.70041340977664</v>
      </c>
      <c r="BN57" s="62">
        <f>'Glad70-before-LQ'!BN57*$CG57*BN$93</f>
        <v>0.491295589455806</v>
      </c>
      <c r="BO57" s="62">
        <f>'Glad70-before-LQ'!BO57*$CG57*BO$93</f>
        <v>6.77912554764161</v>
      </c>
      <c r="BP57" s="62">
        <f>'Glad70-before-LQ'!BP57*$CG57*BP$93</f>
        <v>2.85123612188253</v>
      </c>
      <c r="BQ57" s="62">
        <f>'Glad70-before-LQ'!BQ57*$CG57*BQ$93</f>
        <v>0.105791609467286</v>
      </c>
      <c r="BR57" s="62">
        <f>'Glad70-before-LQ'!BR57*$CG57*BR$93</f>
        <v>0.50649522329312</v>
      </c>
      <c r="BS57" s="62">
        <f>'Glad70-before-LQ'!BS57*$CG57*BS$93</f>
        <v>0.06982986548031481</v>
      </c>
      <c r="BT57" s="62">
        <f>'Glad70-before-LQ'!BT57*$CG57*BT$93</f>
        <v>1.03020273724703</v>
      </c>
      <c r="BU57" s="62">
        <f>'Glad70-before-LQ'!BU57*$CG57*BU$93</f>
        <v>0.963187278668618</v>
      </c>
      <c r="BV57" s="4">
        <f>SUM(D57:BU57)</f>
        <v>252.781292928896</v>
      </c>
      <c r="BW57" s="66">
        <f>'Glad-base'!BW57*'Households'!$B$3/'Households'!$B$7</f>
        <v>578.748379712255</v>
      </c>
      <c r="BX57" s="66">
        <f>'Glad-base'!BX57*'Households'!$B$3/'Households'!$B$7</f>
        <v>1.09457299121524</v>
      </c>
      <c r="BY57" s="66">
        <f>'Glad-base'!BY57*'Businesses'!$B$4/'Businesses'!$C$4</f>
        <v>11.6808911083387</v>
      </c>
      <c r="BZ57" s="66">
        <f>'Glad-base'!BZ57*'Households'!$B$3/'Households'!$B$7</f>
        <v>0.008998233367662201</v>
      </c>
      <c r="CA57" s="66">
        <f>'Glad-base'!CA57*'Households'!$B$3/'Households'!$B$7</f>
        <v>0.0547814477548919</v>
      </c>
      <c r="CB57" s="66">
        <f>'Glad-base'!CB57*'Glad-id-output'!B55/'Glad-id-output'!E55</f>
        <v>4.2779380188171e-05</v>
      </c>
      <c r="CC57" s="62">
        <f>'Exports'!D58</f>
        <v>23</v>
      </c>
      <c r="CD57" s="4">
        <f>SUM(BW57:CC57)</f>
        <v>614.587666272312</v>
      </c>
      <c r="CE57" s="4">
        <f>SUM(CD57,BV57)</f>
        <v>867.368959201208</v>
      </c>
      <c r="CF57" s="67">
        <v>0.00201789529189486</v>
      </c>
      <c r="CG57" s="67">
        <f>'Glad-id-output'!I55</f>
        <v>0.75</v>
      </c>
    </row>
    <row r="58" ht="20.05" customHeight="1">
      <c r="A58" t="s" s="58">
        <v>1</v>
      </c>
      <c r="B58" s="59">
        <v>54</v>
      </c>
      <c r="C58" t="s" s="60">
        <v>142</v>
      </c>
      <c r="D58" s="61">
        <f>'Glad70-before-LQ'!D58*$CG58*D$93</f>
        <v>4.6872426247984</v>
      </c>
      <c r="E58" s="62">
        <f>'Glad70-before-LQ'!E58*$CG58*E$93</f>
        <v>0.30260625815816</v>
      </c>
      <c r="F58" s="62">
        <f>'Glad70-before-LQ'!F58*$CG58*F$93</f>
        <v>0.00171080412177939</v>
      </c>
      <c r="G58" s="62">
        <f>'Glad70-before-LQ'!G58*$CG58*G$93</f>
        <v>0.07879871213877671</v>
      </c>
      <c r="H58" s="62">
        <f>'Glad70-before-LQ'!H58*$CG58*H$93</f>
        <v>0.26458296867705</v>
      </c>
      <c r="I58" s="62">
        <f>'Glad70-before-LQ'!I58*$CG58*I$93</f>
        <v>2.91684507156481</v>
      </c>
      <c r="J58" s="62">
        <f>'Glad70-before-LQ'!J58*$CG58*J$93</f>
        <v>22.4593752116018</v>
      </c>
      <c r="K58" s="63">
        <f>'Glad70-before-LQ'!K58*$CG58*K$93</f>
        <v>8.97796992019428</v>
      </c>
      <c r="L58" s="62">
        <f>'Glad70-before-LQ'!L58*$CG58*L$93</f>
        <v>1.24941712174391</v>
      </c>
      <c r="M58" s="62">
        <f>'Glad70-before-LQ'!M58*$CG58*M$93</f>
        <v>12.9848100423658</v>
      </c>
      <c r="N58" s="62">
        <f>'Glad70-before-LQ'!N58*$CG58*N$93</f>
        <v>0.771038636336967</v>
      </c>
      <c r="O58" s="62">
        <f>'Glad70-before-LQ'!O58*$CG58*O$93</f>
        <v>0.5763636626459679</v>
      </c>
      <c r="P58" s="62">
        <f>'Glad70-before-LQ'!P58*$CG58*P$93</f>
        <v>0.0507174955799632</v>
      </c>
      <c r="Q58" s="62">
        <f>'Glad70-before-LQ'!Q58*$CG58*Q$93</f>
        <v>0.190606751070932</v>
      </c>
      <c r="R58" s="62">
        <f>'Glad70-before-LQ'!R58*$CG58*R$93</f>
        <v>0.129677695875795</v>
      </c>
      <c r="S58" s="62">
        <f>'Glad70-before-LQ'!S58*$CG58*S$93</f>
        <v>0.255530052714146</v>
      </c>
      <c r="T58" s="62">
        <f>'Glad70-before-LQ'!T58*$CG58*T$93</f>
        <v>2.42989998582827</v>
      </c>
      <c r="U58" s="62">
        <f>'Glad70-before-LQ'!U58*$CG58*U$93</f>
        <v>23.2318666015762</v>
      </c>
      <c r="V58" s="62">
        <f>'Glad70-before-LQ'!V58*$CG58*V$93</f>
        <v>0.492155499304259</v>
      </c>
      <c r="W58" s="62">
        <f>'Glad70-before-LQ'!W58*$CG58*W$93</f>
        <v>12.1124106616875</v>
      </c>
      <c r="X58" s="64">
        <f>'Glad70-before-LQ'!X58*$CG58*X$93</f>
        <v>0</v>
      </c>
      <c r="Y58" s="62">
        <f>'Glad70-before-LQ'!Y58*$CG58*Y$93</f>
        <v>9.481827388896621</v>
      </c>
      <c r="Z58" s="62">
        <f>'Glad70-before-LQ'!Z58*$CG58*Z$93</f>
        <v>3.9414210944836</v>
      </c>
      <c r="AA58" s="62">
        <f>'Glad70-before-LQ'!AA58*$CG58*AA$93</f>
        <v>4.55569877596163</v>
      </c>
      <c r="AB58" s="62">
        <f>'Glad70-before-LQ'!AB58*$CG58*AB$93</f>
        <v>0.07144951478633001</v>
      </c>
      <c r="AC58" s="65">
        <f>'Glad70-before-LQ'!AC58*$CG58*AC$93</f>
        <v>8.732469082555809</v>
      </c>
      <c r="AD58" s="62">
        <f>'Glad70-before-LQ'!AD58*$CG58*AD$93</f>
        <v>0.138111248226382</v>
      </c>
      <c r="AE58" s="62">
        <f>'Glad70-before-LQ'!AE58*$CG58*AE$93</f>
        <v>2.11348227411041</v>
      </c>
      <c r="AF58" s="62">
        <f>'Glad70-before-LQ'!AF58*$CG58*AF$93</f>
        <v>24.3014630442899</v>
      </c>
      <c r="AG58" s="62">
        <f>'Glad70-before-LQ'!AG58*$CG58*AG$93</f>
        <v>6.22807519341378</v>
      </c>
      <c r="AH58" s="62">
        <f>'Glad70-before-LQ'!AH58*$CG58*AH$93</f>
        <v>86.5115558938474</v>
      </c>
      <c r="AI58" s="62">
        <f>'Glad70-before-LQ'!AI58*$CG58*AI$93</f>
        <v>20.3968933859908</v>
      </c>
      <c r="AJ58" s="62">
        <f>'Glad70-before-LQ'!AJ58*$CG58*AJ$93</f>
        <v>17.1076269924675</v>
      </c>
      <c r="AK58" s="62">
        <f>'Glad70-before-LQ'!AK58*$CG58*AK$93</f>
        <v>31.5895121794924</v>
      </c>
      <c r="AL58" s="62">
        <f>'Glad70-before-LQ'!AL58*$CG58*AL$93</f>
        <v>1.16297975376555</v>
      </c>
      <c r="AM58" s="62">
        <f>'Glad70-before-LQ'!AM58*$CG58*AM$93</f>
        <v>3.25212071578301</v>
      </c>
      <c r="AN58" s="62">
        <f>'Glad70-before-LQ'!AN58*$CG58*AN$93</f>
        <v>19.3124078703002</v>
      </c>
      <c r="AO58" s="62">
        <f>'Glad70-before-LQ'!AO58*$CG58*AO$93</f>
        <v>1.73022896584896</v>
      </c>
      <c r="AP58" s="62">
        <f>'Glad70-before-LQ'!AP58*$CG58*AP$93</f>
        <v>6.21307768271304</v>
      </c>
      <c r="AQ58" s="62">
        <f>'Glad70-before-LQ'!AQ58*$CG58*AQ$93</f>
        <v>0.78279867324112</v>
      </c>
      <c r="AR58" s="62">
        <f>'Glad70-before-LQ'!AR58*$CG58*AR$93</f>
        <v>0.742412934999043</v>
      </c>
      <c r="AS58" s="62">
        <f>'Glad70-before-LQ'!AS58*$CG58*AS$93</f>
        <v>25.7314331723057</v>
      </c>
      <c r="AT58" s="62">
        <f>'Glad70-before-LQ'!AT58*$CG58*AT$93</f>
        <v>0.5024233527012349</v>
      </c>
      <c r="AU58" s="62">
        <f>'Glad70-before-LQ'!AU58*$CG58*AU$93</f>
        <v>0.290540339992915</v>
      </c>
      <c r="AV58" s="62">
        <f>'Glad70-before-LQ'!AV58*$CG58*AV$93</f>
        <v>0.223492780910736</v>
      </c>
      <c r="AW58" s="62">
        <f>'Glad70-before-LQ'!AW58*$CG58*AW$93</f>
        <v>0.0576340142197184</v>
      </c>
      <c r="AX58" s="62">
        <f>'Glad70-before-LQ'!AX58*$CG58*AX$93</f>
        <v>1.74622738679986</v>
      </c>
      <c r="AY58" s="62">
        <f>'Glad70-before-LQ'!AY58*$CG58*AY$93</f>
        <v>0.0473554629775401</v>
      </c>
      <c r="AZ58" s="62">
        <f>'Glad70-before-LQ'!AZ58*$CG58*AZ$93</f>
        <v>0.498231724752744</v>
      </c>
      <c r="BA58" s="62">
        <f>'Glad70-before-LQ'!BA58*$CG58*BA$93</f>
        <v>0.456955394736175</v>
      </c>
      <c r="BB58" s="62">
        <f>'Glad70-before-LQ'!BB58*$CG58*BB$93</f>
        <v>7.73187095560788</v>
      </c>
      <c r="BC58" s="62">
        <f>'Glad70-before-LQ'!BC58*$CG58*BC$93</f>
        <v>8.485287517563039</v>
      </c>
      <c r="BD58" s="62">
        <f>'Glad70-before-LQ'!BD58*$CG58*BD$93</f>
        <v>13.2724314450997</v>
      </c>
      <c r="BE58" s="62">
        <f>'Glad70-before-LQ'!BE58*$CG58*BE$93</f>
        <v>174.304163009</v>
      </c>
      <c r="BF58" s="62">
        <f>'Glad70-before-LQ'!BF58*$CG58*BF$93</f>
        <v>1.06257785622358</v>
      </c>
      <c r="BG58" s="62">
        <f>'Glad70-before-LQ'!BG58*$CG58*BG$93</f>
        <v>32.4863471873804</v>
      </c>
      <c r="BH58" s="62">
        <f>'Glad70-before-LQ'!BH58*$CG58*BH$93</f>
        <v>3.93652168718812</v>
      </c>
      <c r="BI58" s="62">
        <f>'Glad70-before-LQ'!BI58*$CG58*BI$93</f>
        <v>12.2120529700912</v>
      </c>
      <c r="BJ58" s="62">
        <f>'Glad70-before-LQ'!BJ58*$CG58*BJ$93</f>
        <v>0.0564051868744957</v>
      </c>
      <c r="BK58" s="62">
        <f>'Glad70-before-LQ'!BK58*$CG58*BK$93</f>
        <v>3.7648924926777</v>
      </c>
      <c r="BL58" s="62">
        <f>'Glad70-before-LQ'!BL58*$CG58*BL$93</f>
        <v>13.7922689781505</v>
      </c>
      <c r="BM58" s="62">
        <f>'Glad70-before-LQ'!BM58*$CG58*BM$93</f>
        <v>1.74160183378057</v>
      </c>
      <c r="BN58" s="62">
        <f>'Glad70-before-LQ'!BN58*$CG58*BN$93</f>
        <v>0.215193411355612</v>
      </c>
      <c r="BO58" s="62">
        <f>'Glad70-before-LQ'!BO58*$CG58*BO$93</f>
        <v>27.0957828425588</v>
      </c>
      <c r="BP58" s="62">
        <f>'Glad70-before-LQ'!BP58*$CG58*BP$93</f>
        <v>6.13294729774622</v>
      </c>
      <c r="BQ58" s="62">
        <f>'Glad70-before-LQ'!BQ58*$CG58*BQ$93</f>
        <v>0.246916406708556</v>
      </c>
      <c r="BR58" s="62">
        <f>'Glad70-before-LQ'!BR58*$CG58*BR$93</f>
        <v>1.80893094686641</v>
      </c>
      <c r="BS58" s="62">
        <f>'Glad70-before-LQ'!BS58*$CG58*BS$93</f>
        <v>0.420248986786736</v>
      </c>
      <c r="BT58" s="62">
        <f>'Glad70-before-LQ'!BT58*$CG58*BT$93</f>
        <v>11.2043044249464</v>
      </c>
      <c r="BU58" s="62">
        <f>'Glad70-before-LQ'!BU58*$CG58*BU$93</f>
        <v>2.70217939732373</v>
      </c>
      <c r="BV58" s="4">
        <f>SUM(D58:BU58)</f>
        <v>694.756456906485</v>
      </c>
      <c r="BW58" s="66">
        <f>'Glad-base'!BW58*'Households'!$B$3/'Households'!$B$7</f>
        <v>18.4016621994748</v>
      </c>
      <c r="BX58" s="66">
        <f>'Glad-base'!BX58*'Households'!$B$3/'Households'!$B$7</f>
        <v>12.9726566151905</v>
      </c>
      <c r="BY58" s="66">
        <f>'Glad-base'!BY58*'Businesses'!$B$4/'Businesses'!$C$4</f>
        <v>14.7344100884843</v>
      </c>
      <c r="BZ58" s="66">
        <f>'Glad-base'!BZ58*'Households'!$B$3/'Households'!$B$7</f>
        <v>0.121410171380021</v>
      </c>
      <c r="CA58" s="66">
        <f>'Glad-base'!CA58*'Households'!$B$3/'Households'!$B$7</f>
        <v>1.68631849204943</v>
      </c>
      <c r="CB58" s="66">
        <f>'Glad-base'!CB58*'Glad-id-output'!B56/'Glad-id-output'!E56</f>
        <v>0.00124440397494558</v>
      </c>
      <c r="CC58" s="62">
        <f>'Exports'!D59</f>
        <v>124.4</v>
      </c>
      <c r="CD58" s="4">
        <f>SUM(BW58:CC58)</f>
        <v>172.317701970554</v>
      </c>
      <c r="CE58" s="4">
        <f>SUM(CD58,BV58)</f>
        <v>867.0741588770391</v>
      </c>
      <c r="CF58" s="67">
        <v>0.0059597891520382</v>
      </c>
      <c r="CG58" s="67">
        <f>'Glad-id-output'!I56</f>
        <v>1</v>
      </c>
    </row>
    <row r="59" ht="20.05" customHeight="1">
      <c r="A59" t="s" s="58">
        <v>1</v>
      </c>
      <c r="B59" s="59">
        <v>55</v>
      </c>
      <c r="C59" t="s" s="60">
        <v>212</v>
      </c>
      <c r="D59" s="61">
        <f>'Glad70-before-LQ'!D59*$CG59*D$93</f>
        <v>0.00807835893826544</v>
      </c>
      <c r="E59" s="62">
        <f>'Glad70-before-LQ'!E59*$CG59*E$93</f>
        <v>0.00533869558272178</v>
      </c>
      <c r="F59" s="62">
        <f>'Glad70-before-LQ'!F59*$CG59*F$93</f>
        <v>2.65011744260274e-05</v>
      </c>
      <c r="G59" s="62">
        <f>'Glad70-before-LQ'!G59*$CG59*G$93</f>
        <v>0.00029671090645248</v>
      </c>
      <c r="H59" s="62">
        <f>'Glad70-before-LQ'!H59*$CG59*H$93</f>
        <v>0.000957475490291324</v>
      </c>
      <c r="I59" s="62">
        <f>'Glad70-before-LQ'!I59*$CG59*I$93</f>
        <v>0.024022697515217</v>
      </c>
      <c r="J59" s="62">
        <f>'Glad70-before-LQ'!J59*$CG59*J$93</f>
        <v>0.422768166374534</v>
      </c>
      <c r="K59" s="63">
        <f>'Glad70-before-LQ'!K59*$CG59*K$93</f>
        <v>0.0502132073002752</v>
      </c>
      <c r="L59" s="62">
        <f>'Glad70-before-LQ'!L59*$CG59*L$93</f>
        <v>0.009462215368903701</v>
      </c>
      <c r="M59" s="62">
        <f>'Glad70-before-LQ'!M59*$CG59*M$93</f>
        <v>0.00742973170163012</v>
      </c>
      <c r="N59" s="62">
        <f>'Glad70-before-LQ'!N59*$CG59*N$93</f>
        <v>0.008051531015311799</v>
      </c>
      <c r="O59" s="62">
        <f>'Glad70-before-LQ'!O59*$CG59*O$93</f>
        <v>0.00745628643733216</v>
      </c>
      <c r="P59" s="62">
        <f>'Glad70-before-LQ'!P59*$CG59*P$93</f>
        <v>0.00180972356326153</v>
      </c>
      <c r="Q59" s="62">
        <f>'Glad70-before-LQ'!Q59*$CG59*Q$93</f>
        <v>0.00250825914076214</v>
      </c>
      <c r="R59" s="62">
        <f>'Glad70-before-LQ'!R59*$CG59*R$93</f>
        <v>0.00130482288791883</v>
      </c>
      <c r="S59" s="62">
        <f>'Glad70-before-LQ'!S59*$CG59*S$93</f>
        <v>0.00254104398556546</v>
      </c>
      <c r="T59" s="62">
        <f>'Glad70-before-LQ'!T59*$CG59*T$93</f>
        <v>0.0309430688690392</v>
      </c>
      <c r="U59" s="62">
        <f>'Glad70-before-LQ'!U59*$CG59*U$93</f>
        <v>0.381640248861368</v>
      </c>
      <c r="V59" s="62">
        <f>'Glad70-before-LQ'!V59*$CG59*V$93</f>
        <v>0.0094229091876935</v>
      </c>
      <c r="W59" s="62">
        <f>'Glad70-before-LQ'!W59*$CG59*W$93</f>
        <v>0.337124839184732</v>
      </c>
      <c r="X59" s="64">
        <f>'Glad70-before-LQ'!X59*$CG59*X$93</f>
        <v>0</v>
      </c>
      <c r="Y59" s="62">
        <f>'Glad70-before-LQ'!Y59*$CG59*Y$93</f>
        <v>0.105120923908065</v>
      </c>
      <c r="Z59" s="62">
        <f>'Glad70-before-LQ'!Z59*$CG59*Z$93</f>
        <v>0.0572457803158604</v>
      </c>
      <c r="AA59" s="62">
        <f>'Glad70-before-LQ'!AA59*$CG59*AA$93</f>
        <v>0.0686559793355004</v>
      </c>
      <c r="AB59" s="62">
        <f>'Glad70-before-LQ'!AB59*$CG59*AB$93</f>
        <v>0.00136597322615444</v>
      </c>
      <c r="AC59" s="65">
        <f>'Glad70-before-LQ'!AC59*$CG59*AC$93</f>
        <v>0.183674596550237</v>
      </c>
      <c r="AD59" s="62">
        <f>'Glad70-before-LQ'!AD59*$CG59*AD$93</f>
        <v>0.00148530654668989</v>
      </c>
      <c r="AE59" s="62">
        <f>'Glad70-before-LQ'!AE59*$CG59*AE$93</f>
        <v>0.00623140354028006</v>
      </c>
      <c r="AF59" s="62">
        <f>'Glad70-before-LQ'!AF59*$CG59*AF$93</f>
        <v>0.06459829108695959</v>
      </c>
      <c r="AG59" s="62">
        <f>'Glad70-before-LQ'!AG59*$CG59*AG$93</f>
        <v>0.0274856336808832</v>
      </c>
      <c r="AH59" s="62">
        <f>'Glad70-before-LQ'!AH59*$CG59*AH$93</f>
        <v>0.12018480168299</v>
      </c>
      <c r="AI59" s="62">
        <f>'Glad70-before-LQ'!AI59*$CG59*AI$93</f>
        <v>0.14343224459207</v>
      </c>
      <c r="AJ59" s="62">
        <f>'Glad70-before-LQ'!AJ59*$CG59*AJ$93</f>
        <v>0.505077446447732</v>
      </c>
      <c r="AK59" s="62">
        <f>'Glad70-before-LQ'!AK59*$CG59*AK$93</f>
        <v>0.384713736670294</v>
      </c>
      <c r="AL59" s="62">
        <f>'Glad70-before-LQ'!AL59*$CG59*AL$93</f>
        <v>0.0369063635314314</v>
      </c>
      <c r="AM59" s="62">
        <f>'Glad70-before-LQ'!AM59*$CG59*AM$93</f>
        <v>0.0437370837205904</v>
      </c>
      <c r="AN59" s="62">
        <f>'Glad70-before-LQ'!AN59*$CG59*AN$93</f>
        <v>0.16261565044987</v>
      </c>
      <c r="AO59" s="62">
        <f>'Glad70-before-LQ'!AO59*$CG59*AO$93</f>
        <v>0.106418392645347</v>
      </c>
      <c r="AP59" s="62">
        <f>'Glad70-before-LQ'!AP59*$CG59*AP$93</f>
        <v>0.08458510296911061</v>
      </c>
      <c r="AQ59" s="62">
        <f>'Glad70-before-LQ'!AQ59*$CG59*AQ$93</f>
        <v>0.00666334419687576</v>
      </c>
      <c r="AR59" s="62">
        <f>'Glad70-before-LQ'!AR59*$CG59*AR$93</f>
        <v>0.0345515705439808</v>
      </c>
      <c r="AS59" s="62">
        <f>'Glad70-before-LQ'!AS59*$CG59*AS$93</f>
        <v>0.33049630930894</v>
      </c>
      <c r="AT59" s="62">
        <f>'Glad70-before-LQ'!AT59*$CG59*AT$93</f>
        <v>0.0310751986193516</v>
      </c>
      <c r="AU59" s="62">
        <f>'Glad70-before-LQ'!AU59*$CG59*AU$93</f>
        <v>0.00203676280126076</v>
      </c>
      <c r="AV59" s="62">
        <f>'Glad70-before-LQ'!AV59*$CG59*AV$93</f>
        <v>7.04980127242888e-06</v>
      </c>
      <c r="AW59" s="62">
        <f>'Glad70-before-LQ'!AW59*$CG59*AW$93</f>
        <v>0.00641283789616786</v>
      </c>
      <c r="AX59" s="62">
        <f>'Glad70-before-LQ'!AX59*$CG59*AX$93</f>
        <v>0.175860306937098</v>
      </c>
      <c r="AY59" s="62">
        <f>'Glad70-before-LQ'!AY59*$CG59*AY$93</f>
        <v>0.00296683287492664</v>
      </c>
      <c r="AZ59" s="62">
        <f>'Glad70-before-LQ'!AZ59*$CG59*AZ$93</f>
        <v>0.941802125818106</v>
      </c>
      <c r="BA59" s="62">
        <f>'Glad70-before-LQ'!BA59*$CG59*BA$93</f>
        <v>0.524565067043142</v>
      </c>
      <c r="BB59" s="62">
        <f>'Glad70-before-LQ'!BB59*$CG59*BB$93</f>
        <v>0.296281130521236</v>
      </c>
      <c r="BC59" s="62">
        <f>'Glad70-before-LQ'!BC59*$CG59*BC$93</f>
        <v>0.181880386949582</v>
      </c>
      <c r="BD59" s="62">
        <f>'Glad70-before-LQ'!BD59*$CG59*BD$93</f>
        <v>0.0733841927117528</v>
      </c>
      <c r="BE59" s="62">
        <f>'Glad70-before-LQ'!BE59*$CG59*BE$93</f>
        <v>2.59987422294118</v>
      </c>
      <c r="BF59" s="62">
        <f>'Glad70-before-LQ'!BF59*$CG59*BF$93</f>
        <v>0.138291724932107</v>
      </c>
      <c r="BG59" s="62">
        <f>'Glad70-before-LQ'!BG59*$CG59*BG$93</f>
        <v>1.39942648691748</v>
      </c>
      <c r="BH59" s="62">
        <f>'Glad70-before-LQ'!BH59*$CG59*BH$93</f>
        <v>0.0599359729525294</v>
      </c>
      <c r="BI59" s="62">
        <f>'Glad70-before-LQ'!BI59*$CG59*BI$93</f>
        <v>1.13702221054881</v>
      </c>
      <c r="BJ59" s="62">
        <f>'Glad70-before-LQ'!BJ59*$CG59*BJ$93</f>
        <v>0.00654236425750116</v>
      </c>
      <c r="BK59" s="62">
        <f>'Glad70-before-LQ'!BK59*$CG59*BK$93</f>
        <v>1.33027629571761</v>
      </c>
      <c r="BL59" s="62">
        <f>'Glad70-before-LQ'!BL59*$CG59*BL$93</f>
        <v>1.50184488260175</v>
      </c>
      <c r="BM59" s="62">
        <f>'Glad70-before-LQ'!BM59*$CG59*BM$93</f>
        <v>0.177810759591596</v>
      </c>
      <c r="BN59" s="62">
        <f>'Glad70-before-LQ'!BN59*$CG59*BN$93</f>
        <v>0.028341196933386</v>
      </c>
      <c r="BO59" s="62">
        <f>'Glad70-before-LQ'!BO59*$CG59*BO$93</f>
        <v>0.433176668357172</v>
      </c>
      <c r="BP59" s="62">
        <f>'Glad70-before-LQ'!BP59*$CG59*BP$93</f>
        <v>0.232395227020708</v>
      </c>
      <c r="BQ59" s="62">
        <f>'Glad70-before-LQ'!BQ59*$CG59*BQ$93</f>
        <v>0.0143779561044786</v>
      </c>
      <c r="BR59" s="62">
        <f>'Glad70-before-LQ'!BR59*$CG59*BR$93</f>
        <v>0.009577849005088301</v>
      </c>
      <c r="BS59" s="62">
        <f>'Glad70-before-LQ'!BS59*$CG59*BS$93</f>
        <v>0.00330560737721188</v>
      </c>
      <c r="BT59" s="62">
        <f>'Glad70-before-LQ'!BT59*$CG59*BT$93</f>
        <v>0.0643859916672956</v>
      </c>
      <c r="BU59" s="62">
        <f>'Glad70-before-LQ'!BU59*$CG59*BU$93</f>
        <v>0.212915418014978</v>
      </c>
      <c r="BV59" s="4">
        <f>SUM(D59:BU59)</f>
        <v>15.3724151553503</v>
      </c>
      <c r="BW59" s="66">
        <f>'Glad-base'!BW59*'Households'!$B$3/'Households'!$B$7</f>
        <v>0.0135376540164779</v>
      </c>
      <c r="BX59" s="66">
        <f>'Glad-base'!BX59*'Households'!$B$3/'Households'!$B$7</f>
        <v>0.0686660144181256</v>
      </c>
      <c r="BY59" s="66">
        <f>'Glad-base'!BY59*'Businesses'!$B$4/'Businesses'!$C$4</f>
        <v>22.158373492440</v>
      </c>
      <c r="BZ59" s="66">
        <f>'Glad-base'!BZ59*'Households'!$B$3/'Households'!$B$7</f>
        <v>2.97259565070031</v>
      </c>
      <c r="CA59" s="66">
        <f>'Glad-base'!CA59*'Households'!$B$3/'Households'!$B$7</f>
        <v>8.29990746472709</v>
      </c>
      <c r="CB59" s="66">
        <f>'Glad-base'!CB59*'Glad-id-output'!B57/'Glad-id-output'!E57</f>
        <v>1.4144174732759e-05</v>
      </c>
      <c r="CC59" s="62">
        <f>'Exports'!D60</f>
        <v>0.5</v>
      </c>
      <c r="CD59" s="4">
        <f>SUM(BW59:CC59)</f>
        <v>34.0130944204767</v>
      </c>
      <c r="CE59" s="4">
        <f>SUM(CD59,BV59)</f>
        <v>49.385509575827</v>
      </c>
      <c r="CF59" s="67">
        <v>0.000212374995987372</v>
      </c>
      <c r="CG59" s="67">
        <f>'Glad-id-output'!I57</f>
        <v>0.2</v>
      </c>
    </row>
    <row r="60" ht="20.05" customHeight="1">
      <c r="A60" t="s" s="58">
        <v>1</v>
      </c>
      <c r="B60" s="59">
        <v>56</v>
      </c>
      <c r="C60" t="s" s="60">
        <v>213</v>
      </c>
      <c r="D60" s="61">
        <f>'Glad70-before-LQ'!D60*$CG60*D$93</f>
        <v>1.48794269824091</v>
      </c>
      <c r="E60" s="62">
        <f>'Glad70-before-LQ'!E60*$CG60*E$93</f>
        <v>0.157825995296467</v>
      </c>
      <c r="F60" s="62">
        <f>'Glad70-before-LQ'!F60*$CG60*F$93</f>
        <v>0.000630114701022154</v>
      </c>
      <c r="G60" s="62">
        <f>'Glad70-before-LQ'!G60*$CG60*G$93</f>
        <v>0.0325020610650572</v>
      </c>
      <c r="H60" s="62">
        <f>'Glad70-before-LQ'!H60*$CG60*H$93</f>
        <v>0.0745435270988825</v>
      </c>
      <c r="I60" s="62">
        <f>'Glad70-before-LQ'!I60*$CG60*I$93</f>
        <v>0.799653819399777</v>
      </c>
      <c r="J60" s="62">
        <f>'Glad70-before-LQ'!J60*$CG60*J$93</f>
        <v>15.9793218403334</v>
      </c>
      <c r="K60" s="63">
        <f>'Glad70-before-LQ'!K60*$CG60*K$93</f>
        <v>7.63038845526104</v>
      </c>
      <c r="L60" s="62">
        <f>'Glad70-before-LQ'!L60*$CG60*L$93</f>
        <v>0.67644405812743</v>
      </c>
      <c r="M60" s="62">
        <f>'Glad70-before-LQ'!M60*$CG60*M$93</f>
        <v>0.520261031217925</v>
      </c>
      <c r="N60" s="62">
        <f>'Glad70-before-LQ'!N60*$CG60*N$93</f>
        <v>0.469061628420561</v>
      </c>
      <c r="O60" s="62">
        <f>'Glad70-before-LQ'!O60*$CG60*O$93</f>
        <v>0.275794087866027</v>
      </c>
      <c r="P60" s="62">
        <f>'Glad70-before-LQ'!P60*$CG60*P$93</f>
        <v>0.0537259680721909</v>
      </c>
      <c r="Q60" s="62">
        <f>'Glad70-before-LQ'!Q60*$CG60*Q$93</f>
        <v>0.146308388012028</v>
      </c>
      <c r="R60" s="62">
        <f>'Glad70-before-LQ'!R60*$CG60*R$93</f>
        <v>0.0186281638012518</v>
      </c>
      <c r="S60" s="62">
        <f>'Glad70-before-LQ'!S60*$CG60*S$93</f>
        <v>0.0450598492480275</v>
      </c>
      <c r="T60" s="62">
        <f>'Glad70-before-LQ'!T60*$CG60*T$93</f>
        <v>0.42471082524907</v>
      </c>
      <c r="U60" s="62">
        <f>'Glad70-before-LQ'!U60*$CG60*U$93</f>
        <v>4.94244147624443</v>
      </c>
      <c r="V60" s="62">
        <f>'Glad70-before-LQ'!V60*$CG60*V$93</f>
        <v>0.229807044797171</v>
      </c>
      <c r="W60" s="62">
        <f>'Glad70-before-LQ'!W60*$CG60*W$93</f>
        <v>5.37866521884779</v>
      </c>
      <c r="X60" s="64">
        <f>'Glad70-before-LQ'!X60*$CG60*X$93</f>
        <v>0</v>
      </c>
      <c r="Y60" s="62">
        <f>'Glad70-before-LQ'!Y60*$CG60*Y$93</f>
        <v>2.5125765409581</v>
      </c>
      <c r="Z60" s="62">
        <f>'Glad70-before-LQ'!Z60*$CG60*Z$93</f>
        <v>0.642143610138041</v>
      </c>
      <c r="AA60" s="62">
        <f>'Glad70-before-LQ'!AA60*$CG60*AA$93</f>
        <v>0.721393400269605</v>
      </c>
      <c r="AB60" s="62">
        <f>'Glad70-before-LQ'!AB60*$CG60*AB$93</f>
        <v>0.0243714903347182</v>
      </c>
      <c r="AC60" s="65">
        <f>'Glad70-before-LQ'!AC60*$CG60*AC$93</f>
        <v>5.03273458420084</v>
      </c>
      <c r="AD60" s="62">
        <f>'Glad70-before-LQ'!AD60*$CG60*AD$93</f>
        <v>0.008164748136652401</v>
      </c>
      <c r="AE60" s="62">
        <f>'Glad70-before-LQ'!AE60*$CG60*AE$93</f>
        <v>0.9060134965484959</v>
      </c>
      <c r="AF60" s="62">
        <f>'Glad70-before-LQ'!AF60*$CG60*AF$93</f>
        <v>1.68821952640938</v>
      </c>
      <c r="AG60" s="62">
        <f>'Glad70-before-LQ'!AG60*$CG60*AG$93</f>
        <v>0.77337570544485</v>
      </c>
      <c r="AH60" s="62">
        <f>'Glad70-before-LQ'!AH60*$CG60*AH$93</f>
        <v>11.7041234058141</v>
      </c>
      <c r="AI60" s="62">
        <f>'Glad70-before-LQ'!AI60*$CG60*AI$93</f>
        <v>5.49876638826513</v>
      </c>
      <c r="AJ60" s="62">
        <f>'Glad70-before-LQ'!AJ60*$CG60*AJ$93</f>
        <v>4.05369314657328</v>
      </c>
      <c r="AK60" s="62">
        <f>'Glad70-before-LQ'!AK60*$CG60*AK$93</f>
        <v>6.3724375233906</v>
      </c>
      <c r="AL60" s="62">
        <f>'Glad70-before-LQ'!AL60*$CG60*AL$93</f>
        <v>3.02349340174601</v>
      </c>
      <c r="AM60" s="62">
        <f>'Glad70-before-LQ'!AM60*$CG60*AM$93</f>
        <v>11.6526472575405</v>
      </c>
      <c r="AN60" s="62">
        <f>'Glad70-before-LQ'!AN60*$CG60*AN$93</f>
        <v>3.10099218835846</v>
      </c>
      <c r="AO60" s="62">
        <f>'Glad70-before-LQ'!AO60*$CG60*AO$93</f>
        <v>4.88206159651118</v>
      </c>
      <c r="AP60" s="62">
        <f>'Glad70-before-LQ'!AP60*$CG60*AP$93</f>
        <v>2.03548707681838</v>
      </c>
      <c r="AQ60" s="62">
        <f>'Glad70-before-LQ'!AQ60*$CG60*AQ$93</f>
        <v>1.66635298093767</v>
      </c>
      <c r="AR60" s="62">
        <f>'Glad70-before-LQ'!AR60*$CG60*AR$93</f>
        <v>0.524405720616902</v>
      </c>
      <c r="AS60" s="62">
        <f>'Glad70-before-LQ'!AS60*$CG60*AS$93</f>
        <v>28.1624209778086</v>
      </c>
      <c r="AT60" s="62">
        <f>'Glad70-before-LQ'!AT60*$CG60*AT$93</f>
        <v>0.175486282516444</v>
      </c>
      <c r="AU60" s="62">
        <f>'Glad70-before-LQ'!AU60*$CG60*AU$93</f>
        <v>0.134237423200199</v>
      </c>
      <c r="AV60" s="62">
        <f>'Glad70-before-LQ'!AV60*$CG60*AV$93</f>
        <v>0.0303968403063429</v>
      </c>
      <c r="AW60" s="62">
        <f>'Glad70-before-LQ'!AW60*$CG60*AW$93</f>
        <v>0.0105720320632175</v>
      </c>
      <c r="AX60" s="62">
        <f>'Glad70-before-LQ'!AX60*$CG60*AX$93</f>
        <v>0.09372135577909441</v>
      </c>
      <c r="AY60" s="62">
        <f>'Glad70-before-LQ'!AY60*$CG60*AY$93</f>
        <v>0.442152072840582</v>
      </c>
      <c r="AZ60" s="62">
        <f>'Glad70-before-LQ'!AZ60*$CG60*AZ$93</f>
        <v>1.6004072599981</v>
      </c>
      <c r="BA60" s="62">
        <f>'Glad70-before-LQ'!BA60*$CG60*BA$93</f>
        <v>1.21135066108476</v>
      </c>
      <c r="BB60" s="62">
        <f>'Glad70-before-LQ'!BB60*$CG60*BB$93</f>
        <v>0.823127556578464</v>
      </c>
      <c r="BC60" s="62">
        <f>'Glad70-before-LQ'!BC60*$CG60*BC$93</f>
        <v>4.70761767323046</v>
      </c>
      <c r="BD60" s="62">
        <f>'Glad70-before-LQ'!BD60*$CG60*BD$93</f>
        <v>1.56557389202436</v>
      </c>
      <c r="BE60" s="62">
        <f>'Glad70-before-LQ'!BE60*$CG60*BE$93</f>
        <v>35.7795164586108</v>
      </c>
      <c r="BF60" s="62">
        <f>'Glad70-before-LQ'!BF60*$CG60*BF$93</f>
        <v>0.31062237054108</v>
      </c>
      <c r="BG60" s="62">
        <f>'Glad70-before-LQ'!BG60*$CG60*BG$93</f>
        <v>14.4250964665482</v>
      </c>
      <c r="BH60" s="62">
        <f>'Glad70-before-LQ'!BH60*$CG60*BH$93</f>
        <v>3.57547833411816</v>
      </c>
      <c r="BI60" s="62">
        <f>'Glad70-before-LQ'!BI60*$CG60*BI$93</f>
        <v>3.02099750460454</v>
      </c>
      <c r="BJ60" s="62">
        <f>'Glad70-before-LQ'!BJ60*$CG60*BJ$93</f>
        <v>0.0006509337214313839</v>
      </c>
      <c r="BK60" s="62">
        <f>'Glad70-before-LQ'!BK60*$CG60*BK$93</f>
        <v>8.95264716377136</v>
      </c>
      <c r="BL60" s="62">
        <f>'Glad70-before-LQ'!BL60*$CG60*BL$93</f>
        <v>20.3154273215056</v>
      </c>
      <c r="BM60" s="62">
        <f>'Glad70-before-LQ'!BM60*$CG60*BM$93</f>
        <v>2.54850255603389</v>
      </c>
      <c r="BN60" s="62">
        <f>'Glad70-before-LQ'!BN60*$CG60*BN$93</f>
        <v>0.333228390874618</v>
      </c>
      <c r="BO60" s="62">
        <f>'Glad70-before-LQ'!BO60*$CG60*BO$93</f>
        <v>22.819566772551</v>
      </c>
      <c r="BP60" s="62">
        <f>'Glad70-before-LQ'!BP60*$CG60*BP$93</f>
        <v>6.29202142215666</v>
      </c>
      <c r="BQ60" s="62">
        <f>'Glad70-before-LQ'!BQ60*$CG60*BQ$93</f>
        <v>0.259517439497467</v>
      </c>
      <c r="BR60" s="62">
        <f>'Glad70-before-LQ'!BR60*$CG60*BR$93</f>
        <v>1.06042908267233</v>
      </c>
      <c r="BS60" s="62">
        <f>'Glad70-before-LQ'!BS60*$CG60*BS$93</f>
        <v>0.125539992480218</v>
      </c>
      <c r="BT60" s="62">
        <f>'Glad70-before-LQ'!BT60*$CG60*BT$93</f>
        <v>2.53675002628357</v>
      </c>
      <c r="BU60" s="62">
        <f>'Glad70-before-LQ'!BU60*$CG60*BU$93</f>
        <v>2.48190648051406</v>
      </c>
      <c r="BV60" s="4">
        <f>SUM(D60:BU60)</f>
        <v>269.962132784229</v>
      </c>
      <c r="BW60" s="66">
        <f>'Glad-base'!BW60*'Households'!$B$3/'Households'!$B$7</f>
        <v>7.52185166116375</v>
      </c>
      <c r="BX60" s="66">
        <f>'Glad-base'!BX60*'Households'!$B$3/'Households'!$B$7</f>
        <v>12.6556441365911</v>
      </c>
      <c r="BY60" s="66">
        <f>'Glad-base'!BY60*'Businesses'!$B$4/'Businesses'!$C$4</f>
        <v>0.365996556291448</v>
      </c>
      <c r="BZ60" s="66">
        <f>'Glad-base'!BZ60*'Households'!$B$3/'Households'!$B$7</f>
        <v>0.0167518205870237</v>
      </c>
      <c r="CA60" s="66">
        <f>'Glad-base'!CA60*'Households'!$B$3/'Households'!$B$7</f>
        <v>0.154852013141092</v>
      </c>
      <c r="CB60" s="66">
        <f>'Glad-base'!CB60*'Glad-id-output'!B58/'Glad-id-output'!E58</f>
        <v>0</v>
      </c>
      <c r="CC60" s="62">
        <f>'Exports'!D61</f>
        <v>13.9</v>
      </c>
      <c r="CD60" s="4">
        <f>SUM(BW60:CC60)</f>
        <v>34.6150961877744</v>
      </c>
      <c r="CE60" s="4">
        <f>SUM(CD60,BV60)</f>
        <v>304.577228972003</v>
      </c>
      <c r="CF60" s="67">
        <v>0.00583963696838977</v>
      </c>
      <c r="CG60" s="67">
        <f>'Glad-id-output'!I58</f>
        <v>0.8</v>
      </c>
    </row>
    <row r="61" ht="20.05" customHeight="1">
      <c r="A61" t="s" s="58">
        <v>1</v>
      </c>
      <c r="B61" s="59">
        <v>57</v>
      </c>
      <c r="C61" t="s" s="60">
        <v>214</v>
      </c>
      <c r="D61" s="61">
        <f>'Glad70-before-LQ'!D61*$CG61*D$93</f>
        <v>0.0883963027619708</v>
      </c>
      <c r="E61" s="62">
        <f>'Glad70-before-LQ'!E61*$CG61*E$93</f>
        <v>0.0601413667236305</v>
      </c>
      <c r="F61" s="62">
        <f>'Glad70-before-LQ'!F61*$CG61*F$93</f>
        <v>1.28263922797893e-05</v>
      </c>
      <c r="G61" s="62">
        <f>'Glad70-before-LQ'!G61*$CG61*G$93</f>
        <v>0.0195622962413669</v>
      </c>
      <c r="H61" s="62">
        <f>'Glad70-before-LQ'!H61*$CG61*H$93</f>
        <v>0.0262554613865729</v>
      </c>
      <c r="I61" s="62">
        <f>'Glad70-before-LQ'!I61*$CG61*I$93</f>
        <v>0.00690087857452906</v>
      </c>
      <c r="J61" s="62">
        <f>'Glad70-before-LQ'!J61*$CG61*J$93</f>
        <v>0.870502273728742</v>
      </c>
      <c r="K61" s="63">
        <f>'Glad70-before-LQ'!K61*$CG61*K$93</f>
        <v>0.0929581740333323</v>
      </c>
      <c r="L61" s="62">
        <f>'Glad70-before-LQ'!L61*$CG61*L$93</f>
        <v>0.00596653115763642</v>
      </c>
      <c r="M61" s="62">
        <f>'Glad70-before-LQ'!M61*$CG61*M$93</f>
        <v>0.00783076623168656</v>
      </c>
      <c r="N61" s="62">
        <f>'Glad70-before-LQ'!N61*$CG61*N$93</f>
        <v>0.106269746581195</v>
      </c>
      <c r="O61" s="62">
        <f>'Glad70-before-LQ'!O61*$CG61*O$93</f>
        <v>0.0981156555296874</v>
      </c>
      <c r="P61" s="62">
        <f>'Glad70-before-LQ'!P61*$CG61*P$93</f>
        <v>0.008331408518271509</v>
      </c>
      <c r="Q61" s="62">
        <f>'Glad70-before-LQ'!Q61*$CG61*Q$93</f>
        <v>0.0150369516940631</v>
      </c>
      <c r="R61" s="62">
        <f>'Glad70-before-LQ'!R61*$CG61*R$93</f>
        <v>0.00823303838469366</v>
      </c>
      <c r="S61" s="62">
        <f>'Glad70-before-LQ'!S61*$CG61*S$93</f>
        <v>0.009111158334709201</v>
      </c>
      <c r="T61" s="62">
        <f>'Glad70-before-LQ'!T61*$CG61*T$93</f>
        <v>0.0465567688520348</v>
      </c>
      <c r="U61" s="62">
        <f>'Glad70-before-LQ'!U61*$CG61*U$93</f>
        <v>0.960415379222444</v>
      </c>
      <c r="V61" s="62">
        <f>'Glad70-before-LQ'!V61*$CG61*V$93</f>
        <v>0.0192131997769156</v>
      </c>
      <c r="W61" s="62">
        <f>'Glad70-before-LQ'!W61*$CG61*W$93</f>
        <v>1.31582432758436</v>
      </c>
      <c r="X61" s="64">
        <f>'Glad70-before-LQ'!X61*$CG61*X$93</f>
        <v>0</v>
      </c>
      <c r="Y61" s="62">
        <f>'Glad70-before-LQ'!Y61*$CG61*Y$93</f>
        <v>0.163146965800889</v>
      </c>
      <c r="Z61" s="62">
        <f>'Glad70-before-LQ'!Z61*$CG61*Z$93</f>
        <v>0.0369055619813399</v>
      </c>
      <c r="AA61" s="62">
        <f>'Glad70-before-LQ'!AA61*$CG61*AA$93</f>
        <v>0.0403710173150124</v>
      </c>
      <c r="AB61" s="62">
        <f>'Glad70-before-LQ'!AB61*$CG61*AB$93</f>
        <v>0.00352297230694763</v>
      </c>
      <c r="AC61" s="65">
        <f>'Glad70-before-LQ'!AC61*$CG61*AC$93</f>
        <v>0.045212822177994</v>
      </c>
      <c r="AD61" s="62">
        <f>'Glad70-before-LQ'!AD61*$CG61*AD$93</f>
        <v>0.0024915758172018</v>
      </c>
      <c r="AE61" s="62">
        <f>'Glad70-before-LQ'!AE61*$CG61*AE$93</f>
        <v>0.0173529990027296</v>
      </c>
      <c r="AF61" s="62">
        <f>'Glad70-before-LQ'!AF61*$CG61*AF$93</f>
        <v>0.333087277072221</v>
      </c>
      <c r="AG61" s="62">
        <f>'Glad70-before-LQ'!AG61*$CG61*AG$93</f>
        <v>0.322539710662316</v>
      </c>
      <c r="AH61" s="62">
        <f>'Glad70-before-LQ'!AH61*$CG61*AH$93</f>
        <v>1.97360812146343</v>
      </c>
      <c r="AI61" s="62">
        <f>'Glad70-before-LQ'!AI61*$CG61*AI$93</f>
        <v>2.31863655501185</v>
      </c>
      <c r="AJ61" s="62">
        <f>'Glad70-before-LQ'!AJ61*$CG61*AJ$93</f>
        <v>1.49699903960782</v>
      </c>
      <c r="AK61" s="62">
        <f>'Glad70-before-LQ'!AK61*$CG61*AK$93</f>
        <v>1.10686286728424</v>
      </c>
      <c r="AL61" s="62">
        <f>'Glad70-before-LQ'!AL61*$CG61*AL$93</f>
        <v>1.82319949441302</v>
      </c>
      <c r="AM61" s="62">
        <f>'Glad70-before-LQ'!AM61*$CG61*AM$93</f>
        <v>1.08510067348376</v>
      </c>
      <c r="AN61" s="62">
        <f>'Glad70-before-LQ'!AN61*$CG61*AN$93</f>
        <v>0.233076626663735</v>
      </c>
      <c r="AO61" s="62">
        <f>'Glad70-before-LQ'!AO61*$CG61*AO$93</f>
        <v>0.8367493506046531</v>
      </c>
      <c r="AP61" s="62">
        <f>'Glad70-before-LQ'!AP61*$CG61*AP$93</f>
        <v>0.329214497785286</v>
      </c>
      <c r="AQ61" s="62">
        <f>'Glad70-before-LQ'!AQ61*$CG61*AQ$93</f>
        <v>0.0446941267627124</v>
      </c>
      <c r="AR61" s="62">
        <f>'Glad70-before-LQ'!AR61*$CG61*AR$93</f>
        <v>0.196294698218961</v>
      </c>
      <c r="AS61" s="62">
        <f>'Glad70-before-LQ'!AS61*$CG61*AS$93</f>
        <v>4.11007385404962</v>
      </c>
      <c r="AT61" s="62">
        <f>'Glad70-before-LQ'!AT61*$CG61*AT$93</f>
        <v>0.00226428443111202</v>
      </c>
      <c r="AU61" s="62">
        <f>'Glad70-before-LQ'!AU61*$CG61*AU$93</f>
        <v>0.00642888633345295</v>
      </c>
      <c r="AV61" s="62">
        <f>'Glad70-before-LQ'!AV61*$CG61*AV$93</f>
        <v>0.000331641451919544</v>
      </c>
      <c r="AW61" s="62">
        <f>'Glad70-before-LQ'!AW61*$CG61*AW$93</f>
        <v>0.000139142227660746</v>
      </c>
      <c r="AX61" s="62">
        <f>'Glad70-before-LQ'!AX61*$CG61*AX$93</f>
        <v>0.0398410632827139</v>
      </c>
      <c r="AY61" s="62">
        <f>'Glad70-before-LQ'!AY61*$CG61*AY$93</f>
        <v>0.0032934985812088</v>
      </c>
      <c r="AZ61" s="62">
        <f>'Glad70-before-LQ'!AZ61*$CG61*AZ$93</f>
        <v>0.00372608124965662</v>
      </c>
      <c r="BA61" s="62">
        <f>'Glad70-before-LQ'!BA61*$CG61*BA$93</f>
        <v>0.00187755253741513</v>
      </c>
      <c r="BB61" s="62">
        <f>'Glad70-before-LQ'!BB61*$CG61*BB$93</f>
        <v>0.0153937984558451</v>
      </c>
      <c r="BC61" s="62">
        <f>'Glad70-before-LQ'!BC61*$CG61*BC$93</f>
        <v>1.1819943481941</v>
      </c>
      <c r="BD61" s="62">
        <f>'Glad70-before-LQ'!BD61*$CG61*BD$93</f>
        <v>4.17829566994236</v>
      </c>
      <c r="BE61" s="62">
        <f>'Glad70-before-LQ'!BE61*$CG61*BE$93</f>
        <v>3.73633876834304</v>
      </c>
      <c r="BF61" s="62">
        <f>'Glad70-before-LQ'!BF61*$CG61*BF$93</f>
        <v>0.0010085103182079</v>
      </c>
      <c r="BG61" s="62">
        <f>'Glad70-before-LQ'!BG61*$CG61*BG$93</f>
        <v>0.238008779080151</v>
      </c>
      <c r="BH61" s="62">
        <f>'Glad70-before-LQ'!BH61*$CG61*BH$93</f>
        <v>1.37827307909709</v>
      </c>
      <c r="BI61" s="62">
        <f>'Glad70-before-LQ'!BI61*$CG61*BI$93</f>
        <v>0.73550247190258</v>
      </c>
      <c r="BJ61" s="62">
        <f>'Glad70-before-LQ'!BJ61*$CG61*BJ$93</f>
        <v>0.0022595287209343</v>
      </c>
      <c r="BK61" s="62">
        <f>'Glad70-before-LQ'!BK61*$CG61*BK$93</f>
        <v>2.05078612863315</v>
      </c>
      <c r="BL61" s="62">
        <f>'Glad70-before-LQ'!BL61*$CG61*BL$93</f>
        <v>3.9327242255861</v>
      </c>
      <c r="BM61" s="62">
        <f>'Glad70-before-LQ'!BM61*$CG61*BM$93</f>
        <v>0.427948396469126</v>
      </c>
      <c r="BN61" s="62">
        <f>'Glad70-before-LQ'!BN61*$CG61*BN$93</f>
        <v>0.0529507716828181</v>
      </c>
      <c r="BO61" s="62">
        <f>'Glad70-before-LQ'!BO61*$CG61*BO$93</f>
        <v>5.19704534336162</v>
      </c>
      <c r="BP61" s="62">
        <f>'Glad70-before-LQ'!BP61*$CG61*BP$93</f>
        <v>2.48924136360223</v>
      </c>
      <c r="BQ61" s="62">
        <f>'Glad70-before-LQ'!BQ61*$CG61*BQ$93</f>
        <v>0.0152984977359875</v>
      </c>
      <c r="BR61" s="62">
        <f>'Glad70-before-LQ'!BR61*$CG61*BR$93</f>
        <v>0.225702484920747</v>
      </c>
      <c r="BS61" s="62">
        <f>'Glad70-before-LQ'!BS61*$CG61*BS$93</f>
        <v>0.0343122495454913</v>
      </c>
      <c r="BT61" s="62">
        <f>'Glad70-before-LQ'!BT61*$CG61*BT$93</f>
        <v>0.122306493313619</v>
      </c>
      <c r="BU61" s="62">
        <f>'Glad70-before-LQ'!BU61*$CG61*BU$93</f>
        <v>1.16242103513496</v>
      </c>
      <c r="BV61" s="4">
        <f>SUM(D61:BU61)</f>
        <v>47.5204894133312</v>
      </c>
      <c r="BW61" s="66">
        <f>'Glad-base'!BW61*'Households'!$B$3/'Households'!$B$7</f>
        <v>4.16230092667353</v>
      </c>
      <c r="BX61" s="66">
        <f>'Glad-base'!BX61*'Households'!$B$3/'Households'!$B$7</f>
        <v>0.000319744788877446</v>
      </c>
      <c r="BY61" s="66">
        <f>'Glad-base'!BY61*'Businesses'!$B$4/'Businesses'!$C$4</f>
        <v>0.07783455380235341</v>
      </c>
      <c r="BZ61" s="66">
        <f>'Glad-base'!BZ61*'Households'!$B$3/'Households'!$B$7</f>
        <v>0.00226836685890834</v>
      </c>
      <c r="CA61" s="66">
        <f>'Glad-base'!CA61*'Households'!$B$3/'Households'!$B$7</f>
        <v>0.0336421673944387</v>
      </c>
      <c r="CB61" s="66">
        <f>'Glad-base'!CB61*'Glad-id-output'!B59/'Glad-id-output'!E59</f>
        <v>0</v>
      </c>
      <c r="CC61" s="62">
        <f>'Exports'!D62</f>
        <v>2.3</v>
      </c>
      <c r="CD61" s="4">
        <f>SUM(BW61:CC61)</f>
        <v>6.57636575951811</v>
      </c>
      <c r="CE61" s="4">
        <f>SUM(CD61,BV61)</f>
        <v>54.0968551728493</v>
      </c>
      <c r="CF61" s="67">
        <v>0.00371168838997822</v>
      </c>
      <c r="CG61" s="67">
        <f>'Glad-id-output'!I59</f>
        <v>0.600648161669341</v>
      </c>
    </row>
    <row r="62" ht="20.05" customHeight="1">
      <c r="A62" t="s" s="58">
        <v>1</v>
      </c>
      <c r="B62" s="59">
        <v>58</v>
      </c>
      <c r="C62" t="s" s="60">
        <v>215</v>
      </c>
      <c r="D62" s="61">
        <f>'Glad70-before-LQ'!D62*$CG62*D$93</f>
        <v>0.09940511734410989</v>
      </c>
      <c r="E62" s="62">
        <f>'Glad70-before-LQ'!E62*$CG62*E$93</f>
        <v>0.0146678099835594</v>
      </c>
      <c r="F62" s="62">
        <f>'Glad70-before-LQ'!F62*$CG62*F$93</f>
        <v>0.000119737124452142</v>
      </c>
      <c r="G62" s="62">
        <f>'Glad70-before-LQ'!G62*$CG62*G$93</f>
        <v>0.0177547145604681</v>
      </c>
      <c r="H62" s="62">
        <f>'Glad70-before-LQ'!H62*$CG62*H$93</f>
        <v>0.01073021584475</v>
      </c>
      <c r="I62" s="62">
        <f>'Glad70-before-LQ'!I62*$CG62*I$93</f>
        <v>0.382228635714181</v>
      </c>
      <c r="J62" s="62">
        <f>'Glad70-before-LQ'!J62*$CG62*J$93</f>
        <v>6.90625471839257</v>
      </c>
      <c r="K62" s="63">
        <f>'Glad70-before-LQ'!K62*$CG62*K$93</f>
        <v>1.33040212565126</v>
      </c>
      <c r="L62" s="62">
        <f>'Glad70-before-LQ'!L62*$CG62*L$93</f>
        <v>0.252859371573738</v>
      </c>
      <c r="M62" s="62">
        <f>'Glad70-before-LQ'!M62*$CG62*M$93</f>
        <v>0.0349009745766643</v>
      </c>
      <c r="N62" s="62">
        <f>'Glad70-before-LQ'!N62*$CG62*N$93</f>
        <v>0.0357650257533931</v>
      </c>
      <c r="O62" s="62">
        <f>'Glad70-before-LQ'!O62*$CG62*O$93</f>
        <v>0.0366517926008366</v>
      </c>
      <c r="P62" s="62">
        <f>'Glad70-before-LQ'!P62*$CG62*P$93</f>
        <v>0.000600231938681211</v>
      </c>
      <c r="Q62" s="62">
        <f>'Glad70-before-LQ'!Q62*$CG62*Q$93</f>
        <v>0.00816204320874964</v>
      </c>
      <c r="R62" s="62">
        <f>'Glad70-before-LQ'!R62*$CG62*R$93</f>
        <v>0.011631129470179</v>
      </c>
      <c r="S62" s="62">
        <f>'Glad70-before-LQ'!S62*$CG62*S$93</f>
        <v>0.0104413982574615</v>
      </c>
      <c r="T62" s="62">
        <f>'Glad70-before-LQ'!T62*$CG62*T$93</f>
        <v>0.332527248375137</v>
      </c>
      <c r="U62" s="62">
        <f>'Glad70-before-LQ'!U62*$CG62*U$93</f>
        <v>2.71388739095273</v>
      </c>
      <c r="V62" s="62">
        <f>'Glad70-before-LQ'!V62*$CG62*V$93</f>
        <v>0.0391156282576654</v>
      </c>
      <c r="W62" s="62">
        <f>'Glad70-before-LQ'!W62*$CG62*W$93</f>
        <v>0.594188766181315</v>
      </c>
      <c r="X62" s="64">
        <f>'Glad70-before-LQ'!X62*$CG62*X$93</f>
        <v>0</v>
      </c>
      <c r="Y62" s="62">
        <f>'Glad70-before-LQ'!Y62*$CG62*Y$93</f>
        <v>0.402801456777868</v>
      </c>
      <c r="Z62" s="62">
        <f>'Glad70-before-LQ'!Z62*$CG62*Z$93</f>
        <v>0.174201777646588</v>
      </c>
      <c r="AA62" s="62">
        <f>'Glad70-before-LQ'!AA62*$CG62*AA$93</f>
        <v>0.0484232289335533</v>
      </c>
      <c r="AB62" s="62">
        <f>'Glad70-before-LQ'!AB62*$CG62*AB$93</f>
        <v>0.000631874038595458</v>
      </c>
      <c r="AC62" s="65">
        <f>'Glad70-before-LQ'!AC62*$CG62*AC$93</f>
        <v>0.326207215397647</v>
      </c>
      <c r="AD62" s="62">
        <f>'Glad70-before-LQ'!AD62*$CG62*AD$93</f>
        <v>8.90683776809613e-05</v>
      </c>
      <c r="AE62" s="62">
        <f>'Glad70-before-LQ'!AE62*$CG62*AE$93</f>
        <v>0.201481416591553</v>
      </c>
      <c r="AF62" s="62">
        <f>'Glad70-before-LQ'!AF62*$CG62*AF$93</f>
        <v>0.000170644784952085</v>
      </c>
      <c r="AG62" s="62">
        <f>'Glad70-before-LQ'!AG62*$CG62*AG$93</f>
        <v>0.801175117322434</v>
      </c>
      <c r="AH62" s="62">
        <f>'Glad70-before-LQ'!AH62*$CG62*AH$93</f>
        <v>3.20037431887038</v>
      </c>
      <c r="AI62" s="62">
        <f>'Glad70-before-LQ'!AI62*$CG62*AI$93</f>
        <v>0.926995915719518</v>
      </c>
      <c r="AJ62" s="62">
        <f>'Glad70-before-LQ'!AJ62*$CG62*AJ$93</f>
        <v>0.385588421145604</v>
      </c>
      <c r="AK62" s="62">
        <f>'Glad70-before-LQ'!AK62*$CG62*AK$93</f>
        <v>0.862652144458126</v>
      </c>
      <c r="AL62" s="62">
        <f>'Glad70-before-LQ'!AL62*$CG62*AL$93</f>
        <v>0.009714598887612081</v>
      </c>
      <c r="AM62" s="62">
        <f>'Glad70-before-LQ'!AM62*$CG62*AM$93</f>
        <v>0.0268182027922181</v>
      </c>
      <c r="AN62" s="62">
        <f>'Glad70-before-LQ'!AN62*$CG62*AN$93</f>
        <v>4.64213625684658</v>
      </c>
      <c r="AO62" s="62">
        <f>'Glad70-before-LQ'!AO62*$CG62*AO$93</f>
        <v>0.452367470793503</v>
      </c>
      <c r="AP62" s="62">
        <f>'Glad70-before-LQ'!AP62*$CG62*AP$93</f>
        <v>0.0574041041849458</v>
      </c>
      <c r="AQ62" s="62">
        <f>'Glad70-before-LQ'!AQ62*$CG62*AQ$93</f>
        <v>0.00030580698739796</v>
      </c>
      <c r="AR62" s="62">
        <f>'Glad70-before-LQ'!AR62*$CG62*AR$93</f>
        <v>0.205900702748283</v>
      </c>
      <c r="AS62" s="62">
        <f>'Glad70-before-LQ'!AS62*$CG62*AS$93</f>
        <v>4.44717854729286</v>
      </c>
      <c r="AT62" s="62">
        <f>'Glad70-before-LQ'!AT62*$CG62*AT$93</f>
        <v>0.00229765574776828</v>
      </c>
      <c r="AU62" s="62">
        <f>'Glad70-before-LQ'!AU62*$CG62*AU$93</f>
        <v>0.00630618458868552</v>
      </c>
      <c r="AV62" s="62">
        <f>'Glad70-before-LQ'!AV62*$CG62*AV$93</f>
        <v>0.226810841709564</v>
      </c>
      <c r="AW62" s="62">
        <f>'Glad70-before-LQ'!AW62*$CG62*AW$93</f>
        <v>0.000165338302585565</v>
      </c>
      <c r="AX62" s="62">
        <f>'Glad70-before-LQ'!AX62*$CG62*AX$93</f>
        <v>0.0529539290386019</v>
      </c>
      <c r="AY62" s="62">
        <f>'Glad70-before-LQ'!AY62*$CG62*AY$93</f>
        <v>0.00118290537683059</v>
      </c>
      <c r="AZ62" s="62">
        <f>'Glad70-before-LQ'!AZ62*$CG62*AZ$93</f>
        <v>0.0845306319533452</v>
      </c>
      <c r="BA62" s="62">
        <f>'Glad70-before-LQ'!BA62*$CG62*BA$93</f>
        <v>0.0429922735440101</v>
      </c>
      <c r="BB62" s="62">
        <f>'Glad70-before-LQ'!BB62*$CG62*BB$93</f>
        <v>0.202581808236097</v>
      </c>
      <c r="BC62" s="62">
        <f>'Glad70-before-LQ'!BC62*$CG62*BC$93</f>
        <v>0.45293791199966</v>
      </c>
      <c r="BD62" s="62">
        <f>'Glad70-before-LQ'!BD62*$CG62*BD$93</f>
        <v>0.11377258491172</v>
      </c>
      <c r="BE62" s="62">
        <f>'Glad70-before-LQ'!BE62*$CG62*BE$93</f>
        <v>5.55506611658232</v>
      </c>
      <c r="BF62" s="62">
        <f>'Glad70-before-LQ'!BF62*$CG62*BF$93</f>
        <v>0.0717716252909421</v>
      </c>
      <c r="BG62" s="62">
        <f>'Glad70-before-LQ'!BG62*$CG62*BG$93</f>
        <v>1.30125574251963</v>
      </c>
      <c r="BH62" s="62">
        <f>'Glad70-before-LQ'!BH62*$CG62*BH$93</f>
        <v>0.3573838658655</v>
      </c>
      <c r="BI62" s="62">
        <f>'Glad70-before-LQ'!BI62*$CG62*BI$93</f>
        <v>4.2403280613403</v>
      </c>
      <c r="BJ62" s="62">
        <f>'Glad70-before-LQ'!BJ62*$CG62*BJ$93</f>
        <v>0.0047011560971867</v>
      </c>
      <c r="BK62" s="62">
        <f>'Glad70-before-LQ'!BK62*$CG62*BK$93</f>
        <v>1.00740806478623</v>
      </c>
      <c r="BL62" s="62">
        <f>'Glad70-before-LQ'!BL62*$CG62*BL$93</f>
        <v>4.84493149676322</v>
      </c>
      <c r="BM62" s="62">
        <f>'Glad70-before-LQ'!BM62*$CG62*BM$93</f>
        <v>0.512972477909316</v>
      </c>
      <c r="BN62" s="62">
        <f>'Glad70-before-LQ'!BN62*$CG62*BN$93</f>
        <v>0.069127083619146</v>
      </c>
      <c r="BO62" s="62">
        <f>'Glad70-before-LQ'!BO62*$CG62*BO$93</f>
        <v>1.72964525321088</v>
      </c>
      <c r="BP62" s="62">
        <f>'Glad70-before-LQ'!BP62*$CG62*BP$93</f>
        <v>0.880534744318141</v>
      </c>
      <c r="BQ62" s="62">
        <f>'Glad70-before-LQ'!BQ62*$CG62*BQ$93</f>
        <v>0.0127842103219032</v>
      </c>
      <c r="BR62" s="62">
        <f>'Glad70-before-LQ'!BR62*$CG62*BR$93</f>
        <v>0.012117771676454</v>
      </c>
      <c r="BS62" s="62">
        <f>'Glad70-before-LQ'!BS62*$CG62*BS$93</f>
        <v>0.00377984042954958</v>
      </c>
      <c r="BT62" s="62">
        <f>'Glad70-before-LQ'!BT62*$CG62*BT$93</f>
        <v>0.989160180326394</v>
      </c>
      <c r="BU62" s="62">
        <f>'Glad70-before-LQ'!BU62*$CG62*BU$93</f>
        <v>0.441179633476768</v>
      </c>
      <c r="BV62" s="4">
        <f>SUM(D62:BU62)</f>
        <v>53.2255917563025</v>
      </c>
      <c r="BW62" s="66">
        <f>'Glad-base'!BW62*'Households'!$B$3/'Households'!$B$7</f>
        <v>4.51648709564367</v>
      </c>
      <c r="BX62" s="66">
        <f>'Glad-base'!BX62*'Households'!$B$3/'Households'!$B$7</f>
        <v>205.735321112255</v>
      </c>
      <c r="BY62" s="66">
        <f>'Glad-base'!BY62*'Businesses'!$B$4/'Businesses'!$C$4</f>
        <v>2.54744706472294</v>
      </c>
      <c r="BZ62" s="66">
        <f>'Glad-base'!BZ62*'Households'!$B$3/'Households'!$B$7</f>
        <v>0.101624208599382</v>
      </c>
      <c r="CA62" s="66">
        <f>'Glad-base'!CA62*'Households'!$B$3/'Households'!$B$7</f>
        <v>0.528610086055613</v>
      </c>
      <c r="CB62" s="66">
        <f>'Glad-base'!CB62*'Glad-id-output'!B60/'Glad-id-output'!E60</f>
        <v>0</v>
      </c>
      <c r="CC62" s="62">
        <f>'Exports'!D63</f>
        <v>6.5</v>
      </c>
      <c r="CD62" s="4">
        <f>SUM(BW62:CC62)</f>
        <v>219.929489567277</v>
      </c>
      <c r="CE62" s="4">
        <f>SUM(CD62,BV62)</f>
        <v>273.155081323580</v>
      </c>
      <c r="CF62" s="67">
        <v>0.00310734208929559</v>
      </c>
      <c r="CG62" s="67">
        <f>'Glad-id-output'!I60</f>
        <v>0.5600000000000001</v>
      </c>
    </row>
    <row r="63" ht="20.05" customHeight="1">
      <c r="A63" t="s" s="58">
        <v>1</v>
      </c>
      <c r="B63" s="59">
        <v>59</v>
      </c>
      <c r="C63" t="s" s="60">
        <v>60</v>
      </c>
      <c r="D63" s="61">
        <f>'Glad70-before-LQ'!D63*$CG63*D$93</f>
        <v>0</v>
      </c>
      <c r="E63" s="62">
        <f>'Glad70-before-LQ'!E63*$CG63*E$93</f>
        <v>0</v>
      </c>
      <c r="F63" s="62">
        <f>'Glad70-before-LQ'!F63*$CG63*F$93</f>
        <v>0</v>
      </c>
      <c r="G63" s="62">
        <f>'Glad70-before-LQ'!G63*$CG63*G$93</f>
        <v>3.99485051399298e-09</v>
      </c>
      <c r="H63" s="62">
        <f>'Glad70-before-LQ'!H63*$CG63*H$93</f>
        <v>3.21495282448204e-07</v>
      </c>
      <c r="I63" s="62">
        <f>'Glad70-before-LQ'!I63*$CG63*I$93</f>
        <v>3.88898532472228e-06</v>
      </c>
      <c r="J63" s="62">
        <f>'Glad70-before-LQ'!J63*$CG63*J$93</f>
        <v>4.55714539924694e-05</v>
      </c>
      <c r="K63" s="63">
        <f>'Glad70-before-LQ'!K63*$CG63*K$93</f>
        <v>8.76534730668685e-06</v>
      </c>
      <c r="L63" s="62">
        <f>'Glad70-before-LQ'!L63*$CG63*L$93</f>
        <v>2.60425706481558e-06</v>
      </c>
      <c r="M63" s="62">
        <f>'Glad70-before-LQ'!M63*$CG63*M$93</f>
        <v>2.67535702436452e-06</v>
      </c>
      <c r="N63" s="62">
        <f>'Glad70-before-LQ'!N63*$CG63*N$93</f>
        <v>2.81695094319936e-06</v>
      </c>
      <c r="O63" s="62">
        <f>'Glad70-before-LQ'!O63*$CG63*O$93</f>
        <v>2.31970274248357e-06</v>
      </c>
      <c r="P63" s="62">
        <f>'Glad70-before-LQ'!P63*$CG63*P$93</f>
        <v>5.65331424874968e-07</v>
      </c>
      <c r="Q63" s="62">
        <f>'Glad70-before-LQ'!Q63*$CG63*Q$93</f>
        <v>1.17157109790782e-06</v>
      </c>
      <c r="R63" s="62">
        <f>'Glad70-before-LQ'!R63*$CG63*R$93</f>
        <v>3.46603696790066e-07</v>
      </c>
      <c r="S63" s="62">
        <f>'Glad70-before-LQ'!S63*$CG63*S$93</f>
        <v>7.29174697924269e-07</v>
      </c>
      <c r="T63" s="62">
        <f>'Glad70-before-LQ'!T63*$CG63*T$93</f>
        <v>6.40147145062083e-06</v>
      </c>
      <c r="U63" s="62">
        <f>'Glad70-before-LQ'!U63*$CG63*U$93</f>
        <v>0.000101420267728112</v>
      </c>
      <c r="V63" s="62">
        <f>'Glad70-before-LQ'!V63*$CG63*V$93</f>
        <v>1.60484188478218e-06</v>
      </c>
      <c r="W63" s="62">
        <f>'Glad70-before-LQ'!W63*$CG63*W$93</f>
        <v>7.35106068978708e-05</v>
      </c>
      <c r="X63" s="64">
        <f>'Glad70-before-LQ'!X63*$CG63*X$93</f>
        <v>0</v>
      </c>
      <c r="Y63" s="62">
        <f>'Glad70-before-LQ'!Y63*$CG63*Y$93</f>
        <v>3.13783256320761e-05</v>
      </c>
      <c r="Z63" s="62">
        <f>'Glad70-before-LQ'!Z63*$CG63*Z$93</f>
        <v>4.53376027612978e-06</v>
      </c>
      <c r="AA63" s="62">
        <f>'Glad70-before-LQ'!AA63*$CG63*AA$93</f>
        <v>3.03282445798518e-05</v>
      </c>
      <c r="AB63" s="62">
        <f>'Glad70-before-LQ'!AB63*$CG63*AB$93</f>
        <v>5.82466857940967e-07</v>
      </c>
      <c r="AC63" s="65">
        <f>'Glad70-before-LQ'!AC63*$CG63*AC$93</f>
        <v>3.02471755306992e-05</v>
      </c>
      <c r="AD63" s="62">
        <f>'Glad70-before-LQ'!AD63*$CG63*AD$93</f>
        <v>8.48932621343665e-07</v>
      </c>
      <c r="AE63" s="62">
        <f>'Glad70-before-LQ'!AE63*$CG63*AE$93</f>
        <v>7.74740024526793e-07</v>
      </c>
      <c r="AF63" s="62">
        <f>'Glad70-before-LQ'!AF63*$CG63*AF$93</f>
        <v>1.31006728901523e-06</v>
      </c>
      <c r="AG63" s="62">
        <f>'Glad70-before-LQ'!AG63*$CG63*AG$93</f>
        <v>5.40839090138017e-06</v>
      </c>
      <c r="AH63" s="62">
        <f>'Glad70-before-LQ'!AH63*$CG63*AH$93</f>
        <v>1.86817158347666e-05</v>
      </c>
      <c r="AI63" s="62">
        <f>'Glad70-before-LQ'!AI63*$CG63*AI$93</f>
        <v>2.71009014532868e-05</v>
      </c>
      <c r="AJ63" s="62">
        <f>'Glad70-before-LQ'!AJ63*$CG63*AJ$93</f>
        <v>0.000224368359094302</v>
      </c>
      <c r="AK63" s="62">
        <f>'Glad70-before-LQ'!AK63*$CG63*AK$93</f>
        <v>0.000166076092155484</v>
      </c>
      <c r="AL63" s="62">
        <f>'Glad70-before-LQ'!AL63*$CG63*AL$93</f>
        <v>1.55409507664702e-05</v>
      </c>
      <c r="AM63" s="62">
        <f>'Glad70-before-LQ'!AM63*$CG63*AM$93</f>
        <v>1.95453175629732e-05</v>
      </c>
      <c r="AN63" s="62">
        <f>'Glad70-before-LQ'!AN63*$CG63*AN$93</f>
        <v>2.96834200047188e-05</v>
      </c>
      <c r="AO63" s="62">
        <f>'Glad70-before-LQ'!AO63*$CG63*AO$93</f>
        <v>4.22095533560061e-05</v>
      </c>
      <c r="AP63" s="62">
        <f>'Glad70-before-LQ'!AP63*$CG63*AP$93</f>
        <v>3.80860352265572e-05</v>
      </c>
      <c r="AQ63" s="62">
        <f>'Glad70-before-LQ'!AQ63*$CG63*AQ$93</f>
        <v>2.83824632064521e-06</v>
      </c>
      <c r="AR63" s="62">
        <f>'Glad70-before-LQ'!AR63*$CG63*AR$93</f>
        <v>1.23306482842956e-05</v>
      </c>
      <c r="AS63" s="62">
        <f>'Glad70-before-LQ'!AS63*$CG63*AS$93</f>
        <v>8.28469365197437e-05</v>
      </c>
      <c r="AT63" s="62">
        <f>'Glad70-before-LQ'!AT63*$CG63*AT$93</f>
        <v>8.915598879090719e-06</v>
      </c>
      <c r="AU63" s="62">
        <f>'Glad70-before-LQ'!AU63*$CG63*AU$93</f>
        <v>8.45767683018681e-07</v>
      </c>
      <c r="AV63" s="62">
        <f>'Glad70-before-LQ'!AV63*$CG63*AV$93</f>
        <v>0</v>
      </c>
      <c r="AW63" s="62">
        <f>'Glad70-before-LQ'!AW63*$CG63*AW$93</f>
        <v>8.37434429050047e-07</v>
      </c>
      <c r="AX63" s="62">
        <f>'Glad70-before-LQ'!AX63*$CG63*AX$93</f>
        <v>8.12353002364847e-05</v>
      </c>
      <c r="AY63" s="62">
        <f>'Glad70-before-LQ'!AY63*$CG63*AY$93</f>
        <v>1.54982530145818e-06</v>
      </c>
      <c r="AZ63" s="62">
        <f>'Glad70-before-LQ'!AZ63*$CG63*AZ$93</f>
        <v>0.000678130632738484</v>
      </c>
      <c r="BA63" s="62">
        <f>'Glad70-before-LQ'!BA63*$CG63*BA$93</f>
        <v>0.000370277718980798</v>
      </c>
      <c r="BB63" s="62">
        <f>'Glad70-before-LQ'!BB63*$CG63*BB$93</f>
        <v>9.533367445391e-05</v>
      </c>
      <c r="BC63" s="62">
        <f>'Glad70-before-LQ'!BC63*$CG63*BC$93</f>
        <v>7.59367604722931e-05</v>
      </c>
      <c r="BD63" s="62">
        <f>'Glad70-before-LQ'!BD63*$CG63*BD$93</f>
        <v>2.18719541472153e-05</v>
      </c>
      <c r="BE63" s="62">
        <f>'Glad70-before-LQ'!BE63*$CG63*BE$93</f>
        <v>0.00123377997102424</v>
      </c>
      <c r="BF63" s="62">
        <f>'Glad70-before-LQ'!BF63*$CG63*BF$93</f>
        <v>4.59004800156631e-05</v>
      </c>
      <c r="BG63" s="62">
        <f>'Glad70-before-LQ'!BG63*$CG63*BG$93</f>
        <v>0.000627487676933579</v>
      </c>
      <c r="BH63" s="62">
        <f>'Glad70-before-LQ'!BH63*$CG63*BH$93</f>
        <v>1.78383058756829e-05</v>
      </c>
      <c r="BI63" s="62">
        <f>'Glad70-before-LQ'!BI63*$CG63*BI$93</f>
        <v>0.000586386640045864</v>
      </c>
      <c r="BJ63" s="62">
        <f>'Glad70-before-LQ'!BJ63*$CG63*BJ$93</f>
        <v>1.98606802022872e-06</v>
      </c>
      <c r="BK63" s="62">
        <f>'Glad70-before-LQ'!BK63*$CG63*BK$93</f>
        <v>0.000538383211829628</v>
      </c>
      <c r="BL63" s="62">
        <f>'Glad70-before-LQ'!BL63*$CG63*BL$93</f>
        <v>0.000613488472948632</v>
      </c>
      <c r="BM63" s="62">
        <f>'Glad70-before-LQ'!BM63*$CG63*BM$93</f>
        <v>7.14334867057238e-05</v>
      </c>
      <c r="BN63" s="62">
        <f>'Glad70-before-LQ'!BN63*$CG63*BN$93</f>
        <v>1.21876911010984e-05</v>
      </c>
      <c r="BO63" s="62">
        <f>'Glad70-before-LQ'!BO63*$CG63*BO$93</f>
        <v>0.000152852905021854</v>
      </c>
      <c r="BP63" s="62">
        <f>'Glad70-before-LQ'!BP63*$CG63*BP$93</f>
        <v>0.000122401700018109</v>
      </c>
      <c r="BQ63" s="62">
        <f>'Glad70-before-LQ'!BQ63*$CG63*BQ$93</f>
        <v>6.53133152352971e-06</v>
      </c>
      <c r="BR63" s="62">
        <f>'Glad70-before-LQ'!BR63*$CG63*BR$93</f>
        <v>5.04508131058234e-06</v>
      </c>
      <c r="BS63" s="62">
        <f>'Glad70-before-LQ'!BS63*$CG63*BS$93</f>
        <v>1.82802991122343e-06</v>
      </c>
      <c r="BT63" s="62">
        <f>'Glad70-before-LQ'!BT63*$CG63*BT$93</f>
        <v>9.82235421765103e-06</v>
      </c>
      <c r="BU63" s="62">
        <f>'Glad70-before-LQ'!BU63*$CG63*BU$93</f>
        <v>7.557166690669491e-05</v>
      </c>
      <c r="BV63" s="4">
        <f>SUM(D63:BU63)</f>
        <v>0.00649729743443459</v>
      </c>
      <c r="BW63" s="66">
        <f>'Glad-base'!BW63*'Households'!$B$3/'Households'!$B$7</f>
        <v>0</v>
      </c>
      <c r="BX63" s="66">
        <f>'Glad-base'!BX63*'Households'!$B$3/'Households'!$B$7</f>
        <v>89.2299929969104</v>
      </c>
      <c r="BY63" s="66">
        <f>'Glad-base'!BY63*'Businesses'!$B$4/'Businesses'!$C$4</f>
        <v>1.18224145047035</v>
      </c>
      <c r="BZ63" s="66">
        <f>'Glad-base'!BZ63*'Households'!$B$3/'Households'!$B$7</f>
        <v>0.051771189392379</v>
      </c>
      <c r="CA63" s="66">
        <f>'Glad-base'!CA63*'Households'!$B$3/'Households'!$B$7</f>
        <v>0.501487906004119</v>
      </c>
      <c r="CB63" s="66">
        <f>'Glad-base'!CB63*'Glad-id-output'!B61/'Glad-id-output'!E61</f>
        <v>0</v>
      </c>
      <c r="CC63" s="62">
        <f>'Exports'!D64</f>
        <v>0.1</v>
      </c>
      <c r="CD63" s="4">
        <f>SUM(BW63:CC63)</f>
        <v>91.0654935427772</v>
      </c>
      <c r="CE63" s="4">
        <f>SUM(CD63,BV63)</f>
        <v>91.0719908402116</v>
      </c>
      <c r="CF63" s="67">
        <v>8.30492938727856e-05</v>
      </c>
      <c r="CG63" s="67">
        <f>'Glad-id-output'!I61</f>
        <v>0.0134395456868938</v>
      </c>
    </row>
    <row r="64" ht="20.05" customHeight="1">
      <c r="A64" t="s" s="58">
        <v>1</v>
      </c>
      <c r="B64" s="59">
        <v>60</v>
      </c>
      <c r="C64" t="s" s="60">
        <v>216</v>
      </c>
      <c r="D64" s="61">
        <f>'Glad70-before-LQ'!D64*$CG64*D$93</f>
        <v>0.00330752968678207</v>
      </c>
      <c r="E64" s="62">
        <f>'Glad70-before-LQ'!E64*$CG64*E$93</f>
        <v>0.00499991527119122</v>
      </c>
      <c r="F64" s="62">
        <f>'Glad70-before-LQ'!F64*$CG64*F$93</f>
        <v>0.000105676170748415</v>
      </c>
      <c r="G64" s="62">
        <f>'Glad70-before-LQ'!G64*$CG64*G$93</f>
        <v>0.00421197509961095</v>
      </c>
      <c r="H64" s="62">
        <f>'Glad70-before-LQ'!H64*$CG64*H$93</f>
        <v>0.00329339079805046</v>
      </c>
      <c r="I64" s="62">
        <f>'Glad70-before-LQ'!I64*$CG64*I$93</f>
        <v>0.287993558847438</v>
      </c>
      <c r="J64" s="62">
        <f>'Glad70-before-LQ'!J64*$CG64*J$93</f>
        <v>1.7964279916925</v>
      </c>
      <c r="K64" s="63">
        <f>'Glad70-before-LQ'!K64*$CG64*K$93</f>
        <v>0.827801730440463</v>
      </c>
      <c r="L64" s="62">
        <f>'Glad70-before-LQ'!L64*$CG64*L$93</f>
        <v>0.147689361863567</v>
      </c>
      <c r="M64" s="62">
        <f>'Glad70-before-LQ'!M64*$CG64*M$93</f>
        <v>0.14210989488928</v>
      </c>
      <c r="N64" s="62">
        <f>'Glad70-before-LQ'!N64*$CG64*N$93</f>
        <v>0.0148180943472517</v>
      </c>
      <c r="O64" s="62">
        <f>'Glad70-before-LQ'!O64*$CG64*O$93</f>
        <v>0.0323305537700723</v>
      </c>
      <c r="P64" s="62">
        <f>'Glad70-before-LQ'!P64*$CG64*P$93</f>
        <v>0.0022357426308991</v>
      </c>
      <c r="Q64" s="62">
        <f>'Glad70-before-LQ'!Q64*$CG64*Q$93</f>
        <v>0.0188248117211617</v>
      </c>
      <c r="R64" s="62">
        <f>'Glad70-before-LQ'!R64*$CG64*R$93</f>
        <v>0.0130227783818426</v>
      </c>
      <c r="S64" s="62">
        <f>'Glad70-before-LQ'!S64*$CG64*S$93</f>
        <v>0.000453315682229538</v>
      </c>
      <c r="T64" s="62">
        <f>'Glad70-before-LQ'!T64*$CG64*T$93</f>
        <v>0.467957775060195</v>
      </c>
      <c r="U64" s="62">
        <f>'Glad70-before-LQ'!U64*$CG64*U$93</f>
        <v>2.99820247581206</v>
      </c>
      <c r="V64" s="62">
        <f>'Glad70-before-LQ'!V64*$CG64*V$93</f>
        <v>0.100077445198465</v>
      </c>
      <c r="W64" s="62">
        <f>'Glad70-before-LQ'!W64*$CG64*W$93</f>
        <v>1.10062604658864</v>
      </c>
      <c r="X64" s="64">
        <f>'Glad70-before-LQ'!X64*$CG64*X$93</f>
        <v>0</v>
      </c>
      <c r="Y64" s="62">
        <f>'Glad70-before-LQ'!Y64*$CG64*Y$93</f>
        <v>1.2056490124185</v>
      </c>
      <c r="Z64" s="62">
        <f>'Glad70-before-LQ'!Z64*$CG64*Z$93</f>
        <v>0.23483761277598</v>
      </c>
      <c r="AA64" s="62">
        <f>'Glad70-before-LQ'!AA64*$CG64*AA$93</f>
        <v>0.214942739672186</v>
      </c>
      <c r="AB64" s="62">
        <f>'Glad70-before-LQ'!AB64*$CG64*AB$93</f>
        <v>0.00647208850716435</v>
      </c>
      <c r="AC64" s="65">
        <f>'Glad70-before-LQ'!AC64*$CG64*AC$93</f>
        <v>0.775299969281656</v>
      </c>
      <c r="AD64" s="62">
        <f>'Glad70-before-LQ'!AD64*$CG64*AD$93</f>
        <v>0.00157508757505057</v>
      </c>
      <c r="AE64" s="62">
        <f>'Glad70-before-LQ'!AE64*$CG64*AE$93</f>
        <v>0.08287862678383159</v>
      </c>
      <c r="AF64" s="62">
        <f>'Glad70-before-LQ'!AF64*$CG64*AF$93</f>
        <v>0.157308246243344</v>
      </c>
      <c r="AG64" s="62">
        <f>'Glad70-before-LQ'!AG64*$CG64*AG$93</f>
        <v>0.250608359225697</v>
      </c>
      <c r="AH64" s="62">
        <f>'Glad70-before-LQ'!AH64*$CG64*AH$93</f>
        <v>1.43909642921389</v>
      </c>
      <c r="AI64" s="62">
        <f>'Glad70-before-LQ'!AI64*$CG64*AI$93</f>
        <v>1.55011983375125</v>
      </c>
      <c r="AJ64" s="62">
        <f>'Glad70-before-LQ'!AJ64*$CG64*AJ$93</f>
        <v>0.621643220946048</v>
      </c>
      <c r="AK64" s="62">
        <f>'Glad70-before-LQ'!AK64*$CG64*AK$93</f>
        <v>0.884826420772126</v>
      </c>
      <c r="AL64" s="62">
        <f>'Glad70-before-LQ'!AL64*$CG64*AL$93</f>
        <v>0.06748163073629369</v>
      </c>
      <c r="AM64" s="62">
        <f>'Glad70-before-LQ'!AM64*$CG64*AM$93</f>
        <v>0.219461938088564</v>
      </c>
      <c r="AN64" s="62">
        <f>'Glad70-before-LQ'!AN64*$CG64*AN$93</f>
        <v>0.612589573374661</v>
      </c>
      <c r="AO64" s="62">
        <f>'Glad70-before-LQ'!AO64*$CG64*AO$93</f>
        <v>0.07300275224285301</v>
      </c>
      <c r="AP64" s="62">
        <f>'Glad70-before-LQ'!AP64*$CG64*AP$93</f>
        <v>0.116815333391548</v>
      </c>
      <c r="AQ64" s="62">
        <f>'Glad70-before-LQ'!AQ64*$CG64*AQ$93</f>
        <v>0.00834379700462631</v>
      </c>
      <c r="AR64" s="62">
        <f>'Glad70-before-LQ'!AR64*$CG64*AR$93</f>
        <v>0.114134040837971</v>
      </c>
      <c r="AS64" s="62">
        <f>'Glad70-before-LQ'!AS64*$CG64*AS$93</f>
        <v>2.76990247682672</v>
      </c>
      <c r="AT64" s="62">
        <f>'Glad70-before-LQ'!AT64*$CG64*AT$93</f>
        <v>0.000472394562583213</v>
      </c>
      <c r="AU64" s="62">
        <f>'Glad70-before-LQ'!AU64*$CG64*AU$93</f>
        <v>0.0439504137140847</v>
      </c>
      <c r="AV64" s="62">
        <f>'Glad70-before-LQ'!AV64*$CG64*AV$93</f>
        <v>0.000466371468791449</v>
      </c>
      <c r="AW64" s="62">
        <f>'Glad70-before-LQ'!AW64*$CG64*AW$93</f>
        <v>4.43725312475154e-05</v>
      </c>
      <c r="AX64" s="62">
        <f>'Glad70-before-LQ'!AX64*$CG64*AX$93</f>
        <v>0.00430982806040994</v>
      </c>
      <c r="AY64" s="62">
        <f>'Glad70-before-LQ'!AY64*$CG64*AY$93</f>
        <v>0.00192358829918545</v>
      </c>
      <c r="AZ64" s="62">
        <f>'Glad70-before-LQ'!AZ64*$CG64*AZ$93</f>
        <v>0.077428238519739</v>
      </c>
      <c r="BA64" s="62">
        <f>'Glad70-before-LQ'!BA64*$CG64*BA$93</f>
        <v>0.0261593319484997</v>
      </c>
      <c r="BB64" s="62">
        <f>'Glad70-before-LQ'!BB64*$CG64*BB$93</f>
        <v>0.0305162482814256</v>
      </c>
      <c r="BC64" s="62">
        <f>'Glad70-before-LQ'!BC64*$CG64*BC$93</f>
        <v>1.35638343084135</v>
      </c>
      <c r="BD64" s="62">
        <f>'Glad70-before-LQ'!BD64*$CG64*BD$93</f>
        <v>0.618721807873043</v>
      </c>
      <c r="BE64" s="62">
        <f>'Glad70-before-LQ'!BE64*$CG64*BE$93</f>
        <v>5.90799083658109</v>
      </c>
      <c r="BF64" s="62">
        <f>'Glad70-before-LQ'!BF64*$CG64*BF$93</f>
        <v>0.0714432672126461</v>
      </c>
      <c r="BG64" s="62">
        <f>'Glad70-before-LQ'!BG64*$CG64*BG$93</f>
        <v>1.21759817780368</v>
      </c>
      <c r="BH64" s="62">
        <f>'Glad70-before-LQ'!BH64*$CG64*BH$93</f>
        <v>0.301298903238355</v>
      </c>
      <c r="BI64" s="62">
        <f>'Glad70-before-LQ'!BI64*$CG64*BI$93</f>
        <v>0.95990924252788</v>
      </c>
      <c r="BJ64" s="62">
        <f>'Glad70-before-LQ'!BJ64*$CG64*BJ$93</f>
        <v>0.000914048833293266</v>
      </c>
      <c r="BK64" s="62">
        <f>'Glad70-before-LQ'!BK64*$CG64*BK$93</f>
        <v>0.475483339625704</v>
      </c>
      <c r="BL64" s="62">
        <f>'Glad70-before-LQ'!BL64*$CG64*BL$93</f>
        <v>2.29894854266264</v>
      </c>
      <c r="BM64" s="62">
        <f>'Glad70-before-LQ'!BM64*$CG64*BM$93</f>
        <v>0.250208551302303</v>
      </c>
      <c r="BN64" s="62">
        <f>'Glad70-before-LQ'!BN64*$CG64*BN$93</f>
        <v>0.0342003789090433</v>
      </c>
      <c r="BO64" s="62">
        <f>'Glad70-before-LQ'!BO64*$CG64*BO$93</f>
        <v>1.83014978442314</v>
      </c>
      <c r="BP64" s="62">
        <f>'Glad70-before-LQ'!BP64*$CG64*BP$93</f>
        <v>0.923186588343883</v>
      </c>
      <c r="BQ64" s="62">
        <f>'Glad70-before-LQ'!BQ64*$CG64*BQ$93</f>
        <v>0.040729735282297</v>
      </c>
      <c r="BR64" s="62">
        <f>'Glad70-before-LQ'!BR64*$CG64*BR$93</f>
        <v>0.0950144699220644</v>
      </c>
      <c r="BS64" s="62">
        <f>'Glad70-before-LQ'!BS64*$CG64*BS$93</f>
        <v>0.0320848009150335</v>
      </c>
      <c r="BT64" s="62">
        <f>'Glad70-before-LQ'!BT64*$CG64*BT$93</f>
        <v>1.14823109529038</v>
      </c>
      <c r="BU64" s="62">
        <f>'Glad70-before-LQ'!BU64*$CG64*BU$93</f>
        <v>0.64272127590536</v>
      </c>
      <c r="BV64" s="4">
        <f>SUM(D64:BU64)</f>
        <v>37.7639683185016</v>
      </c>
      <c r="BW64" s="66">
        <f>'Glad-base'!BW64*'Households'!$B$3/'Households'!$B$7</f>
        <v>0.636883851781668</v>
      </c>
      <c r="BX64" s="66">
        <f>'Glad-base'!BX64*'Households'!$B$3/'Households'!$B$7</f>
        <v>58.6198779608651</v>
      </c>
      <c r="BY64" s="66">
        <f>'Glad-base'!BY64*'Businesses'!$B$4/'Businesses'!$C$4</f>
        <v>0.220427245037481</v>
      </c>
      <c r="BZ64" s="66">
        <f>'Glad-base'!BZ64*'Households'!$B$3/'Households'!$B$7</f>
        <v>0.0267412329454171</v>
      </c>
      <c r="CA64" s="66">
        <f>'Glad-base'!CA64*'Households'!$B$3/'Households'!$B$7</f>
        <v>0.0841176589495366</v>
      </c>
      <c r="CB64" s="66">
        <f>'Glad-base'!CB64*'Glad-id-output'!B62/'Glad-id-output'!E62</f>
        <v>0</v>
      </c>
      <c r="CC64" s="62">
        <f>'Exports'!D65</f>
        <v>4</v>
      </c>
      <c r="CD64" s="4">
        <f>SUM(BW64:CC64)</f>
        <v>63.5880479495792</v>
      </c>
      <c r="CE64" s="4">
        <f>SUM(CD64,BV64)</f>
        <v>101.352016268081</v>
      </c>
      <c r="CF64" s="67">
        <v>0.00732391700233671</v>
      </c>
      <c r="CG64" s="67">
        <f>'Glad-id-output'!I62</f>
        <v>1</v>
      </c>
    </row>
    <row r="65" ht="20.05" customHeight="1">
      <c r="A65" t="s" s="58">
        <v>1</v>
      </c>
      <c r="B65" s="59">
        <v>61</v>
      </c>
      <c r="C65" t="s" s="60">
        <v>217</v>
      </c>
      <c r="D65" s="61">
        <f>'Glad70-before-LQ'!D65*$CG65*D$93</f>
        <v>0</v>
      </c>
      <c r="E65" s="62">
        <f>'Glad70-before-LQ'!E65*$CG65*E$93</f>
        <v>0</v>
      </c>
      <c r="F65" s="62">
        <f>'Glad70-before-LQ'!F65*$CG65*F$93</f>
        <v>0</v>
      </c>
      <c r="G65" s="62">
        <f>'Glad70-before-LQ'!G65*$CG65*G$93</f>
        <v>0</v>
      </c>
      <c r="H65" s="62">
        <f>'Glad70-before-LQ'!H65*$CG65*H$93</f>
        <v>1.9471060461447e-06</v>
      </c>
      <c r="I65" s="62">
        <f>'Glad70-before-LQ'!I65*$CG65*I$93</f>
        <v>2.35085442804007e-05</v>
      </c>
      <c r="J65" s="62">
        <f>'Glad70-before-LQ'!J65*$CG65*J$93</f>
        <v>0.00027379516437809</v>
      </c>
      <c r="K65" s="63">
        <f>'Glad70-before-LQ'!K65*$CG65*K$93</f>
        <v>5.29082653317143e-05</v>
      </c>
      <c r="L65" s="62">
        <f>'Glad70-before-LQ'!L65*$CG65*L$93</f>
        <v>1.61479730880787e-05</v>
      </c>
      <c r="M65" s="62">
        <f>'Glad70-before-LQ'!M65*$CG65*M$93</f>
        <v>1.63168878236705e-05</v>
      </c>
      <c r="N65" s="62">
        <f>'Glad70-before-LQ'!N65*$CG65*N$93</f>
        <v>1.70249793922022e-05</v>
      </c>
      <c r="O65" s="62">
        <f>'Glad70-before-LQ'!O65*$CG65*O$93</f>
        <v>1.40568456607274e-05</v>
      </c>
      <c r="P65" s="62">
        <f>'Glad70-before-LQ'!P65*$CG65*P$93</f>
        <v>3.39753927555403e-06</v>
      </c>
      <c r="Q65" s="62">
        <f>'Glad70-before-LQ'!Q65*$CG65*Q$93</f>
        <v>7.09124556619716e-06</v>
      </c>
      <c r="R65" s="62">
        <f>'Glad70-before-LQ'!R65*$CG65*R$93</f>
        <v>2.08961978207165e-06</v>
      </c>
      <c r="S65" s="62">
        <f>'Glad70-before-LQ'!S65*$CG65*S$93</f>
        <v>4.3945591864161e-06</v>
      </c>
      <c r="T65" s="62">
        <f>'Glad70-before-LQ'!T65*$CG65*T$93</f>
        <v>3.88334112663004e-05</v>
      </c>
      <c r="U65" s="62">
        <f>'Glad70-before-LQ'!U65*$CG65*U$93</f>
        <v>0.0006118707538564551</v>
      </c>
      <c r="V65" s="62">
        <f>'Glad70-before-LQ'!V65*$CG65*V$93</f>
        <v>9.72985972606994e-06</v>
      </c>
      <c r="W65" s="62">
        <f>'Glad70-before-LQ'!W65*$CG65*W$93</f>
        <v>0.000446285946232207</v>
      </c>
      <c r="X65" s="64">
        <f>'Glad70-before-LQ'!X65*$CG65*X$93</f>
        <v>0</v>
      </c>
      <c r="Y65" s="62">
        <f>'Glad70-before-LQ'!Y65*$CG65*Y$93</f>
        <v>0.000189260267812294</v>
      </c>
      <c r="Z65" s="62">
        <f>'Glad70-before-LQ'!Z65*$CG65*Z$93</f>
        <v>2.74620731987435e-05</v>
      </c>
      <c r="AA65" s="62">
        <f>'Glad70-before-LQ'!AA65*$CG65*AA$93</f>
        <v>0.000183680170796591</v>
      </c>
      <c r="AB65" s="62">
        <f>'Glad70-before-LQ'!AB65*$CG65*AB$93</f>
        <v>3.544692439972e-06</v>
      </c>
      <c r="AC65" s="65">
        <f>'Glad70-before-LQ'!AC65*$CG65*AC$93</f>
        <v>0.000183068917690353</v>
      </c>
      <c r="AD65" s="62">
        <f>'Glad70-before-LQ'!AD65*$CG65*AD$93</f>
        <v>5.11812760895835e-06</v>
      </c>
      <c r="AE65" s="62">
        <f>'Glad70-before-LQ'!AE65*$CG65*AE$93</f>
        <v>4.83069516905955e-06</v>
      </c>
      <c r="AF65" s="62">
        <f>'Glad70-before-LQ'!AF65*$CG65*AF$93</f>
        <v>8.19147393203174e-06</v>
      </c>
      <c r="AG65" s="62">
        <f>'Glad70-before-LQ'!AG65*$CG65*AG$93</f>
        <v>3.26824777727958e-05</v>
      </c>
      <c r="AH65" s="62">
        <f>'Glad70-before-LQ'!AH65*$CG65*AH$93</f>
        <v>0.000113127618049987</v>
      </c>
      <c r="AI65" s="62">
        <f>'Glad70-before-LQ'!AI65*$CG65*AI$93</f>
        <v>0.00016384097307894</v>
      </c>
      <c r="AJ65" s="62">
        <f>'Glad70-before-LQ'!AJ65*$CG65*AJ$93</f>
        <v>0.00135752731546262</v>
      </c>
      <c r="AK65" s="62">
        <f>'Glad70-before-LQ'!AK65*$CG65*AK$93</f>
        <v>0.00100506031205111</v>
      </c>
      <c r="AL65" s="62">
        <f>'Glad70-before-LQ'!AL65*$CG65*AL$93</f>
        <v>9.40001860033041e-05</v>
      </c>
      <c r="AM65" s="62">
        <f>'Glad70-before-LQ'!AM65*$CG65*AM$93</f>
        <v>0.000118204505506428</v>
      </c>
      <c r="AN65" s="62">
        <f>'Glad70-before-LQ'!AN65*$CG65*AN$93</f>
        <v>0.00017981345157636</v>
      </c>
      <c r="AO65" s="62">
        <f>'Glad70-before-LQ'!AO65*$CG65*AO$93</f>
        <v>0.000256336375394049</v>
      </c>
      <c r="AP65" s="62">
        <f>'Glad70-before-LQ'!AP65*$CG65*AP$93</f>
        <v>0.000231022677446588</v>
      </c>
      <c r="AQ65" s="62">
        <f>'Glad70-before-LQ'!AQ65*$CG65*AQ$93</f>
        <v>1.716960816695e-05</v>
      </c>
      <c r="AR65" s="62">
        <f>'Glad70-before-LQ'!AR65*$CG65*AR$93</f>
        <v>7.46842671672309e-05</v>
      </c>
      <c r="AS65" s="62">
        <f>'Glad70-before-LQ'!AS65*$CG65*AS$93</f>
        <v>0.000501312489929139</v>
      </c>
      <c r="AT65" s="62">
        <f>'Glad70-before-LQ'!AT65*$CG65*AT$93</f>
        <v>5.39666986296078e-05</v>
      </c>
      <c r="AU65" s="62">
        <f>'Glad70-before-LQ'!AU65*$CG65*AU$93</f>
        <v>5.11487828688674e-06</v>
      </c>
      <c r="AV65" s="62">
        <f>'Glad70-before-LQ'!AV65*$CG65*AV$93</f>
        <v>0</v>
      </c>
      <c r="AW65" s="62">
        <f>'Glad70-before-LQ'!AW65*$CG65*AW$93</f>
        <v>5.06236885695616e-06</v>
      </c>
      <c r="AX65" s="62">
        <f>'Glad70-before-LQ'!AX65*$CG65*AX$93</f>
        <v>0.000491518313910037</v>
      </c>
      <c r="AY65" s="62">
        <f>'Glad70-before-LQ'!AY65*$CG65*AY$93</f>
        <v>9.48123531235379e-06</v>
      </c>
      <c r="AZ65" s="62">
        <f>'Glad70-before-LQ'!AZ65*$CG65*AZ$93</f>
        <v>0.00410313811362133</v>
      </c>
      <c r="BA65" s="62">
        <f>'Glad70-before-LQ'!BA65*$CG65*BA$93</f>
        <v>0.00224045520153599</v>
      </c>
      <c r="BB65" s="62">
        <f>'Glad70-before-LQ'!BB65*$CG65*BB$93</f>
        <v>0.000576803426782209</v>
      </c>
      <c r="BC65" s="62">
        <f>'Glad70-before-LQ'!BC65*$CG65*BC$93</f>
        <v>0.000459144999577221</v>
      </c>
      <c r="BD65" s="62">
        <f>'Glad70-before-LQ'!BD65*$CG65*BD$93</f>
        <v>0.000132373931148303</v>
      </c>
      <c r="BE65" s="62">
        <f>'Glad70-before-LQ'!BE65*$CG65*BE$93</f>
        <v>0.00746523189184305</v>
      </c>
      <c r="BF65" s="62">
        <f>'Glad70-before-LQ'!BF65*$CG65*BF$93</f>
        <v>0.000277722782252687</v>
      </c>
      <c r="BG65" s="62">
        <f>'Glad70-before-LQ'!BG65*$CG65*BG$93</f>
        <v>0.00379693195684703</v>
      </c>
      <c r="BH65" s="62">
        <f>'Glad70-before-LQ'!BH65*$CG65*BH$93</f>
        <v>0.000108010132148366</v>
      </c>
      <c r="BI65" s="62">
        <f>'Glad70-before-LQ'!BI65*$CG65*BI$93</f>
        <v>0.0035479631975577</v>
      </c>
      <c r="BJ65" s="62">
        <f>'Glad70-before-LQ'!BJ65*$CG65*BJ$93</f>
        <v>1.20172328233921e-05</v>
      </c>
      <c r="BK65" s="62">
        <f>'Glad70-before-LQ'!BK65*$CG65*BK$93</f>
        <v>0.00325767828263937</v>
      </c>
      <c r="BL65" s="62">
        <f>'Glad70-before-LQ'!BL65*$CG65*BL$93</f>
        <v>0.00371214512405738</v>
      </c>
      <c r="BM65" s="62">
        <f>'Glad70-before-LQ'!BM65*$CG65*BM$93</f>
        <v>0.000432242024758686</v>
      </c>
      <c r="BN65" s="62">
        <f>'Glad70-before-LQ'!BN65*$CG65*BN$93</f>
        <v>7.38039663324061e-05</v>
      </c>
      <c r="BO65" s="62">
        <f>'Glad70-before-LQ'!BO65*$CG65*BO$93</f>
        <v>0.0009247600816281811</v>
      </c>
      <c r="BP65" s="62">
        <f>'Glad70-before-LQ'!BP65*$CG65*BP$93</f>
        <v>0.0007406729243275521</v>
      </c>
      <c r="BQ65" s="62">
        <f>'Glad70-before-LQ'!BQ65*$CG65*BQ$93</f>
        <v>3.95370243673072e-05</v>
      </c>
      <c r="BR65" s="62">
        <f>'Glad70-before-LQ'!BR65*$CG65*BR$93</f>
        <v>3.05506216122048e-05</v>
      </c>
      <c r="BS65" s="62">
        <f>'Glad70-before-LQ'!BS65*$CG65*BS$93</f>
        <v>1.10673042614434e-05</v>
      </c>
      <c r="BT65" s="62">
        <f>'Glad70-before-LQ'!BT65*$CG65*BT$93</f>
        <v>5.90903745045886e-05</v>
      </c>
      <c r="BU65" s="62">
        <f>'Glad70-before-LQ'!BU65*$CG65*BU$93</f>
        <v>0.000457112870506379</v>
      </c>
      <c r="BV65" s="4">
        <f>SUM(D65:BU65)</f>
        <v>0.0393129343372744</v>
      </c>
      <c r="BW65" s="66">
        <f>'Glad-base'!BW65*'Households'!$B$3/'Households'!$B$7</f>
        <v>73.2218552008239</v>
      </c>
      <c r="BX65" s="66">
        <f>'Glad-base'!BX65*'Households'!$B$3/'Households'!$B$7</f>
        <v>111.994269515963</v>
      </c>
      <c r="BY65" s="66">
        <f>'Glad-base'!BY65*'Businesses'!$B$4/'Businesses'!$C$4</f>
        <v>0.0202757625391704</v>
      </c>
      <c r="BZ65" s="66">
        <f>'Glad-base'!BZ65*'Households'!$B$3/'Households'!$B$7</f>
        <v>0.00297413406797116</v>
      </c>
      <c r="CA65" s="66">
        <f>'Glad-base'!CA65*'Households'!$B$3/'Households'!$B$7</f>
        <v>0.00745503933058702</v>
      </c>
      <c r="CB65" s="66">
        <f>'Glad-base'!CB65*'Glad-id-output'!B63/'Glad-id-output'!E63</f>
        <v>0</v>
      </c>
      <c r="CC65" s="62">
        <f>'Exports'!D66</f>
        <v>85.7</v>
      </c>
      <c r="CD65" s="4">
        <f>SUM(BW65:CC65)</f>
        <v>270.946829652725</v>
      </c>
      <c r="CE65" s="4">
        <f>SUM(CD65,BV65)</f>
        <v>270.986142587062</v>
      </c>
      <c r="CF65" s="67">
        <v>0.0142227782530934</v>
      </c>
      <c r="CG65" s="67">
        <f>'Glad-id-output'!I63</f>
        <v>1</v>
      </c>
    </row>
    <row r="66" ht="20.05" customHeight="1">
      <c r="A66" t="s" s="58">
        <v>1</v>
      </c>
      <c r="B66" s="59">
        <v>62</v>
      </c>
      <c r="C66" t="s" s="60">
        <v>218</v>
      </c>
      <c r="D66" s="61">
        <f>'Glad70-before-LQ'!D66*$CG66*D$93</f>
        <v>0.00491006914959639</v>
      </c>
      <c r="E66" s="62">
        <f>'Glad70-before-LQ'!E66*$CG66*E$93</f>
        <v>0.00061148339584392</v>
      </c>
      <c r="F66" s="62">
        <f>'Glad70-before-LQ'!F66*$CG66*F$93</f>
        <v>9.11662302052386e-06</v>
      </c>
      <c r="G66" s="62">
        <f>'Glad70-before-LQ'!G66*$CG66*G$93</f>
        <v>0.000708842414964168</v>
      </c>
      <c r="H66" s="62">
        <f>'Glad70-before-LQ'!H66*$CG66*H$93</f>
        <v>0.000632447859588456</v>
      </c>
      <c r="I66" s="62">
        <f>'Glad70-before-LQ'!I66*$CG66*I$93</f>
        <v>0.0212185342392391</v>
      </c>
      <c r="J66" s="62">
        <f>'Glad70-before-LQ'!J66*$CG66*J$93</f>
        <v>0.481151826003189</v>
      </c>
      <c r="K66" s="63">
        <f>'Glad70-before-LQ'!K66*$CG66*K$93</f>
        <v>0.0545633545440351</v>
      </c>
      <c r="L66" s="62">
        <f>'Glad70-before-LQ'!L66*$CG66*L$93</f>
        <v>0.0086833862053479</v>
      </c>
      <c r="M66" s="62">
        <f>'Glad70-before-LQ'!M66*$CG66*M$93</f>
        <v>0.00911889672135603</v>
      </c>
      <c r="N66" s="62">
        <f>'Glad70-before-LQ'!N66*$CG66*N$93</f>
        <v>0.00596889297394644</v>
      </c>
      <c r="O66" s="62">
        <f>'Glad70-before-LQ'!O66*$CG66*O$93</f>
        <v>0.00291074242473479</v>
      </c>
      <c r="P66" s="62">
        <f>'Glad70-before-LQ'!P66*$CG66*P$93</f>
        <v>0.00111138363330909</v>
      </c>
      <c r="Q66" s="62">
        <f>'Glad70-before-LQ'!Q66*$CG66*Q$93</f>
        <v>0.00112626096390854</v>
      </c>
      <c r="R66" s="62">
        <f>'Glad70-before-LQ'!R66*$CG66*R$93</f>
        <v>0.000381612794201256</v>
      </c>
      <c r="S66" s="62">
        <f>'Glad70-before-LQ'!S66*$CG66*S$93</f>
        <v>0.00102466330845346</v>
      </c>
      <c r="T66" s="62">
        <f>'Glad70-before-LQ'!T66*$CG66*T$93</f>
        <v>0.0675914333023539</v>
      </c>
      <c r="U66" s="62">
        <f>'Glad70-before-LQ'!U66*$CG66*U$93</f>
        <v>0.146436236531062</v>
      </c>
      <c r="V66" s="62">
        <f>'Glad70-before-LQ'!V66*$CG66*V$93</f>
        <v>0.00386170171733394</v>
      </c>
      <c r="W66" s="62">
        <f>'Glad70-before-LQ'!W66*$CG66*W$93</f>
        <v>0.133866843929505</v>
      </c>
      <c r="X66" s="64">
        <f>'Glad70-before-LQ'!X66*$CG66*X$93</f>
        <v>0</v>
      </c>
      <c r="Y66" s="62">
        <f>'Glad70-before-LQ'!Y66*$CG66*Y$93</f>
        <v>0.0594491962220991</v>
      </c>
      <c r="Z66" s="62">
        <f>'Glad70-before-LQ'!Z66*$CG66*Z$93</f>
        <v>0.014137719028925</v>
      </c>
      <c r="AA66" s="62">
        <f>'Glad70-before-LQ'!AA66*$CG66*AA$93</f>
        <v>0.0223771361473789</v>
      </c>
      <c r="AB66" s="62">
        <f>'Glad70-before-LQ'!AB66*$CG66*AB$93</f>
        <v>0.000161085003242088</v>
      </c>
      <c r="AC66" s="65">
        <f>'Glad70-before-LQ'!AC66*$CG66*AC$93</f>
        <v>0.18497469615214</v>
      </c>
      <c r="AD66" s="62">
        <f>'Glad70-before-LQ'!AD66*$CG66*AD$93</f>
        <v>0.000734503141025868</v>
      </c>
      <c r="AE66" s="62">
        <f>'Glad70-before-LQ'!AE66*$CG66*AE$93</f>
        <v>0.0109934062240356</v>
      </c>
      <c r="AF66" s="62">
        <f>'Glad70-before-LQ'!AF66*$CG66*AF$93</f>
        <v>0.156017351866396</v>
      </c>
      <c r="AG66" s="62">
        <f>'Glad70-before-LQ'!AG66*$CG66*AG$93</f>
        <v>0.0140367280521701</v>
      </c>
      <c r="AH66" s="62">
        <f>'Glad70-before-LQ'!AH66*$CG66*AH$93</f>
        <v>0.0406690958699253</v>
      </c>
      <c r="AI66" s="62">
        <f>'Glad70-before-LQ'!AI66*$CG66*AI$93</f>
        <v>0.0576672036716373</v>
      </c>
      <c r="AJ66" s="62">
        <f>'Glad70-before-LQ'!AJ66*$CG66*AJ$93</f>
        <v>0.0278765173559089</v>
      </c>
      <c r="AK66" s="62">
        <f>'Glad70-before-LQ'!AK66*$CG66*AK$93</f>
        <v>0.0354523482863964</v>
      </c>
      <c r="AL66" s="62">
        <f>'Glad70-before-LQ'!AL66*$CG66*AL$93</f>
        <v>0.00972602594932959</v>
      </c>
      <c r="AM66" s="62">
        <f>'Glad70-before-LQ'!AM66*$CG66*AM$93</f>
        <v>0.0168612750472619</v>
      </c>
      <c r="AN66" s="62">
        <f>'Glad70-before-LQ'!AN66*$CG66*AN$93</f>
        <v>0.0472770506333994</v>
      </c>
      <c r="AO66" s="62">
        <f>'Glad70-before-LQ'!AO66*$CG66*AO$93</f>
        <v>0.0587800092808992</v>
      </c>
      <c r="AP66" s="62">
        <f>'Glad70-before-LQ'!AP66*$CG66*AP$93</f>
        <v>0.0118093658873419</v>
      </c>
      <c r="AQ66" s="62">
        <f>'Glad70-before-LQ'!AQ66*$CG66*AQ$93</f>
        <v>0.0017174397583965</v>
      </c>
      <c r="AR66" s="62">
        <f>'Glad70-before-LQ'!AR66*$CG66*AR$93</f>
        <v>0.00458325665150097</v>
      </c>
      <c r="AS66" s="62">
        <f>'Glad70-before-LQ'!AS66*$CG66*AS$93</f>
        <v>0.211243057006341</v>
      </c>
      <c r="AT66" s="62">
        <f>'Glad70-before-LQ'!AT66*$CG66*AT$93</f>
        <v>0.00213621350105313</v>
      </c>
      <c r="AU66" s="62">
        <f>'Glad70-before-LQ'!AU66*$CG66*AU$93</f>
        <v>0.0010895786796416</v>
      </c>
      <c r="AV66" s="62">
        <f>'Glad70-before-LQ'!AV66*$CG66*AV$93</f>
        <v>0.000721248899410032</v>
      </c>
      <c r="AW66" s="62">
        <f>'Glad70-before-LQ'!AW66*$CG66*AW$93</f>
        <v>1.43856761449651e-06</v>
      </c>
      <c r="AX66" s="62">
        <f>'Glad70-before-LQ'!AX66*$CG66*AX$93</f>
        <v>0.00201630645246979</v>
      </c>
      <c r="AY66" s="62">
        <f>'Glad70-before-LQ'!AY66*$CG66*AY$93</f>
        <v>0.00226365595551669</v>
      </c>
      <c r="AZ66" s="62">
        <f>'Glad70-before-LQ'!AZ66*$CG66*AZ$93</f>
        <v>0.0446083983525465</v>
      </c>
      <c r="BA66" s="62">
        <f>'Glad70-before-LQ'!BA66*$CG66*BA$93</f>
        <v>0.0091549893912396</v>
      </c>
      <c r="BB66" s="62">
        <f>'Glad70-before-LQ'!BB66*$CG66*BB$93</f>
        <v>0.125590338964306</v>
      </c>
      <c r="BC66" s="62">
        <f>'Glad70-before-LQ'!BC66*$CG66*BC$93</f>
        <v>0.06681388968931409</v>
      </c>
      <c r="BD66" s="62">
        <f>'Glad70-before-LQ'!BD66*$CG66*BD$93</f>
        <v>0.0268187364821641</v>
      </c>
      <c r="BE66" s="62">
        <f>'Glad70-before-LQ'!BE66*$CG66*BE$93</f>
        <v>0.791547846682773</v>
      </c>
      <c r="BF66" s="62">
        <f>'Glad70-before-LQ'!BF66*$CG66*BF$93</f>
        <v>0.00470370264862791</v>
      </c>
      <c r="BG66" s="62">
        <f>'Glad70-before-LQ'!BG66*$CG66*BG$93</f>
        <v>0.265784828204705</v>
      </c>
      <c r="BH66" s="62">
        <f>'Glad70-before-LQ'!BH66*$CG66*BH$93</f>
        <v>0.0673134732639855</v>
      </c>
      <c r="BI66" s="62">
        <f>'Glad70-before-LQ'!BI66*$CG66*BI$93</f>
        <v>0.0791994690706524</v>
      </c>
      <c r="BJ66" s="62">
        <f>'Glad70-before-LQ'!BJ66*$CG66*BJ$93</f>
        <v>0.000524471239679538</v>
      </c>
      <c r="BK66" s="62">
        <f>'Glad70-before-LQ'!BK66*$CG66*BK$93</f>
        <v>0.142560190928824</v>
      </c>
      <c r="BL66" s="62">
        <f>'Glad70-before-LQ'!BL66*$CG66*BL$93</f>
        <v>1.54766327828852</v>
      </c>
      <c r="BM66" s="62">
        <f>'Glad70-before-LQ'!BM66*$CG66*BM$93</f>
        <v>0.181710761496805</v>
      </c>
      <c r="BN66" s="62">
        <f>'Glad70-before-LQ'!BN66*$CG66*BN$93</f>
        <v>0.0199566398824568</v>
      </c>
      <c r="BO66" s="62">
        <f>'Glad70-before-LQ'!BO66*$CG66*BO$93</f>
        <v>0.22696894317658</v>
      </c>
      <c r="BP66" s="62">
        <f>'Glad70-before-LQ'!BP66*$CG66*BP$93</f>
        <v>0.191910760999917</v>
      </c>
      <c r="BQ66" s="62">
        <f>'Glad70-before-LQ'!BQ66*$CG66*BQ$93</f>
        <v>0.00577339878919524</v>
      </c>
      <c r="BR66" s="62">
        <f>'Glad70-before-LQ'!BR66*$CG66*BR$93</f>
        <v>0.00158130017464772</v>
      </c>
      <c r="BS66" s="62">
        <f>'Glad70-before-LQ'!BS66*$CG66*BS$93</f>
        <v>0.000530566566293595</v>
      </c>
      <c r="BT66" s="62">
        <f>'Glad70-before-LQ'!BT66*$CG66*BT$93</f>
        <v>0.129682223903539</v>
      </c>
      <c r="BU66" s="62">
        <f>'Glad70-before-LQ'!BU66*$CG66*BU$93</f>
        <v>0.158303648664682</v>
      </c>
      <c r="BV66" s="4">
        <f>SUM(D66:BU66)</f>
        <v>6.0293624948879</v>
      </c>
      <c r="BW66" s="66">
        <f>'Glad-base'!BW66*'Households'!$B$3/'Households'!$B$7</f>
        <v>51.1582323625953</v>
      </c>
      <c r="BX66" s="66">
        <f>'Glad-base'!BX66*'Households'!$B$3/'Households'!$B$7</f>
        <v>45.0090797116375</v>
      </c>
      <c r="BY66" s="66">
        <f>'Glad-base'!BY66*'Businesses'!$B$4/'Businesses'!$C$4</f>
        <v>1.65710074910593</v>
      </c>
      <c r="BZ66" s="66">
        <f>'Glad-base'!BZ66*'Households'!$B$3/'Households'!$B$7</f>
        <v>0.0285578968486097</v>
      </c>
      <c r="CA66" s="66">
        <f>'Glad-base'!CA66*'Households'!$B$3/'Households'!$B$7</f>
        <v>0.72718294476828</v>
      </c>
      <c r="CB66" s="66">
        <f>'Glad-base'!CB66*'Glad-id-output'!B64/'Glad-id-output'!E64</f>
        <v>4.8399605876527e-05</v>
      </c>
      <c r="CC66" s="62">
        <f>'Exports'!D67</f>
        <v>10.9</v>
      </c>
      <c r="CD66" s="4">
        <f>SUM(BW66:CC66)</f>
        <v>109.480202064561</v>
      </c>
      <c r="CE66" s="4">
        <f>SUM(CD66,BV66)</f>
        <v>115.509564559449</v>
      </c>
      <c r="CF66" s="67">
        <v>0.00159734672859825</v>
      </c>
      <c r="CG66" s="67">
        <f>'Glad-id-output'!I64</f>
        <v>0.3</v>
      </c>
    </row>
    <row r="67" ht="20.05" customHeight="1">
      <c r="A67" t="s" s="58">
        <v>1</v>
      </c>
      <c r="B67" s="59">
        <v>63</v>
      </c>
      <c r="C67" t="s" s="60">
        <v>219</v>
      </c>
      <c r="D67" s="61">
        <f>'Glad70-before-LQ'!D67*$CG67*D$93</f>
        <v>0.00217509951207847</v>
      </c>
      <c r="E67" s="62">
        <f>'Glad70-before-LQ'!E67*$CG67*E$93</f>
        <v>0.000141086718048465</v>
      </c>
      <c r="F67" s="62">
        <f>'Glad70-before-LQ'!F67*$CG67*F$93</f>
        <v>6.57053911389108e-06</v>
      </c>
      <c r="G67" s="62">
        <f>'Glad70-before-LQ'!G67*$CG67*G$93</f>
        <v>0.000225252980274184</v>
      </c>
      <c r="H67" s="62">
        <f>'Glad70-before-LQ'!H67*$CG67*H$93</f>
        <v>0.000341244242487187</v>
      </c>
      <c r="I67" s="62">
        <f>'Glad70-before-LQ'!I67*$CG67*I$93</f>
        <v>0.0189017672004056</v>
      </c>
      <c r="J67" s="62">
        <f>'Glad70-before-LQ'!J67*$CG67*J$93</f>
        <v>0.203675169722537</v>
      </c>
      <c r="K67" s="63">
        <f>'Glad70-before-LQ'!K67*$CG67*K$93</f>
        <v>0.0605901498820638</v>
      </c>
      <c r="L67" s="62">
        <f>'Glad70-before-LQ'!L67*$CG67*L$93</f>
        <v>2.38493140993162e-05</v>
      </c>
      <c r="M67" s="62">
        <f>'Glad70-before-LQ'!M67*$CG67*M$93</f>
        <v>0.00508303689482983</v>
      </c>
      <c r="N67" s="62">
        <f>'Glad70-before-LQ'!N67*$CG67*N$93</f>
        <v>0.00150022468925113</v>
      </c>
      <c r="O67" s="62">
        <f>'Glad70-before-LQ'!O67*$CG67*O$93</f>
        <v>0.00114434198654371</v>
      </c>
      <c r="P67" s="62">
        <f>'Glad70-before-LQ'!P67*$CG67*P$93</f>
        <v>0.000673829110893096</v>
      </c>
      <c r="Q67" s="62">
        <f>'Glad70-before-LQ'!Q67*$CG67*Q$93</f>
        <v>0.000493147223987176</v>
      </c>
      <c r="R67" s="62">
        <f>'Glad70-before-LQ'!R67*$CG67*R$93</f>
        <v>0.000429465087210695</v>
      </c>
      <c r="S67" s="62">
        <f>'Glad70-before-LQ'!S67*$CG67*S$93</f>
        <v>0.000253430847850473</v>
      </c>
      <c r="T67" s="62">
        <f>'Glad70-before-LQ'!T67*$CG67*T$93</f>
        <v>0.008899525672544159</v>
      </c>
      <c r="U67" s="62">
        <f>'Glad70-before-LQ'!U67*$CG67*U$93</f>
        <v>0.165067700985991</v>
      </c>
      <c r="V67" s="62">
        <f>'Glad70-before-LQ'!V67*$CG67*V$93</f>
        <v>0.00154980743847652</v>
      </c>
      <c r="W67" s="62">
        <f>'Glad70-before-LQ'!W67*$CG67*W$93</f>
        <v>0.048891822762277</v>
      </c>
      <c r="X67" s="64">
        <f>'Glad70-before-LQ'!X67*$CG67*X$93</f>
        <v>0</v>
      </c>
      <c r="Y67" s="62">
        <f>'Glad70-before-LQ'!Y67*$CG67*Y$93</f>
        <v>0.0307080301080339</v>
      </c>
      <c r="Z67" s="62">
        <f>'Glad70-before-LQ'!Z67*$CG67*Z$93</f>
        <v>0.00243551214853709</v>
      </c>
      <c r="AA67" s="62">
        <f>'Glad70-before-LQ'!AA67*$CG67*AA$93</f>
        <v>0.00583445668735581</v>
      </c>
      <c r="AB67" s="62">
        <f>'Glad70-before-LQ'!AB67*$CG67*AB$93</f>
        <v>0.000314938833906632</v>
      </c>
      <c r="AC67" s="65">
        <f>'Glad70-before-LQ'!AC67*$CG67*AC$93</f>
        <v>0.037771151441435</v>
      </c>
      <c r="AD67" s="62">
        <f>'Glad70-before-LQ'!AD67*$CG67*AD$93</f>
        <v>1.47713049980064e-06</v>
      </c>
      <c r="AE67" s="62">
        <f>'Glad70-before-LQ'!AE67*$CG67*AE$93</f>
        <v>0.0116027501126608</v>
      </c>
      <c r="AF67" s="62">
        <f>'Glad70-before-LQ'!AF67*$CG67*AF$93</f>
        <v>0.08297848412513099</v>
      </c>
      <c r="AG67" s="62">
        <f>'Glad70-before-LQ'!AG67*$CG67*AG$93</f>
        <v>0.0102732582051231</v>
      </c>
      <c r="AH67" s="62">
        <f>'Glad70-before-LQ'!AH67*$CG67*AH$93</f>
        <v>0.0882887525928414</v>
      </c>
      <c r="AI67" s="62">
        <f>'Glad70-before-LQ'!AI67*$CG67*AI$93</f>
        <v>0.0918066953367654</v>
      </c>
      <c r="AJ67" s="62">
        <f>'Glad70-before-LQ'!AJ67*$CG67*AJ$93</f>
        <v>0.04154139386294</v>
      </c>
      <c r="AK67" s="62">
        <f>'Glad70-before-LQ'!AK67*$CG67*AK$93</f>
        <v>0.0580832522669026</v>
      </c>
      <c r="AL67" s="62">
        <f>'Glad70-before-LQ'!AL67*$CG67*AL$93</f>
        <v>0.00647057369753244</v>
      </c>
      <c r="AM67" s="62">
        <f>'Glad70-before-LQ'!AM67*$CG67*AM$93</f>
        <v>0.009940866099039479</v>
      </c>
      <c r="AN67" s="62">
        <f>'Glad70-before-LQ'!AN67*$CG67*AN$93</f>
        <v>0.102184609570678</v>
      </c>
      <c r="AO67" s="62">
        <f>'Glad70-before-LQ'!AO67*$CG67*AO$93</f>
        <v>0.016501134565231</v>
      </c>
      <c r="AP67" s="62">
        <f>'Glad70-before-LQ'!AP67*$CG67*AP$93</f>
        <v>0.024323094249032</v>
      </c>
      <c r="AQ67" s="62">
        <f>'Glad70-before-LQ'!AQ67*$CG67*AQ$93</f>
        <v>0.0011553700434617</v>
      </c>
      <c r="AR67" s="62">
        <f>'Glad70-before-LQ'!AR67*$CG67*AR$93</f>
        <v>0.00164046704831351</v>
      </c>
      <c r="AS67" s="62">
        <f>'Glad70-before-LQ'!AS67*$CG67*AS$93</f>
        <v>0.057262332728968</v>
      </c>
      <c r="AT67" s="62">
        <f>'Glad70-before-LQ'!AT67*$CG67*AT$93</f>
        <v>0.00157481934007141</v>
      </c>
      <c r="AU67" s="62">
        <f>'Glad70-before-LQ'!AU67*$CG67*AU$93</f>
        <v>0.000530321541237889</v>
      </c>
      <c r="AV67" s="62">
        <f>'Glad70-before-LQ'!AV67*$CG67*AV$93</f>
        <v>2.14062791672942e-06</v>
      </c>
      <c r="AW67" s="62">
        <f>'Glad70-before-LQ'!AW67*$CG67*AW$93</f>
        <v>1.17810272607793e-06</v>
      </c>
      <c r="AX67" s="62">
        <f>'Glad70-before-LQ'!AX67*$CG67*AX$93</f>
        <v>0.000148272805260352</v>
      </c>
      <c r="AY67" s="62">
        <f>'Glad70-before-LQ'!AY67*$CG67*AY$93</f>
        <v>2.24903721362811e-06</v>
      </c>
      <c r="AZ67" s="62">
        <f>'Glad70-before-LQ'!AZ67*$CG67*AZ$93</f>
        <v>0.0008735163052699079</v>
      </c>
      <c r="BA67" s="62">
        <f>'Glad70-before-LQ'!BA67*$CG67*BA$93</f>
        <v>0.00047854282647169</v>
      </c>
      <c r="BB67" s="62">
        <f>'Glad70-before-LQ'!BB67*$CG67*BB$93</f>
        <v>0.000126884324697112</v>
      </c>
      <c r="BC67" s="62">
        <f>'Glad70-before-LQ'!BC67*$CG67*BC$93</f>
        <v>0.0578601015169568</v>
      </c>
      <c r="BD67" s="62">
        <f>'Glad70-before-LQ'!BD67*$CG67*BD$93</f>
        <v>0.0373017227025108</v>
      </c>
      <c r="BE67" s="62">
        <f>'Glad70-before-LQ'!BE67*$CG67*BE$93</f>
        <v>0.231058999096209</v>
      </c>
      <c r="BF67" s="62">
        <f>'Glad70-before-LQ'!BF67*$CG67*BF$93</f>
        <v>5.97240963715689e-05</v>
      </c>
      <c r="BG67" s="62">
        <f>'Glad70-before-LQ'!BG67*$CG67*BG$93</f>
        <v>0.0760982948116566</v>
      </c>
      <c r="BH67" s="62">
        <f>'Glad70-before-LQ'!BH67*$CG67*BH$93</f>
        <v>0.0192153365611495</v>
      </c>
      <c r="BI67" s="62">
        <f>'Glad70-before-LQ'!BI67*$CG67*BI$93</f>
        <v>0.0207359152302873</v>
      </c>
      <c r="BJ67" s="62">
        <f>'Glad70-before-LQ'!BJ67*$CG67*BJ$93</f>
        <v>5.08261678501448e-05</v>
      </c>
      <c r="BK67" s="62">
        <f>'Glad70-before-LQ'!BK67*$CG67*BK$93</f>
        <v>0.0183864006776862</v>
      </c>
      <c r="BL67" s="62">
        <f>'Glad70-before-LQ'!BL67*$CG67*BL$93</f>
        <v>0.489299982218741</v>
      </c>
      <c r="BM67" s="62">
        <f>'Glad70-before-LQ'!BM67*$CG67*BM$93</f>
        <v>0.0723356549229642</v>
      </c>
      <c r="BN67" s="62">
        <f>'Glad70-before-LQ'!BN67*$CG67*BN$93</f>
        <v>0.00856583286037038</v>
      </c>
      <c r="BO67" s="62">
        <f>'Glad70-before-LQ'!BO67*$CG67*BO$93</f>
        <v>0.087937836603087</v>
      </c>
      <c r="BP67" s="62">
        <f>'Glad70-before-LQ'!BP67*$CG67*BP$93</f>
        <v>0.0270716540745781</v>
      </c>
      <c r="BQ67" s="62">
        <f>'Glad70-before-LQ'!BQ67*$CG67*BQ$93</f>
        <v>0.0211138859946769</v>
      </c>
      <c r="BR67" s="62">
        <f>'Glad70-before-LQ'!BR67*$CG67*BR$93</f>
        <v>0.00308767494979151</v>
      </c>
      <c r="BS67" s="62">
        <f>'Glad70-before-LQ'!BS67*$CG67*BS$93</f>
        <v>0.000314585785468655</v>
      </c>
      <c r="BT67" s="62">
        <f>'Glad70-before-LQ'!BT67*$CG67*BT$93</f>
        <v>0.026496248328646</v>
      </c>
      <c r="BU67" s="62">
        <f>'Glad70-before-LQ'!BU67*$CG67*BU$93</f>
        <v>0.0232272703525099</v>
      </c>
      <c r="BV67" s="4">
        <f>SUM(D67:BU67)</f>
        <v>2.42514099552773</v>
      </c>
      <c r="BW67" s="66">
        <f>'Glad-base'!BW67*'Households'!$B$3/'Households'!$B$7</f>
        <v>19.1530487201339</v>
      </c>
      <c r="BX67" s="66">
        <f>'Glad-base'!BX67*'Households'!$B$3/'Households'!$B$7</f>
        <v>3.76170339855819</v>
      </c>
      <c r="BY67" s="66">
        <f>'Glad-base'!BY67*'Businesses'!$B$4/'Businesses'!$C$4</f>
        <v>0.090880340173372</v>
      </c>
      <c r="BZ67" s="66">
        <f>'Glad-base'!BZ67*'Households'!$B$3/'Households'!$B$7</f>
        <v>0.00246361717816684</v>
      </c>
      <c r="CA67" s="66">
        <f>'Glad-base'!CA67*'Households'!$B$3/'Households'!$B$7</f>
        <v>0.0394731062100927</v>
      </c>
      <c r="CB67" s="66">
        <f>'Glad-base'!CB67*'Glad-id-output'!B65/'Glad-id-output'!E65</f>
        <v>3.22225984629446e-05</v>
      </c>
      <c r="CC67" s="62">
        <f>'Exports'!D68</f>
        <v>0.8</v>
      </c>
      <c r="CD67" s="4">
        <f>SUM(BW67:CC67)</f>
        <v>23.8476014048522</v>
      </c>
      <c r="CE67" s="4">
        <f>SUM(CD67,BV67)</f>
        <v>26.2727424003799</v>
      </c>
      <c r="CF67" s="67">
        <v>0.00118465435525532</v>
      </c>
      <c r="CG67" s="67">
        <f>'Glad-id-output'!I65</f>
        <v>0.6</v>
      </c>
    </row>
    <row r="68" ht="20.05" customHeight="1">
      <c r="A68" t="s" s="58">
        <v>1</v>
      </c>
      <c r="B68" s="59">
        <v>64</v>
      </c>
      <c r="C68" t="s" s="60">
        <v>220</v>
      </c>
      <c r="D68" s="61">
        <f>'Glad70-before-LQ'!D68*$CG68*D$93</f>
        <v>0.000887015973568721</v>
      </c>
      <c r="E68" s="62">
        <f>'Glad70-before-LQ'!E68*$CG68*E$93</f>
        <v>0.00503392782438666</v>
      </c>
      <c r="F68" s="62">
        <f>'Glad70-before-LQ'!F68*$CG68*F$93</f>
        <v>0.000196634333881714</v>
      </c>
      <c r="G68" s="62">
        <f>'Glad70-before-LQ'!G68*$CG68*G$93</f>
        <v>0.00280190868335961</v>
      </c>
      <c r="H68" s="62">
        <f>'Glad70-before-LQ'!H68*$CG68*H$93</f>
        <v>0.00103619420615689</v>
      </c>
      <c r="I68" s="62">
        <f>'Glad70-before-LQ'!I68*$CG68*I$93</f>
        <v>0.000548984348878253</v>
      </c>
      <c r="J68" s="62">
        <f>'Glad70-before-LQ'!J68*$CG68*J$93</f>
        <v>0.0866061492552507</v>
      </c>
      <c r="K68" s="63">
        <f>'Glad70-before-LQ'!K68*$CG68*K$93</f>
        <v>0.00433598562956252</v>
      </c>
      <c r="L68" s="62">
        <f>'Glad70-before-LQ'!L68*$CG68*L$93</f>
        <v>0.00145725519905702</v>
      </c>
      <c r="M68" s="62">
        <f>'Glad70-before-LQ'!M68*$CG68*M$93</f>
        <v>0.00643284736082101</v>
      </c>
      <c r="N68" s="62">
        <f>'Glad70-before-LQ'!N68*$CG68*N$93</f>
        <v>0.00222644492006322</v>
      </c>
      <c r="O68" s="62">
        <f>'Glad70-before-LQ'!O68*$CG68*O$93</f>
        <v>0.0135739614560973</v>
      </c>
      <c r="P68" s="62">
        <f>'Glad70-before-LQ'!P68*$CG68*P$93</f>
        <v>0.00446549669435607</v>
      </c>
      <c r="Q68" s="62">
        <f>'Glad70-before-LQ'!Q68*$CG68*Q$93</f>
        <v>0.00588010239286124</v>
      </c>
      <c r="R68" s="62">
        <f>'Glad70-before-LQ'!R68*$CG68*R$93</f>
        <v>0.00119200092248514</v>
      </c>
      <c r="S68" s="62">
        <f>'Glad70-before-LQ'!S68*$CG68*S$93</f>
        <v>0.00246473626827724</v>
      </c>
      <c r="T68" s="62">
        <f>'Glad70-before-LQ'!T68*$CG68*T$93</f>
        <v>0.0220428575440773</v>
      </c>
      <c r="U68" s="62">
        <f>'Glad70-before-LQ'!U68*$CG68*U$93</f>
        <v>3.11109323819114</v>
      </c>
      <c r="V68" s="62">
        <f>'Glad70-before-LQ'!V68*$CG68*V$93</f>
        <v>0.00527920959951698</v>
      </c>
      <c r="W68" s="62">
        <f>'Glad70-before-LQ'!W68*$CG68*W$93</f>
        <v>0.0443237268968287</v>
      </c>
      <c r="X68" s="64">
        <f>'Glad70-before-LQ'!X68*$CG68*X$93</f>
        <v>0</v>
      </c>
      <c r="Y68" s="62">
        <f>'Glad70-before-LQ'!Y68*$CG68*Y$93</f>
        <v>0.014704758978338</v>
      </c>
      <c r="Z68" s="62">
        <f>'Glad70-before-LQ'!Z68*$CG68*Z$93</f>
        <v>0.00272520777123841</v>
      </c>
      <c r="AA68" s="62">
        <f>'Glad70-before-LQ'!AA68*$CG68*AA$93</f>
        <v>0.009355383922485401</v>
      </c>
      <c r="AB68" s="62">
        <f>'Glad70-before-LQ'!AB68*$CG68*AB$93</f>
        <v>0.000380719345704998</v>
      </c>
      <c r="AC68" s="65">
        <f>'Glad70-before-LQ'!AC68*$CG68*AC$93</f>
        <v>0.0278866089741004</v>
      </c>
      <c r="AD68" s="62">
        <f>'Glad70-before-LQ'!AD68*$CG68*AD$93</f>
        <v>7.943463621954209e-06</v>
      </c>
      <c r="AE68" s="62">
        <f>'Glad70-before-LQ'!AE68*$CG68*AE$93</f>
        <v>0.005793668487304</v>
      </c>
      <c r="AF68" s="62">
        <f>'Glad70-before-LQ'!AF68*$CG68*AF$93</f>
        <v>2.19531501378451e-05</v>
      </c>
      <c r="AG68" s="62">
        <f>'Glad70-before-LQ'!AG68*$CG68*AG$93</f>
        <v>0.00178385255322415</v>
      </c>
      <c r="AH68" s="62">
        <f>'Glad70-before-LQ'!AH68*$CG68*AH$93</f>
        <v>0.0460012388781411</v>
      </c>
      <c r="AI68" s="62">
        <f>'Glad70-before-LQ'!AI68*$CG68*AI$93</f>
        <v>0.014520395118693</v>
      </c>
      <c r="AJ68" s="62">
        <f>'Glad70-before-LQ'!AJ68*$CG68*AJ$93</f>
        <v>0.0208243052795872</v>
      </c>
      <c r="AK68" s="62">
        <f>'Glad70-before-LQ'!AK68*$CG68*AK$93</f>
        <v>0.0438884578585547</v>
      </c>
      <c r="AL68" s="62">
        <f>'Glad70-before-LQ'!AL68*$CG68*AL$93</f>
        <v>0.0242846434723454</v>
      </c>
      <c r="AM68" s="62">
        <f>'Glad70-before-LQ'!AM68*$CG68*AM$93</f>
        <v>0.0191929673831846</v>
      </c>
      <c r="AN68" s="62">
        <f>'Glad70-before-LQ'!AN68*$CG68*AN$93</f>
        <v>0.000509701976199144</v>
      </c>
      <c r="AO68" s="62">
        <f>'Glad70-before-LQ'!AO68*$CG68*AO$93</f>
        <v>0.00215223253852245</v>
      </c>
      <c r="AP68" s="62">
        <f>'Glad70-before-LQ'!AP68*$CG68*AP$93</f>
        <v>0.0301349574147422</v>
      </c>
      <c r="AQ68" s="62">
        <f>'Glad70-before-LQ'!AQ68*$CG68*AQ$93</f>
        <v>4.49852770609968e-05</v>
      </c>
      <c r="AR68" s="62">
        <f>'Glad70-before-LQ'!AR68*$CG68*AR$93</f>
        <v>0.0354959969115175</v>
      </c>
      <c r="AS68" s="62">
        <f>'Glad70-before-LQ'!AS68*$CG68*AS$93</f>
        <v>0.09930370039445691</v>
      </c>
      <c r="AT68" s="62">
        <f>'Glad70-before-LQ'!AT68*$CG68*AT$93</f>
        <v>0.00703136909811961</v>
      </c>
      <c r="AU68" s="62">
        <f>'Glad70-before-LQ'!AU68*$CG68*AU$93</f>
        <v>5.52598662919526e-05</v>
      </c>
      <c r="AV68" s="62">
        <f>'Glad70-before-LQ'!AV68*$CG68*AV$93</f>
        <v>4.17517582780757e-06</v>
      </c>
      <c r="AW68" s="62">
        <f>'Glad70-before-LQ'!AW68*$CG68*AW$93</f>
        <v>9.62945371070407e-06</v>
      </c>
      <c r="AX68" s="62">
        <f>'Glad70-before-LQ'!AX68*$CG68*AX$93</f>
        <v>0.000491097503483529</v>
      </c>
      <c r="AY68" s="62">
        <f>'Glad70-before-LQ'!AY68*$CG68*AY$93</f>
        <v>9.01158342362558e-06</v>
      </c>
      <c r="AZ68" s="62">
        <f>'Glad70-before-LQ'!AZ68*$CG68*AZ$93</f>
        <v>0.0123538441085098</v>
      </c>
      <c r="BA68" s="62">
        <f>'Glad70-before-LQ'!BA68*$CG68*BA$93</f>
        <v>0.470752081868644</v>
      </c>
      <c r="BB68" s="62">
        <f>'Glad70-before-LQ'!BB68*$CG68*BB$93</f>
        <v>0.0417910302803152</v>
      </c>
      <c r="BC68" s="62">
        <f>'Glad70-before-LQ'!BC68*$CG68*BC$93</f>
        <v>0.0333528532640213</v>
      </c>
      <c r="BD68" s="62">
        <f>'Glad70-before-LQ'!BD68*$CG68*BD$93</f>
        <v>0.0148192958962725</v>
      </c>
      <c r="BE68" s="62">
        <f>'Glad70-before-LQ'!BE68*$CG68*BE$93</f>
        <v>0.101884890072917</v>
      </c>
      <c r="BF68" s="62">
        <f>'Glad70-before-LQ'!BF68*$CG68*BF$93</f>
        <v>0.000219427332479125</v>
      </c>
      <c r="BG68" s="62">
        <f>'Glad70-before-LQ'!BG68*$CG68*BG$93</f>
        <v>0.0835675175138975</v>
      </c>
      <c r="BH68" s="62">
        <f>'Glad70-before-LQ'!BH68*$CG68*BH$93</f>
        <v>0.07236877800438229</v>
      </c>
      <c r="BI68" s="62">
        <f>'Glad70-before-LQ'!BI68*$CG68*BI$93</f>
        <v>0.170235826474979</v>
      </c>
      <c r="BJ68" s="62">
        <f>'Glad70-before-LQ'!BJ68*$CG68*BJ$93</f>
        <v>0.00570288721226074</v>
      </c>
      <c r="BK68" s="62">
        <f>'Glad70-before-LQ'!BK68*$CG68*BK$93</f>
        <v>0.0567139158103977</v>
      </c>
      <c r="BL68" s="62">
        <f>'Glad70-before-LQ'!BL68*$CG68*BL$93</f>
        <v>0.579604938413894</v>
      </c>
      <c r="BM68" s="62">
        <f>'Glad70-before-LQ'!BM68*$CG68*BM$93</f>
        <v>0.0901284506150716</v>
      </c>
      <c r="BN68" s="62">
        <f>'Glad70-before-LQ'!BN68*$CG68*BN$93</f>
        <v>0.00846048273321191</v>
      </c>
      <c r="BO68" s="62">
        <f>'Glad70-before-LQ'!BO68*$CG68*BO$93</f>
        <v>4.28246488244234</v>
      </c>
      <c r="BP68" s="62">
        <f>'Glad70-before-LQ'!BP68*$CG68*BP$93</f>
        <v>0.569495048132593</v>
      </c>
      <c r="BQ68" s="62">
        <f>'Glad70-before-LQ'!BQ68*$CG68*BQ$93</f>
        <v>3.79959134499105e-05</v>
      </c>
      <c r="BR68" s="62">
        <f>'Glad70-before-LQ'!BR68*$CG68*BR$93</f>
        <v>0.00675551002282646</v>
      </c>
      <c r="BS68" s="62">
        <f>'Glad70-before-LQ'!BS68*$CG68*BS$93</f>
        <v>0.000658084357748996</v>
      </c>
      <c r="BT68" s="62">
        <f>'Glad70-before-LQ'!BT68*$CG68*BT$93</f>
        <v>0.0552163162514765</v>
      </c>
      <c r="BU68" s="62">
        <f>'Glad70-before-LQ'!BU68*$CG68*BU$93</f>
        <v>0.0444697684943426</v>
      </c>
      <c r="BV68" s="4">
        <f>SUM(D68:BU68)</f>
        <v>10.4295467247467</v>
      </c>
      <c r="BW68" s="66">
        <f>'Glad-base'!BW68*'Households'!$B$3/'Households'!$B$7</f>
        <v>113.2200817707</v>
      </c>
      <c r="BX68" s="66">
        <f>'Glad-base'!BX68*'Households'!$B$3/'Households'!$B$7</f>
        <v>188.562846549949</v>
      </c>
      <c r="BY68" s="66">
        <f>'Glad-base'!BY68*'Businesses'!$B$4/'Businesses'!$C$4</f>
        <v>0.367332769720714</v>
      </c>
      <c r="BZ68" s="66">
        <f>'Glad-base'!BZ68*'Households'!$B$3/'Households'!$B$7</f>
        <v>0.0089853958084449</v>
      </c>
      <c r="CA68" s="66">
        <f>'Glad-base'!CA68*'Households'!$B$3/'Households'!$B$7</f>
        <v>0.159715656797116</v>
      </c>
      <c r="CB68" s="66">
        <f>'Glad-base'!CB68*'Glad-id-output'!B66/'Glad-id-output'!E66</f>
        <v>0</v>
      </c>
      <c r="CC68" s="62">
        <f>'Exports'!D69</f>
        <v>39.9</v>
      </c>
      <c r="CD68" s="4">
        <f>SUM(BW68:CC68)</f>
        <v>342.218962142975</v>
      </c>
      <c r="CE68" s="4">
        <f>SUM(CD68,BV68)</f>
        <v>352.648508867722</v>
      </c>
      <c r="CF68" s="67">
        <v>0.007870298567048351</v>
      </c>
      <c r="CG68" s="67">
        <f>'Glad-id-output'!I66</f>
        <v>0.67</v>
      </c>
    </row>
    <row r="69" ht="20.05" customHeight="1">
      <c r="A69" t="s" s="58">
        <v>1</v>
      </c>
      <c r="B69" s="59">
        <v>65</v>
      </c>
      <c r="C69" t="s" s="60">
        <v>153</v>
      </c>
      <c r="D69" s="61">
        <f>'Glad70-before-LQ'!D69*$CG69*D$93</f>
        <v>2.67769034832762e-05</v>
      </c>
      <c r="E69" s="62">
        <f>'Glad70-before-LQ'!E69*$CG69*E$93</f>
        <v>0</v>
      </c>
      <c r="F69" s="62">
        <f>'Glad70-before-LQ'!F69*$CG69*F$93</f>
        <v>0</v>
      </c>
      <c r="G69" s="62">
        <f>'Glad70-before-LQ'!G69*$CG69*G$93</f>
        <v>0</v>
      </c>
      <c r="H69" s="62">
        <f>'Glad70-before-LQ'!H69*$CG69*H$93</f>
        <v>2.38845008327083e-06</v>
      </c>
      <c r="I69" s="62">
        <f>'Glad70-before-LQ'!I69*$CG69*I$93</f>
        <v>6.89142289878004e-05</v>
      </c>
      <c r="J69" s="62">
        <f>'Glad70-before-LQ'!J69*$CG69*J$93</f>
        <v>0.00063457294636245</v>
      </c>
      <c r="K69" s="63">
        <f>'Glad70-before-LQ'!K69*$CG69*K$93</f>
        <v>0.0009650962066274159</v>
      </c>
      <c r="L69" s="62">
        <f>'Glad70-before-LQ'!L69*$CG69*L$93</f>
        <v>1.94272537767346e-05</v>
      </c>
      <c r="M69" s="62">
        <f>'Glad70-before-LQ'!M69*$CG69*M$93</f>
        <v>4.42840335534417e-05</v>
      </c>
      <c r="N69" s="62">
        <f>'Glad70-before-LQ'!N69*$CG69*N$93</f>
        <v>8.657997305439291e-05</v>
      </c>
      <c r="O69" s="62">
        <f>'Glad70-before-LQ'!O69*$CG69*O$93</f>
        <v>1.8254774398863e-05</v>
      </c>
      <c r="P69" s="62">
        <f>'Glad70-before-LQ'!P69*$CG69*P$93</f>
        <v>4.24207046690603e-06</v>
      </c>
      <c r="Q69" s="62">
        <f>'Glad70-before-LQ'!Q69*$CG69*Q$93</f>
        <v>2.93858771006118e-05</v>
      </c>
      <c r="R69" s="62">
        <f>'Glad70-before-LQ'!R69*$CG69*R$93</f>
        <v>5.43051103364708e-06</v>
      </c>
      <c r="S69" s="62">
        <f>'Glad70-before-LQ'!S69*$CG69*S$93</f>
        <v>5.65630473743904e-06</v>
      </c>
      <c r="T69" s="62">
        <f>'Glad70-before-LQ'!T69*$CG69*T$93</f>
        <v>4.77286895344872e-05</v>
      </c>
      <c r="U69" s="62">
        <f>'Glad70-before-LQ'!U69*$CG69*U$93</f>
        <v>0.00075467637833839</v>
      </c>
      <c r="V69" s="62">
        <f>'Glad70-before-LQ'!V69*$CG69*V$93</f>
        <v>2.74647404085883e-05</v>
      </c>
      <c r="W69" s="62">
        <f>'Glad70-before-LQ'!W69*$CG69*W$93</f>
        <v>0.000836187472916052</v>
      </c>
      <c r="X69" s="64">
        <f>'Glad70-before-LQ'!X69*$CG69*X$93</f>
        <v>0</v>
      </c>
      <c r="Y69" s="62">
        <f>'Glad70-before-LQ'!Y69*$CG69*Y$93</f>
        <v>0.000233460603003614</v>
      </c>
      <c r="Z69" s="62">
        <f>'Glad70-before-LQ'!Z69*$CG69*Z$93</f>
        <v>3.3786474908182e-05</v>
      </c>
      <c r="AA69" s="62">
        <f>'Glad70-before-LQ'!AA69*$CG69*AA$93</f>
        <v>0.000225822159497246</v>
      </c>
      <c r="AB69" s="62">
        <f>'Glad70-before-LQ'!AB69*$CG69*AB$93</f>
        <v>4.34815605969899e-06</v>
      </c>
      <c r="AC69" s="65">
        <f>'Glad70-before-LQ'!AC69*$CG69*AC$93</f>
        <v>0.00131360739888028</v>
      </c>
      <c r="AD69" s="62">
        <f>'Glad70-before-LQ'!AD69*$CG69*AD$93</f>
        <v>6.3179722079192e-06</v>
      </c>
      <c r="AE69" s="62">
        <f>'Glad70-before-LQ'!AE69*$CG69*AE$93</f>
        <v>0.000220730564591561</v>
      </c>
      <c r="AF69" s="62">
        <f>'Glad70-before-LQ'!AF69*$CG69*AF$93</f>
        <v>3.91880112908398e-05</v>
      </c>
      <c r="AG69" s="62">
        <f>'Glad70-before-LQ'!AG69*$CG69*AG$93</f>
        <v>5.01131325849536e-05</v>
      </c>
      <c r="AH69" s="62">
        <f>'Glad70-before-LQ'!AH69*$CG69*AH$93</f>
        <v>0.000788386370190358</v>
      </c>
      <c r="AI69" s="62">
        <f>'Glad70-before-LQ'!AI69*$CG69*AI$93</f>
        <v>0.000214164616755855</v>
      </c>
      <c r="AJ69" s="62">
        <f>'Glad70-before-LQ'!AJ69*$CG69*AJ$93</f>
        <v>0.00206551219579435</v>
      </c>
      <c r="AK69" s="62">
        <f>'Glad70-before-LQ'!AK69*$CG69*AK$93</f>
        <v>0.00309028522219254</v>
      </c>
      <c r="AL69" s="62">
        <f>'Glad70-before-LQ'!AL69*$CG69*AL$93</f>
        <v>0.000221756416455169</v>
      </c>
      <c r="AM69" s="62">
        <f>'Glad70-before-LQ'!AM69*$CG69*AM$93</f>
        <v>0.00103575480487872</v>
      </c>
      <c r="AN69" s="62">
        <f>'Glad70-before-LQ'!AN69*$CG69*AN$93</f>
        <v>0.000291662951178443</v>
      </c>
      <c r="AO69" s="62">
        <f>'Glad70-before-LQ'!AO69*$CG69*AO$93</f>
        <v>0.00162956035975727</v>
      </c>
      <c r="AP69" s="62">
        <f>'Glad70-before-LQ'!AP69*$CG69*AP$93</f>
        <v>0.000283387817667814</v>
      </c>
      <c r="AQ69" s="62">
        <f>'Glad70-before-LQ'!AQ69*$CG69*AQ$93</f>
        <v>2.11168107181731e-05</v>
      </c>
      <c r="AR69" s="62">
        <f>'Glad70-before-LQ'!AR69*$CG69*AR$93</f>
        <v>0.000118706261741614</v>
      </c>
      <c r="AS69" s="62">
        <f>'Glad70-before-LQ'!AS69*$CG69*AS$93</f>
        <v>0.00123942886590572</v>
      </c>
      <c r="AT69" s="62">
        <f>'Glad70-before-LQ'!AT69*$CG69*AT$93</f>
        <v>6.637655998676239e-05</v>
      </c>
      <c r="AU69" s="62">
        <f>'Glad70-before-LQ'!AU69*$CG69*AU$93</f>
        <v>1.03357076240018e-05</v>
      </c>
      <c r="AV69" s="62">
        <f>'Glad70-before-LQ'!AV69*$CG69*AV$93</f>
        <v>7.65869099096525e-07</v>
      </c>
      <c r="AW69" s="62">
        <f>'Glad70-before-LQ'!AW69*$CG69*AW$93</f>
        <v>6.23646443090458e-06</v>
      </c>
      <c r="AX69" s="62">
        <f>'Glad70-before-LQ'!AX69*$CG69*AX$93</f>
        <v>0.000625583318535169</v>
      </c>
      <c r="AY69" s="62">
        <f>'Glad70-before-LQ'!AY69*$CG69*AY$93</f>
        <v>1.15626972041822e-05</v>
      </c>
      <c r="AZ69" s="62">
        <f>'Glad70-before-LQ'!AZ69*$CG69*AZ$93</f>
        <v>0.0050535558385692</v>
      </c>
      <c r="BA69" s="62">
        <f>'Glad70-before-LQ'!BA69*$CG69*BA$93</f>
        <v>0.00276042183430717</v>
      </c>
      <c r="BB69" s="62">
        <f>'Glad70-before-LQ'!BB69*$CG69*BB$93</f>
        <v>0.00071083986538752</v>
      </c>
      <c r="BC69" s="62">
        <f>'Glad70-before-LQ'!BC69*$CG69*BC$93</f>
        <v>0.00302505917029146</v>
      </c>
      <c r="BD69" s="62">
        <f>'Glad70-before-LQ'!BD69*$CG69*BD$93</f>
        <v>0.000389207608110097</v>
      </c>
      <c r="BE69" s="62">
        <f>'Glad70-before-LQ'!BE69*$CG69*BE$93</f>
        <v>0.0215764511391117</v>
      </c>
      <c r="BF69" s="62">
        <f>'Glad70-before-LQ'!BF69*$CG69*BF$93</f>
        <v>0.000342099590036347</v>
      </c>
      <c r="BG69" s="62">
        <f>'Glad70-before-LQ'!BG69*$CG69*BG$93</f>
        <v>0.0047922396817394</v>
      </c>
      <c r="BH69" s="62">
        <f>'Glad70-before-LQ'!BH69*$CG69*BH$93</f>
        <v>0.000167152174954279</v>
      </c>
      <c r="BI69" s="62">
        <f>'Glad70-before-LQ'!BI69*$CG69*BI$93</f>
        <v>0.00647736644945187</v>
      </c>
      <c r="BJ69" s="62">
        <f>'Glad70-before-LQ'!BJ69*$CG69*BJ$93</f>
        <v>1.49448865309955e-05</v>
      </c>
      <c r="BK69" s="62">
        <f>'Glad70-before-LQ'!BK69*$CG69*BK$93</f>
        <v>0.0040441497860183</v>
      </c>
      <c r="BL69" s="62">
        <f>'Glad70-before-LQ'!BL69*$CG69*BL$93</f>
        <v>0.00523267390153909</v>
      </c>
      <c r="BM69" s="62">
        <f>'Glad70-before-LQ'!BM69*$CG69*BM$93</f>
        <v>0.000558432416317948</v>
      </c>
      <c r="BN69" s="62">
        <f>'Glad70-before-LQ'!BN69*$CG69*BN$93</f>
        <v>0.000105664060562643</v>
      </c>
      <c r="BO69" s="62">
        <f>'Glad70-before-LQ'!BO69*$CG69*BO$93</f>
        <v>3.02770187542826</v>
      </c>
      <c r="BP69" s="62">
        <f>'Glad70-before-LQ'!BP69*$CG69*BP$93</f>
        <v>0.0810537748925637</v>
      </c>
      <c r="BQ69" s="62">
        <f>'Glad70-before-LQ'!BQ69*$CG69*BQ$93</f>
        <v>4.96679863648294e-05</v>
      </c>
      <c r="BR69" s="62">
        <f>'Glad70-before-LQ'!BR69*$CG69*BR$93</f>
        <v>4.12229720954017e-05</v>
      </c>
      <c r="BS69" s="62">
        <f>'Glad70-before-LQ'!BS69*$CG69*BS$93</f>
        <v>1.36093549360296e-05</v>
      </c>
      <c r="BT69" s="62">
        <f>'Glad70-before-LQ'!BT69*$CG69*BT$93</f>
        <v>0.000171386966220993</v>
      </c>
      <c r="BU69" s="62">
        <f>'Glad70-before-LQ'!BU69*$CG69*BU$93</f>
        <v>0.000582571554446228</v>
      </c>
      <c r="BV69" s="4">
        <f>SUM(D69:BU69)</f>
        <v>3.18228939215582</v>
      </c>
      <c r="BW69" s="66">
        <f>'Glad-base'!BW69*'Households'!$B$3/'Households'!$B$7</f>
        <v>65.5059933883316</v>
      </c>
      <c r="BX69" s="66">
        <f>'Glad-base'!BX69*'Households'!$B$3/'Households'!$B$7</f>
        <v>131.549156230690</v>
      </c>
      <c r="BY69" s="66">
        <f>'Glad-base'!BY69*'Businesses'!$B$4/'Businesses'!$C$4</f>
        <v>0.258242976434871</v>
      </c>
      <c r="BZ69" s="66">
        <f>'Glad-base'!BZ69*'Households'!$B$3/'Households'!$B$7</f>
        <v>0.0112809305252317</v>
      </c>
      <c r="CA69" s="66">
        <f>'Glad-base'!CA69*'Households'!$B$3/'Households'!$B$7</f>
        <v>0.109557820195675</v>
      </c>
      <c r="CB69" s="66">
        <f>'Glad-base'!CB69*'Glad-id-output'!B67/'Glad-id-output'!E67</f>
        <v>0</v>
      </c>
      <c r="CC69" s="62">
        <f>'Exports'!D70</f>
        <v>5</v>
      </c>
      <c r="CD69" s="4">
        <f>SUM(BW69:CC69)</f>
        <v>202.434231346177</v>
      </c>
      <c r="CE69" s="4">
        <f>SUM(CD69,BV69)</f>
        <v>205.616520738333</v>
      </c>
      <c r="CF69" s="67">
        <v>0.0058690406048142</v>
      </c>
      <c r="CG69" s="67">
        <f>'Glad-id-output'!I67</f>
        <v>0.46</v>
      </c>
    </row>
    <row r="70" ht="20.05" customHeight="1">
      <c r="A70" t="s" s="58">
        <v>1</v>
      </c>
      <c r="B70" s="59">
        <v>66</v>
      </c>
      <c r="C70" t="s" s="60">
        <v>154</v>
      </c>
      <c r="D70" s="61">
        <f>'Glad70-before-LQ'!D70*$CG70*D$93</f>
        <v>0.0040518693929574</v>
      </c>
      <c r="E70" s="62">
        <f>'Glad70-before-LQ'!E70*$CG70*E$93</f>
        <v>0.00150869160970361</v>
      </c>
      <c r="F70" s="62">
        <f>'Glad70-before-LQ'!F70*$CG70*F$93</f>
        <v>0.000370332010806687</v>
      </c>
      <c r="G70" s="62">
        <f>'Glad70-before-LQ'!G70*$CG70*G$93</f>
        <v>0.000366415081530729</v>
      </c>
      <c r="H70" s="62">
        <f>'Glad70-before-LQ'!H70*$CG70*H$93</f>
        <v>0.000443272599305169</v>
      </c>
      <c r="I70" s="62">
        <f>'Glad70-before-LQ'!I70*$CG70*I$93</f>
        <v>0.00258585438522852</v>
      </c>
      <c r="J70" s="62">
        <f>'Glad70-before-LQ'!J70*$CG70*J$93</f>
        <v>0.0522401173633395</v>
      </c>
      <c r="K70" s="63">
        <f>'Glad70-before-LQ'!K70*$CG70*K$93</f>
        <v>0.0158471133003413</v>
      </c>
      <c r="L70" s="62">
        <f>'Glad70-before-LQ'!L70*$CG70*L$93</f>
        <v>0.00284626657954027</v>
      </c>
      <c r="M70" s="62">
        <f>'Glad70-before-LQ'!M70*$CG70*M$93</f>
        <v>0.0121337680845356</v>
      </c>
      <c r="N70" s="62">
        <f>'Glad70-before-LQ'!N70*$CG70*N$93</f>
        <v>0.00020072980893076</v>
      </c>
      <c r="O70" s="62">
        <f>'Glad70-before-LQ'!O70*$CG70*O$93</f>
        <v>0.000756286983987261</v>
      </c>
      <c r="P70" s="62">
        <f>'Glad70-before-LQ'!P70*$CG70*P$93</f>
        <v>1.66964787255798e-05</v>
      </c>
      <c r="Q70" s="62">
        <f>'Glad70-before-LQ'!Q70*$CG70*Q$93</f>
        <v>0.000213892750961786</v>
      </c>
      <c r="R70" s="62">
        <f>'Glad70-before-LQ'!R70*$CG70*R$93</f>
        <v>2.20267357028117e-05</v>
      </c>
      <c r="S70" s="62">
        <f>'Glad70-before-LQ'!S70*$CG70*S$93</f>
        <v>3.68635907137443e-05</v>
      </c>
      <c r="T70" s="62">
        <f>'Glad70-before-LQ'!T70*$CG70*T$93</f>
        <v>0.00109655845063216</v>
      </c>
      <c r="U70" s="62">
        <f>'Glad70-before-LQ'!U70*$CG70*U$93</f>
        <v>0.00538553609139972</v>
      </c>
      <c r="V70" s="62">
        <f>'Glad70-before-LQ'!V70*$CG70*V$93</f>
        <v>0.000105878564473688</v>
      </c>
      <c r="W70" s="62">
        <f>'Glad70-before-LQ'!W70*$CG70*W$93</f>
        <v>0.00329065132696239</v>
      </c>
      <c r="X70" s="64">
        <f>'Glad70-before-LQ'!X70*$CG70*X$93</f>
        <v>0</v>
      </c>
      <c r="Y70" s="62">
        <f>'Glad70-before-LQ'!Y70*$CG70*Y$93</f>
        <v>0.00243865674229528</v>
      </c>
      <c r="Z70" s="62">
        <f>'Glad70-before-LQ'!Z70*$CG70*Z$93</f>
        <v>0.000776672929353342</v>
      </c>
      <c r="AA70" s="62">
        <f>'Glad70-before-LQ'!AA70*$CG70*AA$93</f>
        <v>0.000487529463042216</v>
      </c>
      <c r="AB70" s="62">
        <f>'Glad70-before-LQ'!AB70*$CG70*AB$93</f>
        <v>0.000167975885345393</v>
      </c>
      <c r="AC70" s="65">
        <f>'Glad70-before-LQ'!AC70*$CG70*AC$93</f>
        <v>0.0652376948210112</v>
      </c>
      <c r="AD70" s="62">
        <f>'Glad70-before-LQ'!AD70*$CG70*AD$93</f>
        <v>4.31477593362819e-06</v>
      </c>
      <c r="AE70" s="62">
        <f>'Glad70-before-LQ'!AE70*$CG70*AE$93</f>
        <v>0.00438008792368968</v>
      </c>
      <c r="AF70" s="62">
        <f>'Glad70-before-LQ'!AF70*$CG70*AF$93</f>
        <v>0.00041039284399479</v>
      </c>
      <c r="AG70" s="62">
        <f>'Glad70-before-LQ'!AG70*$CG70*AG$93</f>
        <v>0.00467257093079166</v>
      </c>
      <c r="AH70" s="62">
        <f>'Glad70-before-LQ'!AH70*$CG70*AH$93</f>
        <v>0.00180212295553629</v>
      </c>
      <c r="AI70" s="62">
        <f>'Glad70-before-LQ'!AI70*$CG70*AI$93</f>
        <v>0.008903014686447899</v>
      </c>
      <c r="AJ70" s="62">
        <f>'Glad70-before-LQ'!AJ70*$CG70*AJ$93</f>
        <v>0.00489692271222936</v>
      </c>
      <c r="AK70" s="62">
        <f>'Glad70-before-LQ'!AK70*$CG70*AK$93</f>
        <v>0.0258200171738423</v>
      </c>
      <c r="AL70" s="62">
        <f>'Glad70-before-LQ'!AL70*$CG70*AL$93</f>
        <v>0.0224374768004959</v>
      </c>
      <c r="AM70" s="62">
        <f>'Glad70-before-LQ'!AM70*$CG70*AM$93</f>
        <v>0.0260230539223679</v>
      </c>
      <c r="AN70" s="62">
        <f>'Glad70-before-LQ'!AN70*$CG70*AN$93</f>
        <v>0.00370603822781259</v>
      </c>
      <c r="AO70" s="62">
        <f>'Glad70-before-LQ'!AO70*$CG70*AO$93</f>
        <v>0.122187929339183</v>
      </c>
      <c r="AP70" s="62">
        <f>'Glad70-before-LQ'!AP70*$CG70*AP$93</f>
        <v>0.00604714692809634</v>
      </c>
      <c r="AQ70" s="62">
        <f>'Glad70-before-LQ'!AQ70*$CG70*AQ$93</f>
        <v>3.14203829455185e-05</v>
      </c>
      <c r="AR70" s="62">
        <f>'Glad70-before-LQ'!AR70*$CG70*AR$93</f>
        <v>0.00028457209173972</v>
      </c>
      <c r="AS70" s="62">
        <f>'Glad70-before-LQ'!AS70*$CG70*AS$93</f>
        <v>0.00218053646481592</v>
      </c>
      <c r="AT70" s="62">
        <f>'Glad70-before-LQ'!AT70*$CG70*AT$93</f>
        <v>0.0392308229749641</v>
      </c>
      <c r="AU70" s="62">
        <f>'Glad70-before-LQ'!AU70*$CG70*AU$93</f>
        <v>0.0666819740640891</v>
      </c>
      <c r="AV70" s="62">
        <f>'Glad70-before-LQ'!AV70*$CG70*AV$93</f>
        <v>0.014183229742138</v>
      </c>
      <c r="AW70" s="62">
        <f>'Glad70-before-LQ'!AW70*$CG70*AW$93</f>
        <v>0.000512743165036575</v>
      </c>
      <c r="AX70" s="62">
        <f>'Glad70-before-LQ'!AX70*$CG70*AX$93</f>
        <v>0.00552625520406327</v>
      </c>
      <c r="AY70" s="62">
        <f>'Glad70-before-LQ'!AY70*$CG70*AY$93</f>
        <v>0.00319680795471234</v>
      </c>
      <c r="AZ70" s="62">
        <f>'Glad70-before-LQ'!AZ70*$CG70*AZ$93</f>
        <v>0.00436153267409358</v>
      </c>
      <c r="BA70" s="62">
        <f>'Glad70-before-LQ'!BA70*$CG70*BA$93</f>
        <v>0.000562364705506935</v>
      </c>
      <c r="BB70" s="62">
        <f>'Glad70-before-LQ'!BB70*$CG70*BB$93</f>
        <v>0.00170271093154625</v>
      </c>
      <c r="BC70" s="62">
        <f>'Glad70-before-LQ'!BC70*$CG70*BC$93</f>
        <v>0.0894102731969358</v>
      </c>
      <c r="BD70" s="62">
        <f>'Glad70-before-LQ'!BD70*$CG70*BD$93</f>
        <v>0.00656491964788614</v>
      </c>
      <c r="BE70" s="62">
        <f>'Glad70-before-LQ'!BE70*$CG70*BE$93</f>
        <v>0.712768135384992</v>
      </c>
      <c r="BF70" s="62">
        <f>'Glad70-before-LQ'!BF70*$CG70*BF$93</f>
        <v>0.000272479243601759</v>
      </c>
      <c r="BG70" s="62">
        <f>'Glad70-before-LQ'!BG70*$CG70*BG$93</f>
        <v>0.264981060572375</v>
      </c>
      <c r="BH70" s="62">
        <f>'Glad70-before-LQ'!BH70*$CG70*BH$93</f>
        <v>0.0410101109689143</v>
      </c>
      <c r="BI70" s="62">
        <f>'Glad70-before-LQ'!BI70*$CG70*BI$93</f>
        <v>0.0324023378842848</v>
      </c>
      <c r="BJ70" s="62">
        <f>'Glad70-before-LQ'!BJ70*$CG70*BJ$93</f>
        <v>0.000773551851369858</v>
      </c>
      <c r="BK70" s="62">
        <f>'Glad70-before-LQ'!BK70*$CG70*BK$93</f>
        <v>0.0583363172286723</v>
      </c>
      <c r="BL70" s="62">
        <f>'Glad70-before-LQ'!BL70*$CG70*BL$93</f>
        <v>1.23276755429826</v>
      </c>
      <c r="BM70" s="62">
        <f>'Glad70-before-LQ'!BM70*$CG70*BM$93</f>
        <v>0.156456518036059</v>
      </c>
      <c r="BN70" s="62">
        <f>'Glad70-before-LQ'!BN70*$CG70*BN$93</f>
        <v>0.0243176013415662</v>
      </c>
      <c r="BO70" s="62">
        <f>'Glad70-before-LQ'!BO70*$CG70*BO$93</f>
        <v>0.169009860845237</v>
      </c>
      <c r="BP70" s="62">
        <f>'Glad70-before-LQ'!BP70*$CG70*BP$93</f>
        <v>0.267575782356521</v>
      </c>
      <c r="BQ70" s="62">
        <f>'Glad70-before-LQ'!BQ70*$CG70*BQ$93</f>
        <v>0.116540896563802</v>
      </c>
      <c r="BR70" s="62">
        <f>'Glad70-before-LQ'!BR70*$CG70*BR$93</f>
        <v>0.0843011561470557</v>
      </c>
      <c r="BS70" s="62">
        <f>'Glad70-before-LQ'!BS70*$CG70*BS$93</f>
        <v>0.0102195300497138</v>
      </c>
      <c r="BT70" s="62">
        <f>'Glad70-before-LQ'!BT70*$CG70*BT$93</f>
        <v>0.0020272352482669</v>
      </c>
      <c r="BU70" s="62">
        <f>'Glad70-before-LQ'!BU70*$CG70*BU$93</f>
        <v>0.0786662754793707</v>
      </c>
      <c r="BV70" s="4">
        <f>SUM(D70:BU70)</f>
        <v>3.89077500695178</v>
      </c>
      <c r="BW70" s="66">
        <f>'Glad-base'!BW70*'Households'!$B$3/'Households'!$B$7</f>
        <v>3.84856292131823</v>
      </c>
      <c r="BX70" s="66">
        <f>'Glad-base'!BX70*'Households'!$B$3/'Households'!$B$7</f>
        <v>8.667421109999999</v>
      </c>
      <c r="BY70" s="66">
        <f>'Glad-base'!BY70*'Businesses'!$B$4/'Businesses'!$C$4</f>
        <v>0.31782675093622</v>
      </c>
      <c r="BZ70" s="66">
        <f>'Glad-base'!BZ70*'Households'!$B$3/'Households'!$B$7</f>
        <v>0.00232837498455201</v>
      </c>
      <c r="CA70" s="66">
        <f>'Glad-base'!CA70*'Households'!$B$3/'Households'!$B$7</f>
        <v>0.00696362950566426</v>
      </c>
      <c r="CB70" s="66">
        <f>'Glad-base'!CB70*'Glad-id-output'!B68/'Glad-id-output'!E68</f>
        <v>9.67599785974617e-06</v>
      </c>
      <c r="CC70" s="62">
        <f>'Exports'!D71</f>
        <v>0.4</v>
      </c>
      <c r="CD70" s="4">
        <f>SUM(BW70:CC70)</f>
        <v>13.2431124627425</v>
      </c>
      <c r="CE70" s="4">
        <f>SUM(CD70,BV70)</f>
        <v>17.1338874696943</v>
      </c>
      <c r="CF70" s="67">
        <v>0.000640794560248091</v>
      </c>
      <c r="CG70" s="67">
        <f>'Glad-id-output'!I68</f>
        <v>0.3</v>
      </c>
    </row>
    <row r="71" ht="20.05" customHeight="1">
      <c r="A71" t="s" s="58">
        <v>1</v>
      </c>
      <c r="B71" s="59">
        <v>67</v>
      </c>
      <c r="C71" t="s" s="60">
        <v>221</v>
      </c>
      <c r="D71" s="61">
        <f>'Glad70-before-LQ'!D71*$CG71*D$93</f>
        <v>0.00454275988659755</v>
      </c>
      <c r="E71" s="62">
        <f>'Glad70-before-LQ'!E71*$CG71*E$93</f>
        <v>0.00313947542507159</v>
      </c>
      <c r="F71" s="62">
        <f>'Glad70-before-LQ'!F71*$CG71*F$93</f>
        <v>1.31410782277822e-05</v>
      </c>
      <c r="G71" s="62">
        <f>'Glad70-before-LQ'!G71*$CG71*G$93</f>
        <v>0.000376461994612369</v>
      </c>
      <c r="H71" s="62">
        <f>'Glad70-before-LQ'!H71*$CG71*H$93</f>
        <v>0.000543196227206605</v>
      </c>
      <c r="I71" s="62">
        <f>'Glad70-before-LQ'!I71*$CG71*I$93</f>
        <v>0.0433978413118144</v>
      </c>
      <c r="J71" s="62">
        <f>'Glad70-before-LQ'!J71*$CG71*J$93</f>
        <v>1.34597966072851</v>
      </c>
      <c r="K71" s="63">
        <f>'Glad70-before-LQ'!K71*$CG71*K$93</f>
        <v>0.109063960874326</v>
      </c>
      <c r="L71" s="62">
        <f>'Glad70-before-LQ'!L71*$CG71*L$93</f>
        <v>0.0349156442717541</v>
      </c>
      <c r="M71" s="62">
        <f>'Glad70-before-LQ'!M71*$CG71*M$93</f>
        <v>0.0007872898374921</v>
      </c>
      <c r="N71" s="62">
        <f>'Glad70-before-LQ'!N71*$CG71*N$93</f>
        <v>0.00060594788245049</v>
      </c>
      <c r="O71" s="62">
        <f>'Glad70-before-LQ'!O71*$CG71*O$93</f>
        <v>0.00065149176521453</v>
      </c>
      <c r="P71" s="62">
        <f>'Glad70-before-LQ'!P71*$CG71*P$93</f>
        <v>6.172196350589801e-05</v>
      </c>
      <c r="Q71" s="62">
        <f>'Glad70-before-LQ'!Q71*$CG71*Q$93</f>
        <v>1.45187139825158e-05</v>
      </c>
      <c r="R71" s="62">
        <f>'Glad70-before-LQ'!R71*$CG71*R$93</f>
        <v>0.000104391689112896</v>
      </c>
      <c r="S71" s="62">
        <f>'Glad70-before-LQ'!S71*$CG71*S$93</f>
        <v>0.00010225801183776</v>
      </c>
      <c r="T71" s="62">
        <f>'Glad70-before-LQ'!T71*$CG71*T$93</f>
        <v>0.00268951711621682</v>
      </c>
      <c r="U71" s="62">
        <f>'Glad70-before-LQ'!U71*$CG71*U$93</f>
        <v>0.00951977860020525</v>
      </c>
      <c r="V71" s="62">
        <f>'Glad70-before-LQ'!V71*$CG71*V$93</f>
        <v>0.000697277129278265</v>
      </c>
      <c r="W71" s="62">
        <f>'Glad70-before-LQ'!W71*$CG71*W$93</f>
        <v>0.0184914772063238</v>
      </c>
      <c r="X71" s="64">
        <f>'Glad70-before-LQ'!X71*$CG71*X$93</f>
        <v>0</v>
      </c>
      <c r="Y71" s="62">
        <f>'Glad70-before-LQ'!Y71*$CG71*Y$93</f>
        <v>0.00900726108651065</v>
      </c>
      <c r="Z71" s="62">
        <f>'Glad70-before-LQ'!Z71*$CG71*Z$93</f>
        <v>0.00470267691344165</v>
      </c>
      <c r="AA71" s="62">
        <f>'Glad70-before-LQ'!AA71*$CG71*AA$93</f>
        <v>0.00317300489219355</v>
      </c>
      <c r="AB71" s="62">
        <f>'Glad70-before-LQ'!AB71*$CG71*AB$93</f>
        <v>0.000211618138666329</v>
      </c>
      <c r="AC71" s="65">
        <f>'Glad70-before-LQ'!AC71*$CG71*AC$93</f>
        <v>0.0950148368566345</v>
      </c>
      <c r="AD71" s="62">
        <f>'Glad70-before-LQ'!AD71*$CG71*AD$93</f>
        <v>1.66501113354721e-05</v>
      </c>
      <c r="AE71" s="62">
        <f>'Glad70-before-LQ'!AE71*$CG71*AE$93</f>
        <v>0.00182696891293832</v>
      </c>
      <c r="AF71" s="62">
        <f>'Glad70-before-LQ'!AF71*$CG71*AF$93</f>
        <v>7.20849706018795e-05</v>
      </c>
      <c r="AG71" s="62">
        <f>'Glad70-before-LQ'!AG71*$CG71*AG$93</f>
        <v>0.0829656252673755</v>
      </c>
      <c r="AH71" s="62">
        <f>'Glad70-before-LQ'!AH71*$CG71*AH$93</f>
        <v>0.352451215177573</v>
      </c>
      <c r="AI71" s="62">
        <f>'Glad70-before-LQ'!AI71*$CG71*AI$93</f>
        <v>0.239586100588978</v>
      </c>
      <c r="AJ71" s="62">
        <f>'Glad70-before-LQ'!AJ71*$CG71*AJ$93</f>
        <v>0.305245898912355</v>
      </c>
      <c r="AK71" s="62">
        <f>'Glad70-before-LQ'!AK71*$CG71*AK$93</f>
        <v>0.409308148495414</v>
      </c>
      <c r="AL71" s="62">
        <f>'Glad70-before-LQ'!AL71*$CG71*AL$93</f>
        <v>0.0295538685357204</v>
      </c>
      <c r="AM71" s="62">
        <f>'Glad70-before-LQ'!AM71*$CG71*AM$93</f>
        <v>0.0221334616209508</v>
      </c>
      <c r="AN71" s="62">
        <f>'Glad70-before-LQ'!AN71*$CG71*AN$93</f>
        <v>0.0236415959771805</v>
      </c>
      <c r="AO71" s="62">
        <f>'Glad70-before-LQ'!AO71*$CG71*AO$93</f>
        <v>0.00502511669240945</v>
      </c>
      <c r="AP71" s="62">
        <f>'Glad70-before-LQ'!AP71*$CG71*AP$93</f>
        <v>0.0548071354857915</v>
      </c>
      <c r="AQ71" s="62">
        <f>'Glad70-before-LQ'!AQ71*$CG71*AQ$93</f>
        <v>0.00601595960262295</v>
      </c>
      <c r="AR71" s="62">
        <f>'Glad70-before-LQ'!AR71*$CG71*AR$93</f>
        <v>0.000556585544140145</v>
      </c>
      <c r="AS71" s="62">
        <f>'Glad70-before-LQ'!AS71*$CG71*AS$93</f>
        <v>0.00142960492817724</v>
      </c>
      <c r="AT71" s="62">
        <f>'Glad70-before-LQ'!AT71*$CG71*AT$93</f>
        <v>9.7933442382979e-06</v>
      </c>
      <c r="AU71" s="62">
        <f>'Glad70-before-LQ'!AU71*$CG71*AU$93</f>
        <v>0.057268552064903</v>
      </c>
      <c r="AV71" s="62">
        <f>'Glad70-before-LQ'!AV71*$CG71*AV$93</f>
        <v>2.30712119914171e-06</v>
      </c>
      <c r="AW71" s="62">
        <f>'Glad70-before-LQ'!AW71*$CG71*AW$93</f>
        <v>0.000826301483453885</v>
      </c>
      <c r="AX71" s="62">
        <f>'Glad70-before-LQ'!AX71*$CG71*AX$93</f>
        <v>0.000102541106419452</v>
      </c>
      <c r="AY71" s="62">
        <f>'Glad70-before-LQ'!AY71*$CG71*AY$93</f>
        <v>0.00054495053661587</v>
      </c>
      <c r="AZ71" s="62">
        <f>'Glad70-before-LQ'!AZ71*$CG71*AZ$93</f>
        <v>0.0168991317805447</v>
      </c>
      <c r="BA71" s="62">
        <f>'Glad70-before-LQ'!BA71*$CG71*BA$93</f>
        <v>0.00926329905186825</v>
      </c>
      <c r="BB71" s="62">
        <f>'Glad70-before-LQ'!BB71*$CG71*BB$93</f>
        <v>0.0392490006705291</v>
      </c>
      <c r="BC71" s="62">
        <f>'Glad70-before-LQ'!BC71*$CG71*BC$93</f>
        <v>0.109035420384551</v>
      </c>
      <c r="BD71" s="62">
        <f>'Glad70-before-LQ'!BD71*$CG71*BD$93</f>
        <v>0.06437065802191699</v>
      </c>
      <c r="BE71" s="62">
        <f>'Glad70-before-LQ'!BE71*$CG71*BE$93</f>
        <v>0.96645252043065</v>
      </c>
      <c r="BF71" s="62">
        <f>'Glad70-before-LQ'!BF71*$CG71*BF$93</f>
        <v>0.001389272273751</v>
      </c>
      <c r="BG71" s="62">
        <f>'Glad70-before-LQ'!BG71*$CG71*BG$93</f>
        <v>0.318430148213023</v>
      </c>
      <c r="BH71" s="62">
        <f>'Glad70-before-LQ'!BH71*$CG71*BH$93</f>
        <v>0.0070418152134667</v>
      </c>
      <c r="BI71" s="62">
        <f>'Glad70-before-LQ'!BI71*$CG71*BI$93</f>
        <v>0.12984075530253</v>
      </c>
      <c r="BJ71" s="62">
        <f>'Glad70-before-LQ'!BJ71*$CG71*BJ$93</f>
        <v>0.00302587610746679</v>
      </c>
      <c r="BK71" s="62">
        <f>'Glad70-before-LQ'!BK71*$CG71*BK$93</f>
        <v>0.153336089731872</v>
      </c>
      <c r="BL71" s="62">
        <f>'Glad70-before-LQ'!BL71*$CG71*BL$93</f>
        <v>1.75127059819295</v>
      </c>
      <c r="BM71" s="62">
        <f>'Glad70-before-LQ'!BM71*$CG71*BM$93</f>
        <v>0.195806515756386</v>
      </c>
      <c r="BN71" s="62">
        <f>'Glad70-before-LQ'!BN71*$CG71*BN$93</f>
        <v>0.0296366757035755</v>
      </c>
      <c r="BO71" s="62">
        <f>'Glad70-before-LQ'!BO71*$CG71*BO$93</f>
        <v>0.92472230419506</v>
      </c>
      <c r="BP71" s="62">
        <f>'Glad70-before-LQ'!BP71*$CG71*BP$93</f>
        <v>0.493998908419393</v>
      </c>
      <c r="BQ71" s="62">
        <f>'Glad70-before-LQ'!BQ71*$CG71*BQ$93</f>
        <v>0.0141851410213</v>
      </c>
      <c r="BR71" s="62">
        <f>'Glad70-before-LQ'!BR71*$CG71*BR$93</f>
        <v>0.870486117369185</v>
      </c>
      <c r="BS71" s="62">
        <f>'Glad70-before-LQ'!BS71*$CG71*BS$93</f>
        <v>0.0547205556801815</v>
      </c>
      <c r="BT71" s="62">
        <f>'Glad70-before-LQ'!BT71*$CG71*BT$93</f>
        <v>0.024205283408906</v>
      </c>
      <c r="BU71" s="62">
        <f>'Glad70-before-LQ'!BU71*$CG71*BU$93</f>
        <v>0.171226368032949</v>
      </c>
      <c r="BV71" s="4">
        <f>SUM(D71:BU71)</f>
        <v>9.62979013104364</v>
      </c>
      <c r="BW71" s="66">
        <f>'Glad-base'!BW71*'Households'!$B$3/'Households'!$B$7</f>
        <v>27.6107118747683</v>
      </c>
      <c r="BX71" s="66">
        <f>'Glad-base'!BX71*'Households'!$B$3/'Households'!$B$7</f>
        <v>8.37129683298661</v>
      </c>
      <c r="BY71" s="66">
        <f>'Glad-base'!BY71*'Businesses'!$B$4/'Businesses'!$C$4</f>
        <v>0.14450601273251</v>
      </c>
      <c r="BZ71" s="66">
        <f>'Glad-base'!BZ71*'Households'!$B$3/'Households'!$B$7</f>
        <v>0.00306877374871267</v>
      </c>
      <c r="CA71" s="66">
        <f>'Glad-base'!CA71*'Households'!$B$3/'Households'!$B$7</f>
        <v>0.06308705002059729</v>
      </c>
      <c r="CB71" s="66">
        <f>'Glad-base'!CB71*'Glad-id-output'!B69/'Glad-id-output'!E69</f>
        <v>0</v>
      </c>
      <c r="CC71" s="62">
        <f>'Exports'!D72</f>
        <v>1.1</v>
      </c>
      <c r="CD71" s="4">
        <f>SUM(BW71:CC71)</f>
        <v>37.2926705442567</v>
      </c>
      <c r="CE71" s="4">
        <f>SUM(CD71,BV71)</f>
        <v>46.9224606753003</v>
      </c>
      <c r="CF71" s="67">
        <v>0.0012729425671752</v>
      </c>
      <c r="CG71" s="67">
        <f>'Glad-id-output'!I69</f>
        <v>0.5</v>
      </c>
    </row>
    <row r="72" ht="20.05" customHeight="1">
      <c r="A72" t="s" s="58">
        <v>1</v>
      </c>
      <c r="B72" s="59">
        <v>68</v>
      </c>
      <c r="C72" t="s" s="60">
        <v>69</v>
      </c>
      <c r="D72" s="61">
        <f>'Glad70-before-LQ'!D72*$CG72*D$93</f>
        <v>0.00681873847201626</v>
      </c>
      <c r="E72" s="62">
        <f>'Glad70-before-LQ'!E72*$CG72*E$93</f>
        <v>0.00356074465298976</v>
      </c>
      <c r="F72" s="62">
        <f>'Glad70-before-LQ'!F72*$CG72*F$93</f>
        <v>1.59335573511859e-05</v>
      </c>
      <c r="G72" s="62">
        <f>'Glad70-before-LQ'!G72*$CG72*G$93</f>
        <v>0.000351523059477765</v>
      </c>
      <c r="H72" s="62">
        <f>'Glad70-before-LQ'!H72*$CG72*H$93</f>
        <v>0.000301161673737267</v>
      </c>
      <c r="I72" s="62">
        <f>'Glad70-before-LQ'!I72*$CG72*I$93</f>
        <v>0.008296186647957299</v>
      </c>
      <c r="J72" s="62">
        <f>'Glad70-before-LQ'!J72*$CG72*J$93</f>
        <v>0.150946959825777</v>
      </c>
      <c r="K72" s="63">
        <f>'Glad70-before-LQ'!K72*$CG72*K$93</f>
        <v>0.0135467904858584</v>
      </c>
      <c r="L72" s="62">
        <f>'Glad70-before-LQ'!L72*$CG72*L$93</f>
        <v>0.00340150842341496</v>
      </c>
      <c r="M72" s="62">
        <f>'Glad70-before-LQ'!M72*$CG72*M$93</f>
        <v>0.00263195479817761</v>
      </c>
      <c r="N72" s="62">
        <f>'Glad70-before-LQ'!N72*$CG72*N$93</f>
        <v>0.00109282694708949</v>
      </c>
      <c r="O72" s="62">
        <f>'Glad70-before-LQ'!O72*$CG72*O$93</f>
        <v>0.00424284370688964</v>
      </c>
      <c r="P72" s="62">
        <f>'Glad70-before-LQ'!P72*$CG72*P$93</f>
        <v>0.000111245143136712</v>
      </c>
      <c r="Q72" s="62">
        <f>'Glad70-before-LQ'!Q72*$CG72*Q$93</f>
        <v>7.258745676984929e-05</v>
      </c>
      <c r="R72" s="62">
        <f>'Glad70-before-LQ'!R72*$CG72*R$93</f>
        <v>0.000188633728327217</v>
      </c>
      <c r="S72" s="62">
        <f>'Glad70-before-LQ'!S72*$CG72*S$93</f>
        <v>0.000264180615706476</v>
      </c>
      <c r="T72" s="62">
        <f>'Glad70-before-LQ'!T72*$CG72*T$93</f>
        <v>0.0131503279532816</v>
      </c>
      <c r="U72" s="62">
        <f>'Glad70-before-LQ'!U72*$CG72*U$93</f>
        <v>0.0348803900709381</v>
      </c>
      <c r="V72" s="62">
        <f>'Glad70-before-LQ'!V72*$CG72*V$93</f>
        <v>0.00102542991653051</v>
      </c>
      <c r="W72" s="62">
        <f>'Glad70-before-LQ'!W72*$CG72*W$93</f>
        <v>0.0278939601418208</v>
      </c>
      <c r="X72" s="64">
        <f>'Glad70-before-LQ'!X72*$CG72*X$93</f>
        <v>0</v>
      </c>
      <c r="Y72" s="62">
        <f>'Glad70-before-LQ'!Y72*$CG72*Y$93</f>
        <v>0.0182000481575225</v>
      </c>
      <c r="Z72" s="62">
        <f>'Glad70-before-LQ'!Z72*$CG72*Z$93</f>
        <v>0.00415475167901061</v>
      </c>
      <c r="AA72" s="62">
        <f>'Glad70-before-LQ'!AA72*$CG72*AA$93</f>
        <v>0.00452510494557195</v>
      </c>
      <c r="AB72" s="62">
        <f>'Glad70-before-LQ'!AB72*$CG72*AB$93</f>
        <v>0.000268106357389722</v>
      </c>
      <c r="AC72" s="65">
        <f>'Glad70-before-LQ'!AC72*$CG72*AC$93</f>
        <v>0.0114846268652085</v>
      </c>
      <c r="AD72" s="62">
        <f>'Glad70-before-LQ'!AD72*$CG72*AD$93</f>
        <v>3.50429775150072e-05</v>
      </c>
      <c r="AE72" s="62">
        <f>'Glad70-before-LQ'!AE72*$CG72*AE$93</f>
        <v>0.00282044968140711</v>
      </c>
      <c r="AF72" s="62">
        <f>'Glad70-before-LQ'!AF72*$CG72*AF$93</f>
        <v>0.0027036778860064</v>
      </c>
      <c r="AG72" s="62">
        <f>'Glad70-before-LQ'!AG72*$CG72*AG$93</f>
        <v>0.0034414979220792</v>
      </c>
      <c r="AH72" s="62">
        <f>'Glad70-before-LQ'!AH72*$CG72*AH$93</f>
        <v>0.0202369753643945</v>
      </c>
      <c r="AI72" s="62">
        <f>'Glad70-before-LQ'!AI72*$CG72*AI$93</f>
        <v>0.0626389246384338</v>
      </c>
      <c r="AJ72" s="62">
        <f>'Glad70-before-LQ'!AJ72*$CG72*AJ$93</f>
        <v>0.00797845177969851</v>
      </c>
      <c r="AK72" s="62">
        <f>'Glad70-before-LQ'!AK72*$CG72*AK$93</f>
        <v>0.0103658830823568</v>
      </c>
      <c r="AL72" s="62">
        <f>'Glad70-before-LQ'!AL72*$CG72*AL$93</f>
        <v>0.000735091957359915</v>
      </c>
      <c r="AM72" s="62">
        <f>'Glad70-before-LQ'!AM72*$CG72*AM$93</f>
        <v>0.00184930284794551</v>
      </c>
      <c r="AN72" s="62">
        <f>'Glad70-before-LQ'!AN72*$CG72*AN$93</f>
        <v>0.0129483943116216</v>
      </c>
      <c r="AO72" s="62">
        <f>'Glad70-before-LQ'!AO72*$CG72*AO$93</f>
        <v>0.005784195670716</v>
      </c>
      <c r="AP72" s="62">
        <f>'Glad70-before-LQ'!AP72*$CG72*AP$93</f>
        <v>0.00347150076643071</v>
      </c>
      <c r="AQ72" s="62">
        <f>'Glad70-before-LQ'!AQ72*$CG72*AQ$93</f>
        <v>0.000318920953383159</v>
      </c>
      <c r="AR72" s="62">
        <f>'Glad70-before-LQ'!AR72*$CG72*AR$93</f>
        <v>0.00172539432530731</v>
      </c>
      <c r="AS72" s="62">
        <f>'Glad70-before-LQ'!AS72*$CG72*AS$93</f>
        <v>0.0125677312561477</v>
      </c>
      <c r="AT72" s="62">
        <f>'Glad70-before-LQ'!AT72*$CG72*AT$93</f>
        <v>7.618973884630229e-05</v>
      </c>
      <c r="AU72" s="62">
        <f>'Glad70-before-LQ'!AU72*$CG72*AU$93</f>
        <v>0.000262941278790885</v>
      </c>
      <c r="AV72" s="62">
        <f>'Glad70-before-LQ'!AV72*$CG72*AV$93</f>
        <v>9.35311691082972e-05</v>
      </c>
      <c r="AW72" s="62">
        <f>'Glad70-before-LQ'!AW72*$CG72*AW$93</f>
        <v>0.000899753917705302</v>
      </c>
      <c r="AX72" s="62">
        <f>'Glad70-before-LQ'!AX72*$CG72*AX$93</f>
        <v>0.00089466643825344</v>
      </c>
      <c r="AY72" s="62">
        <f>'Glad70-before-LQ'!AY72*$CG72*AY$93</f>
        <v>3.19495580641875e-05</v>
      </c>
      <c r="AZ72" s="62">
        <f>'Glad70-before-LQ'!AZ72*$CG72*AZ$93</f>
        <v>0.0022360073510253</v>
      </c>
      <c r="BA72" s="62">
        <f>'Glad70-before-LQ'!BA72*$CG72*BA$93</f>
        <v>0.000437943093821799</v>
      </c>
      <c r="BB72" s="62">
        <f>'Glad70-before-LQ'!BB72*$CG72*BB$93</f>
        <v>0.00115492967502956</v>
      </c>
      <c r="BC72" s="62">
        <f>'Glad70-before-LQ'!BC72*$CG72*BC$93</f>
        <v>0.00974477676527454</v>
      </c>
      <c r="BD72" s="62">
        <f>'Glad70-before-LQ'!BD72*$CG72*BD$93</f>
        <v>0.00561110090131329</v>
      </c>
      <c r="BE72" s="62">
        <f>'Glad70-before-LQ'!BE72*$CG72*BE$93</f>
        <v>0.14628272674732</v>
      </c>
      <c r="BF72" s="62">
        <f>'Glad70-before-LQ'!BF72*$CG72*BF$93</f>
        <v>0.0016007510472553</v>
      </c>
      <c r="BG72" s="62">
        <f>'Glad70-before-LQ'!BG72*$CG72*BG$93</f>
        <v>0.0650315987928609</v>
      </c>
      <c r="BH72" s="62">
        <f>'Glad70-before-LQ'!BH72*$CG72*BH$93</f>
        <v>0.00363871659623124</v>
      </c>
      <c r="BI72" s="62">
        <f>'Glad70-before-LQ'!BI72*$CG72*BI$93</f>
        <v>0.0076596293235345</v>
      </c>
      <c r="BJ72" s="62">
        <f>'Glad70-before-LQ'!BJ72*$CG72*BJ$93</f>
        <v>4.09424713863447e-05</v>
      </c>
      <c r="BK72" s="62">
        <f>'Glad70-before-LQ'!BK72*$CG72*BK$93</f>
        <v>0.0137479443225963</v>
      </c>
      <c r="BL72" s="62">
        <f>'Glad70-before-LQ'!BL72*$CG72*BL$93</f>
        <v>0.0223368732464832</v>
      </c>
      <c r="BM72" s="62">
        <f>'Glad70-before-LQ'!BM72*$CG72*BM$93</f>
        <v>0.00390292504972239</v>
      </c>
      <c r="BN72" s="62">
        <f>'Glad70-before-LQ'!BN72*$CG72*BN$93</f>
        <v>0.000334747781164494</v>
      </c>
      <c r="BO72" s="62">
        <f>'Glad70-before-LQ'!BO72*$CG72*BO$93</f>
        <v>0.00778640118432363</v>
      </c>
      <c r="BP72" s="62">
        <f>'Glad70-before-LQ'!BP72*$CG72*BP$93</f>
        <v>0.00438047583621519</v>
      </c>
      <c r="BQ72" s="62">
        <f>'Glad70-before-LQ'!BQ72*$CG72*BQ$93</f>
        <v>0.000135470377982049</v>
      </c>
      <c r="BR72" s="62">
        <f>'Glad70-before-LQ'!BR72*$CG72*BR$93</f>
        <v>0.000879666961046421</v>
      </c>
      <c r="BS72" s="62">
        <f>'Glad70-before-LQ'!BS72*$CG72*BS$93</f>
        <v>0.0292263438054889</v>
      </c>
      <c r="BT72" s="62">
        <f>'Glad70-before-LQ'!BT72*$CG72*BT$93</f>
        <v>0.0249392480606471</v>
      </c>
      <c r="BU72" s="62">
        <f>'Glad70-before-LQ'!BU72*$CG72*BU$93</f>
        <v>0.00444325583193771</v>
      </c>
      <c r="BV72" s="4">
        <f>SUM(D72:BU72)</f>
        <v>0.818859508026183</v>
      </c>
      <c r="BW72" s="66">
        <f>'Glad-base'!BW72*'Households'!$B$3/'Households'!$B$7</f>
        <v>29.0981380618641</v>
      </c>
      <c r="BX72" s="66">
        <f>'Glad-base'!BX72*'Households'!$B$3/'Households'!$B$7</f>
        <v>0.485143304737384</v>
      </c>
      <c r="BY72" s="66">
        <f>'Glad-base'!BY72*'Businesses'!$B$4/'Businesses'!$C$4</f>
        <v>0.0775519150854778</v>
      </c>
      <c r="BZ72" s="66">
        <f>'Glad-base'!BZ72*'Households'!$B$3/'Households'!$B$7</f>
        <v>0.00154916499485067</v>
      </c>
      <c r="CA72" s="66">
        <f>'Glad-base'!CA72*'Households'!$B$3/'Households'!$B$7</f>
        <v>0.033910561946447</v>
      </c>
      <c r="CB72" s="66">
        <f>'Glad-base'!CB72*'Glad-id-output'!B70/'Glad-id-output'!E70</f>
        <v>0</v>
      </c>
      <c r="CC72" s="62">
        <f>'Exports'!D73</f>
        <v>0.3</v>
      </c>
      <c r="CD72" s="4">
        <f>SUM(BW72:CC72)</f>
        <v>29.9962930086283</v>
      </c>
      <c r="CE72" s="4">
        <f>SUM(CD72,BV72)</f>
        <v>30.8151525166545</v>
      </c>
      <c r="CF72" s="67">
        <v>0.000311755049618123</v>
      </c>
      <c r="CG72" s="67">
        <f>'Glad-id-output'!I70</f>
        <v>0.3</v>
      </c>
    </row>
    <row r="73" ht="20.05" customHeight="1">
      <c r="A73" t="s" s="58">
        <v>1</v>
      </c>
      <c r="B73" s="59">
        <v>69</v>
      </c>
      <c r="C73" t="s" s="60">
        <v>222</v>
      </c>
      <c r="D73" s="61">
        <f>'Glad70-before-LQ'!D73*$CG73*D$93</f>
        <v>1.0146614724735</v>
      </c>
      <c r="E73" s="62">
        <f>'Glad70-before-LQ'!E73*$CG73*E$93</f>
        <v>0.129534503137014</v>
      </c>
      <c r="F73" s="62">
        <f>'Glad70-before-LQ'!F73*$CG73*F$93</f>
        <v>0.00757939064033644</v>
      </c>
      <c r="G73" s="62">
        <f>'Glad70-before-LQ'!G73*$CG73*G$93</f>
        <v>0.07476181490322149</v>
      </c>
      <c r="H73" s="62">
        <f>'Glad70-before-LQ'!H73*$CG73*H$93</f>
        <v>0.134324633928042</v>
      </c>
      <c r="I73" s="62">
        <f>'Glad70-before-LQ'!I73*$CG73*I$93</f>
        <v>1.42946588636502</v>
      </c>
      <c r="J73" s="62">
        <f>'Glad70-before-LQ'!J73*$CG73*J$93</f>
        <v>28.957397970120</v>
      </c>
      <c r="K73" s="63">
        <f>'Glad70-before-LQ'!K73*$CG73*K$93</f>
        <v>7.63654117802053</v>
      </c>
      <c r="L73" s="62">
        <f>'Glad70-before-LQ'!L73*$CG73*L$93</f>
        <v>0.702456703759838</v>
      </c>
      <c r="M73" s="62">
        <f>'Glad70-before-LQ'!M73*$CG73*M$93</f>
        <v>0.98884419433399</v>
      </c>
      <c r="N73" s="62">
        <f>'Glad70-before-LQ'!N73*$CG73*N$93</f>
        <v>0.110084282579502</v>
      </c>
      <c r="O73" s="62">
        <f>'Glad70-before-LQ'!O73*$CG73*O$93</f>
        <v>0.0456679184324915</v>
      </c>
      <c r="P73" s="62">
        <f>'Glad70-before-LQ'!P73*$CG73*P$93</f>
        <v>0.0313573460623491</v>
      </c>
      <c r="Q73" s="62">
        <f>'Glad70-before-LQ'!Q73*$CG73*Q$93</f>
        <v>0.118644668802309</v>
      </c>
      <c r="R73" s="62">
        <f>'Glad70-before-LQ'!R73*$CG73*R$93</f>
        <v>0.0221785456869793</v>
      </c>
      <c r="S73" s="62">
        <f>'Glad70-before-LQ'!S73*$CG73*S$93</f>
        <v>0.0360576539121817</v>
      </c>
      <c r="T73" s="62">
        <f>'Glad70-before-LQ'!T73*$CG73*T$93</f>
        <v>2.44975842151458</v>
      </c>
      <c r="U73" s="62">
        <f>'Glad70-before-LQ'!U73*$CG73*U$93</f>
        <v>2.27775686686997</v>
      </c>
      <c r="V73" s="62">
        <f>'Glad70-before-LQ'!V73*$CG73*V$93</f>
        <v>0.131932475221997</v>
      </c>
      <c r="W73" s="62">
        <f>'Glad70-before-LQ'!W73*$CG73*W$93</f>
        <v>3.63876198453968</v>
      </c>
      <c r="X73" s="64">
        <f>'Glad70-before-LQ'!X73*$CG73*X$93</f>
        <v>0</v>
      </c>
      <c r="Y73" s="62">
        <f>'Glad70-before-LQ'!Y73*$CG73*Y$93</f>
        <v>1.059486617520</v>
      </c>
      <c r="Z73" s="62">
        <f>'Glad70-before-LQ'!Z73*$CG73*Z$93</f>
        <v>0.255271182708065</v>
      </c>
      <c r="AA73" s="62">
        <f>'Glad70-before-LQ'!AA73*$CG73*AA$93</f>
        <v>0.217641386065041</v>
      </c>
      <c r="AB73" s="62">
        <f>'Glad70-before-LQ'!AB73*$CG73*AB$93</f>
        <v>0.0259097639709948</v>
      </c>
      <c r="AC73" s="65">
        <f>'Glad70-before-LQ'!AC73*$CG73*AC$93</f>
        <v>3.08953828364098</v>
      </c>
      <c r="AD73" s="62">
        <f>'Glad70-before-LQ'!AD73*$CG73*AD$93</f>
        <v>0.0219578040252382</v>
      </c>
      <c r="AE73" s="62">
        <f>'Glad70-before-LQ'!AE73*$CG73*AE$93</f>
        <v>0.572662809974779</v>
      </c>
      <c r="AF73" s="62">
        <f>'Glad70-before-LQ'!AF73*$CG73*AF$93</f>
        <v>2.31063622209444</v>
      </c>
      <c r="AG73" s="62">
        <f>'Glad70-before-LQ'!AG73*$CG73*AG$93</f>
        <v>0.649285949484192</v>
      </c>
      <c r="AH73" s="62">
        <f>'Glad70-before-LQ'!AH73*$CG73*AH$93</f>
        <v>3.86331946916886</v>
      </c>
      <c r="AI73" s="62">
        <f>'Glad70-before-LQ'!AI73*$CG73*AI$93</f>
        <v>4.97207570845069</v>
      </c>
      <c r="AJ73" s="62">
        <f>'Glad70-before-LQ'!AJ73*$CG73*AJ$93</f>
        <v>2.66389910215684</v>
      </c>
      <c r="AK73" s="62">
        <f>'Glad70-before-LQ'!AK73*$CG73*AK$93</f>
        <v>2.89472063994539</v>
      </c>
      <c r="AL73" s="62">
        <f>'Glad70-before-LQ'!AL73*$CG73*AL$93</f>
        <v>0.06768170934449071</v>
      </c>
      <c r="AM73" s="62">
        <f>'Glad70-before-LQ'!AM73*$CG73*AM$93</f>
        <v>0.229577941649694</v>
      </c>
      <c r="AN73" s="62">
        <f>'Glad70-before-LQ'!AN73*$CG73*AN$93</f>
        <v>18.3957111483537</v>
      </c>
      <c r="AO73" s="62">
        <f>'Glad70-before-LQ'!AO73*$CG73*AO$93</f>
        <v>1.81920770948799</v>
      </c>
      <c r="AP73" s="62">
        <f>'Glad70-before-LQ'!AP73*$CG73*AP$93</f>
        <v>1.58537173298855</v>
      </c>
      <c r="AQ73" s="62">
        <f>'Glad70-before-LQ'!AQ73*$CG73*AQ$93</f>
        <v>0.075518443096078</v>
      </c>
      <c r="AR73" s="62">
        <f>'Glad70-before-LQ'!AR73*$CG73*AR$93</f>
        <v>1.12644652969217</v>
      </c>
      <c r="AS73" s="62">
        <f>'Glad70-before-LQ'!AS73*$CG73*AS$93</f>
        <v>7.04905518339161</v>
      </c>
      <c r="AT73" s="62">
        <f>'Glad70-before-LQ'!AT73*$CG73*AT$93</f>
        <v>0.0173103351120416</v>
      </c>
      <c r="AU73" s="62">
        <f>'Glad70-before-LQ'!AU73*$CG73*AU$93</f>
        <v>0.0174162519039616</v>
      </c>
      <c r="AV73" s="62">
        <f>'Glad70-before-LQ'!AV73*$CG73*AV$93</f>
        <v>0.00512180906209458</v>
      </c>
      <c r="AW73" s="62">
        <f>'Glad70-before-LQ'!AW73*$CG73*AW$93</f>
        <v>0.0228365061998144</v>
      </c>
      <c r="AX73" s="62">
        <f>'Glad70-before-LQ'!AX73*$CG73*AX$93</f>
        <v>0.483232162626241</v>
      </c>
      <c r="AY73" s="62">
        <f>'Glad70-before-LQ'!AY73*$CG73*AY$93</f>
        <v>0.00397528352200992</v>
      </c>
      <c r="AZ73" s="62">
        <f>'Glad70-before-LQ'!AZ73*$CG73*AZ$93</f>
        <v>0.229992700316933</v>
      </c>
      <c r="BA73" s="62">
        <f>'Glad70-before-LQ'!BA73*$CG73*BA$93</f>
        <v>0.0422950039292428</v>
      </c>
      <c r="BB73" s="62">
        <f>'Glad70-before-LQ'!BB73*$CG73*BB$93</f>
        <v>0.234060385162827</v>
      </c>
      <c r="BC73" s="62">
        <f>'Glad70-before-LQ'!BC73*$CG73*BC$93</f>
        <v>1.19819031906394</v>
      </c>
      <c r="BD73" s="62">
        <f>'Glad70-before-LQ'!BD73*$CG73*BD$93</f>
        <v>0.522788240642953</v>
      </c>
      <c r="BE73" s="62">
        <f>'Glad70-before-LQ'!BE73*$CG73*BE$93</f>
        <v>5.49037708709838</v>
      </c>
      <c r="BF73" s="62">
        <f>'Glad70-before-LQ'!BF73*$CG73*BF$93</f>
        <v>0.0871833763277514</v>
      </c>
      <c r="BG73" s="62">
        <f>'Glad70-before-LQ'!BG73*$CG73*BG$93</f>
        <v>2.84982284360068</v>
      </c>
      <c r="BH73" s="62">
        <f>'Glad70-before-LQ'!BH73*$CG73*BH$93</f>
        <v>1.4431307990111</v>
      </c>
      <c r="BI73" s="62">
        <f>'Glad70-before-LQ'!BI73*$CG73*BI$93</f>
        <v>0.558318215312572</v>
      </c>
      <c r="BJ73" s="62">
        <f>'Glad70-before-LQ'!BJ73*$CG73*BJ$93</f>
        <v>0.00853826468334354</v>
      </c>
      <c r="BK73" s="62">
        <f>'Glad70-before-LQ'!BK73*$CG73*BK$93</f>
        <v>0.993512045509682</v>
      </c>
      <c r="BL73" s="62">
        <f>'Glad70-before-LQ'!BL73*$CG73*BL$93</f>
        <v>2.57126638876331</v>
      </c>
      <c r="BM73" s="62">
        <f>'Glad70-before-LQ'!BM73*$CG73*BM$93</f>
        <v>0.332728281975053</v>
      </c>
      <c r="BN73" s="62">
        <f>'Glad70-before-LQ'!BN73*$CG73*BN$93</f>
        <v>0.0377721117901381</v>
      </c>
      <c r="BO73" s="62">
        <f>'Glad70-before-LQ'!BO73*$CG73*BO$93</f>
        <v>1.40011037448077</v>
      </c>
      <c r="BP73" s="62">
        <f>'Glad70-before-LQ'!BP73*$CG73*BP$93</f>
        <v>1.10628070047603</v>
      </c>
      <c r="BQ73" s="62">
        <f>'Glad70-before-LQ'!BQ73*$CG73*BQ$93</f>
        <v>0.0228658567700688</v>
      </c>
      <c r="BR73" s="62">
        <f>'Glad70-before-LQ'!BR73*$CG73*BR$93</f>
        <v>0.047933161544009</v>
      </c>
      <c r="BS73" s="62">
        <f>'Glad70-before-LQ'!BS73*$CG73*BS$93</f>
        <v>0.0142538773256101</v>
      </c>
      <c r="BT73" s="62">
        <f>'Glad70-before-LQ'!BT73*$CG73*BT$93</f>
        <v>1.65258423579348</v>
      </c>
      <c r="BU73" s="62">
        <f>'Glad70-before-LQ'!BU73*$CG73*BU$93</f>
        <v>0.584737992414322</v>
      </c>
      <c r="BV73" s="4">
        <f>SUM(D73:BU73)</f>
        <v>124.861377858932</v>
      </c>
      <c r="BW73" s="66">
        <f>'Glad-base'!BW73*'Households'!$B$3/'Households'!$B$7</f>
        <v>33.6089996196395</v>
      </c>
      <c r="BX73" s="66">
        <f>'Glad-base'!BX73*'Households'!$B$3/'Households'!$B$7</f>
        <v>0</v>
      </c>
      <c r="BY73" s="66">
        <f>'Glad-base'!BY73*'Businesses'!$B$4/'Businesses'!$C$4</f>
        <v>0.106398080872662</v>
      </c>
      <c r="BZ73" s="66">
        <f>'Glad-base'!BZ73*'Households'!$B$3/'Households'!$B$7</f>
        <v>0.00276156797116375</v>
      </c>
      <c r="CA73" s="66">
        <f>'Glad-base'!CA73*'Households'!$B$3/'Households'!$B$7</f>
        <v>0.0466982636663234</v>
      </c>
      <c r="CB73" s="66">
        <f>'Glad-base'!CB73*'Glad-id-output'!B71/'Glad-id-output'!E71</f>
        <v>0.000978412201007556</v>
      </c>
      <c r="CC73" s="62">
        <f>'Exports'!D74</f>
        <v>9.9</v>
      </c>
      <c r="CD73" s="4">
        <f>SUM(BW73:CC73)</f>
        <v>43.6658359443507</v>
      </c>
      <c r="CE73" s="4">
        <f>SUM(CD73,BV73)</f>
        <v>168.527213803283</v>
      </c>
      <c r="CF73" s="67">
        <v>0.00622003942153564</v>
      </c>
      <c r="CG73" s="67">
        <f>'Glad-id-output'!I71</f>
        <v>1</v>
      </c>
    </row>
    <row r="74" ht="20.05" customHeight="1">
      <c r="A74" t="s" s="58">
        <v>1</v>
      </c>
      <c r="B74" s="59">
        <v>70</v>
      </c>
      <c r="C74" t="s" s="60">
        <v>223</v>
      </c>
      <c r="D74" s="61">
        <f>'Glad70-before-LQ'!D74*$CG74*D$93</f>
        <v>0.0176586006417626</v>
      </c>
      <c r="E74" s="62">
        <f>'Glad70-before-LQ'!E74*$CG74*E$93</f>
        <v>0.00879097381650305</v>
      </c>
      <c r="F74" s="62">
        <f>'Glad70-before-LQ'!F74*$CG74*F$93</f>
        <v>0.00506082525293701</v>
      </c>
      <c r="G74" s="62">
        <f>'Glad70-before-LQ'!G74*$CG74*G$93</f>
        <v>0.00312802380508941</v>
      </c>
      <c r="H74" s="62">
        <f>'Glad70-before-LQ'!H74*$CG74*H$93</f>
        <v>0.000912416192962045</v>
      </c>
      <c r="I74" s="62">
        <f>'Glad70-before-LQ'!I74*$CG74*I$93</f>
        <v>0.0252361348173038</v>
      </c>
      <c r="J74" s="62">
        <f>'Glad70-before-LQ'!J74*$CG74*J$93</f>
        <v>0.641347442059202</v>
      </c>
      <c r="K74" s="63">
        <f>'Glad70-before-LQ'!K74*$CG74*K$93</f>
        <v>0.134516168563574</v>
      </c>
      <c r="L74" s="62">
        <f>'Glad70-before-LQ'!L74*$CG74*L$93</f>
        <v>0.00649562527112186</v>
      </c>
      <c r="M74" s="62">
        <f>'Glad70-before-LQ'!M74*$CG74*M$93</f>
        <v>0.00544432848010865</v>
      </c>
      <c r="N74" s="62">
        <f>'Glad70-before-LQ'!N74*$CG74*N$93</f>
        <v>0.00357983237787232</v>
      </c>
      <c r="O74" s="62">
        <f>'Glad70-before-LQ'!O74*$CG74*O$93</f>
        <v>0.00484412310994469</v>
      </c>
      <c r="P74" s="62">
        <f>'Glad70-before-LQ'!P74*$CG74*P$93</f>
        <v>0.00163944435371071</v>
      </c>
      <c r="Q74" s="62">
        <f>'Glad70-before-LQ'!Q74*$CG74*Q$93</f>
        <v>0.000756026326097514</v>
      </c>
      <c r="R74" s="62">
        <f>'Glad70-before-LQ'!R74*$CG74*R$93</f>
        <v>0.0009946517983269549</v>
      </c>
      <c r="S74" s="62">
        <f>'Glad70-before-LQ'!S74*$CG74*S$93</f>
        <v>0.000799109180227169</v>
      </c>
      <c r="T74" s="62">
        <f>'Glad70-before-LQ'!T74*$CG74*T$93</f>
        <v>0.0266536987263461</v>
      </c>
      <c r="U74" s="62">
        <f>'Glad70-before-LQ'!U74*$CG74*U$93</f>
        <v>0.18844701631999</v>
      </c>
      <c r="V74" s="62">
        <f>'Glad70-before-LQ'!V74*$CG74*V$93</f>
        <v>0.00524912511973485</v>
      </c>
      <c r="W74" s="62">
        <f>'Glad70-before-LQ'!W74*$CG74*W$93</f>
        <v>0.0718792276536558</v>
      </c>
      <c r="X74" s="64">
        <f>'Glad70-before-LQ'!X74*$CG74*X$93</f>
        <v>0</v>
      </c>
      <c r="Y74" s="62">
        <f>'Glad70-before-LQ'!Y74*$CG74*Y$93</f>
        <v>0.0467284654901029</v>
      </c>
      <c r="Z74" s="62">
        <f>'Glad70-before-LQ'!Z74*$CG74*Z$93</f>
        <v>0.0153210591100752</v>
      </c>
      <c r="AA74" s="62">
        <f>'Glad70-before-LQ'!AA74*$CG74*AA$93</f>
        <v>0.0108037245326554</v>
      </c>
      <c r="AB74" s="62">
        <f>'Glad70-before-LQ'!AB74*$CG74*AB$93</f>
        <v>0.00118251416133638</v>
      </c>
      <c r="AC74" s="65">
        <f>'Glad70-before-LQ'!AC74*$CG74*AC$93</f>
        <v>0.0746451198592671</v>
      </c>
      <c r="AD74" s="62">
        <f>'Glad70-before-LQ'!AD74*$CG74*AD$93</f>
        <v>6.92931969635926e-06</v>
      </c>
      <c r="AE74" s="62">
        <f>'Glad70-before-LQ'!AE74*$CG74*AE$93</f>
        <v>0.0102831439350088</v>
      </c>
      <c r="AF74" s="62">
        <f>'Glad70-before-LQ'!AF74*$CG74*AF$93</f>
        <v>0.354188472968681</v>
      </c>
      <c r="AG74" s="62">
        <f>'Glad70-before-LQ'!AG74*$CG74*AG$93</f>
        <v>0.128145941972047</v>
      </c>
      <c r="AH74" s="62">
        <f>'Glad70-before-LQ'!AH74*$CG74*AH$93</f>
        <v>0.798674624914142</v>
      </c>
      <c r="AI74" s="62">
        <f>'Glad70-before-LQ'!AI74*$CG74*AI$93</f>
        <v>0.23298098700038</v>
      </c>
      <c r="AJ74" s="62">
        <f>'Glad70-before-LQ'!AJ74*$CG74*AJ$93</f>
        <v>0.105672469478146</v>
      </c>
      <c r="AK74" s="62">
        <f>'Glad70-before-LQ'!AK74*$CG74*AK$93</f>
        <v>0.442008498529675</v>
      </c>
      <c r="AL74" s="62">
        <f>'Glad70-before-LQ'!AL74*$CG74*AL$93</f>
        <v>0.110959013572654</v>
      </c>
      <c r="AM74" s="62">
        <f>'Glad70-before-LQ'!AM74*$CG74*AM$93</f>
        <v>0.0539027579638838</v>
      </c>
      <c r="AN74" s="62">
        <f>'Glad70-before-LQ'!AN74*$CG74*AN$93</f>
        <v>0.716289700645084</v>
      </c>
      <c r="AO74" s="62">
        <f>'Glad70-before-LQ'!AO74*$CG74*AO$93</f>
        <v>0.061718497755123</v>
      </c>
      <c r="AP74" s="62">
        <f>'Glad70-before-LQ'!AP74*$CG74*AP$93</f>
        <v>0.180234077676906</v>
      </c>
      <c r="AQ74" s="62">
        <f>'Glad70-before-LQ'!AQ74*$CG74*AQ$93</f>
        <v>0.00300132244164774</v>
      </c>
      <c r="AR74" s="62">
        <f>'Glad70-before-LQ'!AR74*$CG74*AR$93</f>
        <v>0.010793481702341</v>
      </c>
      <c r="AS74" s="62">
        <f>'Glad70-before-LQ'!AS74*$CG74*AS$93</f>
        <v>0.287853660744655</v>
      </c>
      <c r="AT74" s="62">
        <f>'Glad70-before-LQ'!AT74*$CG74*AT$93</f>
        <v>0.00609744256567139</v>
      </c>
      <c r="AU74" s="62">
        <f>'Glad70-before-LQ'!AU74*$CG74*AU$93</f>
        <v>0.0421064497283684</v>
      </c>
      <c r="AV74" s="62">
        <f>'Glad70-before-LQ'!AV74*$CG74*AV$93</f>
        <v>0.00215445023713091</v>
      </c>
      <c r="AW74" s="62">
        <f>'Glad70-before-LQ'!AW74*$CG74*AW$93</f>
        <v>6.84375843558267e-06</v>
      </c>
      <c r="AX74" s="62">
        <f>'Glad70-before-LQ'!AX74*$CG74*AX$93</f>
        <v>0.000681562345779457</v>
      </c>
      <c r="AY74" s="62">
        <f>'Glad70-before-LQ'!AY74*$CG74*AY$93</f>
        <v>0.00115656615854815</v>
      </c>
      <c r="AZ74" s="62">
        <f>'Glad70-before-LQ'!AZ74*$CG74*AZ$93</f>
        <v>0.0123627391362652</v>
      </c>
      <c r="BA74" s="62">
        <f>'Glad70-before-LQ'!BA74*$CG74*BA$93</f>
        <v>0.00397133208148125</v>
      </c>
      <c r="BB74" s="62">
        <f>'Glad70-before-LQ'!BB74*$CG74*BB$93</f>
        <v>0.000779547402745111</v>
      </c>
      <c r="BC74" s="62">
        <f>'Glad70-before-LQ'!BC74*$CG74*BC$93</f>
        <v>0.0855407795140391</v>
      </c>
      <c r="BD74" s="62">
        <f>'Glad70-before-LQ'!BD74*$CG74*BD$93</f>
        <v>0.0500985508211155</v>
      </c>
      <c r="BE74" s="62">
        <f>'Glad70-before-LQ'!BE74*$CG74*BE$93</f>
        <v>1.11366518690284</v>
      </c>
      <c r="BF74" s="62">
        <f>'Glad70-before-LQ'!BF74*$CG74*BF$93</f>
        <v>0.000505616344442734</v>
      </c>
      <c r="BG74" s="62">
        <f>'Glad70-before-LQ'!BG74*$CG74*BG$93</f>
        <v>0.165203067021945</v>
      </c>
      <c r="BH74" s="62">
        <f>'Glad70-before-LQ'!BH74*$CG74*BH$93</f>
        <v>0.0385131286874135</v>
      </c>
      <c r="BI74" s="62">
        <f>'Glad70-before-LQ'!BI74*$CG74*BI$93</f>
        <v>0.0560282350897946</v>
      </c>
      <c r="BJ74" s="62">
        <f>'Glad70-before-LQ'!BJ74*$CG74*BJ$93</f>
        <v>0.00655023592897844</v>
      </c>
      <c r="BK74" s="62">
        <f>'Glad70-before-LQ'!BK74*$CG74*BK$93</f>
        <v>0.08958870261430051</v>
      </c>
      <c r="BL74" s="62">
        <f>'Glad70-before-LQ'!BL74*$CG74*BL$93</f>
        <v>0.434417522456763</v>
      </c>
      <c r="BM74" s="62">
        <f>'Glad70-before-LQ'!BM74*$CG74*BM$93</f>
        <v>0.07525905728453949</v>
      </c>
      <c r="BN74" s="62">
        <f>'Glad70-before-LQ'!BN74*$CG74*BN$93</f>
        <v>0.0021977095267726</v>
      </c>
      <c r="BO74" s="62">
        <f>'Glad70-before-LQ'!BO74*$CG74*BO$93</f>
        <v>5.94284274047607</v>
      </c>
      <c r="BP74" s="62">
        <f>'Glad70-before-LQ'!BP74*$CG74*BP$93</f>
        <v>0.756603627919639</v>
      </c>
      <c r="BQ74" s="62">
        <f>'Glad70-before-LQ'!BQ74*$CG74*BQ$93</f>
        <v>0.0195088040322543</v>
      </c>
      <c r="BR74" s="62">
        <f>'Glad70-before-LQ'!BR74*$CG74*BR$93</f>
        <v>0.0188667048102647</v>
      </c>
      <c r="BS74" s="62">
        <f>'Glad70-before-LQ'!BS74*$CG74*BS$93</f>
        <v>0.00604563975459738</v>
      </c>
      <c r="BT74" s="62">
        <f>'Glad70-before-LQ'!BT74*$CG74*BT$93</f>
        <v>0.0292449108740794</v>
      </c>
      <c r="BU74" s="62">
        <f>'Glad70-before-LQ'!BU74*$CG74*BU$93</f>
        <v>0.381980400907601</v>
      </c>
      <c r="BV74" s="4">
        <f>SUM(D74:BU74)</f>
        <v>14.1408048120219</v>
      </c>
      <c r="BW74" s="66">
        <f>'Glad-base'!BW74*'Households'!$B$3/'Households'!$B$7</f>
        <v>66.5939926535839</v>
      </c>
      <c r="BX74" s="66">
        <f>'Glad-base'!BX74*'Households'!$B$3/'Households'!$B$7</f>
        <v>2.26896395468589</v>
      </c>
      <c r="BY74" s="66">
        <f>'Glad-base'!BY74*'Businesses'!$B$4/'Businesses'!$C$4</f>
        <v>0.09731458463288881</v>
      </c>
      <c r="BZ74" s="66">
        <f>'Glad-base'!BZ74*'Households'!$B$3/'Households'!$B$7</f>
        <v>0.00715858127703399</v>
      </c>
      <c r="CA74" s="66">
        <f>'Glad-base'!CA74*'Households'!$B$3/'Households'!$B$7</f>
        <v>0.0396883592378991</v>
      </c>
      <c r="CB74" s="66">
        <f>'Glad-base'!CB74*'Glad-id-output'!B72/'Glad-id-output'!E72</f>
        <v>0</v>
      </c>
      <c r="CC74" s="62">
        <f>'Exports'!D75</f>
        <v>3</v>
      </c>
      <c r="CD74" s="4">
        <f>SUM(BW74:CC74)</f>
        <v>72.00711813341761</v>
      </c>
      <c r="CE74" s="4">
        <f>SUM(CD74,BV74)</f>
        <v>86.1479229454395</v>
      </c>
      <c r="CF74" s="67">
        <v>0.00395768719053142</v>
      </c>
      <c r="CG74" s="67">
        <f>'Glad-id-output'!I72</f>
        <v>0.640457195133491</v>
      </c>
    </row>
    <row r="75" ht="19" customHeight="1">
      <c r="A75" t="s" s="58">
        <v>1</v>
      </c>
      <c r="B75" s="59"/>
      <c r="C75" t="s" s="76">
        <v>224</v>
      </c>
      <c r="D75" s="77">
        <f>SUM(D5:D74)</f>
        <v>48.760555023215</v>
      </c>
      <c r="E75" s="66">
        <f>SUM(E5:E74)</f>
        <v>3.33224195915326</v>
      </c>
      <c r="F75" s="66">
        <f>SUM(F5:F74)</f>
        <v>1.66836534604668</v>
      </c>
      <c r="G75" s="66">
        <f>SUM(G5:G74)</f>
        <v>2.03434582446781</v>
      </c>
      <c r="H75" s="66">
        <f>SUM(H5:H74)</f>
        <v>3.65765027231837</v>
      </c>
      <c r="I75" s="66">
        <f>SUM(I5:I74)</f>
        <v>34.4826258977035</v>
      </c>
      <c r="J75" s="66">
        <f>SUM(J5:J74)</f>
        <v>571.540236008172</v>
      </c>
      <c r="K75" s="69">
        <f>SUM(K5:K74)</f>
        <v>1559.708596150320</v>
      </c>
      <c r="L75" s="66">
        <f>SUM(L5:L74)</f>
        <v>22.561949096710</v>
      </c>
      <c r="M75" s="66">
        <f>SUM(M5:M74)</f>
        <v>20.721392185047</v>
      </c>
      <c r="N75" s="66">
        <f>SUM(N5:N74)</f>
        <v>20.0877115731711</v>
      </c>
      <c r="O75" s="66">
        <f>SUM(O5:O74)</f>
        <v>6.33640122419647</v>
      </c>
      <c r="P75" s="66">
        <f>SUM(P5:P74)</f>
        <v>1.40177849775208</v>
      </c>
      <c r="Q75" s="66">
        <f>SUM(Q5:Q74)</f>
        <v>3.3940168506356</v>
      </c>
      <c r="R75" s="66">
        <f>SUM(R5:R74)</f>
        <v>0.665901491130283</v>
      </c>
      <c r="S75" s="66">
        <f>SUM(S5:S74)</f>
        <v>0.7947054177999729</v>
      </c>
      <c r="T75" s="66">
        <f>SUM(T5:T74)</f>
        <v>30.9318711375093</v>
      </c>
      <c r="U75" s="66">
        <f>SUM(U5:U74)</f>
        <v>181.426454977368</v>
      </c>
      <c r="V75" s="66">
        <f>SUM(V5:V74)</f>
        <v>4.28976318257325</v>
      </c>
      <c r="W75" s="66">
        <f>SUM(W5:W74)</f>
        <v>147.974317578142</v>
      </c>
      <c r="X75" s="10">
        <f>SUM(X5:X74)</f>
        <v>0</v>
      </c>
      <c r="Y75" s="66">
        <f>SUM(Y5:Y74)</f>
        <v>91.6747793501455</v>
      </c>
      <c r="Z75" s="66">
        <f>SUM(Z5:Z74)</f>
        <v>15.8102148730617</v>
      </c>
      <c r="AA75" s="66">
        <f>SUM(AA5:AA74)</f>
        <v>19.1063398224586</v>
      </c>
      <c r="AB75" s="66">
        <f>SUM(AB5:AB74)</f>
        <v>0.807945201528992</v>
      </c>
      <c r="AC75" s="11">
        <f>SUM(AC5:AC74)</f>
        <v>586.772284784312</v>
      </c>
      <c r="AD75" s="66">
        <f>SUM(AD5:AD74)</f>
        <v>1.55354596444366</v>
      </c>
      <c r="AE75" s="66">
        <f>SUM(AE5:AE74)</f>
        <v>16.7590352652802</v>
      </c>
      <c r="AF75" s="66">
        <f>SUM(AF5:AF74)</f>
        <v>57.219138360240</v>
      </c>
      <c r="AG75" s="66">
        <f>SUM(AG5:AG74)</f>
        <v>89.6192576247655</v>
      </c>
      <c r="AH75" s="66">
        <f>SUM(AH5:AH74)</f>
        <v>415.131162224586</v>
      </c>
      <c r="AI75" s="66">
        <f>SUM(AI5:AI74)</f>
        <v>384.126852598921</v>
      </c>
      <c r="AJ75" s="66">
        <f>SUM(AJ5:AJ74)</f>
        <v>110.455023134859</v>
      </c>
      <c r="AK75" s="66">
        <f>SUM(AK5:AK74)</f>
        <v>145.515146704852</v>
      </c>
      <c r="AL75" s="66">
        <f>SUM(AL5:AL74)</f>
        <v>23.3037085263509</v>
      </c>
      <c r="AM75" s="66">
        <f>SUM(AM5:AM74)</f>
        <v>77.709075248090</v>
      </c>
      <c r="AN75" s="66">
        <f>SUM(AN5:AN74)</f>
        <v>113.191553402147</v>
      </c>
      <c r="AO75" s="66">
        <f>SUM(AO5:AO74)</f>
        <v>143.452682660564</v>
      </c>
      <c r="AP75" s="66">
        <f>SUM(AP5:AP74)</f>
        <v>64.3021562543986</v>
      </c>
      <c r="AQ75" s="66">
        <f>SUM(AQ5:AQ74)</f>
        <v>9.19889842165434</v>
      </c>
      <c r="AR75" s="66">
        <f>SUM(AR5:AR74)</f>
        <v>11.6103239873429</v>
      </c>
      <c r="AS75" s="66">
        <f>SUM(AS5:AS74)</f>
        <v>255.008337889437</v>
      </c>
      <c r="AT75" s="66">
        <f>SUM(AT5:AT74)</f>
        <v>1.44886043620357</v>
      </c>
      <c r="AU75" s="66">
        <f>SUM(AU5:AU74)</f>
        <v>2.10192946506627</v>
      </c>
      <c r="AV75" s="66">
        <f>SUM(AV5:AV74)</f>
        <v>1.00616286928568</v>
      </c>
      <c r="AW75" s="66">
        <f>SUM(AW5:AW74)</f>
        <v>0.384263573841584</v>
      </c>
      <c r="AX75" s="66">
        <f>SUM(AX5:AX74)</f>
        <v>8.032769156886189</v>
      </c>
      <c r="AY75" s="66">
        <f>SUM(AY5:AY74)</f>
        <v>0.7031116567336601</v>
      </c>
      <c r="AZ75" s="66">
        <f>SUM(AZ5:AZ74)</f>
        <v>9.94256695847219</v>
      </c>
      <c r="BA75" s="66">
        <f>SUM(BA5:BA74)</f>
        <v>6.39209905141331</v>
      </c>
      <c r="BB75" s="66">
        <f>SUM(BB5:BB74)</f>
        <v>14.7552121288948</v>
      </c>
      <c r="BC75" s="66">
        <f>SUM(BC5:BC74)</f>
        <v>73.86077909028771</v>
      </c>
      <c r="BD75" s="66">
        <f>SUM(BD5:BD74)</f>
        <v>101.832268475590</v>
      </c>
      <c r="BE75" s="66">
        <f>SUM(BE5:BE74)</f>
        <v>384.345990853845</v>
      </c>
      <c r="BF75" s="66">
        <f>SUM(BF5:BF74)</f>
        <v>3.16375099073521</v>
      </c>
      <c r="BG75" s="66">
        <f>SUM(BG5:BG74)</f>
        <v>112.134098245292</v>
      </c>
      <c r="BH75" s="66">
        <f>SUM(BH5:BH74)</f>
        <v>24.5755648469513</v>
      </c>
      <c r="BI75" s="66">
        <f>SUM(BI5:BI74)</f>
        <v>67.74180961469121</v>
      </c>
      <c r="BJ75" s="66">
        <f>SUM(BJ5:BJ74)</f>
        <v>0.74872018419827</v>
      </c>
      <c r="BK75" s="66">
        <f>SUM(BK5:BK74)</f>
        <v>40.7334824327642</v>
      </c>
      <c r="BL75" s="66">
        <f>SUM(BL5:BL74)</f>
        <v>121.364377313433</v>
      </c>
      <c r="BM75" s="66">
        <f>SUM(BM5:BM74)</f>
        <v>15.5797566486508</v>
      </c>
      <c r="BN75" s="66">
        <f>SUM(BN5:BN74)</f>
        <v>2.81537870138428</v>
      </c>
      <c r="BO75" s="66">
        <f>SUM(BO5:BO74)</f>
        <v>178.285778201808</v>
      </c>
      <c r="BP75" s="66">
        <f>SUM(BP5:BP74)</f>
        <v>50.3109802653017</v>
      </c>
      <c r="BQ75" s="66">
        <f>SUM(BQ5:BQ74)</f>
        <v>1.48060665984313</v>
      </c>
      <c r="BR75" s="66">
        <f>SUM(BR5:BR74)</f>
        <v>7.38104830041036</v>
      </c>
      <c r="BS75" s="66">
        <f>SUM(BS5:BS74)</f>
        <v>1.30996795314855</v>
      </c>
      <c r="BT75" s="66">
        <f>SUM(BT5:BT74)</f>
        <v>63.6145707682926</v>
      </c>
      <c r="BU75" s="66">
        <f>SUM(BU5:BU74)</f>
        <v>22.9474878036382</v>
      </c>
      <c r="BV75" s="4">
        <f>SUM(D75:BU75)</f>
        <v>6617.091734639930</v>
      </c>
      <c r="BW75" s="66">
        <f>SUM(BW5:BW74)</f>
        <v>2431.074457259350</v>
      </c>
      <c r="BX75" s="66">
        <f>SUM(BX5:BX74)</f>
        <v>962.567217333491</v>
      </c>
      <c r="BY75" s="66">
        <f>SUM(BY5:BY74)</f>
        <v>410.799213683968</v>
      </c>
      <c r="BZ75" s="66">
        <f>SUM(BZ5:BZ74)</f>
        <v>64.1956879014006</v>
      </c>
      <c r="CA75" s="66">
        <f>SUM(CA5:CA74)</f>
        <v>146.956060375489</v>
      </c>
      <c r="CB75" s="66">
        <f>SUM(CB5:CB74)</f>
        <v>-81.51923271992599</v>
      </c>
      <c r="CC75" s="66">
        <f>SUM(CC5:CC74)</f>
        <v>6587.66921</v>
      </c>
      <c r="CD75" s="4">
        <f>SUM(BW75:CC75)</f>
        <v>10521.7426138338</v>
      </c>
      <c r="CE75" s="4">
        <f>SUM(CD75,BV75)</f>
        <v>17138.8343484737</v>
      </c>
      <c r="CF75" s="4"/>
      <c r="CG75" s="4"/>
    </row>
    <row r="76" ht="19" customHeight="1">
      <c r="A76" t="s" s="58">
        <v>1</v>
      </c>
      <c r="B76" s="59">
        <v>71</v>
      </c>
      <c r="C76" t="s" s="76">
        <v>225</v>
      </c>
      <c r="D76" s="77">
        <f>'Glad70-before-LQ'!D76*D$93</f>
        <v>12.6181306776627</v>
      </c>
      <c r="E76" s="66">
        <f>'Glad70-before-LQ'!E76*E$93</f>
        <v>1.78107184111525</v>
      </c>
      <c r="F76" s="66">
        <f>'Glad70-before-LQ'!F76*F$93</f>
        <v>1.80142280705847</v>
      </c>
      <c r="G76" s="66">
        <f>'Glad70-before-LQ'!G76*G$93</f>
        <v>0.796619143751401</v>
      </c>
      <c r="H76" s="66">
        <f>'Glad70-before-LQ'!H76*H$93</f>
        <v>1.25449260973037</v>
      </c>
      <c r="I76" s="66">
        <f>'Glad70-before-LQ'!I76*I$93</f>
        <v>12.7352195788098</v>
      </c>
      <c r="J76" s="66">
        <f>'Glad70-before-LQ'!J76*J$93</f>
        <v>229.356103082877</v>
      </c>
      <c r="K76" s="69">
        <f>'Glad70-before-LQ'!K76*K$93</f>
        <v>220.52377</v>
      </c>
      <c r="L76" s="66">
        <f>'Glad70-before-LQ'!L76*L$93</f>
        <v>13.3655531098251</v>
      </c>
      <c r="M76" s="66">
        <f>'Glad70-before-LQ'!M76*M$93</f>
        <v>16.2108280528166</v>
      </c>
      <c r="N76" s="66">
        <f>'Glad70-before-LQ'!N76*N$93</f>
        <v>7.64533503640137</v>
      </c>
      <c r="O76" s="66">
        <f>'Glad70-before-LQ'!O76*O$93</f>
        <v>2.3753200422617</v>
      </c>
      <c r="P76" s="66">
        <f>'Glad70-before-LQ'!P76*P$93</f>
        <v>1.2223052012767</v>
      </c>
      <c r="Q76" s="66">
        <f>'Glad70-before-LQ'!Q76*Q$93</f>
        <v>1.59063973821078</v>
      </c>
      <c r="R76" s="66">
        <f>'Glad70-before-LQ'!R76*R$93</f>
        <v>0.284509770328217</v>
      </c>
      <c r="S76" s="66">
        <f>'Glad70-before-LQ'!S76*S$93</f>
        <v>0.915674015092663</v>
      </c>
      <c r="T76" s="66">
        <f>'Glad70-before-LQ'!T76*T$93</f>
        <v>4.41730053154167</v>
      </c>
      <c r="U76" s="66">
        <f>'Glad70-before-LQ'!U76*U$93</f>
        <v>77.07424583665519</v>
      </c>
      <c r="V76" s="66">
        <f>'Glad70-before-LQ'!V76*V$93</f>
        <v>2.63590745306258</v>
      </c>
      <c r="W76" s="66">
        <f>'Glad70-before-LQ'!W76*W$93</f>
        <v>58.6376193256805</v>
      </c>
      <c r="X76" s="10">
        <f>'Glad70-before-LQ'!X76*X$93</f>
        <v>0</v>
      </c>
      <c r="Y76" s="66">
        <f>'Glad70-before-LQ'!Y76*Y$93</f>
        <v>58.2802806756514</v>
      </c>
      <c r="Z76" s="66">
        <f>'Glad70-before-LQ'!Z76*Z$93</f>
        <v>20.1853417047174</v>
      </c>
      <c r="AA76" s="66">
        <f>'Glad70-before-LQ'!AA76*AA$93</f>
        <v>24.2214547664394</v>
      </c>
      <c r="AB76" s="66">
        <f>'Glad70-before-LQ'!AB76*AB$93</f>
        <v>0.871049088915787</v>
      </c>
      <c r="AC76" s="11">
        <f>'Glad70-before-LQ'!AC76*AC$93</f>
        <v>69.9488751604439</v>
      </c>
      <c r="AD76" s="66">
        <f>'Glad70-before-LQ'!AD76*AD$93</f>
        <v>0.14058654318278</v>
      </c>
      <c r="AE76" s="66">
        <f>'Glad70-before-LQ'!AE76*AE$93</f>
        <v>10.6726158601756</v>
      </c>
      <c r="AF76" s="66">
        <f>'Glad70-before-LQ'!AF76*AF$93</f>
        <v>21.8712353985248</v>
      </c>
      <c r="AG76" s="66">
        <f>'Glad70-before-LQ'!AG76*AG$93</f>
        <v>14.5013364340035</v>
      </c>
      <c r="AH76" s="66">
        <f>'Glad70-before-LQ'!AH76*AH$93</f>
        <v>206.076097230308</v>
      </c>
      <c r="AI76" s="66">
        <f>'Glad70-before-LQ'!AI76*AI$93</f>
        <v>153.713969946549</v>
      </c>
      <c r="AJ76" s="66">
        <f>'Glad70-before-LQ'!AJ76*AJ$93</f>
        <v>109.501493553247</v>
      </c>
      <c r="AK76" s="66">
        <f>'Glad70-before-LQ'!AK76*AK$93</f>
        <v>220.123302001122</v>
      </c>
      <c r="AL76" s="66">
        <f>'Glad70-before-LQ'!AL76*AL$93</f>
        <v>24.8391552958452</v>
      </c>
      <c r="AM76" s="66">
        <f>'Glad70-before-LQ'!AM76*AM$93</f>
        <v>106.906456890233</v>
      </c>
      <c r="AN76" s="66">
        <f>'Glad70-before-LQ'!AN76*AN$93</f>
        <v>80.8053987776227</v>
      </c>
      <c r="AO76" s="66">
        <f>'Glad70-before-LQ'!AO76*AO$93</f>
        <v>111.887363854430</v>
      </c>
      <c r="AP76" s="66">
        <f>'Glad70-before-LQ'!AP76*AP$93</f>
        <v>28.013638739264</v>
      </c>
      <c r="AQ76" s="66">
        <f>'Glad70-before-LQ'!AQ76*AQ$93</f>
        <v>4.47132743210888</v>
      </c>
      <c r="AR76" s="66">
        <f>'Glad70-before-LQ'!AR76*AR$93</f>
        <v>7.64783585014157</v>
      </c>
      <c r="AS76" s="66">
        <f>'Glad70-before-LQ'!AS76*AS$93</f>
        <v>124.083484576254</v>
      </c>
      <c r="AT76" s="66">
        <f>'Glad70-before-LQ'!AT76*AT$93</f>
        <v>2.62478154437419</v>
      </c>
      <c r="AU76" s="66">
        <f>'Glad70-before-LQ'!AU76*AU$93</f>
        <v>1.83496258542062</v>
      </c>
      <c r="AV76" s="66">
        <f>'Glad70-before-LQ'!AV76*AV$93</f>
        <v>0.956622831231745</v>
      </c>
      <c r="AW76" s="66">
        <f>'Glad70-before-LQ'!AW76*AW$93</f>
        <v>0.277294927362559</v>
      </c>
      <c r="AX76" s="66">
        <f>'Glad70-before-LQ'!AX76*AX$93</f>
        <v>3.21559521132242</v>
      </c>
      <c r="AY76" s="66">
        <f>'Glad70-before-LQ'!AY76*AY$93</f>
        <v>1.3582420819558</v>
      </c>
      <c r="AZ76" s="66">
        <f>'Glad70-before-LQ'!AZ76*AZ$93</f>
        <v>18.6230546734912</v>
      </c>
      <c r="BA76" s="66">
        <f>'Glad70-before-LQ'!BA76*BA$93</f>
        <v>2.74042235355556</v>
      </c>
      <c r="BB76" s="66">
        <f>'Glad70-before-LQ'!BB76*BB$93</f>
        <v>13.9349031657281</v>
      </c>
      <c r="BC76" s="66">
        <f>'Glad70-before-LQ'!BC76*BC$93</f>
        <v>34.8428094996895</v>
      </c>
      <c r="BD76" s="66">
        <f>'Glad70-before-LQ'!BD76*BD$93</f>
        <v>27.348534891051</v>
      </c>
      <c r="BE76" s="66">
        <f>'Glad70-before-LQ'!BE76*BE$93</f>
        <v>386.623441871022</v>
      </c>
      <c r="BF76" s="66">
        <f>'Glad70-before-LQ'!BF76*BF$93</f>
        <v>4.30335454369213</v>
      </c>
      <c r="BG76" s="66">
        <f>'Glad70-before-LQ'!BG76*BG$93</f>
        <v>242.566840392974</v>
      </c>
      <c r="BH76" s="66">
        <f>'Glad70-before-LQ'!BH76*BH$93</f>
        <v>21.6020264296732</v>
      </c>
      <c r="BI76" s="66">
        <f>'Glad70-before-LQ'!BI76*BI$93</f>
        <v>146.728693456538</v>
      </c>
      <c r="BJ76" s="66">
        <f>'Glad70-before-LQ'!BJ76*BJ$93</f>
        <v>1.02183851181075</v>
      </c>
      <c r="BK76" s="66">
        <f>'Glad70-before-LQ'!BK76*BK$93</f>
        <v>113.088602433081</v>
      </c>
      <c r="BL76" s="66">
        <f>'Glad70-before-LQ'!BL76*BL$93</f>
        <v>591.582238659167</v>
      </c>
      <c r="BM76" s="66">
        <f>'Glad70-before-LQ'!BM76*BM$93</f>
        <v>45.4445144286202</v>
      </c>
      <c r="BN76" s="66">
        <f>'Glad70-before-LQ'!BN76*BN$93</f>
        <v>3.6001645856209</v>
      </c>
      <c r="BO76" s="66">
        <f>'Glad70-before-LQ'!BO76*BO$93</f>
        <v>425.712319790212</v>
      </c>
      <c r="BP76" s="66">
        <f>'Glad70-before-LQ'!BP76*BP$93</f>
        <v>278.521190942063</v>
      </c>
      <c r="BQ76" s="66">
        <f>'Glad70-before-LQ'!BQ76*BQ$93</f>
        <v>1.02847526919819</v>
      </c>
      <c r="BR76" s="66">
        <f>'Glad70-before-LQ'!BR76*BR$93</f>
        <v>5.72187683945252</v>
      </c>
      <c r="BS76" s="66">
        <f>'Glad70-before-LQ'!BS76*BS$93</f>
        <v>0.66435001073622</v>
      </c>
      <c r="BT76" s="66">
        <f>'Glad70-before-LQ'!BT76*BT$93</f>
        <v>55.8310738477039</v>
      </c>
      <c r="BU76" s="66">
        <f>'Glad70-before-LQ'!BU76*BU$93</f>
        <v>50.8364919623761</v>
      </c>
      <c r="BV76" s="4">
        <f>SUM(D76:BU76)</f>
        <v>4548.639085372460</v>
      </c>
      <c r="BW76" s="66">
        <f>'Glad-base'!BW75*'Households'!$B$3/'Households'!$B$7</f>
        <v>0</v>
      </c>
      <c r="BX76" s="66">
        <f>'Glad-base'!BX75*'Households'!$B$3/'Households'!$B$7</f>
        <v>0</v>
      </c>
      <c r="BY76" s="66">
        <f>'Glad-base'!BY75*'Households'!$B$3/'Households'!$B$7</f>
        <v>0</v>
      </c>
      <c r="BZ76" s="66">
        <f>'Glad-base'!BZ75*'Households'!$B$3/'Households'!$B$7</f>
        <v>0</v>
      </c>
      <c r="CA76" s="66">
        <f>'Glad-base'!CA75*'Households'!$B$3/'Households'!$B$7</f>
        <v>0</v>
      </c>
      <c r="CB76" s="4">
        <v>0</v>
      </c>
      <c r="CC76" s="4">
        <v>0</v>
      </c>
      <c r="CD76" s="4">
        <f>SUM(BW76:CC76)</f>
        <v>0</v>
      </c>
      <c r="CE76" s="4">
        <f>SUM(CD76,BV76)</f>
        <v>4548.639085372460</v>
      </c>
      <c r="CF76" s="4"/>
      <c r="CG76" s="4"/>
    </row>
    <row r="77" ht="19" customHeight="1">
      <c r="A77" t="s" s="58">
        <v>1</v>
      </c>
      <c r="B77" s="59">
        <v>72</v>
      </c>
      <c r="C77" t="s" s="76">
        <v>226</v>
      </c>
      <c r="D77" s="77">
        <f>'Glad70-before-LQ'!D77*D$93</f>
        <v>64.524575973396</v>
      </c>
      <c r="E77" s="66">
        <f>'Glad70-before-LQ'!E77*E$93</f>
        <v>2.33530265572211</v>
      </c>
      <c r="F77" s="66">
        <f>'Glad70-before-LQ'!F77*F$93</f>
        <v>3.23325278896057</v>
      </c>
      <c r="G77" s="66">
        <f>'Glad70-before-LQ'!G77*G$93</f>
        <v>3.45102546975887</v>
      </c>
      <c r="H77" s="66">
        <f>'Glad70-before-LQ'!H77*H$93</f>
        <v>1.54099535652023</v>
      </c>
      <c r="I77" s="66">
        <f>'Glad70-before-LQ'!I77*I$93</f>
        <v>69.2219772038345</v>
      </c>
      <c r="J77" s="66">
        <f>'Glad70-before-LQ'!J77*J$93</f>
        <v>1155.099676178180</v>
      </c>
      <c r="K77" s="69">
        <f>'Glad70-before-LQ'!K77*K$93</f>
        <v>411.459</v>
      </c>
      <c r="L77" s="66">
        <f>'Glad70-before-LQ'!L77*L$93</f>
        <v>15.7132199664766</v>
      </c>
      <c r="M77" s="66">
        <f>'Glad70-before-LQ'!M77*M$93</f>
        <v>10.6590069708127</v>
      </c>
      <c r="N77" s="66">
        <f>'Glad70-before-LQ'!N77*N$93</f>
        <v>3.84623150351861</v>
      </c>
      <c r="O77" s="66">
        <f>'Glad70-before-LQ'!O77*O$93</f>
        <v>2.44321365055501</v>
      </c>
      <c r="P77" s="66">
        <f>'Glad70-before-LQ'!P77*P$93</f>
        <v>0.726426254630361</v>
      </c>
      <c r="Q77" s="66">
        <f>'Glad70-before-LQ'!Q77*Q$93</f>
        <v>0.891907524231177</v>
      </c>
      <c r="R77" s="66">
        <f>'Glad70-before-LQ'!R77*R$93</f>
        <v>0.158060983515676</v>
      </c>
      <c r="S77" s="66">
        <f>'Glad70-before-LQ'!S77*S$93</f>
        <v>0.273814841615157</v>
      </c>
      <c r="T77" s="66">
        <f>'Glad70-before-LQ'!T77*T$93</f>
        <v>29.1250584497253</v>
      </c>
      <c r="U77" s="66">
        <f>'Glad70-before-LQ'!U77*U$93</f>
        <v>74.8378761222676</v>
      </c>
      <c r="V77" s="66">
        <f>'Glad70-before-LQ'!V77*V$93</f>
        <v>1.41702138919673</v>
      </c>
      <c r="W77" s="66">
        <f>'Glad70-before-LQ'!W77*W$93</f>
        <v>36.5736775448833</v>
      </c>
      <c r="X77" s="10">
        <f>'Glad70-before-LQ'!X77*X$93</f>
        <v>0</v>
      </c>
      <c r="Y77" s="66">
        <f>'Glad70-before-LQ'!Y77*Y$93</f>
        <v>24.9687761391825</v>
      </c>
      <c r="Z77" s="66">
        <f>'Glad70-before-LQ'!Z77*Z$93</f>
        <v>2.32046393655656</v>
      </c>
      <c r="AA77" s="66">
        <f>'Glad70-before-LQ'!AA77*AA$93</f>
        <v>10.659054571608</v>
      </c>
      <c r="AB77" s="66">
        <f>'Glad70-before-LQ'!AB77*AB$93</f>
        <v>0.490112808033462</v>
      </c>
      <c r="AC77" s="11">
        <f>'Glad70-before-LQ'!AC77*AC$93</f>
        <v>168.051060713721</v>
      </c>
      <c r="AD77" s="66">
        <f>'Glad70-before-LQ'!AD77*AD$93</f>
        <v>0.88757402838898</v>
      </c>
      <c r="AE77" s="66">
        <f>'Glad70-before-LQ'!AE77*AE$93</f>
        <v>29.3158787492994</v>
      </c>
      <c r="AF77" s="66">
        <f>'Glad70-before-LQ'!AF77*AF$93</f>
        <v>11.2878510783397</v>
      </c>
      <c r="AG77" s="66">
        <f>'Glad70-before-LQ'!AG77*AG$93</f>
        <v>16.3357367857628</v>
      </c>
      <c r="AH77" s="66">
        <f>'Glad70-before-LQ'!AH77*AH$93</f>
        <v>188.894840238966</v>
      </c>
      <c r="AI77" s="66">
        <f>'Glad70-before-LQ'!AI77*AI$93</f>
        <v>122.291347123242</v>
      </c>
      <c r="AJ77" s="66">
        <f>'Glad70-before-LQ'!AJ77*AJ$93</f>
        <v>59.981597529190</v>
      </c>
      <c r="AK77" s="66">
        <f>'Glad70-before-LQ'!AK77*AK$93</f>
        <v>103.800000955737</v>
      </c>
      <c r="AL77" s="66">
        <f>'Glad70-before-LQ'!AL77*AL$93</f>
        <v>15.8697520727366</v>
      </c>
      <c r="AM77" s="66">
        <f>'Glad70-before-LQ'!AM77*AM$93</f>
        <v>31.9550607020748</v>
      </c>
      <c r="AN77" s="66">
        <f>'Glad70-before-LQ'!AN77*AN$93</f>
        <v>42.0154877314116</v>
      </c>
      <c r="AO77" s="66">
        <f>'Glad70-before-LQ'!AO77*AO$93</f>
        <v>49.1195919336164</v>
      </c>
      <c r="AP77" s="66">
        <f>'Glad70-before-LQ'!AP77*AP$93</f>
        <v>52.7416216215098</v>
      </c>
      <c r="AQ77" s="66">
        <f>'Glad70-before-LQ'!AQ77*AQ$93</f>
        <v>3.48633412147859</v>
      </c>
      <c r="AR77" s="66">
        <f>'Glad70-before-LQ'!AR77*AR$93</f>
        <v>3.06038603168513</v>
      </c>
      <c r="AS77" s="66">
        <f>'Glad70-before-LQ'!AS77*AS$93</f>
        <v>244.260189058577</v>
      </c>
      <c r="AT77" s="66">
        <f>'Glad70-before-LQ'!AT77*AT$93</f>
        <v>2.20329584297909</v>
      </c>
      <c r="AU77" s="66">
        <f>'Glad70-before-LQ'!AU77*AU$93</f>
        <v>0.80102647457137</v>
      </c>
      <c r="AV77" s="66">
        <f>'Glad70-before-LQ'!AV77*AV$93</f>
        <v>1.48892563985846</v>
      </c>
      <c r="AW77" s="66">
        <f>'Glad70-before-LQ'!AW77*AW$93</f>
        <v>0.499024011862485</v>
      </c>
      <c r="AX77" s="66">
        <f>'Glad70-before-LQ'!AX77*AX$93</f>
        <v>6.10761905883607</v>
      </c>
      <c r="AY77" s="66">
        <f>'Glad70-before-LQ'!AY77*AY$93</f>
        <v>1.53463715753447</v>
      </c>
      <c r="AZ77" s="66">
        <f>'Glad70-before-LQ'!AZ77*AZ$93</f>
        <v>73.67708846118271</v>
      </c>
      <c r="BA77" s="66">
        <f>'Glad70-before-LQ'!BA77*BA$93</f>
        <v>2.76942783881141</v>
      </c>
      <c r="BB77" s="66">
        <f>'Glad70-before-LQ'!BB77*BB$93</f>
        <v>10.3055782331659</v>
      </c>
      <c r="BC77" s="66">
        <f>'Glad70-before-LQ'!BC77*BC$93</f>
        <v>18.1508157023504</v>
      </c>
      <c r="BD77" s="66">
        <f>'Glad70-before-LQ'!BD77*BD$93</f>
        <v>326.973699412768</v>
      </c>
      <c r="BE77" s="66">
        <f>'Glad70-before-LQ'!BE77*BE$93</f>
        <v>132.533791163025</v>
      </c>
      <c r="BF77" s="66">
        <f>'Glad70-before-LQ'!BF77*BF$93</f>
        <v>1.46177709738108</v>
      </c>
      <c r="BG77" s="66">
        <f>'Glad70-before-LQ'!BG77*BG$93</f>
        <v>23.072405662108</v>
      </c>
      <c r="BH77" s="66">
        <f>'Glad70-before-LQ'!BH77*BH$93</f>
        <v>10.8938054245861</v>
      </c>
      <c r="BI77" s="66">
        <f>'Glad70-before-LQ'!BI77*BI$93</f>
        <v>25.1135387656869</v>
      </c>
      <c r="BJ77" s="66">
        <f>'Glad70-before-LQ'!BJ77*BJ$93</f>
        <v>0.464743848512108</v>
      </c>
      <c r="BK77" s="66">
        <f>'Glad70-before-LQ'!BK77*BK$93</f>
        <v>16.530080674274</v>
      </c>
      <c r="BL77" s="66">
        <f>'Glad70-before-LQ'!BL77*BL$93</f>
        <v>61.6415209489068</v>
      </c>
      <c r="BM77" s="66">
        <f>'Glad70-before-LQ'!BM77*BM$93</f>
        <v>4.64668163349231</v>
      </c>
      <c r="BN77" s="66">
        <f>'Glad70-before-LQ'!BN77*BN$93</f>
        <v>2.37760129099742</v>
      </c>
      <c r="BO77" s="66">
        <f>'Glad70-before-LQ'!BO77*BO$93</f>
        <v>95.7343117695761</v>
      </c>
      <c r="BP77" s="66">
        <f>'Glad70-before-LQ'!BP77*BP$93</f>
        <v>20.5475111574545</v>
      </c>
      <c r="BQ77" s="66">
        <f>'Glad70-before-LQ'!BQ77*BQ$93</f>
        <v>1.67055141856677</v>
      </c>
      <c r="BR77" s="66">
        <f>'Glad70-before-LQ'!BR77*BR$93</f>
        <v>1.71719952311934</v>
      </c>
      <c r="BS77" s="66">
        <f>'Glad70-before-LQ'!BS77*BS$93</f>
        <v>0.564588394858421</v>
      </c>
      <c r="BT77" s="66">
        <f>'Glad70-before-LQ'!BT77*BT$93</f>
        <v>27.3743934941784</v>
      </c>
      <c r="BU77" s="66">
        <f>'Glad70-before-LQ'!BU77*BU$93</f>
        <v>13.4680095093784</v>
      </c>
      <c r="BV77" s="4">
        <f>SUM(D77:BU77)</f>
        <v>3953.647688368940</v>
      </c>
      <c r="BW77" s="66">
        <f>'Glad-base'!BW76*'Households'!$B$3/'Households'!$B$7</f>
        <v>0</v>
      </c>
      <c r="BX77" s="66">
        <f>'Glad-base'!BX76*'Households'!$B$3/'Households'!$B$7</f>
        <v>0</v>
      </c>
      <c r="BY77" s="66">
        <f>'Glad-base'!BY76*'Households'!$B$3/'Households'!$B$7</f>
        <v>0</v>
      </c>
      <c r="BZ77" s="66">
        <f>'Glad-base'!BZ76*'Households'!$B$3/'Households'!$B$7</f>
        <v>0</v>
      </c>
      <c r="CA77" s="66">
        <f>'Glad-base'!CA76*'Households'!$B$3/'Households'!$B$7</f>
        <v>0</v>
      </c>
      <c r="CB77" s="4">
        <v>0</v>
      </c>
      <c r="CC77" s="4">
        <v>0</v>
      </c>
      <c r="CD77" s="4">
        <f>SUM(BW77:CC77)</f>
        <v>0</v>
      </c>
      <c r="CE77" s="4">
        <f>SUM(CD77,BV77)</f>
        <v>3953.647688368940</v>
      </c>
      <c r="CF77" s="4"/>
      <c r="CG77" s="4"/>
    </row>
    <row r="78" ht="19" customHeight="1">
      <c r="A78" t="s" s="58">
        <v>1</v>
      </c>
      <c r="B78" s="59">
        <v>73</v>
      </c>
      <c r="C78" t="s" s="76">
        <v>227</v>
      </c>
      <c r="D78" s="77">
        <f>'Glad70-before-LQ'!D78*D$93</f>
        <v>1.20674714189504</v>
      </c>
      <c r="E78" s="66">
        <f>'Glad70-before-LQ'!E78*E$93</f>
        <v>0.246076329332768</v>
      </c>
      <c r="F78" s="66">
        <f>'Glad70-before-LQ'!F78*F$93</f>
        <v>0.268290990823031</v>
      </c>
      <c r="G78" s="66">
        <f>'Glad70-before-LQ'!G78*G$93</f>
        <v>0.135445467162281</v>
      </c>
      <c r="H78" s="66">
        <f>'Glad70-before-LQ'!H78*H$93</f>
        <v>0.0578615940572687</v>
      </c>
      <c r="I78" s="66">
        <f>'Glad70-before-LQ'!I78*I$93</f>
        <v>0.0679503786723038</v>
      </c>
      <c r="J78" s="66">
        <f>'Glad70-before-LQ'!J78*J$93</f>
        <v>4.77579852166378</v>
      </c>
      <c r="K78" s="69">
        <f>'Glad70-before-LQ'!K78*K$93</f>
        <v>70</v>
      </c>
      <c r="L78" s="66">
        <f>'Glad70-before-LQ'!L78*L$93</f>
        <v>0.430362115073937</v>
      </c>
      <c r="M78" s="66">
        <f>'Glad70-before-LQ'!M78*M$93</f>
        <v>0.12736881050718</v>
      </c>
      <c r="N78" s="66">
        <f>'Glad70-before-LQ'!N78*N$93</f>
        <v>0.179401044350128</v>
      </c>
      <c r="O78" s="66">
        <f>'Glad70-before-LQ'!O78*O$93</f>
        <v>0.276483236677644</v>
      </c>
      <c r="P78" s="66">
        <f>'Glad70-before-LQ'!P78*P$93</f>
        <v>0.0610997284557181</v>
      </c>
      <c r="Q78" s="66">
        <f>'Glad70-before-LQ'!Q78*Q$93</f>
        <v>0.0219131714280951</v>
      </c>
      <c r="R78" s="66">
        <f>'Glad70-before-LQ'!R78*R$93</f>
        <v>0.00150724096280847</v>
      </c>
      <c r="S78" s="66">
        <f>'Glad70-before-LQ'!S78*S$93</f>
        <v>0.00405943179307508</v>
      </c>
      <c r="T78" s="66">
        <f>'Glad70-before-LQ'!T78*T$93</f>
        <v>0.8594113028375751</v>
      </c>
      <c r="U78" s="66">
        <f>'Glad70-before-LQ'!U78*U$93</f>
        <v>2.29550827511489</v>
      </c>
      <c r="V78" s="66">
        <f>'Glad70-before-LQ'!V78*V$93</f>
        <v>0.0393891257692382</v>
      </c>
      <c r="W78" s="66">
        <f>'Glad70-before-LQ'!W78*W$93</f>
        <v>0.702373530198711</v>
      </c>
      <c r="X78" s="10">
        <f>'Glad70-before-LQ'!X78*X$93</f>
        <v>0</v>
      </c>
      <c r="Y78" s="66">
        <f>'Glad70-before-LQ'!Y78*Y$93</f>
        <v>0.823204084514249</v>
      </c>
      <c r="Z78" s="66">
        <f>'Glad70-before-LQ'!Z78*Z$93</f>
        <v>0.161327005239604</v>
      </c>
      <c r="AA78" s="66">
        <f>'Glad70-before-LQ'!AA78*AA$93</f>
        <v>0.09644227996894821</v>
      </c>
      <c r="AB78" s="66">
        <f>'Glad70-before-LQ'!AB78*AB$93</f>
        <v>0.00626966293755901</v>
      </c>
      <c r="AC78" s="11">
        <f>'Glad70-before-LQ'!AC78*AC$93</f>
        <v>1.85345384853271</v>
      </c>
      <c r="AD78" s="66">
        <f>'Glad70-before-LQ'!AD78*AD$93</f>
        <v>0.00322765971491525</v>
      </c>
      <c r="AE78" s="66">
        <f>'Glad70-before-LQ'!AE78*AE$93</f>
        <v>0.236962022405946</v>
      </c>
      <c r="AF78" s="66">
        <f>'Glad70-before-LQ'!AF78*AF$93</f>
        <v>0.388876299417523</v>
      </c>
      <c r="AG78" s="66">
        <f>'Glad70-before-LQ'!AG78*AG$93</f>
        <v>0.3467873892104</v>
      </c>
      <c r="AH78" s="66">
        <f>'Glad70-before-LQ'!AH78*AH$93</f>
        <v>2.07681802359005</v>
      </c>
      <c r="AI78" s="66">
        <f>'Glad70-before-LQ'!AI78*AI$93</f>
        <v>3.73569502818449</v>
      </c>
      <c r="AJ78" s="66">
        <f>'Glad70-before-LQ'!AJ78*AJ$93</f>
        <v>0.405673447126897</v>
      </c>
      <c r="AK78" s="66">
        <f>'Glad70-before-LQ'!AK78*AK$93</f>
        <v>1.34640347660023</v>
      </c>
      <c r="AL78" s="66">
        <f>'Glad70-before-LQ'!AL78*AL$93</f>
        <v>1.85226158695892</v>
      </c>
      <c r="AM78" s="66">
        <f>'Glad70-before-LQ'!AM78*AM$93</f>
        <v>8.763244637304849</v>
      </c>
      <c r="AN78" s="66">
        <f>'Glad70-before-LQ'!AN78*AN$93</f>
        <v>4.47339019596214</v>
      </c>
      <c r="AO78" s="66">
        <f>'Glad70-before-LQ'!AO78*AO$93</f>
        <v>-0.675989043291406</v>
      </c>
      <c r="AP78" s="66">
        <f>'Glad70-before-LQ'!AP78*AP$93</f>
        <v>0.909603020991811</v>
      </c>
      <c r="AQ78" s="66">
        <f>'Glad70-before-LQ'!AQ78*AQ$93</f>
        <v>0.12002369405927</v>
      </c>
      <c r="AR78" s="66">
        <f>'Glad70-before-LQ'!AR78*AR$93</f>
        <v>0.402589923085658</v>
      </c>
      <c r="AS78" s="66">
        <f>'Glad70-before-LQ'!AS78*AS$93</f>
        <v>0.554472357826728</v>
      </c>
      <c r="AT78" s="66">
        <f>'Glad70-before-LQ'!AT78*AT$93</f>
        <v>0.0186613207513956</v>
      </c>
      <c r="AU78" s="66">
        <f>'Glad70-before-LQ'!AU78*AU$93</f>
        <v>0.0171030569460021</v>
      </c>
      <c r="AV78" s="66">
        <f>'Glad70-before-LQ'!AV78*AV$93</f>
        <v>0.00574539775899249</v>
      </c>
      <c r="AW78" s="66">
        <f>'Glad70-before-LQ'!AW78*AW$93</f>
        <v>0.000399232566663753</v>
      </c>
      <c r="AX78" s="66">
        <f>'Glad70-before-LQ'!AX78*AX$93</f>
        <v>0.16855343684146</v>
      </c>
      <c r="AY78" s="66">
        <f>'Glad70-before-LQ'!AY78*AY$93</f>
        <v>0.00164466358592667</v>
      </c>
      <c r="AZ78" s="66">
        <f>'Glad70-before-LQ'!AZ78*AZ$93</f>
        <v>1.28883877309834</v>
      </c>
      <c r="BA78" s="66">
        <f>'Glad70-before-LQ'!BA78*BA$93</f>
        <v>0.738435709316948</v>
      </c>
      <c r="BB78" s="66">
        <f>'Glad70-before-LQ'!BB78*BB$93</f>
        <v>0.193599537982281</v>
      </c>
      <c r="BC78" s="66">
        <f>'Glad70-before-LQ'!BC78*BC$93</f>
        <v>0.674381119044585</v>
      </c>
      <c r="BD78" s="66">
        <f>'Glad70-before-LQ'!BD78*BD$93</f>
        <v>4.53413323370854</v>
      </c>
      <c r="BE78" s="66">
        <f>'Glad70-before-LQ'!BE78*BE$93</f>
        <v>2.49076395269085</v>
      </c>
      <c r="BF78" s="66">
        <f>'Glad70-before-LQ'!BF78*BF$93</f>
        <v>0.0108608572947942</v>
      </c>
      <c r="BG78" s="66">
        <f>'Glad70-before-LQ'!BG78*BG$93</f>
        <v>0.490416216387554</v>
      </c>
      <c r="BH78" s="66">
        <f>'Glad70-before-LQ'!BH78*BH$93</f>
        <v>0.178180343498583</v>
      </c>
      <c r="BI78" s="66">
        <f>'Glad70-before-LQ'!BI78*BI$93</f>
        <v>0.169943024737247</v>
      </c>
      <c r="BJ78" s="66">
        <f>'Glad70-before-LQ'!BJ78*BJ$93</f>
        <v>0.0161663672403471</v>
      </c>
      <c r="BK78" s="66">
        <f>'Glad70-before-LQ'!BK78*BK$93</f>
        <v>0.651789796447855</v>
      </c>
      <c r="BL78" s="66">
        <f>'Glad70-before-LQ'!BL78*BL$93</f>
        <v>0.63601135336618</v>
      </c>
      <c r="BM78" s="66">
        <f>'Glad70-before-LQ'!BM78*BM$93</f>
        <v>0.117778124747772</v>
      </c>
      <c r="BN78" s="66">
        <f>'Glad70-before-LQ'!BN78*BN$93</f>
        <v>0.0158192819329018</v>
      </c>
      <c r="BO78" s="66">
        <f>'Glad70-before-LQ'!BO78*BO$93</f>
        <v>0.929158004467448</v>
      </c>
      <c r="BP78" s="66">
        <f>'Glad70-before-LQ'!BP78*BP$93</f>
        <v>0.373961181641309</v>
      </c>
      <c r="BQ78" s="66">
        <f>'Glad70-before-LQ'!BQ78*BQ$93</f>
        <v>0.00357967065191391</v>
      </c>
      <c r="BR78" s="66">
        <f>'Glad70-before-LQ'!BR78*BR$93</f>
        <v>0.0432786470471329</v>
      </c>
      <c r="BS78" s="66">
        <f>'Glad70-before-LQ'!BS78*BS$93</f>
        <v>0.0209240636652196</v>
      </c>
      <c r="BT78" s="66">
        <f>'Glad70-before-LQ'!BT78*BT$93</f>
        <v>0.696703505586496</v>
      </c>
      <c r="BU78" s="66">
        <f>'Glad70-before-LQ'!BU78*BU$93</f>
        <v>0.226674554994092</v>
      </c>
      <c r="BV78" s="4">
        <f>SUM(D78:BU78)</f>
        <v>124.351288465116</v>
      </c>
      <c r="BW78" s="66">
        <f>'Glad-base'!BW77*'Households'!$B$3/'Households'!$B$7</f>
        <v>206.891013424356</v>
      </c>
      <c r="BX78" s="66">
        <f>'Glad-base'!BX77*'Households'!$B$3/'Households'!$B$7</f>
        <v>0</v>
      </c>
      <c r="BY78" s="66">
        <f>'Glad-base'!BY77*'Households'!$B$3/'Households'!$B$7</f>
        <v>96.9403059983419</v>
      </c>
      <c r="BZ78" s="66">
        <f>'Glad-base'!BZ77*'Households'!$B$3/'Households'!$B$7</f>
        <v>0.752991514109166</v>
      </c>
      <c r="CA78" s="66">
        <f>'Glad-base'!CA77*'Households'!$B$3/'Households'!$B$7</f>
        <v>3.04279799255407</v>
      </c>
      <c r="CB78" s="4">
        <f>'Glad-base'!CB77/'Glad-base'!CB$81*CB$87</f>
        <v>3.05734170306284</v>
      </c>
      <c r="CC78" s="67">
        <f>'Glad-base'!CC77/'Glad-base'!CC$81*CC$87</f>
        <v>5.88528343859494</v>
      </c>
      <c r="CD78" s="4">
        <f>SUM(BW78:CC78)</f>
        <v>316.569734071019</v>
      </c>
      <c r="CE78" s="4">
        <f>SUM(CD78,BV78)</f>
        <v>440.921022536135</v>
      </c>
      <c r="CF78" s="4"/>
      <c r="CG78" s="4"/>
    </row>
    <row r="79" ht="19" customHeight="1">
      <c r="A79" t="s" s="58">
        <v>1</v>
      </c>
      <c r="B79" s="59">
        <v>74</v>
      </c>
      <c r="C79" t="s" s="76">
        <v>228</v>
      </c>
      <c r="D79" s="77">
        <f>'Glad70-before-LQ'!D79*D$93</f>
        <v>1.8375164926567</v>
      </c>
      <c r="E79" s="66">
        <f>'Glad70-before-LQ'!E79*E$93</f>
        <v>0.09147498881860811</v>
      </c>
      <c r="F79" s="66">
        <f>'Glad70-before-LQ'!F79*F$93</f>
        <v>-0.0109508985231518</v>
      </c>
      <c r="G79" s="66">
        <f>'Glad70-before-LQ'!G79*G$93</f>
        <v>0.0743114872902426</v>
      </c>
      <c r="H79" s="66">
        <f>'Glad70-before-LQ'!H79*H$93</f>
        <v>0.0723210817139458</v>
      </c>
      <c r="I79" s="66">
        <f>'Glad70-before-LQ'!I79*I$93</f>
        <v>0.777919101642352</v>
      </c>
      <c r="J79" s="66">
        <f>'Glad70-before-LQ'!J79*J$93</f>
        <v>12.4787411456937</v>
      </c>
      <c r="K79" s="69">
        <f>'Glad70-before-LQ'!K79*K$93</f>
        <v>210</v>
      </c>
      <c r="L79" s="66">
        <f>'Glad70-before-LQ'!L79*L$93</f>
        <v>1.77627703968865</v>
      </c>
      <c r="M79" s="66">
        <f>'Glad70-before-LQ'!M79*M$93</f>
        <v>0.7913690594480181</v>
      </c>
      <c r="N79" s="66">
        <f>'Glad70-before-LQ'!N79*N$93</f>
        <v>0.320470200323805</v>
      </c>
      <c r="O79" s="66">
        <f>'Glad70-before-LQ'!O79*O$93</f>
        <v>0.121443496524652</v>
      </c>
      <c r="P79" s="66">
        <f>'Glad70-before-LQ'!P79*P$93</f>
        <v>0.0469183995195556</v>
      </c>
      <c r="Q79" s="66">
        <f>'Glad70-before-LQ'!Q79*Q$93</f>
        <v>0.0916971409422046</v>
      </c>
      <c r="R79" s="66">
        <f>'Glad70-before-LQ'!R79*R$93</f>
        <v>0.0160739983236281</v>
      </c>
      <c r="S79" s="66">
        <f>'Glad70-before-LQ'!S79*S$93</f>
        <v>0.0452132531679349</v>
      </c>
      <c r="T79" s="66">
        <f>'Glad70-before-LQ'!T79*T$93</f>
        <v>0.145625292248626</v>
      </c>
      <c r="U79" s="66">
        <f>'Glad70-before-LQ'!U79*U$93</f>
        <v>3.72131920474101</v>
      </c>
      <c r="V79" s="66">
        <f>'Glad70-before-LQ'!V79*V$93</f>
        <v>0.138871634272089</v>
      </c>
      <c r="W79" s="66">
        <f>'Glad70-before-LQ'!W79*W$93</f>
        <v>3.70090784680367</v>
      </c>
      <c r="X79" s="10">
        <f>'Glad70-before-LQ'!X79*X$93</f>
        <v>0</v>
      </c>
      <c r="Y79" s="66">
        <f>'Glad70-before-LQ'!Y79*Y$93</f>
        <v>2.96196562630003</v>
      </c>
      <c r="Z79" s="66">
        <f>'Glad70-before-LQ'!Z79*Z$93</f>
        <v>0.406243686371946</v>
      </c>
      <c r="AA79" s="66">
        <f>'Glad70-before-LQ'!AA79*AA$93</f>
        <v>0.843247386042604</v>
      </c>
      <c r="AB79" s="66">
        <f>'Glad70-before-LQ'!AB79*AB$93</f>
        <v>0.0444268119143158</v>
      </c>
      <c r="AC79" s="11">
        <f>'Glad70-before-LQ'!AC79*AC$93</f>
        <v>20.8926109454527</v>
      </c>
      <c r="AD79" s="66">
        <f>'Glad70-before-LQ'!AD79*AD$93</f>
        <v>0.0926445883646891</v>
      </c>
      <c r="AE79" s="66">
        <f>'Glad70-before-LQ'!AE79*AE$93</f>
        <v>1.61989311335797</v>
      </c>
      <c r="AF79" s="66">
        <f>'Glad70-before-LQ'!AF79*AF$93</f>
        <v>1.34340172485321</v>
      </c>
      <c r="AG79" s="66">
        <f>'Glad70-before-LQ'!AG79*AG$93</f>
        <v>1.08831550563283</v>
      </c>
      <c r="AH79" s="66">
        <f>'Glad70-before-LQ'!AH79*AH$93</f>
        <v>8.35730278344279</v>
      </c>
      <c r="AI79" s="66">
        <f>'Glad70-before-LQ'!AI79*AI$93</f>
        <v>8.166100988527241</v>
      </c>
      <c r="AJ79" s="66">
        <f>'Glad70-before-LQ'!AJ79*AJ$93</f>
        <v>5.859358945567</v>
      </c>
      <c r="AK79" s="66">
        <f>'Glad70-before-LQ'!AK79*AK$93</f>
        <v>13.0915320681922</v>
      </c>
      <c r="AL79" s="66">
        <f>'Glad70-before-LQ'!AL79*AL$93</f>
        <v>3.16659844469231</v>
      </c>
      <c r="AM79" s="66">
        <f>'Glad70-before-LQ'!AM79*AM$93</f>
        <v>6.11387348705532</v>
      </c>
      <c r="AN79" s="66">
        <f>'Glad70-before-LQ'!AN79*AN$93</f>
        <v>9.25624321499232</v>
      </c>
      <c r="AO79" s="66">
        <f>'Glad70-before-LQ'!AO79*AO$93</f>
        <v>1.96293620797245</v>
      </c>
      <c r="AP79" s="66">
        <f>'Glad70-before-LQ'!AP79*AP$93</f>
        <v>1.50592560113331</v>
      </c>
      <c r="AQ79" s="66">
        <f>'Glad70-before-LQ'!AQ79*AQ$93</f>
        <v>0.218686588231679</v>
      </c>
      <c r="AR79" s="66">
        <f>'Glad70-before-LQ'!AR79*AR$93</f>
        <v>0.5716058436821581</v>
      </c>
      <c r="AS79" s="66">
        <f>'Glad70-before-LQ'!AS79*AS$93</f>
        <v>10.371982550258</v>
      </c>
      <c r="AT79" s="66">
        <f>'Glad70-before-LQ'!AT79*AT$93</f>
        <v>0.119834170004489</v>
      </c>
      <c r="AU79" s="66">
        <f>'Glad70-before-LQ'!AU79*AU$93</f>
        <v>0.128785328294827</v>
      </c>
      <c r="AV79" s="66">
        <f>'Glad70-before-LQ'!AV79*AV$93</f>
        <v>0.0556563258349648</v>
      </c>
      <c r="AW79" s="66">
        <f>'Glad70-before-LQ'!AW79*AW$93</f>
        <v>0.0113535977002974</v>
      </c>
      <c r="AX79" s="66">
        <f>'Glad70-before-LQ'!AX79*AX$93</f>
        <v>0.059097878623105</v>
      </c>
      <c r="AY79" s="66">
        <f>'Glad70-before-LQ'!AY79*AY$93</f>
        <v>0.0374839535604685</v>
      </c>
      <c r="AZ79" s="66">
        <f>'Glad70-before-LQ'!AZ79*AZ$93</f>
        <v>2.44280571875018</v>
      </c>
      <c r="BA79" s="66">
        <f>'Glad70-before-LQ'!BA79*BA$93</f>
        <v>0.42077820391697</v>
      </c>
      <c r="BB79" s="66">
        <f>'Glad70-before-LQ'!BB79*BB$93</f>
        <v>0.818551269036782</v>
      </c>
      <c r="BC79" s="66">
        <f>'Glad70-before-LQ'!BC79*BC$93</f>
        <v>2.07306270712123</v>
      </c>
      <c r="BD79" s="66">
        <f>'Glad70-before-LQ'!BD79*BD$93</f>
        <v>37.3956355493956</v>
      </c>
      <c r="BE79" s="66">
        <f>'Glad70-before-LQ'!BE79*BE$93</f>
        <v>16.2881037525204</v>
      </c>
      <c r="BF79" s="66">
        <f>'Glad70-before-LQ'!BF79*BF$93</f>
        <v>0.173085621729709</v>
      </c>
      <c r="BG79" s="66">
        <f>'Glad70-before-LQ'!BG79*BG$93</f>
        <v>9.746354100242529</v>
      </c>
      <c r="BH79" s="66">
        <f>'Glad70-before-LQ'!BH79*BH$93</f>
        <v>0.976174046564272</v>
      </c>
      <c r="BI79" s="66">
        <f>'Glad70-before-LQ'!BI79*BI$93</f>
        <v>3.53615529761838</v>
      </c>
      <c r="BJ79" s="66">
        <f>'Glad70-before-LQ'!BJ79*BJ$93</f>
        <v>0</v>
      </c>
      <c r="BK79" s="66">
        <f>'Glad70-before-LQ'!BK79*BK$93</f>
        <v>4.50420895643708</v>
      </c>
      <c r="BL79" s="66">
        <f>'Glad70-before-LQ'!BL79*BL$93</f>
        <v>8.06431526950395</v>
      </c>
      <c r="BM79" s="66">
        <f>'Glad70-before-LQ'!BM79*BM$93</f>
        <v>0.698040520397435</v>
      </c>
      <c r="BN79" s="66">
        <f>'Glad70-before-LQ'!BN79*BN$93</f>
        <v>0.0106618891972978</v>
      </c>
      <c r="BO79" s="66">
        <f>'Glad70-before-LQ'!BO79*BO$93</f>
        <v>9.853613805944541</v>
      </c>
      <c r="BP79" s="66">
        <f>'Glad70-before-LQ'!BP79*BP$93</f>
        <v>4.70110152445618</v>
      </c>
      <c r="BQ79" s="66">
        <f>'Glad70-before-LQ'!BQ79*BQ$93</f>
        <v>-0.194160751755171</v>
      </c>
      <c r="BR79" s="66">
        <f>'Glad70-before-LQ'!BR79*BR$93</f>
        <v>0.285139135047245</v>
      </c>
      <c r="BS79" s="66">
        <f>'Glad70-before-LQ'!BS79*BS$93</f>
        <v>0.0508160730877541</v>
      </c>
      <c r="BT79" s="66">
        <f>'Glad70-before-LQ'!BT79*BT$93</f>
        <v>3.12867982903243</v>
      </c>
      <c r="BU79" s="66">
        <f>'Glad70-before-LQ'!BU79*BU$93</f>
        <v>3.18989587556833</v>
      </c>
      <c r="BV79" s="4">
        <f>SUM(D79:BU79)</f>
        <v>442.747645725165</v>
      </c>
      <c r="BW79" s="66">
        <f>'Glad-base'!BW78*'Households'!$B$3/'Households'!$B$7</f>
        <v>0</v>
      </c>
      <c r="BX79" s="66">
        <f>'Glad-base'!BX78*'Households'!$B$3/'Households'!$B$7</f>
        <v>0</v>
      </c>
      <c r="BY79" s="66">
        <f>'Glad-base'!BY78*'Households'!$B$3/'Households'!$B$7</f>
        <v>0</v>
      </c>
      <c r="BZ79" s="66">
        <f>'Glad-base'!BZ78*'Households'!$B$3/'Households'!$B$7</f>
        <v>0</v>
      </c>
      <c r="CA79" s="66">
        <f>'Glad-base'!CA78*'Households'!$B$3/'Households'!$B$7</f>
        <v>0</v>
      </c>
      <c r="CB79" s="4">
        <v>0</v>
      </c>
      <c r="CC79" s="4">
        <v>0</v>
      </c>
      <c r="CD79" s="4">
        <f>SUM(BW79:CC79)</f>
        <v>0</v>
      </c>
      <c r="CE79" s="4">
        <f>SUM(CD79,BV79)</f>
        <v>442.747645725165</v>
      </c>
      <c r="CF79" s="4"/>
      <c r="CG79" s="4"/>
    </row>
    <row r="80" ht="19" customHeight="1">
      <c r="A80" t="s" s="58">
        <v>1</v>
      </c>
      <c r="B80" s="59">
        <v>75</v>
      </c>
      <c r="C80" t="s" s="76">
        <v>85</v>
      </c>
      <c r="D80" s="77">
        <f>SUM('Glad-imports'!D5:D74)*D93</f>
        <v>26.7596525059446</v>
      </c>
      <c r="E80" s="66">
        <f>SUM('Glad-imports'!E5:E74)*E93</f>
        <v>1.02664134245295</v>
      </c>
      <c r="F80" s="66">
        <f>SUM('Glad-imports'!F5:F74)*F93</f>
        <v>2.19800104749661</v>
      </c>
      <c r="G80" s="66">
        <f>SUM('Glad-imports'!G5:G74)*G93</f>
        <v>0.713566051505067</v>
      </c>
      <c r="H80" s="66">
        <f>SUM('Glad-imports'!H5:H74)*H93</f>
        <v>1.59658006713625</v>
      </c>
      <c r="I80" s="66">
        <f>SUM('Glad-imports'!I5:I74)*I93</f>
        <v>5.03475853191703</v>
      </c>
      <c r="J80" s="66">
        <f>SUM('Glad-imports'!J5:J74)*J93</f>
        <v>211.624641368809</v>
      </c>
      <c r="K80" s="69">
        <f>SUM('Glad-imports'!K5:K74)*K93</f>
        <v>16.9396787851668</v>
      </c>
      <c r="L80" s="66">
        <f>SUM('Glad-imports'!L5:L74)*L93</f>
        <v>4.0903152654136</v>
      </c>
      <c r="M80" s="66">
        <f>SUM('Glad-imports'!M5:M74)*M93</f>
        <v>2.21844575648956</v>
      </c>
      <c r="N80" s="66">
        <f>SUM('Glad-imports'!N5:N74)*N93</f>
        <v>13.2505356796412</v>
      </c>
      <c r="O80" s="66">
        <f>SUM('Glad-imports'!O5:O74)*O93</f>
        <v>3.21707622027983</v>
      </c>
      <c r="P80" s="66">
        <f>SUM('Glad-imports'!P5:P74)*P93</f>
        <v>0.869212713299176</v>
      </c>
      <c r="Q80" s="66">
        <f>SUM('Glad-imports'!Q5:Q74)*Q93</f>
        <v>1.60599991906187</v>
      </c>
      <c r="R80" s="66">
        <f>SUM('Glad-imports'!R5:R74)*R93</f>
        <v>0.272893612021922</v>
      </c>
      <c r="S80" s="66">
        <f>SUM('Glad-imports'!S5:S74)*S93</f>
        <v>0.428955531141419</v>
      </c>
      <c r="T80" s="66">
        <f>SUM('Glad-imports'!T5:T74)*T93</f>
        <v>4.7675036283015</v>
      </c>
      <c r="U80" s="66">
        <f>SUM('Glad-imports'!U5:U74)*U93</f>
        <v>42.6114009400131</v>
      </c>
      <c r="V80" s="66">
        <f>SUM('Glad-imports'!V5:V74)*V93</f>
        <v>1.36761156772068</v>
      </c>
      <c r="W80" s="66">
        <f>SUM('Glad-imports'!W5:W74)*W93</f>
        <v>21.0704772544741</v>
      </c>
      <c r="X80" s="10">
        <f>SUM('Glad-imports'!X5:X74)*X93</f>
        <v>0</v>
      </c>
      <c r="Y80" s="66">
        <f>SUM('Glad-imports'!Y5:Y74)*Y93</f>
        <v>13.0876397808427</v>
      </c>
      <c r="Z80" s="66">
        <f>SUM('Glad-imports'!Z5:Z74)*Z93</f>
        <v>3.98746945412684</v>
      </c>
      <c r="AA80" s="66">
        <f>SUM('Glad-imports'!AA5:AA74)*AA93</f>
        <v>4.10194807874485</v>
      </c>
      <c r="AB80" s="66">
        <f>SUM('Glad-imports'!AB5:AB74)*AB93</f>
        <v>0.494003742512104</v>
      </c>
      <c r="AC80" s="11">
        <f>SUM('Glad-imports'!AC5:AC74)*AC93</f>
        <v>24.8838807596356</v>
      </c>
      <c r="AD80" s="66">
        <f>SUM('Glad-imports'!AD5:AD74)*AD93</f>
        <v>0.257719293569356</v>
      </c>
      <c r="AE80" s="66">
        <f>SUM('Glad-imports'!AE5:AE74)*AE93</f>
        <v>7.59987555347215</v>
      </c>
      <c r="AF80" s="66">
        <f>SUM('Glad-imports'!AF5:AF74)*AF93</f>
        <v>20.2493074096981</v>
      </c>
      <c r="AG80" s="66">
        <f>SUM('Glad-imports'!AG5:AG74)*AG93</f>
        <v>23.9192400036996</v>
      </c>
      <c r="AH80" s="66">
        <f>SUM('Glad-imports'!AH5:AH74)*AH93</f>
        <v>76.02999985318149</v>
      </c>
      <c r="AI80" s="66">
        <f>SUM('Glad-imports'!AI5:AI74)*AI93</f>
        <v>87.3411190004262</v>
      </c>
      <c r="AJ80" s="66">
        <f>SUM('Glad-imports'!AJ5:AJ74)*AJ93</f>
        <v>35.9299573150794</v>
      </c>
      <c r="AK80" s="66">
        <f>SUM('Glad-imports'!AK5:AK74)*AK93</f>
        <v>58.0022411762174</v>
      </c>
      <c r="AL80" s="66">
        <f>SUM('Glad-imports'!AL5:AL74)*AL93</f>
        <v>15.5968647500149</v>
      </c>
      <c r="AM80" s="66">
        <f>SUM('Glad-imports'!AM5:AM74)*AM93</f>
        <v>61.7779367587211</v>
      </c>
      <c r="AN80" s="66">
        <f>SUM('Glad-imports'!AN5:AN74)*AN93</f>
        <v>23.1425989280126</v>
      </c>
      <c r="AO80" s="66">
        <f>SUM('Glad-imports'!AO5:AO74)*AO93</f>
        <v>24.6470937066256</v>
      </c>
      <c r="AP80" s="66">
        <f>SUM('Glad-imports'!AP5:AP74)*AP93</f>
        <v>15.3244556503031</v>
      </c>
      <c r="AQ80" s="66">
        <f>SUM('Glad-imports'!AQ5:AQ74)*AQ93</f>
        <v>2.11001002954308</v>
      </c>
      <c r="AR80" s="66">
        <f>SUM('Glad-imports'!AR5:AR74)*AR93</f>
        <v>4.1121280370536</v>
      </c>
      <c r="AS80" s="66">
        <f>SUM('Glad-imports'!AS5:AS74)*AS93</f>
        <v>70.6742501896246</v>
      </c>
      <c r="AT80" s="66">
        <f>SUM('Glad-imports'!AT5:AT74)*AT93</f>
        <v>1.34721694678609</v>
      </c>
      <c r="AU80" s="66">
        <f>SUM('Glad-imports'!AU5:AU74)*AU93</f>
        <v>2.29611908942644</v>
      </c>
      <c r="AV80" s="66">
        <f>SUM('Glad-imports'!AV5:AV74)*AV93</f>
        <v>1.10471326871077</v>
      </c>
      <c r="AW80" s="66">
        <f>SUM('Glad-imports'!AW5:AW74)*AW93</f>
        <v>0.416042872603783</v>
      </c>
      <c r="AX80" s="66">
        <f>SUM('Glad-imports'!AX5:AX74)*AX93</f>
        <v>5.70881694803423</v>
      </c>
      <c r="AY80" s="66">
        <f>SUM('Glad-imports'!AY5:AY74)*AY93</f>
        <v>0.262190990912325</v>
      </c>
      <c r="AZ80" s="66">
        <f>SUM('Glad-imports'!AZ5:AZ74)*AZ93</f>
        <v>11.374675116928</v>
      </c>
      <c r="BA80" s="66">
        <f>SUM('Glad-imports'!BA5:BA74)*BA93</f>
        <v>7.53823200664579</v>
      </c>
      <c r="BB80" s="66">
        <f>SUM('Glad-imports'!BB5:BB74)*BB93</f>
        <v>6.32853446871562</v>
      </c>
      <c r="BC80" s="66">
        <f>SUM('Glad-imports'!BC5:BC74)*BC93</f>
        <v>25.9331350521871</v>
      </c>
      <c r="BD80" s="66">
        <f>SUM('Glad-imports'!BD5:BD74)*BD93</f>
        <v>66.411508467575</v>
      </c>
      <c r="BE80" s="66">
        <f>SUM('Glad-imports'!BE5:BE74)*BE93</f>
        <v>103.097417953399</v>
      </c>
      <c r="BF80" s="66">
        <f>SUM('Glad-imports'!BF5:BF74)*BF93</f>
        <v>1.2659723035068</v>
      </c>
      <c r="BG80" s="66">
        <f>SUM('Glad-imports'!BG5:BG74)*BG93</f>
        <v>39.5849638243863</v>
      </c>
      <c r="BH80" s="66">
        <f>SUM('Glad-imports'!BH5:BH74)*BH93</f>
        <v>8.394385091334479</v>
      </c>
      <c r="BI80" s="66">
        <f>SUM('Glad-imports'!BI5:BI74)*BI93</f>
        <v>33.0514941252533</v>
      </c>
      <c r="BJ80" s="66">
        <f>SUM('Glad-imports'!BJ5:BJ74)*BJ93</f>
        <v>0.185195651345668</v>
      </c>
      <c r="BK80" s="66">
        <f>SUM('Glad-imports'!BK5:BK74)*BK93</f>
        <v>19.8927753617524</v>
      </c>
      <c r="BL80" s="66">
        <f>SUM('Glad-imports'!BL5:BL74)*BL93</f>
        <v>72.0304103604673</v>
      </c>
      <c r="BM80" s="66">
        <f>SUM('Glad-imports'!BM5:BM74)*BM93</f>
        <v>8.64586771894982</v>
      </c>
      <c r="BN80" s="66">
        <f>SUM('Glad-imports'!BN5:BN74)*BN93</f>
        <v>1.50477721999293</v>
      </c>
      <c r="BO80" s="66">
        <f>SUM('Glad-imports'!BO5:BO74)*BO93</f>
        <v>73.1162510914709</v>
      </c>
      <c r="BP80" s="66">
        <f>SUM('Glad-imports'!BP5:BP74)*BP93</f>
        <v>25.2955514064426</v>
      </c>
      <c r="BQ80" s="66">
        <f>SUM('Glad-imports'!BQ5:BQ74)*BQ93</f>
        <v>0.948300642425051</v>
      </c>
      <c r="BR80" s="66">
        <f>SUM('Glad-imports'!BR5:BR74)*BR93</f>
        <v>3.49228250212458</v>
      </c>
      <c r="BS80" s="66">
        <f>SUM('Glad-imports'!BS5:BS74)*BS93</f>
        <v>0.622746846111809</v>
      </c>
      <c r="BT80" s="66">
        <f>SUM('Glad-imports'!BT5:BT74)*BT93</f>
        <v>16.5928836007012</v>
      </c>
      <c r="BU80" s="66">
        <f>SUM('Glad-imports'!BU5:BU74)*BU93</f>
        <v>11.3574661427099</v>
      </c>
      <c r="BV80" s="4">
        <f>SUM(D80:BU80)</f>
        <v>1482.733614330290</v>
      </c>
      <c r="BW80" s="66">
        <f>'Glad-base'!BW79*'Households'!$B$3/'Households'!$B$7</f>
        <v>350.446408542853</v>
      </c>
      <c r="BX80" s="66">
        <f>'Glad-base'!BX79*'Households'!$B$3/'Households'!$B$7</f>
        <v>16.4174875541092</v>
      </c>
      <c r="BY80" s="66">
        <f>'Glad-base'!BY79*'Households'!$B$3/'Households'!$B$7</f>
        <v>143.115889336777</v>
      </c>
      <c r="BZ80" s="66">
        <f>'Glad-base'!BZ79*'Households'!$B$3/'Households'!$B$7</f>
        <v>10.9935417594439</v>
      </c>
      <c r="CA80" s="66">
        <f>'Glad-base'!CA79*'Households'!$B$3/'Households'!$B$7</f>
        <v>32.0572196438311</v>
      </c>
      <c r="CB80" s="4">
        <f>'Glad-base'!CB79/'Glad-base'!CB$81*CB$87</f>
        <v>-88.00039340238931</v>
      </c>
      <c r="CC80" s="67">
        <f>'Glad-base'!CC79/'Glad-base'!CC$81*CC$87</f>
        <v>209.768565287218</v>
      </c>
      <c r="CD80" s="4">
        <f>SUM(BW80:CC80)</f>
        <v>674.798718721843</v>
      </c>
      <c r="CE80" s="4">
        <f>SUM(CD80,BV80)</f>
        <v>2157.532333052130</v>
      </c>
      <c r="CF80" s="4"/>
      <c r="CG80" s="4"/>
    </row>
    <row r="81" ht="19" customHeight="1">
      <c r="A81" t="s" s="58">
        <v>1</v>
      </c>
      <c r="B81" s="59"/>
      <c r="C81" s="85"/>
      <c r="D81" s="77"/>
      <c r="E81" s="66"/>
      <c r="F81" s="66"/>
      <c r="G81" s="66"/>
      <c r="H81" s="66"/>
      <c r="I81" s="66"/>
      <c r="J81" s="66"/>
      <c r="K81" s="69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10"/>
      <c r="Y81" s="66"/>
      <c r="Z81" s="66"/>
      <c r="AA81" s="66"/>
      <c r="AB81" s="66"/>
      <c r="AC81" s="11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4">
        <f>SUM(D81:BU81)</f>
        <v>0</v>
      </c>
      <c r="BW81" s="66"/>
      <c r="BX81" s="66"/>
      <c r="BY81" s="66"/>
      <c r="BZ81" s="66"/>
      <c r="CA81" s="66"/>
      <c r="CB81" s="4"/>
      <c r="CC81" s="4"/>
      <c r="CD81" s="4"/>
      <c r="CE81" s="4"/>
      <c r="CF81" s="4"/>
      <c r="CG81" s="4"/>
    </row>
    <row r="82" ht="19" customHeight="1">
      <c r="A82" t="s" s="58">
        <v>1</v>
      </c>
      <c r="B82" s="59"/>
      <c r="C82" t="s" s="76">
        <v>229</v>
      </c>
      <c r="D82" s="88">
        <f>D80+D75</f>
        <v>75.52020752915961</v>
      </c>
      <c r="E82" s="9">
        <f>E80+E75</f>
        <v>4.35888330160621</v>
      </c>
      <c r="F82" s="9">
        <f>F80+F75</f>
        <v>3.86636639354329</v>
      </c>
      <c r="G82" s="9">
        <f>G80+G75</f>
        <v>2.74791187597288</v>
      </c>
      <c r="H82" s="9">
        <f>H80+H75</f>
        <v>5.25423033945462</v>
      </c>
      <c r="I82" s="9">
        <f>I80+I75</f>
        <v>39.5173844296205</v>
      </c>
      <c r="J82" s="9">
        <f>J80+J75</f>
        <v>783.1648773769811</v>
      </c>
      <c r="K82" s="69">
        <f>K80+K75</f>
        <v>1576.648274935490</v>
      </c>
      <c r="L82" s="9">
        <f>L80+L75</f>
        <v>26.6522643621236</v>
      </c>
      <c r="M82" s="9">
        <f>M80+M75</f>
        <v>22.9398379415366</v>
      </c>
      <c r="N82" s="9">
        <f>N80+N75</f>
        <v>33.3382472528123</v>
      </c>
      <c r="O82" s="9">
        <f>O80+O75</f>
        <v>9.5534774444763</v>
      </c>
      <c r="P82" s="9">
        <f>P80+P75</f>
        <v>2.27099121105126</v>
      </c>
      <c r="Q82" s="9">
        <f>Q80+Q75</f>
        <v>5.00001676969747</v>
      </c>
      <c r="R82" s="9">
        <f>R80+R75</f>
        <v>0.938795103152205</v>
      </c>
      <c r="S82" s="9">
        <f>S80+S75</f>
        <v>1.22366094894139</v>
      </c>
      <c r="T82" s="9">
        <f>T80+T75</f>
        <v>35.6993747658108</v>
      </c>
      <c r="U82" s="9">
        <f>U80+U75</f>
        <v>224.037855917381</v>
      </c>
      <c r="V82" s="9">
        <f>V80+V75</f>
        <v>5.65737475029393</v>
      </c>
      <c r="W82" s="9">
        <f>W80+W75</f>
        <v>169.044794832616</v>
      </c>
      <c r="X82" s="10">
        <f>X80+X75</f>
        <v>0</v>
      </c>
      <c r="Y82" s="9">
        <f>Y80+Y75</f>
        <v>104.762419130988</v>
      </c>
      <c r="Z82" s="9">
        <f>Z80+Z75</f>
        <v>19.7976843271885</v>
      </c>
      <c r="AA82" s="9">
        <f>AA80+AA75</f>
        <v>23.2082879012035</v>
      </c>
      <c r="AB82" s="9">
        <f>AB80+AB75</f>
        <v>1.3019489440411</v>
      </c>
      <c r="AC82" s="11">
        <f>AC80+AC75</f>
        <v>611.656165543948</v>
      </c>
      <c r="AD82" s="9">
        <f>AD80+AD75</f>
        <v>1.81126525801302</v>
      </c>
      <c r="AE82" s="9">
        <f>AE80+AE75</f>
        <v>24.3589108187524</v>
      </c>
      <c r="AF82" s="9">
        <f>AF80+AF75</f>
        <v>77.4684457699381</v>
      </c>
      <c r="AG82" s="9">
        <f>AG80+AG75</f>
        <v>113.538497628465</v>
      </c>
      <c r="AH82" s="9">
        <f>AH80+AH75</f>
        <v>491.161162077768</v>
      </c>
      <c r="AI82" s="9">
        <f>AI80+AI75</f>
        <v>471.467971599347</v>
      </c>
      <c r="AJ82" s="9">
        <f>AJ80+AJ75</f>
        <v>146.384980449938</v>
      </c>
      <c r="AK82" s="9">
        <f>AK80+AK75</f>
        <v>203.517387881069</v>
      </c>
      <c r="AL82" s="9">
        <f>AL80+AL75</f>
        <v>38.9005732763658</v>
      </c>
      <c r="AM82" s="9">
        <f>AM80+AM75</f>
        <v>139.487012006811</v>
      </c>
      <c r="AN82" s="9">
        <f>AN80+AN75</f>
        <v>136.334152330160</v>
      </c>
      <c r="AO82" s="9">
        <f>AO80+AO75</f>
        <v>168.099776367190</v>
      </c>
      <c r="AP82" s="9">
        <f>AP80+AP75</f>
        <v>79.6266119047017</v>
      </c>
      <c r="AQ82" s="9">
        <f>AQ80+AQ75</f>
        <v>11.3089084511974</v>
      </c>
      <c r="AR82" s="9">
        <f>AR80+AR75</f>
        <v>15.7224520243965</v>
      </c>
      <c r="AS82" s="9">
        <f>AS80+AS75</f>
        <v>325.682588079062</v>
      </c>
      <c r="AT82" s="9">
        <f>AT80+AT75</f>
        <v>2.79607738298966</v>
      </c>
      <c r="AU82" s="9">
        <f>AU80+AU75</f>
        <v>4.39804855449271</v>
      </c>
      <c r="AV82" s="9">
        <f>AV80+AV75</f>
        <v>2.11087613799645</v>
      </c>
      <c r="AW82" s="9">
        <f>AW80+AW75</f>
        <v>0.800306446445367</v>
      </c>
      <c r="AX82" s="9">
        <f>AX80+AX75</f>
        <v>13.7415861049204</v>
      </c>
      <c r="AY82" s="9">
        <f>AY80+AY75</f>
        <v>0.9653026476459849</v>
      </c>
      <c r="AZ82" s="9">
        <f>AZ80+AZ75</f>
        <v>21.3172420754002</v>
      </c>
      <c r="BA82" s="9">
        <f>BA80+BA75</f>
        <v>13.9303310580591</v>
      </c>
      <c r="BB82" s="9">
        <f>BB80+BB75</f>
        <v>21.0837465976104</v>
      </c>
      <c r="BC82" s="9">
        <f>BC80+BC75</f>
        <v>99.7939141424748</v>
      </c>
      <c r="BD82" s="9">
        <f>BD80+BD75</f>
        <v>168.243776943165</v>
      </c>
      <c r="BE82" s="9">
        <f>BE80+BE75</f>
        <v>487.443408807244</v>
      </c>
      <c r="BF82" s="9">
        <f>BF80+BF75</f>
        <v>4.42972329424201</v>
      </c>
      <c r="BG82" s="9">
        <f>BG80+BG75</f>
        <v>151.719062069678</v>
      </c>
      <c r="BH82" s="9">
        <f>BH80+BH75</f>
        <v>32.9699499382858</v>
      </c>
      <c r="BI82" s="9">
        <f>BI80+BI75</f>
        <v>100.793303739945</v>
      </c>
      <c r="BJ82" s="9">
        <f>BJ80+BJ75</f>
        <v>0.933915835543938</v>
      </c>
      <c r="BK82" s="9">
        <f>BK80+BK75</f>
        <v>60.6262577945166</v>
      </c>
      <c r="BL82" s="9">
        <f>BL80+BL75</f>
        <v>193.3947876739</v>
      </c>
      <c r="BM82" s="9">
        <f>BM80+BM75</f>
        <v>24.2256243676006</v>
      </c>
      <c r="BN82" s="9">
        <f>BN80+BN75</f>
        <v>4.32015592137721</v>
      </c>
      <c r="BO82" s="9">
        <f>BO80+BO75</f>
        <v>251.402029293279</v>
      </c>
      <c r="BP82" s="9">
        <f>BP80+BP75</f>
        <v>75.60653167174431</v>
      </c>
      <c r="BQ82" s="9">
        <f>BQ80+BQ75</f>
        <v>2.42890730226818</v>
      </c>
      <c r="BR82" s="9">
        <f>BR80+BR75</f>
        <v>10.8733308025349</v>
      </c>
      <c r="BS82" s="9">
        <f>BS80+BS75</f>
        <v>1.93271479926036</v>
      </c>
      <c r="BT82" s="9">
        <f>BT80+BT75</f>
        <v>80.20745436899379</v>
      </c>
      <c r="BU82" s="9">
        <f>BU80+BU75</f>
        <v>34.3049539463481</v>
      </c>
      <c r="BV82" s="9">
        <f>BV80+BV75</f>
        <v>8099.825348970220</v>
      </c>
      <c r="BW82" s="9">
        <f>BW80+BW75</f>
        <v>2781.5208658022</v>
      </c>
      <c r="BX82" s="9">
        <f>BX80+BX75</f>
        <v>978.9847048875999</v>
      </c>
      <c r="BY82" s="9">
        <f>BY80+BY75</f>
        <v>553.9151030207451</v>
      </c>
      <c r="BZ82" s="9">
        <f>BZ80+BZ75</f>
        <v>75.1892296608445</v>
      </c>
      <c r="CA82" s="9">
        <f>CA80+CA75</f>
        <v>179.013280019320</v>
      </c>
      <c r="CB82" s="9">
        <f>CB80+CB75</f>
        <v>-169.519626122315</v>
      </c>
      <c r="CC82" s="9">
        <f>CC80+CC75</f>
        <v>6797.437775287220</v>
      </c>
      <c r="CD82" s="9">
        <f>CD80+CD75</f>
        <v>11196.5413325556</v>
      </c>
      <c r="CE82" s="9">
        <f>CE80+CE75</f>
        <v>19296.3666815258</v>
      </c>
      <c r="CF82" s="4"/>
      <c r="CG82" s="4"/>
    </row>
    <row r="83" ht="19" customHeight="1">
      <c r="A83" t="s" s="58">
        <v>1</v>
      </c>
      <c r="B83" s="59">
        <v>76</v>
      </c>
      <c r="C83" t="s" s="76">
        <v>86</v>
      </c>
      <c r="D83" s="88">
        <f>D76+D77+D79</f>
        <v>78.98022314371541</v>
      </c>
      <c r="E83" s="9">
        <f>E76+E77+E79</f>
        <v>4.20784948565597</v>
      </c>
      <c r="F83" s="9">
        <f>F76+F77+F79</f>
        <v>5.02372469749589</v>
      </c>
      <c r="G83" s="9">
        <f>G76+G77+G79</f>
        <v>4.32195610080051</v>
      </c>
      <c r="H83" s="9">
        <f>H76+H77+H79</f>
        <v>2.86780904796455</v>
      </c>
      <c r="I83" s="9">
        <f>I76+I77+I79</f>
        <v>82.7351158842867</v>
      </c>
      <c r="J83" s="9">
        <f>J76+J77+J79</f>
        <v>1396.934520406750</v>
      </c>
      <c r="K83" s="69">
        <f>K76+K77+K79</f>
        <v>841.98277</v>
      </c>
      <c r="L83" s="9">
        <f>L76+L77+L79</f>
        <v>30.8550501159904</v>
      </c>
      <c r="M83" s="9">
        <f>M76+M77+M79</f>
        <v>27.6612040830773</v>
      </c>
      <c r="N83" s="9">
        <f>N76+N77+N79</f>
        <v>11.8120367402438</v>
      </c>
      <c r="O83" s="9">
        <f>O76+O77+O79</f>
        <v>4.93997718934136</v>
      </c>
      <c r="P83" s="9">
        <f>P76+P77+P79</f>
        <v>1.99564985542662</v>
      </c>
      <c r="Q83" s="9">
        <f>Q76+Q77+Q79</f>
        <v>2.57424440338416</v>
      </c>
      <c r="R83" s="9">
        <f>R76+R77+R79</f>
        <v>0.458644752167521</v>
      </c>
      <c r="S83" s="9">
        <f>S76+S77+S79</f>
        <v>1.23470210987575</v>
      </c>
      <c r="T83" s="9">
        <f>T76+T77+T79</f>
        <v>33.6879842735156</v>
      </c>
      <c r="U83" s="9">
        <f>U76+U77+U79</f>
        <v>155.633441163664</v>
      </c>
      <c r="V83" s="9">
        <f>V76+V77+V79</f>
        <v>4.1918004765314</v>
      </c>
      <c r="W83" s="9">
        <f>W76+W77+W79</f>
        <v>98.9122047173675</v>
      </c>
      <c r="X83" s="10">
        <f>X76+X77+X79</f>
        <v>0</v>
      </c>
      <c r="Y83" s="9">
        <f>Y76+Y77+Y79</f>
        <v>86.21102244113391</v>
      </c>
      <c r="Z83" s="9">
        <f>Z76+Z77+Z79</f>
        <v>22.9120493276459</v>
      </c>
      <c r="AA83" s="9">
        <f>AA76+AA77+AA79</f>
        <v>35.723756724090</v>
      </c>
      <c r="AB83" s="9">
        <f>AB76+AB77+AB79</f>
        <v>1.40558870886356</v>
      </c>
      <c r="AC83" s="11">
        <f>AC76+AC77+AC79</f>
        <v>258.892546819618</v>
      </c>
      <c r="AD83" s="9">
        <f>AD76+AD77+AD79</f>
        <v>1.12080515993645</v>
      </c>
      <c r="AE83" s="9">
        <f>AE76+AE77+AE79</f>
        <v>41.608387722833</v>
      </c>
      <c r="AF83" s="9">
        <f>AF76+AF77+AF79</f>
        <v>34.5024882017177</v>
      </c>
      <c r="AG83" s="9">
        <f>AG76+AG77+AG79</f>
        <v>31.9253887253991</v>
      </c>
      <c r="AH83" s="9">
        <f>AH76+AH77+AH79</f>
        <v>403.328240252717</v>
      </c>
      <c r="AI83" s="9">
        <f>AI76+AI77+AI79</f>
        <v>284.171418058318</v>
      </c>
      <c r="AJ83" s="9">
        <f>AJ76+AJ77+AJ79</f>
        <v>175.342450028004</v>
      </c>
      <c r="AK83" s="9">
        <f>AK76+AK77+AK79</f>
        <v>337.014835025051</v>
      </c>
      <c r="AL83" s="9">
        <f>AL76+AL77+AL79</f>
        <v>43.8755058132741</v>
      </c>
      <c r="AM83" s="9">
        <f>AM76+AM77+AM79</f>
        <v>144.975391079363</v>
      </c>
      <c r="AN83" s="9">
        <f>AN76+AN77+AN79</f>
        <v>132.077129724027</v>
      </c>
      <c r="AO83" s="9">
        <f>AO76+AO77+AO79</f>
        <v>162.969891996019</v>
      </c>
      <c r="AP83" s="9">
        <f>AP76+AP77+AP79</f>
        <v>82.2611859619071</v>
      </c>
      <c r="AQ83" s="9">
        <f>AQ76+AQ77+AQ79</f>
        <v>8.176348141819149</v>
      </c>
      <c r="AR83" s="9">
        <f>AR76+AR77+AR79</f>
        <v>11.2798277255089</v>
      </c>
      <c r="AS83" s="9">
        <f>AS76+AS77+AS79</f>
        <v>378.715656185089</v>
      </c>
      <c r="AT83" s="9">
        <f>AT76+AT77+AT79</f>
        <v>4.94791155735777</v>
      </c>
      <c r="AU83" s="9">
        <f>AU76+AU77+AU79</f>
        <v>2.76477438828682</v>
      </c>
      <c r="AV83" s="9">
        <f>AV76+AV77+AV79</f>
        <v>2.50120479692517</v>
      </c>
      <c r="AW83" s="9">
        <f>AW76+AW77+AW79</f>
        <v>0.787672536925341</v>
      </c>
      <c r="AX83" s="9">
        <f>AX76+AX77+AX79</f>
        <v>9.382312148781599</v>
      </c>
      <c r="AY83" s="9">
        <f>AY76+AY77+AY79</f>
        <v>2.93036319305074</v>
      </c>
      <c r="AZ83" s="9">
        <f>AZ76+AZ77+AZ79</f>
        <v>94.7429488534241</v>
      </c>
      <c r="BA83" s="9">
        <f>BA76+BA77+BA79</f>
        <v>5.93062839628394</v>
      </c>
      <c r="BB83" s="9">
        <f>BB76+BB77+BB79</f>
        <v>25.0590326679308</v>
      </c>
      <c r="BC83" s="9">
        <f>BC76+BC77+BC79</f>
        <v>55.0666879091611</v>
      </c>
      <c r="BD83" s="9">
        <f>BD76+BD77+BD79</f>
        <v>391.717869853215</v>
      </c>
      <c r="BE83" s="9">
        <f>BE76+BE77+BE79</f>
        <v>535.4453367865671</v>
      </c>
      <c r="BF83" s="9">
        <f>BF76+BF77+BF79</f>
        <v>5.93821726280292</v>
      </c>
      <c r="BG83" s="9">
        <f>BG76+BG77+BG79</f>
        <v>275.385600155325</v>
      </c>
      <c r="BH83" s="9">
        <f>BH76+BH77+BH79</f>
        <v>33.4720059008236</v>
      </c>
      <c r="BI83" s="9">
        <f>BI76+BI77+BI79</f>
        <v>175.378387519843</v>
      </c>
      <c r="BJ83" s="9">
        <f>BJ76+BJ77+BJ79</f>
        <v>1.48658236032286</v>
      </c>
      <c r="BK83" s="9">
        <f>BK76+BK77+BK79</f>
        <v>134.122892063792</v>
      </c>
      <c r="BL83" s="9">
        <f>BL76+BL77+BL79</f>
        <v>661.288074877578</v>
      </c>
      <c r="BM83" s="9">
        <f>BM76+BM77+BM79</f>
        <v>50.7892365825099</v>
      </c>
      <c r="BN83" s="9">
        <f>BN76+BN77+BN79</f>
        <v>5.98842776581562</v>
      </c>
      <c r="BO83" s="9">
        <f>BO76+BO77+BO79</f>
        <v>531.300245365733</v>
      </c>
      <c r="BP83" s="9">
        <f>BP76+BP77+BP79</f>
        <v>303.769803623974</v>
      </c>
      <c r="BQ83" s="9">
        <f>BQ76+BQ77+BQ79</f>
        <v>2.50486593600979</v>
      </c>
      <c r="BR83" s="9">
        <f>BR76+BR77+BR79</f>
        <v>7.72421549761911</v>
      </c>
      <c r="BS83" s="9">
        <f>BS76+BS77+BS79</f>
        <v>1.2797544786824</v>
      </c>
      <c r="BT83" s="9">
        <f>BT76+BT77+BT79</f>
        <v>86.3341471709147</v>
      </c>
      <c r="BU83" s="9">
        <f>BU76+BU77+BU79</f>
        <v>67.4943973473228</v>
      </c>
      <c r="BV83" s="9">
        <f>BV76+BV77+BV79</f>
        <v>8945.034419466570</v>
      </c>
      <c r="BW83" s="9">
        <f>BW76+BW77+BW79</f>
        <v>0</v>
      </c>
      <c r="BX83" s="9">
        <f>BX76+BX77+BX79</f>
        <v>0</v>
      </c>
      <c r="BY83" s="9">
        <f>BY76+BY77+BY79</f>
        <v>0</v>
      </c>
      <c r="BZ83" s="9">
        <f>BZ76+BZ77+BZ79</f>
        <v>0</v>
      </c>
      <c r="CA83" s="9">
        <f>CA76+CA77+CA79</f>
        <v>0</v>
      </c>
      <c r="CB83" s="9">
        <f>CB76+CB77+CB79</f>
        <v>0</v>
      </c>
      <c r="CC83" s="9">
        <f>CC76+CC77+CC79</f>
        <v>0</v>
      </c>
      <c r="CD83" s="9">
        <f>CD76+CD77+CD79</f>
        <v>0</v>
      </c>
      <c r="CE83" s="9">
        <f>CE76+CE77+CE79</f>
        <v>8945.034419466570</v>
      </c>
      <c r="CF83" s="4"/>
      <c r="CG83" s="4"/>
    </row>
    <row r="84" ht="19" customHeight="1">
      <c r="A84" t="s" s="58">
        <v>1</v>
      </c>
      <c r="B84" s="59"/>
      <c r="C84" s="89"/>
      <c r="D84" s="90"/>
      <c r="E84" s="4"/>
      <c r="F84" s="4"/>
      <c r="G84" s="4"/>
      <c r="H84" s="4"/>
      <c r="I84" s="4"/>
      <c r="J84" s="4"/>
      <c r="K84" s="69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10"/>
      <c r="Y84" s="4"/>
      <c r="Z84" s="4"/>
      <c r="AA84" s="4"/>
      <c r="AB84" s="4"/>
      <c r="AC84" s="11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t="s" s="3">
        <v>260</v>
      </c>
      <c r="BW84" s="4">
        <f>(BW75+BW80+BW78)/'Households'!B3</f>
        <v>0.103087787754892</v>
      </c>
      <c r="BX84" s="4"/>
      <c r="BY84" s="4"/>
      <c r="BZ84" s="4"/>
      <c r="CA84" s="4"/>
      <c r="CB84" s="4"/>
      <c r="CC84" s="4"/>
      <c r="CD84" s="4"/>
      <c r="CE84" s="4"/>
      <c r="CF84" s="4"/>
      <c r="CG84" s="4"/>
    </row>
    <row r="85" ht="19" customHeight="1">
      <c r="A85" t="s" s="58">
        <v>1</v>
      </c>
      <c r="B85" s="59"/>
      <c r="C85" t="s" s="76">
        <v>230</v>
      </c>
      <c r="D85" s="90">
        <f>SUM(D75,D76,D80)</f>
        <v>88.1383382068223</v>
      </c>
      <c r="E85" s="4">
        <f>SUM(E75,E76,E80)</f>
        <v>6.13995514272146</v>
      </c>
      <c r="F85" s="4">
        <f>SUM(F75,F76,F80)</f>
        <v>5.66778920060176</v>
      </c>
      <c r="G85" s="4">
        <f>SUM(G75,G76,G80)</f>
        <v>3.54453101972428</v>
      </c>
      <c r="H85" s="4">
        <f>SUM(H75,H76,H80)</f>
        <v>6.50872294918499</v>
      </c>
      <c r="I85" s="4">
        <f>SUM(I75,I76,I80)</f>
        <v>52.2526040084303</v>
      </c>
      <c r="J85" s="4">
        <f>SUM(J75,J76,J80)</f>
        <v>1012.520980459860</v>
      </c>
      <c r="K85" s="69">
        <f>SUM(K75,K76,K80)</f>
        <v>1797.172044935490</v>
      </c>
      <c r="L85" s="4">
        <f>SUM(L75,L76,L80)</f>
        <v>40.0178174719487</v>
      </c>
      <c r="M85" s="4">
        <f>SUM(M75,M76,M80)</f>
        <v>39.1506659943532</v>
      </c>
      <c r="N85" s="4">
        <f>SUM(N75,N76,N80)</f>
        <v>40.9835822892137</v>
      </c>
      <c r="O85" s="4">
        <f>SUM(O75,O76,O80)</f>
        <v>11.928797486738</v>
      </c>
      <c r="P85" s="4">
        <f>SUM(P75,P76,P80)</f>
        <v>3.49329641232796</v>
      </c>
      <c r="Q85" s="4">
        <f>SUM(Q75,Q76,Q80)</f>
        <v>6.59065650790825</v>
      </c>
      <c r="R85" s="4">
        <f>SUM(R75,R76,R80)</f>
        <v>1.22330487348042</v>
      </c>
      <c r="S85" s="4">
        <f>SUM(S75,S76,S80)</f>
        <v>2.13933496403406</v>
      </c>
      <c r="T85" s="4">
        <f>SUM(T75,T76,T80)</f>
        <v>40.1166752973525</v>
      </c>
      <c r="U85" s="4">
        <f>SUM(U75,U76,U80)</f>
        <v>301.112101754036</v>
      </c>
      <c r="V85" s="4">
        <f>SUM(V75,V76,V80)</f>
        <v>8.29328220335651</v>
      </c>
      <c r="W85" s="4">
        <f>SUM(W75,W76,W80)</f>
        <v>227.682414158297</v>
      </c>
      <c r="X85" s="10">
        <f>SUM(X75,X76,X80)</f>
        <v>0</v>
      </c>
      <c r="Y85" s="4">
        <f>SUM(Y75,Y76,Y80)</f>
        <v>163.042699806640</v>
      </c>
      <c r="Z85" s="4">
        <f>SUM(Z75,Z76,Z80)</f>
        <v>39.9830260319059</v>
      </c>
      <c r="AA85" s="4">
        <f>SUM(AA75,AA76,AA80)</f>
        <v>47.4297426676429</v>
      </c>
      <c r="AB85" s="4">
        <f>SUM(AB75,AB76,AB80)</f>
        <v>2.17299803295688</v>
      </c>
      <c r="AC85" s="11">
        <f>SUM(AC75,AC76,AC80)</f>
        <v>681.605040704392</v>
      </c>
      <c r="AD85" s="4">
        <f>SUM(AD75,AD76,AD80)</f>
        <v>1.9518518011958</v>
      </c>
      <c r="AE85" s="4">
        <f>SUM(AE75,AE76,AE80)</f>
        <v>35.031526678928</v>
      </c>
      <c r="AF85" s="4">
        <f>SUM(AF75,AF76,AF80)</f>
        <v>99.3396811684629</v>
      </c>
      <c r="AG85" s="4">
        <f>SUM(AG75,AG76,AG80)</f>
        <v>128.039834062469</v>
      </c>
      <c r="AH85" s="4">
        <f>SUM(AH75,AH76,AH80)</f>
        <v>697.237259308076</v>
      </c>
      <c r="AI85" s="4">
        <f>SUM(AI75,AI76,AI80)</f>
        <v>625.1819415458961</v>
      </c>
      <c r="AJ85" s="4">
        <f>SUM(AJ75,AJ76,AJ80)</f>
        <v>255.886474003185</v>
      </c>
      <c r="AK85" s="4">
        <f>SUM(AK75,AK76,AK80)</f>
        <v>423.640689882191</v>
      </c>
      <c r="AL85" s="4">
        <f>SUM(AL75,AL76,AL80)</f>
        <v>63.739728572211</v>
      </c>
      <c r="AM85" s="4">
        <f>SUM(AM75,AM76,AM80)</f>
        <v>246.393468897044</v>
      </c>
      <c r="AN85" s="4">
        <f>SUM(AN75,AN76,AN80)</f>
        <v>217.139551107782</v>
      </c>
      <c r="AO85" s="4">
        <f>SUM(AO75,AO76,AO80)</f>
        <v>279.987140221620</v>
      </c>
      <c r="AP85" s="4">
        <f>SUM(AP75,AP76,AP80)</f>
        <v>107.640250643966</v>
      </c>
      <c r="AQ85" s="4">
        <f>SUM(AQ75,AQ76,AQ80)</f>
        <v>15.7802358833063</v>
      </c>
      <c r="AR85" s="4">
        <f>SUM(AR75,AR76,AR80)</f>
        <v>23.3702878745381</v>
      </c>
      <c r="AS85" s="4">
        <f>SUM(AS75,AS76,AS80)</f>
        <v>449.766072655316</v>
      </c>
      <c r="AT85" s="4">
        <f>SUM(AT75,AT76,AT80)</f>
        <v>5.42085892736385</v>
      </c>
      <c r="AU85" s="4">
        <f>SUM(AU75,AU76,AU80)</f>
        <v>6.23301113991333</v>
      </c>
      <c r="AV85" s="4">
        <f>SUM(AV75,AV76,AV80)</f>
        <v>3.0674989692282</v>
      </c>
      <c r="AW85" s="4">
        <f>SUM(AW75,AW76,AW80)</f>
        <v>1.07760137380793</v>
      </c>
      <c r="AX85" s="4">
        <f>SUM(AX75,AX76,AX80)</f>
        <v>16.9571813162428</v>
      </c>
      <c r="AY85" s="4">
        <f>SUM(AY75,AY76,AY80)</f>
        <v>2.32354472960179</v>
      </c>
      <c r="AZ85" s="4">
        <f>SUM(AZ75,AZ76,AZ80)</f>
        <v>39.9402967488914</v>
      </c>
      <c r="BA85" s="4">
        <f>SUM(BA75,BA76,BA80)</f>
        <v>16.6707534116147</v>
      </c>
      <c r="BB85" s="4">
        <f>SUM(BB75,BB76,BB80)</f>
        <v>35.0186497633385</v>
      </c>
      <c r="BC85" s="4">
        <f>SUM(BC75,BC76,BC80)</f>
        <v>134.636723642164</v>
      </c>
      <c r="BD85" s="4">
        <f>SUM(BD75,BD76,BD80)</f>
        <v>195.592311834216</v>
      </c>
      <c r="BE85" s="4">
        <f>SUM(BE75,BE76,BE80)</f>
        <v>874.066850678266</v>
      </c>
      <c r="BF85" s="4">
        <f>SUM(BF75,BF76,BF80)</f>
        <v>8.73307783793414</v>
      </c>
      <c r="BG85" s="4">
        <f>SUM(BG75,BG76,BG80)</f>
        <v>394.285902462652</v>
      </c>
      <c r="BH85" s="4">
        <f>SUM(BH75,BH76,BH80)</f>
        <v>54.571976367959</v>
      </c>
      <c r="BI85" s="4">
        <f>SUM(BI75,BI76,BI80)</f>
        <v>247.521997196483</v>
      </c>
      <c r="BJ85" s="4">
        <f>SUM(BJ75,BJ76,BJ80)</f>
        <v>1.95575434735469</v>
      </c>
      <c r="BK85" s="4">
        <f>SUM(BK75,BK76,BK80)</f>
        <v>173.714860227598</v>
      </c>
      <c r="BL85" s="4">
        <f>SUM(BL75,BL76,BL80)</f>
        <v>784.977026333067</v>
      </c>
      <c r="BM85" s="4">
        <f>SUM(BM75,BM76,BM80)</f>
        <v>69.6701387962208</v>
      </c>
      <c r="BN85" s="4">
        <f>SUM(BN75,BN76,BN80)</f>
        <v>7.92032050699811</v>
      </c>
      <c r="BO85" s="4">
        <f>SUM(BO75,BO76,BO80)</f>
        <v>677.114349083491</v>
      </c>
      <c r="BP85" s="4">
        <f>SUM(BP75,BP76,BP80)</f>
        <v>354.127722613807</v>
      </c>
      <c r="BQ85" s="4">
        <f>SUM(BQ75,BQ76,BQ80)</f>
        <v>3.45738257146637</v>
      </c>
      <c r="BR85" s="4">
        <f>SUM(BR75,BR76,BR80)</f>
        <v>16.5952076419875</v>
      </c>
      <c r="BS85" s="4">
        <f>SUM(BS75,BS76,BS80)</f>
        <v>2.59706480999658</v>
      </c>
      <c r="BT85" s="4">
        <f>SUM(BT75,BT76,BT80)</f>
        <v>136.038528216698</v>
      </c>
      <c r="BU85" s="4">
        <f>SUM(BU75,BU76,BU80)</f>
        <v>85.14144590872419</v>
      </c>
      <c r="BV85" s="4">
        <f>SUM(BV75,BV76,BV80)</f>
        <v>12648.4644343427</v>
      </c>
      <c r="BW85" s="4">
        <f>SUM(BW75,BW76,BW80)</f>
        <v>2781.5208658022</v>
      </c>
      <c r="BX85" s="4">
        <f>SUM(BX75,BX76,BX80)</f>
        <v>978.9847048875999</v>
      </c>
      <c r="BY85" s="4">
        <f>SUM(BY75,BY76,BY80)</f>
        <v>553.9151030207451</v>
      </c>
      <c r="BZ85" s="4">
        <f>SUM(BZ75,BZ76,BZ80)</f>
        <v>75.1892296608445</v>
      </c>
      <c r="CA85" s="4">
        <f>SUM(CA75,CA76,CA80)</f>
        <v>179.013280019320</v>
      </c>
      <c r="CB85" s="4">
        <f>SUM(CB75,CB76,CB80)</f>
        <v>-169.519626122315</v>
      </c>
      <c r="CC85" s="4">
        <f>SUM(CC75,CC76,CC80)</f>
        <v>6797.437775287220</v>
      </c>
      <c r="CD85" s="4">
        <f>SUM(CD75,CD76,CD80)</f>
        <v>11196.5413325556</v>
      </c>
      <c r="CE85" s="4">
        <f>SUM(CE75,CE76,CE80)</f>
        <v>23845.0057668983</v>
      </c>
      <c r="CF85" s="4"/>
      <c r="CG85" s="4"/>
    </row>
    <row r="86" ht="19" customHeight="1">
      <c r="A86" t="s" s="58">
        <v>1</v>
      </c>
      <c r="B86" s="59"/>
      <c r="C86" t="s" s="76">
        <v>231</v>
      </c>
      <c r="D86" s="90">
        <f>D85+D79</f>
        <v>89.975854699479</v>
      </c>
      <c r="E86" s="4">
        <f>E85+E79</f>
        <v>6.23143013154007</v>
      </c>
      <c r="F86" s="4">
        <f>F85+F79</f>
        <v>5.65683830207861</v>
      </c>
      <c r="G86" s="4">
        <f>G85+G79</f>
        <v>3.61884250701452</v>
      </c>
      <c r="H86" s="4">
        <f>H85+H79</f>
        <v>6.58104403089894</v>
      </c>
      <c r="I86" s="4">
        <f>I85+I79</f>
        <v>53.0305231100727</v>
      </c>
      <c r="J86" s="4">
        <f>J85+J79</f>
        <v>1024.999721605550</v>
      </c>
      <c r="K86" s="69">
        <f>K85+K79</f>
        <v>2007.172044935490</v>
      </c>
      <c r="L86" s="4">
        <f>L85+L79</f>
        <v>41.7940945116374</v>
      </c>
      <c r="M86" s="4">
        <f>M85+M79</f>
        <v>39.9420350538012</v>
      </c>
      <c r="N86" s="4">
        <f>N85+N79</f>
        <v>41.3040524895375</v>
      </c>
      <c r="O86" s="4">
        <f>O85+O79</f>
        <v>12.0502409832627</v>
      </c>
      <c r="P86" s="4">
        <f>P85+P79</f>
        <v>3.54021481184752</v>
      </c>
      <c r="Q86" s="4">
        <f>Q85+Q79</f>
        <v>6.68235364885045</v>
      </c>
      <c r="R86" s="4">
        <f>R85+R79</f>
        <v>1.23937887180405</v>
      </c>
      <c r="S86" s="4">
        <f>S85+S79</f>
        <v>2.18454821720199</v>
      </c>
      <c r="T86" s="4">
        <f>T85+T79</f>
        <v>40.2623005896011</v>
      </c>
      <c r="U86" s="4">
        <f>U85+U79</f>
        <v>304.833420958777</v>
      </c>
      <c r="V86" s="4">
        <f>V85+V79</f>
        <v>8.432153837628601</v>
      </c>
      <c r="W86" s="4">
        <f>W85+W79</f>
        <v>231.383322005101</v>
      </c>
      <c r="X86" s="10">
        <f>X85+X79</f>
        <v>0</v>
      </c>
      <c r="Y86" s="4">
        <f>Y85+Y79</f>
        <v>166.004665432940</v>
      </c>
      <c r="Z86" s="4">
        <f>Z85+Z79</f>
        <v>40.3892697182778</v>
      </c>
      <c r="AA86" s="4">
        <f>AA85+AA79</f>
        <v>48.2729900536855</v>
      </c>
      <c r="AB86" s="4">
        <f>AB85+AB79</f>
        <v>2.2174248448712</v>
      </c>
      <c r="AC86" s="11">
        <f>AC85+AC79</f>
        <v>702.497651649845</v>
      </c>
      <c r="AD86" s="4">
        <f>AD85+AD79</f>
        <v>2.04449638956049</v>
      </c>
      <c r="AE86" s="4">
        <f>AE85+AE79</f>
        <v>36.651419792286</v>
      </c>
      <c r="AF86" s="4">
        <f>AF85+AF79</f>
        <v>100.683082893316</v>
      </c>
      <c r="AG86" s="4">
        <f>AG85+AG79</f>
        <v>129.128149568102</v>
      </c>
      <c r="AH86" s="4">
        <f>AH85+AH79</f>
        <v>705.594562091519</v>
      </c>
      <c r="AI86" s="4">
        <f>AI85+AI79</f>
        <v>633.348042534423</v>
      </c>
      <c r="AJ86" s="4">
        <f>AJ85+AJ79</f>
        <v>261.745832948752</v>
      </c>
      <c r="AK86" s="4">
        <f>AK85+AK79</f>
        <v>436.732221950383</v>
      </c>
      <c r="AL86" s="4">
        <f>AL85+AL79</f>
        <v>66.9063270169033</v>
      </c>
      <c r="AM86" s="4">
        <f>AM85+AM79</f>
        <v>252.507342384099</v>
      </c>
      <c r="AN86" s="4">
        <f>AN85+AN79</f>
        <v>226.395794322774</v>
      </c>
      <c r="AO86" s="4">
        <f>AO85+AO79</f>
        <v>281.950076429592</v>
      </c>
      <c r="AP86" s="4">
        <f>AP85+AP79</f>
        <v>109.146176245099</v>
      </c>
      <c r="AQ86" s="4">
        <f>AQ85+AQ79</f>
        <v>15.998922471538</v>
      </c>
      <c r="AR86" s="4">
        <f>AR85+AR79</f>
        <v>23.9418937182203</v>
      </c>
      <c r="AS86" s="4">
        <f>AS85+AS79</f>
        <v>460.138055205574</v>
      </c>
      <c r="AT86" s="4">
        <f>AT85+AT79</f>
        <v>5.54069309736834</v>
      </c>
      <c r="AU86" s="4">
        <f>AU85+AU79</f>
        <v>6.36179646820816</v>
      </c>
      <c r="AV86" s="4">
        <f>AV85+AV79</f>
        <v>3.12315529506316</v>
      </c>
      <c r="AW86" s="4">
        <f>AW85+AW79</f>
        <v>1.08895497150823</v>
      </c>
      <c r="AX86" s="4">
        <f>AX85+AX79</f>
        <v>17.0162791948659</v>
      </c>
      <c r="AY86" s="4">
        <f>AY85+AY79</f>
        <v>2.36102868316226</v>
      </c>
      <c r="AZ86" s="4">
        <f>AZ85+AZ79</f>
        <v>42.3831024676416</v>
      </c>
      <c r="BA86" s="4">
        <f>BA85+BA79</f>
        <v>17.0915316155317</v>
      </c>
      <c r="BB86" s="4">
        <f>BB85+BB79</f>
        <v>35.8372010323753</v>
      </c>
      <c r="BC86" s="4">
        <f>BC85+BC79</f>
        <v>136.709786349285</v>
      </c>
      <c r="BD86" s="4">
        <f>BD85+BD79</f>
        <v>232.987947383612</v>
      </c>
      <c r="BE86" s="4">
        <f>BE85+BE79</f>
        <v>890.3549544307861</v>
      </c>
      <c r="BF86" s="4">
        <f>BF85+BF79</f>
        <v>8.906163459663849</v>
      </c>
      <c r="BG86" s="4">
        <f>BG85+BG79</f>
        <v>404.032256562895</v>
      </c>
      <c r="BH86" s="4">
        <f>BH85+BH79</f>
        <v>55.5481504145233</v>
      </c>
      <c r="BI86" s="4">
        <f>BI85+BI79</f>
        <v>251.058152494101</v>
      </c>
      <c r="BJ86" s="4">
        <f>BJ85+BJ79</f>
        <v>1.95575434735469</v>
      </c>
      <c r="BK86" s="4">
        <f>BK85+BK79</f>
        <v>178.219069184035</v>
      </c>
      <c r="BL86" s="4">
        <f>BL85+BL79</f>
        <v>793.041341602571</v>
      </c>
      <c r="BM86" s="4">
        <f>BM85+BM79</f>
        <v>70.3681793166182</v>
      </c>
      <c r="BN86" s="4">
        <f>BN85+BN79</f>
        <v>7.93098239619541</v>
      </c>
      <c r="BO86" s="4">
        <f>BO85+BO79</f>
        <v>686.967962889436</v>
      </c>
      <c r="BP86" s="4">
        <f>BP85+BP79</f>
        <v>358.828824138263</v>
      </c>
      <c r="BQ86" s="4">
        <f>BQ85+BQ79</f>
        <v>3.2632218197112</v>
      </c>
      <c r="BR86" s="4">
        <f>BR85+BR79</f>
        <v>16.8803467770347</v>
      </c>
      <c r="BS86" s="4">
        <f>BS85+BS79</f>
        <v>2.64788088308433</v>
      </c>
      <c r="BT86" s="4">
        <f>BT85+BT79</f>
        <v>139.167208045730</v>
      </c>
      <c r="BU86" s="4">
        <f>BU85+BU79</f>
        <v>88.3313417842925</v>
      </c>
      <c r="BV86" s="4">
        <f>BV85+BV79</f>
        <v>13091.2120800679</v>
      </c>
      <c r="BW86" s="4">
        <f>BW85+BW79</f>
        <v>2781.5208658022</v>
      </c>
      <c r="BX86" s="4">
        <f>BX85+BX79</f>
        <v>978.9847048875999</v>
      </c>
      <c r="BY86" s="4">
        <f>BY85+BY79</f>
        <v>553.9151030207451</v>
      </c>
      <c r="BZ86" s="4">
        <f>BZ85+BZ79</f>
        <v>75.1892296608445</v>
      </c>
      <c r="CA86" s="4">
        <f>CA85+CA79</f>
        <v>179.013280019320</v>
      </c>
      <c r="CB86" s="4">
        <f>CB85+CB79</f>
        <v>-169.519626122315</v>
      </c>
      <c r="CC86" s="4">
        <f>CC85+CC79</f>
        <v>6797.437775287220</v>
      </c>
      <c r="CD86" s="4">
        <f>CD85+CD79</f>
        <v>11196.5413325556</v>
      </c>
      <c r="CE86" s="4">
        <f>CE85+CE79</f>
        <v>24287.7534126235</v>
      </c>
      <c r="CF86" s="4"/>
      <c r="CG86" s="4"/>
    </row>
    <row r="87" ht="19" customHeight="1">
      <c r="A87" t="s" s="58">
        <v>1</v>
      </c>
      <c r="B87" s="59"/>
      <c r="C87" t="s" s="76">
        <v>232</v>
      </c>
      <c r="D87" s="91">
        <f>D77+SUM(D5:D74)</f>
        <v>113.285130996611</v>
      </c>
      <c r="E87" s="67">
        <f>E77+SUM(E5:E74)</f>
        <v>5.66754461487537</v>
      </c>
      <c r="F87" s="67">
        <f>F77+SUM(F5:F74)</f>
        <v>4.90161813500725</v>
      </c>
      <c r="G87" s="67">
        <f>G77+SUM(G5:G74)</f>
        <v>5.48537129422668</v>
      </c>
      <c r="H87" s="67">
        <f>H77+SUM(H5:H74)</f>
        <v>5.1986456288386</v>
      </c>
      <c r="I87" s="67">
        <f>I77+SUM(I5:I74)</f>
        <v>103.704603101538</v>
      </c>
      <c r="J87" s="67">
        <f>J77+SUM(J5:J74)</f>
        <v>1726.639912186350</v>
      </c>
      <c r="K87" s="63">
        <f>K77+SUM(K5:K74)</f>
        <v>1971.167596150320</v>
      </c>
      <c r="L87" s="67">
        <f>L77+SUM(L5:L74)</f>
        <v>38.2751690631866</v>
      </c>
      <c r="M87" s="67">
        <f>M77+SUM(M5:M74)</f>
        <v>31.3803991558597</v>
      </c>
      <c r="N87" s="67">
        <f>N77+SUM(N5:N74)</f>
        <v>23.9339430766897</v>
      </c>
      <c r="O87" s="67">
        <f>O77+SUM(O5:O74)</f>
        <v>8.779614874751481</v>
      </c>
      <c r="P87" s="67">
        <f>P77+SUM(P5:P74)</f>
        <v>2.12820475238244</v>
      </c>
      <c r="Q87" s="67">
        <f>Q77+SUM(Q5:Q74)</f>
        <v>4.28592437486678</v>
      </c>
      <c r="R87" s="67">
        <f>R77+SUM(R5:R74)</f>
        <v>0.823962474645959</v>
      </c>
      <c r="S87" s="67">
        <f>S77+SUM(S5:S74)</f>
        <v>1.06852025941513</v>
      </c>
      <c r="T87" s="67">
        <f>T77+SUM(T5:T74)</f>
        <v>60.0569295872346</v>
      </c>
      <c r="U87" s="67">
        <f>U77+SUM(U5:U74)</f>
        <v>256.264331099635</v>
      </c>
      <c r="V87" s="67">
        <f>V77+SUM(V5:V74)</f>
        <v>5.70678457176998</v>
      </c>
      <c r="W87" s="67">
        <f>W77+SUM(W5:W74)</f>
        <v>184.547995123025</v>
      </c>
      <c r="X87" s="64">
        <f>X77+SUM(X5:X74)</f>
        <v>0</v>
      </c>
      <c r="Y87" s="67">
        <f>Y77+SUM(Y5:Y74)</f>
        <v>116.643555489328</v>
      </c>
      <c r="Z87" s="67">
        <f>Z77+SUM(Z5:Z74)</f>
        <v>18.1306788096183</v>
      </c>
      <c r="AA87" s="67">
        <f>AA77+SUM(AA5:AA74)</f>
        <v>29.7653943940666</v>
      </c>
      <c r="AB87" s="67">
        <f>AB77+SUM(AB5:AB74)</f>
        <v>1.29805800956245</v>
      </c>
      <c r="AC87" s="65">
        <f>AC77+SUM(AC5:AC74)</f>
        <v>754.8233454980329</v>
      </c>
      <c r="AD87" s="67">
        <f>AD77+SUM(AD5:AD74)</f>
        <v>2.44111999283264</v>
      </c>
      <c r="AE87" s="67">
        <f>AE77+SUM(AE5:AE74)</f>
        <v>46.0749140145796</v>
      </c>
      <c r="AF87" s="67">
        <f>AF77+SUM(AF5:AF74)</f>
        <v>68.50698943857969</v>
      </c>
      <c r="AG87" s="67">
        <f>AG77+SUM(AG5:AG74)</f>
        <v>105.954994410528</v>
      </c>
      <c r="AH87" s="67">
        <f>AH77+SUM(AH5:AH74)</f>
        <v>604.026002463552</v>
      </c>
      <c r="AI87" s="67">
        <f>AI77+SUM(AI5:AI74)</f>
        <v>506.418199722163</v>
      </c>
      <c r="AJ87" s="67">
        <f>AJ77+SUM(AJ5:AJ74)</f>
        <v>170.436620664049</v>
      </c>
      <c r="AK87" s="67">
        <f>AK77+SUM(AK5:AK74)</f>
        <v>249.315147660589</v>
      </c>
      <c r="AL87" s="67">
        <f>AL77+SUM(AL5:AL74)</f>
        <v>39.1734605990875</v>
      </c>
      <c r="AM87" s="67">
        <f>AM77+SUM(AM5:AM74)</f>
        <v>109.664135950165</v>
      </c>
      <c r="AN87" s="67">
        <f>AN77+SUM(AN5:AN74)</f>
        <v>155.207041133559</v>
      </c>
      <c r="AO87" s="67">
        <f>AO77+SUM(AO5:AO74)</f>
        <v>192.572274594180</v>
      </c>
      <c r="AP87" s="67">
        <f>AP77+SUM(AP5:AP74)</f>
        <v>117.043777875908</v>
      </c>
      <c r="AQ87" s="67">
        <f>AQ77+SUM(AQ5:AQ74)</f>
        <v>12.6852325431329</v>
      </c>
      <c r="AR87" s="67">
        <f>AR77+SUM(AR5:AR74)</f>
        <v>14.670710019028</v>
      </c>
      <c r="AS87" s="67">
        <f>AS77+SUM(AS5:AS74)</f>
        <v>499.268526948014</v>
      </c>
      <c r="AT87" s="67">
        <f>AT77+SUM(AT5:AT74)</f>
        <v>3.65215627918266</v>
      </c>
      <c r="AU87" s="67">
        <f>AU77+SUM(AU5:AU74)</f>
        <v>2.90295593963764</v>
      </c>
      <c r="AV87" s="67">
        <f>AV77+SUM(AV5:AV74)</f>
        <v>2.49508850914414</v>
      </c>
      <c r="AW87" s="67">
        <f>AW77+SUM(AW5:AW74)</f>
        <v>0.883287585704069</v>
      </c>
      <c r="AX87" s="67">
        <f>AX77+SUM(AX5:AX74)</f>
        <v>14.1403882157223</v>
      </c>
      <c r="AY87" s="67">
        <f>AY77+SUM(AY5:AY74)</f>
        <v>2.23774881426813</v>
      </c>
      <c r="AZ87" s="67">
        <f>AZ77+SUM(AZ5:AZ74)</f>
        <v>83.6196554196549</v>
      </c>
      <c r="BA87" s="67">
        <f>BA77+SUM(BA5:BA74)</f>
        <v>9.161526890224721</v>
      </c>
      <c r="BB87" s="67">
        <f>BB77+SUM(BB5:BB74)</f>
        <v>25.0607903620607</v>
      </c>
      <c r="BC87" s="67">
        <f>BC77+SUM(BC5:BC74)</f>
        <v>92.01159479263811</v>
      </c>
      <c r="BD87" s="67">
        <f>BD77+SUM(BD5:BD74)</f>
        <v>428.805967888358</v>
      </c>
      <c r="BE87" s="67">
        <f>BE77+SUM(BE5:BE74)</f>
        <v>516.879782016870</v>
      </c>
      <c r="BF87" s="67">
        <f>BF77+SUM(BF5:BF74)</f>
        <v>4.62552808811629</v>
      </c>
      <c r="BG87" s="67">
        <f>BG77+SUM(BG5:BG74)</f>
        <v>135.2065039074</v>
      </c>
      <c r="BH87" s="67">
        <f>BH77+SUM(BH5:BH74)</f>
        <v>35.4693702715374</v>
      </c>
      <c r="BI87" s="67">
        <f>BI77+SUM(BI5:BI74)</f>
        <v>92.8553483803781</v>
      </c>
      <c r="BJ87" s="67">
        <f>BJ77+SUM(BJ5:BJ74)</f>
        <v>1.21346403271038</v>
      </c>
      <c r="BK87" s="67">
        <f>BK77+SUM(BK5:BK74)</f>
        <v>57.2635631070382</v>
      </c>
      <c r="BL87" s="67">
        <f>BL77+SUM(BL5:BL74)</f>
        <v>183.005898262340</v>
      </c>
      <c r="BM87" s="67">
        <f>BM77+SUM(BM5:BM74)</f>
        <v>20.2264382821431</v>
      </c>
      <c r="BN87" s="67">
        <f>BN77+SUM(BN5:BN74)</f>
        <v>5.1929799923817</v>
      </c>
      <c r="BO87" s="67">
        <f>BO77+SUM(BO5:BO74)</f>
        <v>274.020089971384</v>
      </c>
      <c r="BP87" s="67">
        <f>BP77+SUM(BP5:BP74)</f>
        <v>70.8584914227562</v>
      </c>
      <c r="BQ87" s="67">
        <f>BQ77+SUM(BQ5:BQ74)</f>
        <v>3.1511580784099</v>
      </c>
      <c r="BR87" s="67">
        <f>BR77+SUM(BR5:BR74)</f>
        <v>9.0982478235297</v>
      </c>
      <c r="BS87" s="67">
        <f>BS77+SUM(BS5:BS74)</f>
        <v>1.87455634800697</v>
      </c>
      <c r="BT87" s="67">
        <f>BT77+SUM(BT5:BT74)</f>
        <v>90.988964262471</v>
      </c>
      <c r="BU87" s="67">
        <f>BU77+SUM(BU5:BU74)</f>
        <v>36.4154973130166</v>
      </c>
      <c r="BV87" s="67">
        <f>BV77+SUM(BV5:BV74)</f>
        <v>10570.7394230089</v>
      </c>
      <c r="BW87" s="4">
        <f>BW77+SUM(BW5:BW74)</f>
        <v>2431.074457259350</v>
      </c>
      <c r="BX87" s="4">
        <f>BX77+SUM(BX5:BX74)</f>
        <v>962.567217333491</v>
      </c>
      <c r="BY87" s="4">
        <f>BY77+SUM(BY5:BY74)</f>
        <v>410.799213683968</v>
      </c>
      <c r="BZ87" s="4">
        <f>BZ77+SUM(BZ5:BZ74)</f>
        <v>64.1956879014006</v>
      </c>
      <c r="CA87" s="4">
        <f>CA77+SUM(CA5:CA74)</f>
        <v>146.956060375489</v>
      </c>
      <c r="CB87" s="4">
        <f>CB77+SUM(CB5:CB74)</f>
        <v>-81.51923271992599</v>
      </c>
      <c r="CC87" s="67">
        <f>CC77+SUM(CC5:CC74)</f>
        <v>6587.66921</v>
      </c>
      <c r="CD87" s="4">
        <f>SUM(BW87:CC87)</f>
        <v>10521.7426138338</v>
      </c>
      <c r="CE87" s="67">
        <f>CE77+SUM(CE5:CE74)</f>
        <v>21092.4820368427</v>
      </c>
      <c r="CF87" s="4"/>
      <c r="CG87" s="4"/>
    </row>
    <row r="88" ht="19" customHeight="1">
      <c r="A88" t="s" s="58">
        <v>1</v>
      </c>
      <c r="B88" s="59"/>
      <c r="C88" s="85"/>
      <c r="D88" s="92">
        <f>'Glad70-before-LQ'!D86</f>
        <v>140.1</v>
      </c>
      <c r="E88" s="93">
        <f>'Glad70-before-LQ'!E86</f>
        <v>6.7</v>
      </c>
      <c r="F88" s="93">
        <f>'Glad70-before-LQ'!F86</f>
        <v>7.1</v>
      </c>
      <c r="G88" s="93">
        <f>'Glad70-before-LQ'!G86</f>
        <v>6.2</v>
      </c>
      <c r="H88" s="93">
        <f>'Glad70-before-LQ'!H86</f>
        <v>6.8</v>
      </c>
      <c r="I88" s="93">
        <f>'Glad70-before-LQ'!I86</f>
        <v>108.8</v>
      </c>
      <c r="J88" s="93">
        <f>'Glad70-before-LQ'!J86</f>
        <v>1979.6</v>
      </c>
      <c r="K88" s="94">
        <f>'Glad70-before-LQ'!K86</f>
        <v>139.8</v>
      </c>
      <c r="L88" s="93">
        <f>'Glad70-before-LQ'!L86</f>
        <v>42.4</v>
      </c>
      <c r="M88" s="93">
        <f>'Glad70-before-LQ'!M86</f>
        <v>33.9</v>
      </c>
      <c r="N88" s="93">
        <f>'Glad70-before-LQ'!N86</f>
        <v>37.2</v>
      </c>
      <c r="O88" s="93">
        <f>'Glad70-before-LQ'!O86</f>
        <v>12</v>
      </c>
      <c r="P88" s="93">
        <f>'Glad70-before-LQ'!P86</f>
        <v>3</v>
      </c>
      <c r="Q88" s="93">
        <f>'Glad70-before-LQ'!Q86</f>
        <v>5.9</v>
      </c>
      <c r="R88" s="93">
        <f>'Glad70-before-LQ'!R86</f>
        <v>1.1</v>
      </c>
      <c r="S88" s="93">
        <f>'Glad70-before-LQ'!S86</f>
        <v>1.5</v>
      </c>
      <c r="T88" s="93">
        <f>'Glad70-before-LQ'!T86</f>
        <v>64.90000000000001</v>
      </c>
      <c r="U88" s="93">
        <f>'Glad70-before-LQ'!U86</f>
        <v>299.3</v>
      </c>
      <c r="V88" s="93">
        <f>'Glad70-before-LQ'!V86</f>
        <v>7.1</v>
      </c>
      <c r="W88" s="93">
        <f>'Glad70-before-LQ'!W86</f>
        <v>206.3</v>
      </c>
      <c r="X88" s="95">
        <f>'Glad70-before-LQ'!X86</f>
        <v>2430.4</v>
      </c>
      <c r="Y88" s="93">
        <f>'Glad70-before-LQ'!Y86</f>
        <v>132.5</v>
      </c>
      <c r="Z88" s="93">
        <f>'Glad70-before-LQ'!Z86</f>
        <v>22.3</v>
      </c>
      <c r="AA88" s="93">
        <f>'Glad70-before-LQ'!AA86</f>
        <v>34.2</v>
      </c>
      <c r="AB88" s="93">
        <f>'Glad70-before-LQ'!AB86</f>
        <v>1.9</v>
      </c>
      <c r="AC88" s="96">
        <f>'Glad70-before-LQ'!AC86</f>
        <v>600</v>
      </c>
      <c r="AD88" s="93">
        <f>'Glad70-before-LQ'!AD86</f>
        <v>2.7</v>
      </c>
      <c r="AE88" s="93">
        <f>'Glad70-before-LQ'!AE86</f>
        <v>53.7</v>
      </c>
      <c r="AF88" s="93">
        <f>'Glad70-before-LQ'!AF86</f>
        <v>88.8</v>
      </c>
      <c r="AG88" s="93">
        <f>'Glad70-before-LQ'!AG86</f>
        <v>130</v>
      </c>
      <c r="AH88" s="93">
        <f>'Glad70-before-LQ'!AH86</f>
        <v>681.5</v>
      </c>
      <c r="AI88" s="93">
        <f>'Glad70-before-LQ'!AI86</f>
        <v>594</v>
      </c>
      <c r="AJ88" s="93">
        <f>'Glad70-before-LQ'!AJ86</f>
        <v>206.8</v>
      </c>
      <c r="AK88" s="93">
        <f>'Glad70-before-LQ'!AK86</f>
        <v>307.4</v>
      </c>
      <c r="AL88" s="93">
        <f>'Glad70-before-LQ'!AL86</f>
        <v>54.8</v>
      </c>
      <c r="AM88" s="93">
        <f>'Glad70-before-LQ'!AM86</f>
        <v>171.5</v>
      </c>
      <c r="AN88" s="93">
        <f>'Glad70-before-LQ'!AN86</f>
        <v>178.4</v>
      </c>
      <c r="AO88" s="93">
        <f>'Glad70-before-LQ'!AO86</f>
        <v>217.4</v>
      </c>
      <c r="AP88" s="93">
        <f>'Glad70-before-LQ'!AP86</f>
        <v>132.4</v>
      </c>
      <c r="AQ88" s="93">
        <f>'Glad70-before-LQ'!AQ86</f>
        <v>14.8</v>
      </c>
      <c r="AR88" s="93">
        <f>'Glad70-before-LQ'!AR86</f>
        <v>18.8</v>
      </c>
      <c r="AS88" s="93">
        <f>'Glad70-before-LQ'!AS86</f>
        <v>570.2</v>
      </c>
      <c r="AT88" s="93">
        <f>'Glad70-before-LQ'!AT86</f>
        <v>5</v>
      </c>
      <c r="AU88" s="93">
        <f>'Glad70-before-LQ'!AU86</f>
        <v>5.2</v>
      </c>
      <c r="AV88" s="93">
        <f>'Glad70-before-LQ'!AV86</f>
        <v>3.6</v>
      </c>
      <c r="AW88" s="93">
        <f>'Glad70-before-LQ'!AW86</f>
        <v>1.3</v>
      </c>
      <c r="AX88" s="93">
        <f>'Glad70-before-LQ'!AX86</f>
        <v>19.9</v>
      </c>
      <c r="AY88" s="93">
        <f>'Glad70-before-LQ'!AY86</f>
        <v>2.5</v>
      </c>
      <c r="AZ88" s="93">
        <f>'Glad70-before-LQ'!AZ86</f>
        <v>95</v>
      </c>
      <c r="BA88" s="93">
        <f>'Glad70-before-LQ'!BA86</f>
        <v>16.7</v>
      </c>
      <c r="BB88" s="93">
        <f>'Glad70-before-LQ'!BB86</f>
        <v>31.4</v>
      </c>
      <c r="BC88" s="93">
        <f>'Glad70-before-LQ'!BC86</f>
        <v>118</v>
      </c>
      <c r="BD88" s="93">
        <f>'Glad70-before-LQ'!BD86</f>
        <v>495.3</v>
      </c>
      <c r="BE88" s="93">
        <f>'Glad70-before-LQ'!BE86</f>
        <v>621.5</v>
      </c>
      <c r="BF88" s="93">
        <f>'Glad70-before-LQ'!BF86</f>
        <v>5.9</v>
      </c>
      <c r="BG88" s="93">
        <f>'Glad70-before-LQ'!BG86</f>
        <v>175</v>
      </c>
      <c r="BH88" s="93">
        <f>'Glad70-before-LQ'!BH86</f>
        <v>43.9</v>
      </c>
      <c r="BI88" s="93">
        <f>'Glad70-before-LQ'!BI86</f>
        <v>126</v>
      </c>
      <c r="BJ88" s="93">
        <f>'Glad70-before-LQ'!BJ86</f>
        <v>1.4</v>
      </c>
      <c r="BK88" s="93">
        <f>'Glad70-before-LQ'!BK86</f>
        <v>77.2</v>
      </c>
      <c r="BL88" s="93">
        <f>'Glad70-before-LQ'!BL86</f>
        <v>255.2</v>
      </c>
      <c r="BM88" s="93">
        <f>'Glad70-before-LQ'!BM86</f>
        <v>28.9</v>
      </c>
      <c r="BN88" s="93">
        <f>'Glad70-before-LQ'!BN86</f>
        <v>6.7</v>
      </c>
      <c r="BO88" s="93">
        <f>'Glad70-before-LQ'!BO86</f>
        <v>347.4</v>
      </c>
      <c r="BP88" s="93">
        <f>'Glad70-before-LQ'!BP86</f>
        <v>96.3</v>
      </c>
      <c r="BQ88" s="93">
        <f>'Glad70-before-LQ'!BQ86</f>
        <v>4.1</v>
      </c>
      <c r="BR88" s="93">
        <f>'Glad70-before-LQ'!BR86</f>
        <v>12.6</v>
      </c>
      <c r="BS88" s="93">
        <f>'Glad70-before-LQ'!BS86</f>
        <v>2.5</v>
      </c>
      <c r="BT88" s="93">
        <f>'Glad70-before-LQ'!BT86</f>
        <v>107.7</v>
      </c>
      <c r="BU88" s="93">
        <f>'Glad70-before-LQ'!BU86</f>
        <v>47.8</v>
      </c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</row>
    <row r="89" ht="19" customHeight="1">
      <c r="A89" t="s" s="58">
        <v>1</v>
      </c>
      <c r="B89" s="59"/>
      <c r="C89" s="89"/>
      <c r="D89" s="90"/>
      <c r="E89" s="4"/>
      <c r="F89" s="4"/>
      <c r="G89" s="4"/>
      <c r="H89" s="4"/>
      <c r="I89" s="4"/>
      <c r="J89" s="4"/>
      <c r="K89" s="69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10"/>
      <c r="Y89" s="4"/>
      <c r="Z89" s="4"/>
      <c r="AA89" s="4"/>
      <c r="AB89" s="4"/>
      <c r="AC89" s="11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</row>
    <row r="90" ht="19" customHeight="1">
      <c r="A90" t="s" s="58">
        <v>1</v>
      </c>
      <c r="B90" s="59"/>
      <c r="C90" t="s" s="76">
        <v>234</v>
      </c>
      <c r="D90" s="88">
        <f>D83+D82-D79</f>
        <v>152.662914180218</v>
      </c>
      <c r="E90" s="9">
        <f>E83+E82-E79</f>
        <v>8.47525779844357</v>
      </c>
      <c r="F90" s="9">
        <f>F83+F82-F79</f>
        <v>8.90104198956233</v>
      </c>
      <c r="G90" s="9">
        <f>G83+G82-G79</f>
        <v>6.99555648948315</v>
      </c>
      <c r="H90" s="9">
        <f>H83+H82-H79</f>
        <v>8.04971830570522</v>
      </c>
      <c r="I90" s="9">
        <f>I83+I82-I79</f>
        <v>121.474581212265</v>
      </c>
      <c r="J90" s="9">
        <f>J83+J82-J79</f>
        <v>2167.620656638040</v>
      </c>
      <c r="K90" s="69">
        <f>K83+K82-K79</f>
        <v>2208.631044935490</v>
      </c>
      <c r="L90" s="9">
        <f>L83+L82-L79</f>
        <v>55.7310374384254</v>
      </c>
      <c r="M90" s="9">
        <f>M83+M82-M79</f>
        <v>49.8096729651659</v>
      </c>
      <c r="N90" s="9">
        <f>N83+N82-N79</f>
        <v>44.8298137927323</v>
      </c>
      <c r="O90" s="9">
        <f>O83+O82-O79</f>
        <v>14.372011137293</v>
      </c>
      <c r="P90" s="9">
        <f>P83+P82-P79</f>
        <v>4.21972266695832</v>
      </c>
      <c r="Q90" s="9">
        <f>Q83+Q82-Q79</f>
        <v>7.48256403213943</v>
      </c>
      <c r="R90" s="9">
        <f>R83+R82-R79</f>
        <v>1.3813658569961</v>
      </c>
      <c r="S90" s="9">
        <f>S83+S82-S79</f>
        <v>2.41314980564921</v>
      </c>
      <c r="T90" s="9">
        <f>T83+T82-T79</f>
        <v>69.2417337470778</v>
      </c>
      <c r="U90" s="9">
        <f>U83+U82-U79</f>
        <v>375.949977876304</v>
      </c>
      <c r="V90" s="9">
        <f>V83+V82-V79</f>
        <v>9.71030359255324</v>
      </c>
      <c r="W90" s="9">
        <f>W83+W82-W79</f>
        <v>264.256091703180</v>
      </c>
      <c r="X90" s="10">
        <f>X83+X82-X79</f>
        <v>0</v>
      </c>
      <c r="Y90" s="9">
        <f>Y83+Y82-Y79</f>
        <v>188.011475945822</v>
      </c>
      <c r="Z90" s="9">
        <f>Z83+Z82-Z79</f>
        <v>42.3034899684625</v>
      </c>
      <c r="AA90" s="9">
        <f>AA83+AA82-AA79</f>
        <v>58.0887972392509</v>
      </c>
      <c r="AB90" s="9">
        <f>AB83+AB82-AB79</f>
        <v>2.66311084099034</v>
      </c>
      <c r="AC90" s="11">
        <f>AC83+AC82-AC79</f>
        <v>849.6561014181131</v>
      </c>
      <c r="AD90" s="9">
        <f>AD83+AD82-AD79</f>
        <v>2.83942582958478</v>
      </c>
      <c r="AE90" s="9">
        <f>AE83+AE82-AE79</f>
        <v>64.3474054282274</v>
      </c>
      <c r="AF90" s="9">
        <f>AF83+AF82-AF79</f>
        <v>110.627532246803</v>
      </c>
      <c r="AG90" s="9">
        <f>AG83+AG82-AG79</f>
        <v>144.375570848231</v>
      </c>
      <c r="AH90" s="9">
        <f>AH83+AH82-AH79</f>
        <v>886.132099547042</v>
      </c>
      <c r="AI90" s="9">
        <f>AI83+AI82-AI79</f>
        <v>747.473288669138</v>
      </c>
      <c r="AJ90" s="9">
        <f>AJ83+AJ82-AJ79</f>
        <v>315.868071532375</v>
      </c>
      <c r="AK90" s="9">
        <f>AK83+AK82-AK79</f>
        <v>527.4406908379279</v>
      </c>
      <c r="AL90" s="9">
        <f>AL83+AL82-AL79</f>
        <v>79.6094806449476</v>
      </c>
      <c r="AM90" s="9">
        <f>AM83+AM82-AM79</f>
        <v>278.348529599119</v>
      </c>
      <c r="AN90" s="9">
        <f>AN83+AN82-AN79</f>
        <v>259.155038839195</v>
      </c>
      <c r="AO90" s="9">
        <f>AO83+AO82-AO79</f>
        <v>329.106732155237</v>
      </c>
      <c r="AP90" s="9">
        <f>AP83+AP82-AP79</f>
        <v>160.381872265475</v>
      </c>
      <c r="AQ90" s="9">
        <f>AQ83+AQ82-AQ79</f>
        <v>19.2665700047849</v>
      </c>
      <c r="AR90" s="9">
        <f>AR83+AR82-AR79</f>
        <v>26.4306739062232</v>
      </c>
      <c r="AS90" s="9">
        <f>AS83+AS82-AS79</f>
        <v>694.0262617138929</v>
      </c>
      <c r="AT90" s="9">
        <f>AT83+AT82-AT79</f>
        <v>7.62415477034294</v>
      </c>
      <c r="AU90" s="9">
        <f>AU83+AU82-AU79</f>
        <v>7.0340376144847</v>
      </c>
      <c r="AV90" s="9">
        <f>AV83+AV82-AV79</f>
        <v>4.55642460908666</v>
      </c>
      <c r="AW90" s="9">
        <f>AW83+AW82-AW79</f>
        <v>1.57662538567041</v>
      </c>
      <c r="AX90" s="9">
        <f>AX83+AX82-AX79</f>
        <v>23.0648003750789</v>
      </c>
      <c r="AY90" s="9">
        <f>AY83+AY82-AY79</f>
        <v>3.85818188713626</v>
      </c>
      <c r="AZ90" s="9">
        <f>AZ83+AZ82-AZ79</f>
        <v>113.617385210074</v>
      </c>
      <c r="BA90" s="9">
        <f>BA83+BA82-BA79</f>
        <v>19.4401812504261</v>
      </c>
      <c r="BB90" s="9">
        <f>BB83+BB82-BB79</f>
        <v>45.3242279965044</v>
      </c>
      <c r="BC90" s="9">
        <f>BC83+BC82-BC79</f>
        <v>152.787539344515</v>
      </c>
      <c r="BD90" s="9">
        <f>BD83+BD82-BD79</f>
        <v>522.566011246984</v>
      </c>
      <c r="BE90" s="9">
        <f>BE83+BE82-BE79</f>
        <v>1006.600641841290</v>
      </c>
      <c r="BF90" s="9">
        <f>BF83+BF82-BF79</f>
        <v>10.1948549353152</v>
      </c>
      <c r="BG90" s="9">
        <f>BG83+BG82-BG79</f>
        <v>417.358308124760</v>
      </c>
      <c r="BH90" s="9">
        <f>BH83+BH82-BH79</f>
        <v>65.4657817925451</v>
      </c>
      <c r="BI90" s="9">
        <f>BI83+BI82-BI79</f>
        <v>272.635535962170</v>
      </c>
      <c r="BJ90" s="9">
        <f>BJ83+BJ82-BJ79</f>
        <v>2.4204981958668</v>
      </c>
      <c r="BK90" s="9">
        <f>BK83+BK82-BK79</f>
        <v>190.244940901872</v>
      </c>
      <c r="BL90" s="9">
        <f>BL83+BL82-BL79</f>
        <v>846.618547281974</v>
      </c>
      <c r="BM90" s="9">
        <f>BM83+BM82-BM79</f>
        <v>74.3168204297131</v>
      </c>
      <c r="BN90" s="9">
        <f>BN83+BN82-BN79</f>
        <v>10.2979217979955</v>
      </c>
      <c r="BO90" s="9">
        <f>BO83+BO82-BO79</f>
        <v>772.848660853067</v>
      </c>
      <c r="BP90" s="9">
        <f>BP83+BP82-BP79</f>
        <v>374.675233771262</v>
      </c>
      <c r="BQ90" s="9">
        <f>BQ83+BQ82-BQ79</f>
        <v>5.12793399003314</v>
      </c>
      <c r="BR90" s="9">
        <f>BR83+BR82-BR79</f>
        <v>18.3124071651068</v>
      </c>
      <c r="BS90" s="9">
        <f>BS83+BS82-BS79</f>
        <v>3.16165320485501</v>
      </c>
      <c r="BT90" s="9">
        <f>BT83+BT82-BT79</f>
        <v>163.412921710876</v>
      </c>
      <c r="BU90" s="9">
        <f>BU83+BU82-BU79</f>
        <v>98.6094554181026</v>
      </c>
      <c r="BV90" s="9">
        <f>BV83+BV82-BV79</f>
        <v>16602.1121227116</v>
      </c>
      <c r="BW90" s="9">
        <f>BW83+BW82-BW79</f>
        <v>2781.5208658022</v>
      </c>
      <c r="BX90" s="9">
        <f>BX83+BX82-BX79</f>
        <v>978.9847048875999</v>
      </c>
      <c r="BY90" s="9">
        <f>BY83+BY82-BY79</f>
        <v>553.9151030207451</v>
      </c>
      <c r="BZ90" s="9">
        <f>BZ83+BZ82-BZ79</f>
        <v>75.1892296608445</v>
      </c>
      <c r="CA90" s="9">
        <f>CA83+CA82-CA79</f>
        <v>179.013280019320</v>
      </c>
      <c r="CB90" s="9">
        <f>CB83+CB82-CB79</f>
        <v>-169.519626122315</v>
      </c>
      <c r="CC90" s="9">
        <f>CC83+CC82-CC79</f>
        <v>6797.437775287220</v>
      </c>
      <c r="CD90" s="9">
        <f>CD83+CD82-CD79</f>
        <v>11196.5413325556</v>
      </c>
      <c r="CE90" s="9">
        <f>CE83+CE82-CE79</f>
        <v>27798.6534552672</v>
      </c>
      <c r="CF90" s="4"/>
      <c r="CG90" s="4"/>
    </row>
    <row r="91" ht="19" customHeight="1">
      <c r="A91" t="s" s="58">
        <v>1</v>
      </c>
      <c r="B91" s="59"/>
      <c r="C91" t="s" s="76">
        <v>88</v>
      </c>
      <c r="D91" s="88">
        <f>SUM(D83,D78,D82)</f>
        <v>155.707177814770</v>
      </c>
      <c r="E91" s="9">
        <f>SUM(E83,E78,E82)</f>
        <v>8.81280911659495</v>
      </c>
      <c r="F91" s="9">
        <f>SUM(F83,F78,F82)</f>
        <v>9.158382081862211</v>
      </c>
      <c r="G91" s="9">
        <f>SUM(G83,G78,G82)</f>
        <v>7.20531344393567</v>
      </c>
      <c r="H91" s="9">
        <f>SUM(H83,H78,H82)</f>
        <v>8.17990098147644</v>
      </c>
      <c r="I91" s="9">
        <f>SUM(I83,I78,I82)</f>
        <v>122.320450692580</v>
      </c>
      <c r="J91" s="9">
        <f>SUM(J83,J78,J82)</f>
        <v>2184.875196305390</v>
      </c>
      <c r="K91" s="69">
        <f>SUM(K83,K78,K82)</f>
        <v>2488.631044935490</v>
      </c>
      <c r="L91" s="9">
        <f>SUM(L83,L78,L82)</f>
        <v>57.9376765931879</v>
      </c>
      <c r="M91" s="9">
        <f>SUM(M83,M78,M82)</f>
        <v>50.7284108351211</v>
      </c>
      <c r="N91" s="9">
        <f>SUM(N83,N78,N82)</f>
        <v>45.3296850374062</v>
      </c>
      <c r="O91" s="9">
        <f>SUM(O83,O78,O82)</f>
        <v>14.7699378704953</v>
      </c>
      <c r="P91" s="9">
        <f>SUM(P83,P78,P82)</f>
        <v>4.3277407949336</v>
      </c>
      <c r="Q91" s="9">
        <f>SUM(Q83,Q78,Q82)</f>
        <v>7.59617434450973</v>
      </c>
      <c r="R91" s="9">
        <f>SUM(R83,R78,R82)</f>
        <v>1.39894709628253</v>
      </c>
      <c r="S91" s="9">
        <f>SUM(S83,S78,S82)</f>
        <v>2.46242249061022</v>
      </c>
      <c r="T91" s="9">
        <f>SUM(T83,T78,T82)</f>
        <v>70.246770342164</v>
      </c>
      <c r="U91" s="9">
        <f>SUM(U83,U78,U82)</f>
        <v>381.966805356160</v>
      </c>
      <c r="V91" s="9">
        <f>SUM(V83,V78,V82)</f>
        <v>9.888564352594569</v>
      </c>
      <c r="W91" s="9">
        <f>SUM(W83,W78,W82)</f>
        <v>268.659373080182</v>
      </c>
      <c r="X91" s="10">
        <f>SUM(X83,X78,X82)</f>
        <v>0</v>
      </c>
      <c r="Y91" s="9">
        <f>SUM(Y83,Y78,Y82)</f>
        <v>191.796645656636</v>
      </c>
      <c r="Z91" s="9">
        <f>SUM(Z83,Z78,Z82)</f>
        <v>42.871060660074</v>
      </c>
      <c r="AA91" s="9">
        <f>SUM(AA83,AA78,AA82)</f>
        <v>59.0284869052624</v>
      </c>
      <c r="AB91" s="9">
        <f>SUM(AB83,AB78,AB82)</f>
        <v>2.71380731584222</v>
      </c>
      <c r="AC91" s="11">
        <f>SUM(AC83,AC78,AC82)</f>
        <v>872.402166212099</v>
      </c>
      <c r="AD91" s="9">
        <f>SUM(AD83,AD78,AD82)</f>
        <v>2.93529807766439</v>
      </c>
      <c r="AE91" s="9">
        <f>SUM(AE83,AE78,AE82)</f>
        <v>66.2042605639913</v>
      </c>
      <c r="AF91" s="9">
        <f>SUM(AF83,AF78,AF82)</f>
        <v>112.359810271073</v>
      </c>
      <c r="AG91" s="9">
        <f>SUM(AG83,AG78,AG82)</f>
        <v>145.810673743075</v>
      </c>
      <c r="AH91" s="9">
        <f>SUM(AH83,AH78,AH82)</f>
        <v>896.566220354075</v>
      </c>
      <c r="AI91" s="9">
        <f>SUM(AI83,AI78,AI82)</f>
        <v>759.3750846858489</v>
      </c>
      <c r="AJ91" s="9">
        <f>SUM(AJ83,AJ78,AJ82)</f>
        <v>322.133103925069</v>
      </c>
      <c r="AK91" s="9">
        <f>SUM(AK83,AK78,AK82)</f>
        <v>541.878626382720</v>
      </c>
      <c r="AL91" s="9">
        <f>SUM(AL83,AL78,AL82)</f>
        <v>84.6283406765988</v>
      </c>
      <c r="AM91" s="9">
        <f>SUM(AM83,AM78,AM82)</f>
        <v>293.225647723479</v>
      </c>
      <c r="AN91" s="9">
        <f>SUM(AN83,AN78,AN82)</f>
        <v>272.884672250149</v>
      </c>
      <c r="AO91" s="9">
        <f>SUM(AO83,AO78,AO82)</f>
        <v>330.393679319918</v>
      </c>
      <c r="AP91" s="9">
        <f>SUM(AP83,AP78,AP82)</f>
        <v>162.797400887601</v>
      </c>
      <c r="AQ91" s="9">
        <f>SUM(AQ83,AQ78,AQ82)</f>
        <v>19.6052802870758</v>
      </c>
      <c r="AR91" s="9">
        <f>SUM(AR83,AR78,AR82)</f>
        <v>27.4048696729911</v>
      </c>
      <c r="AS91" s="9">
        <f>SUM(AS83,AS78,AS82)</f>
        <v>704.952716621978</v>
      </c>
      <c r="AT91" s="9">
        <f>SUM(AT83,AT78,AT82)</f>
        <v>7.76265026109883</v>
      </c>
      <c r="AU91" s="9">
        <f>SUM(AU83,AU78,AU82)</f>
        <v>7.17992599972553</v>
      </c>
      <c r="AV91" s="9">
        <f>SUM(AV83,AV78,AV82)</f>
        <v>4.61782633268061</v>
      </c>
      <c r="AW91" s="9">
        <f>SUM(AW83,AW78,AW82)</f>
        <v>1.58837821593737</v>
      </c>
      <c r="AX91" s="9">
        <f>SUM(AX83,AX78,AX82)</f>
        <v>23.2924516905435</v>
      </c>
      <c r="AY91" s="9">
        <f>SUM(AY83,AY78,AY82)</f>
        <v>3.89731050428265</v>
      </c>
      <c r="AZ91" s="9">
        <f>SUM(AZ83,AZ78,AZ82)</f>
        <v>117.349029701923</v>
      </c>
      <c r="BA91" s="9">
        <f>SUM(BA83,BA78,BA82)</f>
        <v>20.599395163660</v>
      </c>
      <c r="BB91" s="9">
        <f>SUM(BB83,BB78,BB82)</f>
        <v>46.3363788035235</v>
      </c>
      <c r="BC91" s="9">
        <f>SUM(BC83,BC78,BC82)</f>
        <v>155.534983170680</v>
      </c>
      <c r="BD91" s="9">
        <f>SUM(BD83,BD78,BD82)</f>
        <v>564.495780030089</v>
      </c>
      <c r="BE91" s="9">
        <f>SUM(BE83,BE78,BE82)</f>
        <v>1025.3795095465</v>
      </c>
      <c r="BF91" s="9">
        <f>SUM(BF83,BF78,BF82)</f>
        <v>10.3788014143397</v>
      </c>
      <c r="BG91" s="9">
        <f>SUM(BG83,BG78,BG82)</f>
        <v>427.595078441391</v>
      </c>
      <c r="BH91" s="9">
        <f>SUM(BH83,BH78,BH82)</f>
        <v>66.62013618260799</v>
      </c>
      <c r="BI91" s="9">
        <f>SUM(BI83,BI78,BI82)</f>
        <v>276.341634284525</v>
      </c>
      <c r="BJ91" s="9">
        <f>SUM(BJ83,BJ78,BJ82)</f>
        <v>2.43666456310715</v>
      </c>
      <c r="BK91" s="9">
        <f>SUM(BK83,BK78,BK82)</f>
        <v>195.400939654756</v>
      </c>
      <c r="BL91" s="9">
        <f>SUM(BL83,BL78,BL82)</f>
        <v>855.3188739048441</v>
      </c>
      <c r="BM91" s="9">
        <f>SUM(BM83,BM78,BM82)</f>
        <v>75.1326390748583</v>
      </c>
      <c r="BN91" s="9">
        <f>SUM(BN83,BN78,BN82)</f>
        <v>10.3244029691257</v>
      </c>
      <c r="BO91" s="9">
        <f>SUM(BO83,BO78,BO82)</f>
        <v>783.631432663479</v>
      </c>
      <c r="BP91" s="9">
        <f>SUM(BP83,BP78,BP82)</f>
        <v>379.750296477360</v>
      </c>
      <c r="BQ91" s="9">
        <f>SUM(BQ83,BQ78,BQ82)</f>
        <v>4.93735290892988</v>
      </c>
      <c r="BR91" s="9">
        <f>SUM(BR83,BR78,BR82)</f>
        <v>18.6408249472011</v>
      </c>
      <c r="BS91" s="9">
        <f>SUM(BS83,BS78,BS82)</f>
        <v>3.23339334160798</v>
      </c>
      <c r="BT91" s="9">
        <f>SUM(BT83,BT78,BT82)</f>
        <v>167.238305045495</v>
      </c>
      <c r="BU91" s="9">
        <f>SUM(BU83,BU78,BU82)</f>
        <v>102.026025848665</v>
      </c>
      <c r="BV91" s="9">
        <f>SUM(BV83,BV78,BV82)</f>
        <v>17169.2110569019</v>
      </c>
      <c r="BW91" s="9">
        <f>SUM(BW83,BW78,BW82)</f>
        <v>2988.411879226560</v>
      </c>
      <c r="BX91" s="9">
        <f>SUM(BX83,BX78,BX82)</f>
        <v>978.9847048875999</v>
      </c>
      <c r="BY91" s="9">
        <f>SUM(BY83,BY78,BY82)</f>
        <v>650.855409019087</v>
      </c>
      <c r="BZ91" s="9">
        <f>SUM(BZ83,BZ78,BZ82)</f>
        <v>75.9422211749537</v>
      </c>
      <c r="CA91" s="9">
        <f>SUM(CA83,CA78,CA82)</f>
        <v>182.056078011874</v>
      </c>
      <c r="CB91" s="9">
        <f>SUM(CB83,CB78,CB82)</f>
        <v>-166.462284419252</v>
      </c>
      <c r="CC91" s="9">
        <f>SUM(CC83,CC78,CC82)</f>
        <v>6803.323058725810</v>
      </c>
      <c r="CD91" s="9">
        <f>SUM(CD83,CD78,CD82)</f>
        <v>11513.1110666266</v>
      </c>
      <c r="CE91" s="9">
        <f>SUM(CE83,CE78,CE82)</f>
        <v>28682.3221235285</v>
      </c>
      <c r="CF91" s="67">
        <f>SUM(CF83,CF78,CF5:CF74)</f>
        <v>0.430803790291944</v>
      </c>
      <c r="CG91" s="67">
        <f>SUM(CG83,CG78,CG5:CG74)/70</f>
        <v>0.632286793579366</v>
      </c>
    </row>
    <row r="92" ht="19" customHeight="1">
      <c r="A92" t="s" s="58">
        <v>1</v>
      </c>
      <c r="B92" s="59"/>
      <c r="C92" t="s" s="76">
        <v>235</v>
      </c>
      <c r="D92" s="90">
        <f>'Glad70-before-LQ'!D90</f>
        <v>0</v>
      </c>
      <c r="E92" s="4">
        <f>'Glad70-before-LQ'!E90</f>
        <v>0</v>
      </c>
      <c r="F92" s="4">
        <f>'Glad70-before-LQ'!F90</f>
        <v>0</v>
      </c>
      <c r="G92" s="4">
        <f>'Glad70-before-LQ'!G90</f>
        <v>0</v>
      </c>
      <c r="H92" s="4">
        <f>'Glad70-before-LQ'!H90</f>
        <v>0</v>
      </c>
      <c r="I92" s="4">
        <f>'Glad70-before-LQ'!I90</f>
        <v>0</v>
      </c>
      <c r="J92" s="4">
        <f>'Glad70-before-LQ'!J90</f>
        <v>0</v>
      </c>
      <c r="K92" s="69">
        <f>'Glad70-before-LQ'!K90</f>
        <v>0</v>
      </c>
      <c r="L92" s="4">
        <f>'Glad70-before-LQ'!L90</f>
        <v>0</v>
      </c>
      <c r="M92" s="4">
        <f>'Glad70-before-LQ'!M90</f>
        <v>0</v>
      </c>
      <c r="N92" s="4">
        <f>'Glad70-before-LQ'!N90</f>
        <v>0</v>
      </c>
      <c r="O92" s="4">
        <f>'Glad70-before-LQ'!O90</f>
        <v>0</v>
      </c>
      <c r="P92" s="4">
        <f>'Glad70-before-LQ'!P90</f>
        <v>0</v>
      </c>
      <c r="Q92" s="4">
        <f>'Glad70-before-LQ'!Q90</f>
        <v>0</v>
      </c>
      <c r="R92" s="4">
        <f>'Glad70-before-LQ'!R90</f>
        <v>0</v>
      </c>
      <c r="S92" s="4">
        <f>'Glad70-before-LQ'!S90</f>
        <v>0</v>
      </c>
      <c r="T92" s="4">
        <f>'Glad70-before-LQ'!T90</f>
        <v>0</v>
      </c>
      <c r="U92" s="4">
        <f>'Glad70-before-LQ'!U90</f>
        <v>0</v>
      </c>
      <c r="V92" s="4">
        <f>'Glad70-before-LQ'!V90</f>
        <v>0</v>
      </c>
      <c r="W92" s="4">
        <f>'Glad70-before-LQ'!W90</f>
        <v>0</v>
      </c>
      <c r="X92" s="10">
        <f>'Glad70-before-LQ'!X90</f>
        <v>174.65</v>
      </c>
      <c r="Y92" s="4">
        <f>'Glad70-before-LQ'!Y90</f>
        <v>0</v>
      </c>
      <c r="Z92" s="4">
        <f>'Glad70-before-LQ'!Z90</f>
        <v>0</v>
      </c>
      <c r="AA92" s="4">
        <f>'Glad70-before-LQ'!AA90</f>
        <v>0</v>
      </c>
      <c r="AB92" s="4">
        <f>'Glad70-before-LQ'!AB90</f>
        <v>0</v>
      </c>
      <c r="AC92" s="11">
        <f>'Glad70-before-LQ'!AC90</f>
        <v>0</v>
      </c>
      <c r="AD92" s="4">
        <f>'Glad70-before-LQ'!AD90</f>
        <v>0</v>
      </c>
      <c r="AE92" s="4">
        <f>'Glad70-before-LQ'!AE90</f>
        <v>0</v>
      </c>
      <c r="AF92" s="4">
        <f>'Glad70-before-LQ'!AF90</f>
        <v>0</v>
      </c>
      <c r="AG92" s="4">
        <f>'Glad70-before-LQ'!AG90</f>
        <v>0</v>
      </c>
      <c r="AH92" s="4">
        <f>'Glad70-before-LQ'!AH90</f>
        <v>0</v>
      </c>
      <c r="AI92" s="4">
        <f>'Glad70-before-LQ'!AI90</f>
        <v>0</v>
      </c>
      <c r="AJ92" s="4">
        <f>'Glad70-before-LQ'!AJ90</f>
        <v>0</v>
      </c>
      <c r="AK92" s="4">
        <f>'Glad70-before-LQ'!AK90</f>
        <v>0</v>
      </c>
      <c r="AL92" s="4">
        <f>'Glad70-before-LQ'!AL90</f>
        <v>0</v>
      </c>
      <c r="AM92" s="4">
        <f>'Glad70-before-LQ'!AM90</f>
        <v>0</v>
      </c>
      <c r="AN92" s="4">
        <f>'Glad70-before-LQ'!AN90</f>
        <v>0</v>
      </c>
      <c r="AO92" s="4">
        <f>'Glad70-before-LQ'!AO90</f>
        <v>0</v>
      </c>
      <c r="AP92" s="4">
        <f>'Glad70-before-LQ'!AP90</f>
        <v>0</v>
      </c>
      <c r="AQ92" s="4">
        <f>'Glad70-before-LQ'!AQ90</f>
        <v>0</v>
      </c>
      <c r="AR92" s="4">
        <f>'Glad70-before-LQ'!AR90</f>
        <v>0</v>
      </c>
      <c r="AS92" s="4">
        <f>'Glad70-before-LQ'!AS90</f>
        <v>0</v>
      </c>
      <c r="AT92" s="4">
        <f>'Glad70-before-LQ'!AT90</f>
        <v>0</v>
      </c>
      <c r="AU92" s="4">
        <f>'Glad70-before-LQ'!AU90</f>
        <v>0</v>
      </c>
      <c r="AV92" s="4">
        <f>'Glad70-before-LQ'!AV90</f>
        <v>0</v>
      </c>
      <c r="AW92" s="4">
        <f>'Glad70-before-LQ'!AW90</f>
        <v>0</v>
      </c>
      <c r="AX92" s="4">
        <f>'Glad70-before-LQ'!AX90</f>
        <v>0</v>
      </c>
      <c r="AY92" s="4">
        <f>'Glad70-before-LQ'!AY90</f>
        <v>0</v>
      </c>
      <c r="AZ92" s="4">
        <f>'Glad70-before-LQ'!AZ90</f>
        <v>0</v>
      </c>
      <c r="BA92" s="4">
        <f>'Glad70-before-LQ'!BA90</f>
        <v>0</v>
      </c>
      <c r="BB92" s="4">
        <f>'Glad70-before-LQ'!BB90</f>
        <v>0</v>
      </c>
      <c r="BC92" s="4">
        <f>'Glad70-before-LQ'!BC90</f>
        <v>0</v>
      </c>
      <c r="BD92" s="4">
        <f>'Glad70-before-LQ'!BD90</f>
        <v>0</v>
      </c>
      <c r="BE92" s="4">
        <f>'Glad70-before-LQ'!BE90</f>
        <v>0</v>
      </c>
      <c r="BF92" s="4">
        <f>'Glad70-before-LQ'!BF90</f>
        <v>0</v>
      </c>
      <c r="BG92" s="4">
        <f>'Glad70-before-LQ'!BG90</f>
        <v>0</v>
      </c>
      <c r="BH92" s="4">
        <f>'Glad70-before-LQ'!BH90</f>
        <v>0</v>
      </c>
      <c r="BI92" s="4">
        <f>'Glad70-before-LQ'!BI90</f>
        <v>0</v>
      </c>
      <c r="BJ92" s="4">
        <f>'Glad70-before-LQ'!BJ90</f>
        <v>0</v>
      </c>
      <c r="BK92" s="4">
        <f>'Glad70-before-LQ'!BK90</f>
        <v>0</v>
      </c>
      <c r="BL92" s="4">
        <f>'Glad70-before-LQ'!BL90</f>
        <v>0</v>
      </c>
      <c r="BM92" s="4">
        <f>'Glad70-before-LQ'!BM90</f>
        <v>0</v>
      </c>
      <c r="BN92" s="4">
        <f>'Glad70-before-LQ'!BN90</f>
        <v>0</v>
      </c>
      <c r="BO92" s="4">
        <f>'Glad70-before-LQ'!BO90</f>
        <v>0</v>
      </c>
      <c r="BP92" s="4">
        <f>'Glad70-before-LQ'!BP90</f>
        <v>0</v>
      </c>
      <c r="BQ92" s="4">
        <f>'Glad70-before-LQ'!BQ90</f>
        <v>0</v>
      </c>
      <c r="BR92" s="4">
        <f>'Glad70-before-LQ'!BR90</f>
        <v>0</v>
      </c>
      <c r="BS92" s="4">
        <f>'Glad70-before-LQ'!BS90</f>
        <v>0</v>
      </c>
      <c r="BT92" s="4">
        <f>'Glad70-before-LQ'!BT90</f>
        <v>0</v>
      </c>
      <c r="BU92" s="4">
        <f>'Glad70-before-LQ'!BU90</f>
        <v>0</v>
      </c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</row>
    <row r="93" ht="19" customHeight="1">
      <c r="A93" s="59"/>
      <c r="B93" s="59"/>
      <c r="C93" t="s" s="76">
        <v>236</v>
      </c>
      <c r="D93" s="90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69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4">
        <v>1</v>
      </c>
      <c r="U93" s="4">
        <v>1</v>
      </c>
      <c r="V93" s="4">
        <v>1</v>
      </c>
      <c r="W93" s="4">
        <v>1</v>
      </c>
      <c r="X93" s="10">
        <v>0</v>
      </c>
      <c r="Y93" s="4">
        <v>1</v>
      </c>
      <c r="Z93" s="4">
        <v>1</v>
      </c>
      <c r="AA93" s="4">
        <v>1</v>
      </c>
      <c r="AB93" s="4">
        <v>1</v>
      </c>
      <c r="AC93" s="11">
        <v>1</v>
      </c>
      <c r="AD93" s="4">
        <v>1</v>
      </c>
      <c r="AE93" s="4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4">
        <v>1</v>
      </c>
      <c r="BA93" s="4">
        <v>1</v>
      </c>
      <c r="BB93" s="4">
        <v>1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v>1</v>
      </c>
      <c r="BI93" s="4">
        <v>1</v>
      </c>
      <c r="BJ93" s="4">
        <v>1</v>
      </c>
      <c r="BK93" s="4">
        <v>1</v>
      </c>
      <c r="BL93" s="4">
        <v>1</v>
      </c>
      <c r="BM93" s="4">
        <v>1</v>
      </c>
      <c r="BN93" s="4">
        <v>1</v>
      </c>
      <c r="BO93" s="4">
        <v>1</v>
      </c>
      <c r="BP93" s="4">
        <v>1</v>
      </c>
      <c r="BQ93" s="4">
        <v>1</v>
      </c>
      <c r="BR93" s="4">
        <v>1</v>
      </c>
      <c r="BS93" s="4">
        <v>1</v>
      </c>
      <c r="BT93" s="4">
        <v>1</v>
      </c>
      <c r="BU93" s="4">
        <v>1</v>
      </c>
      <c r="BV93" s="4"/>
      <c r="BW93" s="4"/>
      <c r="BX93" s="4"/>
      <c r="BY93" s="4"/>
      <c r="BZ93" s="4"/>
      <c r="CA93" s="4"/>
      <c r="CB93" s="4"/>
      <c r="CC93" s="4"/>
      <c r="CD93" s="4"/>
      <c r="CE93" s="4">
        <f>CE91-'Glad-complete-mm'!CE96</f>
        <v>-638.6371104341</v>
      </c>
      <c r="CF93" s="4"/>
      <c r="CG93" s="4"/>
    </row>
  </sheetData>
  <mergeCells count="1">
    <mergeCell ref="A1:C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G93"/>
  <sheetViews>
    <sheetView workbookViewId="0" showGridLines="0" defaultGridColor="1">
      <pane topLeftCell="D5" xSplit="3" ySplit="4" activePane="bottomRight" state="frozen"/>
    </sheetView>
  </sheetViews>
  <sheetFormatPr defaultColWidth="8.33333" defaultRowHeight="19.9" customHeight="1" outlineLevelRow="0" outlineLevelCol="0"/>
  <cols>
    <col min="1" max="1" width="5" style="163" customWidth="1"/>
    <col min="2" max="2" width="3.5" style="163" customWidth="1"/>
    <col min="3" max="3" width="50.5625" style="163" customWidth="1"/>
    <col min="4" max="4" width="15.8516" style="163" customWidth="1"/>
    <col min="5" max="5" width="17.6719" style="163" customWidth="1"/>
    <col min="6" max="6" width="18.3516" style="163" customWidth="1"/>
    <col min="7" max="7" width="17.5" style="163" customWidth="1"/>
    <col min="8" max="9" width="17.6719" style="163" customWidth="1"/>
    <col min="10" max="11" width="15.8516" style="163" customWidth="1"/>
    <col min="12" max="12" width="16.6719" style="163" customWidth="1"/>
    <col min="13" max="15" width="16.8516" style="163" customWidth="1"/>
    <col min="16" max="17" width="17.6719" style="163" customWidth="1"/>
    <col min="18" max="19" width="18.6719" style="163" customWidth="1"/>
    <col min="20" max="20" width="16.8516" style="163" customWidth="1"/>
    <col min="21" max="21" width="15.8516" style="163" customWidth="1"/>
    <col min="22" max="22" width="17.6719" style="163" customWidth="1"/>
    <col min="23" max="23" width="16.6719" style="163" customWidth="1"/>
    <col min="24" max="24" width="15.8516" style="163" customWidth="1"/>
    <col min="25" max="26" width="16.8516" style="163" customWidth="1"/>
    <col min="27" max="27" width="17.6719" style="163" customWidth="1"/>
    <col min="28" max="28" width="18.6719" style="163" customWidth="1"/>
    <col min="29" max="29" width="15.8516" style="163" customWidth="1"/>
    <col min="30" max="30" width="18.6719" style="163" customWidth="1"/>
    <col min="31" max="32" width="16.8516" style="163" customWidth="1"/>
    <col min="33" max="35" width="15.8516" style="163" customWidth="1"/>
    <col min="36" max="36" width="16.8516" style="163" customWidth="1"/>
    <col min="37" max="40" width="15.8516" style="163" customWidth="1"/>
    <col min="41" max="41" width="17.3516" style="163" customWidth="1"/>
    <col min="42" max="42" width="16.6719" style="163" customWidth="1"/>
    <col min="43" max="45" width="16.8516" style="163" customWidth="1"/>
    <col min="46" max="47" width="17.6719" style="163" customWidth="1"/>
    <col min="48" max="48" width="18.6719" style="163" customWidth="1"/>
    <col min="49" max="49" width="19.5" style="163" customWidth="1"/>
    <col min="50" max="50" width="16.8516" style="163" customWidth="1"/>
    <col min="51" max="51" width="18.6719" style="163" customWidth="1"/>
    <col min="52" max="52" width="15.8516" style="163" customWidth="1"/>
    <col min="53" max="54" width="16.8516" style="163" customWidth="1"/>
    <col min="55" max="55" width="16.5" style="163" customWidth="1"/>
    <col min="56" max="57" width="15.8516" style="163" customWidth="1"/>
    <col min="58" max="58" width="17.6719" style="163" customWidth="1"/>
    <col min="59" max="61" width="16.8516" style="163" customWidth="1"/>
    <col min="62" max="62" width="17.6719" style="163" customWidth="1"/>
    <col min="63" max="63" width="16.8516" style="163" customWidth="1"/>
    <col min="64" max="64" width="15.8516" style="163" customWidth="1"/>
    <col min="65" max="65" width="16.8516" style="163" customWidth="1"/>
    <col min="66" max="66" width="17.6719" style="163" customWidth="1"/>
    <col min="67" max="67" width="16.8516" style="163" customWidth="1"/>
    <col min="68" max="68" width="16.6719" style="163" customWidth="1"/>
    <col min="69" max="69" width="18.6719" style="163" customWidth="1"/>
    <col min="70" max="71" width="17.6719" style="163" customWidth="1"/>
    <col min="72" max="73" width="16.8516" style="163" customWidth="1"/>
    <col min="74" max="74" width="18.6719" style="163" customWidth="1"/>
    <col min="75" max="75" width="37.6719" style="163" customWidth="1"/>
    <col min="76" max="76" width="44.6719" style="163" customWidth="1"/>
    <col min="77" max="77" width="32.8516" style="163" customWidth="1"/>
    <col min="78" max="78" width="43.1719" style="163" customWidth="1"/>
    <col min="79" max="79" width="43.6719" style="163" customWidth="1"/>
    <col min="80" max="80" width="21.3516" style="163" customWidth="1"/>
    <col min="81" max="81" width="26.1719" style="163" customWidth="1"/>
    <col min="82" max="83" width="15.8516" style="163" customWidth="1"/>
    <col min="84" max="84" width="13.1719" style="163" customWidth="1"/>
    <col min="85" max="85" width="9" style="163" customWidth="1"/>
    <col min="86" max="16384" width="8.35156" style="163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</row>
    <row r="2" ht="19" customHeight="1">
      <c r="A2" t="s" s="29">
        <v>1</v>
      </c>
      <c r="B2" s="30">
        <v>0</v>
      </c>
      <c r="C2" s="30"/>
      <c r="D2" t="s" s="29">
        <v>1</v>
      </c>
      <c r="E2" t="s" s="29">
        <v>1</v>
      </c>
      <c r="F2" t="s" s="29">
        <v>1</v>
      </c>
      <c r="G2" t="s" s="29">
        <v>1</v>
      </c>
      <c r="H2" t="s" s="29">
        <v>1</v>
      </c>
      <c r="I2" t="s" s="29">
        <v>1</v>
      </c>
      <c r="J2" t="s" s="29">
        <v>1</v>
      </c>
      <c r="K2" t="s" s="31">
        <v>1</v>
      </c>
      <c r="L2" t="s" s="29">
        <v>1</v>
      </c>
      <c r="M2" t="s" s="29">
        <v>1</v>
      </c>
      <c r="N2" t="s" s="29">
        <v>1</v>
      </c>
      <c r="O2" t="s" s="29">
        <v>1</v>
      </c>
      <c r="P2" t="s" s="29">
        <v>1</v>
      </c>
      <c r="Q2" t="s" s="29">
        <v>1</v>
      </c>
      <c r="R2" t="s" s="29">
        <v>1</v>
      </c>
      <c r="S2" t="s" s="29">
        <v>1</v>
      </c>
      <c r="T2" t="s" s="29">
        <v>1</v>
      </c>
      <c r="U2" t="s" s="29">
        <v>1</v>
      </c>
      <c r="V2" t="s" s="29">
        <v>1</v>
      </c>
      <c r="W2" t="s" s="29">
        <v>1</v>
      </c>
      <c r="X2" t="s" s="32">
        <v>1</v>
      </c>
      <c r="Y2" t="s" s="29">
        <v>1</v>
      </c>
      <c r="Z2" t="s" s="29">
        <v>1</v>
      </c>
      <c r="AA2" t="s" s="29">
        <v>1</v>
      </c>
      <c r="AB2" t="s" s="29">
        <v>1</v>
      </c>
      <c r="AC2" t="s" s="33">
        <v>1</v>
      </c>
      <c r="AD2" t="s" s="29">
        <v>1</v>
      </c>
      <c r="AE2" t="s" s="29">
        <v>1</v>
      </c>
      <c r="AF2" t="s" s="29">
        <v>1</v>
      </c>
      <c r="AG2" t="s" s="29">
        <v>1</v>
      </c>
      <c r="AH2" t="s" s="29">
        <v>1</v>
      </c>
      <c r="AI2" t="s" s="29">
        <v>1</v>
      </c>
      <c r="AJ2" t="s" s="29">
        <v>1</v>
      </c>
      <c r="AK2" t="s" s="29">
        <v>1</v>
      </c>
      <c r="AL2" t="s" s="29">
        <v>1</v>
      </c>
      <c r="AM2" t="s" s="29">
        <v>1</v>
      </c>
      <c r="AN2" t="s" s="29">
        <v>1</v>
      </c>
      <c r="AO2" t="s" s="29">
        <v>1</v>
      </c>
      <c r="AP2" t="s" s="29">
        <v>1</v>
      </c>
      <c r="AQ2" t="s" s="29">
        <v>1</v>
      </c>
      <c r="AR2" t="s" s="29">
        <v>1</v>
      </c>
      <c r="AS2" t="s" s="29">
        <v>1</v>
      </c>
      <c r="AT2" t="s" s="29">
        <v>1</v>
      </c>
      <c r="AU2" t="s" s="29">
        <v>1</v>
      </c>
      <c r="AV2" t="s" s="29">
        <v>1</v>
      </c>
      <c r="AW2" t="s" s="29">
        <v>1</v>
      </c>
      <c r="AX2" t="s" s="29">
        <v>1</v>
      </c>
      <c r="AY2" t="s" s="29">
        <v>1</v>
      </c>
      <c r="AZ2" t="s" s="29">
        <v>1</v>
      </c>
      <c r="BA2" t="s" s="29">
        <v>1</v>
      </c>
      <c r="BB2" t="s" s="29">
        <v>1</v>
      </c>
      <c r="BC2" t="s" s="29">
        <v>1</v>
      </c>
      <c r="BD2" t="s" s="29">
        <v>1</v>
      </c>
      <c r="BE2" t="s" s="29">
        <v>1</v>
      </c>
      <c r="BF2" t="s" s="29">
        <v>1</v>
      </c>
      <c r="BG2" t="s" s="29">
        <v>1</v>
      </c>
      <c r="BH2" t="s" s="29">
        <v>1</v>
      </c>
      <c r="BI2" t="s" s="29">
        <v>1</v>
      </c>
      <c r="BJ2" t="s" s="29">
        <v>1</v>
      </c>
      <c r="BK2" t="s" s="29">
        <v>1</v>
      </c>
      <c r="BL2" t="s" s="29">
        <v>1</v>
      </c>
      <c r="BM2" t="s" s="29">
        <v>1</v>
      </c>
      <c r="BN2" t="s" s="29">
        <v>1</v>
      </c>
      <c r="BO2" t="s" s="29">
        <v>1</v>
      </c>
      <c r="BP2" t="s" s="29">
        <v>1</v>
      </c>
      <c r="BQ2" t="s" s="29">
        <v>1</v>
      </c>
      <c r="BR2" t="s" s="29">
        <v>1</v>
      </c>
      <c r="BS2" t="s" s="29">
        <v>1</v>
      </c>
      <c r="BT2" t="s" s="29">
        <v>1</v>
      </c>
      <c r="BU2" t="s" s="29">
        <v>1</v>
      </c>
      <c r="BV2" s="30"/>
      <c r="BW2" t="s" s="29">
        <v>1</v>
      </c>
      <c r="BX2" t="s" s="29">
        <v>1</v>
      </c>
      <c r="BY2" t="s" s="29">
        <v>1</v>
      </c>
      <c r="BZ2" t="s" s="29">
        <v>1</v>
      </c>
      <c r="CA2" t="s" s="29">
        <v>1</v>
      </c>
      <c r="CB2" t="s" s="29">
        <v>1</v>
      </c>
      <c r="CC2" t="s" s="29">
        <v>1</v>
      </c>
      <c r="CD2" t="s" s="29">
        <v>1</v>
      </c>
      <c r="CE2" t="s" s="29">
        <v>1</v>
      </c>
      <c r="CF2" s="30"/>
      <c r="CG2" s="30"/>
    </row>
    <row r="3" ht="19" customHeight="1">
      <c r="A3" s="30">
        <v>0</v>
      </c>
      <c r="B3" s="30">
        <v>0</v>
      </c>
      <c r="C3" s="34"/>
      <c r="D3" s="30">
        <v>1</v>
      </c>
      <c r="E3" s="30">
        <v>2</v>
      </c>
      <c r="F3" s="30">
        <v>3</v>
      </c>
      <c r="G3" s="30">
        <v>4</v>
      </c>
      <c r="H3" s="30">
        <v>5</v>
      </c>
      <c r="I3" s="30">
        <v>6</v>
      </c>
      <c r="J3" s="30">
        <v>7</v>
      </c>
      <c r="K3" s="35">
        <v>8</v>
      </c>
      <c r="L3" s="30">
        <v>9</v>
      </c>
      <c r="M3" s="30">
        <v>10</v>
      </c>
      <c r="N3" s="30">
        <v>11</v>
      </c>
      <c r="O3" s="30">
        <v>12</v>
      </c>
      <c r="P3" s="30">
        <v>13</v>
      </c>
      <c r="Q3" s="30">
        <v>14</v>
      </c>
      <c r="R3" s="30">
        <v>15</v>
      </c>
      <c r="S3" s="30">
        <v>16</v>
      </c>
      <c r="T3" s="30">
        <v>17</v>
      </c>
      <c r="U3" s="30">
        <v>18</v>
      </c>
      <c r="V3" s="30">
        <v>19</v>
      </c>
      <c r="W3" s="30">
        <v>20</v>
      </c>
      <c r="X3" s="36">
        <v>21</v>
      </c>
      <c r="Y3" s="30">
        <v>22</v>
      </c>
      <c r="Z3" s="30">
        <v>23</v>
      </c>
      <c r="AA3" s="30">
        <v>24</v>
      </c>
      <c r="AB3" s="30">
        <v>25</v>
      </c>
      <c r="AC3" s="37">
        <v>26</v>
      </c>
      <c r="AD3" s="30">
        <v>27</v>
      </c>
      <c r="AE3" s="30">
        <v>28</v>
      </c>
      <c r="AF3" s="30">
        <v>29</v>
      </c>
      <c r="AG3" s="30">
        <v>30</v>
      </c>
      <c r="AH3" s="30">
        <v>31</v>
      </c>
      <c r="AI3" s="30">
        <v>32</v>
      </c>
      <c r="AJ3" s="30">
        <v>33</v>
      </c>
      <c r="AK3" s="30">
        <v>34</v>
      </c>
      <c r="AL3" s="30">
        <v>35</v>
      </c>
      <c r="AM3" s="30">
        <v>36</v>
      </c>
      <c r="AN3" s="30">
        <v>37</v>
      </c>
      <c r="AO3" s="30">
        <v>38</v>
      </c>
      <c r="AP3" s="30">
        <v>39</v>
      </c>
      <c r="AQ3" s="30">
        <v>40</v>
      </c>
      <c r="AR3" s="30">
        <v>41</v>
      </c>
      <c r="AS3" s="30">
        <v>42</v>
      </c>
      <c r="AT3" s="30">
        <v>43</v>
      </c>
      <c r="AU3" s="30">
        <v>44</v>
      </c>
      <c r="AV3" s="30">
        <v>45</v>
      </c>
      <c r="AW3" s="30">
        <v>46</v>
      </c>
      <c r="AX3" s="30">
        <v>47</v>
      </c>
      <c r="AY3" s="30">
        <v>48</v>
      </c>
      <c r="AZ3" s="30">
        <v>49</v>
      </c>
      <c r="BA3" s="30">
        <v>50</v>
      </c>
      <c r="BB3" s="30">
        <v>51</v>
      </c>
      <c r="BC3" s="30">
        <v>52</v>
      </c>
      <c r="BD3" s="30">
        <v>53</v>
      </c>
      <c r="BE3" s="30">
        <v>54</v>
      </c>
      <c r="BF3" s="30">
        <v>55</v>
      </c>
      <c r="BG3" s="30">
        <v>56</v>
      </c>
      <c r="BH3" s="30">
        <v>57</v>
      </c>
      <c r="BI3" s="30">
        <v>58</v>
      </c>
      <c r="BJ3" s="30">
        <v>59</v>
      </c>
      <c r="BK3" s="30">
        <v>60</v>
      </c>
      <c r="BL3" s="30">
        <v>61</v>
      </c>
      <c r="BM3" s="30">
        <v>62</v>
      </c>
      <c r="BN3" s="30">
        <v>63</v>
      </c>
      <c r="BO3" s="30">
        <v>64</v>
      </c>
      <c r="BP3" s="30">
        <v>65</v>
      </c>
      <c r="BQ3" s="30">
        <v>66</v>
      </c>
      <c r="BR3" s="30">
        <v>67</v>
      </c>
      <c r="BS3" s="30">
        <v>68</v>
      </c>
      <c r="BT3" s="30">
        <v>69</v>
      </c>
      <c r="BU3" s="30">
        <v>70</v>
      </c>
      <c r="BV3" s="30"/>
      <c r="BW3" s="30">
        <v>71</v>
      </c>
      <c r="BX3" s="30">
        <v>72</v>
      </c>
      <c r="BY3" s="30">
        <v>73</v>
      </c>
      <c r="BZ3" s="30">
        <v>74</v>
      </c>
      <c r="CA3" s="30">
        <v>75</v>
      </c>
      <c r="CB3" s="30">
        <v>76</v>
      </c>
      <c r="CC3" s="30">
        <v>77</v>
      </c>
      <c r="CD3" s="30">
        <v>78</v>
      </c>
      <c r="CE3" s="30">
        <v>79</v>
      </c>
      <c r="CF3" s="30"/>
      <c r="CG3" s="30"/>
    </row>
    <row r="4" ht="22.1" customHeight="1">
      <c r="A4" s="38"/>
      <c r="B4" s="38"/>
      <c r="C4" s="39"/>
      <c r="D4" t="s" s="40">
        <v>89</v>
      </c>
      <c r="E4" t="s" s="40">
        <v>90</v>
      </c>
      <c r="F4" t="s" s="40">
        <v>91</v>
      </c>
      <c r="G4" t="s" s="40">
        <v>92</v>
      </c>
      <c r="H4" t="s" s="40">
        <v>93</v>
      </c>
      <c r="I4" t="s" s="40">
        <v>94</v>
      </c>
      <c r="J4" t="s" s="40">
        <v>95</v>
      </c>
      <c r="K4" t="s" s="41">
        <v>96</v>
      </c>
      <c r="L4" t="s" s="40">
        <v>258</v>
      </c>
      <c r="M4" t="s" s="40">
        <v>98</v>
      </c>
      <c r="N4" t="s" s="40">
        <v>99</v>
      </c>
      <c r="O4" t="s" s="40">
        <v>100</v>
      </c>
      <c r="P4" t="s" s="40">
        <v>101</v>
      </c>
      <c r="Q4" t="s" s="40">
        <v>102</v>
      </c>
      <c r="R4" t="s" s="40">
        <v>103</v>
      </c>
      <c r="S4" t="s" s="40">
        <v>104</v>
      </c>
      <c r="T4" t="s" s="40">
        <v>105</v>
      </c>
      <c r="U4" t="s" s="40">
        <v>106</v>
      </c>
      <c r="V4" t="s" s="40">
        <v>107</v>
      </c>
      <c r="W4" t="s" s="40">
        <v>258</v>
      </c>
      <c r="X4" t="s" s="42">
        <v>109</v>
      </c>
      <c r="Y4" t="s" s="40">
        <v>110</v>
      </c>
      <c r="Z4" t="s" s="40">
        <v>111</v>
      </c>
      <c r="AA4" t="s" s="40">
        <v>112</v>
      </c>
      <c r="AB4" t="s" s="40">
        <v>113</v>
      </c>
      <c r="AC4" t="s" s="43">
        <v>114</v>
      </c>
      <c r="AD4" t="s" s="40">
        <v>115</v>
      </c>
      <c r="AE4" t="s" s="40">
        <v>116</v>
      </c>
      <c r="AF4" t="s" s="40">
        <v>117</v>
      </c>
      <c r="AG4" t="s" s="40">
        <v>118</v>
      </c>
      <c r="AH4" t="s" s="40">
        <v>119</v>
      </c>
      <c r="AI4" t="s" s="40">
        <v>120</v>
      </c>
      <c r="AJ4" t="s" s="40">
        <v>121</v>
      </c>
      <c r="AK4" t="s" s="40">
        <v>122</v>
      </c>
      <c r="AL4" t="s" s="40">
        <v>123</v>
      </c>
      <c r="AM4" t="s" s="40">
        <v>124</v>
      </c>
      <c r="AN4" t="s" s="40">
        <v>125</v>
      </c>
      <c r="AO4" t="s" s="40">
        <v>126</v>
      </c>
      <c r="AP4" t="s" s="40">
        <v>127</v>
      </c>
      <c r="AQ4" t="s" s="40">
        <v>128</v>
      </c>
      <c r="AR4" t="s" s="40">
        <v>129</v>
      </c>
      <c r="AS4" t="s" s="40">
        <v>130</v>
      </c>
      <c r="AT4" t="s" s="40">
        <v>131</v>
      </c>
      <c r="AU4" t="s" s="40">
        <v>132</v>
      </c>
      <c r="AV4" t="s" s="40">
        <v>133</v>
      </c>
      <c r="AW4" t="s" s="40">
        <v>134</v>
      </c>
      <c r="AX4" t="s" s="40">
        <v>135</v>
      </c>
      <c r="AY4" t="s" s="40">
        <v>136</v>
      </c>
      <c r="AZ4" t="s" s="40">
        <v>137</v>
      </c>
      <c r="BA4" t="s" s="40">
        <v>138</v>
      </c>
      <c r="BB4" t="s" s="40">
        <v>139</v>
      </c>
      <c r="BC4" t="s" s="40">
        <v>140</v>
      </c>
      <c r="BD4" t="s" s="40">
        <v>141</v>
      </c>
      <c r="BE4" t="s" s="40">
        <v>142</v>
      </c>
      <c r="BF4" t="s" s="40">
        <v>143</v>
      </c>
      <c r="BG4" t="s" s="40">
        <v>144</v>
      </c>
      <c r="BH4" t="s" s="40">
        <v>145</v>
      </c>
      <c r="BI4" t="s" s="40">
        <v>146</v>
      </c>
      <c r="BJ4" t="s" s="40">
        <v>147</v>
      </c>
      <c r="BK4" t="s" s="40">
        <v>148</v>
      </c>
      <c r="BL4" t="s" s="40">
        <v>149</v>
      </c>
      <c r="BM4" t="s" s="40">
        <v>150</v>
      </c>
      <c r="BN4" t="s" s="40">
        <v>151</v>
      </c>
      <c r="BO4" t="s" s="40">
        <v>152</v>
      </c>
      <c r="BP4" t="s" s="40">
        <v>153</v>
      </c>
      <c r="BQ4" t="s" s="40">
        <v>154</v>
      </c>
      <c r="BR4" t="s" s="40">
        <v>155</v>
      </c>
      <c r="BS4" t="s" s="40">
        <v>156</v>
      </c>
      <c r="BT4" t="s" s="40">
        <v>157</v>
      </c>
      <c r="BU4" t="s" s="40">
        <v>158</v>
      </c>
      <c r="BV4" t="s" s="44">
        <v>159</v>
      </c>
      <c r="BW4" t="s" s="44">
        <v>160</v>
      </c>
      <c r="BX4" t="s" s="44">
        <v>161</v>
      </c>
      <c r="BY4" t="s" s="44">
        <v>162</v>
      </c>
      <c r="BZ4" t="s" s="44">
        <v>163</v>
      </c>
      <c r="CA4" t="s" s="44">
        <v>164</v>
      </c>
      <c r="CB4" t="s" s="44">
        <v>165</v>
      </c>
      <c r="CC4" t="s" s="44">
        <v>166</v>
      </c>
      <c r="CD4" t="s" s="44">
        <v>167</v>
      </c>
      <c r="CE4" t="s" s="45">
        <v>80</v>
      </c>
      <c r="CF4" t="s" s="45">
        <v>168</v>
      </c>
      <c r="CG4" t="s" s="45">
        <v>169</v>
      </c>
    </row>
    <row r="5" ht="20.25" customHeight="1">
      <c r="A5" t="s" s="47">
        <v>1</v>
      </c>
      <c r="B5" s="48">
        <v>1</v>
      </c>
      <c r="C5" t="s" s="49">
        <v>89</v>
      </c>
      <c r="D5" s="50">
        <f>'Glad70-before-LQ'!D5*$CG5*D$93</f>
        <v>9.407980253082821</v>
      </c>
      <c r="E5" s="51">
        <f>'Glad70-before-LQ'!E5*$CG5*E$93</f>
        <v>0.00596769912936531</v>
      </c>
      <c r="F5" s="51">
        <f>'Glad70-before-LQ'!F5*$CG5*F$93</f>
        <v>0.000214111967924664</v>
      </c>
      <c r="G5" s="51">
        <f>'Glad70-before-LQ'!G5*$CG5*G$93</f>
        <v>0.0206089890626915</v>
      </c>
      <c r="H5" s="51">
        <f>'Glad70-before-LQ'!H5*$CG5*H$93</f>
        <v>1.58703885876897</v>
      </c>
      <c r="I5" s="51">
        <f>'Glad70-before-LQ'!I5*$CG5*I$93</f>
        <v>0.000872363609718669</v>
      </c>
      <c r="J5" s="51">
        <f>'Glad70-before-LQ'!J5*$CG5*J$93</f>
        <v>0.0107395100168981</v>
      </c>
      <c r="K5" s="52">
        <f>'Glad70-before-LQ'!K5*$CG5*K$93</f>
        <v>0.00297473013304292</v>
      </c>
      <c r="L5" s="51">
        <f>'Glad70-before-LQ'!L5*$CG5*L$93</f>
        <v>0.000561253858470574</v>
      </c>
      <c r="M5" s="51">
        <f>'Glad70-before-LQ'!M5*$CG5*M$93</f>
        <v>0.000343829460220384</v>
      </c>
      <c r="N5" s="51">
        <f>'Glad70-before-LQ'!N5*$CG5*N$93</f>
        <v>12.0546094949274</v>
      </c>
      <c r="O5" s="51">
        <f>'Glad70-before-LQ'!O5*$CG5*O$93</f>
        <v>1.86227612748054</v>
      </c>
      <c r="P5" s="51">
        <f>'Glad70-before-LQ'!P5*$CG5*P$93</f>
        <v>0.460852374653451</v>
      </c>
      <c r="Q5" s="51">
        <f>'Glad70-before-LQ'!Q5*$CG5*Q$93</f>
        <v>0.00324561908102079</v>
      </c>
      <c r="R5" s="51">
        <f>'Glad70-before-LQ'!R5*$CG5*R$93</f>
        <v>0.000552968403130422</v>
      </c>
      <c r="S5" s="51">
        <f>'Glad70-before-LQ'!S5*$CG5*S$93</f>
        <v>0.000407869179381709</v>
      </c>
      <c r="T5" s="51">
        <f>'Glad70-before-LQ'!T5*$CG5*T$93</f>
        <v>0.00220224275291189</v>
      </c>
      <c r="U5" s="51">
        <f>'Glad70-before-LQ'!U5*$CG5*U$93</f>
        <v>3.109917909615</v>
      </c>
      <c r="V5" s="51">
        <f>'Glad70-before-LQ'!V5*$CG5*V$93</f>
        <v>0.185219506183581</v>
      </c>
      <c r="W5" s="51">
        <f>'Glad70-before-LQ'!W5*$CG5*W$93</f>
        <v>0.0687905592923245</v>
      </c>
      <c r="X5" s="53">
        <f>'Glad70-before-LQ'!X5*$CG5*X$93</f>
        <v>0</v>
      </c>
      <c r="Y5" s="51">
        <f>'Glad70-before-LQ'!Y5*$CG5*Y$93</f>
        <v>0.0168029169787217</v>
      </c>
      <c r="Z5" s="51">
        <f>'Glad70-before-LQ'!Z5*$CG5*Z$93</f>
        <v>0.00147625705678074</v>
      </c>
      <c r="AA5" s="51">
        <f>'Glad70-before-LQ'!AA5*$CG5*AA$93</f>
        <v>0.00222980084621508</v>
      </c>
      <c r="AB5" s="51">
        <f>'Glad70-before-LQ'!AB5*$CG5*AB$93</f>
        <v>0.00581282675690069</v>
      </c>
      <c r="AC5" s="54">
        <f>'Glad70-before-LQ'!AC5*$CG5*AC$93</f>
        <v>0.0251267364397129</v>
      </c>
      <c r="AD5" s="51">
        <f>'Glad70-before-LQ'!AD5*$CG5*AD$93</f>
        <v>6.260960153540951e-05</v>
      </c>
      <c r="AE5" s="51">
        <f>'Glad70-before-LQ'!AE5*$CG5*AE$93</f>
        <v>0.0259193203620302</v>
      </c>
      <c r="AF5" s="51">
        <f>'Glad70-before-LQ'!AF5*$CG5*AF$93</f>
        <v>0.00105270269795326</v>
      </c>
      <c r="AG5" s="51">
        <f>'Glad70-before-LQ'!AG5*$CG5*AG$93</f>
        <v>0.0904489002908288</v>
      </c>
      <c r="AH5" s="51">
        <f>'Glad70-before-LQ'!AH5*$CG5*AH$93</f>
        <v>0.235218563533311</v>
      </c>
      <c r="AI5" s="51">
        <f>'Glad70-before-LQ'!AI5*$CG5*AI$93</f>
        <v>0.6861710958242559</v>
      </c>
      <c r="AJ5" s="51">
        <f>'Glad70-before-LQ'!AJ5*$CG5*AJ$93</f>
        <v>1.18402797893571</v>
      </c>
      <c r="AK5" s="51">
        <f>'Glad70-before-LQ'!AK5*$CG5*AK$93</f>
        <v>8.23994811548947</v>
      </c>
      <c r="AL5" s="51">
        <f>'Glad70-before-LQ'!AL5*$CG5*AL$93</f>
        <v>1.09610090053485</v>
      </c>
      <c r="AM5" s="51">
        <f>'Glad70-before-LQ'!AM5*$CG5*AM$93</f>
        <v>2.78937727704302</v>
      </c>
      <c r="AN5" s="51">
        <f>'Glad70-before-LQ'!AN5*$CG5*AN$93</f>
        <v>0.0155766030470776</v>
      </c>
      <c r="AO5" s="51">
        <f>'Glad70-before-LQ'!AO5*$CG5*AO$93</f>
        <v>0.08164188852117819</v>
      </c>
      <c r="AP5" s="51">
        <f>'Glad70-before-LQ'!AP5*$CG5*AP$93</f>
        <v>0.0595240367243596</v>
      </c>
      <c r="AQ5" s="51">
        <f>'Glad70-before-LQ'!AQ5*$CG5*AQ$93</f>
        <v>0.00350239764541416</v>
      </c>
      <c r="AR5" s="51">
        <f>'Glad70-before-LQ'!AR5*$CG5*AR$93</f>
        <v>0.008775726831973059</v>
      </c>
      <c r="AS5" s="51">
        <f>'Glad70-before-LQ'!AS5*$CG5*AS$93</f>
        <v>0.213787857498321</v>
      </c>
      <c r="AT5" s="51">
        <f>'Glad70-before-LQ'!AT5*$CG5*AT$93</f>
        <v>0.000108164801173707</v>
      </c>
      <c r="AU5" s="51">
        <f>'Glad70-before-LQ'!AU5*$CG5*AU$93</f>
        <v>0.0130075739016918</v>
      </c>
      <c r="AV5" s="51">
        <f>'Glad70-before-LQ'!AV5*$CG5*AV$93</f>
        <v>1.5587576794531e-05</v>
      </c>
      <c r="AW5" s="51">
        <f>'Glad70-before-LQ'!AW5*$CG5*AW$93</f>
        <v>2.83813228159906e-06</v>
      </c>
      <c r="AX5" s="51">
        <f>'Glad70-before-LQ'!AX5*$CG5*AX$93</f>
        <v>0.000115908962737219</v>
      </c>
      <c r="AY5" s="51">
        <f>'Glad70-before-LQ'!AY5*$CG5*AY$93</f>
        <v>0.00119553526424203</v>
      </c>
      <c r="AZ5" s="51">
        <f>'Glad70-before-LQ'!AZ5*$CG5*AZ$93</f>
        <v>0.000702783572876243</v>
      </c>
      <c r="BA5" s="51">
        <f>'Glad70-before-LQ'!BA5*$CG5*BA$93</f>
        <v>5.39358985009491e-05</v>
      </c>
      <c r="BB5" s="51">
        <f>'Glad70-before-LQ'!BB5*$CG5*BB$93</f>
        <v>9.76721653084064e-05</v>
      </c>
      <c r="BC5" s="51">
        <f>'Glad70-before-LQ'!BC5*$CG5*BC$93</f>
        <v>0.101999844813103</v>
      </c>
      <c r="BD5" s="51">
        <f>'Glad70-before-LQ'!BD5*$CG5*BD$93</f>
        <v>2.17397358432551</v>
      </c>
      <c r="BE5" s="51">
        <f>'Glad70-before-LQ'!BE5*$CG5*BE$93</f>
        <v>0.197927172368102</v>
      </c>
      <c r="BF5" s="51">
        <f>'Glad70-before-LQ'!BF5*$CG5*BF$93</f>
        <v>2.06734316093948e-05</v>
      </c>
      <c r="BG5" s="51">
        <f>'Glad70-before-LQ'!BG5*$CG5*BG$93</f>
        <v>0.0406621864015257</v>
      </c>
      <c r="BH5" s="51">
        <f>'Glad70-before-LQ'!BH5*$CG5*BH$93</f>
        <v>0.0187738980375526</v>
      </c>
      <c r="BI5" s="51">
        <f>'Glad70-before-LQ'!BI5*$CG5*BI$93</f>
        <v>0.0616305755418278</v>
      </c>
      <c r="BJ5" s="51">
        <f>'Glad70-before-LQ'!BJ5*$CG5*BJ$93</f>
        <v>0.00035823611889484</v>
      </c>
      <c r="BK5" s="51">
        <f>'Glad70-before-LQ'!BK5*$CG5*BK$93</f>
        <v>0.109480489369714</v>
      </c>
      <c r="BL5" s="51">
        <f>'Glad70-before-LQ'!BL5*$CG5*BL$93</f>
        <v>0.433209896077581</v>
      </c>
      <c r="BM5" s="51">
        <f>'Glad70-before-LQ'!BM5*$CG5*BM$93</f>
        <v>0.0720618569149088</v>
      </c>
      <c r="BN5" s="51">
        <f>'Glad70-before-LQ'!BN5*$CG5*BN$93</f>
        <v>0.00552871553533266</v>
      </c>
      <c r="BO5" s="51">
        <f>'Glad70-before-LQ'!BO5*$CG5*BO$93</f>
        <v>1.21063828828211</v>
      </c>
      <c r="BP5" s="51">
        <f>'Glad70-before-LQ'!BP5*$CG5*BP$93</f>
        <v>0.393710644133484</v>
      </c>
      <c r="BQ5" s="51">
        <f>'Glad70-before-LQ'!BQ5*$CG5*BQ$93</f>
        <v>0.00630213760469274</v>
      </c>
      <c r="BR5" s="51">
        <f>'Glad70-before-LQ'!BR5*$CG5*BR$93</f>
        <v>0.159712621132609</v>
      </c>
      <c r="BS5" s="51">
        <f>'Glad70-before-LQ'!BS5*$CG5*BS$93</f>
        <v>0.0247748794963854</v>
      </c>
      <c r="BT5" s="51">
        <f>'Glad70-before-LQ'!BT5*$CG5*BT$93</f>
        <v>0.0357028272383531</v>
      </c>
      <c r="BU5" s="51">
        <f>'Glad70-before-LQ'!BU5*$CG5*BU$93</f>
        <v>0.487138988360508</v>
      </c>
      <c r="BV5" s="55">
        <f>SUM(D5:BU5)</f>
        <v>49.1168682987779</v>
      </c>
      <c r="BW5" s="56">
        <f>'Glad-base'!BW5*'Households'!$B$3/'Households'!$B$7</f>
        <v>26.4377679729145</v>
      </c>
      <c r="BX5" s="56">
        <f>'Glad-base'!BX5*'Households'!$B$3/'Households'!$B$7</f>
        <v>0.0317926632234809</v>
      </c>
      <c r="BY5" s="56">
        <f>'Glad-base'!BY5*'Businesses'!$B$4/'Businesses'!$C$4</f>
        <v>8.73221407548812</v>
      </c>
      <c r="BZ5" s="56">
        <f>'Glad-base'!BZ5*'Households'!$B$3/'Households'!$B$7</f>
        <v>0.109401679649846</v>
      </c>
      <c r="CA5" s="56">
        <f>'Glad-base'!CA5*'Households'!$B$3/'Households'!$B$7</f>
        <v>0.6396445241091659</v>
      </c>
      <c r="CB5" s="56">
        <f>'Glad-base'!CB5*'Glad-id-output'!B3/'Glad-id-output'!E3</f>
        <v>-0.110808453644239</v>
      </c>
      <c r="CC5" s="51">
        <f>'Exports'!D6</f>
        <v>53.8</v>
      </c>
      <c r="CD5" s="57">
        <f>SUM(BW5:CC5)</f>
        <v>89.64001246174089</v>
      </c>
      <c r="CE5" s="55">
        <f>SUM(CD5,BV5)</f>
        <v>138.756880760519</v>
      </c>
      <c r="CF5" s="55">
        <v>0.00194035532487508</v>
      </c>
      <c r="CG5" s="55">
        <f>'Glad-id-output'!I3</f>
        <v>0.64</v>
      </c>
    </row>
    <row r="6" ht="20.05" customHeight="1">
      <c r="A6" t="s" s="58">
        <v>1</v>
      </c>
      <c r="B6" s="59">
        <v>2</v>
      </c>
      <c r="C6" t="s" s="60">
        <v>90</v>
      </c>
      <c r="D6" s="61">
        <f>'Glad70-before-LQ'!D6*$CG6*D$93</f>
        <v>0.000120975207742663</v>
      </c>
      <c r="E6" s="62">
        <f>'Glad70-before-LQ'!E6*$CG6*E$93</f>
        <v>0.239163624337361</v>
      </c>
      <c r="F6" s="62">
        <f>'Glad70-before-LQ'!F6*$CG6*F$93</f>
        <v>2.14552885731756e-06</v>
      </c>
      <c r="G6" s="62">
        <f>'Glad70-before-LQ'!G6*$CG6*G$93</f>
        <v>1.57887543314414e-05</v>
      </c>
      <c r="H6" s="62">
        <f>'Glad70-before-LQ'!H6*$CG6*H$93</f>
        <v>1.47748638587091e-05</v>
      </c>
      <c r="I6" s="62">
        <f>'Glad70-before-LQ'!I6*$CG6*I$93</f>
        <v>7.815997824890381e-05</v>
      </c>
      <c r="J6" s="62">
        <f>'Glad70-before-LQ'!J6*$CG6*J$93</f>
        <v>0.0049974794318846</v>
      </c>
      <c r="K6" s="63">
        <f>'Glad70-before-LQ'!K6*$CG6*K$93</f>
        <v>0.000254896304651441</v>
      </c>
      <c r="L6" s="62">
        <f>'Glad70-before-LQ'!L6*$CG6*L$93</f>
        <v>4.7591503878483e-05</v>
      </c>
      <c r="M6" s="62">
        <f>'Glad70-before-LQ'!M6*$CG6*M$93</f>
        <v>9.94574809619503e-06</v>
      </c>
      <c r="N6" s="62">
        <f>'Glad70-before-LQ'!N6*$CG6*N$93</f>
        <v>0.27246459061095</v>
      </c>
      <c r="O6" s="62">
        <f>'Glad70-before-LQ'!O6*$CG6*O$93</f>
        <v>1.30729103095835e-05</v>
      </c>
      <c r="P6" s="62">
        <f>'Glad70-before-LQ'!P6*$CG6*P$93</f>
        <v>3.87418158470139e-06</v>
      </c>
      <c r="Q6" s="62">
        <f>'Glad70-before-LQ'!Q6*$CG6*Q$93</f>
        <v>3.51326216577858e-05</v>
      </c>
      <c r="R6" s="62">
        <f>'Glad70-before-LQ'!R6*$CG6*R$93</f>
        <v>1.07308120300795e-06</v>
      </c>
      <c r="S6" s="62">
        <f>'Glad70-before-LQ'!S6*$CG6*S$93</f>
        <v>1.39819473607524e-06</v>
      </c>
      <c r="T6" s="62">
        <f>'Glad70-before-LQ'!T6*$CG6*T$93</f>
        <v>0.000122578877654533</v>
      </c>
      <c r="U6" s="62">
        <f>'Glad70-before-LQ'!U6*$CG6*U$93</f>
        <v>0.000295998341506458</v>
      </c>
      <c r="V6" s="62">
        <f>'Glad70-before-LQ'!V6*$CG6*V$93</f>
        <v>6.23879909305099e-06</v>
      </c>
      <c r="W6" s="62">
        <f>'Glad70-before-LQ'!W6*$CG6*W$93</f>
        <v>0.000421785312566129</v>
      </c>
      <c r="X6" s="64">
        <f>'Glad70-before-LQ'!X6*$CG6*X$93</f>
        <v>0</v>
      </c>
      <c r="Y6" s="62">
        <f>'Glad70-before-LQ'!Y6*$CG6*Y$93</f>
        <v>0.00019657953858862</v>
      </c>
      <c r="Z6" s="62">
        <f>'Glad70-before-LQ'!Z6*$CG6*Z$93</f>
        <v>3.12709429287993e-05</v>
      </c>
      <c r="AA6" s="62">
        <f>'Glad70-before-LQ'!AA6*$CG6*AA$93</f>
        <v>2.97258235595031e-05</v>
      </c>
      <c r="AB6" s="62">
        <f>'Glad70-before-LQ'!AB6*$CG6*AB$93</f>
        <v>3.25122087230752e-06</v>
      </c>
      <c r="AC6" s="65">
        <f>'Glad70-before-LQ'!AC6*$CG6*AC$93</f>
        <v>0.000297205864670127</v>
      </c>
      <c r="AD6" s="62">
        <f>'Glad70-before-LQ'!AD6*$CG6*AD$93</f>
        <v>3.38483385701687e-06</v>
      </c>
      <c r="AE6" s="62">
        <f>'Glad70-before-LQ'!AE6*$CG6*AE$93</f>
        <v>8.69324972241647e-06</v>
      </c>
      <c r="AF6" s="62">
        <f>'Glad70-before-LQ'!AF6*$CG6*AF$93</f>
        <v>1.64055946586827e-05</v>
      </c>
      <c r="AG6" s="62">
        <f>'Glad70-before-LQ'!AG6*$CG6*AG$93</f>
        <v>0.000160500143123783</v>
      </c>
      <c r="AH6" s="62">
        <f>'Glad70-before-LQ'!AH6*$CG6*AH$93</f>
        <v>0.00152810263619883</v>
      </c>
      <c r="AI6" s="62">
        <f>'Glad70-before-LQ'!AI6*$CG6*AI$93</f>
        <v>0.00108969453972622</v>
      </c>
      <c r="AJ6" s="62">
        <f>'Glad70-before-LQ'!AJ6*$CG6*AJ$93</f>
        <v>0.0215465520302475</v>
      </c>
      <c r="AK6" s="62">
        <f>'Glad70-before-LQ'!AK6*$CG6*AK$93</f>
        <v>0.920953998848473</v>
      </c>
      <c r="AL6" s="62">
        <f>'Glad70-before-LQ'!AL6*$CG6*AL$93</f>
        <v>0.376402527628453</v>
      </c>
      <c r="AM6" s="62">
        <f>'Glad70-before-LQ'!AM6*$CG6*AM$93</f>
        <v>0.513431048649571</v>
      </c>
      <c r="AN6" s="62">
        <f>'Glad70-before-LQ'!AN6*$CG6*AN$93</f>
        <v>0.000100208425626936</v>
      </c>
      <c r="AO6" s="62">
        <f>'Glad70-before-LQ'!AO6*$CG6*AO$93</f>
        <v>0.000158860687993235</v>
      </c>
      <c r="AP6" s="62">
        <f>'Glad70-before-LQ'!AP6*$CG6*AP$93</f>
        <v>1.19210063355943e-05</v>
      </c>
      <c r="AQ6" s="62">
        <f>'Glad70-before-LQ'!AQ6*$CG6*AQ$93</f>
        <v>1.93572642046051e-05</v>
      </c>
      <c r="AR6" s="62">
        <f>'Glad70-before-LQ'!AR6*$CG6*AR$93</f>
        <v>2.27069183184532e-05</v>
      </c>
      <c r="AS6" s="62">
        <f>'Glad70-before-LQ'!AS6*$CG6*AS$93</f>
        <v>0.00030908083153424</v>
      </c>
      <c r="AT6" s="62">
        <f>'Glad70-before-LQ'!AT6*$CG6*AT$93</f>
        <v>1.51124212985191e-06</v>
      </c>
      <c r="AU6" s="62">
        <f>'Glad70-before-LQ'!AU6*$CG6*AU$93</f>
        <v>1.82926742312933e-06</v>
      </c>
      <c r="AV6" s="62">
        <f>'Glad70-before-LQ'!AV6*$CG6*AV$93</f>
        <v>3.31375766736767e-07</v>
      </c>
      <c r="AW6" s="62">
        <f>'Glad70-before-LQ'!AW6*$CG6*AW$93</f>
        <v>3.48929684683496e-08</v>
      </c>
      <c r="AX6" s="62">
        <f>'Glad70-before-LQ'!AX6*$CG6*AX$93</f>
        <v>3.57668704972272e-06</v>
      </c>
      <c r="AY6" s="62">
        <f>'Glad70-before-LQ'!AY6*$CG6*AY$93</f>
        <v>0</v>
      </c>
      <c r="AZ6" s="62">
        <f>'Glad70-before-LQ'!AZ6*$CG6*AZ$93</f>
        <v>6.75274673674609e-07</v>
      </c>
      <c r="BA6" s="62">
        <f>'Glad70-before-LQ'!BA6*$CG6*BA$93</f>
        <v>2.07592000105715e-07</v>
      </c>
      <c r="BB6" s="62">
        <f>'Glad70-before-LQ'!BB6*$CG6*BB$93</f>
        <v>1.15960028018742e-06</v>
      </c>
      <c r="BC6" s="62">
        <f>'Glad70-before-LQ'!BC6*$CG6*BC$93</f>
        <v>6.48518689827763e-05</v>
      </c>
      <c r="BD6" s="62">
        <f>'Glad70-before-LQ'!BD6*$CG6*BD$93</f>
        <v>2.19639642184641e-05</v>
      </c>
      <c r="BE6" s="62">
        <f>'Glad70-before-LQ'!BE6*$CG6*BE$93</f>
        <v>7.36921669302648e-05</v>
      </c>
      <c r="BF6" s="62">
        <f>'Glad70-before-LQ'!BF6*$CG6*BF$93</f>
        <v>2.03422110736825e-07</v>
      </c>
      <c r="BG6" s="62">
        <f>'Glad70-before-LQ'!BG6*$CG6*BG$93</f>
        <v>1.72888797545927e-05</v>
      </c>
      <c r="BH6" s="62">
        <f>'Glad70-before-LQ'!BH6*$CG6*BH$93</f>
        <v>8.01540141200581e-05</v>
      </c>
      <c r="BI6" s="62">
        <f>'Glad70-before-LQ'!BI6*$CG6*BI$93</f>
        <v>2.94929118688623e-05</v>
      </c>
      <c r="BJ6" s="62">
        <f>'Glad70-before-LQ'!BJ6*$CG6*BJ$93</f>
        <v>4.41131292809309e-07</v>
      </c>
      <c r="BK6" s="62">
        <f>'Glad70-before-LQ'!BK6*$CG6*BK$93</f>
        <v>7.27026687070915e-05</v>
      </c>
      <c r="BL6" s="62">
        <f>'Glad70-before-LQ'!BL6*$CG6*BL$93</f>
        <v>9.0408525572868e-05</v>
      </c>
      <c r="BM6" s="62">
        <f>'Glad70-before-LQ'!BM6*$CG6*BM$93</f>
        <v>1.18227963769904e-05</v>
      </c>
      <c r="BN6" s="62">
        <f>'Glad70-before-LQ'!BN6*$CG6*BN$93</f>
        <v>7.220907519715559e-07</v>
      </c>
      <c r="BO6" s="62">
        <f>'Glad70-before-LQ'!BO6*$CG6*BO$93</f>
        <v>0.000366646106537397</v>
      </c>
      <c r="BP6" s="62">
        <f>'Glad70-before-LQ'!BP6*$CG6*BP$93</f>
        <v>0.000106299821833547</v>
      </c>
      <c r="BQ6" s="62">
        <f>'Glad70-before-LQ'!BQ6*$CG6*BQ$93</f>
        <v>1.61815046252204e-06</v>
      </c>
      <c r="BR6" s="62">
        <f>'Glad70-before-LQ'!BR6*$CG6*BR$93</f>
        <v>0.000498907359007747</v>
      </c>
      <c r="BS6" s="62">
        <f>'Glad70-before-LQ'!BS6*$CG6*BS$93</f>
        <v>0.00246472205050495</v>
      </c>
      <c r="BT6" s="62">
        <f>'Glad70-before-LQ'!BT6*$CG6*BT$93</f>
        <v>0.000418131152017986</v>
      </c>
      <c r="BU6" s="62">
        <f>'Glad70-before-LQ'!BU6*$CG6*BU$93</f>
        <v>8.68448548260917e-05</v>
      </c>
      <c r="BV6" s="4">
        <f>SUM(D6:BU6)</f>
        <v>2.35880844113701</v>
      </c>
      <c r="BW6" s="66">
        <f>'Glad-base'!BW6*'Households'!$B$3/'Households'!$B$7</f>
        <v>1.88831897907312</v>
      </c>
      <c r="BX6" s="66">
        <f>'Glad-base'!BX6*'Households'!$B$3/'Households'!$B$7</f>
        <v>0</v>
      </c>
      <c r="BY6" s="66">
        <f>'Glad-base'!BY6*'Businesses'!$B$4/'Businesses'!$C$4</f>
        <v>0.009228543058352801</v>
      </c>
      <c r="BZ6" s="66">
        <f>'Glad-base'!BZ6*'Households'!$B$3/'Households'!$B$7</f>
        <v>0.000162410051493306</v>
      </c>
      <c r="CA6" s="66">
        <f>'Glad-base'!CA6*'Households'!$B$3/'Households'!$B$7</f>
        <v>0.00406741643666323</v>
      </c>
      <c r="CB6" s="66">
        <f>'Glad-base'!CB6*'Glad-id-output'!B4/'Glad-id-output'!E4</f>
        <v>0.483529795748959</v>
      </c>
      <c r="CC6" s="62">
        <f>'Exports'!D7</f>
        <v>1.7</v>
      </c>
      <c r="CD6" s="4">
        <f>SUM(BW6:CC6)</f>
        <v>4.08530714436859</v>
      </c>
      <c r="CE6" s="4">
        <f>SUM(CD6,BV6)</f>
        <v>6.4441155855056</v>
      </c>
      <c r="CF6" s="67">
        <v>0.00538088169521224</v>
      </c>
      <c r="CG6" s="67">
        <f>'Glad-id-output'!I4</f>
        <v>0.870767251668021</v>
      </c>
    </row>
    <row r="7" ht="20.05" customHeight="1">
      <c r="A7" t="s" s="58">
        <v>1</v>
      </c>
      <c r="B7" s="59">
        <v>3</v>
      </c>
      <c r="C7" t="s" s="60">
        <v>170</v>
      </c>
      <c r="D7" s="61">
        <f>'Glad70-before-LQ'!D7*$CG7*D$93</f>
        <v>0.0738314902891596</v>
      </c>
      <c r="E7" s="62">
        <f>'Glad70-before-LQ'!E7*$CG7*E$93</f>
        <v>0.00391362287456177</v>
      </c>
      <c r="F7" s="62">
        <f>'Glad70-before-LQ'!F7*$CG7*F$93</f>
        <v>0.374563273732554</v>
      </c>
      <c r="G7" s="62">
        <f>'Glad70-before-LQ'!G7*$CG7*G$93</f>
        <v>0.000248081469169746</v>
      </c>
      <c r="H7" s="62">
        <f>'Glad70-before-LQ'!H7*$CG7*H$93</f>
        <v>0.000764767623324318</v>
      </c>
      <c r="I7" s="62">
        <f>'Glad70-before-LQ'!I7*$CG7*I$93</f>
        <v>0.00739878002715888</v>
      </c>
      <c r="J7" s="62">
        <f>'Glad70-before-LQ'!J7*$CG7*J$93</f>
        <v>0.24465598747999</v>
      </c>
      <c r="K7" s="63">
        <f>'Glad70-before-LQ'!K7*$CG7*K$93</f>
        <v>0.010972778653982</v>
      </c>
      <c r="L7" s="62">
        <f>'Glad70-before-LQ'!L7*$CG7*L$93</f>
        <v>0.00225450547345099</v>
      </c>
      <c r="M7" s="62">
        <f>'Glad70-before-LQ'!M7*$CG7*M$93</f>
        <v>0.0009941879750962441</v>
      </c>
      <c r="N7" s="62">
        <f>'Glad70-before-LQ'!N7*$CG7*N$93</f>
        <v>0.00165196497270592</v>
      </c>
      <c r="O7" s="62">
        <f>'Glad70-before-LQ'!O7*$CG7*O$93</f>
        <v>0.0009617177427147479</v>
      </c>
      <c r="P7" s="62">
        <f>'Glad70-before-LQ'!P7*$CG7*P$93</f>
        <v>0.000125272126717213</v>
      </c>
      <c r="Q7" s="62">
        <f>'Glad70-before-LQ'!Q7*$CG7*Q$93</f>
        <v>0.813937164083454</v>
      </c>
      <c r="R7" s="62">
        <f>'Glad70-before-LQ'!R7*$CG7*R$93</f>
        <v>0.000134046430020176</v>
      </c>
      <c r="S7" s="62">
        <f>'Glad70-before-LQ'!S7*$CG7*S$93</f>
        <v>0.000561092246276393</v>
      </c>
      <c r="T7" s="62">
        <f>'Glad70-before-LQ'!T7*$CG7*T$93</f>
        <v>0.0359173861434318</v>
      </c>
      <c r="U7" s="62">
        <f>'Glad70-before-LQ'!U7*$CG7*U$93</f>
        <v>1.77274093142442</v>
      </c>
      <c r="V7" s="62">
        <f>'Glad70-before-LQ'!V7*$CG7*V$93</f>
        <v>0.0173819167529647</v>
      </c>
      <c r="W7" s="62">
        <f>'Glad70-before-LQ'!W7*$CG7*W$93</f>
        <v>0.0268378952027123</v>
      </c>
      <c r="X7" s="64">
        <f>'Glad70-before-LQ'!X7*$CG7*X$93</f>
        <v>0</v>
      </c>
      <c r="Y7" s="62">
        <f>'Glad70-before-LQ'!Y7*$CG7*Y$93</f>
        <v>0.0128893880686945</v>
      </c>
      <c r="Z7" s="62">
        <f>'Glad70-before-LQ'!Z7*$CG7*Z$93</f>
        <v>0.00355762220928622</v>
      </c>
      <c r="AA7" s="62">
        <f>'Glad70-before-LQ'!AA7*$CG7*AA$93</f>
        <v>0.00421725596028679</v>
      </c>
      <c r="AB7" s="62">
        <f>'Glad70-before-LQ'!AB7*$CG7*AB$93</f>
        <v>0.000300646633988665</v>
      </c>
      <c r="AC7" s="65">
        <f>'Glad70-before-LQ'!AC7*$CG7*AC$93</f>
        <v>0.00509179820220117</v>
      </c>
      <c r="AD7" s="62">
        <f>'Glad70-before-LQ'!AD7*$CG7*AD$93</f>
        <v>2.10685455497881e-05</v>
      </c>
      <c r="AE7" s="62">
        <f>'Glad70-before-LQ'!AE7*$CG7*AE$93</f>
        <v>0.00223912382476248</v>
      </c>
      <c r="AF7" s="62">
        <f>'Glad70-before-LQ'!AF7*$CG7*AF$93</f>
        <v>0.000153835880443556</v>
      </c>
      <c r="AG7" s="62">
        <f>'Glad70-before-LQ'!AG7*$CG7*AG$93</f>
        <v>0.00484743869317803</v>
      </c>
      <c r="AH7" s="62">
        <f>'Glad70-before-LQ'!AH7*$CG7*AH$93</f>
        <v>0.0197215376546542</v>
      </c>
      <c r="AI7" s="62">
        <f>'Glad70-before-LQ'!AI7*$CG7*AI$93</f>
        <v>0.023493016271034</v>
      </c>
      <c r="AJ7" s="62">
        <f>'Glad70-before-LQ'!AJ7*$CG7*AJ$93</f>
        <v>0.00203289022746026</v>
      </c>
      <c r="AK7" s="62">
        <f>'Glad70-before-LQ'!AK7*$CG7*AK$93</f>
        <v>0.00272271903969604</v>
      </c>
      <c r="AL7" s="62">
        <f>'Glad70-before-LQ'!AL7*$CG7*AL$93</f>
        <v>0.00114974305718231</v>
      </c>
      <c r="AM7" s="62">
        <f>'Glad70-before-LQ'!AM7*$CG7*AM$93</f>
        <v>0.00327280384796561</v>
      </c>
      <c r="AN7" s="62">
        <f>'Glad70-before-LQ'!AN7*$CG7*AN$93</f>
        <v>0.00844348641386718</v>
      </c>
      <c r="AO7" s="62">
        <f>'Glad70-before-LQ'!AO7*$CG7*AO$93</f>
        <v>0.035490810374828</v>
      </c>
      <c r="AP7" s="62">
        <f>'Glad70-before-LQ'!AP7*$CG7*AP$93</f>
        <v>0.00358649872142636</v>
      </c>
      <c r="AQ7" s="62">
        <f>'Glad70-before-LQ'!AQ7*$CG7*AQ$93</f>
        <v>0.000428173881140225</v>
      </c>
      <c r="AR7" s="62">
        <f>'Glad70-before-LQ'!AR7*$CG7*AR$93</f>
        <v>0.00074112661323549</v>
      </c>
      <c r="AS7" s="62">
        <f>'Glad70-before-LQ'!AS7*$CG7*AS$93</f>
        <v>0.00118793773475622</v>
      </c>
      <c r="AT7" s="62">
        <f>'Glad70-before-LQ'!AT7*$CG7*AT$93</f>
        <v>1.87933036269109e-05</v>
      </c>
      <c r="AU7" s="62">
        <f>'Glad70-before-LQ'!AU7*$CG7*AU$93</f>
        <v>1.11248602739786e-05</v>
      </c>
      <c r="AV7" s="62">
        <f>'Glad70-before-LQ'!AV7*$CG7*AV$93</f>
        <v>2.71146202785726e-06</v>
      </c>
      <c r="AW7" s="62">
        <f>'Glad70-before-LQ'!AW7*$CG7*AW$93</f>
        <v>0.00100963403624878</v>
      </c>
      <c r="AX7" s="62">
        <f>'Glad70-before-LQ'!AX7*$CG7*AX$93</f>
        <v>1.83580644233475e-05</v>
      </c>
      <c r="AY7" s="62">
        <f>'Glad70-before-LQ'!AY7*$CG7*AY$93</f>
        <v>1.60078531087648e-05</v>
      </c>
      <c r="AZ7" s="62">
        <f>'Glad70-before-LQ'!AZ7*$CG7*AZ$93</f>
        <v>0.000410649858709687</v>
      </c>
      <c r="BA7" s="62">
        <f>'Glad70-before-LQ'!BA7*$CG7*BA$93</f>
        <v>0.000141514981215362</v>
      </c>
      <c r="BB7" s="62">
        <f>'Glad70-before-LQ'!BB7*$CG7*BB$93</f>
        <v>0.00053987096171504</v>
      </c>
      <c r="BC7" s="62">
        <f>'Glad70-before-LQ'!BC7*$CG7*BC$93</f>
        <v>0.0102506040658121</v>
      </c>
      <c r="BD7" s="62">
        <f>'Glad70-before-LQ'!BD7*$CG7*BD$93</f>
        <v>0.0224407713937277</v>
      </c>
      <c r="BE7" s="62">
        <f>'Glad70-before-LQ'!BE7*$CG7*BE$93</f>
        <v>0.0733651236573732</v>
      </c>
      <c r="BF7" s="62">
        <f>'Glad70-before-LQ'!BF7*$CG7*BF$93</f>
        <v>0.00164593595140157</v>
      </c>
      <c r="BG7" s="62">
        <f>'Glad70-before-LQ'!BG7*$CG7*BG$93</f>
        <v>0.0394977861485767</v>
      </c>
      <c r="BH7" s="62">
        <f>'Glad70-before-LQ'!BH7*$CG7*BH$93</f>
        <v>0.00388658314691399</v>
      </c>
      <c r="BI7" s="62">
        <f>'Glad70-before-LQ'!BI7*$CG7*BI$93</f>
        <v>0.000944507701462284</v>
      </c>
      <c r="BJ7" s="62">
        <f>'Glad70-before-LQ'!BJ7*$CG7*BJ$93</f>
        <v>3.64652839536627e-05</v>
      </c>
      <c r="BK7" s="62">
        <f>'Glad70-before-LQ'!BK7*$CG7*BK$93</f>
        <v>0.008895922547718239</v>
      </c>
      <c r="BL7" s="62">
        <f>'Glad70-before-LQ'!BL7*$CG7*BL$93</f>
        <v>0.0115579985195938</v>
      </c>
      <c r="BM7" s="62">
        <f>'Glad70-before-LQ'!BM7*$CG7*BM$93</f>
        <v>0.0022092263664551</v>
      </c>
      <c r="BN7" s="62">
        <f>'Glad70-before-LQ'!BN7*$CG7*BN$93</f>
        <v>0.000232642422285039</v>
      </c>
      <c r="BO7" s="62">
        <f>'Glad70-before-LQ'!BO7*$CG7*BO$93</f>
        <v>0.0104175994012592</v>
      </c>
      <c r="BP7" s="62">
        <f>'Glad70-before-LQ'!BP7*$CG7*BP$93</f>
        <v>0.00351755079608935</v>
      </c>
      <c r="BQ7" s="62">
        <f>'Glad70-before-LQ'!BQ7*$CG7*BQ$93</f>
        <v>4.34458711848205e-06</v>
      </c>
      <c r="BR7" s="62">
        <f>'Glad70-before-LQ'!BR7*$CG7*BR$93</f>
        <v>0.000381500887382407</v>
      </c>
      <c r="BS7" s="62">
        <f>'Glad70-before-LQ'!BS7*$CG7*BS$93</f>
        <v>6.1409509673778e-05</v>
      </c>
      <c r="BT7" s="62">
        <f>'Glad70-before-LQ'!BT7*$CG7*BT$93</f>
        <v>0.0272045864179705</v>
      </c>
      <c r="BU7" s="62">
        <f>'Glad70-before-LQ'!BU7*$CG7*BU$93</f>
        <v>0.00222928604068254</v>
      </c>
      <c r="BV7" s="4">
        <f>SUM(D7:BU7)</f>
        <v>3.7463842948063</v>
      </c>
      <c r="BW7" s="66">
        <f>'Glad-base'!BW7*'Households'!$B$3/'Households'!$B$7</f>
        <v>0.181083326292482</v>
      </c>
      <c r="BX7" s="66">
        <f>'Glad-base'!BX7*'Households'!$B$3/'Households'!$B$7</f>
        <v>0.194056127703399</v>
      </c>
      <c r="BY7" s="66">
        <f>'Glad-base'!BY7*'Businesses'!$B$4/'Businesses'!$C$4</f>
        <v>0.0350183535923496</v>
      </c>
      <c r="BZ7" s="66">
        <f>'Glad-base'!BZ7*'Households'!$B$3/'Households'!$B$7</f>
        <v>0.0007995112461380021</v>
      </c>
      <c r="CA7" s="66">
        <f>'Glad-base'!CA7*'Households'!$B$3/'Households'!$B$7</f>
        <v>0.0156400282492276</v>
      </c>
      <c r="CB7" s="66">
        <f>'Glad-base'!CB7*'Glad-id-output'!B5/'Glad-id-output'!E5</f>
        <v>0.19393877021024</v>
      </c>
      <c r="CC7" s="62">
        <f>'Exports'!D8</f>
        <v>2.6</v>
      </c>
      <c r="CD7" s="4">
        <f>SUM(BW7:CC7)</f>
        <v>3.22053611729384</v>
      </c>
      <c r="CE7" s="4">
        <f>SUM(CD7,BV7)</f>
        <v>6.96692041210014</v>
      </c>
      <c r="CF7" s="67">
        <v>0.00273772463078795</v>
      </c>
      <c r="CG7" s="67">
        <f>'Glad-id-output'!I5</f>
        <v>0.6</v>
      </c>
    </row>
    <row r="8" ht="20.05" customHeight="1">
      <c r="A8" t="s" s="58">
        <v>1</v>
      </c>
      <c r="B8" s="59">
        <v>4</v>
      </c>
      <c r="C8" t="s" s="60">
        <v>171</v>
      </c>
      <c r="D8" s="61">
        <f>'Glad70-before-LQ'!D8*$CG8*D$93</f>
        <v>0.07404302782667729</v>
      </c>
      <c r="E8" s="62">
        <f>'Glad70-before-LQ'!E8*$CG8*E$93</f>
        <v>0.00243344993784278</v>
      </c>
      <c r="F8" s="62">
        <f>'Glad70-before-LQ'!F8*$CG8*F$93</f>
        <v>6.15440497001131e-05</v>
      </c>
      <c r="G8" s="62">
        <f>'Glad70-before-LQ'!G8*$CG8*G$93</f>
        <v>0.0132545535682266</v>
      </c>
      <c r="H8" s="62">
        <f>'Glad70-before-LQ'!H8*$CG8*H$93</f>
        <v>0.00189013928639463</v>
      </c>
      <c r="I8" s="62">
        <f>'Glad70-before-LQ'!I8*$CG8*I$93</f>
        <v>0.0113818967987988</v>
      </c>
      <c r="J8" s="62">
        <f>'Glad70-before-LQ'!J8*$CG8*J$93</f>
        <v>0.82275446895616</v>
      </c>
      <c r="K8" s="63">
        <f>'Glad70-before-LQ'!K8*$CG8*K$93</f>
        <v>0.0374906979200989</v>
      </c>
      <c r="L8" s="62">
        <f>'Glad70-before-LQ'!L8*$CG8*L$93</f>
        <v>0.00705840325197678</v>
      </c>
      <c r="M8" s="62">
        <f>'Glad70-before-LQ'!M8*$CG8*M$93</f>
        <v>0.0010775672718752</v>
      </c>
      <c r="N8" s="62">
        <f>'Glad70-before-LQ'!N8*$CG8*N$93</f>
        <v>0.152973716702271</v>
      </c>
      <c r="O8" s="62">
        <f>'Glad70-before-LQ'!O8*$CG8*O$93</f>
        <v>0.00162355611133398</v>
      </c>
      <c r="P8" s="62">
        <f>'Glad70-before-LQ'!P8*$CG8*P$93</f>
        <v>0.0142948391054829</v>
      </c>
      <c r="Q8" s="62">
        <f>'Glad70-before-LQ'!Q8*$CG8*Q$93</f>
        <v>0.0002943111435681</v>
      </c>
      <c r="R8" s="62">
        <f>'Glad70-before-LQ'!R8*$CG8*R$93</f>
        <v>7.61121680621928e-05</v>
      </c>
      <c r="S8" s="62">
        <f>'Glad70-before-LQ'!S8*$CG8*S$93</f>
        <v>0.000113379627009535</v>
      </c>
      <c r="T8" s="62">
        <f>'Glad70-before-LQ'!T8*$CG8*T$93</f>
        <v>0.0160493634587211</v>
      </c>
      <c r="U8" s="62">
        <f>'Glad70-before-LQ'!U8*$CG8*U$93</f>
        <v>0.0037714138863433</v>
      </c>
      <c r="V8" s="62">
        <f>'Glad70-before-LQ'!V8*$CG8*V$93</f>
        <v>0.00015553623038474</v>
      </c>
      <c r="W8" s="62">
        <f>'Glad70-before-LQ'!W8*$CG8*W$93</f>
        <v>0.016101996940058</v>
      </c>
      <c r="X8" s="64">
        <f>'Glad70-before-LQ'!X8*$CG8*X$93</f>
        <v>0</v>
      </c>
      <c r="Y8" s="62">
        <f>'Glad70-before-LQ'!Y8*$CG8*Y$93</f>
        <v>0.00855422462481472</v>
      </c>
      <c r="Z8" s="62">
        <f>'Glad70-before-LQ'!Z8*$CG8*Z$93</f>
        <v>0.00217148625189023</v>
      </c>
      <c r="AA8" s="62">
        <f>'Glad70-before-LQ'!AA8*$CG8*AA$93</f>
        <v>0.000495656227880511</v>
      </c>
      <c r="AB8" s="62">
        <f>'Glad70-before-LQ'!AB8*$CG8*AB$93</f>
        <v>5.32743642444858e-05</v>
      </c>
      <c r="AC8" s="65">
        <f>'Glad70-before-LQ'!AC8*$CG8*AC$93</f>
        <v>0.0406715009272389</v>
      </c>
      <c r="AD8" s="62">
        <f>'Glad70-before-LQ'!AD8*$CG8*AD$93</f>
        <v>0.000554312655977818</v>
      </c>
      <c r="AE8" s="62">
        <f>'Glad70-before-LQ'!AE8*$CG8*AE$93</f>
        <v>0.000130879634447054</v>
      </c>
      <c r="AF8" s="62">
        <f>'Glad70-before-LQ'!AF8*$CG8*AF$93</f>
        <v>0.000809972942399296</v>
      </c>
      <c r="AG8" s="62">
        <f>'Glad70-before-LQ'!AG8*$CG8*AG$93</f>
        <v>0.0110077226147082</v>
      </c>
      <c r="AH8" s="62">
        <f>'Glad70-before-LQ'!AH8*$CG8*AH$93</f>
        <v>0.211798657789366</v>
      </c>
      <c r="AI8" s="62">
        <f>'Glad70-before-LQ'!AI8*$CG8*AI$93</f>
        <v>0.108591128053992</v>
      </c>
      <c r="AJ8" s="62">
        <f>'Glad70-before-LQ'!AJ8*$CG8*AJ$93</f>
        <v>0.06428951108034781</v>
      </c>
      <c r="AK8" s="62">
        <f>'Glad70-before-LQ'!AK8*$CG8*AK$93</f>
        <v>1.99596241406679</v>
      </c>
      <c r="AL8" s="62">
        <f>'Glad70-before-LQ'!AL8*$CG8*AL$93</f>
        <v>0.222525642558284</v>
      </c>
      <c r="AM8" s="62">
        <f>'Glad70-before-LQ'!AM8*$CG8*AM$93</f>
        <v>0.451906006961661</v>
      </c>
      <c r="AN8" s="62">
        <f>'Glad70-before-LQ'!AN8*$CG8*AN$93</f>
        <v>0.009297185354735839</v>
      </c>
      <c r="AO8" s="62">
        <f>'Glad70-before-LQ'!AO8*$CG8*AO$93</f>
        <v>0.0208191323554273</v>
      </c>
      <c r="AP8" s="62">
        <f>'Glad70-before-LQ'!AP8*$CG8*AP$93</f>
        <v>0.00096242336145156</v>
      </c>
      <c r="AQ8" s="62">
        <f>'Glad70-before-LQ'!AQ8*$CG8*AQ$93</f>
        <v>0.000434264573721554</v>
      </c>
      <c r="AR8" s="62">
        <f>'Glad70-before-LQ'!AR8*$CG8*AR$93</f>
        <v>0.00211552574438395</v>
      </c>
      <c r="AS8" s="62">
        <f>'Glad70-before-LQ'!AS8*$CG8*AS$93</f>
        <v>0.0502372737034277</v>
      </c>
      <c r="AT8" s="62">
        <f>'Glad70-before-LQ'!AT8*$CG8*AT$93</f>
        <v>1.70577742682252e-05</v>
      </c>
      <c r="AU8" s="62">
        <f>'Glad70-before-LQ'!AU8*$CG8*AU$93</f>
        <v>0.000166964241221946</v>
      </c>
      <c r="AV8" s="62">
        <f>'Glad70-before-LQ'!AV8*$CG8*AV$93</f>
        <v>2.28333644451138e-05</v>
      </c>
      <c r="AW8" s="62">
        <f>'Glad70-before-LQ'!AW8*$CG8*AW$93</f>
        <v>3.43012222286634e-05</v>
      </c>
      <c r="AX8" s="62">
        <f>'Glad70-before-LQ'!AX8*$CG8*AX$93</f>
        <v>0.000377857585363841</v>
      </c>
      <c r="AY8" s="62">
        <f>'Glad70-before-LQ'!AY8*$CG8*AY$93</f>
        <v>1.05837045347205e-06</v>
      </c>
      <c r="AZ8" s="62">
        <f>'Glad70-before-LQ'!AZ8*$CG8*AZ$93</f>
        <v>1.80603907813065e-05</v>
      </c>
      <c r="BA8" s="62">
        <f>'Glad70-before-LQ'!BA8*$CG8*BA$93</f>
        <v>6.07128513300406e-06</v>
      </c>
      <c r="BB8" s="62">
        <f>'Glad70-before-LQ'!BB8*$CG8*BB$93</f>
        <v>2.56396536331694e-05</v>
      </c>
      <c r="BC8" s="62">
        <f>'Glad70-before-LQ'!BC8*$CG8*BC$93</f>
        <v>0.009736330954245521</v>
      </c>
      <c r="BD8" s="62">
        <f>'Glad70-before-LQ'!BD8*$CG8*BD$93</f>
        <v>0.00323767263793946</v>
      </c>
      <c r="BE8" s="62">
        <f>'Glad70-before-LQ'!BE8*$CG8*BE$93</f>
        <v>0.0117178990391714</v>
      </c>
      <c r="BF8" s="62">
        <f>'Glad70-before-LQ'!BF8*$CG8*BF$93</f>
        <v>5.69164989246158e-05</v>
      </c>
      <c r="BG8" s="62">
        <f>'Glad70-before-LQ'!BG8*$CG8*BG$93</f>
        <v>0.00328888354059712</v>
      </c>
      <c r="BH8" s="62">
        <f>'Glad70-before-LQ'!BH8*$CG8*BH$93</f>
        <v>0.0129962541962054</v>
      </c>
      <c r="BI8" s="62">
        <f>'Glad70-before-LQ'!BI8*$CG8*BI$93</f>
        <v>0.0162648228448417</v>
      </c>
      <c r="BJ8" s="62">
        <f>'Glad70-before-LQ'!BJ8*$CG8*BJ$93</f>
        <v>2.81238128770802e-05</v>
      </c>
      <c r="BK8" s="62">
        <f>'Glad70-before-LQ'!BK8*$CG8*BK$93</f>
        <v>0.0103911734429154</v>
      </c>
      <c r="BL8" s="62">
        <f>'Glad70-before-LQ'!BL8*$CG8*BL$93</f>
        <v>0.00492221909783056</v>
      </c>
      <c r="BM8" s="62">
        <f>'Glad70-before-LQ'!BM8*$CG8*BM$93</f>
        <v>0.0006657741164797501</v>
      </c>
      <c r="BN8" s="62">
        <f>'Glad70-before-LQ'!BN8*$CG8*BN$93</f>
        <v>1.97126484714485e-05</v>
      </c>
      <c r="BO8" s="62">
        <f>'Glad70-before-LQ'!BO8*$CG8*BO$93</f>
        <v>0.0383837609234375</v>
      </c>
      <c r="BP8" s="62">
        <f>'Glad70-before-LQ'!BP8*$CG8*BP$93</f>
        <v>0.00827910343877512</v>
      </c>
      <c r="BQ8" s="62">
        <f>'Glad70-before-LQ'!BQ8*$CG8*BQ$93</f>
        <v>0.00121335731572097</v>
      </c>
      <c r="BR8" s="62">
        <f>'Glad70-before-LQ'!BR8*$CG8*BR$93</f>
        <v>0.00172539727325195</v>
      </c>
      <c r="BS8" s="62">
        <f>'Glad70-before-LQ'!BS8*$CG8*BS$93</f>
        <v>0.000650620318351038</v>
      </c>
      <c r="BT8" s="62">
        <f>'Glad70-before-LQ'!BT8*$CG8*BT$93</f>
        <v>0.0616644756187969</v>
      </c>
      <c r="BU8" s="62">
        <f>'Glad70-before-LQ'!BU8*$CG8*BU$93</f>
        <v>0.0126079249291322</v>
      </c>
      <c r="BV8" s="4">
        <f>SUM(D8:BU8)</f>
        <v>4.57880843662367</v>
      </c>
      <c r="BW8" s="66">
        <f>'Glad-base'!BW8*'Households'!$B$3/'Households'!$B$7</f>
        <v>1.82909633292482</v>
      </c>
      <c r="BX8" s="66">
        <f>'Glad-base'!BX8*'Households'!$B$3/'Households'!$B$7</f>
        <v>0.0686660144181256</v>
      </c>
      <c r="BY8" s="66">
        <f>'Glad-base'!BY8*'Businesses'!$B$4/'Businesses'!$C$4</f>
        <v>0.0217899216743592</v>
      </c>
      <c r="BZ8" s="66">
        <f>'Glad-base'!BZ8*'Households'!$B$3/'Households'!$B$7</f>
        <v>0.000445433450051493</v>
      </c>
      <c r="CA8" s="66">
        <f>'Glad-base'!CA8*'Households'!$B$3/'Households'!$B$7</f>
        <v>0.00967354869207003</v>
      </c>
      <c r="CB8" s="66">
        <f>'Glad-base'!CB8*'Glad-id-output'!B6/'Glad-id-output'!E6</f>
        <v>0.0073577289795815</v>
      </c>
      <c r="CC8" s="62">
        <f>'Exports'!D9</f>
        <v>2</v>
      </c>
      <c r="CD8" s="4">
        <f>SUM(BW8:CC8)</f>
        <v>3.93702898013901</v>
      </c>
      <c r="CE8" s="4">
        <f>SUM(CD8,BV8)</f>
        <v>8.515837416762681</v>
      </c>
      <c r="CF8" s="67">
        <v>0.00297245949160971</v>
      </c>
      <c r="CG8" s="67">
        <f>'Glad-id-output'!I6</f>
        <v>0.8</v>
      </c>
    </row>
    <row r="9" ht="20.05" customHeight="1">
      <c r="A9" t="s" s="58">
        <v>1</v>
      </c>
      <c r="B9" s="59">
        <v>5</v>
      </c>
      <c r="C9" t="s" s="60">
        <v>172</v>
      </c>
      <c r="D9" s="61">
        <f>'Glad70-before-LQ'!D9*$CG9*D$93</f>
        <v>1.55676276000082</v>
      </c>
      <c r="E9" s="62">
        <f>'Glad70-before-LQ'!E9*$CG9*E$93</f>
        <v>0.008915944074562639</v>
      </c>
      <c r="F9" s="62">
        <f>'Glad70-before-LQ'!F9*$CG9*F$93</f>
        <v>0.326687193184368</v>
      </c>
      <c r="G9" s="62">
        <f>'Glad70-before-LQ'!G9*$CG9*G$93</f>
        <v>0.0289324686971316</v>
      </c>
      <c r="H9" s="62">
        <f>'Glad70-before-LQ'!H9*$CG9*H$93</f>
        <v>0.0225881334290575</v>
      </c>
      <c r="I9" s="62">
        <f>'Glad70-before-LQ'!I9*$CG9*I$93</f>
        <v>0.00575324907638448</v>
      </c>
      <c r="J9" s="62">
        <f>'Glad70-before-LQ'!J9*$CG9*J$93</f>
        <v>0.09967837045874101</v>
      </c>
      <c r="K9" s="63">
        <f>'Glad70-before-LQ'!K9*$CG9*K$93</f>
        <v>0.0802056351568452</v>
      </c>
      <c r="L9" s="62">
        <f>'Glad70-before-LQ'!L9*$CG9*L$93</f>
        <v>0.0149607130241995</v>
      </c>
      <c r="M9" s="62">
        <f>'Glad70-before-LQ'!M9*$CG9*M$93</f>
        <v>0.000187230142516155</v>
      </c>
      <c r="N9" s="62">
        <f>'Glad70-before-LQ'!N9*$CG9*N$93</f>
        <v>0.000434662401479616</v>
      </c>
      <c r="O9" s="62">
        <f>'Glad70-before-LQ'!O9*$CG9*O$93</f>
        <v>0.000114037412472429</v>
      </c>
      <c r="P9" s="62">
        <f>'Glad70-before-LQ'!P9*$CG9*P$93</f>
        <v>2.53919368937088e-05</v>
      </c>
      <c r="Q9" s="62">
        <f>'Glad70-before-LQ'!Q9*$CG9*Q$93</f>
        <v>0.000189988141916091</v>
      </c>
      <c r="R9" s="62">
        <f>'Glad70-before-LQ'!R9*$CG9*R$93</f>
        <v>1.79599360999716e-05</v>
      </c>
      <c r="S9" s="62">
        <f>'Glad70-before-LQ'!S9*$CG9*S$93</f>
        <v>2.27992529064528e-05</v>
      </c>
      <c r="T9" s="62">
        <f>'Glad70-before-LQ'!T9*$CG9*T$93</f>
        <v>0.00213212601500137</v>
      </c>
      <c r="U9" s="62">
        <f>'Glad70-before-LQ'!U9*$CG9*U$93</f>
        <v>0.00232632950204131</v>
      </c>
      <c r="V9" s="62">
        <f>'Glad70-before-LQ'!V9*$CG9*V$93</f>
        <v>8.492683875139101e-05</v>
      </c>
      <c r="W9" s="62">
        <f>'Glad70-before-LQ'!W9*$CG9*W$93</f>
        <v>0.00450168179893195</v>
      </c>
      <c r="X9" s="64">
        <f>'Glad70-before-LQ'!X9*$CG9*X$93</f>
        <v>0</v>
      </c>
      <c r="Y9" s="62">
        <f>'Glad70-before-LQ'!Y9*$CG9*Y$93</f>
        <v>0.00221092135004873</v>
      </c>
      <c r="Z9" s="62">
        <f>'Glad70-before-LQ'!Z9*$CG9*Z$93</f>
        <v>0.000499070840896235</v>
      </c>
      <c r="AA9" s="62">
        <f>'Glad70-before-LQ'!AA9*$CG9*AA$93</f>
        <v>0.000385535991892887</v>
      </c>
      <c r="AB9" s="62">
        <f>'Glad70-before-LQ'!AB9*$CG9*AB$93</f>
        <v>3.10322712926167e-05</v>
      </c>
      <c r="AC9" s="65">
        <f>'Glad70-before-LQ'!AC9*$CG9*AC$93</f>
        <v>0.00515273286097412</v>
      </c>
      <c r="AD9" s="62">
        <f>'Glad70-before-LQ'!AD9*$CG9*AD$93</f>
        <v>6.55086167718423e-05</v>
      </c>
      <c r="AE9" s="62">
        <f>'Glad70-before-LQ'!AE9*$CG9*AE$93</f>
        <v>0.000156463907796108</v>
      </c>
      <c r="AF9" s="62">
        <f>'Glad70-before-LQ'!AF9*$CG9*AF$93</f>
        <v>0.000146014991854191</v>
      </c>
      <c r="AG9" s="62">
        <f>'Glad70-before-LQ'!AG9*$CG9*AG$93</f>
        <v>0.00188304780338625</v>
      </c>
      <c r="AH9" s="62">
        <f>'Glad70-before-LQ'!AH9*$CG9*AH$93</f>
        <v>0.0263580700466048</v>
      </c>
      <c r="AI9" s="62">
        <f>'Glad70-before-LQ'!AI9*$CG9*AI$93</f>
        <v>0.0154002596610653</v>
      </c>
      <c r="AJ9" s="62">
        <f>'Glad70-before-LQ'!AJ9*$CG9*AJ$93</f>
        <v>0.00296552859675868</v>
      </c>
      <c r="AK9" s="62">
        <f>'Glad70-before-LQ'!AK9*$CG9*AK$93</f>
        <v>0.00147945843350763</v>
      </c>
      <c r="AL9" s="62">
        <f>'Glad70-before-LQ'!AL9*$CG9*AL$93</f>
        <v>0.000523036364349558</v>
      </c>
      <c r="AM9" s="62">
        <f>'Glad70-before-LQ'!AM9*$CG9*AM$93</f>
        <v>0.00100490090970369</v>
      </c>
      <c r="AN9" s="62">
        <f>'Glad70-before-LQ'!AN9*$CG9*AN$93</f>
        <v>0.00494413800142213</v>
      </c>
      <c r="AO9" s="62">
        <f>'Glad70-before-LQ'!AO9*$CG9*AO$93</f>
        <v>0.0028239943496356</v>
      </c>
      <c r="AP9" s="62">
        <f>'Glad70-before-LQ'!AP9*$CG9*AP$93</f>
        <v>0.000329432509888767</v>
      </c>
      <c r="AQ9" s="62">
        <f>'Glad70-before-LQ'!AQ9*$CG9*AQ$93</f>
        <v>0.000139033370314743</v>
      </c>
      <c r="AR9" s="62">
        <f>'Glad70-before-LQ'!AR9*$CG9*AR$93</f>
        <v>0.000325504224853636</v>
      </c>
      <c r="AS9" s="62">
        <f>'Glad70-before-LQ'!AS9*$CG9*AS$93</f>
        <v>0.00792566037090137</v>
      </c>
      <c r="AT9" s="62">
        <f>'Glad70-before-LQ'!AT9*$CG9*AT$93</f>
        <v>1.25118863421159e-05</v>
      </c>
      <c r="AU9" s="62">
        <f>'Glad70-before-LQ'!AU9*$CG9*AU$93</f>
        <v>2.33526312453135e-05</v>
      </c>
      <c r="AV9" s="62">
        <f>'Glad70-before-LQ'!AV9*$CG9*AV$93</f>
        <v>3.54734978709048e-06</v>
      </c>
      <c r="AW9" s="62">
        <f>'Glad70-before-LQ'!AW9*$CG9*AW$93</f>
        <v>5.32827376445997e-05</v>
      </c>
      <c r="AX9" s="62">
        <f>'Glad70-before-LQ'!AX9*$CG9*AX$93</f>
        <v>8.75094479530328e-05</v>
      </c>
      <c r="AY9" s="62">
        <f>'Glad70-before-LQ'!AY9*$CG9*AY$93</f>
        <v>1.95194436820009e-06</v>
      </c>
      <c r="AZ9" s="62">
        <f>'Glad70-before-LQ'!AZ9*$CG9*AZ$93</f>
        <v>0.000340554856176307</v>
      </c>
      <c r="BA9" s="62">
        <f>'Glad70-before-LQ'!BA9*$CG9*BA$93</f>
        <v>0.000180928217762402</v>
      </c>
      <c r="BB9" s="62">
        <f>'Glad70-before-LQ'!BB9*$CG9*BB$93</f>
        <v>7.787404441314681e-05</v>
      </c>
      <c r="BC9" s="62">
        <f>'Glad70-before-LQ'!BC9*$CG9*BC$93</f>
        <v>0.00168393714253123</v>
      </c>
      <c r="BD9" s="62">
        <f>'Glad70-before-LQ'!BD9*$CG9*BD$93</f>
        <v>0.000699012729121104</v>
      </c>
      <c r="BE9" s="62">
        <f>'Glad70-before-LQ'!BE9*$CG9*BE$93</f>
        <v>0.008622356697722071</v>
      </c>
      <c r="BF9" s="62">
        <f>'Glad70-before-LQ'!BF9*$CG9*BF$93</f>
        <v>0.000108330353077295</v>
      </c>
      <c r="BG9" s="62">
        <f>'Glad70-before-LQ'!BG9*$CG9*BG$93</f>
        <v>0.00260346238050995</v>
      </c>
      <c r="BH9" s="62">
        <f>'Glad70-before-LQ'!BH9*$CG9*BH$93</f>
        <v>0.00170243952954258</v>
      </c>
      <c r="BI9" s="62">
        <f>'Glad70-before-LQ'!BI9*$CG9*BI$93</f>
        <v>0.0137266640471605</v>
      </c>
      <c r="BJ9" s="62">
        <f>'Glad70-before-LQ'!BJ9*$CG9*BJ$93</f>
        <v>7.03925135872055e-06</v>
      </c>
      <c r="BK9" s="62">
        <f>'Glad70-before-LQ'!BK9*$CG9*BK$93</f>
        <v>0.00351464581948122</v>
      </c>
      <c r="BL9" s="62">
        <f>'Glad70-before-LQ'!BL9*$CG9*BL$93</f>
        <v>0.00166135334537978</v>
      </c>
      <c r="BM9" s="62">
        <f>'Glad70-before-LQ'!BM9*$CG9*BM$93</f>
        <v>0.000249451106439304</v>
      </c>
      <c r="BN9" s="62">
        <f>'Glad70-before-LQ'!BN9*$CG9*BN$93</f>
        <v>2.16677749115818e-05</v>
      </c>
      <c r="BO9" s="62">
        <f>'Glad70-before-LQ'!BO9*$CG9*BO$93</f>
        <v>0.00554003649862201</v>
      </c>
      <c r="BP9" s="62">
        <f>'Glad70-before-LQ'!BP9*$CG9*BP$93</f>
        <v>0.00140854365943844</v>
      </c>
      <c r="BQ9" s="62">
        <f>'Glad70-before-LQ'!BQ9*$CG9*BQ$93</f>
        <v>2.96037998722256e-05</v>
      </c>
      <c r="BR9" s="62">
        <f>'Glad70-before-LQ'!BR9*$CG9*BR$93</f>
        <v>0.000173463961928713</v>
      </c>
      <c r="BS9" s="62">
        <f>'Glad70-before-LQ'!BS9*$CG9*BS$93</f>
        <v>2.59144631165225e-05</v>
      </c>
      <c r="BT9" s="62">
        <f>'Glad70-before-LQ'!BT9*$CG9*BT$93</f>
        <v>0.008624629767049851</v>
      </c>
      <c r="BU9" s="62">
        <f>'Glad70-before-LQ'!BU9*$CG9*BU$93</f>
        <v>0.0016390830952254</v>
      </c>
      <c r="BV9" s="4">
        <f>SUM(D9:BU9)</f>
        <v>2.28209409449322</v>
      </c>
      <c r="BW9" s="66">
        <f>'Glad-base'!BW9*'Households'!$B$3/'Households'!$B$7</f>
        <v>0.0375364260556128</v>
      </c>
      <c r="BX9" s="66">
        <f>'Glad-base'!BX9*'Households'!$B$3/'Households'!$B$7</f>
        <v>1.35045092298661</v>
      </c>
      <c r="BY9" s="66">
        <f>'Glad-base'!BY9*'Businesses'!$B$4/'Businesses'!$C$4</f>
        <v>0.0781484707717274</v>
      </c>
      <c r="BZ9" s="66">
        <f>'Glad-base'!BZ9*'Households'!$B$3/'Households'!$B$7</f>
        <v>0.00299861499485067</v>
      </c>
      <c r="CA9" s="66">
        <f>'Glad-base'!CA9*'Households'!$B$3/'Households'!$B$7</f>
        <v>0.033996543738414</v>
      </c>
      <c r="CB9" s="66">
        <f>'Glad-base'!CB9*'Glad-id-output'!B7/'Glad-id-output'!E7</f>
        <v>0.022343320037517</v>
      </c>
      <c r="CC9" s="62">
        <f>'Exports'!D10</f>
        <v>2.8</v>
      </c>
      <c r="CD9" s="4">
        <f>SUM(BW9:CC9)</f>
        <v>4.32547429858473</v>
      </c>
      <c r="CE9" s="4">
        <f>SUM(CD9,BV9)</f>
        <v>6.60756839307795</v>
      </c>
      <c r="CF9" s="67">
        <v>0.000927193355306998</v>
      </c>
      <c r="CG9" s="67">
        <f>'Glad-id-output'!I7</f>
        <v>0.150044110890581</v>
      </c>
    </row>
    <row r="10" ht="20.05" customHeight="1">
      <c r="A10" t="s" s="58">
        <v>1</v>
      </c>
      <c r="B10" s="59">
        <v>6</v>
      </c>
      <c r="C10" t="s" s="60">
        <v>94</v>
      </c>
      <c r="D10" s="61">
        <f>'Glad70-before-LQ'!D10*$CG10*D$93</f>
        <v>0.07514899155474961</v>
      </c>
      <c r="E10" s="62">
        <f>'Glad70-before-LQ'!E10*$CG10*E$93</f>
        <v>0.00188707521051093</v>
      </c>
      <c r="F10" s="62">
        <f>'Glad70-before-LQ'!F10*$CG10*F$93</f>
        <v>0.000243931264603206</v>
      </c>
      <c r="G10" s="62">
        <f>'Glad70-before-LQ'!G10*$CG10*G$93</f>
        <v>0.00150555073250032</v>
      </c>
      <c r="H10" s="62">
        <f>'Glad70-before-LQ'!H10*$CG10*H$93</f>
        <v>0.00279270638618468</v>
      </c>
      <c r="I10" s="62">
        <f>'Glad70-before-LQ'!I10*$CG10*I$93</f>
        <v>2.991736882221</v>
      </c>
      <c r="J10" s="62">
        <f>'Glad70-before-LQ'!J10*$CG10*J$93</f>
        <v>13.5397500605751</v>
      </c>
      <c r="K10" s="63">
        <f>'Glad70-before-LQ'!K10*$CG10*K$93</f>
        <v>163.3646</v>
      </c>
      <c r="L10" s="62">
        <f>'Glad70-before-LQ'!L10*$CG10*L$93</f>
        <v>1.87749626146006</v>
      </c>
      <c r="M10" s="62">
        <f>'Glad70-before-LQ'!M10*$CG10*M$93</f>
        <v>0.0716462306671503</v>
      </c>
      <c r="N10" s="62">
        <f>'Glad70-before-LQ'!N10*$CG10*N$93</f>
        <v>0.0306495578831009</v>
      </c>
      <c r="O10" s="62">
        <f>'Glad70-before-LQ'!O10*$CG10*O$93</f>
        <v>0.009619663671958229</v>
      </c>
      <c r="P10" s="62">
        <f>'Glad70-before-LQ'!P10*$CG10*P$93</f>
        <v>0.00403983598621829</v>
      </c>
      <c r="Q10" s="62">
        <f>'Glad70-before-LQ'!Q10*$CG10*Q$93</f>
        <v>0.00191096841723554</v>
      </c>
      <c r="R10" s="62">
        <f>'Glad70-before-LQ'!R10*$CG10*R$93</f>
        <v>0.0061661107769307</v>
      </c>
      <c r="S10" s="62">
        <f>'Glad70-before-LQ'!S10*$CG10*S$93</f>
        <v>0.000903546721953226</v>
      </c>
      <c r="T10" s="62">
        <f>'Glad70-before-LQ'!T10*$CG10*T$93</f>
        <v>0.108634647701322</v>
      </c>
      <c r="U10" s="62">
        <f>'Glad70-before-LQ'!U10*$CG10*U$93</f>
        <v>0.615194893799921</v>
      </c>
      <c r="V10" s="62">
        <f>'Glad70-before-LQ'!V10*$CG10*V$93</f>
        <v>0.00388354082975546</v>
      </c>
      <c r="W10" s="62">
        <f>'Glad70-before-LQ'!W10*$CG10*W$93</f>
        <v>8.19186264219452</v>
      </c>
      <c r="X10" s="64">
        <f>'Glad70-before-LQ'!X10*$CG10*X$93</f>
        <v>0</v>
      </c>
      <c r="Y10" s="62">
        <f>'Glad70-before-LQ'!Y10*$CG10*Y$93</f>
        <v>0.903143208394249</v>
      </c>
      <c r="Z10" s="62">
        <f>'Glad70-before-LQ'!Z10*$CG10*Z$93</f>
        <v>0.0126185788886108</v>
      </c>
      <c r="AA10" s="62">
        <f>'Glad70-before-LQ'!AA10*$CG10*AA$93</f>
        <v>0.007918373188210341</v>
      </c>
      <c r="AB10" s="62">
        <f>'Glad70-before-LQ'!AB10*$CG10*AB$93</f>
        <v>0.000507410907140525</v>
      </c>
      <c r="AC10" s="65">
        <f>'Glad70-before-LQ'!AC10*$CG10*AC$93</f>
        <v>500</v>
      </c>
      <c r="AD10" s="62">
        <f>'Glad70-before-LQ'!AD10*$CG10*AD$93</f>
        <v>0.0022874143226518</v>
      </c>
      <c r="AE10" s="62">
        <f>'Glad70-before-LQ'!AE10*$CG10*AE$93</f>
        <v>0.00773394296566434</v>
      </c>
      <c r="AF10" s="62">
        <f>'Glad70-before-LQ'!AF10*$CG10*AF$93</f>
        <v>0.0150444610235695</v>
      </c>
      <c r="AG10" s="62">
        <f>'Glad70-before-LQ'!AG10*$CG10*AG$93</f>
        <v>0.0604196674947181</v>
      </c>
      <c r="AH10" s="62">
        <f>'Glad70-before-LQ'!AH10*$CG10*AH$93</f>
        <v>0.557051704039941</v>
      </c>
      <c r="AI10" s="62">
        <f>'Glad70-before-LQ'!AI10*$CG10*AI$93</f>
        <v>0.153936749188224</v>
      </c>
      <c r="AJ10" s="62">
        <f>'Glad70-before-LQ'!AJ10*$CG10*AJ$93</f>
        <v>0.272489160284375</v>
      </c>
      <c r="AK10" s="62">
        <f>'Glad70-before-LQ'!AK10*$CG10*AK$93</f>
        <v>0.115356418819392</v>
      </c>
      <c r="AL10" s="62">
        <f>'Glad70-before-LQ'!AL10*$CG10*AL$93</f>
        <v>0.0355226177765782</v>
      </c>
      <c r="AM10" s="62">
        <f>'Glad70-before-LQ'!AM10*$CG10*AM$93</f>
        <v>0.0418669733379677</v>
      </c>
      <c r="AN10" s="62">
        <f>'Glad70-before-LQ'!AN10*$CG10*AN$93</f>
        <v>0.0940767380482755</v>
      </c>
      <c r="AO10" s="62">
        <f>'Glad70-before-LQ'!AO10*$CG10*AO$93</f>
        <v>0.26507952419803</v>
      </c>
      <c r="AP10" s="62">
        <f>'Glad70-before-LQ'!AP10*$CG10*AP$93</f>
        <v>0.0365597665256955</v>
      </c>
      <c r="AQ10" s="62">
        <f>'Glad70-before-LQ'!AQ10*$CG10*AQ$93</f>
        <v>0.0021338208297168</v>
      </c>
      <c r="AR10" s="62">
        <f>'Glad70-before-LQ'!AR10*$CG10*AR$93</f>
        <v>0.00863312577704334</v>
      </c>
      <c r="AS10" s="62">
        <f>'Glad70-before-LQ'!AS10*$CG10*AS$93</f>
        <v>0.29294051293696</v>
      </c>
      <c r="AT10" s="62">
        <f>'Glad70-before-LQ'!AT10*$CG10*AT$93</f>
        <v>0.00082288884878255</v>
      </c>
      <c r="AU10" s="62">
        <f>'Glad70-before-LQ'!AU10*$CG10*AU$93</f>
        <v>0.0020125219316654</v>
      </c>
      <c r="AV10" s="62">
        <f>'Glad70-before-LQ'!AV10*$CG10*AV$93</f>
        <v>0.000326374403037345</v>
      </c>
      <c r="AW10" s="62">
        <f>'Glad70-before-LQ'!AW10*$CG10*AW$93</f>
        <v>0.00062323237070374</v>
      </c>
      <c r="AX10" s="62">
        <f>'Glad70-before-LQ'!AX10*$CG10*AX$93</f>
        <v>0.00555142838555337</v>
      </c>
      <c r="AY10" s="62">
        <f>'Glad70-before-LQ'!AY10*$CG10*AY$93</f>
        <v>0.000151258777308714</v>
      </c>
      <c r="AZ10" s="62">
        <f>'Glad70-before-LQ'!AZ10*$CG10*AZ$93</f>
        <v>0.00666950585708713</v>
      </c>
      <c r="BA10" s="62">
        <f>'Glad70-before-LQ'!BA10*$CG10*BA$93</f>
        <v>0.00296853261499912</v>
      </c>
      <c r="BB10" s="62">
        <f>'Glad70-before-LQ'!BB10*$CG10*BB$93</f>
        <v>0.0262947609882912</v>
      </c>
      <c r="BC10" s="62">
        <f>'Glad70-before-LQ'!BC10*$CG10*BC$93</f>
        <v>0.0431780571843221</v>
      </c>
      <c r="BD10" s="62">
        <f>'Glad70-before-LQ'!BD10*$CG10*BD$93</f>
        <v>0.238288613860693</v>
      </c>
      <c r="BE10" s="62">
        <f>'Glad70-before-LQ'!BE10*$CG10*BE$93</f>
        <v>0.997489910376633</v>
      </c>
      <c r="BF10" s="62">
        <f>'Glad70-before-LQ'!BF10*$CG10*BF$93</f>
        <v>0.00645602997801933</v>
      </c>
      <c r="BG10" s="62">
        <f>'Glad70-before-LQ'!BG10*$CG10*BG$93</f>
        <v>0.48028035850152</v>
      </c>
      <c r="BH10" s="62">
        <f>'Glad70-before-LQ'!BH10*$CG10*BH$93</f>
        <v>0.0125770561094412</v>
      </c>
      <c r="BI10" s="62">
        <f>'Glad70-before-LQ'!BI10*$CG10*BI$93</f>
        <v>0.130455853669106</v>
      </c>
      <c r="BJ10" s="62">
        <f>'Glad70-before-LQ'!BJ10*$CG10*BJ$93</f>
        <v>0.00271060437806691</v>
      </c>
      <c r="BK10" s="62">
        <f>'Glad70-before-LQ'!BK10*$CG10*BK$93</f>
        <v>0.0210767683493246</v>
      </c>
      <c r="BL10" s="62">
        <f>'Glad70-before-LQ'!BL10*$CG10*BL$93</f>
        <v>0.134061063258008</v>
      </c>
      <c r="BM10" s="62">
        <f>'Glad70-before-LQ'!BM10*$CG10*BM$93</f>
        <v>0.0166985029660932</v>
      </c>
      <c r="BN10" s="62">
        <f>'Glad70-before-LQ'!BN10*$CG10*BN$93</f>
        <v>0.00210596004733737</v>
      </c>
      <c r="BO10" s="62">
        <f>'Glad70-before-LQ'!BO10*$CG10*BO$93</f>
        <v>0.126385189538946</v>
      </c>
      <c r="BP10" s="62">
        <f>'Glad70-before-LQ'!BP10*$CG10*BP$93</f>
        <v>0.0392380578675458</v>
      </c>
      <c r="BQ10" s="62">
        <f>'Glad70-before-LQ'!BQ10*$CG10*BQ$93</f>
        <v>0.000726212475129161</v>
      </c>
      <c r="BR10" s="62">
        <f>'Glad70-before-LQ'!BR10*$CG10*BR$93</f>
        <v>0.00304233273554873</v>
      </c>
      <c r="BS10" s="62">
        <f>'Glad70-before-LQ'!BS10*$CG10*BS$93</f>
        <v>0.000903715537833015</v>
      </c>
      <c r="BT10" s="62">
        <f>'Glad70-before-LQ'!BT10*$CG10*BT$93</f>
        <v>0.0724783873555019</v>
      </c>
      <c r="BU10" s="62">
        <f>'Glad70-before-LQ'!BU10*$CG10*BU$93</f>
        <v>0.021001467076555</v>
      </c>
      <c r="BV10" s="4">
        <f>SUM(D10:BU10)</f>
        <v>696.179567912445</v>
      </c>
      <c r="BW10" s="66">
        <f>'Glad-base'!BW10*'Households'!$B$3/'Households'!$B$7</f>
        <v>0.0965091876210093</v>
      </c>
      <c r="BX10" s="66">
        <f>'Glad-base'!BX10*'Households'!$B$3/'Households'!$B$7</f>
        <v>0.11356612415036</v>
      </c>
      <c r="BY10" s="66">
        <f>'Glad-base'!BY10*'Businesses'!$B$4/'Businesses'!$C$4</f>
        <v>0.345889825966556</v>
      </c>
      <c r="BZ10" s="66">
        <f>'Glad-base'!BZ10*'Households'!$B$3/'Households'!$B$7</f>
        <v>0.084696841853759</v>
      </c>
      <c r="CA10" s="66">
        <f>'Glad-base'!CA10*'Households'!$B$3/'Households'!$B$7</f>
        <v>0.193033302636457</v>
      </c>
      <c r="CB10" s="66">
        <f>'Glad-base'!CB10*'Glad-id-output'!B8/'Glad-id-output'!E8</f>
        <v>1.4485751271544</v>
      </c>
      <c r="CC10" s="62">
        <f>'Exports'!D11</f>
        <v>120.8</v>
      </c>
      <c r="CD10" s="4">
        <f>SUM(BW10:CC10)</f>
        <v>123.082270409383</v>
      </c>
      <c r="CE10" s="4">
        <f>SUM(CD10,BV10)</f>
        <v>819.261838321828</v>
      </c>
      <c r="CF10" s="67">
        <v>0.00213714038912734</v>
      </c>
      <c r="CG10" s="67">
        <f>'Glad-id-output'!I8</f>
        <v>1</v>
      </c>
    </row>
    <row r="11" ht="20.05" customHeight="1">
      <c r="A11" t="s" s="58">
        <v>1</v>
      </c>
      <c r="B11" s="59">
        <v>7</v>
      </c>
      <c r="C11" t="s" s="60">
        <v>173</v>
      </c>
      <c r="D11" s="61">
        <f>'Glad70-before-LQ'!D11*$CG11*D$93</f>
        <v>0.133960191274051</v>
      </c>
      <c r="E11" s="62">
        <f>'Glad70-before-LQ'!E11*$CG11*E$93</f>
        <v>0.0327313652638066</v>
      </c>
      <c r="F11" s="62">
        <f>'Glad70-before-LQ'!F11*$CG11*F$93</f>
        <v>0.000310184200668275</v>
      </c>
      <c r="G11" s="62">
        <f>'Glad70-before-LQ'!G11*$CG11*G$93</f>
        <v>0.00116728484235513</v>
      </c>
      <c r="H11" s="62">
        <f>'Glad70-before-LQ'!H11*$CG11*H$93</f>
        <v>0.00266976054727097</v>
      </c>
      <c r="I11" s="62">
        <f>'Glad70-before-LQ'!I11*$CG11*I$93</f>
        <v>1.403422052441</v>
      </c>
      <c r="J11" s="62">
        <f>'Glad70-before-LQ'!J11*$CG11*J$93</f>
        <v>16.5045409980432</v>
      </c>
      <c r="K11" s="63">
        <f>'Glad70-before-LQ'!K11*$CG11*K$93</f>
        <v>1.69897686564823</v>
      </c>
      <c r="L11" s="62">
        <f>'Glad70-before-LQ'!L11*$CG11*L$93</f>
        <v>0.770093110115144</v>
      </c>
      <c r="M11" s="62">
        <f>'Glad70-before-LQ'!M11*$CG11*M$93</f>
        <v>0.0494328275062009</v>
      </c>
      <c r="N11" s="62">
        <f>'Glad70-before-LQ'!N11*$CG11*N$93</f>
        <v>0.194722170873954</v>
      </c>
      <c r="O11" s="62">
        <f>'Glad70-before-LQ'!O11*$CG11*O$93</f>
        <v>0.0592813518937033</v>
      </c>
      <c r="P11" s="62">
        <f>'Glad70-before-LQ'!P11*$CG11*P$93</f>
        <v>0.00583729605057092</v>
      </c>
      <c r="Q11" s="62">
        <f>'Glad70-before-LQ'!Q11*$CG11*Q$93</f>
        <v>0.0177307425668666</v>
      </c>
      <c r="R11" s="62">
        <f>'Glad70-before-LQ'!R11*$CG11*R$93</f>
        <v>0.0129874155855306</v>
      </c>
      <c r="S11" s="62">
        <f>'Glad70-before-LQ'!S11*$CG11*S$93</f>
        <v>0.00325784729532207</v>
      </c>
      <c r="T11" s="62">
        <f>'Glad70-before-LQ'!T11*$CG11*T$93</f>
        <v>6.6991056628736</v>
      </c>
      <c r="U11" s="62">
        <f>'Glad70-before-LQ'!U11*$CG11*U$93</f>
        <v>18.5092853155969</v>
      </c>
      <c r="V11" s="62">
        <f>'Glad70-before-LQ'!V11*$CG11*V$93</f>
        <v>0.125194989628044</v>
      </c>
      <c r="W11" s="62">
        <f>'Glad70-before-LQ'!W11*$CG11*W$93</f>
        <v>3.97235746384133</v>
      </c>
      <c r="X11" s="64">
        <f>'Glad70-before-LQ'!X11*$CG11*X$93</f>
        <v>0</v>
      </c>
      <c r="Y11" s="62">
        <f>'Glad70-before-LQ'!Y11*$CG11*Y$93</f>
        <v>0.763632929994012</v>
      </c>
      <c r="Z11" s="62">
        <f>'Glad70-before-LQ'!Z11*$CG11*Z$93</f>
        <v>0.0513594392983105</v>
      </c>
      <c r="AA11" s="62">
        <f>'Glad70-before-LQ'!AA11*$CG11*AA$93</f>
        <v>0.0455486062372596</v>
      </c>
      <c r="AB11" s="62">
        <f>'Glad70-before-LQ'!AB11*$CG11*AB$93</f>
        <v>0.00313157035173473</v>
      </c>
      <c r="AC11" s="65">
        <f>'Glad70-before-LQ'!AC11*$CG11*AC$93</f>
        <v>12.6048834926653</v>
      </c>
      <c r="AD11" s="62">
        <f>'Glad70-before-LQ'!AD11*$CG11*AD$93</f>
        <v>0.0205590003137823</v>
      </c>
      <c r="AE11" s="62">
        <f>'Glad70-before-LQ'!AE11*$CG11*AE$93</f>
        <v>0.0404886325826449</v>
      </c>
      <c r="AF11" s="62">
        <f>'Glad70-before-LQ'!AF11*$CG11*AF$93</f>
        <v>0.0271563743794716</v>
      </c>
      <c r="AG11" s="62">
        <f>'Glad70-before-LQ'!AG11*$CG11*AG$93</f>
        <v>0.403128349504281</v>
      </c>
      <c r="AH11" s="62">
        <f>'Glad70-before-LQ'!AH11*$CG11*AH$93</f>
        <v>0.963604081407082</v>
      </c>
      <c r="AI11" s="62">
        <f>'Glad70-before-LQ'!AI11*$CG11*AI$93</f>
        <v>1.07015734082079</v>
      </c>
      <c r="AJ11" s="62">
        <f>'Glad70-before-LQ'!AJ11*$CG11*AJ$93</f>
        <v>0.80543362719067</v>
      </c>
      <c r="AK11" s="62">
        <f>'Glad70-before-LQ'!AK11*$CG11*AK$93</f>
        <v>0.199237669270968</v>
      </c>
      <c r="AL11" s="62">
        <f>'Glad70-before-LQ'!AL11*$CG11*AL$93</f>
        <v>0.126724854109348</v>
      </c>
      <c r="AM11" s="62">
        <f>'Glad70-before-LQ'!AM11*$CG11*AM$93</f>
        <v>1.58463631941406</v>
      </c>
      <c r="AN11" s="62">
        <f>'Glad70-before-LQ'!AN11*$CG11*AN$93</f>
        <v>1.15027992826578</v>
      </c>
      <c r="AO11" s="62">
        <f>'Glad70-before-LQ'!AO11*$CG11*AO$93</f>
        <v>0.268931497839087</v>
      </c>
      <c r="AP11" s="62">
        <f>'Glad70-before-LQ'!AP11*$CG11*AP$93</f>
        <v>0.08253156805847429</v>
      </c>
      <c r="AQ11" s="62">
        <f>'Glad70-before-LQ'!AQ11*$CG11*AQ$93</f>
        <v>0.00321234332167758</v>
      </c>
      <c r="AR11" s="62">
        <f>'Glad70-before-LQ'!AR11*$CG11*AR$93</f>
        <v>0.332906789820103</v>
      </c>
      <c r="AS11" s="62">
        <f>'Glad70-before-LQ'!AS11*$CG11*AS$93</f>
        <v>0.800355185933168</v>
      </c>
      <c r="AT11" s="62">
        <f>'Glad70-before-LQ'!AT11*$CG11*AT$93</f>
        <v>0.00585038682387433</v>
      </c>
      <c r="AU11" s="62">
        <f>'Glad70-before-LQ'!AU11*$CG11*AU$93</f>
        <v>0.00356114267013263</v>
      </c>
      <c r="AV11" s="62">
        <f>'Glad70-before-LQ'!AV11*$CG11*AV$93</f>
        <v>0.000325185165305829</v>
      </c>
      <c r="AW11" s="62">
        <f>'Glad70-before-LQ'!AW11*$CG11*AW$93</f>
        <v>0.000206755692709299</v>
      </c>
      <c r="AX11" s="62">
        <f>'Glad70-before-LQ'!AX11*$CG11*AX$93</f>
        <v>0.00805022081658335</v>
      </c>
      <c r="AY11" s="62">
        <f>'Glad70-before-LQ'!AY11*$CG11*AY$93</f>
        <v>8.378766089987069e-05</v>
      </c>
      <c r="AZ11" s="62">
        <f>'Glad70-before-LQ'!AZ11*$CG11*AZ$93</f>
        <v>0.00374753108712109</v>
      </c>
      <c r="BA11" s="62">
        <f>'Glad70-before-LQ'!BA11*$CG11*BA$93</f>
        <v>0.0007781019421441001</v>
      </c>
      <c r="BB11" s="62">
        <f>'Glad70-before-LQ'!BB11*$CG11*BB$93</f>
        <v>0.00535938009305243</v>
      </c>
      <c r="BC11" s="62">
        <f>'Glad70-before-LQ'!BC11*$CG11*BC$93</f>
        <v>0.173711905642722</v>
      </c>
      <c r="BD11" s="62">
        <f>'Glad70-before-LQ'!BD11*$CG11*BD$93</f>
        <v>0.185430855637153</v>
      </c>
      <c r="BE11" s="62">
        <f>'Glad70-before-LQ'!BE11*$CG11*BE$93</f>
        <v>0.487217531010444</v>
      </c>
      <c r="BF11" s="62">
        <f>'Glad70-before-LQ'!BF11*$CG11*BF$93</f>
        <v>0.00104792194270049</v>
      </c>
      <c r="BG11" s="62">
        <f>'Glad70-before-LQ'!BG11*$CG11*BG$93</f>
        <v>0.151281051339409</v>
      </c>
      <c r="BH11" s="62">
        <f>'Glad70-before-LQ'!BH11*$CG11*BH$93</f>
        <v>0.00763754120005819</v>
      </c>
      <c r="BI11" s="62">
        <f>'Glad70-before-LQ'!BI11*$CG11*BI$93</f>
        <v>0.26295851357243</v>
      </c>
      <c r="BJ11" s="62">
        <f>'Glad70-before-LQ'!BJ11*$CG11*BJ$93</f>
        <v>0.00238603112775329</v>
      </c>
      <c r="BK11" s="62">
        <f>'Glad70-before-LQ'!BK11*$CG11*BK$93</f>
        <v>0.0594694736672738</v>
      </c>
      <c r="BL11" s="62">
        <f>'Glad70-before-LQ'!BL11*$CG11*BL$93</f>
        <v>0.301114705229716</v>
      </c>
      <c r="BM11" s="62">
        <f>'Glad70-before-LQ'!BM11*$CG11*BM$93</f>
        <v>0.03028888866768</v>
      </c>
      <c r="BN11" s="62">
        <f>'Glad70-before-LQ'!BN11*$CG11*BN$93</f>
        <v>0.00324808531123902</v>
      </c>
      <c r="BO11" s="62">
        <f>'Glad70-before-LQ'!BO11*$CG11*BO$93</f>
        <v>0.320467539232215</v>
      </c>
      <c r="BP11" s="62">
        <f>'Glad70-before-LQ'!BP11*$CG11*BP$93</f>
        <v>0.172896654081282</v>
      </c>
      <c r="BQ11" s="62">
        <f>'Glad70-before-LQ'!BQ11*$CG11*BQ$93</f>
        <v>0.0008138731709711</v>
      </c>
      <c r="BR11" s="62">
        <f>'Glad70-before-LQ'!BR11*$CG11*BR$93</f>
        <v>0.00507305801296332</v>
      </c>
      <c r="BS11" s="62">
        <f>'Glad70-before-LQ'!BS11*$CG11*BS$93</f>
        <v>0.0009655677396772509</v>
      </c>
      <c r="BT11" s="62">
        <f>'Glad70-before-LQ'!BT11*$CG11*BT$93</f>
        <v>0.0935083406397139</v>
      </c>
      <c r="BU11" s="62">
        <f>'Glad70-before-LQ'!BU11*$CG11*BU$93</f>
        <v>0.0620494113105898</v>
      </c>
      <c r="BV11" s="4">
        <f>SUM(D11:BU11)</f>
        <v>73.8944939373536</v>
      </c>
      <c r="BW11" s="66">
        <f>'Glad-base'!BW11*'Households'!$B$3/'Households'!$B$7</f>
        <v>12.0300689802884</v>
      </c>
      <c r="BX11" s="66">
        <f>'Glad-base'!BX11*'Households'!$B$3/'Households'!$B$7</f>
        <v>0.0350235484757981</v>
      </c>
      <c r="BY11" s="66">
        <f>'Glad-base'!BY11*'Businesses'!$B$4/'Businesses'!$C$4</f>
        <v>4.39217697501093</v>
      </c>
      <c r="BZ11" s="66">
        <f>'Glad-base'!BZ11*'Households'!$B$3/'Households'!$B$7</f>
        <v>0.646029866354274</v>
      </c>
      <c r="CA11" s="66">
        <f>'Glad-base'!CA11*'Households'!$B$3/'Households'!$B$7</f>
        <v>2.05303382026777</v>
      </c>
      <c r="CB11" s="66">
        <f>'Glad-base'!CB11*'Glad-id-output'!B9/'Glad-id-output'!E9</f>
        <v>-10.8236493770282</v>
      </c>
      <c r="CC11" s="62">
        <f>'Exports'!D12</f>
        <v>2333</v>
      </c>
      <c r="CD11" s="4">
        <f>SUM(BW11:CC11)</f>
        <v>2341.332683813370</v>
      </c>
      <c r="CE11" s="4">
        <f>SUM(CD11,BV11)</f>
        <v>2415.227177750720</v>
      </c>
      <c r="CF11" s="67">
        <v>0.0526529162265558</v>
      </c>
      <c r="CG11" s="67">
        <f>'Glad-id-output'!I9</f>
        <v>1</v>
      </c>
    </row>
    <row r="12" ht="20.05" customHeight="1">
      <c r="A12" t="s" s="31">
        <v>1</v>
      </c>
      <c r="B12" s="35">
        <v>8</v>
      </c>
      <c r="C12" t="s" s="60">
        <v>174</v>
      </c>
      <c r="D12" s="68">
        <f>'Glad70-before-LQ'!D12*$CG12*D$93</f>
        <v>0.039283657765291</v>
      </c>
      <c r="E12" s="63">
        <f>'Glad70-before-LQ'!E12*$CG12*E$93</f>
        <v>0.000891612096896669</v>
      </c>
      <c r="F12" s="63">
        <f>'Glad70-before-LQ'!F12*$CG12*F$93</f>
        <v>0.000283628271749632</v>
      </c>
      <c r="G12" s="63">
        <f>'Glad70-before-LQ'!G12*$CG12*G$93</f>
        <v>0.000599842325406839</v>
      </c>
      <c r="H12" s="63">
        <f>'Glad70-before-LQ'!H12*$CG12*H$93</f>
        <v>0.00165939794799293</v>
      </c>
      <c r="I12" s="63">
        <f>'Glad70-before-LQ'!I12*$CG12*I$93</f>
        <v>0.367350069490554</v>
      </c>
      <c r="J12" s="63">
        <f>'Glad70-before-LQ'!J12*$CG12*J$93</f>
        <v>3.16892629367851</v>
      </c>
      <c r="K12" s="63">
        <f>'Glad70-before-LQ'!K12*$CG12*K$93</f>
        <v>733.166687</v>
      </c>
      <c r="L12" s="63">
        <f>'Glad70-before-LQ'!L12*$CG12*L$93</f>
        <v>0.256062135712991</v>
      </c>
      <c r="M12" s="63">
        <f>'Glad70-before-LQ'!M12*$CG12*M$93</f>
        <v>0.057764230428967</v>
      </c>
      <c r="N12" s="63">
        <f>'Glad70-before-LQ'!N12*$CG12*N$93</f>
        <v>0.00903561017015905</v>
      </c>
      <c r="O12" s="63">
        <f>'Glad70-before-LQ'!O12*$CG12*O$93</f>
        <v>0.00333921803042587</v>
      </c>
      <c r="P12" s="63">
        <f>'Glad70-before-LQ'!P12*$CG12*P$93</f>
        <v>0.00198853120170641</v>
      </c>
      <c r="Q12" s="63">
        <f>'Glad70-before-LQ'!Q12*$CG12*Q$93</f>
        <v>0.00369881813989935</v>
      </c>
      <c r="R12" s="63">
        <f>'Glad70-before-LQ'!R12*$CG12*R$93</f>
        <v>0.000775516839120644</v>
      </c>
      <c r="S12" s="63">
        <f>'Glad70-before-LQ'!S12*$CG12*S$93</f>
        <v>0.000441737708988403</v>
      </c>
      <c r="T12" s="63">
        <f>'Glad70-before-LQ'!T12*$CG12*T$93</f>
        <v>0.0337905287501406</v>
      </c>
      <c r="U12" s="63">
        <f>'Glad70-before-LQ'!U12*$CG12*U$93</f>
        <v>6.23949297229074</v>
      </c>
      <c r="V12" s="63">
        <f>'Glad70-before-LQ'!V12*$CG12*V$93</f>
        <v>0.00426698575623285</v>
      </c>
      <c r="W12" s="63">
        <f>'Glad70-before-LQ'!W12*$CG12*W$93</f>
        <v>13.1862464894745</v>
      </c>
      <c r="X12" s="63">
        <f>'Glad70-before-LQ'!X12*$CG12*X$93</f>
        <v>0</v>
      </c>
      <c r="Y12" s="63">
        <f>'Glad70-before-LQ'!Y12*$CG12*Y$93</f>
        <v>0.0404278603463616</v>
      </c>
      <c r="Z12" s="63">
        <f>'Glad70-before-LQ'!Z12*$CG12*Z$93</f>
        <v>0.00883433770131889</v>
      </c>
      <c r="AA12" s="63">
        <f>'Glad70-before-LQ'!AA12*$CG12*AA$93</f>
        <v>0.00954933082127522</v>
      </c>
      <c r="AB12" s="63">
        <f>'Glad70-before-LQ'!AB12*$CG12*AB$93</f>
        <v>0.00131593162141521</v>
      </c>
      <c r="AC12" s="63">
        <f>'Glad70-before-LQ'!AC12*$CG12*AC$93</f>
        <v>0.161134779060639</v>
      </c>
      <c r="AD12" s="63">
        <f>'Glad70-before-LQ'!AD12*$CG12*AD$93</f>
        <v>0.000926186737945172</v>
      </c>
      <c r="AE12" s="63">
        <f>'Glad70-before-LQ'!AE12*$CG12*AE$93</f>
        <v>0.0342406114509833</v>
      </c>
      <c r="AF12" s="63">
        <f>'Glad70-before-LQ'!AF12*$CG12*AF$93</f>
        <v>0.00786791071171649</v>
      </c>
      <c r="AG12" s="63">
        <f>'Glad70-before-LQ'!AG12*$CG12*AG$93</f>
        <v>0.198870126197145</v>
      </c>
      <c r="AH12" s="63">
        <f>'Glad70-before-LQ'!AH12*$CG12*AH$93</f>
        <v>0.808138452301887</v>
      </c>
      <c r="AI12" s="63">
        <f>'Glad70-before-LQ'!AI12*$CG12*AI$93</f>
        <v>0.828473742163564</v>
      </c>
      <c r="AJ12" s="63">
        <f>'Glad70-before-LQ'!AJ12*$CG12*AJ$93</f>
        <v>0.121660545040118</v>
      </c>
      <c r="AK12" s="63">
        <f>'Glad70-before-LQ'!AK12*$CG12*AK$93</f>
        <v>0.109393090563305</v>
      </c>
      <c r="AL12" s="63">
        <f>'Glad70-before-LQ'!AL12*$CG12*AL$93</f>
        <v>0.0383263439948555</v>
      </c>
      <c r="AM12" s="63">
        <f>'Glad70-before-LQ'!AM12*$CG12*AM$93</f>
        <v>0.0792860041035644</v>
      </c>
      <c r="AN12" s="63">
        <f>'Glad70-before-LQ'!AN12*$CG12*AN$93</f>
        <v>0.0230858340937698</v>
      </c>
      <c r="AO12" s="63">
        <f>'Glad70-before-LQ'!AO12*$CG12*AO$93</f>
        <v>0.114603143831577</v>
      </c>
      <c r="AP12" s="63">
        <f>'Glad70-before-LQ'!AP12*$CG12*AP$93</f>
        <v>0.00975600210461478</v>
      </c>
      <c r="AQ12" s="63">
        <f>'Glad70-before-LQ'!AQ12*$CG12*AQ$93</f>
        <v>0.00138983459793522</v>
      </c>
      <c r="AR12" s="63">
        <f>'Glad70-before-LQ'!AR12*$CG12*AR$93</f>
        <v>0.00298152945908956</v>
      </c>
      <c r="AS12" s="63">
        <f>'Glad70-before-LQ'!AS12*$CG12*AS$93</f>
        <v>0.145355268344327</v>
      </c>
      <c r="AT12" s="63">
        <f>'Glad70-before-LQ'!AT12*$CG12*AT$93</f>
        <v>0.000855781262342403</v>
      </c>
      <c r="AU12" s="63">
        <f>'Glad70-before-LQ'!AU12*$CG12*AU$93</f>
        <v>0.00140723088867972</v>
      </c>
      <c r="AV12" s="63">
        <f>'Glad70-before-LQ'!AV12*$CG12*AV$93</f>
        <v>0.000242128802136727</v>
      </c>
      <c r="AW12" s="63">
        <f>'Glad70-before-LQ'!AW12*$CG12*AW$93</f>
        <v>0.000246893999873292</v>
      </c>
      <c r="AX12" s="63">
        <f>'Glad70-before-LQ'!AX12*$CG12*AX$93</f>
        <v>0.00381390884064499</v>
      </c>
      <c r="AY12" s="63">
        <f>'Glad70-before-LQ'!AY12*$CG12*AY$93</f>
        <v>0.0001331782820619</v>
      </c>
      <c r="AZ12" s="63">
        <f>'Glad70-before-LQ'!AZ12*$CG12*AZ$93</f>
        <v>0.00445710798637709</v>
      </c>
      <c r="BA12" s="63">
        <f>'Glad70-before-LQ'!BA12*$CG12*BA$93</f>
        <v>0.00193208318637078</v>
      </c>
      <c r="BB12" s="63">
        <f>'Glad70-before-LQ'!BB12*$CG12*BB$93</f>
        <v>0.00749933234780976</v>
      </c>
      <c r="BC12" s="63">
        <f>'Glad70-before-LQ'!BC12*$CG12*BC$93</f>
        <v>0.0884998147680081</v>
      </c>
      <c r="BD12" s="63">
        <f>'Glad70-before-LQ'!BD12*$CG12*BD$93</f>
        <v>0.0797770867860049</v>
      </c>
      <c r="BE12" s="63">
        <f>'Glad70-before-LQ'!BE12*$CG12*BE$93</f>
        <v>0.323036663471181</v>
      </c>
      <c r="BF12" s="63">
        <f>'Glad70-before-LQ'!BF12*$CG12*BF$93</f>
        <v>0.00210841648516344</v>
      </c>
      <c r="BG12" s="63">
        <f>'Glad70-before-LQ'!BG12*$CG12*BG$93</f>
        <v>0.117786645579815</v>
      </c>
      <c r="BH12" s="63">
        <f>'Glad70-before-LQ'!BH12*$CG12*BH$93</f>
        <v>0.00729866405005317</v>
      </c>
      <c r="BI12" s="63">
        <f>'Glad70-before-LQ'!BI12*$CG12*BI$93</f>
        <v>0.159023513901253</v>
      </c>
      <c r="BJ12" s="63">
        <f>'Glad70-before-LQ'!BJ12*$CG12*BJ$93</f>
        <v>0.000650026823142293</v>
      </c>
      <c r="BK12" s="63">
        <f>'Glad70-before-LQ'!BK12*$CG12*BK$93</f>
        <v>0.0164648978129532</v>
      </c>
      <c r="BL12" s="63">
        <f>'Glad70-before-LQ'!BL12*$CG12*BL$93</f>
        <v>0.06604773765171509</v>
      </c>
      <c r="BM12" s="63">
        <f>'Glad70-before-LQ'!BM12*$CG12*BM$93</f>
        <v>0.00685437454708795</v>
      </c>
      <c r="BN12" s="63">
        <f>'Glad70-before-LQ'!BN12*$CG12*BN$93</f>
        <v>0.00132432510373992</v>
      </c>
      <c r="BO12" s="63">
        <f>'Glad70-before-LQ'!BO12*$CG12*BO$93</f>
        <v>0.113865905608342</v>
      </c>
      <c r="BP12" s="63">
        <f>'Glad70-before-LQ'!BP12*$CG12*BP$93</f>
        <v>0.0254387695975067</v>
      </c>
      <c r="BQ12" s="63">
        <f>'Glad70-before-LQ'!BQ12*$CG12*BQ$93</f>
        <v>0.000325715874974104</v>
      </c>
      <c r="BR12" s="63">
        <f>'Glad70-before-LQ'!BR12*$CG12*BR$93</f>
        <v>0.00168219360252203</v>
      </c>
      <c r="BS12" s="63">
        <f>'Glad70-before-LQ'!BS12*$CG12*BS$93</f>
        <v>0.000489891884969919</v>
      </c>
      <c r="BT12" s="63">
        <f>'Glad70-before-LQ'!BT12*$CG12*BT$93</f>
        <v>0.0232449093222208</v>
      </c>
      <c r="BU12" s="63">
        <f>'Glad70-before-LQ'!BU12*$CG12*BU$93</f>
        <v>0.0104395872711838</v>
      </c>
      <c r="BV12" s="69">
        <f>SUM(D12:BU12)</f>
        <v>760.3531479270659</v>
      </c>
      <c r="BW12" s="69">
        <f>'Glad-base'!BW12*'Households'!$B$3/'Households'!$B$7</f>
        <v>0.456863057425335</v>
      </c>
      <c r="BX12" s="66">
        <f>'Glad-base'!BX12*'Households'!$B$3/'Households'!$B$7</f>
        <v>0.0152963996292482</v>
      </c>
      <c r="BY12" s="66">
        <f>'Glad-base'!BY12*'Households'!$B$3/'Households'!$B$7</f>
        <v>1.98226005775489</v>
      </c>
      <c r="BZ12" s="66">
        <f>'Glad-base'!BZ12*'Businesses'!$B$4/'Businesses'!$C$4</f>
        <v>0.07733782922252321</v>
      </c>
      <c r="CA12" s="66">
        <f>'Glad-base'!CA12*'Households'!$B$3/'Households'!$B$7</f>
        <v>0.548219607033986</v>
      </c>
      <c r="CB12" s="66">
        <f>'Glad-base'!CB12*'Households'!$B$3/'Households'!$B$7</f>
        <v>-2.26002602799176</v>
      </c>
      <c r="CC12" s="71">
        <f>('Exports'!D13+'Exports'!H13)*K$93</f>
        <v>2193.02921</v>
      </c>
      <c r="CD12" s="69">
        <f>SUM(BW12:CC12)</f>
        <v>2193.849160923070</v>
      </c>
      <c r="CE12" s="69">
        <f>SUM(CD12,BV12)</f>
        <v>2954.202308850140</v>
      </c>
      <c r="CF12" s="63">
        <v>0.00494469769455274</v>
      </c>
      <c r="CG12" s="63">
        <f>'Glad-id-output'!I10</f>
        <v>1</v>
      </c>
    </row>
    <row r="13" ht="20.05" customHeight="1">
      <c r="A13" t="s" s="58">
        <v>1</v>
      </c>
      <c r="B13" s="59">
        <v>9</v>
      </c>
      <c r="C13" t="s" s="60">
        <v>175</v>
      </c>
      <c r="D13" s="61">
        <f>'Glad70-before-LQ'!D13*$CG13*D$93</f>
        <v>0.0458952244992704</v>
      </c>
      <c r="E13" s="62">
        <f>'Glad70-before-LQ'!E13*$CG13*E$93</f>
        <v>0.00169874435117851</v>
      </c>
      <c r="F13" s="62">
        <f>'Glad70-before-LQ'!F13*$CG13*F$93</f>
        <v>0.000541521931969856</v>
      </c>
      <c r="G13" s="62">
        <f>'Glad70-before-LQ'!G13*$CG13*G$93</f>
        <v>0.00131888027642723</v>
      </c>
      <c r="H13" s="62">
        <f>'Glad70-before-LQ'!H13*$CG13*H$93</f>
        <v>0.00196194113982961</v>
      </c>
      <c r="I13" s="62">
        <f>'Glad70-before-LQ'!I13*$CG13*I$93</f>
        <v>0.0875862108535669</v>
      </c>
      <c r="J13" s="62">
        <f>'Glad70-before-LQ'!J13*$CG13*J$93</f>
        <v>0.681513021178425</v>
      </c>
      <c r="K13" s="63">
        <f>'Glad70-before-LQ'!K13*$CG13*K$93</f>
        <v>0.239901403576846</v>
      </c>
      <c r="L13" s="62">
        <f>'Glad70-before-LQ'!L13*$CG13*L$93</f>
        <v>0.07052192493096759</v>
      </c>
      <c r="M13" s="62">
        <f>'Glad70-before-LQ'!M13*$CG13*M$93</f>
        <v>0.0448049501972123</v>
      </c>
      <c r="N13" s="62">
        <f>'Glad70-before-LQ'!N13*$CG13*N$93</f>
        <v>0.0610508691808774</v>
      </c>
      <c r="O13" s="62">
        <f>'Glad70-before-LQ'!O13*$CG13*O$93</f>
        <v>0.00327304566853999</v>
      </c>
      <c r="P13" s="62">
        <f>'Glad70-before-LQ'!P13*$CG13*P$93</f>
        <v>0.00098294046993469</v>
      </c>
      <c r="Q13" s="62">
        <f>'Glad70-before-LQ'!Q13*$CG13*Q$93</f>
        <v>0.00339041008919707</v>
      </c>
      <c r="R13" s="62">
        <f>'Glad70-before-LQ'!R13*$CG13*R$93</f>
        <v>0.000240574174910301</v>
      </c>
      <c r="S13" s="62">
        <f>'Glad70-before-LQ'!S13*$CG13*S$93</f>
        <v>0.000492190628878603</v>
      </c>
      <c r="T13" s="62">
        <f>'Glad70-before-LQ'!T13*$CG13*T$93</f>
        <v>0.0329768474297014</v>
      </c>
      <c r="U13" s="62">
        <f>'Glad70-before-LQ'!U13*$CG13*U$93</f>
        <v>0.969464482091265</v>
      </c>
      <c r="V13" s="62">
        <f>'Glad70-before-LQ'!V13*$CG13*V$93</f>
        <v>0.00289817139931529</v>
      </c>
      <c r="W13" s="62">
        <f>'Glad70-before-LQ'!W13*$CG13*W$93</f>
        <v>10.5501714678694</v>
      </c>
      <c r="X13" s="64">
        <f>'Glad70-before-LQ'!X13*$CG13*X$93</f>
        <v>0</v>
      </c>
      <c r="Y13" s="62">
        <f>'Glad70-before-LQ'!Y13*$CG13*Y$93</f>
        <v>0.269129798230588</v>
      </c>
      <c r="Z13" s="62">
        <f>'Glad70-before-LQ'!Z13*$CG13*Z$93</f>
        <v>0.0101065304295613</v>
      </c>
      <c r="AA13" s="62">
        <f>'Glad70-before-LQ'!AA13*$CG13*AA$93</f>
        <v>0.0223121729801762</v>
      </c>
      <c r="AB13" s="62">
        <f>'Glad70-before-LQ'!AB13*$CG13*AB$93</f>
        <v>0.00601553212089595</v>
      </c>
      <c r="AC13" s="65">
        <f>'Glad70-before-LQ'!AC13*$CG13*AC$93</f>
        <v>0.08305847138488021</v>
      </c>
      <c r="AD13" s="62">
        <f>'Glad70-before-LQ'!AD13*$CG13*AD$93</f>
        <v>0.00148011067537041</v>
      </c>
      <c r="AE13" s="62">
        <f>'Glad70-before-LQ'!AE13*$CG13*AE$93</f>
        <v>0.0201227437962345</v>
      </c>
      <c r="AF13" s="62">
        <f>'Glad70-before-LQ'!AF13*$CG13*AF$93</f>
        <v>0.0979372623313715</v>
      </c>
      <c r="AG13" s="62">
        <f>'Glad70-before-LQ'!AG13*$CG13*AG$93</f>
        <v>0.291096337043543</v>
      </c>
      <c r="AH13" s="62">
        <f>'Glad70-before-LQ'!AH13*$CG13*AH$93</f>
        <v>2.25884318922293</v>
      </c>
      <c r="AI13" s="62">
        <f>'Glad70-before-LQ'!AI13*$CG13*AI$93</f>
        <v>5.7406741006154</v>
      </c>
      <c r="AJ13" s="62">
        <f>'Glad70-before-LQ'!AJ13*$CG13*AJ$93</f>
        <v>0.135056208438588</v>
      </c>
      <c r="AK13" s="62">
        <f>'Glad70-before-LQ'!AK13*$CG13*AK$93</f>
        <v>0.08130866895496131</v>
      </c>
      <c r="AL13" s="62">
        <f>'Glad70-before-LQ'!AL13*$CG13*AL$93</f>
        <v>0.0138117256540386</v>
      </c>
      <c r="AM13" s="62">
        <f>'Glad70-before-LQ'!AM13*$CG13*AM$93</f>
        <v>0.0409222227209239</v>
      </c>
      <c r="AN13" s="62">
        <f>'Glad70-before-LQ'!AN13*$CG13*AN$93</f>
        <v>0.0579956474910424</v>
      </c>
      <c r="AO13" s="62">
        <f>'Glad70-before-LQ'!AO13*$CG13*AO$93</f>
        <v>0.0530639390432834</v>
      </c>
      <c r="AP13" s="62">
        <f>'Glad70-before-LQ'!AP13*$CG13*AP$93</f>
        <v>0.0275909528034913</v>
      </c>
      <c r="AQ13" s="62">
        <f>'Glad70-before-LQ'!AQ13*$CG13*AQ$93</f>
        <v>0.0023680504316575</v>
      </c>
      <c r="AR13" s="62">
        <f>'Glad70-before-LQ'!AR13*$CG13*AR$93</f>
        <v>0.00474975249961875</v>
      </c>
      <c r="AS13" s="62">
        <f>'Glad70-before-LQ'!AS13*$CG13*AS$93</f>
        <v>0.116050960312332</v>
      </c>
      <c r="AT13" s="62">
        <f>'Glad70-before-LQ'!AT13*$CG13*AT$93</f>
        <v>0.000649831778445033</v>
      </c>
      <c r="AU13" s="62">
        <f>'Glad70-before-LQ'!AU13*$CG13*AU$93</f>
        <v>0.00162525257565826</v>
      </c>
      <c r="AV13" s="62">
        <f>'Glad70-before-LQ'!AV13*$CG13*AV$93</f>
        <v>0.000169680439532752</v>
      </c>
      <c r="AW13" s="62">
        <f>'Glad70-before-LQ'!AW13*$CG13*AW$93</f>
        <v>0.000428471420035461</v>
      </c>
      <c r="AX13" s="62">
        <f>'Glad70-before-LQ'!AX13*$CG13*AX$93</f>
        <v>0.00689630330142541</v>
      </c>
      <c r="AY13" s="62">
        <f>'Glad70-before-LQ'!AY13*$CG13*AY$93</f>
        <v>0.000644062519706637</v>
      </c>
      <c r="AZ13" s="62">
        <f>'Glad70-before-LQ'!AZ13*$CG13*AZ$93</f>
        <v>0.00294394709653681</v>
      </c>
      <c r="BA13" s="62">
        <f>'Glad70-before-LQ'!BA13*$CG13*BA$93</f>
        <v>0.000824868320426467</v>
      </c>
      <c r="BB13" s="62">
        <f>'Glad70-before-LQ'!BB13*$CG13*BB$93</f>
        <v>0.0201363612183048</v>
      </c>
      <c r="BC13" s="62">
        <f>'Glad70-before-LQ'!BC13*$CG13*BC$93</f>
        <v>0.0313930795948392</v>
      </c>
      <c r="BD13" s="62">
        <f>'Glad70-before-LQ'!BD13*$CG13*BD$93</f>
        <v>0.0732138823491169</v>
      </c>
      <c r="BE13" s="62">
        <f>'Glad70-before-LQ'!BE13*$CG13*BE$93</f>
        <v>0.799438965107421</v>
      </c>
      <c r="BF13" s="62">
        <f>'Glad70-before-LQ'!BF13*$CG13*BF$93</f>
        <v>0.00637859805448234</v>
      </c>
      <c r="BG13" s="62">
        <f>'Glad70-before-LQ'!BG13*$CG13*BG$93</f>
        <v>0.385773425696191</v>
      </c>
      <c r="BH13" s="62">
        <f>'Glad70-before-LQ'!BH13*$CG13*BH$93</f>
        <v>0.0150200894077249</v>
      </c>
      <c r="BI13" s="62">
        <f>'Glad70-before-LQ'!BI13*$CG13*BI$93</f>
        <v>0.0667929396778265</v>
      </c>
      <c r="BJ13" s="62">
        <f>'Glad70-before-LQ'!BJ13*$CG13*BJ$93</f>
        <v>0.000501335367392458</v>
      </c>
      <c r="BK13" s="62">
        <f>'Glad70-before-LQ'!BK13*$CG13*BK$93</f>
        <v>0.0235632381716179</v>
      </c>
      <c r="BL13" s="62">
        <f>'Glad70-before-LQ'!BL13*$CG13*BL$93</f>
        <v>0.103880327804944</v>
      </c>
      <c r="BM13" s="62">
        <f>'Glad70-before-LQ'!BM13*$CG13*BM$93</f>
        <v>0.0120251456422333</v>
      </c>
      <c r="BN13" s="62">
        <f>'Glad70-before-LQ'!BN13*$CG13*BN$93</f>
        <v>0.00300606042646036</v>
      </c>
      <c r="BO13" s="62">
        <f>'Glad70-before-LQ'!BO13*$CG13*BO$93</f>
        <v>0.204429431219368</v>
      </c>
      <c r="BP13" s="62">
        <f>'Glad70-before-LQ'!BP13*$CG13*BP$93</f>
        <v>0.0453172101260124</v>
      </c>
      <c r="BQ13" s="62">
        <f>'Glad70-before-LQ'!BQ13*$CG13*BQ$93</f>
        <v>0.00110248704090684</v>
      </c>
      <c r="BR13" s="62">
        <f>'Glad70-before-LQ'!BR13*$CG13*BR$93</f>
        <v>0.00950328002950317</v>
      </c>
      <c r="BS13" s="62">
        <f>'Glad70-before-LQ'!BS13*$CG13*BS$93</f>
        <v>0.00311486940275452</v>
      </c>
      <c r="BT13" s="62">
        <f>'Glad70-before-LQ'!BT13*$CG13*BT$93</f>
        <v>0.0578662707464304</v>
      </c>
      <c r="BU13" s="62">
        <f>'Glad70-before-LQ'!BU13*$CG13*BU$93</f>
        <v>0.0201956819645628</v>
      </c>
      <c r="BV13" s="4">
        <f>SUM(D13:BU13)</f>
        <v>24.0312142956185</v>
      </c>
      <c r="BW13" s="66">
        <f>'Glad-base'!BW13*'Households'!$B$3/'Households'!$B$7</f>
        <v>0.326606613553038</v>
      </c>
      <c r="BX13" s="66">
        <f>'Glad-base'!BX13*'Households'!$B$3/'Households'!$B$7</f>
        <v>0.0127853133367662</v>
      </c>
      <c r="BY13" s="66">
        <f>'Glad-base'!BY13*'Businesses'!$B$4/'Businesses'!$C$4</f>
        <v>0.160179658503837</v>
      </c>
      <c r="BZ13" s="66">
        <f>'Glad-base'!BZ13*'Households'!$B$3/'Households'!$B$7</f>
        <v>0.008318439824922761</v>
      </c>
      <c r="CA13" s="66">
        <f>'Glad-base'!CA13*'Households'!$B$3/'Households'!$B$7</f>
        <v>0.0588906608959835</v>
      </c>
      <c r="CB13" s="66">
        <f>'Glad-base'!CB13*'Glad-id-output'!B11/'Glad-id-output'!E11</f>
        <v>0.557503802258812</v>
      </c>
      <c r="CC13" s="62">
        <f>'Exports'!D14</f>
        <v>15.6</v>
      </c>
      <c r="CD13" s="4">
        <f>SUM(BW13:CC13)</f>
        <v>16.7242844883734</v>
      </c>
      <c r="CE13" s="4">
        <f>SUM(CD13,BV13)</f>
        <v>40.7554987839919</v>
      </c>
      <c r="CF13" s="67">
        <v>0.0124215177600605</v>
      </c>
      <c r="CG13" s="67">
        <f>'Glad-id-output'!I11</f>
        <v>1</v>
      </c>
    </row>
    <row r="14" ht="20.05" customHeight="1">
      <c r="A14" t="s" s="58">
        <v>1</v>
      </c>
      <c r="B14" s="59">
        <v>10</v>
      </c>
      <c r="C14" t="s" s="60">
        <v>176</v>
      </c>
      <c r="D14" s="61">
        <f>'Glad70-before-LQ'!D14*$CG14*D$93</f>
        <v>0.0819283272311836</v>
      </c>
      <c r="E14" s="62">
        <f>'Glad70-before-LQ'!E14*$CG14*E$93</f>
        <v>0.00267746216095727</v>
      </c>
      <c r="F14" s="62">
        <f>'Glad70-before-LQ'!F14*$CG14*F$93</f>
        <v>0.0006153583652622081</v>
      </c>
      <c r="G14" s="62">
        <f>'Glad70-before-LQ'!G14*$CG14*G$93</f>
        <v>0.00214663890581273</v>
      </c>
      <c r="H14" s="62">
        <f>'Glad70-before-LQ'!H14*$CG14*H$93</f>
        <v>0.00293969527599485</v>
      </c>
      <c r="I14" s="62">
        <f>'Glad70-before-LQ'!I14*$CG14*I$93</f>
        <v>6.27654964402597</v>
      </c>
      <c r="J14" s="62">
        <f>'Glad70-before-LQ'!J14*$CG14*J$93</f>
        <v>28.4843750698943</v>
      </c>
      <c r="K14" s="63">
        <f>'Glad70-before-LQ'!K14*$CG14*K$93</f>
        <v>9.16188481106016</v>
      </c>
      <c r="L14" s="62">
        <f>'Glad70-before-LQ'!L14*$CG14*L$93</f>
        <v>3.87325234046736</v>
      </c>
      <c r="M14" s="62">
        <f>'Glad70-before-LQ'!M14*$CG14*M$93</f>
        <v>0.151485276770337</v>
      </c>
      <c r="N14" s="62">
        <f>'Glad70-before-LQ'!N14*$CG14*N$93</f>
        <v>0.0160985023994646</v>
      </c>
      <c r="O14" s="62">
        <f>'Glad70-before-LQ'!O14*$CG14*O$93</f>
        <v>0.0173861359243744</v>
      </c>
      <c r="P14" s="62">
        <f>'Glad70-before-LQ'!P14*$CG14*P$93</f>
        <v>0.00144598705311034</v>
      </c>
      <c r="Q14" s="62">
        <f>'Glad70-before-LQ'!Q14*$CG14*Q$93</f>
        <v>0.00402096303362905</v>
      </c>
      <c r="R14" s="62">
        <f>'Glad70-before-LQ'!R14*$CG14*R$93</f>
        <v>0.00330374692044923</v>
      </c>
      <c r="S14" s="62">
        <f>'Glad70-before-LQ'!S14*$CG14*S$93</f>
        <v>0.00169990338448947</v>
      </c>
      <c r="T14" s="62">
        <f>'Glad70-before-LQ'!T14*$CG14*T$93</f>
        <v>0.0533913593621777</v>
      </c>
      <c r="U14" s="62">
        <f>'Glad70-before-LQ'!U14*$CG14*U$93</f>
        <v>0.588092400795087</v>
      </c>
      <c r="V14" s="62">
        <f>'Glad70-before-LQ'!V14*$CG14*V$93</f>
        <v>0.00704470149213939</v>
      </c>
      <c r="W14" s="62">
        <f>'Glad70-before-LQ'!W14*$CG14*W$93</f>
        <v>0.16880733261164</v>
      </c>
      <c r="X14" s="64">
        <f>'Glad70-before-LQ'!X14*$CG14*X$93</f>
        <v>0</v>
      </c>
      <c r="Y14" s="62">
        <f>'Glad70-before-LQ'!Y14*$CG14*Y$93</f>
        <v>0.361871768163547</v>
      </c>
      <c r="Z14" s="62">
        <f>'Glad70-before-LQ'!Z14*$CG14*Z$93</f>
        <v>0.0233998199571703</v>
      </c>
      <c r="AA14" s="62">
        <f>'Glad70-before-LQ'!AA14*$CG14*AA$93</f>
        <v>0.0189726815021058</v>
      </c>
      <c r="AB14" s="62">
        <f>'Glad70-before-LQ'!AB14*$CG14*AB$93</f>
        <v>0.00130884790804317</v>
      </c>
      <c r="AC14" s="65">
        <f>'Glad70-before-LQ'!AC14*$CG14*AC$93</f>
        <v>0.0890725128742958</v>
      </c>
      <c r="AD14" s="62">
        <f>'Glad70-before-LQ'!AD14*$CG14*AD$93</f>
        <v>0.000526709751559176</v>
      </c>
      <c r="AE14" s="62">
        <f>'Glad70-before-LQ'!AE14*$CG14*AE$93</f>
        <v>0.00974666176924331</v>
      </c>
      <c r="AF14" s="62">
        <f>'Glad70-before-LQ'!AF14*$CG14*AF$93</f>
        <v>0.06767109317129121</v>
      </c>
      <c r="AG14" s="62">
        <f>'Glad70-before-LQ'!AG14*$CG14*AG$93</f>
        <v>0.06508354180524591</v>
      </c>
      <c r="AH14" s="62">
        <f>'Glad70-before-LQ'!AH14*$CG14*AH$93</f>
        <v>0.487577332873564</v>
      </c>
      <c r="AI14" s="62">
        <f>'Glad70-before-LQ'!AI14*$CG14*AI$93</f>
        <v>0.156513281935027</v>
      </c>
      <c r="AJ14" s="62">
        <f>'Glad70-before-LQ'!AJ14*$CG14*AJ$93</f>
        <v>0.245320446435692</v>
      </c>
      <c r="AK14" s="62">
        <f>'Glad70-before-LQ'!AK14*$CG14*AK$93</f>
        <v>0.0997464693043528</v>
      </c>
      <c r="AL14" s="62">
        <f>'Glad70-before-LQ'!AL14*$CG14*AL$93</f>
        <v>0.0381212870527853</v>
      </c>
      <c r="AM14" s="62">
        <f>'Glad70-before-LQ'!AM14*$CG14*AM$93</f>
        <v>0.054519495064675</v>
      </c>
      <c r="AN14" s="62">
        <f>'Glad70-before-LQ'!AN14*$CG14*AN$93</f>
        <v>0.136154457832097</v>
      </c>
      <c r="AO14" s="62">
        <f>'Glad70-before-LQ'!AO14*$CG14*AO$93</f>
        <v>0.233070662442372</v>
      </c>
      <c r="AP14" s="62">
        <f>'Glad70-before-LQ'!AP14*$CG14*AP$93</f>
        <v>0.0297359555816056</v>
      </c>
      <c r="AQ14" s="62">
        <f>'Glad70-before-LQ'!AQ14*$CG14*AQ$93</f>
        <v>0.00316360061141878</v>
      </c>
      <c r="AR14" s="62">
        <f>'Glad70-before-LQ'!AR14*$CG14*AR$93</f>
        <v>0.0107684783168228</v>
      </c>
      <c r="AS14" s="62">
        <f>'Glad70-before-LQ'!AS14*$CG14*AS$93</f>
        <v>0.347341146533762</v>
      </c>
      <c r="AT14" s="62">
        <f>'Glad70-before-LQ'!AT14*$CG14*AT$93</f>
        <v>0.00067557794325986</v>
      </c>
      <c r="AU14" s="62">
        <f>'Glad70-before-LQ'!AU14*$CG14*AU$93</f>
        <v>0.000761100282686606</v>
      </c>
      <c r="AV14" s="62">
        <f>'Glad70-before-LQ'!AV14*$CG14*AV$93</f>
        <v>0.000291329945565021</v>
      </c>
      <c r="AW14" s="62">
        <f>'Glad70-before-LQ'!AW14*$CG14*AW$93</f>
        <v>7.13257050445463e-05</v>
      </c>
      <c r="AX14" s="62">
        <f>'Glad70-before-LQ'!AX14*$CG14*AX$93</f>
        <v>0.0134592610367052</v>
      </c>
      <c r="AY14" s="62">
        <f>'Glad70-before-LQ'!AY14*$CG14*AY$93</f>
        <v>0.00011617600171456</v>
      </c>
      <c r="AZ14" s="62">
        <f>'Glad70-before-LQ'!AZ14*$CG14*AZ$93</f>
        <v>0.008011178338831689</v>
      </c>
      <c r="BA14" s="62">
        <f>'Glad70-before-LQ'!BA14*$CG14*BA$93</f>
        <v>0.00332045378359579</v>
      </c>
      <c r="BB14" s="62">
        <f>'Glad70-before-LQ'!BB14*$CG14*BB$93</f>
        <v>0.00245810946091746</v>
      </c>
      <c r="BC14" s="62">
        <f>'Glad70-before-LQ'!BC14*$CG14*BC$93</f>
        <v>0.0295374965217151</v>
      </c>
      <c r="BD14" s="62">
        <f>'Glad70-before-LQ'!BD14*$CG14*BD$93</f>
        <v>0.200104903430315</v>
      </c>
      <c r="BE14" s="62">
        <f>'Glad70-before-LQ'!BE14*$CG14*BE$93</f>
        <v>0.171619411495284</v>
      </c>
      <c r="BF14" s="62">
        <f>'Glad70-before-LQ'!BF14*$CG14*BF$93</f>
        <v>0.00177744300879187</v>
      </c>
      <c r="BG14" s="62">
        <f>'Glad70-before-LQ'!BG14*$CG14*BG$93</f>
        <v>0.08239677541520039</v>
      </c>
      <c r="BH14" s="62">
        <f>'Glad70-before-LQ'!BH14*$CG14*BH$93</f>
        <v>0.00928174492305078</v>
      </c>
      <c r="BI14" s="62">
        <f>'Glad70-before-LQ'!BI14*$CG14*BI$93</f>
        <v>0.122279119119123</v>
      </c>
      <c r="BJ14" s="62">
        <f>'Glad70-before-LQ'!BJ14*$CG14*BJ$93</f>
        <v>0.00250650060636069</v>
      </c>
      <c r="BK14" s="62">
        <f>'Glad70-before-LQ'!BK14*$CG14*BK$93</f>
        <v>0.0316929544943027</v>
      </c>
      <c r="BL14" s="62">
        <f>'Glad70-before-LQ'!BL14*$CG14*BL$93</f>
        <v>0.132208674395547</v>
      </c>
      <c r="BM14" s="62">
        <f>'Glad70-before-LQ'!BM14*$CG14*BM$93</f>
        <v>0.0206275414401347</v>
      </c>
      <c r="BN14" s="62">
        <f>'Glad70-before-LQ'!BN14*$CG14*BN$93</f>
        <v>0.00347030395985217</v>
      </c>
      <c r="BO14" s="62">
        <f>'Glad70-before-LQ'!BO14*$CG14*BO$93</f>
        <v>0.214435162156016</v>
      </c>
      <c r="BP14" s="62">
        <f>'Glad70-before-LQ'!BP14*$CG14*BP$93</f>
        <v>0.0461607673321424</v>
      </c>
      <c r="BQ14" s="62">
        <f>'Glad70-before-LQ'!BQ14*$CG14*BQ$93</f>
        <v>0.00109627133367243</v>
      </c>
      <c r="BR14" s="62">
        <f>'Glad70-before-LQ'!BR14*$CG14*BR$93</f>
        <v>0.00318936142088517</v>
      </c>
      <c r="BS14" s="62">
        <f>'Glad70-before-LQ'!BS14*$CG14*BS$93</f>
        <v>0.000632644522190058</v>
      </c>
      <c r="BT14" s="62">
        <f>'Glad70-before-LQ'!BT14*$CG14*BT$93</f>
        <v>0.0899751094467048</v>
      </c>
      <c r="BU14" s="62">
        <f>'Glad70-before-LQ'!BU14*$CG14*BU$93</f>
        <v>0.0212419796848108</v>
      </c>
      <c r="BV14" s="4">
        <f>SUM(D14:BU14)</f>
        <v>52.592230585225</v>
      </c>
      <c r="BW14" s="66">
        <f>'Glad-base'!BW14*'Households'!$B$3/'Households'!$B$7</f>
        <v>0.421551708784758</v>
      </c>
      <c r="BX14" s="66">
        <f>'Glad-base'!BX14*'Households'!$B$3/'Households'!$B$7</f>
        <v>0.396378150803296</v>
      </c>
      <c r="BY14" s="66">
        <f>'Glad-base'!BY14*'Businesses'!$B$4/'Businesses'!$C$4</f>
        <v>5.02123352068546</v>
      </c>
      <c r="BZ14" s="66">
        <f>'Glad-base'!BZ14*'Households'!$B$3/'Households'!$B$7</f>
        <v>0.0180418460144181</v>
      </c>
      <c r="CA14" s="66">
        <f>'Glad-base'!CA14*'Households'!$B$3/'Households'!$B$7</f>
        <v>0.25371704215242</v>
      </c>
      <c r="CB14" s="66">
        <f>'Glad-base'!CB14*'Glad-id-output'!B12/'Glad-id-output'!E12</f>
        <v>0.00154276174372804</v>
      </c>
      <c r="CC14" s="62">
        <f>'Exports'!D15</f>
        <v>1.7</v>
      </c>
      <c r="CD14" s="4">
        <f>SUM(BW14:CC14)</f>
        <v>7.81246503018408</v>
      </c>
      <c r="CE14" s="4">
        <f>SUM(CD14,BV14)</f>
        <v>60.4046956154091</v>
      </c>
      <c r="CF14" s="67">
        <v>0.00407922195591762</v>
      </c>
      <c r="CG14" s="67">
        <f>'Glad-id-output'!I12</f>
        <v>0.91</v>
      </c>
    </row>
    <row r="15" ht="20.05" customHeight="1">
      <c r="A15" t="s" s="58">
        <v>1</v>
      </c>
      <c r="B15" s="59">
        <v>11</v>
      </c>
      <c r="C15" t="s" s="60">
        <v>177</v>
      </c>
      <c r="D15" s="61">
        <f>'Glad70-before-LQ'!D15*$CG15*D$93</f>
        <v>0.226474707752012</v>
      </c>
      <c r="E15" s="62">
        <f>'Glad70-before-LQ'!E15*$CG15*E$93</f>
        <v>0.0358821070535806</v>
      </c>
      <c r="F15" s="62">
        <f>'Glad70-before-LQ'!F15*$CG15*F$93</f>
        <v>0.000416804189198999</v>
      </c>
      <c r="G15" s="62">
        <f>'Glad70-before-LQ'!G15*$CG15*G$93</f>
        <v>0.00713691978235134</v>
      </c>
      <c r="H15" s="62">
        <f>'Glad70-before-LQ'!H15*$CG15*H$93</f>
        <v>0.00648651541131488</v>
      </c>
      <c r="I15" s="62">
        <f>'Glad70-before-LQ'!I15*$CG15*I$93</f>
        <v>0.0104534732590165</v>
      </c>
      <c r="J15" s="62">
        <f>'Glad70-before-LQ'!J15*$CG15*J$93</f>
        <v>0.346822349186713</v>
      </c>
      <c r="K15" s="63">
        <f>'Glad70-before-LQ'!K15*$CG15*K$93</f>
        <v>0.0512753494199981</v>
      </c>
      <c r="L15" s="62">
        <f>'Glad70-before-LQ'!L15*$CG15*L$93</f>
        <v>0.00697105836919109</v>
      </c>
      <c r="M15" s="62">
        <f>'Glad70-before-LQ'!M15*$CG15*M$93</f>
        <v>0.0105807423705246</v>
      </c>
      <c r="N15" s="62">
        <f>'Glad70-before-LQ'!N15*$CG15*N$93</f>
        <v>0.462566830522091</v>
      </c>
      <c r="O15" s="62">
        <f>'Glad70-before-LQ'!O15*$CG15*O$93</f>
        <v>0.0356292076605269</v>
      </c>
      <c r="P15" s="62">
        <f>'Glad70-before-LQ'!P15*$CG15*P$93</f>
        <v>0.0258965908316038</v>
      </c>
      <c r="Q15" s="62">
        <f>'Glad70-before-LQ'!Q15*$CG15*Q$93</f>
        <v>0.00108613779837432</v>
      </c>
      <c r="R15" s="62">
        <f>'Glad70-before-LQ'!R15*$CG15*R$93</f>
        <v>0.000242552440123332</v>
      </c>
      <c r="S15" s="62">
        <f>'Glad70-before-LQ'!S15*$CG15*S$93</f>
        <v>0.000312453339970058</v>
      </c>
      <c r="T15" s="62">
        <f>'Glad70-before-LQ'!T15*$CG15*T$93</f>
        <v>0.0227502886134327</v>
      </c>
      <c r="U15" s="62">
        <f>'Glad70-before-LQ'!U15*$CG15*U$93</f>
        <v>0.366681707378317</v>
      </c>
      <c r="V15" s="62">
        <f>'Glad70-before-LQ'!V15*$CG15*V$93</f>
        <v>0.00262268775548577</v>
      </c>
      <c r="W15" s="62">
        <f>'Glad70-before-LQ'!W15*$CG15*W$93</f>
        <v>0.0330041823093181</v>
      </c>
      <c r="X15" s="64">
        <f>'Glad70-before-LQ'!X15*$CG15*X$93</f>
        <v>0</v>
      </c>
      <c r="Y15" s="62">
        <f>'Glad70-before-LQ'!Y15*$CG15*Y$93</f>
        <v>0.0257559597713109</v>
      </c>
      <c r="Z15" s="62">
        <f>'Glad70-before-LQ'!Z15*$CG15*Z$93</f>
        <v>0.00744508371503727</v>
      </c>
      <c r="AA15" s="62">
        <f>'Glad70-before-LQ'!AA15*$CG15*AA$93</f>
        <v>0.0106727380693004</v>
      </c>
      <c r="AB15" s="62">
        <f>'Glad70-before-LQ'!AB15*$CG15*AB$93</f>
        <v>0.000997643691672186</v>
      </c>
      <c r="AC15" s="65">
        <f>'Glad70-before-LQ'!AC15*$CG15*AC$93</f>
        <v>0.0223774628200238</v>
      </c>
      <c r="AD15" s="62">
        <f>'Glad70-before-LQ'!AD15*$CG15*AD$93</f>
        <v>0.000456025969797254</v>
      </c>
      <c r="AE15" s="62">
        <f>'Glad70-before-LQ'!AE15*$CG15*AE$93</f>
        <v>0.00472762094823539</v>
      </c>
      <c r="AF15" s="62">
        <f>'Glad70-before-LQ'!AF15*$CG15*AF$93</f>
        <v>0.0570897856121926</v>
      </c>
      <c r="AG15" s="62">
        <f>'Glad70-before-LQ'!AG15*$CG15*AG$93</f>
        <v>0.0148812581541049</v>
      </c>
      <c r="AH15" s="62">
        <f>'Glad70-before-LQ'!AH15*$CG15*AH$93</f>
        <v>0.0950112800240782</v>
      </c>
      <c r="AI15" s="62">
        <f>'Glad70-before-LQ'!AI15*$CG15*AI$93</f>
        <v>0.0910578403507208</v>
      </c>
      <c r="AJ15" s="62">
        <f>'Glad70-before-LQ'!AJ15*$CG15*AJ$93</f>
        <v>0.226575729858956</v>
      </c>
      <c r="AK15" s="62">
        <f>'Glad70-before-LQ'!AK15*$CG15*AK$93</f>
        <v>0.483808325543262</v>
      </c>
      <c r="AL15" s="62">
        <f>'Glad70-before-LQ'!AL15*$CG15*AL$93</f>
        <v>0.363633930258713</v>
      </c>
      <c r="AM15" s="62">
        <f>'Glad70-before-LQ'!AM15*$CG15*AM$93</f>
        <v>3.54585415445836</v>
      </c>
      <c r="AN15" s="62">
        <f>'Glad70-before-LQ'!AN15*$CG15*AN$93</f>
        <v>0.0219057442076449</v>
      </c>
      <c r="AO15" s="62">
        <f>'Glad70-before-LQ'!AO15*$CG15*AO$93</f>
        <v>0.0426145806428521</v>
      </c>
      <c r="AP15" s="62">
        <f>'Glad70-before-LQ'!AP15*$CG15*AP$93</f>
        <v>0.0117626602136936</v>
      </c>
      <c r="AQ15" s="62">
        <f>'Glad70-before-LQ'!AQ15*$CG15*AQ$93</f>
        <v>0.000971497328397761</v>
      </c>
      <c r="AR15" s="62">
        <f>'Glad70-before-LQ'!AR15*$CG15*AR$93</f>
        <v>0.00555666939117273</v>
      </c>
      <c r="AS15" s="62">
        <f>'Glad70-before-LQ'!AS15*$CG15*AS$93</f>
        <v>0.0252075987040364</v>
      </c>
      <c r="AT15" s="62">
        <f>'Glad70-before-LQ'!AT15*$CG15*AT$93</f>
        <v>0.000250398249937331</v>
      </c>
      <c r="AU15" s="62">
        <f>'Glad70-before-LQ'!AU15*$CG15*AU$93</f>
        <v>0.000882696197674788</v>
      </c>
      <c r="AV15" s="62">
        <f>'Glad70-before-LQ'!AV15*$CG15*AV$93</f>
        <v>9.01716094866163e-05</v>
      </c>
      <c r="AW15" s="62">
        <f>'Glad70-before-LQ'!AW15*$CG15*AW$93</f>
        <v>0.000269021969849358</v>
      </c>
      <c r="AX15" s="62">
        <f>'Glad70-before-LQ'!AX15*$CG15*AX$93</f>
        <v>0.00184781197000587</v>
      </c>
      <c r="AY15" s="62">
        <f>'Glad70-before-LQ'!AY15*$CG15*AY$93</f>
        <v>4.05897278539784e-05</v>
      </c>
      <c r="AZ15" s="62">
        <f>'Glad70-before-LQ'!AZ15*$CG15*AZ$93</f>
        <v>0.00207480543947145</v>
      </c>
      <c r="BA15" s="62">
        <f>'Glad70-before-LQ'!BA15*$CG15*BA$93</f>
        <v>0.00102779971277356</v>
      </c>
      <c r="BB15" s="62">
        <f>'Glad70-before-LQ'!BB15*$CG15*BB$93</f>
        <v>0.00230014637075829</v>
      </c>
      <c r="BC15" s="62">
        <f>'Glad70-before-LQ'!BC15*$CG15*BC$93</f>
        <v>0.0236988187885326</v>
      </c>
      <c r="BD15" s="62">
        <f>'Glad70-before-LQ'!BD15*$CG15*BD$93</f>
        <v>0.0150017748874823</v>
      </c>
      <c r="BE15" s="62">
        <f>'Glad70-before-LQ'!BE15*$CG15*BE$93</f>
        <v>0.160229281679984</v>
      </c>
      <c r="BF15" s="62">
        <f>'Glad70-before-LQ'!BF15*$CG15*BF$93</f>
        <v>0.0008506954092025719</v>
      </c>
      <c r="BG15" s="62">
        <f>'Glad70-before-LQ'!BG15*$CG15*BG$93</f>
        <v>0.055554242607925</v>
      </c>
      <c r="BH15" s="62">
        <f>'Glad70-before-LQ'!BH15*$CG15*BH$93</f>
        <v>0.0159247832653706</v>
      </c>
      <c r="BI15" s="62">
        <f>'Glad70-before-LQ'!BI15*$CG15*BI$93</f>
        <v>0.018101115694032</v>
      </c>
      <c r="BJ15" s="62">
        <f>'Glad70-before-LQ'!BJ15*$CG15*BJ$93</f>
        <v>0.00109275290831185</v>
      </c>
      <c r="BK15" s="62">
        <f>'Glad70-before-LQ'!BK15*$CG15*BK$93</f>
        <v>0.108671022028797</v>
      </c>
      <c r="BL15" s="62">
        <f>'Glad70-before-LQ'!BL15*$CG15*BL$93</f>
        <v>0.245880488879547</v>
      </c>
      <c r="BM15" s="62">
        <f>'Glad70-before-LQ'!BM15*$CG15*BM$93</f>
        <v>0.0404533283869551</v>
      </c>
      <c r="BN15" s="62">
        <f>'Glad70-before-LQ'!BN15*$CG15*BN$93</f>
        <v>0.00323873103538548</v>
      </c>
      <c r="BO15" s="62">
        <f>'Glad70-before-LQ'!BO15*$CG15*BO$93</f>
        <v>0.77105756848996</v>
      </c>
      <c r="BP15" s="62">
        <f>'Glad70-before-LQ'!BP15*$CG15*BP$93</f>
        <v>0.777667202083566</v>
      </c>
      <c r="BQ15" s="62">
        <f>'Glad70-before-LQ'!BQ15*$CG15*BQ$93</f>
        <v>0.00238082095176327</v>
      </c>
      <c r="BR15" s="62">
        <f>'Glad70-before-LQ'!BR15*$CG15*BR$93</f>
        <v>0.0584723674400565</v>
      </c>
      <c r="BS15" s="62">
        <f>'Glad70-before-LQ'!BS15*$CG15*BS$93</f>
        <v>0.0037576989536438</v>
      </c>
      <c r="BT15" s="62">
        <f>'Glad70-before-LQ'!BT15*$CG15*BT$93</f>
        <v>0.06376488549270209</v>
      </c>
      <c r="BU15" s="62">
        <f>'Glad70-before-LQ'!BU15*$CG15*BU$93</f>
        <v>0.0553973419943919</v>
      </c>
      <c r="BV15" s="4">
        <f>SUM(D15:BU15)</f>
        <v>9.141634617402129</v>
      </c>
      <c r="BW15" s="66">
        <f>'Glad-base'!BW15*'Households'!$B$3/'Households'!$B$7</f>
        <v>91.56055126217301</v>
      </c>
      <c r="BX15" s="66">
        <f>'Glad-base'!BX15*'Households'!$B$3/'Households'!$B$7</f>
        <v>0.00773149467559217</v>
      </c>
      <c r="BY15" s="66">
        <f>'Glad-base'!BY15*'Businesses'!$B$4/'Businesses'!$C$4</f>
        <v>1.11469031094661</v>
      </c>
      <c r="BZ15" s="66">
        <f>'Glad-base'!BZ15*'Households'!$B$3/'Households'!$B$7</f>
        <v>0.104183062554068</v>
      </c>
      <c r="CA15" s="66">
        <f>'Glad-base'!CA15*'Households'!$B$3/'Households'!$B$7</f>
        <v>0.451455160968074</v>
      </c>
      <c r="CB15" s="66">
        <f>'Glad-base'!CB15*'Glad-id-output'!B13/'Glad-id-output'!E13</f>
        <v>0.002111686544266</v>
      </c>
      <c r="CC15" s="62">
        <f>'Exports'!D16</f>
        <v>12.6</v>
      </c>
      <c r="CD15" s="4">
        <f>SUM(BW15:CC15)</f>
        <v>105.840722977862</v>
      </c>
      <c r="CE15" s="4">
        <f>SUM(CD15,BV15)</f>
        <v>114.982357595264</v>
      </c>
      <c r="CF15" s="67">
        <v>0.000589099632948171</v>
      </c>
      <c r="CG15" s="67">
        <f>'Glad-id-output'!I13</f>
        <v>0.09533171279296949</v>
      </c>
    </row>
    <row r="16" ht="20.05" customHeight="1">
      <c r="A16" t="s" s="58">
        <v>1</v>
      </c>
      <c r="B16" s="59">
        <v>12</v>
      </c>
      <c r="C16" t="s" s="60">
        <v>178</v>
      </c>
      <c r="D16" s="61">
        <f>'Glad70-before-LQ'!D16*$CG16*D$93</f>
        <v>0.00829852256512038</v>
      </c>
      <c r="E16" s="62">
        <f>'Glad70-before-LQ'!E16*$CG16*E$93</f>
        <v>0.000961483409839238</v>
      </c>
      <c r="F16" s="62">
        <f>'Glad70-before-LQ'!F16*$CG16*F$93</f>
        <v>7.56218276283285e-05</v>
      </c>
      <c r="G16" s="62">
        <f>'Glad70-before-LQ'!G16*$CG16*G$93</f>
        <v>0.000352203589175626</v>
      </c>
      <c r="H16" s="62">
        <f>'Glad70-before-LQ'!H16*$CG16*H$93</f>
        <v>0.0012769808439178</v>
      </c>
      <c r="I16" s="62">
        <f>'Glad70-before-LQ'!I16*$CG16*I$93</f>
        <v>0.00220546378301953</v>
      </c>
      <c r="J16" s="62">
        <f>'Glad70-before-LQ'!J16*$CG16*J$93</f>
        <v>0.0781824408979175</v>
      </c>
      <c r="K16" s="63">
        <f>'Glad70-before-LQ'!K16*$CG16*K$93</f>
        <v>0.0124379434010842</v>
      </c>
      <c r="L16" s="62">
        <f>'Glad70-before-LQ'!L16*$CG16*L$93</f>
        <v>0.00304357838207901</v>
      </c>
      <c r="M16" s="62">
        <f>'Glad70-before-LQ'!M16*$CG16*M$93</f>
        <v>0.000698280921106086</v>
      </c>
      <c r="N16" s="62">
        <f>'Glad70-before-LQ'!N16*$CG16*N$93</f>
        <v>0.011199035564362</v>
      </c>
      <c r="O16" s="62">
        <f>'Glad70-before-LQ'!O16*$CG16*O$93</f>
        <v>0.0624951608086233</v>
      </c>
      <c r="P16" s="62">
        <f>'Glad70-before-LQ'!P16*$CG16*P$93</f>
        <v>0.000597057749529558</v>
      </c>
      <c r="Q16" s="62">
        <f>'Glad70-before-LQ'!Q16*$CG16*Q$93</f>
        <v>0.000420310083594104</v>
      </c>
      <c r="R16" s="62">
        <f>'Glad70-before-LQ'!R16*$CG16*R$93</f>
        <v>0.000149588602229176</v>
      </c>
      <c r="S16" s="62">
        <f>'Glad70-before-LQ'!S16*$CG16*S$93</f>
        <v>0.000249836259601322</v>
      </c>
      <c r="T16" s="62">
        <f>'Glad70-before-LQ'!T16*$CG16*T$93</f>
        <v>0.0028237192075057</v>
      </c>
      <c r="U16" s="62">
        <f>'Glad70-before-LQ'!U16*$CG16*U$93</f>
        <v>0.0424139485493454</v>
      </c>
      <c r="V16" s="62">
        <f>'Glad70-before-LQ'!V16*$CG16*V$93</f>
        <v>0.00157859820931079</v>
      </c>
      <c r="W16" s="62">
        <f>'Glad70-before-LQ'!W16*$CG16*W$93</f>
        <v>0.014445019070757</v>
      </c>
      <c r="X16" s="64">
        <f>'Glad70-before-LQ'!X16*$CG16*X$93</f>
        <v>0</v>
      </c>
      <c r="Y16" s="62">
        <f>'Glad70-before-LQ'!Y16*$CG16*Y$93</f>
        <v>0.00785134774108504</v>
      </c>
      <c r="Z16" s="62">
        <f>'Glad70-before-LQ'!Z16*$CG16*Z$93</f>
        <v>0.00193054517949002</v>
      </c>
      <c r="AA16" s="62">
        <f>'Glad70-before-LQ'!AA16*$CG16*AA$93</f>
        <v>0.00228612147914436</v>
      </c>
      <c r="AB16" s="62">
        <f>'Glad70-before-LQ'!AB16*$CG16*AB$93</f>
        <v>0.000142090347343221</v>
      </c>
      <c r="AC16" s="65">
        <f>'Glad70-before-LQ'!AC16*$CG16*AC$93</f>
        <v>0.00468407565919076</v>
      </c>
      <c r="AD16" s="62">
        <f>'Glad70-before-LQ'!AD16*$CG16*AD$93</f>
        <v>4.12847392816105e-05</v>
      </c>
      <c r="AE16" s="62">
        <f>'Glad70-before-LQ'!AE16*$CG16*AE$93</f>
        <v>0.00166365366840565</v>
      </c>
      <c r="AF16" s="62">
        <f>'Glad70-before-LQ'!AF16*$CG16*AF$93</f>
        <v>0.00155952471955324</v>
      </c>
      <c r="AG16" s="62">
        <f>'Glad70-before-LQ'!AG16*$CG16*AG$93</f>
        <v>0.00320613570243784</v>
      </c>
      <c r="AH16" s="62">
        <f>'Glad70-before-LQ'!AH16*$CG16*AH$93</f>
        <v>0.0196546836014236</v>
      </c>
      <c r="AI16" s="62">
        <f>'Glad70-before-LQ'!AI16*$CG16*AI$93</f>
        <v>0.0142121372023318</v>
      </c>
      <c r="AJ16" s="62">
        <f>'Glad70-before-LQ'!AJ16*$CG16*AJ$93</f>
        <v>0.00634058993417393</v>
      </c>
      <c r="AK16" s="62">
        <f>'Glad70-before-LQ'!AK16*$CG16*AK$93</f>
        <v>0.0125235859970471</v>
      </c>
      <c r="AL16" s="62">
        <f>'Glad70-before-LQ'!AL16*$CG16*AL$93</f>
        <v>0.18594994788451</v>
      </c>
      <c r="AM16" s="62">
        <f>'Glad70-before-LQ'!AM16*$CG16*AM$93</f>
        <v>0.832417320847785</v>
      </c>
      <c r="AN16" s="62">
        <f>'Glad70-before-LQ'!AN16*$CG16*AN$93</f>
        <v>0.0054205584896241</v>
      </c>
      <c r="AO16" s="62">
        <f>'Glad70-before-LQ'!AO16*$CG16*AO$93</f>
        <v>0.0118911678631943</v>
      </c>
      <c r="AP16" s="62">
        <f>'Glad70-before-LQ'!AP16*$CG16*AP$93</f>
        <v>0.00113419598144008</v>
      </c>
      <c r="AQ16" s="62">
        <f>'Glad70-before-LQ'!AQ16*$CG16*AQ$93</f>
        <v>0.00204363808178242</v>
      </c>
      <c r="AR16" s="62">
        <f>'Glad70-before-LQ'!AR16*$CG16*AR$93</f>
        <v>0.000507640118521225</v>
      </c>
      <c r="AS16" s="62">
        <f>'Glad70-before-LQ'!AS16*$CG16*AS$93</f>
        <v>0.00454613536744509</v>
      </c>
      <c r="AT16" s="62">
        <f>'Glad70-before-LQ'!AT16*$CG16*AT$93</f>
        <v>7.193734119465209e-05</v>
      </c>
      <c r="AU16" s="62">
        <f>'Glad70-before-LQ'!AU16*$CG16*AU$93</f>
        <v>5.6974334415718e-05</v>
      </c>
      <c r="AV16" s="62">
        <f>'Glad70-before-LQ'!AV16*$CG16*AV$93</f>
        <v>1.919061478109e-05</v>
      </c>
      <c r="AW16" s="62">
        <f>'Glad70-before-LQ'!AW16*$CG16*AW$93</f>
        <v>4.24017823509503e-05</v>
      </c>
      <c r="AX16" s="62">
        <f>'Glad70-before-LQ'!AX16*$CG16*AX$93</f>
        <v>0.000322772088958022</v>
      </c>
      <c r="AY16" s="62">
        <f>'Glad70-before-LQ'!AY16*$CG16*AY$93</f>
        <v>8.56425079654926e-06</v>
      </c>
      <c r="AZ16" s="62">
        <f>'Glad70-before-LQ'!AZ16*$CG16*AZ$93</f>
        <v>0.00320844051844234</v>
      </c>
      <c r="BA16" s="62">
        <f>'Glad70-before-LQ'!BA16*$CG16*BA$93</f>
        <v>0.00065328293255949</v>
      </c>
      <c r="BB16" s="62">
        <f>'Glad70-before-LQ'!BB16*$CG16*BB$93</f>
        <v>0.00077176479302409</v>
      </c>
      <c r="BC16" s="62">
        <f>'Glad70-before-LQ'!BC16*$CG16*BC$93</f>
        <v>0.00379456484360242</v>
      </c>
      <c r="BD16" s="62">
        <f>'Glad70-before-LQ'!BD16*$CG16*BD$93</f>
        <v>0.00350000917933429</v>
      </c>
      <c r="BE16" s="62">
        <f>'Glad70-before-LQ'!BE16*$CG16*BE$93</f>
        <v>0.0145786988898544</v>
      </c>
      <c r="BF16" s="62">
        <f>'Glad70-before-LQ'!BF16*$CG16*BF$93</f>
        <v>0.000159348464649054</v>
      </c>
      <c r="BG16" s="62">
        <f>'Glad70-before-LQ'!BG16*$CG16*BG$93</f>
        <v>0.00542882751383935</v>
      </c>
      <c r="BH16" s="62">
        <f>'Glad70-before-LQ'!BH16*$CG16*BH$93</f>
        <v>0.00178186372571542</v>
      </c>
      <c r="BI16" s="62">
        <f>'Glad70-before-LQ'!BI16*$CG16*BI$93</f>
        <v>0.0130632108242091</v>
      </c>
      <c r="BJ16" s="62">
        <f>'Glad70-before-LQ'!BJ16*$CG16*BJ$93</f>
        <v>0.000290811044367255</v>
      </c>
      <c r="BK16" s="62">
        <f>'Glad70-before-LQ'!BK16*$CG16*BK$93</f>
        <v>0.00452273141573812</v>
      </c>
      <c r="BL16" s="62">
        <f>'Glad70-before-LQ'!BL16*$CG16*BL$93</f>
        <v>0.008830958548535521</v>
      </c>
      <c r="BM16" s="62">
        <f>'Glad70-before-LQ'!BM16*$CG16*BM$93</f>
        <v>0.00590252934804358</v>
      </c>
      <c r="BN16" s="62">
        <f>'Glad70-before-LQ'!BN16*$CG16*BN$93</f>
        <v>0.000348143807473487</v>
      </c>
      <c r="BO16" s="62">
        <f>'Glad70-before-LQ'!BO16*$CG16*BO$93</f>
        <v>0.0258325597439117</v>
      </c>
      <c r="BP16" s="62">
        <f>'Glad70-before-LQ'!BP16*$CG16*BP$93</f>
        <v>0.0287717308542942</v>
      </c>
      <c r="BQ16" s="62">
        <f>'Glad70-before-LQ'!BQ16*$CG16*BQ$93</f>
        <v>8.36020816176778e-05</v>
      </c>
      <c r="BR16" s="62">
        <f>'Glad70-before-LQ'!BR16*$CG16*BR$93</f>
        <v>0.00696128836753009</v>
      </c>
      <c r="BS16" s="62">
        <f>'Glad70-before-LQ'!BS16*$CG16*BS$93</f>
        <v>0.00410850806495097</v>
      </c>
      <c r="BT16" s="62">
        <f>'Glad70-before-LQ'!BT16*$CG16*BT$93</f>
        <v>0.0107711435585468</v>
      </c>
      <c r="BU16" s="62">
        <f>'Glad70-before-LQ'!BU16*$CG16*BU$93</f>
        <v>0.00646346491167989</v>
      </c>
      <c r="BV16" s="4">
        <f>SUM(D16:BU16)</f>
        <v>1.51426049817537</v>
      </c>
      <c r="BW16" s="66">
        <f>'Glad-base'!BW16*'Households'!$B$3/'Households'!$B$7</f>
        <v>29.1450175440989</v>
      </c>
      <c r="BX16" s="66">
        <f>'Glad-base'!BX16*'Households'!$B$3/'Households'!$B$7</f>
        <v>0.000973564665293512</v>
      </c>
      <c r="BY16" s="66">
        <f>'Glad-base'!BY16*'Businesses'!$B$4/'Businesses'!$C$4</f>
        <v>0.137828024792385</v>
      </c>
      <c r="BZ16" s="66">
        <f>'Glad-base'!BZ16*'Households'!$B$3/'Households'!$B$7</f>
        <v>0.0118347368589083</v>
      </c>
      <c r="CA16" s="66">
        <f>'Glad-base'!CA16*'Households'!$B$3/'Households'!$B$7</f>
        <v>0.055988476869207</v>
      </c>
      <c r="CB16" s="66">
        <f>'Glad-base'!CB16*'Glad-id-output'!B14/'Glad-id-output'!E14</f>
        <v>0.06572856718715619</v>
      </c>
      <c r="CC16" s="62">
        <f>'Exports'!D17</f>
        <v>4.3</v>
      </c>
      <c r="CD16" s="4">
        <f>SUM(BW16:CC16)</f>
        <v>33.7173709144719</v>
      </c>
      <c r="CE16" s="4">
        <f>SUM(CD16,BV16)</f>
        <v>35.2316314126473</v>
      </c>
      <c r="CF16" s="67">
        <v>0.000956248004131119</v>
      </c>
      <c r="CG16" s="67">
        <f>'Glad-id-output'!I14</f>
        <v>0.154745912219399</v>
      </c>
    </row>
    <row r="17" ht="20.05" customHeight="1">
      <c r="A17" t="s" s="58">
        <v>1</v>
      </c>
      <c r="B17" s="59">
        <v>13</v>
      </c>
      <c r="C17" t="s" s="60">
        <v>101</v>
      </c>
      <c r="D17" s="61">
        <f>'Glad70-before-LQ'!D17*$CG17*D$93</f>
        <v>0.00567407700138339</v>
      </c>
      <c r="E17" s="62">
        <f>'Glad70-before-LQ'!E17*$CG17*E$93</f>
        <v>0.0013959028448005</v>
      </c>
      <c r="F17" s="62">
        <f>'Glad70-before-LQ'!F17*$CG17*F$93</f>
        <v>0.0002566775700385</v>
      </c>
      <c r="G17" s="62">
        <f>'Glad70-before-LQ'!G17*$CG17*G$93</f>
        <v>0.00136346464659488</v>
      </c>
      <c r="H17" s="62">
        <f>'Glad70-before-LQ'!H17*$CG17*H$93</f>
        <v>0.00081638961157158</v>
      </c>
      <c r="I17" s="62">
        <f>'Glad70-before-LQ'!I17*$CG17*I$93</f>
        <v>0.00246617638377806</v>
      </c>
      <c r="J17" s="62">
        <f>'Glad70-before-LQ'!J17*$CG17*J$93</f>
        <v>0.144416884920777</v>
      </c>
      <c r="K17" s="63">
        <f>'Glad70-before-LQ'!K17*$CG17*K$93</f>
        <v>0.00816539255184549</v>
      </c>
      <c r="L17" s="62">
        <f>'Glad70-before-LQ'!L17*$CG17*L$93</f>
        <v>0.00165403561034907</v>
      </c>
      <c r="M17" s="62">
        <f>'Glad70-before-LQ'!M17*$CG17*M$93</f>
        <v>0.000662533676021064</v>
      </c>
      <c r="N17" s="62">
        <f>'Glad70-before-LQ'!N17*$CG17*N$93</f>
        <v>0.00349452270803168</v>
      </c>
      <c r="O17" s="62">
        <f>'Glad70-before-LQ'!O17*$CG17*O$93</f>
        <v>0.000790310381558183</v>
      </c>
      <c r="P17" s="62">
        <f>'Glad70-before-LQ'!P17*$CG17*P$93</f>
        <v>0.02349816712907</v>
      </c>
      <c r="Q17" s="62">
        <f>'Glad70-before-LQ'!Q17*$CG17*Q$93</f>
        <v>0.000874502616129875</v>
      </c>
      <c r="R17" s="62">
        <f>'Glad70-before-LQ'!R17*$CG17*R$93</f>
        <v>0.000184106124417107</v>
      </c>
      <c r="S17" s="62">
        <f>'Glad70-before-LQ'!S17*$CG17*S$93</f>
        <v>0.00175311000621062</v>
      </c>
      <c r="T17" s="62">
        <f>'Glad70-before-LQ'!T17*$CG17*T$93</f>
        <v>0.00161141438662607</v>
      </c>
      <c r="U17" s="62">
        <f>'Glad70-before-LQ'!U17*$CG17*U$93</f>
        <v>0.06746107326599091</v>
      </c>
      <c r="V17" s="62">
        <f>'Glad70-before-LQ'!V17*$CG17*V$93</f>
        <v>0.00644969482566512</v>
      </c>
      <c r="W17" s="62">
        <f>'Glad70-before-LQ'!W17*$CG17*W$93</f>
        <v>0.0230201537864577</v>
      </c>
      <c r="X17" s="64">
        <f>'Glad70-before-LQ'!X17*$CG17*X$93</f>
        <v>0</v>
      </c>
      <c r="Y17" s="62">
        <f>'Glad70-before-LQ'!Y17*$CG17*Y$93</f>
        <v>0.026794034258281</v>
      </c>
      <c r="Z17" s="62">
        <f>'Glad70-before-LQ'!Z17*$CG17*Z$93</f>
        <v>0.008993888269414409</v>
      </c>
      <c r="AA17" s="62">
        <f>'Glad70-before-LQ'!AA17*$CG17*AA$93</f>
        <v>0.009540625046892509</v>
      </c>
      <c r="AB17" s="62">
        <f>'Glad70-before-LQ'!AB17*$CG17*AB$93</f>
        <v>0.00347582763225316</v>
      </c>
      <c r="AC17" s="65">
        <f>'Glad70-before-LQ'!AC17*$CG17*AC$93</f>
        <v>0.00471258615192288</v>
      </c>
      <c r="AD17" s="62">
        <f>'Glad70-before-LQ'!AD17*$CG17*AD$93</f>
        <v>3.00312759458962e-05</v>
      </c>
      <c r="AE17" s="62">
        <f>'Glad70-before-LQ'!AE17*$CG17*AE$93</f>
        <v>0.00302223810966596</v>
      </c>
      <c r="AF17" s="62">
        <f>'Glad70-before-LQ'!AF17*$CG17*AF$93</f>
        <v>0.00847511013096898</v>
      </c>
      <c r="AG17" s="62">
        <f>'Glad70-before-LQ'!AG17*$CG17*AG$93</f>
        <v>0.0647415898655436</v>
      </c>
      <c r="AH17" s="62">
        <f>'Glad70-before-LQ'!AH17*$CG17*AH$93</f>
        <v>0.0516170163041992</v>
      </c>
      <c r="AI17" s="62">
        <f>'Glad70-before-LQ'!AI17*$CG17*AI$93</f>
        <v>0.133063159199105</v>
      </c>
      <c r="AJ17" s="62">
        <f>'Glad70-before-LQ'!AJ17*$CG17*AJ$93</f>
        <v>0.0335165968777463</v>
      </c>
      <c r="AK17" s="62">
        <f>'Glad70-before-LQ'!AK17*$CG17*AK$93</f>
        <v>0.0218395281076209</v>
      </c>
      <c r="AL17" s="62">
        <f>'Glad70-before-LQ'!AL17*$CG17*AL$93</f>
        <v>0.00512210239269372</v>
      </c>
      <c r="AM17" s="62">
        <f>'Glad70-before-LQ'!AM17*$CG17*AM$93</f>
        <v>0.0146544140999048</v>
      </c>
      <c r="AN17" s="62">
        <f>'Glad70-before-LQ'!AN17*$CG17*AN$93</f>
        <v>0.0213848299105725</v>
      </c>
      <c r="AO17" s="62">
        <f>'Glad70-before-LQ'!AO17*$CG17*AO$93</f>
        <v>0.0116679187781916</v>
      </c>
      <c r="AP17" s="62">
        <f>'Glad70-before-LQ'!AP17*$CG17*AP$93</f>
        <v>0.00546494135740088</v>
      </c>
      <c r="AQ17" s="62">
        <f>'Glad70-before-LQ'!AQ17*$CG17*AQ$93</f>
        <v>0.000424375620091696</v>
      </c>
      <c r="AR17" s="62">
        <f>'Glad70-before-LQ'!AR17*$CG17*AR$93</f>
        <v>0.00112637043980711</v>
      </c>
      <c r="AS17" s="62">
        <f>'Glad70-before-LQ'!AS17*$CG17*AS$93</f>
        <v>0.00245303445628269</v>
      </c>
      <c r="AT17" s="62">
        <f>'Glad70-before-LQ'!AT17*$CG17*AT$93</f>
        <v>0.000252065721947126</v>
      </c>
      <c r="AU17" s="62">
        <f>'Glad70-before-LQ'!AU17*$CG17*AU$93</f>
        <v>0.000265737524901654</v>
      </c>
      <c r="AV17" s="62">
        <f>'Glad70-before-LQ'!AV17*$CG17*AV$93</f>
        <v>4.3708686219954e-05</v>
      </c>
      <c r="AW17" s="62">
        <f>'Glad70-before-LQ'!AW17*$CG17*AW$93</f>
        <v>2.71550039800911e-05</v>
      </c>
      <c r="AX17" s="62">
        <f>'Glad70-before-LQ'!AX17*$CG17*AX$93</f>
        <v>0.000350977592603329</v>
      </c>
      <c r="AY17" s="62">
        <f>'Glad70-before-LQ'!AY17*$CG17*AY$93</f>
        <v>1.97142841856568e-05</v>
      </c>
      <c r="AZ17" s="62">
        <f>'Glad70-before-LQ'!AZ17*$CG17*AZ$93</f>
        <v>0.000396427023550963</v>
      </c>
      <c r="BA17" s="62">
        <f>'Glad70-before-LQ'!BA17*$CG17*BA$93</f>
        <v>0.000107019017247441</v>
      </c>
      <c r="BB17" s="62">
        <f>'Glad70-before-LQ'!BB17*$CG17*BB$93</f>
        <v>0.000463773702952531</v>
      </c>
      <c r="BC17" s="62">
        <f>'Glad70-before-LQ'!BC17*$CG17*BC$93</f>
        <v>0.00264775469034285</v>
      </c>
      <c r="BD17" s="62">
        <f>'Glad70-before-LQ'!BD17*$CG17*BD$93</f>
        <v>0.00112319645002429</v>
      </c>
      <c r="BE17" s="62">
        <f>'Glad70-before-LQ'!BE17*$CG17*BE$93</f>
        <v>0.0111905098119597</v>
      </c>
      <c r="BF17" s="62">
        <f>'Glad70-before-LQ'!BF17*$CG17*BF$93</f>
        <v>0.000101450218764069</v>
      </c>
      <c r="BG17" s="62">
        <f>'Glad70-before-LQ'!BG17*$CG17*BG$93</f>
        <v>0.0046035242972095</v>
      </c>
      <c r="BH17" s="62">
        <f>'Glad70-before-LQ'!BH17*$CG17*BH$93</f>
        <v>0.00177008661861474</v>
      </c>
      <c r="BI17" s="62">
        <f>'Glad70-before-LQ'!BI17*$CG17*BI$93</f>
        <v>0.00258268782048079</v>
      </c>
      <c r="BJ17" s="62">
        <f>'Glad70-before-LQ'!BJ17*$CG17*BJ$93</f>
        <v>0.000107890240909936</v>
      </c>
      <c r="BK17" s="62">
        <f>'Glad70-before-LQ'!BK17*$CG17*BK$93</f>
        <v>0.00632911959464996</v>
      </c>
      <c r="BL17" s="62">
        <f>'Glad70-before-LQ'!BL17*$CG17*BL$93</f>
        <v>0.0648135821759943</v>
      </c>
      <c r="BM17" s="62">
        <f>'Glad70-before-LQ'!BM17*$CG17*BM$93</f>
        <v>0.00578742249417888</v>
      </c>
      <c r="BN17" s="62">
        <f>'Glad70-before-LQ'!BN17*$CG17*BN$93</f>
        <v>0.000362654331432035</v>
      </c>
      <c r="BO17" s="62">
        <f>'Glad70-before-LQ'!BO17*$CG17*BO$93</f>
        <v>0.0516093775458856</v>
      </c>
      <c r="BP17" s="62">
        <f>'Glad70-before-LQ'!BP17*$CG17*BP$93</f>
        <v>0.0219111537667986</v>
      </c>
      <c r="BQ17" s="62">
        <f>'Glad70-before-LQ'!BQ17*$CG17*BQ$93</f>
        <v>0.000267441138901038</v>
      </c>
      <c r="BR17" s="62">
        <f>'Glad70-before-LQ'!BR17*$CG17*BR$93</f>
        <v>0.00617143515972345</v>
      </c>
      <c r="BS17" s="62">
        <f>'Glad70-before-LQ'!BS17*$CG17*BS$93</f>
        <v>0.000500624570474553</v>
      </c>
      <c r="BT17" s="62">
        <f>'Glad70-before-LQ'!BT17*$CG17*BT$93</f>
        <v>0.0235471714484293</v>
      </c>
      <c r="BU17" s="62">
        <f>'Glad70-before-LQ'!BU17*$CG17*BU$93</f>
        <v>0.0108240422597001</v>
      </c>
      <c r="BV17" s="4">
        <f>SUM(D17:BU17)</f>
        <v>0.946306511523884</v>
      </c>
      <c r="BW17" s="66">
        <f>'Glad-base'!BW17*'Households'!$B$3/'Households'!$B$7</f>
        <v>4.1277729676931</v>
      </c>
      <c r="BX17" s="66">
        <f>'Glad-base'!BX17*'Households'!$B$3/'Households'!$B$7</f>
        <v>4.26923480947477e-05</v>
      </c>
      <c r="BY17" s="66">
        <f>'Glad-base'!BY17*'Businesses'!$B$4/'Businesses'!$C$4</f>
        <v>0.702448129050777</v>
      </c>
      <c r="BZ17" s="66">
        <f>'Glad-base'!BZ17*'Households'!$B$3/'Households'!$B$7</f>
        <v>0.06995126307929971</v>
      </c>
      <c r="CA17" s="66">
        <f>'Glad-base'!CA17*'Households'!$B$3/'Households'!$B$7</f>
        <v>0.678231838733265</v>
      </c>
      <c r="CB17" s="66">
        <f>'Glad-base'!CB17*'Glad-id-output'!B15/'Glad-id-output'!E15</f>
        <v>0.0163820445550065</v>
      </c>
      <c r="CC17" s="62">
        <f>'Exports'!D18</f>
        <v>1</v>
      </c>
      <c r="CD17" s="4">
        <f>SUM(BW17:CC17)</f>
        <v>6.59482893545954</v>
      </c>
      <c r="CE17" s="4">
        <f>SUM(CD17,BV17)</f>
        <v>7.54113544698342</v>
      </c>
      <c r="CF17" s="67">
        <v>0.000808937922750958</v>
      </c>
      <c r="CG17" s="67">
        <f>'Glad-id-output'!I15</f>
        <v>0.130907292087585</v>
      </c>
    </row>
    <row r="18" ht="20.05" customHeight="1">
      <c r="A18" t="s" s="58">
        <v>1</v>
      </c>
      <c r="B18" s="59">
        <v>14</v>
      </c>
      <c r="C18" t="s" s="60">
        <v>179</v>
      </c>
      <c r="D18" s="61">
        <f>'Glad70-before-LQ'!D18*$CG18*D$93</f>
        <v>0.00410245358350052</v>
      </c>
      <c r="E18" s="62">
        <f>'Glad70-before-LQ'!E18*$CG18*E$93</f>
        <v>0.00060167276151205</v>
      </c>
      <c r="F18" s="62">
        <f>'Glad70-before-LQ'!F18*$CG18*F$93</f>
        <v>5.14042646587537e-05</v>
      </c>
      <c r="G18" s="62">
        <f>'Glad70-before-LQ'!G18*$CG18*G$93</f>
        <v>0.000554117951412061</v>
      </c>
      <c r="H18" s="62">
        <f>'Glad70-before-LQ'!H18*$CG18*H$93</f>
        <v>0.000442119366026045</v>
      </c>
      <c r="I18" s="62">
        <f>'Glad70-before-LQ'!I18*$CG18*I$93</f>
        <v>0.000969487916028135</v>
      </c>
      <c r="J18" s="62">
        <f>'Glad70-before-LQ'!J18*$CG18*J$93</f>
        <v>0.0230826870306228</v>
      </c>
      <c r="K18" s="63">
        <f>'Glad70-before-LQ'!K18*$CG18*K$93</f>
        <v>0.00881098592484345</v>
      </c>
      <c r="L18" s="62">
        <f>'Glad70-before-LQ'!L18*$CG18*L$93</f>
        <v>0.00154573115822905</v>
      </c>
      <c r="M18" s="62">
        <f>'Glad70-before-LQ'!M18*$CG18*M$93</f>
        <v>0.000646194444166393</v>
      </c>
      <c r="N18" s="62">
        <f>'Glad70-before-LQ'!N18*$CG18*N$93</f>
        <v>0.000586471169115703</v>
      </c>
      <c r="O18" s="62">
        <f>'Glad70-before-LQ'!O18*$CG18*O$93</f>
        <v>0.000228237523055411</v>
      </c>
      <c r="P18" s="62">
        <f>'Glad70-before-LQ'!P18*$CG18*P$93</f>
        <v>0.000687218947639535</v>
      </c>
      <c r="Q18" s="62">
        <f>'Glad70-before-LQ'!Q18*$CG18*Q$93</f>
        <v>0.05675924502885</v>
      </c>
      <c r="R18" s="62">
        <f>'Glad70-before-LQ'!R18*$CG18*R$93</f>
        <v>0.00539898328479478</v>
      </c>
      <c r="S18" s="62">
        <f>'Glad70-before-LQ'!S18*$CG18*S$93</f>
        <v>5.02875856874607e-05</v>
      </c>
      <c r="T18" s="62">
        <f>'Glad70-before-LQ'!T18*$CG18*T$93</f>
        <v>0.00575534421136682</v>
      </c>
      <c r="U18" s="62">
        <f>'Glad70-before-LQ'!U18*$CG18*U$93</f>
        <v>0.00468879791467287</v>
      </c>
      <c r="V18" s="62">
        <f>'Glad70-before-LQ'!V18*$CG18*V$93</f>
        <v>0.00157968918325542</v>
      </c>
      <c r="W18" s="62">
        <f>'Glad70-before-LQ'!W18*$CG18*W$93</f>
        <v>0.0472664124276933</v>
      </c>
      <c r="X18" s="64">
        <f>'Glad70-before-LQ'!X18*$CG18*X$93</f>
        <v>0</v>
      </c>
      <c r="Y18" s="62">
        <f>'Glad70-before-LQ'!Y18*$CG18*Y$93</f>
        <v>0.0943551659710162</v>
      </c>
      <c r="Z18" s="62">
        <f>'Glad70-before-LQ'!Z18*$CG18*Z$93</f>
        <v>0.0101025066228383</v>
      </c>
      <c r="AA18" s="62">
        <f>'Glad70-before-LQ'!AA18*$CG18*AA$93</f>
        <v>0.00612569641590409</v>
      </c>
      <c r="AB18" s="62">
        <f>'Glad70-before-LQ'!AB18*$CG18*AB$93</f>
        <v>0.026547014709658</v>
      </c>
      <c r="AC18" s="65">
        <f>'Glad70-before-LQ'!AC18*$CG18*AC$93</f>
        <v>0.00291352171928555</v>
      </c>
      <c r="AD18" s="62">
        <f>'Glad70-before-LQ'!AD18*$CG18*AD$93</f>
        <v>1.66764839704085e-05</v>
      </c>
      <c r="AE18" s="62">
        <f>'Glad70-before-LQ'!AE18*$CG18*AE$93</f>
        <v>0.00509889863064921</v>
      </c>
      <c r="AF18" s="62">
        <f>'Glad70-before-LQ'!AF18*$CG18*AF$93</f>
        <v>0.00735664439028224</v>
      </c>
      <c r="AG18" s="62">
        <f>'Glad70-before-LQ'!AG18*$CG18*AG$93</f>
        <v>0.578042197912624</v>
      </c>
      <c r="AH18" s="62">
        <f>'Glad70-before-LQ'!AH18*$CG18*AH$93</f>
        <v>0.560087192175486</v>
      </c>
      <c r="AI18" s="62">
        <f>'Glad70-before-LQ'!AI18*$CG18*AI$93</f>
        <v>1.02281261296702</v>
      </c>
      <c r="AJ18" s="62">
        <f>'Glad70-before-LQ'!AJ18*$CG18*AJ$93</f>
        <v>0.0143993333153954</v>
      </c>
      <c r="AK18" s="62">
        <f>'Glad70-before-LQ'!AK18*$CG18*AK$93</f>
        <v>0.0189552025231725</v>
      </c>
      <c r="AL18" s="62">
        <f>'Glad70-before-LQ'!AL18*$CG18*AL$93</f>
        <v>0.00209131513742511</v>
      </c>
      <c r="AM18" s="62">
        <f>'Glad70-before-LQ'!AM18*$CG18*AM$93</f>
        <v>0.00461812898380488</v>
      </c>
      <c r="AN18" s="62">
        <f>'Glad70-before-LQ'!AN18*$CG18*AN$93</f>
        <v>0.00732058498647486</v>
      </c>
      <c r="AO18" s="62">
        <f>'Glad70-before-LQ'!AO18*$CG18*AO$93</f>
        <v>0.0102482574729656</v>
      </c>
      <c r="AP18" s="62">
        <f>'Glad70-before-LQ'!AP18*$CG18*AP$93</f>
        <v>0.00091281739470783</v>
      </c>
      <c r="AQ18" s="62">
        <f>'Glad70-before-LQ'!AQ18*$CG18*AQ$93</f>
        <v>7.96968782414484e-05</v>
      </c>
      <c r="AR18" s="62">
        <f>'Glad70-before-LQ'!AR18*$CG18*AR$93</f>
        <v>0.000468989553033794</v>
      </c>
      <c r="AS18" s="62">
        <f>'Glad70-before-LQ'!AS18*$CG18*AS$93</f>
        <v>0.009618449162910721</v>
      </c>
      <c r="AT18" s="62">
        <f>'Glad70-before-LQ'!AT18*$CG18*AT$93</f>
        <v>2.35787677998643e-05</v>
      </c>
      <c r="AU18" s="62">
        <f>'Glad70-before-LQ'!AU18*$CG18*AU$93</f>
        <v>0.000161675278693605</v>
      </c>
      <c r="AV18" s="62">
        <f>'Glad70-before-LQ'!AV18*$CG18*AV$93</f>
        <v>1.30353176828022e-05</v>
      </c>
      <c r="AW18" s="62">
        <f>'Glad70-before-LQ'!AW18*$CG18*AW$93</f>
        <v>5.86692755397806e-06</v>
      </c>
      <c r="AX18" s="62">
        <f>'Glad70-before-LQ'!AX18*$CG18*AX$93</f>
        <v>0.000120103174061738</v>
      </c>
      <c r="AY18" s="62">
        <f>'Glad70-before-LQ'!AY18*$CG18*AY$93</f>
        <v>8.85814201843046e-05</v>
      </c>
      <c r="AZ18" s="62">
        <f>'Glad70-before-LQ'!AZ18*$CG18*AZ$93</f>
        <v>6.413540348072481e-05</v>
      </c>
      <c r="BA18" s="62">
        <f>'Glad70-before-LQ'!BA18*$CG18*BA$93</f>
        <v>2.25504547825594e-05</v>
      </c>
      <c r="BB18" s="62">
        <f>'Glad70-before-LQ'!BB18*$CG18*BB$93</f>
        <v>4.80765104630555e-05</v>
      </c>
      <c r="BC18" s="62">
        <f>'Glad70-before-LQ'!BC18*$CG18*BC$93</f>
        <v>0.00337039379270355</v>
      </c>
      <c r="BD18" s="62">
        <f>'Glad70-before-LQ'!BD18*$CG18*BD$93</f>
        <v>0.00377550044206924</v>
      </c>
      <c r="BE18" s="62">
        <f>'Glad70-before-LQ'!BE18*$CG18*BE$93</f>
        <v>0.00262422862963777</v>
      </c>
      <c r="BF18" s="62">
        <f>'Glad70-before-LQ'!BF18*$CG18*BF$93</f>
        <v>2.58060191430126e-05</v>
      </c>
      <c r="BG18" s="62">
        <f>'Glad70-before-LQ'!BG18*$CG18*BG$93</f>
        <v>0.000665794131574127</v>
      </c>
      <c r="BH18" s="62">
        <f>'Glad70-before-LQ'!BH18*$CG18*BH$93</f>
        <v>0.000332595986630258</v>
      </c>
      <c r="BI18" s="62">
        <f>'Glad70-before-LQ'!BI18*$CG18*BI$93</f>
        <v>0.00382087556313507</v>
      </c>
      <c r="BJ18" s="62">
        <f>'Glad70-before-LQ'!BJ18*$CG18*BJ$93</f>
        <v>0.000136345899806724</v>
      </c>
      <c r="BK18" s="62">
        <f>'Glad70-before-LQ'!BK18*$CG18*BK$93</f>
        <v>0.00192956927785396</v>
      </c>
      <c r="BL18" s="62">
        <f>'Glad70-before-LQ'!BL18*$CG18*BL$93</f>
        <v>0.0523513769517633</v>
      </c>
      <c r="BM18" s="62">
        <f>'Glad70-before-LQ'!BM18*$CG18*BM$93</f>
        <v>0.0105904449652551</v>
      </c>
      <c r="BN18" s="62">
        <f>'Glad70-before-LQ'!BN18*$CG18*BN$93</f>
        <v>0.00188527408368526</v>
      </c>
      <c r="BO18" s="62">
        <f>'Glad70-before-LQ'!BO18*$CG18*BO$93</f>
        <v>0.008577872032481421</v>
      </c>
      <c r="BP18" s="62">
        <f>'Glad70-before-LQ'!BP18*$CG18*BP$93</f>
        <v>0.00226888572298985</v>
      </c>
      <c r="BQ18" s="62">
        <f>'Glad70-before-LQ'!BQ18*$CG18*BQ$93</f>
        <v>0.000331183290421143</v>
      </c>
      <c r="BR18" s="62">
        <f>'Glad70-before-LQ'!BR18*$CG18*BR$93</f>
        <v>0.000190894115949776</v>
      </c>
      <c r="BS18" s="62">
        <f>'Glad70-before-LQ'!BS18*$CG18*BS$93</f>
        <v>2.34606528082218e-05</v>
      </c>
      <c r="BT18" s="62">
        <f>'Glad70-before-LQ'!BT18*$CG18*BT$93</f>
        <v>0.0306447857148019</v>
      </c>
      <c r="BU18" s="62">
        <f>'Glad70-before-LQ'!BU18*$CG18*BU$93</f>
        <v>0.00100057010822103</v>
      </c>
      <c r="BV18" s="4">
        <f>SUM(D18:BU18)</f>
        <v>2.67107190571963</v>
      </c>
      <c r="BW18" s="66">
        <f>'Glad-base'!BW18*'Households'!$B$3/'Households'!$B$7</f>
        <v>0.845177728300721</v>
      </c>
      <c r="BX18" s="66">
        <f>'Glad-base'!BX18*'Households'!$B$3/'Households'!$B$7</f>
        <v>0.000294666766220391</v>
      </c>
      <c r="BY18" s="66">
        <f>'Glad-base'!BY18*'Businesses'!$B$4/'Businesses'!$C$4</f>
        <v>0.332302909620969</v>
      </c>
      <c r="BZ18" s="66">
        <f>'Glad-base'!BZ18*'Households'!$B$3/'Households'!$B$7</f>
        <v>0.0373919288774459</v>
      </c>
      <c r="CA18" s="66">
        <f>'Glad-base'!CA18*'Households'!$B$3/'Households'!$B$7</f>
        <v>0.188465221390319</v>
      </c>
      <c r="CB18" s="66">
        <f>'Glad-base'!CB18*'Glad-id-output'!B16/'Glad-id-output'!E16</f>
        <v>0.00647510191049284</v>
      </c>
      <c r="CC18" s="62">
        <f>'Exports'!D19</f>
        <v>0</v>
      </c>
      <c r="CD18" s="4">
        <f>SUM(BW18:CC18)</f>
        <v>1.41010755686617</v>
      </c>
      <c r="CE18" s="4">
        <f>SUM(CD18,BV18)</f>
        <v>4.0811794625858</v>
      </c>
      <c r="CF18" s="67">
        <v>0.000611314272948031</v>
      </c>
      <c r="CG18" s="67">
        <f>'Glad-id-output'!I16</f>
        <v>0.0989266219761024</v>
      </c>
    </row>
    <row r="19" ht="20.05" customHeight="1">
      <c r="A19" t="s" s="58">
        <v>1</v>
      </c>
      <c r="B19" s="59">
        <v>15</v>
      </c>
      <c r="C19" t="s" s="60">
        <v>180</v>
      </c>
      <c r="D19" s="61">
        <f>'Glad70-before-LQ'!D19*$CG19*D$93</f>
        <v>0.00254403814595376</v>
      </c>
      <c r="E19" s="62">
        <f>'Glad70-before-LQ'!E19*$CG19*E$93</f>
        <v>5.23477004249966e-05</v>
      </c>
      <c r="F19" s="62">
        <f>'Glad70-before-LQ'!F19*$CG19*F$93</f>
        <v>1.44246898805709e-05</v>
      </c>
      <c r="G19" s="62">
        <f>'Glad70-before-LQ'!G19*$CG19*G$93</f>
        <v>6.127992454416281e-05</v>
      </c>
      <c r="H19" s="62">
        <f>'Glad70-before-LQ'!H19*$CG19*H$93</f>
        <v>5.07551760270759e-05</v>
      </c>
      <c r="I19" s="62">
        <f>'Glad70-before-LQ'!I19*$CG19*I$93</f>
        <v>0.000436798151867138</v>
      </c>
      <c r="J19" s="62">
        <f>'Glad70-before-LQ'!J19*$CG19*J$93</f>
        <v>0.0197772328779861</v>
      </c>
      <c r="K19" s="63">
        <f>'Glad70-before-LQ'!K19*$CG19*K$93</f>
        <v>0.00254711274288921</v>
      </c>
      <c r="L19" s="62">
        <f>'Glad70-before-LQ'!L19*$CG19*L$93</f>
        <v>0.00046082329626044</v>
      </c>
      <c r="M19" s="62">
        <f>'Glad70-before-LQ'!M19*$CG19*M$93</f>
        <v>0.000861329306036919</v>
      </c>
      <c r="N19" s="62">
        <f>'Glad70-before-LQ'!N19*$CG19*N$93</f>
        <v>0.0111005343812166</v>
      </c>
      <c r="O19" s="62">
        <f>'Glad70-before-LQ'!O19*$CG19*O$93</f>
        <v>0.0113450704417077</v>
      </c>
      <c r="P19" s="62">
        <f>'Glad70-before-LQ'!P19*$CG19*P$93</f>
        <v>0.000127844396333124</v>
      </c>
      <c r="Q19" s="62">
        <f>'Glad70-before-LQ'!Q19*$CG19*Q$93</f>
        <v>0.000299435159773985</v>
      </c>
      <c r="R19" s="62">
        <f>'Glad70-before-LQ'!R19*$CG19*R$93</f>
        <v>0.0022970910369045</v>
      </c>
      <c r="S19" s="62">
        <f>'Glad70-before-LQ'!S19*$CG19*S$93</f>
        <v>0.00357277691132446</v>
      </c>
      <c r="T19" s="62">
        <f>'Glad70-before-LQ'!T19*$CG19*T$93</f>
        <v>0.00212355689118468</v>
      </c>
      <c r="U19" s="62">
        <f>'Glad70-before-LQ'!U19*$CG19*U$93</f>
        <v>0.156787043427745</v>
      </c>
      <c r="V19" s="62">
        <f>'Glad70-before-LQ'!V19*$CG19*V$93</f>
        <v>0.00186325874027973</v>
      </c>
      <c r="W19" s="62">
        <f>'Glad70-before-LQ'!W19*$CG19*W$93</f>
        <v>0.0382703012892962</v>
      </c>
      <c r="X19" s="64">
        <f>'Glad70-before-LQ'!X19*$CG19*X$93</f>
        <v>0</v>
      </c>
      <c r="Y19" s="62">
        <f>'Glad70-before-LQ'!Y19*$CG19*Y$93</f>
        <v>0.00896763163391689</v>
      </c>
      <c r="Z19" s="62">
        <f>'Glad70-before-LQ'!Z19*$CG19*Z$93</f>
        <v>0.000938962219313841</v>
      </c>
      <c r="AA19" s="62">
        <f>'Glad70-before-LQ'!AA19*$CG19*AA$93</f>
        <v>0.00417412117038931</v>
      </c>
      <c r="AB19" s="62">
        <f>'Glad70-before-LQ'!AB19*$CG19*AB$93</f>
        <v>8.44891801415477e-05</v>
      </c>
      <c r="AC19" s="65">
        <f>'Glad70-before-LQ'!AC19*$CG19*AC$93</f>
        <v>0.00641575338556921</v>
      </c>
      <c r="AD19" s="62">
        <f>'Glad70-before-LQ'!AD19*$CG19*AD$93</f>
        <v>9.39491374238823e-05</v>
      </c>
      <c r="AE19" s="62">
        <f>'Glad70-before-LQ'!AE19*$CG19*AE$93</f>
        <v>0.000439571563826366</v>
      </c>
      <c r="AF19" s="62">
        <f>'Glad70-before-LQ'!AF19*$CG19*AF$93</f>
        <v>0.00441993098941951</v>
      </c>
      <c r="AG19" s="62">
        <f>'Glad70-before-LQ'!AG19*$CG19*AG$93</f>
        <v>0.0102410173324203</v>
      </c>
      <c r="AH19" s="62">
        <f>'Glad70-before-LQ'!AH19*$CG19*AH$93</f>
        <v>0.0498474810537133</v>
      </c>
      <c r="AI19" s="62">
        <f>'Glad70-before-LQ'!AI19*$CG19*AI$93</f>
        <v>0.0118192218848653</v>
      </c>
      <c r="AJ19" s="62">
        <f>'Glad70-before-LQ'!AJ19*$CG19*AJ$93</f>
        <v>0.0474037179476563</v>
      </c>
      <c r="AK19" s="62">
        <f>'Glad70-before-LQ'!AK19*$CG19*AK$93</f>
        <v>0.0535092778259889</v>
      </c>
      <c r="AL19" s="62">
        <f>'Glad70-before-LQ'!AL19*$CG19*AL$93</f>
        <v>0.00270621283618858</v>
      </c>
      <c r="AM19" s="62">
        <f>'Glad70-before-LQ'!AM19*$CG19*AM$93</f>
        <v>0.00821412801774832</v>
      </c>
      <c r="AN19" s="62">
        <f>'Glad70-before-LQ'!AN19*$CG19*AN$93</f>
        <v>0.00382273302147253</v>
      </c>
      <c r="AO19" s="62">
        <f>'Glad70-before-LQ'!AO19*$CG19*AO$93</f>
        <v>0.00477598955937328</v>
      </c>
      <c r="AP19" s="62">
        <f>'Glad70-before-LQ'!AP19*$CG19*AP$93</f>
        <v>0.00443924944039628</v>
      </c>
      <c r="AQ19" s="62">
        <f>'Glad70-before-LQ'!AQ19*$CG19*AQ$93</f>
        <v>0.000456100621517071</v>
      </c>
      <c r="AR19" s="62">
        <f>'Glad70-before-LQ'!AR19*$CG19*AR$93</f>
        <v>0.00139722961609987</v>
      </c>
      <c r="AS19" s="62">
        <f>'Glad70-before-LQ'!AS19*$CG19*AS$93</f>
        <v>0.000647042347831547</v>
      </c>
      <c r="AT19" s="62">
        <f>'Glad70-before-LQ'!AT19*$CG19*AT$93</f>
        <v>0.01215849886495</v>
      </c>
      <c r="AU19" s="62">
        <f>'Glad70-before-LQ'!AU19*$CG19*AU$93</f>
        <v>9.190597131529401e-05</v>
      </c>
      <c r="AV19" s="62">
        <f>'Glad70-before-LQ'!AV19*$CG19*AV$93</f>
        <v>1.67526786411904e-05</v>
      </c>
      <c r="AW19" s="62">
        <f>'Glad70-before-LQ'!AW19*$CG19*AW$93</f>
        <v>5.21439022155818e-06</v>
      </c>
      <c r="AX19" s="62">
        <f>'Glad70-before-LQ'!AX19*$CG19*AX$93</f>
        <v>0.000327884850064071</v>
      </c>
      <c r="AY19" s="62">
        <f>'Glad70-before-LQ'!AY19*$CG19*AY$93</f>
        <v>2.00167912111828e-05</v>
      </c>
      <c r="AZ19" s="62">
        <f>'Glad70-before-LQ'!AZ19*$CG19*AZ$93</f>
        <v>0.000329686692087533</v>
      </c>
      <c r="BA19" s="62">
        <f>'Glad70-before-LQ'!BA19*$CG19*BA$93</f>
        <v>0.000183615200386758</v>
      </c>
      <c r="BB19" s="62">
        <f>'Glad70-before-LQ'!BB19*$CG19*BB$93</f>
        <v>0.00152888704951922</v>
      </c>
      <c r="BC19" s="62">
        <f>'Glad70-before-LQ'!BC19*$CG19*BC$93</f>
        <v>0.0025129417617306</v>
      </c>
      <c r="BD19" s="62">
        <f>'Glad70-before-LQ'!BD19*$CG19*BD$93</f>
        <v>0.000701176057493173</v>
      </c>
      <c r="BE19" s="62">
        <f>'Glad70-before-LQ'!BE19*$CG19*BE$93</f>
        <v>0.008635529532003189</v>
      </c>
      <c r="BF19" s="62">
        <f>'Glad70-before-LQ'!BF19*$CG19*BF$93</f>
        <v>8.25125375353767e-05</v>
      </c>
      <c r="BG19" s="62">
        <f>'Glad70-before-LQ'!BG19*$CG19*BG$93</f>
        <v>0.00504190596074758</v>
      </c>
      <c r="BH19" s="62">
        <f>'Glad70-before-LQ'!BH19*$CG19*BH$93</f>
        <v>0.000844249428751805</v>
      </c>
      <c r="BI19" s="62">
        <f>'Glad70-before-LQ'!BI19*$CG19*BI$93</f>
        <v>0.0108869427616751</v>
      </c>
      <c r="BJ19" s="62">
        <f>'Glad70-before-LQ'!BJ19*$CG19*BJ$93</f>
        <v>3.87233619058524e-05</v>
      </c>
      <c r="BK19" s="62">
        <f>'Glad70-before-LQ'!BK19*$CG19*BK$93</f>
        <v>0.00413591261776367</v>
      </c>
      <c r="BL19" s="62">
        <f>'Glad70-before-LQ'!BL19*$CG19*BL$93</f>
        <v>0.022427213715389</v>
      </c>
      <c r="BM19" s="62">
        <f>'Glad70-before-LQ'!BM19*$CG19*BM$93</f>
        <v>0.00299765749564151</v>
      </c>
      <c r="BN19" s="62">
        <f>'Glad70-before-LQ'!BN19*$CG19*BN$93</f>
        <v>0.000380320521559002</v>
      </c>
      <c r="BO19" s="62">
        <f>'Glad70-before-LQ'!BO19*$CG19*BO$93</f>
        <v>0.039094351195349</v>
      </c>
      <c r="BP19" s="62">
        <f>'Glad70-before-LQ'!BP19*$CG19*BP$93</f>
        <v>0.0151586574513353</v>
      </c>
      <c r="BQ19" s="62">
        <f>'Glad70-before-LQ'!BQ19*$CG19*BQ$93</f>
        <v>0.000166460782991123</v>
      </c>
      <c r="BR19" s="62">
        <f>'Glad70-before-LQ'!BR19*$CG19*BR$93</f>
        <v>0.000108374567500427</v>
      </c>
      <c r="BS19" s="62">
        <f>'Glad70-before-LQ'!BS19*$CG19*BS$93</f>
        <v>3.01857047983023e-05</v>
      </c>
      <c r="BT19" s="62">
        <f>'Glad70-before-LQ'!BT19*$CG19*BT$93</f>
        <v>0.00402143828868249</v>
      </c>
      <c r="BU19" s="62">
        <f>'Glad70-before-LQ'!BU19*$CG19*BU$93</f>
        <v>0.00564662439556219</v>
      </c>
      <c r="BV19" s="4">
        <f>SUM(D19:BU19)</f>
        <v>0.61698050609972</v>
      </c>
      <c r="BW19" s="66">
        <f>'Glad-base'!BW19*'Households'!$B$3/'Households'!$B$7</f>
        <v>5.85144607013388</v>
      </c>
      <c r="BX19" s="66">
        <f>'Glad-base'!BX19*'Households'!$B$3/'Households'!$B$7</f>
        <v>1.16433676622039e-05</v>
      </c>
      <c r="BY19" s="66">
        <f>'Glad-base'!BY19*'Businesses'!$B$4/'Businesses'!$C$4</f>
        <v>0.130469694344551</v>
      </c>
      <c r="BZ19" s="66">
        <f>'Glad-base'!BZ19*'Households'!$B$3/'Households'!$B$7</f>
        <v>0.00548372762100927</v>
      </c>
      <c r="CA19" s="66">
        <f>'Glad-base'!CA19*'Households'!$B$3/'Households'!$B$7</f>
        <v>0.0503647302883625</v>
      </c>
      <c r="CB19" s="66">
        <f>'Glad-base'!CB19*'Glad-id-output'!B17/'Glad-id-output'!E17</f>
        <v>0.0152497772695869</v>
      </c>
      <c r="CC19" s="62">
        <f>'Exports'!D20</f>
        <v>0.2</v>
      </c>
      <c r="CD19" s="4">
        <f>SUM(BW19:CC19)</f>
        <v>6.25302564302505</v>
      </c>
      <c r="CE19" s="4">
        <f>SUM(CD19,BV19)</f>
        <v>6.87000614912477</v>
      </c>
      <c r="CF19" s="67">
        <v>0.000178599981373646</v>
      </c>
      <c r="CG19" s="67">
        <f>'Glad-id-output'!I17</f>
        <v>0.0289021435031856</v>
      </c>
    </row>
    <row r="20" ht="20.05" customHeight="1">
      <c r="A20" t="s" s="58">
        <v>1</v>
      </c>
      <c r="B20" s="59">
        <v>16</v>
      </c>
      <c r="C20" t="s" s="60">
        <v>181</v>
      </c>
      <c r="D20" s="61">
        <f>'Glad70-before-LQ'!D20*$CG20*D$93</f>
        <v>0.0378188840017757</v>
      </c>
      <c r="E20" s="62">
        <f>'Glad70-before-LQ'!E20*$CG20*E$93</f>
        <v>0.00152605596522949</v>
      </c>
      <c r="F20" s="62">
        <f>'Glad70-before-LQ'!F20*$CG20*F$93</f>
        <v>6.26579379142089e-05</v>
      </c>
      <c r="G20" s="62">
        <f>'Glad70-before-LQ'!G20*$CG20*G$93</f>
        <v>0.00193295844434127</v>
      </c>
      <c r="H20" s="62">
        <f>'Glad70-before-LQ'!H20*$CG20*H$93</f>
        <v>0.00288931711276894</v>
      </c>
      <c r="I20" s="62">
        <f>'Glad70-before-LQ'!I20*$CG20*I$93</f>
        <v>0.00343991723360621</v>
      </c>
      <c r="J20" s="62">
        <f>'Glad70-before-LQ'!J20*$CG20*J$93</f>
        <v>0.086116263302959</v>
      </c>
      <c r="K20" s="63">
        <f>'Glad70-before-LQ'!K20*$CG20*K$93</f>
        <v>0.01091284443163</v>
      </c>
      <c r="L20" s="62">
        <f>'Glad70-before-LQ'!L20*$CG20*L$93</f>
        <v>0.00184461237742402</v>
      </c>
      <c r="M20" s="62">
        <f>'Glad70-before-LQ'!M20*$CG20*M$93</f>
        <v>0.00193697459807387</v>
      </c>
      <c r="N20" s="62">
        <f>'Glad70-before-LQ'!N20*$CG20*N$93</f>
        <v>0.00688777435786558</v>
      </c>
      <c r="O20" s="62">
        <f>'Glad70-before-LQ'!O20*$CG20*O$93</f>
        <v>0.00262897606140101</v>
      </c>
      <c r="P20" s="62">
        <f>'Glad70-before-LQ'!P20*$CG20*P$93</f>
        <v>0.0002927123408912</v>
      </c>
      <c r="Q20" s="62">
        <f>'Glad70-before-LQ'!Q20*$CG20*Q$93</f>
        <v>0.000693705331040719</v>
      </c>
      <c r="R20" s="62">
        <f>'Glad70-before-LQ'!R20*$CG20*R$93</f>
        <v>0.00140473883692127</v>
      </c>
      <c r="S20" s="62">
        <f>'Glad70-before-LQ'!S20*$CG20*S$93</f>
        <v>0.00643050497166931</v>
      </c>
      <c r="T20" s="62">
        <f>'Glad70-before-LQ'!T20*$CG20*T$93</f>
        <v>0.00582922578015822</v>
      </c>
      <c r="U20" s="62">
        <f>'Glad70-before-LQ'!U20*$CG20*U$93</f>
        <v>0.0450315660820896</v>
      </c>
      <c r="V20" s="62">
        <f>'Glad70-before-LQ'!V20*$CG20*V$93</f>
        <v>0.00149629120728673</v>
      </c>
      <c r="W20" s="62">
        <f>'Glad70-before-LQ'!W20*$CG20*W$93</f>
        <v>0.038052938636068</v>
      </c>
      <c r="X20" s="64">
        <f>'Glad70-before-LQ'!X20*$CG20*X$93</f>
        <v>0</v>
      </c>
      <c r="Y20" s="62">
        <f>'Glad70-before-LQ'!Y20*$CG20*Y$93</f>
        <v>0.0388009034991715</v>
      </c>
      <c r="Z20" s="62">
        <f>'Glad70-before-LQ'!Z20*$CG20*Z$93</f>
        <v>0.00434489756110202</v>
      </c>
      <c r="AA20" s="62">
        <f>'Glad70-before-LQ'!AA20*$CG20*AA$93</f>
        <v>0.0077162355206976</v>
      </c>
      <c r="AB20" s="62">
        <f>'Glad70-before-LQ'!AB20*$CG20*AB$93</f>
        <v>0.0004708963822821</v>
      </c>
      <c r="AC20" s="65">
        <f>'Glad70-before-LQ'!AC20*$CG20*AC$93</f>
        <v>0.0220865186529918</v>
      </c>
      <c r="AD20" s="62">
        <f>'Glad70-before-LQ'!AD20*$CG20*AD$93</f>
        <v>0.000448725977331128</v>
      </c>
      <c r="AE20" s="62">
        <f>'Glad70-before-LQ'!AE20*$CG20*AE$93</f>
        <v>0.00109539874663187</v>
      </c>
      <c r="AF20" s="62">
        <f>'Glad70-before-LQ'!AF20*$CG20*AF$93</f>
        <v>0.0123114862572609</v>
      </c>
      <c r="AG20" s="62">
        <f>'Glad70-before-LQ'!AG20*$CG20*AG$93</f>
        <v>0.0155727639448432</v>
      </c>
      <c r="AH20" s="62">
        <f>'Glad70-before-LQ'!AH20*$CG20*AH$93</f>
        <v>0.0734452868159272</v>
      </c>
      <c r="AI20" s="62">
        <f>'Glad70-before-LQ'!AI20*$CG20*AI$93</f>
        <v>0.0586683931568915</v>
      </c>
      <c r="AJ20" s="62">
        <f>'Glad70-before-LQ'!AJ20*$CG20*AJ$93</f>
        <v>0.0401650530530814</v>
      </c>
      <c r="AK20" s="62">
        <f>'Glad70-before-LQ'!AK20*$CG20*AK$93</f>
        <v>0.210575335076586</v>
      </c>
      <c r="AL20" s="62">
        <f>'Glad70-before-LQ'!AL20*$CG20*AL$93</f>
        <v>0.00703178475659764</v>
      </c>
      <c r="AM20" s="62">
        <f>'Glad70-before-LQ'!AM20*$CG20*AM$93</f>
        <v>0.0182900723547842</v>
      </c>
      <c r="AN20" s="62">
        <f>'Glad70-before-LQ'!AN20*$CG20*AN$93</f>
        <v>0.0262735375280929</v>
      </c>
      <c r="AO20" s="62">
        <f>'Glad70-before-LQ'!AO20*$CG20*AO$93</f>
        <v>0.00691374694199108</v>
      </c>
      <c r="AP20" s="62">
        <f>'Glad70-before-LQ'!AP20*$CG20*AP$93</f>
        <v>0.105622611270038</v>
      </c>
      <c r="AQ20" s="62">
        <f>'Glad70-before-LQ'!AQ20*$CG20*AQ$93</f>
        <v>0.0126874075766881</v>
      </c>
      <c r="AR20" s="62">
        <f>'Glad70-before-LQ'!AR20*$CG20*AR$93</f>
        <v>0.00545474132243849</v>
      </c>
      <c r="AS20" s="62">
        <f>'Glad70-before-LQ'!AS20*$CG20*AS$93</f>
        <v>0.0510754279957894</v>
      </c>
      <c r="AT20" s="62">
        <f>'Glad70-before-LQ'!AT20*$CG20*AT$93</f>
        <v>0.0198376567789874</v>
      </c>
      <c r="AU20" s="62">
        <f>'Glad70-before-LQ'!AU20*$CG20*AU$93</f>
        <v>0.00381954824631944</v>
      </c>
      <c r="AV20" s="62">
        <f>'Glad70-before-LQ'!AV20*$CG20*AV$93</f>
        <v>0.00084190970590229</v>
      </c>
      <c r="AW20" s="62">
        <f>'Glad70-before-LQ'!AW20*$CG20*AW$93</f>
        <v>3.83385693887281e-05</v>
      </c>
      <c r="AX20" s="62">
        <f>'Glad70-before-LQ'!AX20*$CG20*AX$93</f>
        <v>0.00264733379103289</v>
      </c>
      <c r="AY20" s="62">
        <f>'Glad70-before-LQ'!AY20*$CG20*AY$93</f>
        <v>0.000135259553326486</v>
      </c>
      <c r="AZ20" s="62">
        <f>'Glad70-before-LQ'!AZ20*$CG20*AZ$93</f>
        <v>0.00226445655604218</v>
      </c>
      <c r="BA20" s="62">
        <f>'Glad70-before-LQ'!BA20*$CG20*BA$93</f>
        <v>0.00298146354787893</v>
      </c>
      <c r="BB20" s="62">
        <f>'Glad70-before-LQ'!BB20*$CG20*BB$93</f>
        <v>0.00873600188956912</v>
      </c>
      <c r="BC20" s="62">
        <f>'Glad70-before-LQ'!BC20*$CG20*BC$93</f>
        <v>0.0169094009533766</v>
      </c>
      <c r="BD20" s="62">
        <f>'Glad70-before-LQ'!BD20*$CG20*BD$93</f>
        <v>0.0187650461178982</v>
      </c>
      <c r="BE20" s="62">
        <f>'Glad70-before-LQ'!BE20*$CG20*BE$93</f>
        <v>0.174630887145006</v>
      </c>
      <c r="BF20" s="62">
        <f>'Glad70-before-LQ'!BF20*$CG20*BF$93</f>
        <v>0.000832157060339449</v>
      </c>
      <c r="BG20" s="62">
        <f>'Glad70-before-LQ'!BG20*$CG20*BG$93</f>
        <v>0.0543169687676379</v>
      </c>
      <c r="BH20" s="62">
        <f>'Glad70-before-LQ'!BH20*$CG20*BH$93</f>
        <v>0.0109859989391608</v>
      </c>
      <c r="BI20" s="62">
        <f>'Glad70-before-LQ'!BI20*$CG20*BI$93</f>
        <v>0.0426913233463765</v>
      </c>
      <c r="BJ20" s="62">
        <f>'Glad70-before-LQ'!BJ20*$CG20*BJ$93</f>
        <v>0.000318857191855398</v>
      </c>
      <c r="BK20" s="62">
        <f>'Glad70-before-LQ'!BK20*$CG20*BK$93</f>
        <v>0.0125937491119258</v>
      </c>
      <c r="BL20" s="62">
        <f>'Glad70-before-LQ'!BL20*$CG20*BL$93</f>
        <v>0.07918471516966751</v>
      </c>
      <c r="BM20" s="62">
        <f>'Glad70-before-LQ'!BM20*$CG20*BM$93</f>
        <v>0.0090884907769115</v>
      </c>
      <c r="BN20" s="62">
        <f>'Glad70-before-LQ'!BN20*$CG20*BN$93</f>
        <v>0.00110312833549911</v>
      </c>
      <c r="BO20" s="62">
        <f>'Glad70-before-LQ'!BO20*$CG20*BO$93</f>
        <v>0.0439110343665599</v>
      </c>
      <c r="BP20" s="62">
        <f>'Glad70-before-LQ'!BP20*$CG20*BP$93</f>
        <v>0.0131131798085471</v>
      </c>
      <c r="BQ20" s="62">
        <f>'Glad70-before-LQ'!BQ20*$CG20*BQ$93</f>
        <v>0.00236011258471466</v>
      </c>
      <c r="BR20" s="62">
        <f>'Glad70-before-LQ'!BR20*$CG20*BR$93</f>
        <v>0.0100074971321791</v>
      </c>
      <c r="BS20" s="62">
        <f>'Glad70-before-LQ'!BS20*$CG20*BS$93</f>
        <v>0.00320765741817846</v>
      </c>
      <c r="BT20" s="62">
        <f>'Glad70-before-LQ'!BT20*$CG20*BT$93</f>
        <v>0.0318875474830853</v>
      </c>
      <c r="BU20" s="62">
        <f>'Glad70-before-LQ'!BU20*$CG20*BU$93</f>
        <v>0.0278697445432257</v>
      </c>
      <c r="BV20" s="4">
        <f>SUM(D20:BU20)</f>
        <v>1.57135960829292</v>
      </c>
      <c r="BW20" s="66">
        <f>'Glad-base'!BW20*'Households'!$B$3/'Households'!$B$7</f>
        <v>0.7656869645314111</v>
      </c>
      <c r="BX20" s="66">
        <f>'Glad-base'!BX20*'Households'!$B$3/'Households'!$B$7</f>
        <v>1.4927394438723e-05</v>
      </c>
      <c r="BY20" s="66">
        <f>'Glad-base'!BY20*'Businesses'!$B$4/'Businesses'!$C$4</f>
        <v>0.093374821325981</v>
      </c>
      <c r="BZ20" s="66">
        <f>'Glad-base'!BZ20*'Households'!$B$3/'Households'!$B$7</f>
        <v>0.00434924564366632</v>
      </c>
      <c r="CA20" s="66">
        <f>'Glad-base'!CA20*'Households'!$B$3/'Households'!$B$7</f>
        <v>0.0389204940679712</v>
      </c>
      <c r="CB20" s="66">
        <f>'Glad-base'!CB20*'Glad-id-output'!B18/'Glad-id-output'!E18</f>
        <v>0.017970662429936</v>
      </c>
      <c r="CC20" s="62">
        <f>'Exports'!D21</f>
        <v>0.1</v>
      </c>
      <c r="CD20" s="4">
        <f>SUM(BW20:CC20)</f>
        <v>1.0203171153934</v>
      </c>
      <c r="CE20" s="4">
        <f>SUM(CD20,BV20)</f>
        <v>2.59167672368632</v>
      </c>
      <c r="CF20" s="67">
        <v>0.000422553767924625</v>
      </c>
      <c r="CG20" s="67">
        <f>'Glad-id-output'!I18</f>
        <v>0.06838024026900311</v>
      </c>
    </row>
    <row r="21" ht="20.05" customHeight="1">
      <c r="A21" t="s" s="58">
        <v>1</v>
      </c>
      <c r="B21" s="59">
        <v>17</v>
      </c>
      <c r="C21" t="s" s="60">
        <v>182</v>
      </c>
      <c r="D21" s="61">
        <f>'Glad70-before-LQ'!D21*$CG21*D$93</f>
        <v>1.60213366691402</v>
      </c>
      <c r="E21" s="62">
        <f>'Glad70-before-LQ'!E21*$CG21*E$93</f>
        <v>0.418831947370749</v>
      </c>
      <c r="F21" s="62">
        <f>'Glad70-before-LQ'!F21*$CG21*F$93</f>
        <v>0.523998934798979</v>
      </c>
      <c r="G21" s="62">
        <f>'Glad70-before-LQ'!G21*$CG21*G$93</f>
        <v>0.218238263113501</v>
      </c>
      <c r="H21" s="62">
        <f>'Glad70-before-LQ'!H21*$CG21*H$93</f>
        <v>0.0462784875343716</v>
      </c>
      <c r="I21" s="62">
        <f>'Glad70-before-LQ'!I21*$CG21*I$93</f>
        <v>1.31331776187364</v>
      </c>
      <c r="J21" s="62">
        <f>'Glad70-before-LQ'!J21*$CG21*J$93</f>
        <v>4.66306943374478</v>
      </c>
      <c r="K21" s="63">
        <f>'Glad70-before-LQ'!K21*$CG21*K$93</f>
        <v>3.80049526664805</v>
      </c>
      <c r="L21" s="62">
        <f>'Glad70-before-LQ'!L21*$CG21*L$93</f>
        <v>0.746984715148949</v>
      </c>
      <c r="M21" s="62">
        <f>'Glad70-before-LQ'!M21*$CG21*M$93</f>
        <v>0.196744605507736</v>
      </c>
      <c r="N21" s="62">
        <f>'Glad70-before-LQ'!N21*$CG21*N$93</f>
        <v>0.0463447615950943</v>
      </c>
      <c r="O21" s="62">
        <f>'Glad70-before-LQ'!O21*$CG21*O$93</f>
        <v>0.0216008463114787</v>
      </c>
      <c r="P21" s="62">
        <f>'Glad70-before-LQ'!P21*$CG21*P$93</f>
        <v>0.00578693720794806</v>
      </c>
      <c r="Q21" s="62">
        <f>'Glad70-before-LQ'!Q21*$CG21*Q$93</f>
        <v>0.008555372803346751</v>
      </c>
      <c r="R21" s="62">
        <f>'Glad70-before-LQ'!R21*$CG21*R$93</f>
        <v>0.00172448462579697</v>
      </c>
      <c r="S21" s="62">
        <f>'Glad70-before-LQ'!S21*$CG21*S$93</f>
        <v>0.00182042721775775</v>
      </c>
      <c r="T21" s="62">
        <f>'Glad70-before-LQ'!T21*$CG21*T$93</f>
        <v>0.682079052522494</v>
      </c>
      <c r="U21" s="62">
        <f>'Glad70-before-LQ'!U21*$CG21*U$93</f>
        <v>2.75541352972216</v>
      </c>
      <c r="V21" s="62">
        <f>'Glad70-before-LQ'!V21*$CG21*V$93</f>
        <v>0.0326523715421088</v>
      </c>
      <c r="W21" s="62">
        <f>'Glad70-before-LQ'!W21*$CG21*W$93</f>
        <v>0.675189131674949</v>
      </c>
      <c r="X21" s="64">
        <f>'Glad70-before-LQ'!X21*$CG21*X$93</f>
        <v>0</v>
      </c>
      <c r="Y21" s="62">
        <f>'Glad70-before-LQ'!Y21*$CG21*Y$93</f>
        <v>0.45965729849376</v>
      </c>
      <c r="Z21" s="62">
        <f>'Glad70-before-LQ'!Z21*$CG21*Z$93</f>
        <v>0.0925402887278515</v>
      </c>
      <c r="AA21" s="62">
        <f>'Glad70-before-LQ'!AA21*$CG21*AA$93</f>
        <v>0.0484281190863521</v>
      </c>
      <c r="AB21" s="62">
        <f>'Glad70-before-LQ'!AB21*$CG21*AB$93</f>
        <v>0.00239399567470236</v>
      </c>
      <c r="AC21" s="65">
        <f>'Glad70-before-LQ'!AC21*$CG21*AC$93</f>
        <v>1.20194895338392</v>
      </c>
      <c r="AD21" s="62">
        <f>'Glad70-before-LQ'!AD21*$CG21*AD$93</f>
        <v>0.00121784191184664</v>
      </c>
      <c r="AE21" s="62">
        <f>'Glad70-before-LQ'!AE21*$CG21*AE$93</f>
        <v>0.183462098600126</v>
      </c>
      <c r="AF21" s="62">
        <f>'Glad70-before-LQ'!AF21*$CG21*AF$93</f>
        <v>0.476416502907655</v>
      </c>
      <c r="AG21" s="62">
        <f>'Glad70-before-LQ'!AG21*$CG21*AG$93</f>
        <v>0.31802053807131</v>
      </c>
      <c r="AH21" s="62">
        <f>'Glad70-before-LQ'!AH21*$CG21*AH$93</f>
        <v>4.55485171748789</v>
      </c>
      <c r="AI21" s="62">
        <f>'Glad70-before-LQ'!AI21*$CG21*AI$93</f>
        <v>3.66075802294498</v>
      </c>
      <c r="AJ21" s="62">
        <f>'Glad70-before-LQ'!AJ21*$CG21*AJ$93</f>
        <v>0.667578040415475</v>
      </c>
      <c r="AK21" s="62">
        <f>'Glad70-before-LQ'!AK21*$CG21*AK$93</f>
        <v>0.5345104293995629</v>
      </c>
      <c r="AL21" s="62">
        <f>'Glad70-before-LQ'!AL21*$CG21*AL$93</f>
        <v>0.0995429945003603</v>
      </c>
      <c r="AM21" s="62">
        <f>'Glad70-before-LQ'!AM21*$CG21*AM$93</f>
        <v>0.174817559949237</v>
      </c>
      <c r="AN21" s="62">
        <f>'Glad70-before-LQ'!AN21*$CG21*AN$93</f>
        <v>9.596066156923911</v>
      </c>
      <c r="AO21" s="62">
        <f>'Glad70-before-LQ'!AO21*$CG21*AO$93</f>
        <v>4.36658338745949</v>
      </c>
      <c r="AP21" s="62">
        <f>'Glad70-before-LQ'!AP21*$CG21*AP$93</f>
        <v>7.53723936279223</v>
      </c>
      <c r="AQ21" s="62">
        <f>'Glad70-before-LQ'!AQ21*$CG21*AQ$93</f>
        <v>0.821442119707786</v>
      </c>
      <c r="AR21" s="62">
        <f>'Glad70-before-LQ'!AR21*$CG21*AR$93</f>
        <v>0.273834425763531</v>
      </c>
      <c r="AS21" s="62">
        <f>'Glad70-before-LQ'!AS21*$CG21*AS$93</f>
        <v>0.854523146913416</v>
      </c>
      <c r="AT21" s="62">
        <f>'Glad70-before-LQ'!AT21*$CG21*AT$93</f>
        <v>0.008988870360650259</v>
      </c>
      <c r="AU21" s="62">
        <f>'Glad70-before-LQ'!AU21*$CG21*AU$93</f>
        <v>0.0116866284022695</v>
      </c>
      <c r="AV21" s="62">
        <f>'Glad70-before-LQ'!AV21*$CG21*AV$93</f>
        <v>0.00111205379628461</v>
      </c>
      <c r="AW21" s="62">
        <f>'Glad70-before-LQ'!AW21*$CG21*AW$93</f>
        <v>0.000180064331420167</v>
      </c>
      <c r="AX21" s="62">
        <f>'Glad70-before-LQ'!AX21*$CG21*AX$93</f>
        <v>0.101079511410167</v>
      </c>
      <c r="AY21" s="62">
        <f>'Glad70-before-LQ'!AY21*$CG21*AY$93</f>
        <v>0.000527193014818783</v>
      </c>
      <c r="AZ21" s="62">
        <f>'Glad70-before-LQ'!AZ21*$CG21*AZ$93</f>
        <v>0.0492550706909236</v>
      </c>
      <c r="BA21" s="62">
        <f>'Glad70-before-LQ'!BA21*$CG21*BA$93</f>
        <v>0.0109082007392979</v>
      </c>
      <c r="BB21" s="62">
        <f>'Glad70-before-LQ'!BB21*$CG21*BB$93</f>
        <v>0.07040364865114331</v>
      </c>
      <c r="BC21" s="62">
        <f>'Glad70-before-LQ'!BC21*$CG21*BC$93</f>
        <v>0.233755385913099</v>
      </c>
      <c r="BD21" s="62">
        <f>'Glad70-before-LQ'!BD21*$CG21*BD$93</f>
        <v>0.0332112881308848</v>
      </c>
      <c r="BE21" s="62">
        <f>'Glad70-before-LQ'!BE21*$CG21*BE$93</f>
        <v>0.823520101436089</v>
      </c>
      <c r="BF21" s="62">
        <f>'Glad70-before-LQ'!BF21*$CG21*BF$93</f>
        <v>0.000537101063229653</v>
      </c>
      <c r="BG21" s="62">
        <f>'Glad70-before-LQ'!BG21*$CG21*BG$93</f>
        <v>0.134625307683537</v>
      </c>
      <c r="BH21" s="62">
        <f>'Glad70-before-LQ'!BH21*$CG21*BH$93</f>
        <v>0.0190483198613748</v>
      </c>
      <c r="BI21" s="62">
        <f>'Glad70-before-LQ'!BI21*$CG21*BI$93</f>
        <v>0.0729489831050979</v>
      </c>
      <c r="BJ21" s="62">
        <f>'Glad70-before-LQ'!BJ21*$CG21*BJ$93</f>
        <v>0.0107924323550082</v>
      </c>
      <c r="BK21" s="62">
        <f>'Glad70-before-LQ'!BK21*$CG21*BK$93</f>
        <v>0.331571318206387</v>
      </c>
      <c r="BL21" s="62">
        <f>'Glad70-before-LQ'!BL21*$CG21*BL$93</f>
        <v>0.205996340075143</v>
      </c>
      <c r="BM21" s="62">
        <f>'Glad70-before-LQ'!BM21*$CG21*BM$93</f>
        <v>0.0237828705453395</v>
      </c>
      <c r="BN21" s="62">
        <f>'Glad70-before-LQ'!BN21*$CG21*BN$93</f>
        <v>0.00333544780009155</v>
      </c>
      <c r="BO21" s="62">
        <f>'Glad70-before-LQ'!BO21*$CG21*BO$93</f>
        <v>0.5644331447958501</v>
      </c>
      <c r="BP21" s="62">
        <f>'Glad70-before-LQ'!BP21*$CG21*BP$93</f>
        <v>0.155489468038572</v>
      </c>
      <c r="BQ21" s="62">
        <f>'Glad70-before-LQ'!BQ21*$CG21*BQ$93</f>
        <v>0.00168520310112431</v>
      </c>
      <c r="BR21" s="62">
        <f>'Glad70-before-LQ'!BR21*$CG21*BR$93</f>
        <v>0.022833455852612</v>
      </c>
      <c r="BS21" s="62">
        <f>'Glad70-before-LQ'!BS21*$CG21*BS$93</f>
        <v>0.00105077784358465</v>
      </c>
      <c r="BT21" s="62">
        <f>'Glad70-before-LQ'!BT21*$CG21*BT$93</f>
        <v>0.227304244102312</v>
      </c>
      <c r="BU21" s="62">
        <f>'Glad70-before-LQ'!BU21*$CG21*BU$93</f>
        <v>0.0761239459723819</v>
      </c>
      <c r="BV21" s="4">
        <f>SUM(D21:BU21)</f>
        <v>56.883279376272</v>
      </c>
      <c r="BW21" s="66">
        <f>'Glad-base'!BW21*'Households'!$B$3/'Households'!$B$7</f>
        <v>14.8742985923481</v>
      </c>
      <c r="BX21" s="66">
        <f>'Glad-base'!BX21*'Households'!$B$3/'Households'!$B$7</f>
        <v>0.00479647038105046</v>
      </c>
      <c r="BY21" s="66">
        <f>'Glad-base'!BY21*'Businesses'!$B$4/'Businesses'!$C$4</f>
        <v>0.327605499524271</v>
      </c>
      <c r="BZ21" s="66">
        <f>'Glad-base'!BZ21*'Households'!$B$3/'Households'!$B$7</f>
        <v>0.0151083144593203</v>
      </c>
      <c r="CA21" s="66">
        <f>'Glad-base'!CA21*'Households'!$B$3/'Households'!$B$7</f>
        <v>0.121255225025747</v>
      </c>
      <c r="CB21" s="66">
        <f>'Glad-base'!CB21*'Glad-id-output'!B19/'Glad-id-output'!E19</f>
        <v>-0.810893809636741</v>
      </c>
      <c r="CC21" s="62">
        <f>'Exports'!D22</f>
        <v>58.2</v>
      </c>
      <c r="CD21" s="4">
        <f>SUM(BW21:CC21)</f>
        <v>72.7321702921017</v>
      </c>
      <c r="CE21" s="4">
        <f>SUM(CD21,BV21)</f>
        <v>129.615449668374</v>
      </c>
      <c r="CF21" s="67">
        <v>0.00606772051035943</v>
      </c>
      <c r="CG21" s="67">
        <f>'Glad-id-output'!I19</f>
        <v>0.981915717901127</v>
      </c>
    </row>
    <row r="22" ht="20.05" customHeight="1">
      <c r="A22" t="s" s="58">
        <v>1</v>
      </c>
      <c r="B22" s="59">
        <v>18</v>
      </c>
      <c r="C22" t="s" s="60">
        <v>183</v>
      </c>
      <c r="D22" s="61">
        <f>'Glad70-before-LQ'!D22*$CG22*D$93</f>
        <v>2.02492687592296</v>
      </c>
      <c r="E22" s="62">
        <f>'Glad70-before-LQ'!E22*$CG22*E$93</f>
        <v>0.019647751421898</v>
      </c>
      <c r="F22" s="62">
        <f>'Glad70-before-LQ'!F22*$CG22*F$93</f>
        <v>0.00282286786680546</v>
      </c>
      <c r="G22" s="62">
        <f>'Glad70-before-LQ'!G22*$CG22*G$93</f>
        <v>0.009286557943687041</v>
      </c>
      <c r="H22" s="62">
        <f>'Glad70-before-LQ'!H22*$CG22*H$93</f>
        <v>0.09546475505576379</v>
      </c>
      <c r="I22" s="62">
        <f>'Glad70-before-LQ'!I22*$CG22*I$93</f>
        <v>0.464321746077012</v>
      </c>
      <c r="J22" s="62">
        <f>'Glad70-before-LQ'!J22*$CG22*J$93</f>
        <v>2.2868056616769</v>
      </c>
      <c r="K22" s="63">
        <f>'Glad70-before-LQ'!K22*$CG22*K$93</f>
        <v>78.05200000000001</v>
      </c>
      <c r="L22" s="62">
        <f>'Glad70-before-LQ'!L22*$CG22*L$93</f>
        <v>0.292429855410897</v>
      </c>
      <c r="M22" s="62">
        <f>'Glad70-before-LQ'!M22*$CG22*M$93</f>
        <v>0.196653171661854</v>
      </c>
      <c r="N22" s="62">
        <f>'Glad70-before-LQ'!N22*$CG22*N$93</f>
        <v>0.053199113633091</v>
      </c>
      <c r="O22" s="62">
        <f>'Glad70-before-LQ'!O22*$CG22*O$93</f>
        <v>0.0173627862606096</v>
      </c>
      <c r="P22" s="62">
        <f>'Glad70-before-LQ'!P22*$CG22*P$93</f>
        <v>0.0117532208672332</v>
      </c>
      <c r="Q22" s="62">
        <f>'Glad70-before-LQ'!Q22*$CG22*Q$93</f>
        <v>0.0347379335602718</v>
      </c>
      <c r="R22" s="62">
        <f>'Glad70-before-LQ'!R22*$CG22*R$93</f>
        <v>0.0120885040192789</v>
      </c>
      <c r="S22" s="62">
        <f>'Glad70-before-LQ'!S22*$CG22*S$93</f>
        <v>0.0128108161144316</v>
      </c>
      <c r="T22" s="62">
        <f>'Glad70-before-LQ'!T22*$CG22*T$93</f>
        <v>0.817965737891565</v>
      </c>
      <c r="U22" s="62">
        <f>'Glad70-before-LQ'!U22*$CG22*U$93</f>
        <v>17.0293721298403</v>
      </c>
      <c r="V22" s="62">
        <f>'Glad70-before-LQ'!V22*$CG22*V$93</f>
        <v>0.895633676238008</v>
      </c>
      <c r="W22" s="62">
        <f>'Glad70-before-LQ'!W22*$CG22*W$93</f>
        <v>1.26841650034425</v>
      </c>
      <c r="X22" s="64">
        <f>'Glad70-before-LQ'!X22*$CG22*X$93</f>
        <v>0</v>
      </c>
      <c r="Y22" s="62">
        <f>'Glad70-before-LQ'!Y22*$CG22*Y$93</f>
        <v>0.498785675760648</v>
      </c>
      <c r="Z22" s="62">
        <f>'Glad70-before-LQ'!Z22*$CG22*Z$93</f>
        <v>0.165350117714482</v>
      </c>
      <c r="AA22" s="62">
        <f>'Glad70-before-LQ'!AA22*$CG22*AA$93</f>
        <v>0.372373460041082</v>
      </c>
      <c r="AB22" s="62">
        <f>'Glad70-before-LQ'!AB22*$CG22*AB$93</f>
        <v>0.008905779811317391</v>
      </c>
      <c r="AC22" s="65">
        <f>'Glad70-before-LQ'!AC22*$CG22*AC$93</f>
        <v>0.275695584315648</v>
      </c>
      <c r="AD22" s="62">
        <f>'Glad70-before-LQ'!AD22*$CG22*AD$93</f>
        <v>0.00124772176735353</v>
      </c>
      <c r="AE22" s="62">
        <f>'Glad70-before-LQ'!AE22*$CG22*AE$93</f>
        <v>0.1604702187283</v>
      </c>
      <c r="AF22" s="62">
        <f>'Glad70-before-LQ'!AF22*$CG22*AF$93</f>
        <v>0.209471552242523</v>
      </c>
      <c r="AG22" s="62">
        <f>'Glad70-before-LQ'!AG22*$CG22*AG$93</f>
        <v>0.356457000950639</v>
      </c>
      <c r="AH22" s="62">
        <f>'Glad70-before-LQ'!AH22*$CG22*AH$93</f>
        <v>2.38469200792264</v>
      </c>
      <c r="AI22" s="62">
        <f>'Glad70-before-LQ'!AI22*$CG22*AI$93</f>
        <v>3.72445449952466</v>
      </c>
      <c r="AJ22" s="62">
        <f>'Glad70-before-LQ'!AJ22*$CG22*AJ$93</f>
        <v>0.416981304551985</v>
      </c>
      <c r="AK22" s="62">
        <f>'Glad70-before-LQ'!AK22*$CG22*AK$93</f>
        <v>0.329212743600892</v>
      </c>
      <c r="AL22" s="62">
        <f>'Glad70-before-LQ'!AL22*$CG22*AL$93</f>
        <v>0.110608811046469</v>
      </c>
      <c r="AM22" s="62">
        <f>'Glad70-before-LQ'!AM22*$CG22*AM$93</f>
        <v>0.262447648450557</v>
      </c>
      <c r="AN22" s="62">
        <f>'Glad70-before-LQ'!AN22*$CG22*AN$93</f>
        <v>0.237108103242334</v>
      </c>
      <c r="AO22" s="62">
        <f>'Glad70-before-LQ'!AO22*$CG22*AO$93</f>
        <v>0.300026716710085</v>
      </c>
      <c r="AP22" s="62">
        <f>'Glad70-before-LQ'!AP22*$CG22*AP$93</f>
        <v>0.0360994324498945</v>
      </c>
      <c r="AQ22" s="62">
        <f>'Glad70-before-LQ'!AQ22*$CG22*AQ$93</f>
        <v>0.00696426417159126</v>
      </c>
      <c r="AR22" s="62">
        <f>'Glad70-before-LQ'!AR22*$CG22*AR$93</f>
        <v>0.0219511247042948</v>
      </c>
      <c r="AS22" s="62">
        <f>'Glad70-before-LQ'!AS22*$CG22*AS$93</f>
        <v>0.205861957215016</v>
      </c>
      <c r="AT22" s="62">
        <f>'Glad70-before-LQ'!AT22*$CG22*AT$93</f>
        <v>0.00420014633652975</v>
      </c>
      <c r="AU22" s="62">
        <f>'Glad70-before-LQ'!AU22*$CG22*AU$93</f>
        <v>0.00477428219524745</v>
      </c>
      <c r="AV22" s="62">
        <f>'Glad70-before-LQ'!AV22*$CG22*AV$93</f>
        <v>0.000864385552775338</v>
      </c>
      <c r="AW22" s="62">
        <f>'Glad70-before-LQ'!AW22*$CG22*AW$93</f>
        <v>0.00202601611668367</v>
      </c>
      <c r="AX22" s="62">
        <f>'Glad70-before-LQ'!AX22*$CG22*AX$93</f>
        <v>0.0237198347232487</v>
      </c>
      <c r="AY22" s="62">
        <f>'Glad70-before-LQ'!AY22*$CG22*AY$93</f>
        <v>0.000432829416701174</v>
      </c>
      <c r="AZ22" s="62">
        <f>'Glad70-before-LQ'!AZ22*$CG22*AZ$93</f>
        <v>0.00849398445633991</v>
      </c>
      <c r="BA22" s="62">
        <f>'Glad70-before-LQ'!BA22*$CG22*BA$93</f>
        <v>0.00308411748706659</v>
      </c>
      <c r="BB22" s="62">
        <f>'Glad70-before-LQ'!BB22*$CG22*BB$93</f>
        <v>0.00991086251276053</v>
      </c>
      <c r="BC22" s="62">
        <f>'Glad70-before-LQ'!BC22*$CG22*BC$93</f>
        <v>0.243217859207484</v>
      </c>
      <c r="BD22" s="62">
        <f>'Glad70-before-LQ'!BD22*$CG22*BD$93</f>
        <v>0.105317991074577</v>
      </c>
      <c r="BE22" s="62">
        <f>'Glad70-before-LQ'!BE22*$CG22*BE$93</f>
        <v>1.06910094889078</v>
      </c>
      <c r="BF22" s="62">
        <f>'Glad70-before-LQ'!BF22*$CG22*BF$93</f>
        <v>0.00745931069656328</v>
      </c>
      <c r="BG22" s="62">
        <f>'Glad70-before-LQ'!BG22*$CG22*BG$93</f>
        <v>0.289401312843157</v>
      </c>
      <c r="BH22" s="62">
        <f>'Glad70-before-LQ'!BH22*$CG22*BH$93</f>
        <v>0.225901521128533</v>
      </c>
      <c r="BI22" s="62">
        <f>'Glad70-before-LQ'!BI22*$CG22*BI$93</f>
        <v>0.148811544858992</v>
      </c>
      <c r="BJ22" s="62">
        <f>'Glad70-before-LQ'!BJ22*$CG22*BJ$93</f>
        <v>0.00440597266318596</v>
      </c>
      <c r="BK22" s="62">
        <f>'Glad70-before-LQ'!BK22*$CG22*BK$93</f>
        <v>0.174981560236428</v>
      </c>
      <c r="BL22" s="62">
        <f>'Glad70-before-LQ'!BL22*$CG22*BL$93</f>
        <v>0.480081346266216</v>
      </c>
      <c r="BM22" s="62">
        <f>'Glad70-before-LQ'!BM22*$CG22*BM$93</f>
        <v>0.0724537307931423</v>
      </c>
      <c r="BN22" s="62">
        <f>'Glad70-before-LQ'!BN22*$CG22*BN$93</f>
        <v>0.00700083337781681</v>
      </c>
      <c r="BO22" s="62">
        <f>'Glad70-before-LQ'!BO22*$CG22*BO$93</f>
        <v>2.34656493410902</v>
      </c>
      <c r="BP22" s="62">
        <f>'Glad70-before-LQ'!BP22*$CG22*BP$93</f>
        <v>0.942585528254975</v>
      </c>
      <c r="BQ22" s="62">
        <f>'Glad70-before-LQ'!BQ22*$CG22*BQ$93</f>
        <v>0.00275381462266617</v>
      </c>
      <c r="BR22" s="62">
        <f>'Glad70-before-LQ'!BR22*$CG22*BR$93</f>
        <v>0.0534494581588627</v>
      </c>
      <c r="BS22" s="62">
        <f>'Glad70-before-LQ'!BS22*$CG22*BS$93</f>
        <v>0.00592181834300121</v>
      </c>
      <c r="BT22" s="62">
        <f>'Glad70-before-LQ'!BT22*$CG22*BT$93</f>
        <v>0.462941362042402</v>
      </c>
      <c r="BU22" s="62">
        <f>'Glad70-before-LQ'!BU22*$CG22*BU$93</f>
        <v>0.285308878027972</v>
      </c>
      <c r="BV22" s="4">
        <f>SUM(D22:BU22)</f>
        <v>120.668031571122</v>
      </c>
      <c r="BW22" s="66">
        <f>'Glad-base'!BW22*'Households'!$B$3/'Households'!$B$7</f>
        <v>15.292438197312</v>
      </c>
      <c r="BX22" s="66">
        <f>'Glad-base'!BX22*'Households'!$B$3/'Households'!$B$7</f>
        <v>12.7047457107621</v>
      </c>
      <c r="BY22" s="66">
        <f>'Glad-base'!BY22*'Businesses'!$B$4/'Businesses'!$C$4</f>
        <v>1.17083234322876</v>
      </c>
      <c r="BZ22" s="66">
        <f>'Glad-base'!BZ22*'Households'!$B$3/'Households'!$B$7</f>
        <v>0.0473864165499485</v>
      </c>
      <c r="CA22" s="66">
        <f>'Glad-base'!CA22*'Households'!$B$3/'Households'!$B$7</f>
        <v>0.452137939989701</v>
      </c>
      <c r="CB22" s="66">
        <f>'Glad-base'!CB22*'Glad-id-output'!B20/'Glad-id-output'!E20</f>
        <v>1.73797772712652</v>
      </c>
      <c r="CC22" s="62">
        <f>'Exports'!D23</f>
        <v>267.6</v>
      </c>
      <c r="CD22" s="4">
        <f>SUM(BW22:CC22)</f>
        <v>299.005518334969</v>
      </c>
      <c r="CE22" s="4">
        <f>SUM(CD22,BV22)</f>
        <v>419.673549906091</v>
      </c>
      <c r="CF22" s="67">
        <v>0.017890957715101</v>
      </c>
      <c r="CG22" s="67">
        <f>'Glad-id-output'!I20</f>
        <v>1</v>
      </c>
    </row>
    <row r="23" ht="20.05" customHeight="1">
      <c r="A23" t="s" s="58">
        <v>1</v>
      </c>
      <c r="B23" s="59">
        <v>19</v>
      </c>
      <c r="C23" t="s" s="60">
        <v>184</v>
      </c>
      <c r="D23" s="61">
        <f>'Glad70-before-LQ'!D23*$CG23*D$93</f>
        <v>0.0170163682470685</v>
      </c>
      <c r="E23" s="62">
        <f>'Glad70-before-LQ'!E23*$CG23*E$93</f>
        <v>0.00655358886951147</v>
      </c>
      <c r="F23" s="62">
        <f>'Glad70-before-LQ'!F23*$CG23*F$93</f>
        <v>0.000264910393020288</v>
      </c>
      <c r="G23" s="62">
        <f>'Glad70-before-LQ'!G23*$CG23*G$93</f>
        <v>0.00539218484228081</v>
      </c>
      <c r="H23" s="62">
        <f>'Glad70-before-LQ'!H23*$CG23*H$93</f>
        <v>0.00183186620495383</v>
      </c>
      <c r="I23" s="62">
        <f>'Glad70-before-LQ'!I23*$CG23*I$93</f>
        <v>0.0165097602076746</v>
      </c>
      <c r="J23" s="62">
        <f>'Glad70-before-LQ'!J23*$CG23*J$93</f>
        <v>0.532787476372871</v>
      </c>
      <c r="K23" s="63">
        <f>'Glad70-before-LQ'!K23*$CG23*K$93</f>
        <v>0.0493783014197606</v>
      </c>
      <c r="L23" s="62">
        <f>'Glad70-before-LQ'!L23*$CG23*L$93</f>
        <v>0.00625259320315692</v>
      </c>
      <c r="M23" s="62">
        <f>'Glad70-before-LQ'!M23*$CG23*M$93</f>
        <v>0.00687532786797251</v>
      </c>
      <c r="N23" s="62">
        <f>'Glad70-before-LQ'!N23*$CG23*N$93</f>
        <v>0.0191085559931371</v>
      </c>
      <c r="O23" s="62">
        <f>'Glad70-before-LQ'!O23*$CG23*O$93</f>
        <v>0.0154716284918885</v>
      </c>
      <c r="P23" s="62">
        <f>'Glad70-before-LQ'!P23*$CG23*P$93</f>
        <v>0.00249600762757515</v>
      </c>
      <c r="Q23" s="62">
        <f>'Glad70-before-LQ'!Q23*$CG23*Q$93</f>
        <v>0.0116423673831372</v>
      </c>
      <c r="R23" s="62">
        <f>'Glad70-before-LQ'!R23*$CG23*R$93</f>
        <v>0.00314214497390419</v>
      </c>
      <c r="S23" s="62">
        <f>'Glad70-before-LQ'!S23*$CG23*S$93</f>
        <v>0.00600470739006734</v>
      </c>
      <c r="T23" s="62">
        <f>'Glad70-before-LQ'!T23*$CG23*T$93</f>
        <v>0.0502531781468612</v>
      </c>
      <c r="U23" s="62">
        <f>'Glad70-before-LQ'!U23*$CG23*U$93</f>
        <v>0.985604895832038</v>
      </c>
      <c r="V23" s="62">
        <f>'Glad70-before-LQ'!V23*$CG23*V$93</f>
        <v>0.0780624663432342</v>
      </c>
      <c r="W23" s="62">
        <f>'Glad70-before-LQ'!W23*$CG23*W$93</f>
        <v>0.111385039083445</v>
      </c>
      <c r="X23" s="64">
        <f>'Glad70-before-LQ'!X23*$CG23*X$93</f>
        <v>0</v>
      </c>
      <c r="Y23" s="62">
        <f>'Glad70-before-LQ'!Y23*$CG23*Y$93</f>
        <v>0.130869992691044</v>
      </c>
      <c r="Z23" s="62">
        <f>'Glad70-before-LQ'!Z23*$CG23*Z$93</f>
        <v>0.0449336569082908</v>
      </c>
      <c r="AA23" s="62">
        <f>'Glad70-before-LQ'!AA23*$CG23*AA$93</f>
        <v>0.070393066110833</v>
      </c>
      <c r="AB23" s="62">
        <f>'Glad70-before-LQ'!AB23*$CG23*AB$93</f>
        <v>0.00760994962144411</v>
      </c>
      <c r="AC23" s="65">
        <f>'Glad70-before-LQ'!AC23*$CG23*AC$93</f>
        <v>0.045876811707327</v>
      </c>
      <c r="AD23" s="62">
        <f>'Glad70-before-LQ'!AD23*$CG23*AD$93</f>
        <v>0.0010321103004055</v>
      </c>
      <c r="AE23" s="62">
        <f>'Glad70-before-LQ'!AE23*$CG23*AE$93</f>
        <v>0.0275455089926281</v>
      </c>
      <c r="AF23" s="62">
        <f>'Glad70-before-LQ'!AF23*$CG23*AF$93</f>
        <v>0.0261947098396421</v>
      </c>
      <c r="AG23" s="62">
        <f>'Glad70-before-LQ'!AG23*$CG23*AG$93</f>
        <v>0.162643084829514</v>
      </c>
      <c r="AH23" s="62">
        <f>'Glad70-before-LQ'!AH23*$CG23*AH$93</f>
        <v>1.00122938692529</v>
      </c>
      <c r="AI23" s="62">
        <f>'Glad70-before-LQ'!AI23*$CG23*AI$93</f>
        <v>1.46577137840347</v>
      </c>
      <c r="AJ23" s="62">
        <f>'Glad70-before-LQ'!AJ23*$CG23*AJ$93</f>
        <v>0.163794783416658</v>
      </c>
      <c r="AK23" s="62">
        <f>'Glad70-before-LQ'!AK23*$CG23*AK$93</f>
        <v>0.120653415779813</v>
      </c>
      <c r="AL23" s="62">
        <f>'Glad70-before-LQ'!AL23*$CG23*AL$93</f>
        <v>0.0213898378989424</v>
      </c>
      <c r="AM23" s="62">
        <f>'Glad70-before-LQ'!AM23*$CG23*AM$93</f>
        <v>0.0181544945851131</v>
      </c>
      <c r="AN23" s="62">
        <f>'Glad70-before-LQ'!AN23*$CG23*AN$93</f>
        <v>0.0568838630215035</v>
      </c>
      <c r="AO23" s="62">
        <f>'Glad70-before-LQ'!AO23*$CG23*AO$93</f>
        <v>0.0250524523352028</v>
      </c>
      <c r="AP23" s="62">
        <f>'Glad70-before-LQ'!AP23*$CG23*AP$93</f>
        <v>0.0220433519067653</v>
      </c>
      <c r="AQ23" s="62">
        <f>'Glad70-before-LQ'!AQ23*$CG23*AQ$93</f>
        <v>0.00248792150854773</v>
      </c>
      <c r="AR23" s="62">
        <f>'Glad70-before-LQ'!AR23*$CG23*AR$93</f>
        <v>0.0194374931786307</v>
      </c>
      <c r="AS23" s="62">
        <f>'Glad70-before-LQ'!AS23*$CG23*AS$93</f>
        <v>0.0161746105682891</v>
      </c>
      <c r="AT23" s="62">
        <f>'Glad70-before-LQ'!AT23*$CG23*AT$93</f>
        <v>0.00118335257392261</v>
      </c>
      <c r="AU23" s="62">
        <f>'Glad70-before-LQ'!AU23*$CG23*AU$93</f>
        <v>0.00047279651413411</v>
      </c>
      <c r="AV23" s="62">
        <f>'Glad70-before-LQ'!AV23*$CG23*AV$93</f>
        <v>6.46662455350884e-05</v>
      </c>
      <c r="AW23" s="62">
        <f>'Glad70-before-LQ'!AW23*$CG23*AW$93</f>
        <v>7.15720323545074e-05</v>
      </c>
      <c r="AX23" s="62">
        <f>'Glad70-before-LQ'!AX23*$CG23*AX$93</f>
        <v>0.000938562340118312</v>
      </c>
      <c r="AY23" s="62">
        <f>'Glad70-before-LQ'!AY23*$CG23*AY$93</f>
        <v>0.000138744792355344</v>
      </c>
      <c r="AZ23" s="62">
        <f>'Glad70-before-LQ'!AZ23*$CG23*AZ$93</f>
        <v>0.00045909029006093</v>
      </c>
      <c r="BA23" s="62">
        <f>'Glad70-before-LQ'!BA23*$CG23*BA$93</f>
        <v>0.000141430542592802</v>
      </c>
      <c r="BB23" s="62">
        <f>'Glad70-before-LQ'!BB23*$CG23*BB$93</f>
        <v>0.000372738602655229</v>
      </c>
      <c r="BC23" s="62">
        <f>'Glad70-before-LQ'!BC23*$CG23*BC$93</f>
        <v>0.010671402412063</v>
      </c>
      <c r="BD23" s="62">
        <f>'Glad70-before-LQ'!BD23*$CG23*BD$93</f>
        <v>0.0594327333517172</v>
      </c>
      <c r="BE23" s="62">
        <f>'Glad70-before-LQ'!BE23*$CG23*BE$93</f>
        <v>0.0778902750399092</v>
      </c>
      <c r="BF23" s="62">
        <f>'Glad70-before-LQ'!BF23*$CG23*BF$93</f>
        <v>0.000283520597863203</v>
      </c>
      <c r="BG23" s="62">
        <f>'Glad70-before-LQ'!BG23*$CG23*BG$93</f>
        <v>0.0157766444708074</v>
      </c>
      <c r="BH23" s="62">
        <f>'Glad70-before-LQ'!BH23*$CG23*BH$93</f>
        <v>0.0147824822903178</v>
      </c>
      <c r="BI23" s="62">
        <f>'Glad70-before-LQ'!BI23*$CG23*BI$93</f>
        <v>0.0191630929703552</v>
      </c>
      <c r="BJ23" s="62">
        <f>'Glad70-before-LQ'!BJ23*$CG23*BJ$93</f>
        <v>0.0007082761623427</v>
      </c>
      <c r="BK23" s="62">
        <f>'Glad70-before-LQ'!BK23*$CG23*BK$93</f>
        <v>0.016731547769433</v>
      </c>
      <c r="BL23" s="62">
        <f>'Glad70-before-LQ'!BL23*$CG23*BL$93</f>
        <v>0.0653275533009552</v>
      </c>
      <c r="BM23" s="62">
        <f>'Glad70-before-LQ'!BM23*$CG23*BM$93</f>
        <v>0.010724228528491</v>
      </c>
      <c r="BN23" s="62">
        <f>'Glad70-before-LQ'!BN23*$CG23*BN$93</f>
        <v>0.00112421161974619</v>
      </c>
      <c r="BO23" s="62">
        <f>'Glad70-before-LQ'!BO23*$CG23*BO$93</f>
        <v>0.184536702447468</v>
      </c>
      <c r="BP23" s="62">
        <f>'Glad70-before-LQ'!BP23*$CG23*BP$93</f>
        <v>0.0406603791819361</v>
      </c>
      <c r="BQ23" s="62">
        <f>'Glad70-before-LQ'!BQ23*$CG23*BQ$93</f>
        <v>0.000546654641534046</v>
      </c>
      <c r="BR23" s="62">
        <f>'Glad70-before-LQ'!BR23*$CG23*BR$93</f>
        <v>0.00133474026738843</v>
      </c>
      <c r="BS23" s="62">
        <f>'Glad70-before-LQ'!BS23*$CG23*BS$93</f>
        <v>0.00029706712377096</v>
      </c>
      <c r="BT23" s="62">
        <f>'Glad70-before-LQ'!BT23*$CG23*BT$93</f>
        <v>0.383699138025639</v>
      </c>
      <c r="BU23" s="62">
        <f>'Glad70-before-LQ'!BU23*$CG23*BU$93</f>
        <v>0.0275672825418784</v>
      </c>
      <c r="BV23" s="4">
        <f>SUM(D23:BU23)</f>
        <v>6.31130613610026</v>
      </c>
      <c r="BW23" s="66">
        <f>'Glad-base'!BW23*'Households'!$B$3/'Households'!$B$7</f>
        <v>4.66678446219361</v>
      </c>
      <c r="BX23" s="66">
        <f>'Glad-base'!BX23*'Households'!$B$3/'Households'!$B$7</f>
        <v>9.9416446961895e-05</v>
      </c>
      <c r="BY23" s="66">
        <f>'Glad-base'!BY23*'Businesses'!$B$4/'Businesses'!$C$4</f>
        <v>1.23765111786628</v>
      </c>
      <c r="BZ23" s="66">
        <f>'Glad-base'!BZ23*'Households'!$B$3/'Households'!$B$7</f>
        <v>0.0519933090216272</v>
      </c>
      <c r="CA23" s="66">
        <f>'Glad-base'!CA23*'Households'!$B$3/'Households'!$B$7</f>
        <v>0.225055549186406</v>
      </c>
      <c r="CB23" s="66">
        <f>'Glad-base'!CB23*'Glad-id-output'!B21/'Glad-id-output'!E21</f>
        <v>0.0719225039222173</v>
      </c>
      <c r="CC23" s="62">
        <f>'Exports'!D24</f>
        <v>1.2</v>
      </c>
      <c r="CD23" s="4">
        <f>SUM(BW23:CC23)</f>
        <v>7.4535063586371</v>
      </c>
      <c r="CE23" s="4">
        <f>SUM(CD23,BV23)</f>
        <v>13.7648124947374</v>
      </c>
      <c r="CF23" s="67">
        <v>0.000884532702369994</v>
      </c>
      <c r="CG23" s="67">
        <f>'Glad-id-output'!I21</f>
        <v>0.143140502594311</v>
      </c>
    </row>
    <row r="24" ht="20.05" customHeight="1">
      <c r="A24" t="s" s="58">
        <v>1</v>
      </c>
      <c r="B24" s="59">
        <v>20</v>
      </c>
      <c r="C24" t="s" s="60">
        <v>185</v>
      </c>
      <c r="D24" s="61">
        <f>'Glad70-before-LQ'!D24*$CG24*D$93</f>
        <v>0.128744516160787</v>
      </c>
      <c r="E24" s="62">
        <f>'Glad70-before-LQ'!E24*$CG24*E$93</f>
        <v>0.0107962010332738</v>
      </c>
      <c r="F24" s="62">
        <f>'Glad70-before-LQ'!F24*$CG24*F$93</f>
        <v>0.00222686521468292</v>
      </c>
      <c r="G24" s="62">
        <f>'Glad70-before-LQ'!G24*$CG24*G$93</f>
        <v>0.0087164402131963</v>
      </c>
      <c r="H24" s="62">
        <f>'Glad70-before-LQ'!H24*$CG24*H$93</f>
        <v>0.0114625205743183</v>
      </c>
      <c r="I24" s="62">
        <f>'Glad70-before-LQ'!I24*$CG24*I$93</f>
        <v>0.230793210046484</v>
      </c>
      <c r="J24" s="62">
        <f>'Glad70-before-LQ'!J24*$CG24*J$93</f>
        <v>3.56844609142237</v>
      </c>
      <c r="K24" s="63">
        <f>'Glad70-before-LQ'!K24*$CG24*K$93</f>
        <v>0.638215098254539</v>
      </c>
      <c r="L24" s="62">
        <f>'Glad70-before-LQ'!L24*$CG24*L$93</f>
        <v>0.07135540877266761</v>
      </c>
      <c r="M24" s="62">
        <f>'Glad70-before-LQ'!M24*$CG24*M$93</f>
        <v>0.291129175927493</v>
      </c>
      <c r="N24" s="62">
        <f>'Glad70-before-LQ'!N24*$CG24*N$93</f>
        <v>0.09247491635141521</v>
      </c>
      <c r="O24" s="62">
        <f>'Glad70-before-LQ'!O24*$CG24*O$93</f>
        <v>0.249378004501346</v>
      </c>
      <c r="P24" s="62">
        <f>'Glad70-before-LQ'!P24*$CG24*P$93</f>
        <v>0.00398636518952445</v>
      </c>
      <c r="Q24" s="62">
        <f>'Glad70-before-LQ'!Q24*$CG24*Q$93</f>
        <v>0.05668222088486</v>
      </c>
      <c r="R24" s="62">
        <f>'Glad70-before-LQ'!R24*$CG24*R$93</f>
        <v>0.00153803159959729</v>
      </c>
      <c r="S24" s="62">
        <f>'Glad70-before-LQ'!S24*$CG24*S$93</f>
        <v>0.00300063881678635</v>
      </c>
      <c r="T24" s="62">
        <f>'Glad70-before-LQ'!T24*$CG24*T$93</f>
        <v>0.526949974178063</v>
      </c>
      <c r="U24" s="62">
        <f>'Glad70-before-LQ'!U24*$CG24*U$93</f>
        <v>2.81032416155847</v>
      </c>
      <c r="V24" s="62">
        <f>'Glad70-before-LQ'!V24*$CG24*V$93</f>
        <v>0.023597651887097</v>
      </c>
      <c r="W24" s="62">
        <f>'Glad70-before-LQ'!W24*$CG24*W$93</f>
        <v>24.4810972182408</v>
      </c>
      <c r="X24" s="64">
        <f>'Glad70-before-LQ'!X24*$CG24*X$93</f>
        <v>0</v>
      </c>
      <c r="Y24" s="62">
        <f>'Glad70-before-LQ'!Y24*$CG24*Y$93</f>
        <v>18.5691735758167</v>
      </c>
      <c r="Z24" s="62">
        <f>'Glad70-before-LQ'!Z24*$CG24*Z$93</f>
        <v>0.746317751117731</v>
      </c>
      <c r="AA24" s="62">
        <f>'Glad70-before-LQ'!AA24*$CG24*AA$93</f>
        <v>0.969385221391211</v>
      </c>
      <c r="AB24" s="62">
        <f>'Glad70-before-LQ'!AB24*$CG24*AB$93</f>
        <v>0.0520093344065087</v>
      </c>
      <c r="AC24" s="65">
        <f>'Glad70-before-LQ'!AC24*$CG24*AC$93</f>
        <v>0.7170261333465719</v>
      </c>
      <c r="AD24" s="62">
        <f>'Glad70-before-LQ'!AD24*$CG24*AD$93</f>
        <v>0.00744998541945503</v>
      </c>
      <c r="AE24" s="62">
        <f>'Glad70-before-LQ'!AE24*$CG24*AE$93</f>
        <v>0.308788340689314</v>
      </c>
      <c r="AF24" s="62">
        <f>'Glad70-before-LQ'!AF24*$CG24*AF$93</f>
        <v>0.250802453113982</v>
      </c>
      <c r="AG24" s="62">
        <f>'Glad70-before-LQ'!AG24*$CG24*AG$93</f>
        <v>7.22613313980747</v>
      </c>
      <c r="AH24" s="62">
        <f>'Glad70-before-LQ'!AH24*$CG24*AH$93</f>
        <v>18.3093090347272</v>
      </c>
      <c r="AI24" s="62">
        <f>'Glad70-before-LQ'!AI24*$CG24*AI$93</f>
        <v>32.3531353890528</v>
      </c>
      <c r="AJ24" s="62">
        <f>'Glad70-before-LQ'!AJ24*$CG24*AJ$93</f>
        <v>0.593843761969393</v>
      </c>
      <c r="AK24" s="62">
        <f>'Glad70-before-LQ'!AK24*$CG24*AK$93</f>
        <v>0.244102691495713</v>
      </c>
      <c r="AL24" s="62">
        <f>'Glad70-before-LQ'!AL24*$CG24*AL$93</f>
        <v>0.0837457634776811</v>
      </c>
      <c r="AM24" s="62">
        <f>'Glad70-before-LQ'!AM24*$CG24*AM$93</f>
        <v>0.20948538928112</v>
      </c>
      <c r="AN24" s="62">
        <f>'Glad70-before-LQ'!AN24*$CG24*AN$93</f>
        <v>0.06272501790358</v>
      </c>
      <c r="AO24" s="62">
        <f>'Glad70-before-LQ'!AO24*$CG24*AO$93</f>
        <v>0.994374986887822</v>
      </c>
      <c r="AP24" s="62">
        <f>'Glad70-before-LQ'!AP24*$CG24*AP$93</f>
        <v>0.222758910710368</v>
      </c>
      <c r="AQ24" s="62">
        <f>'Glad70-before-LQ'!AQ24*$CG24*AQ$93</f>
        <v>0.0259824065736104</v>
      </c>
      <c r="AR24" s="62">
        <f>'Glad70-before-LQ'!AR24*$CG24*AR$93</f>
        <v>0.0106589886777723</v>
      </c>
      <c r="AS24" s="62">
        <f>'Glad70-before-LQ'!AS24*$CG24*AS$93</f>
        <v>0.125612775781164</v>
      </c>
      <c r="AT24" s="62">
        <f>'Glad70-before-LQ'!AT24*$CG24*AT$93</f>
        <v>0.000761318878676795</v>
      </c>
      <c r="AU24" s="62">
        <f>'Glad70-before-LQ'!AU24*$CG24*AU$93</f>
        <v>0.0018521339625266</v>
      </c>
      <c r="AV24" s="62">
        <f>'Glad70-before-LQ'!AV24*$CG24*AV$93</f>
        <v>0.00038350538365939</v>
      </c>
      <c r="AW24" s="62">
        <f>'Glad70-before-LQ'!AW24*$CG24*AW$93</f>
        <v>0.000385367820295625</v>
      </c>
      <c r="AX24" s="62">
        <f>'Glad70-before-LQ'!AX24*$CG24*AX$93</f>
        <v>0.0104915080777758</v>
      </c>
      <c r="AY24" s="62">
        <f>'Glad70-before-LQ'!AY24*$CG24*AY$93</f>
        <v>0.00020704371996047</v>
      </c>
      <c r="AZ24" s="62">
        <f>'Glad70-before-LQ'!AZ24*$CG24*AZ$93</f>
        <v>0.00286622537666688</v>
      </c>
      <c r="BA24" s="62">
        <f>'Glad70-before-LQ'!BA24*$CG24*BA$93</f>
        <v>0.00121227034952849</v>
      </c>
      <c r="BB24" s="62">
        <f>'Glad70-before-LQ'!BB24*$CG24*BB$93</f>
        <v>0.00408245786934787</v>
      </c>
      <c r="BC24" s="62">
        <f>'Glad70-before-LQ'!BC24*$CG24*BC$93</f>
        <v>0.0992559390139568</v>
      </c>
      <c r="BD24" s="62">
        <f>'Glad70-before-LQ'!BD24*$CG24*BD$93</f>
        <v>0.0901298985810715</v>
      </c>
      <c r="BE24" s="62">
        <f>'Glad70-before-LQ'!BE24*$CG24*BE$93</f>
        <v>0.796775535335376</v>
      </c>
      <c r="BF24" s="62">
        <f>'Glad70-before-LQ'!BF24*$CG24*BF$93</f>
        <v>0.00521276551400965</v>
      </c>
      <c r="BG24" s="62">
        <f>'Glad70-before-LQ'!BG24*$CG24*BG$93</f>
        <v>0.155589535494687</v>
      </c>
      <c r="BH24" s="62">
        <f>'Glad70-before-LQ'!BH24*$CG24*BH$93</f>
        <v>0.0267378896548861</v>
      </c>
      <c r="BI24" s="62">
        <f>'Glad70-before-LQ'!BI24*$CG24*BI$93</f>
        <v>0.116560441314194</v>
      </c>
      <c r="BJ24" s="62">
        <f>'Glad70-before-LQ'!BJ24*$CG24*BJ$93</f>
        <v>0.00213017286319002</v>
      </c>
      <c r="BK24" s="62">
        <f>'Glad70-before-LQ'!BK24*$CG24*BK$93</f>
        <v>0.0469558290770813</v>
      </c>
      <c r="BL24" s="62">
        <f>'Glad70-before-LQ'!BL24*$CG24*BL$93</f>
        <v>0.452295726670972</v>
      </c>
      <c r="BM24" s="62">
        <f>'Glad70-before-LQ'!BM24*$CG24*BM$93</f>
        <v>0.0741996307675002</v>
      </c>
      <c r="BN24" s="62">
        <f>'Glad70-before-LQ'!BN24*$CG24*BN$93</f>
        <v>0.00688793581776098</v>
      </c>
      <c r="BO24" s="62">
        <f>'Glad70-before-LQ'!BO24*$CG24*BO$93</f>
        <v>0.477827862841493</v>
      </c>
      <c r="BP24" s="62">
        <f>'Glad70-before-LQ'!BP24*$CG24*BP$93</f>
        <v>0.368132050512608</v>
      </c>
      <c r="BQ24" s="62">
        <f>'Glad70-before-LQ'!BQ24*$CG24*BQ$93</f>
        <v>0.00234825574548515</v>
      </c>
      <c r="BR24" s="62">
        <f>'Glad70-before-LQ'!BR24*$CG24*BR$93</f>
        <v>0.009219413837023099</v>
      </c>
      <c r="BS24" s="62">
        <f>'Glad70-before-LQ'!BS24*$CG24*BS$93</f>
        <v>0.00180362766406069</v>
      </c>
      <c r="BT24" s="62">
        <f>'Glad70-before-LQ'!BT24*$CG24*BT$93</f>
        <v>1.30506876730046</v>
      </c>
      <c r="BU24" s="62">
        <f>'Glad70-before-LQ'!BU24*$CG24*BU$93</f>
        <v>0.424085179363957</v>
      </c>
      <c r="BV24" s="4">
        <f>SUM(D24:BU24)</f>
        <v>119.777194051283</v>
      </c>
      <c r="BW24" s="66">
        <f>'Glad-base'!BW24*'Households'!$B$3/'Households'!$B$7</f>
        <v>1.84916949877446</v>
      </c>
      <c r="BX24" s="66">
        <f>'Glad-base'!BX24*'Households'!$B$3/'Households'!$B$7</f>
        <v>0.0141374367250257</v>
      </c>
      <c r="BY24" s="66">
        <f>'Glad-base'!BY24*'Businesses'!$B$4/'Businesses'!$C$4</f>
        <v>0.465732207318491</v>
      </c>
      <c r="BZ24" s="66">
        <f>'Glad-base'!BZ24*'Households'!$B$3/'Households'!$B$7</f>
        <v>0.019840895592173</v>
      </c>
      <c r="CA24" s="66">
        <f>'Glad-base'!CA24*'Households'!$B$3/'Households'!$B$7</f>
        <v>0.152053723779609</v>
      </c>
      <c r="CB24" s="66">
        <f>'Glad-base'!CB24*'Glad-id-output'!B22/'Glad-id-output'!E22</f>
        <v>1.38269726914663</v>
      </c>
      <c r="CC24" s="62">
        <f>'Exports'!D25</f>
        <v>141.3</v>
      </c>
      <c r="CD24" s="4">
        <f>SUM(BW24:CC24)</f>
        <v>145.183631031336</v>
      </c>
      <c r="CE24" s="4">
        <f>SUM(CD24,BV24)</f>
        <v>264.960825082619</v>
      </c>
      <c r="CF24" s="67">
        <v>0.0108850230788343</v>
      </c>
      <c r="CG24" s="67">
        <f>'Glad-id-output'!I22</f>
        <v>1</v>
      </c>
    </row>
    <row r="25" ht="20.05" customHeight="1">
      <c r="A25" t="s" s="32">
        <v>1</v>
      </c>
      <c r="B25" s="36">
        <v>21</v>
      </c>
      <c r="C25" t="s" s="60">
        <v>186</v>
      </c>
      <c r="D25" s="72">
        <f>'Glad70-before-LQ'!D25*$CG25*D$93</f>
        <v>0</v>
      </c>
      <c r="E25" s="64">
        <f>'Glad70-before-LQ'!E25*$CG25*E$93</f>
        <v>0</v>
      </c>
      <c r="F25" s="64">
        <f>'Glad70-before-LQ'!F25*$CG25*F$93</f>
        <v>0</v>
      </c>
      <c r="G25" s="64">
        <f>'Glad70-before-LQ'!G25*$CG25*G$93</f>
        <v>0</v>
      </c>
      <c r="H25" s="64">
        <f>'Glad70-before-LQ'!H25*$CG25*H$93</f>
        <v>0</v>
      </c>
      <c r="I25" s="64">
        <f>'Glad70-before-LQ'!I25*$CG25*I$93</f>
        <v>0</v>
      </c>
      <c r="J25" s="64">
        <f>'Glad70-before-LQ'!J25*$CG25*J$93</f>
        <v>0</v>
      </c>
      <c r="K25" s="64">
        <f>'Glad70-before-LQ'!K25*$CG25*K$93</f>
        <v>0</v>
      </c>
      <c r="L25" s="64">
        <f>'Glad70-before-LQ'!L25*$CG25*L$93</f>
        <v>0</v>
      </c>
      <c r="M25" s="64">
        <f>'Glad70-before-LQ'!M25*$CG25*M$93</f>
        <v>0</v>
      </c>
      <c r="N25" s="64">
        <f>'Glad70-before-LQ'!N25*$CG25*N$93</f>
        <v>0</v>
      </c>
      <c r="O25" s="64">
        <f>'Glad70-before-LQ'!O25*$CG25*O$93</f>
        <v>0</v>
      </c>
      <c r="P25" s="64">
        <f>'Glad70-before-LQ'!P25*$CG25*P$93</f>
        <v>0</v>
      </c>
      <c r="Q25" s="64">
        <f>'Glad70-before-LQ'!Q25*$CG25*Q$93</f>
        <v>0</v>
      </c>
      <c r="R25" s="64">
        <f>'Glad70-before-LQ'!R25*$CG25*R$93</f>
        <v>0</v>
      </c>
      <c r="S25" s="64">
        <f>'Glad70-before-LQ'!S25*$CG25*S$93</f>
        <v>0</v>
      </c>
      <c r="T25" s="64">
        <f>'Glad70-before-LQ'!T25*$CG25*T$93</f>
        <v>0</v>
      </c>
      <c r="U25" s="64">
        <f>'Glad70-before-LQ'!U25*$CG25*U$93</f>
        <v>0</v>
      </c>
      <c r="V25" s="64">
        <f>'Glad70-before-LQ'!V25*$CG25*V$93</f>
        <v>0</v>
      </c>
      <c r="W25" s="64">
        <f>'Glad70-before-LQ'!W25*$CG25*W$93</f>
        <v>0</v>
      </c>
      <c r="X25" s="64">
        <f>'Glad70-before-LQ'!X25*$CG25*X$93</f>
        <v>0</v>
      </c>
      <c r="Y25" s="64">
        <f>'Glad70-before-LQ'!Y25*$CG25*Y$93</f>
        <v>0</v>
      </c>
      <c r="Z25" s="64">
        <f>'Glad70-before-LQ'!Z25*$CG25*Z$93</f>
        <v>0</v>
      </c>
      <c r="AA25" s="64">
        <f>'Glad70-before-LQ'!AA25*$CG25*AA$93</f>
        <v>0</v>
      </c>
      <c r="AB25" s="64">
        <f>'Glad70-before-LQ'!AB25*$CG25*AB$93</f>
        <v>0</v>
      </c>
      <c r="AC25" s="64">
        <f>'Glad70-before-LQ'!AC25*$CG25*AC$93</f>
        <v>0</v>
      </c>
      <c r="AD25" s="64">
        <f>'Glad70-before-LQ'!AD25*$CG25*AD$93</f>
        <v>0</v>
      </c>
      <c r="AE25" s="64">
        <f>'Glad70-before-LQ'!AE25*$CG25*AE$93</f>
        <v>0</v>
      </c>
      <c r="AF25" s="64">
        <f>'Glad70-before-LQ'!AF25*$CG25*AF$93</f>
        <v>0</v>
      </c>
      <c r="AG25" s="64">
        <f>'Glad70-before-LQ'!AG25*$CG25*AG$93</f>
        <v>0</v>
      </c>
      <c r="AH25" s="64">
        <f>'Glad70-before-LQ'!AH25*$CG25*AH$93</f>
        <v>0</v>
      </c>
      <c r="AI25" s="64">
        <f>'Glad70-before-LQ'!AI25*$CG25*AI$93</f>
        <v>0</v>
      </c>
      <c r="AJ25" s="64">
        <f>'Glad70-before-LQ'!AJ25*$CG25*AJ$93</f>
        <v>0</v>
      </c>
      <c r="AK25" s="64">
        <f>'Glad70-before-LQ'!AK25*$CG25*AK$93</f>
        <v>0</v>
      </c>
      <c r="AL25" s="64">
        <f>'Glad70-before-LQ'!AL25*$CG25*AL$93</f>
        <v>0</v>
      </c>
      <c r="AM25" s="64">
        <f>'Glad70-before-LQ'!AM25*$CG25*AM$93</f>
        <v>0</v>
      </c>
      <c r="AN25" s="64">
        <f>'Glad70-before-LQ'!AN25*$CG25*AN$93</f>
        <v>0</v>
      </c>
      <c r="AO25" s="64">
        <f>'Glad70-before-LQ'!AO25*$CG25*AO$93</f>
        <v>0</v>
      </c>
      <c r="AP25" s="64">
        <f>'Glad70-before-LQ'!AP25*$CG25*AP$93</f>
        <v>0</v>
      </c>
      <c r="AQ25" s="64">
        <f>'Glad70-before-LQ'!AQ25*$CG25*AQ$93</f>
        <v>0</v>
      </c>
      <c r="AR25" s="64">
        <f>'Glad70-before-LQ'!AR25*$CG25*AR$93</f>
        <v>0</v>
      </c>
      <c r="AS25" s="64">
        <f>'Glad70-before-LQ'!AS25*$CG25*AS$93</f>
        <v>0</v>
      </c>
      <c r="AT25" s="64">
        <f>'Glad70-before-LQ'!AT25*$CG25*AT$93</f>
        <v>0</v>
      </c>
      <c r="AU25" s="64">
        <f>'Glad70-before-LQ'!AU25*$CG25*AU$93</f>
        <v>0</v>
      </c>
      <c r="AV25" s="64">
        <f>'Glad70-before-LQ'!AV25*$CG25*AV$93</f>
        <v>0</v>
      </c>
      <c r="AW25" s="64">
        <f>'Glad70-before-LQ'!AW25*$CG25*AW$93</f>
        <v>0</v>
      </c>
      <c r="AX25" s="64">
        <f>'Glad70-before-LQ'!AX25*$CG25*AX$93</f>
        <v>0</v>
      </c>
      <c r="AY25" s="64">
        <f>'Glad70-before-LQ'!AY25*$CG25*AY$93</f>
        <v>0</v>
      </c>
      <c r="AZ25" s="64">
        <f>'Glad70-before-LQ'!AZ25*$CG25*AZ$93</f>
        <v>0</v>
      </c>
      <c r="BA25" s="64">
        <f>'Glad70-before-LQ'!BA25*$CG25*BA$93</f>
        <v>0</v>
      </c>
      <c r="BB25" s="64">
        <f>'Glad70-before-LQ'!BB25*$CG25*BB$93</f>
        <v>0</v>
      </c>
      <c r="BC25" s="64">
        <f>'Glad70-before-LQ'!BC25*$CG25*BC$93</f>
        <v>0</v>
      </c>
      <c r="BD25" s="64">
        <f>'Glad70-before-LQ'!BD25*$CG25*BD$93</f>
        <v>0</v>
      </c>
      <c r="BE25" s="64">
        <f>'Glad70-before-LQ'!BE25*$CG25*BE$93</f>
        <v>0</v>
      </c>
      <c r="BF25" s="64">
        <f>'Glad70-before-LQ'!BF25*$CG25*BF$93</f>
        <v>0</v>
      </c>
      <c r="BG25" s="64">
        <f>'Glad70-before-LQ'!BG25*$CG25*BG$93</f>
        <v>0</v>
      </c>
      <c r="BH25" s="64">
        <f>'Glad70-before-LQ'!BH25*$CG25*BH$93</f>
        <v>0</v>
      </c>
      <c r="BI25" s="64">
        <f>'Glad70-before-LQ'!BI25*$CG25*BI$93</f>
        <v>0</v>
      </c>
      <c r="BJ25" s="64">
        <f>'Glad70-before-LQ'!BJ25*$CG25*BJ$93</f>
        <v>0</v>
      </c>
      <c r="BK25" s="64">
        <f>'Glad70-before-LQ'!BK25*$CG25*BK$93</f>
        <v>0</v>
      </c>
      <c r="BL25" s="64">
        <f>'Glad70-before-LQ'!BL25*$CG25*BL$93</f>
        <v>0</v>
      </c>
      <c r="BM25" s="64">
        <f>'Glad70-before-LQ'!BM25*$CG25*BM$93</f>
        <v>0</v>
      </c>
      <c r="BN25" s="64">
        <f>'Glad70-before-LQ'!BN25*$CG25*BN$93</f>
        <v>0</v>
      </c>
      <c r="BO25" s="64">
        <f>'Glad70-before-LQ'!BO25*$CG25*BO$93</f>
        <v>0</v>
      </c>
      <c r="BP25" s="64">
        <f>'Glad70-before-LQ'!BP25*$CG25*BP$93</f>
        <v>0</v>
      </c>
      <c r="BQ25" s="64">
        <f>'Glad70-before-LQ'!BQ25*$CG25*BQ$93</f>
        <v>0</v>
      </c>
      <c r="BR25" s="64">
        <f>'Glad70-before-LQ'!BR25*$CG25*BR$93</f>
        <v>0</v>
      </c>
      <c r="BS25" s="64">
        <f>'Glad70-before-LQ'!BS25*$CG25*BS$93</f>
        <v>0</v>
      </c>
      <c r="BT25" s="64">
        <f>'Glad70-before-LQ'!BT25*$CG25*BT$93</f>
        <v>0</v>
      </c>
      <c r="BU25" s="64">
        <f>'Glad70-before-LQ'!BU25*$CG25*BU$93</f>
        <v>0</v>
      </c>
      <c r="BV25" s="10">
        <f>SUM(D25:BU25)</f>
        <v>0</v>
      </c>
      <c r="BW25" s="10">
        <f>'Glad-base'!BW25*'Households'!$B$3/'Households'!$B$7*$X93</f>
        <v>0</v>
      </c>
      <c r="BX25" s="10">
        <f>'Glad-base'!BX25*'Households'!$B$3/'Households'!$B$7*$X93</f>
        <v>0</v>
      </c>
      <c r="BY25" s="10">
        <f>'Glad-base'!BY25*'Households'!$B$3/'Households'!$B$7*$X93</f>
        <v>0</v>
      </c>
      <c r="BZ25" s="10">
        <f>'Glad-base'!BZ25*'Households'!$B$3/'Households'!$B$7*$X93</f>
        <v>0</v>
      </c>
      <c r="CA25" s="10">
        <f>'Glad-base'!CA25*'Households'!$B$3/'Households'!$B$7*$X93</f>
        <v>0</v>
      </c>
      <c r="CB25" s="70">
        <f>'Glad70-before-LQ'!CB25*$X93</f>
        <v>0</v>
      </c>
      <c r="CC25" s="71">
        <f>'Exports'!D26*$X93</f>
        <v>0</v>
      </c>
      <c r="CD25" s="10">
        <f>SUM(BW25:CC25)</f>
        <v>0</v>
      </c>
      <c r="CE25" s="10">
        <f>SUM(CD25,BV25)</f>
        <v>0</v>
      </c>
      <c r="CF25" s="64">
        <v>0.080158533420739</v>
      </c>
      <c r="CG25" s="64">
        <v>0</v>
      </c>
    </row>
    <row r="26" ht="20.05" customHeight="1">
      <c r="A26" t="s" s="58">
        <v>1</v>
      </c>
      <c r="B26" s="59">
        <v>22</v>
      </c>
      <c r="C26" t="s" s="60">
        <v>187</v>
      </c>
      <c r="D26" s="61">
        <f>'Glad70-before-LQ'!D26*$CG26*D$93</f>
        <v>0.163308453633852</v>
      </c>
      <c r="E26" s="62">
        <f>'Glad70-before-LQ'!E26*$CG26*E$93</f>
        <v>0.0947401078312629</v>
      </c>
      <c r="F26" s="62">
        <f>'Glad70-before-LQ'!F26*$CG26*F$93</f>
        <v>0.00329813686271024</v>
      </c>
      <c r="G26" s="62">
        <f>'Glad70-before-LQ'!G26*$CG26*G$93</f>
        <v>0.100187044410654</v>
      </c>
      <c r="H26" s="62">
        <f>'Glad70-before-LQ'!H26*$CG26*H$93</f>
        <v>0.0381370389324808</v>
      </c>
      <c r="I26" s="62">
        <f>'Glad70-before-LQ'!I26*$CG26*I$93</f>
        <v>1.238515170879</v>
      </c>
      <c r="J26" s="62">
        <f>'Glad70-before-LQ'!J26*$CG26*J$93</f>
        <v>13.9672022303771</v>
      </c>
      <c r="K26" s="63">
        <f>'Glad70-before-LQ'!K26*$CG26*K$93</f>
        <v>3.19059338324747</v>
      </c>
      <c r="L26" s="62">
        <f>'Glad70-before-LQ'!L26*$CG26*L$93</f>
        <v>0.646153690208812</v>
      </c>
      <c r="M26" s="62">
        <f>'Glad70-before-LQ'!M26*$CG26*M$93</f>
        <v>0.56697105965299</v>
      </c>
      <c r="N26" s="62">
        <f>'Glad70-before-LQ'!N26*$CG26*N$93</f>
        <v>0.0587698754021021</v>
      </c>
      <c r="O26" s="62">
        <f>'Glad70-before-LQ'!O26*$CG26*O$93</f>
        <v>0.225551268607212</v>
      </c>
      <c r="P26" s="62">
        <f>'Glad70-before-LQ'!P26*$CG26*P$93</f>
        <v>0.0120605363840863</v>
      </c>
      <c r="Q26" s="62">
        <f>'Glad70-before-LQ'!Q26*$CG26*Q$93</f>
        <v>0.0807356647139735</v>
      </c>
      <c r="R26" s="62">
        <f>'Glad70-before-LQ'!R26*$CG26*R$93</f>
        <v>0.0149845741572451</v>
      </c>
      <c r="S26" s="62">
        <f>'Glad70-before-LQ'!S26*$CG26*S$93</f>
        <v>0.00448333773305707</v>
      </c>
      <c r="T26" s="62">
        <f>'Glad70-before-LQ'!T26*$CG26*T$93</f>
        <v>0.210049314767368</v>
      </c>
      <c r="U26" s="62">
        <f>'Glad70-before-LQ'!U26*$CG26*U$93</f>
        <v>2.47428367008304</v>
      </c>
      <c r="V26" s="62">
        <f>'Glad70-before-LQ'!V26*$CG26*V$93</f>
        <v>0.184317686174076</v>
      </c>
      <c r="W26" s="62">
        <f>'Glad70-before-LQ'!W26*$CG26*W$93</f>
        <v>10.0807896796685</v>
      </c>
      <c r="X26" s="64">
        <f>'Glad70-before-LQ'!X26*$CG26*X$93</f>
        <v>0</v>
      </c>
      <c r="Y26" s="62">
        <f>'Glad70-before-LQ'!Y26*$CG26*Y$93</f>
        <v>14.8827086112214</v>
      </c>
      <c r="Z26" s="62">
        <f>'Glad70-before-LQ'!Z26*$CG26*Z$93</f>
        <v>1.11943811477513</v>
      </c>
      <c r="AA26" s="62">
        <f>'Glad70-before-LQ'!AA26*$CG26*AA$93</f>
        <v>2.11188836686441</v>
      </c>
      <c r="AB26" s="62">
        <f>'Glad70-before-LQ'!AB26*$CG26*AB$93</f>
        <v>0.0678500922950849</v>
      </c>
      <c r="AC26" s="65">
        <f>'Glad70-before-LQ'!AC26*$CG26*AC$93</f>
        <v>0.967775733335816</v>
      </c>
      <c r="AD26" s="62">
        <f>'Glad70-before-LQ'!AD26*$CG26*AD$93</f>
        <v>0.0113330246140187</v>
      </c>
      <c r="AE26" s="62">
        <f>'Glad70-before-LQ'!AE26*$CG26*AE$93</f>
        <v>0.559567761510493</v>
      </c>
      <c r="AF26" s="62">
        <f>'Glad70-before-LQ'!AF26*$CG26*AF$93</f>
        <v>0.161806184579423</v>
      </c>
      <c r="AG26" s="62">
        <f>'Glad70-before-LQ'!AG26*$CG26*AG$93</f>
        <v>5.92727777261436</v>
      </c>
      <c r="AH26" s="62">
        <f>'Glad70-before-LQ'!AH26*$CG26*AH$93</f>
        <v>16.3201748137925</v>
      </c>
      <c r="AI26" s="62">
        <f>'Glad70-before-LQ'!AI26*$CG26*AI$93</f>
        <v>14.3910111625677</v>
      </c>
      <c r="AJ26" s="62">
        <f>'Glad70-before-LQ'!AJ26*$CG26*AJ$93</f>
        <v>0.561440197083533</v>
      </c>
      <c r="AK26" s="62">
        <f>'Glad70-before-LQ'!AK26*$CG26*AK$93</f>
        <v>1.25535007314446</v>
      </c>
      <c r="AL26" s="62">
        <f>'Glad70-before-LQ'!AL26*$CG26*AL$93</f>
        <v>0.0745479240483634</v>
      </c>
      <c r="AM26" s="62">
        <f>'Glad70-before-LQ'!AM26*$CG26*AM$93</f>
        <v>0.221327090079944</v>
      </c>
      <c r="AN26" s="62">
        <f>'Glad70-before-LQ'!AN26*$CG26*AN$93</f>
        <v>0.394532843644882</v>
      </c>
      <c r="AO26" s="62">
        <f>'Glad70-before-LQ'!AO26*$CG26*AO$93</f>
        <v>6.31785105489896</v>
      </c>
      <c r="AP26" s="62">
        <f>'Glad70-before-LQ'!AP26*$CG26*AP$93</f>
        <v>0.268770071662268</v>
      </c>
      <c r="AQ26" s="62">
        <f>'Glad70-before-LQ'!AQ26*$CG26*AQ$93</f>
        <v>0.0114773408614535</v>
      </c>
      <c r="AR26" s="62">
        <f>'Glad70-before-LQ'!AR26*$CG26*AR$93</f>
        <v>0.234095957898242</v>
      </c>
      <c r="AS26" s="62">
        <f>'Glad70-before-LQ'!AS26*$CG26*AS$93</f>
        <v>0.324481711872295</v>
      </c>
      <c r="AT26" s="62">
        <f>'Glad70-before-LQ'!AT26*$CG26*AT$93</f>
        <v>0.00174015743697553</v>
      </c>
      <c r="AU26" s="62">
        <f>'Glad70-before-LQ'!AU26*$CG26*AU$93</f>
        <v>0.0139899228115334</v>
      </c>
      <c r="AV26" s="62">
        <f>'Glad70-before-LQ'!AV26*$CG26*AV$93</f>
        <v>0.000701317275029817</v>
      </c>
      <c r="AW26" s="62">
        <f>'Glad70-before-LQ'!AW26*$CG26*AW$93</f>
        <v>0.000910692107301506</v>
      </c>
      <c r="AX26" s="62">
        <f>'Glad70-before-LQ'!AX26*$CG26*AX$93</f>
        <v>0.0326770612798349</v>
      </c>
      <c r="AY26" s="62">
        <f>'Glad70-before-LQ'!AY26*$CG26*AY$93</f>
        <v>0.000993765757041361</v>
      </c>
      <c r="AZ26" s="62">
        <f>'Glad70-before-LQ'!AZ26*$CG26*AZ$93</f>
        <v>0.0106514945936163</v>
      </c>
      <c r="BA26" s="62">
        <f>'Glad70-before-LQ'!BA26*$CG26*BA$93</f>
        <v>0.00214863098725345</v>
      </c>
      <c r="BB26" s="62">
        <f>'Glad70-before-LQ'!BB26*$CG26*BB$93</f>
        <v>0.00524600807889191</v>
      </c>
      <c r="BC26" s="62">
        <f>'Glad70-before-LQ'!BC26*$CG26*BC$93</f>
        <v>0.136111154941559</v>
      </c>
      <c r="BD26" s="62">
        <f>'Glad70-before-LQ'!BD26*$CG26*BD$93</f>
        <v>0.238801966422951</v>
      </c>
      <c r="BE26" s="62">
        <f>'Glad70-before-LQ'!BE26*$CG26*BE$93</f>
        <v>1.21912493327829</v>
      </c>
      <c r="BF26" s="62">
        <f>'Glad70-before-LQ'!BF26*$CG26*BF$93</f>
        <v>0.00702179696732969</v>
      </c>
      <c r="BG26" s="62">
        <f>'Glad70-before-LQ'!BG26*$CG26*BG$93</f>
        <v>0.195311914081068</v>
      </c>
      <c r="BH26" s="62">
        <f>'Glad70-before-LQ'!BH26*$CG26*BH$93</f>
        <v>0.0804560422165239</v>
      </c>
      <c r="BI26" s="62">
        <f>'Glad70-before-LQ'!BI26*$CG26*BI$93</f>
        <v>0.128220742504275</v>
      </c>
      <c r="BJ26" s="62">
        <f>'Glad70-before-LQ'!BJ26*$CG26*BJ$93</f>
        <v>0.0132776719564993</v>
      </c>
      <c r="BK26" s="62">
        <f>'Glad70-before-LQ'!BK26*$CG26*BK$93</f>
        <v>0.204483030313541</v>
      </c>
      <c r="BL26" s="62">
        <f>'Glad70-before-LQ'!BL26*$CG26*BL$93</f>
        <v>1.65919802089372</v>
      </c>
      <c r="BM26" s="62">
        <f>'Glad70-before-LQ'!BM26*$CG26*BM$93</f>
        <v>0.272013931494397</v>
      </c>
      <c r="BN26" s="62">
        <f>'Glad70-before-LQ'!BN26*$CG26*BN$93</f>
        <v>0.0307478222560872</v>
      </c>
      <c r="BO26" s="62">
        <f>'Glad70-before-LQ'!BO26*$CG26*BO$93</f>
        <v>1.00656081681466</v>
      </c>
      <c r="BP26" s="62">
        <f>'Glad70-before-LQ'!BP26*$CG26*BP$93</f>
        <v>0.306058729459851</v>
      </c>
      <c r="BQ26" s="62">
        <f>'Glad70-before-LQ'!BQ26*$CG26*BQ$93</f>
        <v>0.0140010407441407</v>
      </c>
      <c r="BR26" s="62">
        <f>'Glad70-before-LQ'!BR26*$CG26*BR$93</f>
        <v>0.0460983421276827</v>
      </c>
      <c r="BS26" s="62">
        <f>'Glad70-before-LQ'!BS26*$CG26*BS$93</f>
        <v>0.00913654288814841</v>
      </c>
      <c r="BT26" s="62">
        <f>'Glad70-before-LQ'!BT26*$CG26*BT$93</f>
        <v>1.94826251775137</v>
      </c>
      <c r="BU26" s="62">
        <f>'Glad70-before-LQ'!BU26*$CG26*BU$93</f>
        <v>0.266177418148943</v>
      </c>
      <c r="BV26" s="4">
        <f>SUM(D26:BU26)</f>
        <v>107.389961312680</v>
      </c>
      <c r="BW26" s="66">
        <f>'Glad-base'!BW26*'Households'!$B$3/'Households'!$B$7</f>
        <v>3.53768142216272</v>
      </c>
      <c r="BX26" s="66">
        <f>'Glad-base'!BX26*'Households'!$B$3/'Households'!$B$7</f>
        <v>0.000638593934088568</v>
      </c>
      <c r="BY26" s="66">
        <f>'Glad-base'!BY26*'Businesses'!$B$4/'Businesses'!$C$4</f>
        <v>3.60040415317398</v>
      </c>
      <c r="BZ26" s="66">
        <f>'Glad-base'!BZ26*'Households'!$B$3/'Households'!$B$7</f>
        <v>0.492610285983522</v>
      </c>
      <c r="CA26" s="66">
        <f>'Glad-base'!CA26*'Households'!$B$3/'Households'!$B$7</f>
        <v>0.888367457178167</v>
      </c>
      <c r="CB26" s="66">
        <f>'Glad-base'!CB26*'Glad-id-output'!B24/'Glad-id-output'!E24</f>
        <v>2.2903148838643</v>
      </c>
      <c r="CC26" s="62">
        <f>'Exports'!D27</f>
        <v>180</v>
      </c>
      <c r="CD26" s="4">
        <f>SUM(BW26:CC26)</f>
        <v>190.810016796297</v>
      </c>
      <c r="CE26" s="4">
        <f>SUM(CD26,BV26)</f>
        <v>298.199978108977</v>
      </c>
      <c r="CF26" s="67">
        <v>0.008487007525215</v>
      </c>
      <c r="CG26" s="67">
        <f>'Glad-id-output'!I24</f>
        <v>1</v>
      </c>
    </row>
    <row r="27" ht="20.05" customHeight="1">
      <c r="A27" t="s" s="58">
        <v>1</v>
      </c>
      <c r="B27" s="59">
        <v>23</v>
      </c>
      <c r="C27" t="s" s="60">
        <v>188</v>
      </c>
      <c r="D27" s="61">
        <f>'Glad70-before-LQ'!D27*$CG27*D$93</f>
        <v>0.0994680469480065</v>
      </c>
      <c r="E27" s="62">
        <f>'Glad70-before-LQ'!E27*$CG27*E$93</f>
        <v>0.147698745475542</v>
      </c>
      <c r="F27" s="62">
        <f>'Glad70-before-LQ'!F27*$CG27*F$93</f>
        <v>0.00168589082763922</v>
      </c>
      <c r="G27" s="62">
        <f>'Glad70-before-LQ'!G27*$CG27*G$93</f>
        <v>0.244723481682075</v>
      </c>
      <c r="H27" s="62">
        <f>'Glad70-before-LQ'!H27*$CG27*H$93</f>
        <v>0.0180738727943348</v>
      </c>
      <c r="I27" s="62">
        <f>'Glad70-before-LQ'!I27*$CG27*I$93</f>
        <v>0.307920896977778</v>
      </c>
      <c r="J27" s="62">
        <f>'Glad70-before-LQ'!J27*$CG27*J$93</f>
        <v>1.0605139774688</v>
      </c>
      <c r="K27" s="63">
        <f>'Glad70-before-LQ'!K27*$CG27*K$93</f>
        <v>0.296075147266043</v>
      </c>
      <c r="L27" s="62">
        <f>'Glad70-before-LQ'!L27*$CG27*L$93</f>
        <v>0.031415260566969</v>
      </c>
      <c r="M27" s="62">
        <f>'Glad70-before-LQ'!M27*$CG27*M$93</f>
        <v>0.215384143039037</v>
      </c>
      <c r="N27" s="62">
        <f>'Glad70-before-LQ'!N27*$CG27*N$93</f>
        <v>0.0236369747624491</v>
      </c>
      <c r="O27" s="62">
        <f>'Glad70-before-LQ'!O27*$CG27*O$93</f>
        <v>0.00726241671697461</v>
      </c>
      <c r="P27" s="62">
        <f>'Glad70-before-LQ'!P27*$CG27*P$93</f>
        <v>0.00380977404098791</v>
      </c>
      <c r="Q27" s="62">
        <f>'Glad70-before-LQ'!Q27*$CG27*Q$93</f>
        <v>0.00578346094207943</v>
      </c>
      <c r="R27" s="62">
        <f>'Glad70-before-LQ'!R27*$CG27*R$93</f>
        <v>0.00157594837564291</v>
      </c>
      <c r="S27" s="62">
        <f>'Glad70-before-LQ'!S27*$CG27*S$93</f>
        <v>0.00367520365190122</v>
      </c>
      <c r="T27" s="62">
        <f>'Glad70-before-LQ'!T27*$CG27*T$93</f>
        <v>0.0483130110196349</v>
      </c>
      <c r="U27" s="62">
        <f>'Glad70-before-LQ'!U27*$CG27*U$93</f>
        <v>0.379755257556506</v>
      </c>
      <c r="V27" s="62">
        <f>'Glad70-before-LQ'!V27*$CG27*V$93</f>
        <v>0.00770560663669621</v>
      </c>
      <c r="W27" s="62">
        <f>'Glad70-before-LQ'!W27*$CG27*W$93</f>
        <v>0.285454287730891</v>
      </c>
      <c r="X27" s="64">
        <f>'Glad70-before-LQ'!X27*$CG27*X$93</f>
        <v>0</v>
      </c>
      <c r="Y27" s="62">
        <f>'Glad70-before-LQ'!Y27*$CG27*Y$93</f>
        <v>0.282510414294842</v>
      </c>
      <c r="Z27" s="62">
        <f>'Glad70-before-LQ'!Z27*$CG27*Z$93</f>
        <v>1.31905179998307</v>
      </c>
      <c r="AA27" s="62">
        <f>'Glad70-before-LQ'!AA27*$CG27*AA$93</f>
        <v>0.162428808123207</v>
      </c>
      <c r="AB27" s="62">
        <f>'Glad70-before-LQ'!AB27*$CG27*AB$93</f>
        <v>0.00279194155341955</v>
      </c>
      <c r="AC27" s="65">
        <f>'Glad70-before-LQ'!AC27*$CG27*AC$93</f>
        <v>0.114210181734687</v>
      </c>
      <c r="AD27" s="62">
        <f>'Glad70-before-LQ'!AD27*$CG27*AD$93</f>
        <v>0.00130440988960465</v>
      </c>
      <c r="AE27" s="62">
        <f>'Glad70-before-LQ'!AE27*$CG27*AE$93</f>
        <v>0.0123536977790083</v>
      </c>
      <c r="AF27" s="62">
        <f>'Glad70-before-LQ'!AF27*$CG27*AF$93</f>
        <v>0.0901889471390627</v>
      </c>
      <c r="AG27" s="62">
        <f>'Glad70-before-LQ'!AG27*$CG27*AG$93</f>
        <v>0.161331604445778</v>
      </c>
      <c r="AH27" s="62">
        <f>'Glad70-before-LQ'!AH27*$CG27*AH$93</f>
        <v>2.7792542718717</v>
      </c>
      <c r="AI27" s="62">
        <f>'Glad70-before-LQ'!AI27*$CG27*AI$93</f>
        <v>0.780782674483948</v>
      </c>
      <c r="AJ27" s="62">
        <f>'Glad70-before-LQ'!AJ27*$CG27*AJ$93</f>
        <v>0.757742828557145</v>
      </c>
      <c r="AK27" s="62">
        <f>'Glad70-before-LQ'!AK27*$CG27*AK$93</f>
        <v>1.05689372284399</v>
      </c>
      <c r="AL27" s="62">
        <f>'Glad70-before-LQ'!AL27*$CG27*AL$93</f>
        <v>0.053738173373766</v>
      </c>
      <c r="AM27" s="62">
        <f>'Glad70-before-LQ'!AM27*$CG27*AM$93</f>
        <v>0.6974663488109339</v>
      </c>
      <c r="AN27" s="62">
        <f>'Glad70-before-LQ'!AN27*$CG27*AN$93</f>
        <v>0.908430282623421</v>
      </c>
      <c r="AO27" s="62">
        <f>'Glad70-before-LQ'!AO27*$CG27*AO$93</f>
        <v>16.9340705379145</v>
      </c>
      <c r="AP27" s="62">
        <f>'Glad70-before-LQ'!AP27*$CG27*AP$93</f>
        <v>4.78410830235582</v>
      </c>
      <c r="AQ27" s="62">
        <f>'Glad70-before-LQ'!AQ27*$CG27*AQ$93</f>
        <v>1.68656970657591</v>
      </c>
      <c r="AR27" s="62">
        <f>'Glad70-before-LQ'!AR27*$CG27*AR$93</f>
        <v>0.267730580878238</v>
      </c>
      <c r="AS27" s="62">
        <f>'Glad70-before-LQ'!AS27*$CG27*AS$93</f>
        <v>1.5824188044177</v>
      </c>
      <c r="AT27" s="62">
        <f>'Glad70-before-LQ'!AT27*$CG27*AT$93</f>
        <v>0.00367089252638579</v>
      </c>
      <c r="AU27" s="62">
        <f>'Glad70-before-LQ'!AU27*$CG27*AU$93</f>
        <v>0.00547821731948023</v>
      </c>
      <c r="AV27" s="62">
        <f>'Glad70-before-LQ'!AV27*$CG27*AV$93</f>
        <v>0.0026035743808541</v>
      </c>
      <c r="AW27" s="62">
        <f>'Glad70-before-LQ'!AW27*$CG27*AW$93</f>
        <v>0.00114678015359887</v>
      </c>
      <c r="AX27" s="62">
        <f>'Glad70-before-LQ'!AX27*$CG27*AX$93</f>
        <v>0.0605840435736142</v>
      </c>
      <c r="AY27" s="62">
        <f>'Glad70-before-LQ'!AY27*$CG27*AY$93</f>
        <v>0.000826631422930566</v>
      </c>
      <c r="AZ27" s="62">
        <f>'Glad70-before-LQ'!AZ27*$CG27*AZ$93</f>
        <v>0.00431019497930587</v>
      </c>
      <c r="BA27" s="62">
        <f>'Glad70-before-LQ'!BA27*$CG27*BA$93</f>
        <v>0.00732809678249392</v>
      </c>
      <c r="BB27" s="62">
        <f>'Glad70-before-LQ'!BB27*$CG27*BB$93</f>
        <v>0.0455291177713017</v>
      </c>
      <c r="BC27" s="62">
        <f>'Glad70-before-LQ'!BC27*$CG27*BC$93</f>
        <v>0.8006982043965</v>
      </c>
      <c r="BD27" s="62">
        <f>'Glad70-before-LQ'!BD27*$CG27*BD$93</f>
        <v>0.223670778576677</v>
      </c>
      <c r="BE27" s="62">
        <f>'Glad70-before-LQ'!BE27*$CG27*BE$93</f>
        <v>2.42801154477229</v>
      </c>
      <c r="BF27" s="62">
        <f>'Glad70-before-LQ'!BF27*$CG27*BF$93</f>
        <v>0.0197469669268995</v>
      </c>
      <c r="BG27" s="62">
        <f>'Glad70-before-LQ'!BG27*$CG27*BG$93</f>
        <v>0.694062460349908</v>
      </c>
      <c r="BH27" s="62">
        <f>'Glad70-before-LQ'!BH27*$CG27*BH$93</f>
        <v>0.137588205759264</v>
      </c>
      <c r="BI27" s="62">
        <f>'Glad70-before-LQ'!BI27*$CG27*BI$93</f>
        <v>0.208890761218687</v>
      </c>
      <c r="BJ27" s="62">
        <f>'Glad70-before-LQ'!BJ27*$CG27*BJ$93</f>
        <v>0.07395845240773009</v>
      </c>
      <c r="BK27" s="62">
        <f>'Glad70-before-LQ'!BK27*$CG27*BK$93</f>
        <v>0.150173256174413</v>
      </c>
      <c r="BL27" s="62">
        <f>'Glad70-before-LQ'!BL27*$CG27*BL$93</f>
        <v>0.504935651263496</v>
      </c>
      <c r="BM27" s="62">
        <f>'Glad70-before-LQ'!BM27*$CG27*BM$93</f>
        <v>0.102105278116112</v>
      </c>
      <c r="BN27" s="62">
        <f>'Glad70-before-LQ'!BN27*$CG27*BN$93</f>
        <v>0.0289299701479479</v>
      </c>
      <c r="BO27" s="62">
        <f>'Glad70-before-LQ'!BO27*$CG27*BO$93</f>
        <v>0.574274436631387</v>
      </c>
      <c r="BP27" s="62">
        <f>'Glad70-before-LQ'!BP27*$CG27*BP$93</f>
        <v>0.183115240678324</v>
      </c>
      <c r="BQ27" s="62">
        <f>'Glad70-before-LQ'!BQ27*$CG27*BQ$93</f>
        <v>0.00488907025632486</v>
      </c>
      <c r="BR27" s="62">
        <f>'Glad70-before-LQ'!BR27*$CG27*BR$93</f>
        <v>0.0280141562528515</v>
      </c>
      <c r="BS27" s="62">
        <f>'Glad70-before-LQ'!BS27*$CG27*BS$93</f>
        <v>0.00423709405486487</v>
      </c>
      <c r="BT27" s="62">
        <f>'Glad70-before-LQ'!BT27*$CG27*BT$93</f>
        <v>5.55266091380592</v>
      </c>
      <c r="BU27" s="62">
        <f>'Glad70-before-LQ'!BU27*$CG27*BU$93</f>
        <v>0.0757121390297424</v>
      </c>
      <c r="BV27" s="4">
        <f>SUM(D27:BU27)</f>
        <v>49.552461573859</v>
      </c>
      <c r="BW27" s="66">
        <f>'Glad-base'!BW27*'Households'!$B$3/'Households'!$B$7</f>
        <v>24.1015749147992</v>
      </c>
      <c r="BX27" s="66">
        <f>'Glad-base'!BX27*'Households'!$B$3/'Households'!$B$7</f>
        <v>0.227174045005149</v>
      </c>
      <c r="BY27" s="66">
        <f>'Glad-base'!BY27*'Businesses'!$B$4/'Businesses'!$C$4</f>
        <v>2.20833457161248</v>
      </c>
      <c r="BZ27" s="66">
        <f>'Glad-base'!BZ27*'Households'!$B$3/'Households'!$B$7</f>
        <v>0.69536818900103</v>
      </c>
      <c r="CA27" s="66">
        <f>'Glad-base'!CA27*'Households'!$B$3/'Households'!$B$7</f>
        <v>5.77377674703399</v>
      </c>
      <c r="CB27" s="66">
        <f>'Glad-base'!CB27*'Glad-id-output'!B25/'Glad-id-output'!E25</f>
        <v>-0.185406856003089</v>
      </c>
      <c r="CC27" s="62">
        <f>'Exports'!D28</f>
        <v>30</v>
      </c>
      <c r="CD27" s="4">
        <f>SUM(BW27:CC27)</f>
        <v>62.8208216114488</v>
      </c>
      <c r="CE27" s="4">
        <f>SUM(CD27,BV27)</f>
        <v>112.373283185308</v>
      </c>
      <c r="CF27" s="67">
        <v>0.00162497474548778</v>
      </c>
      <c r="CG27" s="67">
        <f>'Glad-id-output'!I25</f>
        <v>1</v>
      </c>
    </row>
    <row r="28" ht="20.05" customHeight="1">
      <c r="A28" t="s" s="58">
        <v>1</v>
      </c>
      <c r="B28" s="59">
        <v>24</v>
      </c>
      <c r="C28" t="s" s="60">
        <v>189</v>
      </c>
      <c r="D28" s="61">
        <f>'Glad70-before-LQ'!D28*$CG28*D$93</f>
        <v>0.662049818953976</v>
      </c>
      <c r="E28" s="62">
        <f>'Glad70-before-LQ'!E28*$CG28*E$93</f>
        <v>0.199413861360057</v>
      </c>
      <c r="F28" s="62">
        <f>'Glad70-before-LQ'!F28*$CG28*F$93</f>
        <v>0.00621025455247939</v>
      </c>
      <c r="G28" s="62">
        <f>'Glad70-before-LQ'!G28*$CG28*G$93</f>
        <v>0.147891155053651</v>
      </c>
      <c r="H28" s="62">
        <f>'Glad70-before-LQ'!H28*$CG28*H$93</f>
        <v>0.0653530382101427</v>
      </c>
      <c r="I28" s="62">
        <f>'Glad70-before-LQ'!I28*$CG28*I$93</f>
        <v>0.591118712792015</v>
      </c>
      <c r="J28" s="62">
        <f>'Glad70-before-LQ'!J28*$CG28*J$93</f>
        <v>8.620704015025311</v>
      </c>
      <c r="K28" s="63">
        <f>'Glad70-before-LQ'!K28*$CG28*K$93</f>
        <v>2.64805324068484</v>
      </c>
      <c r="L28" s="62">
        <f>'Glad70-before-LQ'!L28*$CG28*L$93</f>
        <v>0.386869412788861</v>
      </c>
      <c r="M28" s="62">
        <f>'Glad70-before-LQ'!M28*$CG28*M$93</f>
        <v>0.399082929535484</v>
      </c>
      <c r="N28" s="62">
        <f>'Glad70-before-LQ'!N28*$CG28*N$93</f>
        <v>0.0714691550995291</v>
      </c>
      <c r="O28" s="62">
        <f>'Glad70-before-LQ'!O28*$CG28*O$93</f>
        <v>0.0288499066598354</v>
      </c>
      <c r="P28" s="62">
        <f>'Glad70-before-LQ'!P28*$CG28*P$93</f>
        <v>0.0114418606607664</v>
      </c>
      <c r="Q28" s="62">
        <f>'Glad70-before-LQ'!Q28*$CG28*Q$93</f>
        <v>0.0279400577136624</v>
      </c>
      <c r="R28" s="62">
        <f>'Glad70-before-LQ'!R28*$CG28*R$93</f>
        <v>0.00755468991211452</v>
      </c>
      <c r="S28" s="62">
        <f>'Glad70-before-LQ'!S28*$CG28*S$93</f>
        <v>0.0192050264967974</v>
      </c>
      <c r="T28" s="62">
        <f>'Glad70-before-LQ'!T28*$CG28*T$93</f>
        <v>0.351898057770346</v>
      </c>
      <c r="U28" s="62">
        <f>'Glad70-before-LQ'!U28*$CG28*U$93</f>
        <v>1.34930024895749</v>
      </c>
      <c r="V28" s="62">
        <f>'Glad70-before-LQ'!V28*$CG28*V$93</f>
        <v>0.0529978383017411</v>
      </c>
      <c r="W28" s="62">
        <f>'Glad70-before-LQ'!W28*$CG28*W$93</f>
        <v>1.24086650693172</v>
      </c>
      <c r="X28" s="64">
        <f>'Glad70-before-LQ'!X28*$CG28*X$93</f>
        <v>0</v>
      </c>
      <c r="Y28" s="62">
        <f>'Glad70-before-LQ'!Y28*$CG28*Y$93</f>
        <v>2.32753210926387</v>
      </c>
      <c r="Z28" s="62">
        <f>'Glad70-before-LQ'!Z28*$CG28*Z$93</f>
        <v>0.523730660450509</v>
      </c>
      <c r="AA28" s="62">
        <f>'Glad70-before-LQ'!AA28*$CG28*AA$93</f>
        <v>1.71026212001072</v>
      </c>
      <c r="AB28" s="62">
        <f>'Glad70-before-LQ'!AB28*$CG28*AB$93</f>
        <v>0.0171814078319395</v>
      </c>
      <c r="AC28" s="65">
        <f>'Glad70-before-LQ'!AC28*$CG28*AC$93</f>
        <v>1.81407024261286</v>
      </c>
      <c r="AD28" s="62">
        <f>'Glad70-before-LQ'!AD28*$CG28*AD$93</f>
        <v>0.00876884268193054</v>
      </c>
      <c r="AE28" s="62">
        <f>'Glad70-before-LQ'!AE28*$CG28*AE$93</f>
        <v>0.158092550566089</v>
      </c>
      <c r="AF28" s="62">
        <f>'Glad70-before-LQ'!AF28*$CG28*AF$93</f>
        <v>0.207320471187971</v>
      </c>
      <c r="AG28" s="62">
        <f>'Glad70-before-LQ'!AG28*$CG28*AG$93</f>
        <v>1.05016768125713</v>
      </c>
      <c r="AH28" s="62">
        <f>'Glad70-before-LQ'!AH28*$CG28*AH$93</f>
        <v>5.01944271687819</v>
      </c>
      <c r="AI28" s="62">
        <f>'Glad70-before-LQ'!AI28*$CG28*AI$93</f>
        <v>4.00062958846248</v>
      </c>
      <c r="AJ28" s="62">
        <f>'Glad70-before-LQ'!AJ28*$CG28*AJ$93</f>
        <v>0.674945250040129</v>
      </c>
      <c r="AK28" s="62">
        <f>'Glad70-before-LQ'!AK28*$CG28*AK$93</f>
        <v>0.445176460347354</v>
      </c>
      <c r="AL28" s="62">
        <f>'Glad70-before-LQ'!AL28*$CG28*AL$93</f>
        <v>0.0775895390055205</v>
      </c>
      <c r="AM28" s="62">
        <f>'Glad70-before-LQ'!AM28*$CG28*AM$93</f>
        <v>0.271467936089858</v>
      </c>
      <c r="AN28" s="62">
        <f>'Glad70-before-LQ'!AN28*$CG28*AN$93</f>
        <v>0.580020654480833</v>
      </c>
      <c r="AO28" s="62">
        <f>'Glad70-before-LQ'!AO28*$CG28*AO$93</f>
        <v>0.532546902559641</v>
      </c>
      <c r="AP28" s="62">
        <f>'Glad70-before-LQ'!AP28*$CG28*AP$93</f>
        <v>1.19756679895216</v>
      </c>
      <c r="AQ28" s="62">
        <f>'Glad70-before-LQ'!AQ28*$CG28*AQ$93</f>
        <v>0.127146551190509</v>
      </c>
      <c r="AR28" s="62">
        <f>'Glad70-before-LQ'!AR28*$CG28*AR$93</f>
        <v>0.13144931698084</v>
      </c>
      <c r="AS28" s="62">
        <f>'Glad70-before-LQ'!AS28*$CG28*AS$93</f>
        <v>0.684197048467817</v>
      </c>
      <c r="AT28" s="62">
        <f>'Glad70-before-LQ'!AT28*$CG28*AT$93</f>
        <v>0.004032626431289</v>
      </c>
      <c r="AU28" s="62">
        <f>'Glad70-before-LQ'!AU28*$CG28*AU$93</f>
        <v>0.011361697406084</v>
      </c>
      <c r="AV28" s="62">
        <f>'Glad70-before-LQ'!AV28*$CG28*AV$93</f>
        <v>0.0032459054644007</v>
      </c>
      <c r="AW28" s="62">
        <f>'Glad70-before-LQ'!AW28*$CG28*AW$93</f>
        <v>0.008035675737057581</v>
      </c>
      <c r="AX28" s="62">
        <f>'Glad70-before-LQ'!AX28*$CG28*AX$93</f>
        <v>0.100606887339523</v>
      </c>
      <c r="AY28" s="62">
        <f>'Glad70-before-LQ'!AY28*$CG28*AY$93</f>
        <v>0.00167928111950899</v>
      </c>
      <c r="AZ28" s="62">
        <f>'Glad70-before-LQ'!AZ28*$CG28*AZ$93</f>
        <v>0.0249451392728006</v>
      </c>
      <c r="BA28" s="62">
        <f>'Glad70-before-LQ'!BA28*$CG28*BA$93</f>
        <v>0.00410077961205464</v>
      </c>
      <c r="BB28" s="62">
        <f>'Glad70-before-LQ'!BB28*$CG28*BB$93</f>
        <v>0.0418269044882103</v>
      </c>
      <c r="BC28" s="62">
        <f>'Glad70-before-LQ'!BC28*$CG28*BC$93</f>
        <v>0.190966697574995</v>
      </c>
      <c r="BD28" s="62">
        <f>'Glad70-before-LQ'!BD28*$CG28*BD$93</f>
        <v>0.14630426950637</v>
      </c>
      <c r="BE28" s="62">
        <f>'Glad70-before-LQ'!BE28*$CG28*BE$93</f>
        <v>2.48019545858754</v>
      </c>
      <c r="BF28" s="62">
        <f>'Glad70-before-LQ'!BF28*$CG28*BF$93</f>
        <v>0.0194409133201821</v>
      </c>
      <c r="BG28" s="62">
        <f>'Glad70-before-LQ'!BG28*$CG28*BG$93</f>
        <v>0.783182912015595</v>
      </c>
      <c r="BH28" s="62">
        <f>'Glad70-before-LQ'!BH28*$CG28*BH$93</f>
        <v>0.179545502488417</v>
      </c>
      <c r="BI28" s="62">
        <f>'Glad70-before-LQ'!BI28*$CG28*BI$93</f>
        <v>0.302069385513558</v>
      </c>
      <c r="BJ28" s="62">
        <f>'Glad70-before-LQ'!BJ28*$CG28*BJ$93</f>
        <v>0.008660920185464259</v>
      </c>
      <c r="BK28" s="62">
        <f>'Glad70-before-LQ'!BK28*$CG28*BK$93</f>
        <v>0.21520011806306</v>
      </c>
      <c r="BL28" s="62">
        <f>'Glad70-before-LQ'!BL28*$CG28*BL$93</f>
        <v>0.84038414319618</v>
      </c>
      <c r="BM28" s="62">
        <f>'Glad70-before-LQ'!BM28*$CG28*BM$93</f>
        <v>0.124557583733289</v>
      </c>
      <c r="BN28" s="62">
        <f>'Glad70-before-LQ'!BN28*$CG28*BN$93</f>
        <v>0.0118753306533859</v>
      </c>
      <c r="BO28" s="62">
        <f>'Glad70-before-LQ'!BO28*$CG28*BO$93</f>
        <v>8.386389460433261</v>
      </c>
      <c r="BP28" s="62">
        <f>'Glad70-before-LQ'!BP28*$CG28*BP$93</f>
        <v>0.584543532350164</v>
      </c>
      <c r="BQ28" s="62">
        <f>'Glad70-before-LQ'!BQ28*$CG28*BQ$93</f>
        <v>0.00734344158098709</v>
      </c>
      <c r="BR28" s="62">
        <f>'Glad70-before-LQ'!BR28*$CG28*BR$93</f>
        <v>0.0546168737872191</v>
      </c>
      <c r="BS28" s="62">
        <f>'Glad70-before-LQ'!BS28*$CG28*BS$93</f>
        <v>0.0140520159309823</v>
      </c>
      <c r="BT28" s="62">
        <f>'Glad70-before-LQ'!BT28*$CG28*BT$93</f>
        <v>2.75794308736699</v>
      </c>
      <c r="BU28" s="62">
        <f>'Glad70-before-LQ'!BU28*$CG28*BU$93</f>
        <v>0.231071941231491</v>
      </c>
      <c r="BV28" s="4">
        <f>SUM(D28:BU28)</f>
        <v>55.9857531211692</v>
      </c>
      <c r="BW28" s="66">
        <f>'Glad-base'!BW28*'Households'!$B$3/'Households'!$B$7</f>
        <v>7.78064610726056</v>
      </c>
      <c r="BX28" s="66">
        <f>'Glad-base'!BX28*'Households'!$B$3/'Households'!$B$7</f>
        <v>0.17680841907312</v>
      </c>
      <c r="BY28" s="66">
        <f>'Glad-base'!BY28*'Businesses'!$B$4/'Businesses'!$C$4</f>
        <v>9.707627514091399</v>
      </c>
      <c r="BZ28" s="66">
        <f>'Glad-base'!BZ28*'Households'!$B$3/'Households'!$B$7</f>
        <v>0.505486656426365</v>
      </c>
      <c r="CA28" s="66">
        <f>'Glad-base'!CA28*'Households'!$B$3/'Households'!$B$7</f>
        <v>2.28007889258496</v>
      </c>
      <c r="CB28" s="66">
        <f>'Glad-base'!CB28*'Glad-id-output'!B26/'Glad-id-output'!E26</f>
        <v>0.426881378686906</v>
      </c>
      <c r="CC28" s="62">
        <f>'Exports'!D29</f>
        <v>40</v>
      </c>
      <c r="CD28" s="4">
        <f>SUM(BW28:CC28)</f>
        <v>60.8775289681233</v>
      </c>
      <c r="CE28" s="4">
        <f>SUM(CD28,BV28)</f>
        <v>116.863282089293</v>
      </c>
      <c r="CF28" s="67">
        <v>0.00254757518441874</v>
      </c>
      <c r="CG28" s="67">
        <f>'Glad-id-output'!I26</f>
        <v>1</v>
      </c>
    </row>
    <row r="29" ht="20.05" customHeight="1">
      <c r="A29" t="s" s="58">
        <v>1</v>
      </c>
      <c r="B29" s="59">
        <v>25</v>
      </c>
      <c r="C29" t="s" s="60">
        <v>190</v>
      </c>
      <c r="D29" s="61">
        <f>'Glad70-before-LQ'!D29*$CG29*D$93</f>
        <v>0.00242221448688424</v>
      </c>
      <c r="E29" s="62">
        <f>'Glad70-before-LQ'!E29*$CG29*E$93</f>
        <v>0.00057340835966912</v>
      </c>
      <c r="F29" s="62">
        <f>'Glad70-before-LQ'!F29*$CG29*F$93</f>
        <v>6.876363890851709e-05</v>
      </c>
      <c r="G29" s="62">
        <f>'Glad70-before-LQ'!G29*$CG29*G$93</f>
        <v>0.000536643519219233</v>
      </c>
      <c r="H29" s="62">
        <f>'Glad70-before-LQ'!H29*$CG29*H$93</f>
        <v>0.000253122918537171</v>
      </c>
      <c r="I29" s="62">
        <f>'Glad70-before-LQ'!I29*$CG29*I$93</f>
        <v>0.00131496514999786</v>
      </c>
      <c r="J29" s="62">
        <f>'Glad70-before-LQ'!J29*$CG29*J$93</f>
        <v>0.030567820573038</v>
      </c>
      <c r="K29" s="63">
        <f>'Glad70-before-LQ'!K29*$CG29*K$93</f>
        <v>0.00494126751453983</v>
      </c>
      <c r="L29" s="62">
        <f>'Glad70-before-LQ'!L29*$CG29*L$93</f>
        <v>0.000694192170886999</v>
      </c>
      <c r="M29" s="62">
        <f>'Glad70-before-LQ'!M29*$CG29*M$93</f>
        <v>0.000343066259253099</v>
      </c>
      <c r="N29" s="62">
        <f>'Glad70-before-LQ'!N29*$CG29*N$93</f>
        <v>0.00126883704103109</v>
      </c>
      <c r="O29" s="62">
        <f>'Glad70-before-LQ'!O29*$CG29*O$93</f>
        <v>0.00245279183593246</v>
      </c>
      <c r="P29" s="62">
        <f>'Glad70-before-LQ'!P29*$CG29*P$93</f>
        <v>0.000530022972428028</v>
      </c>
      <c r="Q29" s="62">
        <f>'Glad70-before-LQ'!Q29*$CG29*Q$93</f>
        <v>0.000429344200341163</v>
      </c>
      <c r="R29" s="62">
        <f>'Glad70-before-LQ'!R29*$CG29*R$93</f>
        <v>8.460665523519351e-05</v>
      </c>
      <c r="S29" s="62">
        <f>'Glad70-before-LQ'!S29*$CG29*S$93</f>
        <v>0.000243026822195717</v>
      </c>
      <c r="T29" s="62">
        <f>'Glad70-before-LQ'!T29*$CG29*T$93</f>
        <v>0.0017783490531267</v>
      </c>
      <c r="U29" s="62">
        <f>'Glad70-before-LQ'!U29*$CG29*U$93</f>
        <v>0.0136378703442591</v>
      </c>
      <c r="V29" s="62">
        <f>'Glad70-before-LQ'!V29*$CG29*V$93</f>
        <v>0.000696171612689747</v>
      </c>
      <c r="W29" s="62">
        <f>'Glad70-before-LQ'!W29*$CG29*W$93</f>
        <v>0.0127383233952601</v>
      </c>
      <c r="X29" s="64">
        <f>'Glad70-before-LQ'!X29*$CG29*X$93</f>
        <v>0</v>
      </c>
      <c r="Y29" s="62">
        <f>'Glad70-before-LQ'!Y29*$CG29*Y$93</f>
        <v>0.0114359487957815</v>
      </c>
      <c r="Z29" s="62">
        <f>'Glad70-before-LQ'!Z29*$CG29*Z$93</f>
        <v>0.0264961172376039</v>
      </c>
      <c r="AA29" s="62">
        <f>'Glad70-before-LQ'!AA29*$CG29*AA$93</f>
        <v>0.00385511896091056</v>
      </c>
      <c r="AB29" s="62">
        <f>'Glad70-before-LQ'!AB29*$CG29*AB$93</f>
        <v>0.00342717283960625</v>
      </c>
      <c r="AC29" s="65">
        <f>'Glad70-before-LQ'!AC29*$CG29*AC$93</f>
        <v>0.00402663378979752</v>
      </c>
      <c r="AD29" s="62">
        <f>'Glad70-before-LQ'!AD29*$CG29*AD$93</f>
        <v>2.25009813576269e-05</v>
      </c>
      <c r="AE29" s="62">
        <f>'Glad70-before-LQ'!AE29*$CG29*AE$93</f>
        <v>0.00172023802832292</v>
      </c>
      <c r="AF29" s="62">
        <f>'Glad70-before-LQ'!AF29*$CG29*AF$93</f>
        <v>0.00735416208859988</v>
      </c>
      <c r="AG29" s="62">
        <f>'Glad70-before-LQ'!AG29*$CG29*AG$93</f>
        <v>0.08333003249957049</v>
      </c>
      <c r="AH29" s="62">
        <f>'Glad70-before-LQ'!AH29*$CG29*AH$93</f>
        <v>0.0642213852346465</v>
      </c>
      <c r="AI29" s="62">
        <f>'Glad70-before-LQ'!AI29*$CG29*AI$93</f>
        <v>0.0926332493659336</v>
      </c>
      <c r="AJ29" s="62">
        <f>'Glad70-before-LQ'!AJ29*$CG29*AJ$93</f>
        <v>0.00643363721638589</v>
      </c>
      <c r="AK29" s="62">
        <f>'Glad70-before-LQ'!AK29*$CG29*AK$93</f>
        <v>0.0210192487702316</v>
      </c>
      <c r="AL29" s="62">
        <f>'Glad70-before-LQ'!AL29*$CG29*AL$93</f>
        <v>0.00702022044287795</v>
      </c>
      <c r="AM29" s="62">
        <f>'Glad70-before-LQ'!AM29*$CG29*AM$93</f>
        <v>0.00672445387014065</v>
      </c>
      <c r="AN29" s="62">
        <f>'Glad70-before-LQ'!AN29*$CG29*AN$93</f>
        <v>0.00690567733320428</v>
      </c>
      <c r="AO29" s="62">
        <f>'Glad70-before-LQ'!AO29*$CG29*AO$93</f>
        <v>0.0105904599909259</v>
      </c>
      <c r="AP29" s="62">
        <f>'Glad70-before-LQ'!AP29*$CG29*AP$93</f>
        <v>0.00221717610629903</v>
      </c>
      <c r="AQ29" s="62">
        <f>'Glad70-before-LQ'!AQ29*$CG29*AQ$93</f>
        <v>0.000315123228629073</v>
      </c>
      <c r="AR29" s="62">
        <f>'Glad70-before-LQ'!AR29*$CG29*AR$93</f>
        <v>0.00196807039217461</v>
      </c>
      <c r="AS29" s="62">
        <f>'Glad70-before-LQ'!AS29*$CG29*AS$93</f>
        <v>0.00509666193600124</v>
      </c>
      <c r="AT29" s="62">
        <f>'Glad70-before-LQ'!AT29*$CG29*AT$93</f>
        <v>4.92587385115789e-05</v>
      </c>
      <c r="AU29" s="62">
        <f>'Glad70-before-LQ'!AU29*$CG29*AU$93</f>
        <v>0.000494444600430721</v>
      </c>
      <c r="AV29" s="62">
        <f>'Glad70-before-LQ'!AV29*$CG29*AV$93</f>
        <v>5.47777534075559e-05</v>
      </c>
      <c r="AW29" s="62">
        <f>'Glad70-before-LQ'!AW29*$CG29*AW$93</f>
        <v>7.88163730213172e-06</v>
      </c>
      <c r="AX29" s="62">
        <f>'Glad70-before-LQ'!AX29*$CG29*AX$93</f>
        <v>0.000139485082704839</v>
      </c>
      <c r="AY29" s="62">
        <f>'Glad70-before-LQ'!AY29*$CG29*AY$93</f>
        <v>3.6476984497165e-05</v>
      </c>
      <c r="AZ29" s="62">
        <f>'Glad70-before-LQ'!AZ29*$CG29*AZ$93</f>
        <v>0.000454391057692217</v>
      </c>
      <c r="BA29" s="62">
        <f>'Glad70-before-LQ'!BA29*$CG29*BA$93</f>
        <v>0.000155341885580391</v>
      </c>
      <c r="BB29" s="62">
        <f>'Glad70-before-LQ'!BB29*$CG29*BB$93</f>
        <v>0.000552367076014114</v>
      </c>
      <c r="BC29" s="62">
        <f>'Glad70-before-LQ'!BC29*$CG29*BC$93</f>
        <v>0.0022332097731372</v>
      </c>
      <c r="BD29" s="62">
        <f>'Glad70-before-LQ'!BD29*$CG29*BD$93</f>
        <v>0.00420005861200288</v>
      </c>
      <c r="BE29" s="62">
        <f>'Glad70-before-LQ'!BE29*$CG29*BE$93</f>
        <v>0.0200212324373715</v>
      </c>
      <c r="BF29" s="62">
        <f>'Glad70-before-LQ'!BF29*$CG29*BF$93</f>
        <v>0.000115134448795871</v>
      </c>
      <c r="BG29" s="62">
        <f>'Glad70-before-LQ'!BG29*$CG29*BG$93</f>
        <v>0.00769711184403352</v>
      </c>
      <c r="BH29" s="62">
        <f>'Glad70-before-LQ'!BH29*$CG29*BH$93</f>
        <v>0.00234883745912043</v>
      </c>
      <c r="BI29" s="62">
        <f>'Glad70-before-LQ'!BI29*$CG29*BI$93</f>
        <v>0.00383822317030961</v>
      </c>
      <c r="BJ29" s="62">
        <f>'Glad70-before-LQ'!BJ29*$CG29*BJ$93</f>
        <v>0.000104737958131362</v>
      </c>
      <c r="BK29" s="62">
        <f>'Glad70-before-LQ'!BK29*$CG29*BK$93</f>
        <v>0.00438882591067629</v>
      </c>
      <c r="BL29" s="62">
        <f>'Glad70-before-LQ'!BL29*$CG29*BL$93</f>
        <v>0.0254995238742842</v>
      </c>
      <c r="BM29" s="62">
        <f>'Glad70-before-LQ'!BM29*$CG29*BM$93</f>
        <v>0.00408008012035471</v>
      </c>
      <c r="BN29" s="62">
        <f>'Glad70-before-LQ'!BN29*$CG29*BN$93</f>
        <v>0.000612524640007072</v>
      </c>
      <c r="BO29" s="62">
        <f>'Glad70-before-LQ'!BO29*$CG29*BO$93</f>
        <v>0.0312842495525556</v>
      </c>
      <c r="BP29" s="62">
        <f>'Glad70-before-LQ'!BP29*$CG29*BP$93</f>
        <v>0.0121409804641563</v>
      </c>
      <c r="BQ29" s="62">
        <f>'Glad70-before-LQ'!BQ29*$CG29*BQ$93</f>
        <v>0.000272353504370749</v>
      </c>
      <c r="BR29" s="62">
        <f>'Glad70-before-LQ'!BR29*$CG29*BR$93</f>
        <v>0.000950590837097483</v>
      </c>
      <c r="BS29" s="62">
        <f>'Glad70-before-LQ'!BS29*$CG29*BS$93</f>
        <v>0.00013255843215125</v>
      </c>
      <c r="BT29" s="62">
        <f>'Glad70-before-LQ'!BT29*$CG29*BT$93</f>
        <v>0.0264136299612554</v>
      </c>
      <c r="BU29" s="62">
        <f>'Glad70-before-LQ'!BU29*$CG29*BU$93</f>
        <v>0.00891522931438894</v>
      </c>
      <c r="BV29" s="4">
        <f>SUM(D29:BU29)</f>
        <v>0.5995816147627751</v>
      </c>
      <c r="BW29" s="66">
        <f>'Glad-base'!BW29*'Households'!$B$3/'Households'!$B$7</f>
        <v>6.44302169721936</v>
      </c>
      <c r="BX29" s="66">
        <f>'Glad-base'!BX29*'Households'!$B$3/'Households'!$B$7</f>
        <v>0.0145912295159629</v>
      </c>
      <c r="BY29" s="66">
        <f>'Glad-base'!BY29*'Businesses'!$B$4/'Businesses'!$C$4</f>
        <v>0.950259727245729</v>
      </c>
      <c r="BZ29" s="66">
        <f>'Glad-base'!BZ29*'Households'!$B$3/'Households'!$B$7</f>
        <v>0.210905573450051</v>
      </c>
      <c r="CA29" s="66">
        <f>'Glad-base'!CA29*'Households'!$B$3/'Households'!$B$7</f>
        <v>1.86903368110196</v>
      </c>
      <c r="CB29" s="66">
        <f>'Glad-base'!CB29*'Glad-id-output'!B27/'Glad-id-output'!E27</f>
        <v>0.0212953306152051</v>
      </c>
      <c r="CC29" s="62">
        <f>'Exports'!D30</f>
        <v>0.3</v>
      </c>
      <c r="CD29" s="4">
        <f>SUM(BW29:CC29)</f>
        <v>9.80910723914827</v>
      </c>
      <c r="CE29" s="4">
        <f>SUM(CD29,BV29)</f>
        <v>10.408688853911</v>
      </c>
      <c r="CF29" s="67">
        <v>0.000472625658662934</v>
      </c>
      <c r="CG29" s="67">
        <f>'Glad-id-output'!I27</f>
        <v>0.076483180484695</v>
      </c>
    </row>
    <row r="30" ht="20.05" customHeight="1">
      <c r="A30" t="s" s="33">
        <v>1</v>
      </c>
      <c r="B30" s="37">
        <v>26</v>
      </c>
      <c r="C30" t="s" s="60">
        <v>191</v>
      </c>
      <c r="D30" s="74">
        <f>'Glad70-before-LQ'!D30*$CG30*D$93</f>
        <v>1.12073002613013</v>
      </c>
      <c r="E30" s="65">
        <f>'Glad70-before-LQ'!E30*$CG30*E$93</f>
        <v>0.0158348586526706</v>
      </c>
      <c r="F30" s="65">
        <f>'Glad70-before-LQ'!F30*$CG30*F$93</f>
        <v>0.00500729834971116</v>
      </c>
      <c r="G30" s="65">
        <f>'Glad70-before-LQ'!G30*$CG30*G$93</f>
        <v>0.00887873650143819</v>
      </c>
      <c r="H30" s="65">
        <f>'Glad70-before-LQ'!H30*$CG30*H$93</f>
        <v>0.0490154276929557</v>
      </c>
      <c r="I30" s="65">
        <f>'Glad70-before-LQ'!I30*$CG30*I$93</f>
        <v>0.7717397739212291</v>
      </c>
      <c r="J30" s="65">
        <f>'Glad70-before-LQ'!J30*$CG30*J$93</f>
        <v>44.2285489048324</v>
      </c>
      <c r="K30" s="65">
        <f>'Glad70-before-LQ'!K30*$CG30*K$93</f>
        <v>147.2625</v>
      </c>
      <c r="L30" s="65">
        <f>'Glad70-before-LQ'!L30*$CG30*L$93</f>
        <v>1.90145488491566</v>
      </c>
      <c r="M30" s="65">
        <f>'Glad70-before-LQ'!M30*$CG30*M$93</f>
        <v>0.566144201362525</v>
      </c>
      <c r="N30" s="65">
        <f>'Glad70-before-LQ'!N30*$CG30*N$93</f>
        <v>0.434406664313119</v>
      </c>
      <c r="O30" s="65">
        <f>'Glad70-before-LQ'!O30*$CG30*O$93</f>
        <v>0.144991199251181</v>
      </c>
      <c r="P30" s="65">
        <f>'Glad70-before-LQ'!P30*$CG30*P$93</f>
        <v>0.103291018329886</v>
      </c>
      <c r="Q30" s="65">
        <f>'Glad70-before-LQ'!Q30*$CG30*Q$93</f>
        <v>0.11174011861507</v>
      </c>
      <c r="R30" s="65">
        <f>'Glad70-before-LQ'!R30*$CG30*R$93</f>
        <v>0.06937457306486269</v>
      </c>
      <c r="S30" s="65">
        <f>'Glad70-before-LQ'!S30*$CG30*S$93</f>
        <v>0.0199740743544202</v>
      </c>
      <c r="T30" s="65">
        <f>'Glad70-before-LQ'!T30*$CG30*T$93</f>
        <v>1.80370152080636</v>
      </c>
      <c r="U30" s="65">
        <f>'Glad70-before-LQ'!U30*$CG30*U$93</f>
        <v>9.967269023671131</v>
      </c>
      <c r="V30" s="65">
        <f>'Glad70-before-LQ'!V30*$CG30*V$93</f>
        <v>0.251115826791653</v>
      </c>
      <c r="W30" s="65">
        <f>'Glad70-before-LQ'!W30*$CG30*W$93</f>
        <v>5.63631175581965</v>
      </c>
      <c r="X30" s="65">
        <f>'Glad70-before-LQ'!X30*$CG30*X$93</f>
        <v>0</v>
      </c>
      <c r="Y30" s="65">
        <f>'Glad70-before-LQ'!Y30*$CG30*Y$93</f>
        <v>2.15723096756216</v>
      </c>
      <c r="Z30" s="65">
        <f>'Glad70-before-LQ'!Z30*$CG30*Z$93</f>
        <v>0.415626940542291</v>
      </c>
      <c r="AA30" s="65">
        <f>'Glad70-before-LQ'!AA30*$CG30*AA$93</f>
        <v>0.429370614399601</v>
      </c>
      <c r="AB30" s="65">
        <f>'Glad70-before-LQ'!AB30*$CG30*AB$93</f>
        <v>0.0536607357204428</v>
      </c>
      <c r="AC30" s="65">
        <f>'Glad70-before-LQ'!AC30*$CG30*AC$93</f>
        <v>0</v>
      </c>
      <c r="AD30" s="65">
        <f>'Glad70-before-LQ'!AD30*$CG30*AD$93</f>
        <v>0.00555128964938234</v>
      </c>
      <c r="AE30" s="65">
        <f>'Glad70-before-LQ'!AE30*$CG30*AE$93</f>
        <v>1.64312199414791</v>
      </c>
      <c r="AF30" s="65">
        <f>'Glad70-before-LQ'!AF30*$CG30*AF$93</f>
        <v>0.0952635652399564</v>
      </c>
      <c r="AG30" s="65">
        <f>'Glad70-before-LQ'!AG30*$CG30*AG$93</f>
        <v>0.148257182790494</v>
      </c>
      <c r="AH30" s="65">
        <f>'Glad70-before-LQ'!AH30*$CG30*AH$93</f>
        <v>4.42657339486839</v>
      </c>
      <c r="AI30" s="65">
        <f>'Glad70-before-LQ'!AI30*$CG30*AI$93</f>
        <v>0.673892378830127</v>
      </c>
      <c r="AJ30" s="65">
        <f>'Glad70-before-LQ'!AJ30*$CG30*AJ$93</f>
        <v>2.0103208635149</v>
      </c>
      <c r="AK30" s="65">
        <f>'Glad70-before-LQ'!AK30*$CG30*AK$93</f>
        <v>7.745883958926</v>
      </c>
      <c r="AL30" s="65">
        <f>'Glad70-before-LQ'!AL30*$CG30*AL$93</f>
        <v>2.14643228078238</v>
      </c>
      <c r="AM30" s="65">
        <f>'Glad70-before-LQ'!AM30*$CG30*AM$93</f>
        <v>4.91043430192138</v>
      </c>
      <c r="AN30" s="65">
        <f>'Glad70-before-LQ'!AN30*$CG30*AN$93</f>
        <v>0.757905952584136</v>
      </c>
      <c r="AO30" s="65">
        <f>'Glad70-before-LQ'!AO30*$CG30*AO$93</f>
        <v>6.21723787288843</v>
      </c>
      <c r="AP30" s="65">
        <f>'Glad70-before-LQ'!AP30*$CG30*AP$93</f>
        <v>0.0614691449917143</v>
      </c>
      <c r="AQ30" s="65">
        <f>'Glad70-before-LQ'!AQ30*$CG30*AQ$93</f>
        <v>0.0423026613344491</v>
      </c>
      <c r="AR30" s="65">
        <f>'Glad70-before-LQ'!AR30*$CG30*AR$93</f>
        <v>0.125151430552037</v>
      </c>
      <c r="AS30" s="65">
        <f>'Glad70-before-LQ'!AS30*$CG30*AS$93</f>
        <v>5.39732848668807</v>
      </c>
      <c r="AT30" s="65">
        <f>'Glad70-before-LQ'!AT30*$CG30*AT$93</f>
        <v>0.0386592470417448</v>
      </c>
      <c r="AU30" s="65">
        <f>'Glad70-before-LQ'!AU30*$CG30*AU$93</f>
        <v>0.0758763879354846</v>
      </c>
      <c r="AV30" s="65">
        <f>'Glad70-before-LQ'!AV30*$CG30*AV$93</f>
        <v>0.00938622528927514</v>
      </c>
      <c r="AW30" s="65">
        <f>'Glad70-before-LQ'!AW30*$CG30*AW$93</f>
        <v>0.00708110531393787</v>
      </c>
      <c r="AX30" s="65">
        <f>'Glad70-before-LQ'!AX30*$CG30*AX$93</f>
        <v>0.183167797350895</v>
      </c>
      <c r="AY30" s="65">
        <f>'Glad70-before-LQ'!AY30*$CG30*AY$93</f>
        <v>0.00446367738751837</v>
      </c>
      <c r="AZ30" s="65">
        <f>'Glad70-before-LQ'!AZ30*$CG30*AZ$93</f>
        <v>0.135905302289197</v>
      </c>
      <c r="BA30" s="65">
        <f>'Glad70-before-LQ'!BA30*$CG30*BA$93</f>
        <v>0.0322624833817437</v>
      </c>
      <c r="BB30" s="65">
        <f>'Glad70-before-LQ'!BB30*$CG30*BB$93</f>
        <v>0.148259787874413</v>
      </c>
      <c r="BC30" s="65">
        <f>'Glad70-before-LQ'!BC30*$CG30*BC$93</f>
        <v>7.05296549635683</v>
      </c>
      <c r="BD30" s="65">
        <f>'Glad70-before-LQ'!BD30*$CG30*BD$93</f>
        <v>1.57872318383074</v>
      </c>
      <c r="BE30" s="65">
        <f>'Glad70-before-LQ'!BE30*$CG30*BE$93</f>
        <v>4.92426684718783</v>
      </c>
      <c r="BF30" s="65">
        <f>'Glad70-before-LQ'!BF30*$CG30*BF$93</f>
        <v>0.0156812812412168</v>
      </c>
      <c r="BG30" s="65">
        <f>'Glad70-before-LQ'!BG30*$CG30*BG$93</f>
        <v>0.742023398771293</v>
      </c>
      <c r="BH30" s="65">
        <f>'Glad70-before-LQ'!BH30*$CG30*BH$93</f>
        <v>0.172021167784253</v>
      </c>
      <c r="BI30" s="65">
        <f>'Glad70-before-LQ'!BI30*$CG30*BI$93</f>
        <v>9.029276112033211</v>
      </c>
      <c r="BJ30" s="65">
        <f>'Glad70-before-LQ'!BJ30*$CG30*BJ$93</f>
        <v>0.00276865583448399</v>
      </c>
      <c r="BK30" s="65">
        <f>'Glad70-before-LQ'!BK30*$CG30*BK$93</f>
        <v>0.803188343936759</v>
      </c>
      <c r="BL30" s="65">
        <f>'Glad70-before-LQ'!BL30*$CG30*BL$93</f>
        <v>3.19202381245305</v>
      </c>
      <c r="BM30" s="65">
        <f>'Glad70-before-LQ'!BM30*$CG30*BM$93</f>
        <v>0.237623855101041</v>
      </c>
      <c r="BN30" s="65">
        <f>'Glad70-before-LQ'!BN30*$CG30*BN$93</f>
        <v>0.07230727401997659</v>
      </c>
      <c r="BO30" s="65">
        <f>'Glad70-before-LQ'!BO30*$CG30*BO$93</f>
        <v>3.9532525442881</v>
      </c>
      <c r="BP30" s="65">
        <f>'Glad70-before-LQ'!BP30*$CG30*BP$93</f>
        <v>0.878938130512007</v>
      </c>
      <c r="BQ30" s="65">
        <f>'Glad70-before-LQ'!BQ30*$CG30*BQ$93</f>
        <v>0.0141511789096068</v>
      </c>
      <c r="BR30" s="65">
        <f>'Glad70-before-LQ'!BR30*$CG30*BR$93</f>
        <v>0.0709395617375933</v>
      </c>
      <c r="BS30" s="65">
        <f>'Glad70-before-LQ'!BS30*$CG30*BS$93</f>
        <v>0.0207424039978071</v>
      </c>
      <c r="BT30" s="65">
        <f>'Glad70-before-LQ'!BT30*$CG30*BT$93</f>
        <v>0.575302020164848</v>
      </c>
      <c r="BU30" s="65">
        <f>'Glad70-before-LQ'!BU30*$CG30*BU$93</f>
        <v>0.342400494594983</v>
      </c>
      <c r="BV30" s="11">
        <f>SUM(D30:BU30)</f>
        <v>288.248703681930</v>
      </c>
      <c r="BW30" s="11">
        <f>'Glad-base'!BW30*'Households'!$B$3/'Households'!$B$7</f>
        <v>41.1025946187745</v>
      </c>
      <c r="BX30" s="66">
        <f>'Glad-base'!BX30*'Households'!$B$3/'Households'!$B$7</f>
        <v>0.00391903813594233</v>
      </c>
      <c r="BY30" s="66">
        <f>'Glad-base'!BY30*'Households'!$B$3/'Households'!$B$7</f>
        <v>8.36613882111226</v>
      </c>
      <c r="BZ30" s="66">
        <f>'Glad-base'!BZ30*'Businesses'!$B$4/'Businesses'!$C$4</f>
        <v>1.58181188851727</v>
      </c>
      <c r="CA30" s="66">
        <f>'Glad-base'!CA30*'Households'!$B$3/'Households'!$B$7</f>
        <v>2.38300506852729</v>
      </c>
      <c r="CB30" s="66">
        <f>'Glad-base'!CB30*'Households'!$B$3/'Households'!$B$7</f>
        <v>-0.0349963806179197</v>
      </c>
      <c r="CC30" s="71">
        <f>'Exports'!D31*AC93</f>
        <v>53.4</v>
      </c>
      <c r="CD30" s="11">
        <f>SUM(BW30:CC30)</f>
        <v>106.802473054449</v>
      </c>
      <c r="CE30" s="11">
        <f>SUM(CD30,BV30)</f>
        <v>395.051176736379</v>
      </c>
      <c r="CF30" s="65">
        <v>0.0139249596713999</v>
      </c>
      <c r="CG30" s="65">
        <f>'Glad-id-output'!I28</f>
        <v>1</v>
      </c>
    </row>
    <row r="31" ht="20.05" customHeight="1">
      <c r="A31" t="s" s="58">
        <v>1</v>
      </c>
      <c r="B31" s="59">
        <v>27</v>
      </c>
      <c r="C31" t="s" s="60">
        <v>115</v>
      </c>
      <c r="D31" s="61">
        <f>'Glad70-before-LQ'!D31*$CG31*D$93</f>
        <v>0.0164066744494813</v>
      </c>
      <c r="E31" s="62">
        <f>'Glad70-before-LQ'!E31*$CG31*E$93</f>
        <v>0.0119633142729654</v>
      </c>
      <c r="F31" s="62">
        <f>'Glad70-before-LQ'!F31*$CG31*F$93</f>
        <v>1.01295811339154e-05</v>
      </c>
      <c r="G31" s="62">
        <f>'Glad70-before-LQ'!G31*$CG31*G$93</f>
        <v>1.12953460681169e-05</v>
      </c>
      <c r="H31" s="62">
        <f>'Glad70-before-LQ'!H31*$CG31*H$93</f>
        <v>2.17890438497144e-05</v>
      </c>
      <c r="I31" s="62">
        <f>'Glad70-before-LQ'!I31*$CG31*I$93</f>
        <v>0.164272792008545</v>
      </c>
      <c r="J31" s="62">
        <f>'Glad70-before-LQ'!J31*$CG31*J$93</f>
        <v>3.13776103256401</v>
      </c>
      <c r="K31" s="63">
        <f>'Glad70-before-LQ'!K31*$CG31*K$93</f>
        <v>261.38336</v>
      </c>
      <c r="L31" s="62">
        <f>'Glad70-before-LQ'!L31*$CG31*L$93</f>
        <v>0.0984107166058554</v>
      </c>
      <c r="M31" s="62">
        <f>'Glad70-before-LQ'!M31*$CG31*M$93</f>
        <v>2.28436429531387e-05</v>
      </c>
      <c r="N31" s="62">
        <f>'Glad70-before-LQ'!N31*$CG31*N$93</f>
        <v>0.0601326395830011</v>
      </c>
      <c r="O31" s="62">
        <f>'Glad70-before-LQ'!O31*$CG31*O$93</f>
        <v>0.0153737904120168</v>
      </c>
      <c r="P31" s="62">
        <f>'Glad70-before-LQ'!P31*$CG31*P$93</f>
        <v>0.00141693566549058</v>
      </c>
      <c r="Q31" s="62">
        <f>'Glad70-before-LQ'!Q31*$CG31*Q$93</f>
        <v>0.00505507998586186</v>
      </c>
      <c r="R31" s="62">
        <f>'Glad70-before-LQ'!R31*$CG31*R$93</f>
        <v>0.0038294872206193</v>
      </c>
      <c r="S31" s="62">
        <f>'Glad70-before-LQ'!S31*$CG31*S$93</f>
        <v>0.000835642331447739</v>
      </c>
      <c r="T31" s="62">
        <f>'Glad70-before-LQ'!T31*$CG31*T$93</f>
        <v>0.531549306324915</v>
      </c>
      <c r="U31" s="62">
        <f>'Glad70-before-LQ'!U31*$CG31*U$93</f>
        <v>6.15054628691434</v>
      </c>
      <c r="V31" s="62">
        <f>'Glad70-before-LQ'!V31*$CG31*V$93</f>
        <v>0.0386089679257479</v>
      </c>
      <c r="W31" s="62">
        <f>'Glad70-before-LQ'!W31*$CG31*W$93</f>
        <v>1.35814827659693</v>
      </c>
      <c r="X31" s="64">
        <f>'Glad70-before-LQ'!X31*$CG31*X$93</f>
        <v>0</v>
      </c>
      <c r="Y31" s="62">
        <f>'Glad70-before-LQ'!Y31*$CG31*Y$93</f>
        <v>0.231511986075825</v>
      </c>
      <c r="Z31" s="62">
        <f>'Glad70-before-LQ'!Z31*$CG31*Z$93</f>
        <v>0.015633882026338</v>
      </c>
      <c r="AA31" s="62">
        <f>'Glad70-before-LQ'!AA31*$CG31*AA$93</f>
        <v>0.0133227991844363</v>
      </c>
      <c r="AB31" s="62">
        <f>'Glad70-before-LQ'!AB31*$CG31*AB$93</f>
        <v>0.000629348327075562</v>
      </c>
      <c r="AC31" s="65">
        <f>'Glad70-before-LQ'!AC31*$CG31*AC$93</f>
        <v>4.59603929879433</v>
      </c>
      <c r="AD31" s="62">
        <f>'Glad70-before-LQ'!AD31*$CG31*AD$93</f>
        <v>0.951892307108676</v>
      </c>
      <c r="AE31" s="62">
        <f>'Glad70-before-LQ'!AE31*$CG31*AE$93</f>
        <v>4.92730907244074e-05</v>
      </c>
      <c r="AF31" s="62">
        <f>'Glad70-before-LQ'!AF31*$CG31*AF$93</f>
        <v>0.00257703769901719</v>
      </c>
      <c r="AG31" s="62">
        <f>'Glad70-before-LQ'!AG31*$CG31*AG$93</f>
        <v>0.000590155314126277</v>
      </c>
      <c r="AH31" s="62">
        <f>'Glad70-before-LQ'!AH31*$CG31*AH$93</f>
        <v>0.00176196265112855</v>
      </c>
      <c r="AI31" s="62">
        <f>'Glad70-before-LQ'!AI31*$CG31*AI$93</f>
        <v>0.0494918356597459</v>
      </c>
      <c r="AJ31" s="62">
        <f>'Glad70-before-LQ'!AJ31*$CG31*AJ$93</f>
        <v>0.022135579934001</v>
      </c>
      <c r="AK31" s="62">
        <f>'Glad70-before-LQ'!AK31*$CG31*AK$93</f>
        <v>0.0200297333124708</v>
      </c>
      <c r="AL31" s="62">
        <f>'Glad70-before-LQ'!AL31*$CG31*AL$93</f>
        <v>0.0153892483286415</v>
      </c>
      <c r="AM31" s="62">
        <f>'Glad70-before-LQ'!AM31*$CG31*AM$93</f>
        <v>0.496652831641648</v>
      </c>
      <c r="AN31" s="62">
        <f>'Glad70-before-LQ'!AN31*$CG31*AN$93</f>
        <v>0.211581785656554</v>
      </c>
      <c r="AO31" s="62">
        <f>'Glad70-before-LQ'!AO31*$CG31*AO$93</f>
        <v>0.000417989945462368</v>
      </c>
      <c r="AP31" s="62">
        <f>'Glad70-before-LQ'!AP31*$CG31*AP$93</f>
        <v>0.00333528295069185</v>
      </c>
      <c r="AQ31" s="62">
        <f>'Glad70-before-LQ'!AQ31*$CG31*AQ$93</f>
        <v>0.000784831825947164</v>
      </c>
      <c r="AR31" s="62">
        <f>'Glad70-before-LQ'!AR31*$CG31*AR$93</f>
        <v>9.116487360916171e-05</v>
      </c>
      <c r="AS31" s="62">
        <f>'Glad70-before-LQ'!AS31*$CG31*AS$93</f>
        <v>0.213148851177825</v>
      </c>
      <c r="AT31" s="62">
        <f>'Glad70-before-LQ'!AT31*$CG31*AT$93</f>
        <v>0.00309114307632959</v>
      </c>
      <c r="AU31" s="62">
        <f>'Glad70-before-LQ'!AU31*$CG31*AU$93</f>
        <v>0.00057670252684648</v>
      </c>
      <c r="AV31" s="62">
        <f>'Glad70-before-LQ'!AV31*$CG31*AV$93</f>
        <v>2.52118399081464e-06</v>
      </c>
      <c r="AW31" s="62">
        <f>'Glad70-before-LQ'!AW31*$CG31*AW$93</f>
        <v>6.01072819427512e-07</v>
      </c>
      <c r="AX31" s="62">
        <f>'Glad70-before-LQ'!AX31*$CG31*AX$93</f>
        <v>0.00127894515482654</v>
      </c>
      <c r="AY31" s="62">
        <f>'Glad70-before-LQ'!AY31*$CG31*AY$93</f>
        <v>8.81975377893375e-07</v>
      </c>
      <c r="AZ31" s="62">
        <f>'Glad70-before-LQ'!AZ31*$CG31*AZ$93</f>
        <v>2.95549333873479e-05</v>
      </c>
      <c r="BA31" s="62">
        <f>'Glad70-before-LQ'!BA31*$CG31*BA$93</f>
        <v>7.31097162613054e-05</v>
      </c>
      <c r="BB31" s="62">
        <f>'Glad70-before-LQ'!BB31*$CG31*BB$93</f>
        <v>2.58349695541978e-05</v>
      </c>
      <c r="BC31" s="62">
        <f>'Glad70-before-LQ'!BC31*$CG31*BC$93</f>
        <v>0.0366363926418507</v>
      </c>
      <c r="BD31" s="62">
        <f>'Glad70-before-LQ'!BD31*$CG31*BD$93</f>
        <v>0.0143434015243179</v>
      </c>
      <c r="BE31" s="62">
        <f>'Glad70-before-LQ'!BE31*$CG31*BE$93</f>
        <v>0.181486307300037</v>
      </c>
      <c r="BF31" s="62">
        <f>'Glad70-before-LQ'!BF31*$CG31*BF$93</f>
        <v>6.75352487239844e-06</v>
      </c>
      <c r="BG31" s="62">
        <f>'Glad70-before-LQ'!BG31*$CG31*BG$93</f>
        <v>0.0495726782246608</v>
      </c>
      <c r="BH31" s="62">
        <f>'Glad70-before-LQ'!BH31*$CG31*BH$93</f>
        <v>8.759584600348601e-05</v>
      </c>
      <c r="BI31" s="62">
        <f>'Glad70-before-LQ'!BI31*$CG31*BI$93</f>
        <v>0.0266942436865116</v>
      </c>
      <c r="BJ31" s="62">
        <f>'Glad70-before-LQ'!BJ31*$CG31*BJ$93</f>
        <v>8.00262995758162e-05</v>
      </c>
      <c r="BK31" s="62">
        <f>'Glad70-before-LQ'!BK31*$CG31*BK$93</f>
        <v>0.0254176539566095</v>
      </c>
      <c r="BL31" s="62">
        <f>'Glad70-before-LQ'!BL31*$CG31*BL$93</f>
        <v>0.142882030330576</v>
      </c>
      <c r="BM31" s="62">
        <f>'Glad70-before-LQ'!BM31*$CG31*BM$93</f>
        <v>0.0163942084142953</v>
      </c>
      <c r="BN31" s="62">
        <f>'Glad70-before-LQ'!BN31*$CG31*BN$93</f>
        <v>0.00175684240884363</v>
      </c>
      <c r="BO31" s="62">
        <f>'Glad70-before-LQ'!BO31*$CG31*BO$93</f>
        <v>0.0995954802465701</v>
      </c>
      <c r="BP31" s="62">
        <f>'Glad70-before-LQ'!BP31*$CG31*BP$93</f>
        <v>0.0840182507782177</v>
      </c>
      <c r="BQ31" s="62">
        <f>'Glad70-before-LQ'!BQ31*$CG31*BQ$93</f>
        <v>0.000341992056804406</v>
      </c>
      <c r="BR31" s="62">
        <f>'Glad70-before-LQ'!BR31*$CG31*BR$93</f>
        <v>0.00101759028819985</v>
      </c>
      <c r="BS31" s="62">
        <f>'Glad70-before-LQ'!BS31*$CG31*BS$93</f>
        <v>0.000321357105146361</v>
      </c>
      <c r="BT31" s="62">
        <f>'Glad70-before-LQ'!BT31*$CG31*BT$93</f>
        <v>0.0334065877251836</v>
      </c>
      <c r="BU31" s="62">
        <f>'Glad70-before-LQ'!BU31*$CG31*BU$93</f>
        <v>0.0310500348533143</v>
      </c>
      <c r="BV31" s="4">
        <f>SUM(D31:BU31)</f>
        <v>280.574992907874</v>
      </c>
      <c r="BW31" s="66">
        <f>'Glad-base'!BW31*'Households'!$B$3/'Households'!$B$7</f>
        <v>3.57947752949537</v>
      </c>
      <c r="BX31" s="66">
        <f>'Glad-base'!BX31*'Households'!$B$3/'Households'!$B$7</f>
        <v>4.77676622039135e-06</v>
      </c>
      <c r="BY31" s="66">
        <f>'Glad-base'!BY31*'Businesses'!$B$4/'Businesses'!$C$4</f>
        <v>0.0256723145077727</v>
      </c>
      <c r="BZ31" s="66">
        <f>'Glad-base'!BZ31*'Households'!$B$3/'Households'!$B$7</f>
        <v>0.00240898291452111</v>
      </c>
      <c r="CA31" s="66">
        <f>'Glad-base'!CA31*'Households'!$B$3/'Households'!$B$7</f>
        <v>0.0116111244902163</v>
      </c>
      <c r="CB31" s="66">
        <f>'Glad-base'!CB31*'Glad-id-output'!B29/'Glad-id-output'!E29</f>
        <v>1.96302869052453e-05</v>
      </c>
      <c r="CC31" s="62">
        <f>'Exports'!D32</f>
        <v>0.2</v>
      </c>
      <c r="CD31" s="4">
        <f>SUM(BW31:CC31)</f>
        <v>3.81919435846101</v>
      </c>
      <c r="CE31" s="4">
        <f>SUM(CD31,BV31)</f>
        <v>284.394187266335</v>
      </c>
      <c r="CF31" s="67">
        <v>0.000647864254298525</v>
      </c>
      <c r="CG31" s="67">
        <f>'Glad-id-output'!I29</f>
        <v>1</v>
      </c>
    </row>
    <row r="32" ht="20.05" customHeight="1">
      <c r="A32" t="s" s="58">
        <v>1</v>
      </c>
      <c r="B32" s="59">
        <v>28</v>
      </c>
      <c r="C32" t="s" s="60">
        <v>192</v>
      </c>
      <c r="D32" s="61">
        <f>'Glad70-before-LQ'!D32*$CG32*D$93</f>
        <v>2.3276457849029</v>
      </c>
      <c r="E32" s="62">
        <f>'Glad70-before-LQ'!E32*$CG32*E$93</f>
        <v>0.00512851834370679</v>
      </c>
      <c r="F32" s="62">
        <f>'Glad70-before-LQ'!F32*$CG32*F$93</f>
        <v>6.789557084354121e-05</v>
      </c>
      <c r="G32" s="62">
        <f>'Glad70-before-LQ'!G32*$CG32*G$93</f>
        <v>0.00647401677272594</v>
      </c>
      <c r="H32" s="62">
        <f>'Glad70-before-LQ'!H32*$CG32*H$93</f>
        <v>0.0151469088103017</v>
      </c>
      <c r="I32" s="62">
        <f>'Glad70-before-LQ'!I32*$CG32*I$93</f>
        <v>0.085367004273497</v>
      </c>
      <c r="J32" s="62">
        <f>'Glad70-before-LQ'!J32*$CG32*J$93</f>
        <v>0.206836450812779</v>
      </c>
      <c r="K32" s="63">
        <f>'Glad70-before-LQ'!K32*$CG32*K$93</f>
        <v>0.18</v>
      </c>
      <c r="L32" s="62">
        <f>'Glad70-before-LQ'!L32*$CG32*L$93</f>
        <v>0.06841523551886131</v>
      </c>
      <c r="M32" s="62">
        <f>'Glad70-before-LQ'!M32*$CG32*M$93</f>
        <v>0.0389027239491951</v>
      </c>
      <c r="N32" s="62">
        <f>'Glad70-before-LQ'!N32*$CG32*N$93</f>
        <v>0.07398926441931809</v>
      </c>
      <c r="O32" s="62">
        <f>'Glad70-before-LQ'!O32*$CG32*O$93</f>
        <v>0.0584496073797101</v>
      </c>
      <c r="P32" s="62">
        <f>'Glad70-before-LQ'!P32*$CG32*P$93</f>
        <v>0.0091553976221108</v>
      </c>
      <c r="Q32" s="62">
        <f>'Glad70-before-LQ'!Q32*$CG32*Q$93</f>
        <v>0.0110501779292359</v>
      </c>
      <c r="R32" s="62">
        <f>'Glad70-before-LQ'!R32*$CG32*R$93</f>
        <v>0.0181764058643661</v>
      </c>
      <c r="S32" s="62">
        <f>'Glad70-before-LQ'!S32*$CG32*S$93</f>
        <v>0.00521651077578308</v>
      </c>
      <c r="T32" s="62">
        <f>'Glad70-before-LQ'!T32*$CG32*T$93</f>
        <v>0.531940067525782</v>
      </c>
      <c r="U32" s="62">
        <f>'Glad70-before-LQ'!U32*$CG32*U$93</f>
        <v>2.6772601635524</v>
      </c>
      <c r="V32" s="62">
        <f>'Glad70-before-LQ'!V32*$CG32*V$93</f>
        <v>0.0441563147686613</v>
      </c>
      <c r="W32" s="62">
        <f>'Glad70-before-LQ'!W32*$CG32*W$93</f>
        <v>1.37041243209985</v>
      </c>
      <c r="X32" s="64">
        <f>'Glad70-before-LQ'!X32*$CG32*X$93</f>
        <v>0</v>
      </c>
      <c r="Y32" s="62">
        <f>'Glad70-before-LQ'!Y32*$CG32*Y$93</f>
        <v>0.229891816339261</v>
      </c>
      <c r="Z32" s="62">
        <f>'Glad70-before-LQ'!Z32*$CG32*Z$93</f>
        <v>0.171852454158552</v>
      </c>
      <c r="AA32" s="62">
        <f>'Glad70-before-LQ'!AA32*$CG32*AA$93</f>
        <v>0.141189164295671</v>
      </c>
      <c r="AB32" s="62">
        <f>'Glad70-before-LQ'!AB32*$CG32*AB$93</f>
        <v>0.00261782626076812</v>
      </c>
      <c r="AC32" s="65">
        <f>'Glad70-before-LQ'!AC32*$CG32*AC$93</f>
        <v>1.0390619424543</v>
      </c>
      <c r="AD32" s="62">
        <f>'Glad70-before-LQ'!AD32*$CG32*AD$93</f>
        <v>0.00156025148362714</v>
      </c>
      <c r="AE32" s="62">
        <f>'Glad70-before-LQ'!AE32*$CG32*AE$93</f>
        <v>1.747828922169</v>
      </c>
      <c r="AF32" s="62">
        <f>'Glad70-before-LQ'!AF32*$CG32*AF$93</f>
        <v>1.04678845377434</v>
      </c>
      <c r="AG32" s="62">
        <f>'Glad70-before-LQ'!AG32*$CG32*AG$93</f>
        <v>0.848300780928041</v>
      </c>
      <c r="AH32" s="62">
        <f>'Glad70-before-LQ'!AH32*$CG32*AH$93</f>
        <v>1.28380897610712</v>
      </c>
      <c r="AI32" s="62">
        <f>'Glad70-before-LQ'!AI32*$CG32*AI$93</f>
        <v>1.86356503725518</v>
      </c>
      <c r="AJ32" s="62">
        <f>'Glad70-before-LQ'!AJ32*$CG32*AJ$93</f>
        <v>0.21592946868453</v>
      </c>
      <c r="AK32" s="62">
        <f>'Glad70-before-LQ'!AK32*$CG32*AK$93</f>
        <v>0.20376887536863</v>
      </c>
      <c r="AL32" s="62">
        <f>'Glad70-before-LQ'!AL32*$CG32*AL$93</f>
        <v>0.2896707631315</v>
      </c>
      <c r="AM32" s="62">
        <f>'Glad70-before-LQ'!AM32*$CG32*AM$93</f>
        <v>1.32227322924272</v>
      </c>
      <c r="AN32" s="62">
        <f>'Glad70-before-LQ'!AN32*$CG32*AN$93</f>
        <v>0.462184196849495</v>
      </c>
      <c r="AO32" s="62">
        <f>'Glad70-before-LQ'!AO32*$CG32*AO$93</f>
        <v>0.12274124641616</v>
      </c>
      <c r="AP32" s="62">
        <f>'Glad70-before-LQ'!AP32*$CG32*AP$93</f>
        <v>0.112840032060374</v>
      </c>
      <c r="AQ32" s="62">
        <f>'Glad70-before-LQ'!AQ32*$CG32*AQ$93</f>
        <v>0.00525697255528501</v>
      </c>
      <c r="AR32" s="62">
        <f>'Glad70-before-LQ'!AR32*$CG32*AR$93</f>
        <v>0.00730341203703236</v>
      </c>
      <c r="AS32" s="62">
        <f>'Glad70-before-LQ'!AS32*$CG32*AS$93</f>
        <v>0.479047300721252</v>
      </c>
      <c r="AT32" s="62">
        <f>'Glad70-before-LQ'!AT32*$CG32*AT$93</f>
        <v>0.0154964589994495</v>
      </c>
      <c r="AU32" s="62">
        <f>'Glad70-before-LQ'!AU32*$CG32*AU$93</f>
        <v>0.00662723819178443</v>
      </c>
      <c r="AV32" s="62">
        <f>'Glad70-before-LQ'!AV32*$CG32*AV$93</f>
        <v>0.00251499995461076</v>
      </c>
      <c r="AW32" s="62">
        <f>'Glad70-before-LQ'!AW32*$CG32*AW$93</f>
        <v>0.000711349646031813</v>
      </c>
      <c r="AX32" s="62">
        <f>'Glad70-before-LQ'!AX32*$CG32*AX$93</f>
        <v>0.07814604699789179</v>
      </c>
      <c r="AY32" s="62">
        <f>'Glad70-before-LQ'!AY32*$CG32*AY$93</f>
        <v>0.00213614436525776</v>
      </c>
      <c r="AZ32" s="62">
        <f>'Glad70-before-LQ'!AZ32*$CG32*AZ$93</f>
        <v>0.0207438581004965</v>
      </c>
      <c r="BA32" s="62">
        <f>'Glad70-before-LQ'!BA32*$CG32*BA$93</f>
        <v>0.0211264829211963</v>
      </c>
      <c r="BB32" s="62">
        <f>'Glad70-before-LQ'!BB32*$CG32*BB$93</f>
        <v>0.0592950726653403</v>
      </c>
      <c r="BC32" s="62">
        <f>'Glad70-before-LQ'!BC32*$CG32*BC$93</f>
        <v>1.63484642727391</v>
      </c>
      <c r="BD32" s="62">
        <f>'Glad70-before-LQ'!BD32*$CG32*BD$93</f>
        <v>1.56799706140668</v>
      </c>
      <c r="BE32" s="62">
        <f>'Glad70-before-LQ'!BE32*$CG32*BE$93</f>
        <v>6.36557748788543</v>
      </c>
      <c r="BF32" s="62">
        <f>'Glad70-before-LQ'!BF32*$CG32*BF$93</f>
        <v>0.000675649812234227</v>
      </c>
      <c r="BG32" s="62">
        <f>'Glad70-before-LQ'!BG32*$CG32*BG$93</f>
        <v>1.63925383681584</v>
      </c>
      <c r="BH32" s="62">
        <f>'Glad70-before-LQ'!BH32*$CG32*BH$93</f>
        <v>0.447148213847193</v>
      </c>
      <c r="BI32" s="62">
        <f>'Glad70-before-LQ'!BI32*$CG32*BI$93</f>
        <v>0.510014271800263</v>
      </c>
      <c r="BJ32" s="62">
        <f>'Glad70-before-LQ'!BJ32*$CG32*BJ$93</f>
        <v>0.00377958166907986</v>
      </c>
      <c r="BK32" s="62">
        <f>'Glad70-before-LQ'!BK32*$CG32*BK$93</f>
        <v>1.07589732308557</v>
      </c>
      <c r="BL32" s="62">
        <f>'Glad70-before-LQ'!BL32*$CG32*BL$93</f>
        <v>0.930091472471916</v>
      </c>
      <c r="BM32" s="62">
        <f>'Glad70-before-LQ'!BM32*$CG32*BM$93</f>
        <v>0.153827524922796</v>
      </c>
      <c r="BN32" s="62">
        <f>'Glad70-before-LQ'!BN32*$CG32*BN$93</f>
        <v>0.0128012564974534</v>
      </c>
      <c r="BO32" s="62">
        <f>'Glad70-before-LQ'!BO32*$CG32*BO$93</f>
        <v>2.65867972547202</v>
      </c>
      <c r="BP32" s="62">
        <f>'Glad70-before-LQ'!BP32*$CG32*BP$93</f>
        <v>0.870828290204275</v>
      </c>
      <c r="BQ32" s="62">
        <f>'Glad70-before-LQ'!BQ32*$CG32*BQ$93</f>
        <v>0.009174960593088191</v>
      </c>
      <c r="BR32" s="62">
        <f>'Glad70-before-LQ'!BR32*$CG32*BR$93</f>
        <v>0.284755470157498</v>
      </c>
      <c r="BS32" s="62">
        <f>'Glad70-before-LQ'!BS32*$CG32*BS$93</f>
        <v>0.00619491576646669</v>
      </c>
      <c r="BT32" s="62">
        <f>'Glad70-before-LQ'!BT32*$CG32*BT$93</f>
        <v>0.70727570659128</v>
      </c>
      <c r="BU32" s="62">
        <f>'Glad70-before-LQ'!BU32*$CG32*BU$93</f>
        <v>0.274946465657004</v>
      </c>
      <c r="BV32" s="4">
        <f>SUM(D32:BU32)</f>
        <v>38.6918352969569</v>
      </c>
      <c r="BW32" s="66">
        <f>'Glad-base'!BW32*'Households'!$B$3/'Households'!$B$7</f>
        <v>29.3241543381565</v>
      </c>
      <c r="BX32" s="66">
        <f>'Glad-base'!BX32*'Households'!$B$3/'Households'!$B$7</f>
        <v>2.20962965162719</v>
      </c>
      <c r="BY32" s="66">
        <f>'Glad-base'!BY32*'Businesses'!$B$4/'Businesses'!$C$4</f>
        <v>1.45598158554198</v>
      </c>
      <c r="BZ32" s="66">
        <f>'Glad-base'!BZ32*'Households'!$B$3/'Households'!$B$7</f>
        <v>0.933632392430484</v>
      </c>
      <c r="CA32" s="66">
        <f>'Glad-base'!CA32*'Households'!$B$3/'Households'!$B$7</f>
        <v>0.765089868753862</v>
      </c>
      <c r="CB32" s="66">
        <f>'Glad-base'!CB32*'Glad-id-output'!B30/'Glad-id-output'!E30</f>
        <v>9.75800424150029e-05</v>
      </c>
      <c r="CC32" s="62">
        <f>'Exports'!D33</f>
        <v>3</v>
      </c>
      <c r="CD32" s="4">
        <f>SUM(BW32:CC32)</f>
        <v>37.6885854165524</v>
      </c>
      <c r="CE32" s="4">
        <f>SUM(CD32,BV32)</f>
        <v>76.3804207135093</v>
      </c>
      <c r="CF32" s="67">
        <v>0.0032204634460397</v>
      </c>
      <c r="CG32" s="67">
        <f>'Glad-id-output'!I30</f>
        <v>1</v>
      </c>
    </row>
    <row r="33" ht="20.05" customHeight="1">
      <c r="A33" t="s" s="58">
        <v>1</v>
      </c>
      <c r="B33" s="59">
        <v>29</v>
      </c>
      <c r="C33" t="s" s="60">
        <v>193</v>
      </c>
      <c r="D33" s="61">
        <f>'Glad70-before-LQ'!D33*$CG33*D$93</f>
        <v>0.666064608156675</v>
      </c>
      <c r="E33" s="62">
        <f>'Glad70-before-LQ'!E33*$CG33*E$93</f>
        <v>3.71280836969645e-05</v>
      </c>
      <c r="F33" s="62">
        <f>'Glad70-before-LQ'!F33*$CG33*F$93</f>
        <v>0.00114080985364934</v>
      </c>
      <c r="G33" s="62">
        <f>'Glad70-before-LQ'!G33*$CG33*G$93</f>
        <v>0.0324545017131914</v>
      </c>
      <c r="H33" s="62">
        <f>'Glad70-before-LQ'!H33*$CG33*H$93</f>
        <v>0.014798933144055</v>
      </c>
      <c r="I33" s="62">
        <f>'Glad70-before-LQ'!I33*$CG33*I$93</f>
        <v>0.06996313749078389</v>
      </c>
      <c r="J33" s="62">
        <f>'Glad70-before-LQ'!J33*$CG33*J$93</f>
        <v>7.04087432481399</v>
      </c>
      <c r="K33" s="63">
        <f>'Glad70-before-LQ'!K33*$CG33*K$93</f>
        <v>5.40222023306398</v>
      </c>
      <c r="L33" s="62">
        <f>'Glad70-before-LQ'!L33*$CG33*L$93</f>
        <v>0.0305283641989007</v>
      </c>
      <c r="M33" s="62">
        <f>'Glad70-before-LQ'!M33*$CG33*M$93</f>
        <v>0.0164017356403536</v>
      </c>
      <c r="N33" s="62">
        <f>'Glad70-before-LQ'!N33*$CG33*N$93</f>
        <v>0.0808490350951831</v>
      </c>
      <c r="O33" s="62">
        <f>'Glad70-before-LQ'!O33*$CG33*O$93</f>
        <v>0.0705949132801794</v>
      </c>
      <c r="P33" s="62">
        <f>'Glad70-before-LQ'!P33*$CG33*P$93</f>
        <v>0.010428423231144</v>
      </c>
      <c r="Q33" s="62">
        <f>'Glad70-before-LQ'!Q33*$CG33*Q$93</f>
        <v>0.0137079278623048</v>
      </c>
      <c r="R33" s="62">
        <f>'Glad70-before-LQ'!R33*$CG33*R$93</f>
        <v>0.00192773675895458</v>
      </c>
      <c r="S33" s="62">
        <f>'Glad70-before-LQ'!S33*$CG33*S$93</f>
        <v>0.00773628340467121</v>
      </c>
      <c r="T33" s="62">
        <f>'Glad70-before-LQ'!T33*$CG33*T$93</f>
        <v>0.127480380834448</v>
      </c>
      <c r="U33" s="62">
        <f>'Glad70-before-LQ'!U33*$CG33*U$93</f>
        <v>1.10767213044042</v>
      </c>
      <c r="V33" s="62">
        <f>'Glad70-before-LQ'!V33*$CG33*V$93</f>
        <v>0.0490698054770564</v>
      </c>
      <c r="W33" s="62">
        <f>'Glad70-before-LQ'!W33*$CG33*W$93</f>
        <v>1.71738778177001</v>
      </c>
      <c r="X33" s="64">
        <f>'Glad70-before-LQ'!X33*$CG33*X$93</f>
        <v>0</v>
      </c>
      <c r="Y33" s="62">
        <f>'Glad70-before-LQ'!Y33*$CG33*Y$93</f>
        <v>1.31396444595905</v>
      </c>
      <c r="Z33" s="62">
        <f>'Glad70-before-LQ'!Z33*$CG33*Z$93</f>
        <v>0.186808559218547</v>
      </c>
      <c r="AA33" s="62">
        <f>'Glad70-before-LQ'!AA33*$CG33*AA$93</f>
        <v>0.237967469431444</v>
      </c>
      <c r="AB33" s="62">
        <f>'Glad70-before-LQ'!AB33*$CG33*AB$93</f>
        <v>0.0144094583438814</v>
      </c>
      <c r="AC33" s="65">
        <f>'Glad70-before-LQ'!AC33*$CG33*AC$93</f>
        <v>2.80039075388194</v>
      </c>
      <c r="AD33" s="62">
        <f>'Glad70-before-LQ'!AD33*$CG33*AD$93</f>
        <v>0.00581393381807497</v>
      </c>
      <c r="AE33" s="62">
        <f>'Glad70-before-LQ'!AE33*$CG33*AE$93</f>
        <v>0.122188891791571</v>
      </c>
      <c r="AF33" s="62">
        <f>'Glad70-before-LQ'!AF33*$CG33*AF$93</f>
        <v>8.769548704857399</v>
      </c>
      <c r="AG33" s="62">
        <f>'Glad70-before-LQ'!AG33*$CG33*AG$93</f>
        <v>0.442585013579074</v>
      </c>
      <c r="AH33" s="62">
        <f>'Glad70-before-LQ'!AH33*$CG33*AH$93</f>
        <v>4.07932958535918</v>
      </c>
      <c r="AI33" s="62">
        <f>'Glad70-before-LQ'!AI33*$CG33*AI$93</f>
        <v>2.76884275701838</v>
      </c>
      <c r="AJ33" s="62">
        <f>'Glad70-before-LQ'!AJ33*$CG33*AJ$93</f>
        <v>1.65353527751978</v>
      </c>
      <c r="AK33" s="62">
        <f>'Glad70-before-LQ'!AK33*$CG33*AK$93</f>
        <v>0.788035650057986</v>
      </c>
      <c r="AL33" s="62">
        <f>'Glad70-before-LQ'!AL33*$CG33*AL$93</f>
        <v>0.15268623508949</v>
      </c>
      <c r="AM33" s="62">
        <f>'Glad70-before-LQ'!AM33*$CG33*AM$93</f>
        <v>0.84658686642609</v>
      </c>
      <c r="AN33" s="62">
        <f>'Glad70-before-LQ'!AN33*$CG33*AN$93</f>
        <v>1.34899149696674</v>
      </c>
      <c r="AO33" s="62">
        <f>'Glad70-before-LQ'!AO33*$CG33*AO$93</f>
        <v>0.356771738477496</v>
      </c>
      <c r="AP33" s="62">
        <f>'Glad70-before-LQ'!AP33*$CG33*AP$93</f>
        <v>0.733818721362248</v>
      </c>
      <c r="AQ33" s="62">
        <f>'Glad70-before-LQ'!AQ33*$CG33*AQ$93</f>
        <v>0.0223961272593284</v>
      </c>
      <c r="AR33" s="62">
        <f>'Glad70-before-LQ'!AR33*$CG33*AR$93</f>
        <v>0.0481909621583771</v>
      </c>
      <c r="AS33" s="62">
        <f>'Glad70-before-LQ'!AS33*$CG33*AS$93</f>
        <v>2.68880740259377</v>
      </c>
      <c r="AT33" s="62">
        <f>'Glad70-before-LQ'!AT33*$CG33*AT$93</f>
        <v>0.00145379509279239</v>
      </c>
      <c r="AU33" s="62">
        <f>'Glad70-before-LQ'!AU33*$CG33*AU$93</f>
        <v>0.0116018226742309</v>
      </c>
      <c r="AV33" s="62">
        <f>'Glad70-before-LQ'!AV33*$CG33*AV$93</f>
        <v>0.000892546702257645</v>
      </c>
      <c r="AW33" s="62">
        <f>'Glad70-before-LQ'!AW33*$CG33*AW$93</f>
        <v>0.000296916615623426</v>
      </c>
      <c r="AX33" s="62">
        <f>'Glad70-before-LQ'!AX33*$CG33*AX$93</f>
        <v>0.514327161121319</v>
      </c>
      <c r="AY33" s="62">
        <f>'Glad70-before-LQ'!AY33*$CG33*AY$93</f>
        <v>0.000316188172974775</v>
      </c>
      <c r="AZ33" s="62">
        <f>'Glad70-before-LQ'!AZ33*$CG33*AZ$93</f>
        <v>0.0297912005224735</v>
      </c>
      <c r="BA33" s="62">
        <f>'Glad70-before-LQ'!BA33*$CG33*BA$93</f>
        <v>0.0162674681377207</v>
      </c>
      <c r="BB33" s="62">
        <f>'Glad70-before-LQ'!BB33*$CG33*BB$93</f>
        <v>0.157117897572831</v>
      </c>
      <c r="BC33" s="62">
        <f>'Glad70-before-LQ'!BC33*$CG33*BC$93</f>
        <v>0.715799376330862</v>
      </c>
      <c r="BD33" s="62">
        <f>'Glad70-before-LQ'!BD33*$CG33*BD$93</f>
        <v>1.52872175639288</v>
      </c>
      <c r="BE33" s="62">
        <f>'Glad70-before-LQ'!BE33*$CG33*BE$93</f>
        <v>5.42376511972497</v>
      </c>
      <c r="BF33" s="62">
        <f>'Glad70-before-LQ'!BF33*$CG33*BF$93</f>
        <v>0.166156505210628</v>
      </c>
      <c r="BG33" s="62">
        <f>'Glad70-before-LQ'!BG33*$CG33*BG$93</f>
        <v>3.74460296997329</v>
      </c>
      <c r="BH33" s="62">
        <f>'Glad70-before-LQ'!BH33*$CG33*BH$93</f>
        <v>0.947958904930175</v>
      </c>
      <c r="BI33" s="62">
        <f>'Glad70-before-LQ'!BI33*$CG33*BI$93</f>
        <v>0.111433948335274</v>
      </c>
      <c r="BJ33" s="62">
        <f>'Glad70-before-LQ'!BJ33*$CG33*BJ$93</f>
        <v>0.00395895983891569</v>
      </c>
      <c r="BK33" s="62">
        <f>'Glad70-before-LQ'!BK33*$CG33*BK$93</f>
        <v>1.41594093037046</v>
      </c>
      <c r="BL33" s="62">
        <f>'Glad70-before-LQ'!BL33*$CG33*BL$93</f>
        <v>0.536756273049142</v>
      </c>
      <c r="BM33" s="62">
        <f>'Glad70-before-LQ'!BM33*$CG33*BM$93</f>
        <v>0.142913813134321</v>
      </c>
      <c r="BN33" s="62">
        <f>'Glad70-before-LQ'!BN33*$CG33*BN$93</f>
        <v>0.187252035267125</v>
      </c>
      <c r="BO33" s="62">
        <f>'Glad70-before-LQ'!BO33*$CG33*BO$93</f>
        <v>9.292437907218289</v>
      </c>
      <c r="BP33" s="62">
        <f>'Glad70-before-LQ'!BP33*$CG33*BP$93</f>
        <v>1.24935617234019</v>
      </c>
      <c r="BQ33" s="62">
        <f>'Glad70-before-LQ'!BQ33*$CG33*BQ$93</f>
        <v>0.0670014792195404</v>
      </c>
      <c r="BR33" s="62">
        <f>'Glad70-before-LQ'!BR33*$CG33*BR$93</f>
        <v>0.035178531609427</v>
      </c>
      <c r="BS33" s="62">
        <f>'Glad70-before-LQ'!BS33*$CG33*BS$93</f>
        <v>0.00445167505551703</v>
      </c>
      <c r="BT33" s="62">
        <f>'Glad70-before-LQ'!BT33*$CG33*BT$93</f>
        <v>0.270503294403163</v>
      </c>
      <c r="BU33" s="62">
        <f>'Glad70-before-LQ'!BU33*$CG33*BU$93</f>
        <v>0.253627196299049</v>
      </c>
      <c r="BV33" s="4">
        <f>SUM(D33:BU33)</f>
        <v>72.6728900907989</v>
      </c>
      <c r="BW33" s="66">
        <f>'Glad-base'!BW33*'Households'!$B$3/'Households'!$B$7</f>
        <v>1.44930012895984</v>
      </c>
      <c r="BX33" s="66">
        <f>'Glad-base'!BX33*'Households'!$B$3/'Households'!$B$7</f>
        <v>1.54772868095778</v>
      </c>
      <c r="BY33" s="66">
        <f>'Glad-base'!BY33*'Businesses'!$B$4/'Businesses'!$C$4</f>
        <v>0.258038290254015</v>
      </c>
      <c r="BZ33" s="66">
        <f>'Glad-base'!BZ33*'Households'!$B$3/'Households'!$B$7</f>
        <v>0.043022840607621</v>
      </c>
      <c r="CA33" s="66">
        <f>'Glad-base'!CA33*'Households'!$B$3/'Households'!$B$7</f>
        <v>0.107638157270855</v>
      </c>
      <c r="CB33" s="66">
        <f>'Glad-base'!CB33*'Glad-id-output'!B31/'Glad-id-output'!E31</f>
        <v>0.000321924925528848</v>
      </c>
      <c r="CC33" s="62">
        <f>'Exports'!D34</f>
        <v>37.7</v>
      </c>
      <c r="CD33" s="4">
        <f>SUM(BW33:CC33)</f>
        <v>41.1060500229756</v>
      </c>
      <c r="CE33" s="4">
        <f>SUM(CD33,BV33)</f>
        <v>113.778940113775</v>
      </c>
      <c r="CF33" s="67">
        <v>0.008191473932031739</v>
      </c>
      <c r="CG33" s="67">
        <f>'Glad-id-output'!I31</f>
        <v>1</v>
      </c>
    </row>
    <row r="34" ht="20.05" customHeight="1">
      <c r="A34" t="s" s="58">
        <v>1</v>
      </c>
      <c r="B34" s="59">
        <v>30</v>
      </c>
      <c r="C34" t="s" s="60">
        <v>194</v>
      </c>
      <c r="D34" s="61">
        <f>'Glad70-before-LQ'!D34*$CG34*D$93</f>
        <v>0.630941072207915</v>
      </c>
      <c r="E34" s="62">
        <f>'Glad70-before-LQ'!E34*$CG34*E$93</f>
        <v>0.0226182671617399</v>
      </c>
      <c r="F34" s="62">
        <f>'Glad70-before-LQ'!F34*$CG34*F$93</f>
        <v>0.000492790433541831</v>
      </c>
      <c r="G34" s="62">
        <f>'Glad70-before-LQ'!G34*$CG34*G$93</f>
        <v>0.0204676129443516</v>
      </c>
      <c r="H34" s="62">
        <f>'Glad70-before-LQ'!H34*$CG34*H$93</f>
        <v>0.0425191865280006</v>
      </c>
      <c r="I34" s="62">
        <f>'Glad70-before-LQ'!I34*$CG34*I$93</f>
        <v>0.283177192409482</v>
      </c>
      <c r="J34" s="62">
        <f>'Glad70-before-LQ'!J34*$CG34*J$93</f>
        <v>17.3651687096412</v>
      </c>
      <c r="K34" s="63">
        <f>'Glad70-before-LQ'!K34*$CG34*K$93</f>
        <v>0.275308099185498</v>
      </c>
      <c r="L34" s="62">
        <f>'Glad70-before-LQ'!L34*$CG34*L$93</f>
        <v>0.310836060427755</v>
      </c>
      <c r="M34" s="62">
        <f>'Glad70-before-LQ'!M34*$CG34*M$93</f>
        <v>0.07261423003728951</v>
      </c>
      <c r="N34" s="62">
        <f>'Glad70-before-LQ'!N34*$CG34*N$93</f>
        <v>0.009866387927524201</v>
      </c>
      <c r="O34" s="62">
        <f>'Glad70-before-LQ'!O34*$CG34*O$93</f>
        <v>0.0101817462487865</v>
      </c>
      <c r="P34" s="62">
        <f>'Glad70-before-LQ'!P34*$CG34*P$93</f>
        <v>0.000837331643839515</v>
      </c>
      <c r="Q34" s="62">
        <f>'Glad70-before-LQ'!Q34*$CG34*Q$93</f>
        <v>0.0330317859901876</v>
      </c>
      <c r="R34" s="62">
        <f>'Glad70-before-LQ'!R34*$CG34*R$93</f>
        <v>0.0021550766752451</v>
      </c>
      <c r="S34" s="62">
        <f>'Glad70-before-LQ'!S34*$CG34*S$93</f>
        <v>0.0050525810415167</v>
      </c>
      <c r="T34" s="62">
        <f>'Glad70-before-LQ'!T34*$CG34*T$93</f>
        <v>0.140815410200065</v>
      </c>
      <c r="U34" s="62">
        <f>'Glad70-before-LQ'!U34*$CG34*U$93</f>
        <v>0.257695093093115</v>
      </c>
      <c r="V34" s="62">
        <f>'Glad70-before-LQ'!V34*$CG34*V$93</f>
        <v>0.0075922979975226</v>
      </c>
      <c r="W34" s="62">
        <f>'Glad70-before-LQ'!W34*$CG34*W$93</f>
        <v>0.246210514024769</v>
      </c>
      <c r="X34" s="64">
        <f>'Glad70-before-LQ'!X34*$CG34*X$93</f>
        <v>0</v>
      </c>
      <c r="Y34" s="62">
        <f>'Glad70-before-LQ'!Y34*$CG34*Y$93</f>
        <v>0.215011546045302</v>
      </c>
      <c r="Z34" s="62">
        <f>'Glad70-before-LQ'!Z34*$CG34*Z$93</f>
        <v>0.0412073283271384</v>
      </c>
      <c r="AA34" s="62">
        <f>'Glad70-before-LQ'!AA34*$CG34*AA$93</f>
        <v>0.0492139300338421</v>
      </c>
      <c r="AB34" s="62">
        <f>'Glad70-before-LQ'!AB34*$CG34*AB$93</f>
        <v>0.00509050918176085</v>
      </c>
      <c r="AC34" s="65">
        <f>'Glad70-before-LQ'!AC34*$CG34*AC$93</f>
        <v>1.91306812128885</v>
      </c>
      <c r="AD34" s="62">
        <f>'Glad70-before-LQ'!AD34*$CG34*AD$93</f>
        <v>0.018868884440381</v>
      </c>
      <c r="AE34" s="62">
        <f>'Glad70-before-LQ'!AE34*$CG34*AE$93</f>
        <v>0.223626566345412</v>
      </c>
      <c r="AF34" s="62">
        <f>'Glad70-before-LQ'!AF34*$CG34*AF$93</f>
        <v>0.170387163096923</v>
      </c>
      <c r="AG34" s="62">
        <f>'Glad70-before-LQ'!AG34*$CG34*AG$93</f>
        <v>3.842049197688</v>
      </c>
      <c r="AH34" s="62">
        <f>'Glad70-before-LQ'!AH34*$CG34*AH$93</f>
        <v>15.2484136590535</v>
      </c>
      <c r="AI34" s="62">
        <f>'Glad70-before-LQ'!AI34*$CG34*AI$93</f>
        <v>14.665543578944</v>
      </c>
      <c r="AJ34" s="62">
        <f>'Glad70-before-LQ'!AJ34*$CG34*AJ$93</f>
        <v>1.15559355286824</v>
      </c>
      <c r="AK34" s="62">
        <f>'Glad70-before-LQ'!AK34*$CG34*AK$93</f>
        <v>0.95067252094217</v>
      </c>
      <c r="AL34" s="62">
        <f>'Glad70-before-LQ'!AL34*$CG34*AL$93</f>
        <v>0.605146677883725</v>
      </c>
      <c r="AM34" s="62">
        <f>'Glad70-before-LQ'!AM34*$CG34*AM$93</f>
        <v>0.621049128211795</v>
      </c>
      <c r="AN34" s="62">
        <f>'Glad70-before-LQ'!AN34*$CG34*AN$93</f>
        <v>0.348053002864948</v>
      </c>
      <c r="AO34" s="62">
        <f>'Glad70-before-LQ'!AO34*$CG34*AO$93</f>
        <v>4.847900502217</v>
      </c>
      <c r="AP34" s="62">
        <f>'Glad70-before-LQ'!AP34*$CG34*AP$93</f>
        <v>0.366547425153125</v>
      </c>
      <c r="AQ34" s="62">
        <f>'Glad70-before-LQ'!AQ34*$CG34*AQ$93</f>
        <v>0.0469178971929046</v>
      </c>
      <c r="AR34" s="62">
        <f>'Glad70-before-LQ'!AR34*$CG34*AR$93</f>
        <v>0.059898242575019</v>
      </c>
      <c r="AS34" s="62">
        <f>'Glad70-before-LQ'!AS34*$CG34*AS$93</f>
        <v>2.77770393636828</v>
      </c>
      <c r="AT34" s="62">
        <f>'Glad70-before-LQ'!AT34*$CG34*AT$93</f>
        <v>0.00801950926733835</v>
      </c>
      <c r="AU34" s="62">
        <f>'Glad70-before-LQ'!AU34*$CG34*AU$93</f>
        <v>0.008026979437258349</v>
      </c>
      <c r="AV34" s="62">
        <f>'Glad70-before-LQ'!AV34*$CG34*AV$93</f>
        <v>0.00829802519542845</v>
      </c>
      <c r="AW34" s="62">
        <f>'Glad70-before-LQ'!AW34*$CG34*AW$93</f>
        <v>0.00133543019726964</v>
      </c>
      <c r="AX34" s="62">
        <f>'Glad70-before-LQ'!AX34*$CG34*AX$93</f>
        <v>0.0594789551567515</v>
      </c>
      <c r="AY34" s="62">
        <f>'Glad70-before-LQ'!AY34*$CG34*AY$93</f>
        <v>0.00145559011429078</v>
      </c>
      <c r="AZ34" s="62">
        <f>'Glad70-before-LQ'!AZ34*$CG34*AZ$93</f>
        <v>0.0565850741197415</v>
      </c>
      <c r="BA34" s="62">
        <f>'Glad70-before-LQ'!BA34*$CG34*BA$93</f>
        <v>0.0274023957926491</v>
      </c>
      <c r="BB34" s="62">
        <f>'Glad70-before-LQ'!BB34*$CG34*BB$93</f>
        <v>0.086287555391523</v>
      </c>
      <c r="BC34" s="62">
        <f>'Glad70-before-LQ'!BC34*$CG34*BC$93</f>
        <v>0.769833371891475</v>
      </c>
      <c r="BD34" s="62">
        <f>'Glad70-before-LQ'!BD34*$CG34*BD$93</f>
        <v>4.353761746042</v>
      </c>
      <c r="BE34" s="62">
        <f>'Glad70-before-LQ'!BE34*$CG34*BE$93</f>
        <v>2.88723028433592</v>
      </c>
      <c r="BF34" s="62">
        <f>'Glad70-before-LQ'!BF34*$CG34*BF$93</f>
        <v>0.0391735555536022</v>
      </c>
      <c r="BG34" s="62">
        <f>'Glad70-before-LQ'!BG34*$CG34*BG$93</f>
        <v>0.7561445169064051</v>
      </c>
      <c r="BH34" s="62">
        <f>'Glad70-before-LQ'!BH34*$CG34*BH$93</f>
        <v>0.184148552845248</v>
      </c>
      <c r="BI34" s="62">
        <f>'Glad70-before-LQ'!BI34*$CG34*BI$93</f>
        <v>2.12590549150728</v>
      </c>
      <c r="BJ34" s="62">
        <f>'Glad70-before-LQ'!BJ34*$CG34*BJ$93</f>
        <v>0.0482739218656345</v>
      </c>
      <c r="BK34" s="62">
        <f>'Glad70-before-LQ'!BK34*$CG34*BK$93</f>
        <v>0.375429844673382</v>
      </c>
      <c r="BL34" s="62">
        <f>'Glad70-before-LQ'!BL34*$CG34*BL$93</f>
        <v>0.711228516157665</v>
      </c>
      <c r="BM34" s="62">
        <f>'Glad70-before-LQ'!BM34*$CG34*BM$93</f>
        <v>0.0885152118838705</v>
      </c>
      <c r="BN34" s="62">
        <f>'Glad70-before-LQ'!BN34*$CG34*BN$93</f>
        <v>0.0165267575138603</v>
      </c>
      <c r="BO34" s="62">
        <f>'Glad70-before-LQ'!BO34*$CG34*BO$93</f>
        <v>1.13660805627685</v>
      </c>
      <c r="BP34" s="62">
        <f>'Glad70-before-LQ'!BP34*$CG34*BP$93</f>
        <v>0.375499163731801</v>
      </c>
      <c r="BQ34" s="62">
        <f>'Glad70-before-LQ'!BQ34*$CG34*BQ$93</f>
        <v>0.0072393765444028</v>
      </c>
      <c r="BR34" s="62">
        <f>'Glad70-before-LQ'!BR34*$CG34*BR$93</f>
        <v>0.0322818871506915</v>
      </c>
      <c r="BS34" s="62">
        <f>'Glad70-before-LQ'!BS34*$CG34*BS$93</f>
        <v>0.0069854953967933</v>
      </c>
      <c r="BT34" s="62">
        <f>'Glad70-before-LQ'!BT34*$CG34*BT$93</f>
        <v>0.571104426561225</v>
      </c>
      <c r="BU34" s="62">
        <f>'Glad70-before-LQ'!BU34*$CG34*BU$93</f>
        <v>0.213498227030656</v>
      </c>
      <c r="BV34" s="4">
        <f>SUM(D34:BU34)</f>
        <v>82.8658227350827</v>
      </c>
      <c r="BW34" s="66">
        <f>'Glad-base'!BW34*'Households'!$B$3/'Households'!$B$7</f>
        <v>0.400373617198764</v>
      </c>
      <c r="BX34" s="66">
        <f>'Glad-base'!BX34*'Households'!$B$3/'Households'!$B$7</f>
        <v>0.634516068475798</v>
      </c>
      <c r="BY34" s="66">
        <f>'Glad-base'!BY34*'Businesses'!$B$4/'Businesses'!$C$4</f>
        <v>151.208170658642</v>
      </c>
      <c r="BZ34" s="66">
        <f>'Glad-base'!BZ34*'Households'!$B$3/'Households'!$B$7</f>
        <v>8.45995898789907</v>
      </c>
      <c r="CA34" s="66">
        <f>'Glad-base'!CA34*'Households'!$B$3/'Households'!$B$7</f>
        <v>29.647718748723</v>
      </c>
      <c r="CB34" s="66">
        <f>'Glad-base'!CB34*'Glad-id-output'!B32/'Glad-id-output'!E32</f>
        <v>0.000105200164144084</v>
      </c>
      <c r="CC34" s="62">
        <f>'Exports'!D35</f>
        <v>0.4</v>
      </c>
      <c r="CD34" s="4">
        <f>SUM(BW34:CC34)</f>
        <v>190.750843281103</v>
      </c>
      <c r="CE34" s="4">
        <f>SUM(CD34,BV34)</f>
        <v>273.616666016186</v>
      </c>
      <c r="CF34" s="67">
        <v>0.00110042012703016</v>
      </c>
      <c r="CG34" s="67">
        <f>'Glad-id-output'!I32</f>
        <v>0.5</v>
      </c>
    </row>
    <row r="35" ht="20.05" customHeight="1">
      <c r="A35" t="s" s="58">
        <v>1</v>
      </c>
      <c r="B35" s="59">
        <v>31</v>
      </c>
      <c r="C35" t="s" s="60">
        <v>195</v>
      </c>
      <c r="D35" s="61">
        <f>'Glad70-before-LQ'!D35*$CG35*D$93</f>
        <v>0.9016016245458069</v>
      </c>
      <c r="E35" s="62">
        <f>'Glad70-before-LQ'!E35*$CG35*E$93</f>
        <v>0.00490198322433835</v>
      </c>
      <c r="F35" s="62">
        <f>'Glad70-before-LQ'!F35*$CG35*F$93</f>
        <v>0.00017494060390735</v>
      </c>
      <c r="G35" s="62">
        <f>'Glad70-before-LQ'!G35*$CG35*G$93</f>
        <v>0.00604152391669673</v>
      </c>
      <c r="H35" s="62">
        <f>'Glad70-before-LQ'!H35*$CG35*H$93</f>
        <v>0.0143196668986968</v>
      </c>
      <c r="I35" s="62">
        <f>'Glad70-before-LQ'!I35*$CG35*I$93</f>
        <v>0.865660896316247</v>
      </c>
      <c r="J35" s="62">
        <f>'Glad70-before-LQ'!J35*$CG35*J$93</f>
        <v>9.89816380322238</v>
      </c>
      <c r="K35" s="63">
        <f>'Glad70-before-LQ'!K35*$CG35*K$93</f>
        <v>0.54424437851345</v>
      </c>
      <c r="L35" s="62">
        <f>'Glad70-before-LQ'!L35*$CG35*L$93</f>
        <v>1.30456617629503</v>
      </c>
      <c r="M35" s="62">
        <f>'Glad70-before-LQ'!M35*$CG35*M$93</f>
        <v>0.0241228869585144</v>
      </c>
      <c r="N35" s="62">
        <f>'Glad70-before-LQ'!N35*$CG35*N$93</f>
        <v>0.00391409578123424</v>
      </c>
      <c r="O35" s="62">
        <f>'Glad70-before-LQ'!O35*$CG35*O$93</f>
        <v>0.00384545572381288</v>
      </c>
      <c r="P35" s="62">
        <f>'Glad70-before-LQ'!P35*$CG35*P$93</f>
        <v>0.00056560939558747</v>
      </c>
      <c r="Q35" s="62">
        <f>'Glad70-before-LQ'!Q35*$CG35*Q$93</f>
        <v>0.00746916004973363</v>
      </c>
      <c r="R35" s="62">
        <f>'Glad70-before-LQ'!R35*$CG35*R$93</f>
        <v>0.00063790555347225</v>
      </c>
      <c r="S35" s="62">
        <f>'Glad70-before-LQ'!S35*$CG35*S$93</f>
        <v>0.00154857504869017</v>
      </c>
      <c r="T35" s="62">
        <f>'Glad70-before-LQ'!T35*$CG35*T$93</f>
        <v>0.162507511024599</v>
      </c>
      <c r="U35" s="62">
        <f>'Glad70-before-LQ'!U35*$CG35*U$93</f>
        <v>0.11558453231841</v>
      </c>
      <c r="V35" s="62">
        <f>'Glad70-before-LQ'!V35*$CG35*V$93</f>
        <v>0.0030705668230072</v>
      </c>
      <c r="W35" s="62">
        <f>'Glad70-before-LQ'!W35*$CG35*W$93</f>
        <v>0.09511442016516219</v>
      </c>
      <c r="X35" s="64">
        <f>'Glad70-before-LQ'!X35*$CG35*X$93</f>
        <v>0</v>
      </c>
      <c r="Y35" s="62">
        <f>'Glad70-before-LQ'!Y35*$CG35*Y$93</f>
        <v>0.0767921414896503</v>
      </c>
      <c r="Z35" s="62">
        <f>'Glad70-before-LQ'!Z35*$CG35*Z$93</f>
        <v>0.0142554159497407</v>
      </c>
      <c r="AA35" s="62">
        <f>'Glad70-before-LQ'!AA35*$CG35*AA$93</f>
        <v>0.0167564210179958</v>
      </c>
      <c r="AB35" s="62">
        <f>'Glad70-before-LQ'!AB35*$CG35*AB$93</f>
        <v>0.00148371373024055</v>
      </c>
      <c r="AC35" s="65">
        <f>'Glad70-before-LQ'!AC35*$CG35*AC$93</f>
        <v>1.31651581580991</v>
      </c>
      <c r="AD35" s="62">
        <f>'Glad70-before-LQ'!AD35*$CG35*AD$93</f>
        <v>0.00484097128096944</v>
      </c>
      <c r="AE35" s="62">
        <f>'Glad70-before-LQ'!AE35*$CG35*AE$93</f>
        <v>0.07926880930716571</v>
      </c>
      <c r="AF35" s="62">
        <f>'Glad70-before-LQ'!AF35*$CG35*AF$93</f>
        <v>0.129030459082578</v>
      </c>
      <c r="AG35" s="62">
        <f>'Glad70-before-LQ'!AG35*$CG35*AG$93</f>
        <v>0.802896236024637</v>
      </c>
      <c r="AH35" s="62">
        <f>'Glad70-before-LQ'!AH35*$CG35*AH$93</f>
        <v>3.16757613359009</v>
      </c>
      <c r="AI35" s="62">
        <f>'Glad70-before-LQ'!AI35*$CG35*AI$93</f>
        <v>3.54894189585898</v>
      </c>
      <c r="AJ35" s="62">
        <f>'Glad70-before-LQ'!AJ35*$CG35*AJ$93</f>
        <v>0.46856104486228</v>
      </c>
      <c r="AK35" s="62">
        <f>'Glad70-before-LQ'!AK35*$CG35*AK$93</f>
        <v>0.278963723379436</v>
      </c>
      <c r="AL35" s="62">
        <f>'Glad70-before-LQ'!AL35*$CG35*AL$93</f>
        <v>0.0240430419886887</v>
      </c>
      <c r="AM35" s="62">
        <f>'Glad70-before-LQ'!AM35*$CG35*AM$93</f>
        <v>0.135183453802992</v>
      </c>
      <c r="AN35" s="62">
        <f>'Glad70-before-LQ'!AN35*$CG35*AN$93</f>
        <v>0.0828713170181954</v>
      </c>
      <c r="AO35" s="62">
        <f>'Glad70-before-LQ'!AO35*$CG35*AO$93</f>
        <v>11.244389090944</v>
      </c>
      <c r="AP35" s="62">
        <f>'Glad70-before-LQ'!AP35*$CG35*AP$93</f>
        <v>0.457739776697208</v>
      </c>
      <c r="AQ35" s="62">
        <f>'Glad70-before-LQ'!AQ35*$CG35*AQ$93</f>
        <v>0.0133041871704169</v>
      </c>
      <c r="AR35" s="62">
        <f>'Glad70-before-LQ'!AR35*$CG35*AR$93</f>
        <v>0.0160642103601828</v>
      </c>
      <c r="AS35" s="62">
        <f>'Glad70-before-LQ'!AS35*$CG35*AS$93</f>
        <v>24.2443732230125</v>
      </c>
      <c r="AT35" s="62">
        <f>'Glad70-before-LQ'!AT35*$CG35*AT$93</f>
        <v>0.00252098035987375</v>
      </c>
      <c r="AU35" s="62">
        <f>'Glad70-before-LQ'!AU35*$CG35*AU$93</f>
        <v>0.00249222444528557</v>
      </c>
      <c r="AV35" s="62">
        <f>'Glad70-before-LQ'!AV35*$CG35*AV$93</f>
        <v>0.00126591978044452</v>
      </c>
      <c r="AW35" s="62">
        <f>'Glad70-before-LQ'!AW35*$CG35*AW$93</f>
        <v>0.00020929355572466</v>
      </c>
      <c r="AX35" s="62">
        <f>'Glad70-before-LQ'!AX35*$CG35*AX$93</f>
        <v>0.0226550669866946</v>
      </c>
      <c r="AY35" s="62">
        <f>'Glad70-before-LQ'!AY35*$CG35*AY$93</f>
        <v>0.000437239293590641</v>
      </c>
      <c r="AZ35" s="62">
        <f>'Glad70-before-LQ'!AZ35*$CG35*AZ$93</f>
        <v>0.0189297194196299</v>
      </c>
      <c r="BA35" s="62">
        <f>'Glad70-before-LQ'!BA35*$CG35*BA$93</f>
        <v>0.009151826601340471</v>
      </c>
      <c r="BB35" s="62">
        <f>'Glad70-before-LQ'!BB35*$CG35*BB$93</f>
        <v>0.0283690160696117</v>
      </c>
      <c r="BC35" s="62">
        <f>'Glad70-before-LQ'!BC35*$CG35*BC$93</f>
        <v>0.199807158319363</v>
      </c>
      <c r="BD35" s="62">
        <f>'Glad70-before-LQ'!BD35*$CG35*BD$93</f>
        <v>0.404379557441267</v>
      </c>
      <c r="BE35" s="62">
        <f>'Glad70-before-LQ'!BE35*$CG35*BE$93</f>
        <v>0.793019080232846</v>
      </c>
      <c r="BF35" s="62">
        <f>'Glad70-before-LQ'!BF35*$CG35*BF$93</f>
        <v>0.0124770097767585</v>
      </c>
      <c r="BG35" s="62">
        <f>'Glad70-before-LQ'!BG35*$CG35*BG$93</f>
        <v>0.242124195910771</v>
      </c>
      <c r="BH35" s="62">
        <f>'Glad70-before-LQ'!BH35*$CG35*BH$93</f>
        <v>0.0566110424927868</v>
      </c>
      <c r="BI35" s="62">
        <f>'Glad70-before-LQ'!BI35*$CG35*BI$93</f>
        <v>1.41934655007751</v>
      </c>
      <c r="BJ35" s="62">
        <f>'Glad70-before-LQ'!BJ35*$CG35*BJ$93</f>
        <v>0.103909416189447</v>
      </c>
      <c r="BK35" s="62">
        <f>'Glad70-before-LQ'!BK35*$CG35*BK$93</f>
        <v>0.19507912088254</v>
      </c>
      <c r="BL35" s="62">
        <f>'Glad70-before-LQ'!BL35*$CG35*BL$93</f>
        <v>0.194954466070802</v>
      </c>
      <c r="BM35" s="62">
        <f>'Glad70-before-LQ'!BM35*$CG35*BM$93</f>
        <v>0.020854639419233</v>
      </c>
      <c r="BN35" s="62">
        <f>'Glad70-before-LQ'!BN35*$CG35*BN$93</f>
        <v>0.00663832914510868</v>
      </c>
      <c r="BO35" s="62">
        <f>'Glad70-before-LQ'!BO35*$CG35*BO$93</f>
        <v>0.586185346482758</v>
      </c>
      <c r="BP35" s="62">
        <f>'Glad70-before-LQ'!BP35*$CG35*BP$93</f>
        <v>0.154893958930075</v>
      </c>
      <c r="BQ35" s="62">
        <f>'Glad70-before-LQ'!BQ35*$CG35*BQ$93</f>
        <v>0.00276182455466927</v>
      </c>
      <c r="BR35" s="62">
        <f>'Glad70-before-LQ'!BR35*$CG35*BR$93</f>
        <v>0.009648140893647709</v>
      </c>
      <c r="BS35" s="62">
        <f>'Glad70-before-LQ'!BS35*$CG35*BS$93</f>
        <v>0.00206843240320632</v>
      </c>
      <c r="BT35" s="62">
        <f>'Glad70-before-LQ'!BT35*$CG35*BT$93</f>
        <v>0.166692080465618</v>
      </c>
      <c r="BU35" s="62">
        <f>'Glad70-before-LQ'!BU35*$CG35*BU$93</f>
        <v>0.104321468192656</v>
      </c>
      <c r="BV35" s="4">
        <f>SUM(D35:BU35)</f>
        <v>64.8437098991499</v>
      </c>
      <c r="BW35" s="66">
        <f>'Glad-base'!BW35*'Households'!$B$3/'Households'!$B$7</f>
        <v>0.100071759577755</v>
      </c>
      <c r="BX35" s="66">
        <f>'Glad-base'!BX35*'Households'!$B$3/'Households'!$B$7</f>
        <v>0.00265409073120494</v>
      </c>
      <c r="BY35" s="66">
        <f>'Glad-base'!BY35*'Businesses'!$B$4/'Businesses'!$C$4</f>
        <v>48.8187965198066</v>
      </c>
      <c r="BZ35" s="66">
        <f>'Glad-base'!BZ35*'Households'!$B$3/'Households'!$B$7</f>
        <v>29.8012398353759</v>
      </c>
      <c r="CA35" s="66">
        <f>'Glad-base'!CA35*'Households'!$B$3/'Households'!$B$7</f>
        <v>46.8593072641298</v>
      </c>
      <c r="CB35" s="66">
        <f>'Glad-base'!CB35*'Glad-id-output'!B33/'Glad-id-output'!E33</f>
        <v>-0.000151308189141858</v>
      </c>
      <c r="CC35" s="62">
        <f>'Exports'!D36</f>
        <v>3.3</v>
      </c>
      <c r="CD35" s="4">
        <f>SUM(BW35:CC35)</f>
        <v>128.881918161432</v>
      </c>
      <c r="CE35" s="4">
        <f>SUM(CD35,BV35)</f>
        <v>193.725628060582</v>
      </c>
      <c r="CF35" s="67">
        <v>0.0141409522562484</v>
      </c>
      <c r="CG35" s="67">
        <f>'Glad-id-output'!I33</f>
        <v>1</v>
      </c>
    </row>
    <row r="36" ht="20.05" customHeight="1">
      <c r="A36" t="s" s="58">
        <v>1</v>
      </c>
      <c r="B36" s="59">
        <v>32</v>
      </c>
      <c r="C36" t="s" s="60">
        <v>196</v>
      </c>
      <c r="D36" s="61">
        <f>'Glad70-before-LQ'!D36*$CG36*D$93</f>
        <v>3.33675312608382</v>
      </c>
      <c r="E36" s="62">
        <f>'Glad70-before-LQ'!E36*$CG36*E$93</f>
        <v>0.168159225268685</v>
      </c>
      <c r="F36" s="62">
        <f>'Glad70-before-LQ'!F36*$CG36*F$93</f>
        <v>0.008044311037136849</v>
      </c>
      <c r="G36" s="62">
        <f>'Glad70-before-LQ'!G36*$CG36*G$93</f>
        <v>0.0579847184898678</v>
      </c>
      <c r="H36" s="62">
        <f>'Glad70-before-LQ'!H36*$CG36*H$93</f>
        <v>0.204620790257532</v>
      </c>
      <c r="I36" s="62">
        <f>'Glad70-before-LQ'!I36*$CG36*I$93</f>
        <v>1.50193247010763</v>
      </c>
      <c r="J36" s="62">
        <f>'Glad70-before-LQ'!J36*$CG36*J$93</f>
        <v>86.3122791135026</v>
      </c>
      <c r="K36" s="63">
        <f>'Glad70-before-LQ'!K36*$CG36*K$93</f>
        <v>5.47707935240656</v>
      </c>
      <c r="L36" s="62">
        <f>'Glad70-before-LQ'!L36*$CG36*L$93</f>
        <v>1.83249707750105</v>
      </c>
      <c r="M36" s="62">
        <f>'Glad70-before-LQ'!M36*$CG36*M$93</f>
        <v>0.645691313867214</v>
      </c>
      <c r="N36" s="62">
        <f>'Glad70-before-LQ'!N36*$CG36*N$93</f>
        <v>0.109382317347877</v>
      </c>
      <c r="O36" s="62">
        <f>'Glad70-before-LQ'!O36*$CG36*O$93</f>
        <v>0.0541640098245558</v>
      </c>
      <c r="P36" s="62">
        <f>'Glad70-before-LQ'!P36*$CG36*P$93</f>
        <v>0.0182982971533151</v>
      </c>
      <c r="Q36" s="62">
        <f>'Glad70-before-LQ'!Q36*$CG36*Q$93</f>
        <v>0.350976987343588</v>
      </c>
      <c r="R36" s="62">
        <f>'Glad70-before-LQ'!R36*$CG36*R$93</f>
        <v>0.0130770495581826</v>
      </c>
      <c r="S36" s="62">
        <f>'Glad70-before-LQ'!S36*$CG36*S$93</f>
        <v>0.0243846187498769</v>
      </c>
      <c r="T36" s="62">
        <f>'Glad70-before-LQ'!T36*$CG36*T$93</f>
        <v>0.623975070195299</v>
      </c>
      <c r="U36" s="62">
        <f>'Glad70-before-LQ'!U36*$CG36*U$93</f>
        <v>1.8702570277272</v>
      </c>
      <c r="V36" s="62">
        <f>'Glad70-before-LQ'!V36*$CG36*V$93</f>
        <v>0.0729887815589433</v>
      </c>
      <c r="W36" s="62">
        <f>'Glad70-before-LQ'!W36*$CG36*W$93</f>
        <v>1.9476737247309</v>
      </c>
      <c r="X36" s="64">
        <f>'Glad70-before-LQ'!X36*$CG36*X$93</f>
        <v>0</v>
      </c>
      <c r="Y36" s="62">
        <f>'Glad70-before-LQ'!Y36*$CG36*Y$93</f>
        <v>1.11513932066584</v>
      </c>
      <c r="Z36" s="62">
        <f>'Glad70-before-LQ'!Z36*$CG36*Z$93</f>
        <v>0.275488744747233</v>
      </c>
      <c r="AA36" s="62">
        <f>'Glad70-before-LQ'!AA36*$CG36*AA$93</f>
        <v>0.51069739200259</v>
      </c>
      <c r="AB36" s="62">
        <f>'Glad70-before-LQ'!AB36*$CG36*AB$93</f>
        <v>0.07398072294263509</v>
      </c>
      <c r="AC36" s="65">
        <f>'Glad70-before-LQ'!AC36*$CG36*AC$93</f>
        <v>16.0187254679894</v>
      </c>
      <c r="AD36" s="62">
        <f>'Glad70-before-LQ'!AD36*$CG36*AD$93</f>
        <v>0.132029927873273</v>
      </c>
      <c r="AE36" s="62">
        <f>'Glad70-before-LQ'!AE36*$CG36*AE$93</f>
        <v>2.6831829662168</v>
      </c>
      <c r="AF36" s="62">
        <f>'Glad70-before-LQ'!AF36*$CG36*AF$93</f>
        <v>0.500895033097014</v>
      </c>
      <c r="AG36" s="62">
        <f>'Glad70-before-LQ'!AG36*$CG36*AG$93</f>
        <v>45.2288948413454</v>
      </c>
      <c r="AH36" s="62">
        <f>'Glad70-before-LQ'!AH36*$CG36*AH$93</f>
        <v>154.926233652732</v>
      </c>
      <c r="AI36" s="62">
        <f>'Glad70-before-LQ'!AI36*$CG36*AI$93</f>
        <v>182.862024274243</v>
      </c>
      <c r="AJ36" s="62">
        <f>'Glad70-before-LQ'!AJ36*$CG36*AJ$93</f>
        <v>5.32779145320362</v>
      </c>
      <c r="AK36" s="62">
        <f>'Glad70-before-LQ'!AK36*$CG36*AK$93</f>
        <v>3.45610213805759</v>
      </c>
      <c r="AL36" s="62">
        <f>'Glad70-before-LQ'!AL36*$CG36*AL$93</f>
        <v>3.03843155420997</v>
      </c>
      <c r="AM36" s="62">
        <f>'Glad70-before-LQ'!AM36*$CG36*AM$93</f>
        <v>1.58112166117899</v>
      </c>
      <c r="AN36" s="62">
        <f>'Glad70-before-LQ'!AN36*$CG36*AN$93</f>
        <v>1.46668985786727</v>
      </c>
      <c r="AO36" s="62">
        <f>'Glad70-before-LQ'!AO36*$CG36*AO$93</f>
        <v>24.5847208689097</v>
      </c>
      <c r="AP36" s="62">
        <f>'Glad70-before-LQ'!AP36*$CG36*AP$93</f>
        <v>1.36029232782917</v>
      </c>
      <c r="AQ36" s="62">
        <f>'Glad70-before-LQ'!AQ36*$CG36*AQ$93</f>
        <v>0.143469941663997</v>
      </c>
      <c r="AR36" s="62">
        <f>'Glad70-before-LQ'!AR36*$CG36*AR$93</f>
        <v>0.25768149980798</v>
      </c>
      <c r="AS36" s="62">
        <f>'Glad70-before-LQ'!AS36*$CG36*AS$93</f>
        <v>13.0541450846089</v>
      </c>
      <c r="AT36" s="62">
        <f>'Glad70-before-LQ'!AT36*$CG36*AT$93</f>
        <v>0.0181027117018133</v>
      </c>
      <c r="AU36" s="62">
        <f>'Glad70-before-LQ'!AU36*$CG36*AU$93</f>
        <v>0.0219550487563653</v>
      </c>
      <c r="AV36" s="62">
        <f>'Glad70-before-LQ'!AV36*$CG36*AV$93</f>
        <v>0.0380028242810473</v>
      </c>
      <c r="AW36" s="62">
        <f>'Glad70-before-LQ'!AW36*$CG36*AW$93</f>
        <v>0.0306448201321953</v>
      </c>
      <c r="AX36" s="62">
        <f>'Glad70-before-LQ'!AX36*$CG36*AX$93</f>
        <v>0.304011998783897</v>
      </c>
      <c r="AY36" s="62">
        <f>'Glad70-before-LQ'!AY36*$CG36*AY$93</f>
        <v>0.00416852432730635</v>
      </c>
      <c r="AZ36" s="62">
        <f>'Glad70-before-LQ'!AZ36*$CG36*AZ$93</f>
        <v>0.302442690347029</v>
      </c>
      <c r="BA36" s="62">
        <f>'Glad70-before-LQ'!BA36*$CG36*BA$93</f>
        <v>0.09221243482259731</v>
      </c>
      <c r="BB36" s="62">
        <f>'Glad70-before-LQ'!BB36*$CG36*BB$93</f>
        <v>0.244756746163988</v>
      </c>
      <c r="BC36" s="62">
        <f>'Glad70-before-LQ'!BC36*$CG36*BC$93</f>
        <v>1.58601044450115</v>
      </c>
      <c r="BD36" s="62">
        <f>'Glad70-before-LQ'!BD36*$CG36*BD$93</f>
        <v>22.1292158470507</v>
      </c>
      <c r="BE36" s="62">
        <f>'Glad70-before-LQ'!BE36*$CG36*BE$93</f>
        <v>14.2906091987345</v>
      </c>
      <c r="BF36" s="62">
        <f>'Glad70-before-LQ'!BF36*$CG36*BF$93</f>
        <v>0.171584206963077</v>
      </c>
      <c r="BG36" s="62">
        <f>'Glad70-before-LQ'!BG36*$CG36*BG$93</f>
        <v>3.5791581711489</v>
      </c>
      <c r="BH36" s="62">
        <f>'Glad70-before-LQ'!BH36*$CG36*BH$93</f>
        <v>0.481531884650364</v>
      </c>
      <c r="BI36" s="62">
        <f>'Glad70-before-LQ'!BI36*$CG36*BI$93</f>
        <v>10.4665371107239</v>
      </c>
      <c r="BJ36" s="62">
        <f>'Glad70-before-LQ'!BJ36*$CG36*BJ$93</f>
        <v>0.252656110516116</v>
      </c>
      <c r="BK36" s="62">
        <f>'Glad70-before-LQ'!BK36*$CG36*BK$93</f>
        <v>1.56318483946145</v>
      </c>
      <c r="BL36" s="62">
        <f>'Glad70-before-LQ'!BL36*$CG36*BL$93</f>
        <v>3.97934533008703</v>
      </c>
      <c r="BM36" s="62">
        <f>'Glad70-before-LQ'!BM36*$CG36*BM$93</f>
        <v>0.459539162871038</v>
      </c>
      <c r="BN36" s="62">
        <f>'Glad70-before-LQ'!BN36*$CG36*BN$93</f>
        <v>0.0483218142199933</v>
      </c>
      <c r="BO36" s="62">
        <f>'Glad70-before-LQ'!BO36*$CG36*BO$93</f>
        <v>4.86377675116522</v>
      </c>
      <c r="BP36" s="62">
        <f>'Glad70-before-LQ'!BP36*$CG36*BP$93</f>
        <v>1.86835719422365</v>
      </c>
      <c r="BQ36" s="62">
        <f>'Glad70-before-LQ'!BQ36*$CG36*BQ$93</f>
        <v>0.0155411456140778</v>
      </c>
      <c r="BR36" s="62">
        <f>'Glad70-before-LQ'!BR36*$CG36*BR$93</f>
        <v>0.08691793145297221</v>
      </c>
      <c r="BS36" s="62">
        <f>'Glad70-before-LQ'!BS36*$CG36*BS$93</f>
        <v>0.0260347234270689</v>
      </c>
      <c r="BT36" s="62">
        <f>'Glad70-before-LQ'!BT36*$CG36*BT$93</f>
        <v>1.789569905585</v>
      </c>
      <c r="BU36" s="62">
        <f>'Glad70-before-LQ'!BU36*$CG36*BU$93</f>
        <v>0.81053983780603</v>
      </c>
      <c r="BV36" s="4">
        <f>SUM(D36:BU36)</f>
        <v>632.752687523423</v>
      </c>
      <c r="BW36" s="66">
        <f>'Glad-base'!BW36*'Households'!$B$3/'Households'!$B$7</f>
        <v>4.92025132121524</v>
      </c>
      <c r="BX36" s="66">
        <f>'Glad-base'!BX36*'Households'!$B$3/'Households'!$B$7</f>
        <v>0.198919472811535</v>
      </c>
      <c r="BY36" s="66">
        <f>'Glad-base'!BY36*'Businesses'!$B$4/'Businesses'!$C$4</f>
        <v>70.0237040210246</v>
      </c>
      <c r="BZ36" s="66">
        <f>'Glad-base'!BZ36*'Households'!$B$3/'Households'!$B$7</f>
        <v>9.724337360360449</v>
      </c>
      <c r="CA36" s="66">
        <f>'Glad-base'!CA36*'Households'!$B$3/'Households'!$B$7</f>
        <v>21.6248535741504</v>
      </c>
      <c r="CB36" s="66">
        <f>'Glad-base'!CB36*'Glad-id-output'!B34/'Glad-id-output'!E34</f>
        <v>0.0011776533291217</v>
      </c>
      <c r="CC36" s="62">
        <f>'Exports'!D37</f>
        <v>3.2</v>
      </c>
      <c r="CD36" s="4">
        <f>SUM(BW36:CC36)</f>
        <v>109.693243402891</v>
      </c>
      <c r="CE36" s="4">
        <f>SUM(CD36,BV36)</f>
        <v>742.445930926314</v>
      </c>
      <c r="CF36" s="67">
        <v>0.00370680934567737</v>
      </c>
      <c r="CG36" s="67">
        <f>'Glad-id-output'!I34</f>
        <v>0.9</v>
      </c>
    </row>
    <row r="37" ht="20.05" customHeight="1">
      <c r="A37" t="s" s="58">
        <v>1</v>
      </c>
      <c r="B37" s="59">
        <v>33</v>
      </c>
      <c r="C37" t="s" s="60">
        <v>34</v>
      </c>
      <c r="D37" s="61">
        <f>'Glad70-before-LQ'!D37*$CG37*D$93</f>
        <v>4.410465998743</v>
      </c>
      <c r="E37" s="62">
        <f>'Glad70-before-LQ'!E37*$CG37*E$93</f>
        <v>0.38645986299954</v>
      </c>
      <c r="F37" s="62">
        <f>'Glad70-before-LQ'!F37*$CG37*F$93</f>
        <v>0.171389441058813</v>
      </c>
      <c r="G37" s="62">
        <f>'Glad70-before-LQ'!G37*$CG37*G$93</f>
        <v>0.24733954328064</v>
      </c>
      <c r="H37" s="62">
        <f>'Glad70-before-LQ'!H37*$CG37*H$93</f>
        <v>0.336042654384955</v>
      </c>
      <c r="I37" s="62">
        <f>'Glad70-before-LQ'!I37*$CG37*I$93</f>
        <v>1.46283875260246</v>
      </c>
      <c r="J37" s="62">
        <f>'Glad70-before-LQ'!J37*$CG37*J$93</f>
        <v>18.9128527414379</v>
      </c>
      <c r="K37" s="63">
        <f>'Glad70-before-LQ'!K37*$CG37*K$93</f>
        <v>6.82671955784838</v>
      </c>
      <c r="L37" s="62">
        <f>'Glad70-before-LQ'!L37*$CG37*L$93</f>
        <v>0.860191545780247</v>
      </c>
      <c r="M37" s="62">
        <f>'Glad70-before-LQ'!M37*$CG37*M$93</f>
        <v>0.513402366114791</v>
      </c>
      <c r="N37" s="62">
        <f>'Glad70-before-LQ'!N37*$CG37*N$93</f>
        <v>1.19615622329366</v>
      </c>
      <c r="O37" s="62">
        <f>'Glad70-before-LQ'!O37*$CG37*O$93</f>
        <v>0.292900548024137</v>
      </c>
      <c r="P37" s="62">
        <f>'Glad70-before-LQ'!P37*$CG37*P$93</f>
        <v>0.17923214641647</v>
      </c>
      <c r="Q37" s="62">
        <f>'Glad70-before-LQ'!Q37*$CG37*Q$93</f>
        <v>0.288448927008236</v>
      </c>
      <c r="R37" s="62">
        <f>'Glad70-before-LQ'!R37*$CG37*R$93</f>
        <v>0.03679103000103</v>
      </c>
      <c r="S37" s="62">
        <f>'Glad70-before-LQ'!S37*$CG37*S$93</f>
        <v>0.0794678135301773</v>
      </c>
      <c r="T37" s="62">
        <f>'Glad70-before-LQ'!T37*$CG37*T$93</f>
        <v>2.90324884561383</v>
      </c>
      <c r="U37" s="62">
        <f>'Glad70-before-LQ'!U37*$CG37*U$93</f>
        <v>12.209462244795</v>
      </c>
      <c r="V37" s="62">
        <f>'Glad70-before-LQ'!V37*$CG37*V$93</f>
        <v>0.230646682157699</v>
      </c>
      <c r="W37" s="62">
        <f>'Glad70-before-LQ'!W37*$CG37*W$93</f>
        <v>5.88914436956485</v>
      </c>
      <c r="X37" s="64">
        <f>'Glad70-before-LQ'!X37*$CG37*X$93</f>
        <v>0</v>
      </c>
      <c r="Y37" s="62">
        <f>'Glad70-before-LQ'!Y37*$CG37*Y$93</f>
        <v>6.27649408899462</v>
      </c>
      <c r="Z37" s="62">
        <f>'Glad70-before-LQ'!Z37*$CG37*Z$93</f>
        <v>1.56066433871668</v>
      </c>
      <c r="AA37" s="62">
        <f>'Glad70-before-LQ'!AA37*$CG37*AA$93</f>
        <v>2.73512529006043</v>
      </c>
      <c r="AB37" s="62">
        <f>'Glad70-before-LQ'!AB37*$CG37*AB$93</f>
        <v>0.113689683445035</v>
      </c>
      <c r="AC37" s="65">
        <f>'Glad70-before-LQ'!AC37*$CG37*AC$93</f>
        <v>2.82923802993022</v>
      </c>
      <c r="AD37" s="62">
        <f>'Glad70-before-LQ'!AD37*$CG37*AD$93</f>
        <v>0.0169828142488961</v>
      </c>
      <c r="AE37" s="62">
        <f>'Glad70-before-LQ'!AE37*$CG37*AE$93</f>
        <v>0.5358604164663749</v>
      </c>
      <c r="AF37" s="62">
        <f>'Glad70-before-LQ'!AF37*$CG37*AF$93</f>
        <v>1.61631506312707</v>
      </c>
      <c r="AG37" s="62">
        <f>'Glad70-before-LQ'!AG37*$CG37*AG$93</f>
        <v>3.38670214311679</v>
      </c>
      <c r="AH37" s="62">
        <f>'Glad70-before-LQ'!AH37*$CG37*AH$93</f>
        <v>11.2846296531706</v>
      </c>
      <c r="AI37" s="62">
        <f>'Glad70-before-LQ'!AI37*$CG37*AI$93</f>
        <v>15.765070837604</v>
      </c>
      <c r="AJ37" s="62">
        <f>'Glad70-before-LQ'!AJ37*$CG37*AJ$93</f>
        <v>7.34033167865132</v>
      </c>
      <c r="AK37" s="62">
        <f>'Glad70-before-LQ'!AK37*$CG37*AK$93</f>
        <v>9.151700137535901</v>
      </c>
      <c r="AL37" s="62">
        <f>'Glad70-before-LQ'!AL37*$CG37*AL$93</f>
        <v>1.406534750338</v>
      </c>
      <c r="AM37" s="62">
        <f>'Glad70-before-LQ'!AM37*$CG37*AM$93</f>
        <v>7.5602161751969</v>
      </c>
      <c r="AN37" s="62">
        <f>'Glad70-before-LQ'!AN37*$CG37*AN$93</f>
        <v>8.085744409370159</v>
      </c>
      <c r="AO37" s="62">
        <f>'Glad70-before-LQ'!AO37*$CG37*AO$93</f>
        <v>4.79377149708064</v>
      </c>
      <c r="AP37" s="62">
        <f>'Glad70-before-LQ'!AP37*$CG37*AP$93</f>
        <v>1.19783543554405</v>
      </c>
      <c r="AQ37" s="62">
        <f>'Glad70-before-LQ'!AQ37*$CG37*AQ$93</f>
        <v>0.215621084821027</v>
      </c>
      <c r="AR37" s="62">
        <f>'Glad70-before-LQ'!AR37*$CG37*AR$93</f>
        <v>0.816730615066727</v>
      </c>
      <c r="AS37" s="62">
        <f>'Glad70-before-LQ'!AS37*$CG37*AS$93</f>
        <v>3.15151472810305</v>
      </c>
      <c r="AT37" s="62">
        <f>'Glad70-before-LQ'!AT37*$CG37*AT$93</f>
        <v>0.107811049050969</v>
      </c>
      <c r="AU37" s="62">
        <f>'Glad70-before-LQ'!AU37*$CG37*AU$93</f>
        <v>0.339916702450615</v>
      </c>
      <c r="AV37" s="62">
        <f>'Glad70-before-LQ'!AV37*$CG37*AV$93</f>
        <v>0.07543224284329619</v>
      </c>
      <c r="AW37" s="62">
        <f>'Glad70-before-LQ'!AW37*$CG37*AW$93</f>
        <v>0.012964285588787</v>
      </c>
      <c r="AX37" s="62">
        <f>'Glad70-before-LQ'!AX37*$CG37*AX$93</f>
        <v>0.408042854586893</v>
      </c>
      <c r="AY37" s="62">
        <f>'Glad70-before-LQ'!AY37*$CG37*AY$93</f>
        <v>0.0129664800847755</v>
      </c>
      <c r="AZ37" s="62">
        <f>'Glad70-before-LQ'!AZ37*$CG37*AZ$93</f>
        <v>0.415976478006278</v>
      </c>
      <c r="BA37" s="62">
        <f>'Glad70-before-LQ'!BA37*$CG37*BA$93</f>
        <v>0.222438961952236</v>
      </c>
      <c r="BB37" s="62">
        <f>'Glad70-before-LQ'!BB37*$CG37*BB$93</f>
        <v>0.579741761273758</v>
      </c>
      <c r="BC37" s="62">
        <f>'Glad70-before-LQ'!BC37*$CG37*BC$93</f>
        <v>2.91823798050638</v>
      </c>
      <c r="BD37" s="62">
        <f>'Glad70-before-LQ'!BD37*$CG37*BD$93</f>
        <v>1.01603920801597</v>
      </c>
      <c r="BE37" s="62">
        <f>'Glad70-before-LQ'!BE37*$CG37*BE$93</f>
        <v>9.2242521695936</v>
      </c>
      <c r="BF37" s="62">
        <f>'Glad70-before-LQ'!BF37*$CG37*BF$93</f>
        <v>0.163071531577416</v>
      </c>
      <c r="BG37" s="62">
        <f>'Glad70-before-LQ'!BG37*$CG37*BG$93</f>
        <v>3.82604359826911</v>
      </c>
      <c r="BH37" s="62">
        <f>'Glad70-before-LQ'!BH37*$CG37*BH$93</f>
        <v>1.19526669061932</v>
      </c>
      <c r="BI37" s="62">
        <f>'Glad70-before-LQ'!BI37*$CG37*BI$93</f>
        <v>1.8322737392002</v>
      </c>
      <c r="BJ37" s="62">
        <f>'Glad70-before-LQ'!BJ37*$CG37*BJ$93</f>
        <v>0.034620511815951</v>
      </c>
      <c r="BK37" s="62">
        <f>'Glad70-before-LQ'!BK37*$CG37*BK$93</f>
        <v>2.84044130789372</v>
      </c>
      <c r="BL37" s="62">
        <f>'Glad70-before-LQ'!BL37*$CG37*BL$93</f>
        <v>9.496628459584191</v>
      </c>
      <c r="BM37" s="62">
        <f>'Glad70-before-LQ'!BM37*$CG37*BM$93</f>
        <v>1.16230098016236</v>
      </c>
      <c r="BN37" s="62">
        <f>'Glad70-before-LQ'!BN37*$CG37*BN$93</f>
        <v>0.131339000955521</v>
      </c>
      <c r="BO37" s="62">
        <f>'Glad70-before-LQ'!BO37*$CG37*BO$93</f>
        <v>19.7035608240461</v>
      </c>
      <c r="BP37" s="62">
        <f>'Glad70-before-LQ'!BP37*$CG37*BP$93</f>
        <v>5.33512676207431</v>
      </c>
      <c r="BQ37" s="62">
        <f>'Glad70-before-LQ'!BQ37*$CG37*BQ$93</f>
        <v>0.0748193189557268</v>
      </c>
      <c r="BR37" s="62">
        <f>'Glad70-before-LQ'!BR37*$CG37*BR$93</f>
        <v>0.5015047143326949</v>
      </c>
      <c r="BS37" s="62">
        <f>'Glad70-before-LQ'!BS37*$CG37*BS$93</f>
        <v>0.08041555464160061</v>
      </c>
      <c r="BT37" s="62">
        <f>'Glad70-before-LQ'!BT37*$CG37*BT$93</f>
        <v>10.0603609272301</v>
      </c>
      <c r="BU37" s="62">
        <f>'Glad70-before-LQ'!BU37*$CG37*BU$93</f>
        <v>2.19985941745328</v>
      </c>
      <c r="BV37" s="4">
        <f>SUM(D37:BU37)</f>
        <v>221.245427678009</v>
      </c>
      <c r="BW37" s="66">
        <f>'Glad-base'!BW37*'Households'!$B$3/'Households'!$B$7</f>
        <v>119.927536886540</v>
      </c>
      <c r="BX37" s="66">
        <f>'Glad-base'!BX37*'Households'!$B$3/'Households'!$B$7</f>
        <v>1.77713974529351</v>
      </c>
      <c r="BY37" s="66">
        <f>'Glad-base'!BY37*'Businesses'!$B$4/'Businesses'!$C$4</f>
        <v>16.1905286176707</v>
      </c>
      <c r="BZ37" s="66">
        <f>'Glad-base'!BZ37*'Households'!$B$3/'Households'!$B$7</f>
        <v>1.81258155936148</v>
      </c>
      <c r="CA37" s="66">
        <f>'Glad-base'!CA37*'Households'!$B$3/'Households'!$B$7</f>
        <v>5.57807353062822</v>
      </c>
      <c r="CB37" s="66">
        <f>'Glad-base'!CB37*'Glad-id-output'!B35/'Glad-id-output'!E35</f>
        <v>1.4218651423231</v>
      </c>
      <c r="CC37" s="62">
        <f>'Exports'!D38</f>
        <v>60.6</v>
      </c>
      <c r="CD37" s="4">
        <f>SUM(BW37:CC37)</f>
        <v>207.307725481817</v>
      </c>
      <c r="CE37" s="4">
        <f>SUM(CD37,BV37)</f>
        <v>428.553153159826</v>
      </c>
      <c r="CF37" s="67">
        <v>0.00251907091382932</v>
      </c>
      <c r="CG37" s="67">
        <f>'Glad-id-output'!I35</f>
        <v>0.78</v>
      </c>
    </row>
    <row r="38" ht="20.05" customHeight="1">
      <c r="A38" t="s" s="58">
        <v>1</v>
      </c>
      <c r="B38" s="59">
        <v>34</v>
      </c>
      <c r="C38" t="s" s="60">
        <v>197</v>
      </c>
      <c r="D38" s="61">
        <f>'Glad70-before-LQ'!D38*$CG38*D$93</f>
        <v>1.17896826220626</v>
      </c>
      <c r="E38" s="62">
        <f>'Glad70-before-LQ'!E38*$CG38*E$93</f>
        <v>0.192695615328317</v>
      </c>
      <c r="F38" s="62">
        <f>'Glad70-before-LQ'!F38*$CG38*F$93</f>
        <v>0.035152274750332</v>
      </c>
      <c r="G38" s="62">
        <f>'Glad70-before-LQ'!G38*$CG38*G$93</f>
        <v>0.107760407491596</v>
      </c>
      <c r="H38" s="62">
        <f>'Glad70-before-LQ'!H38*$CG38*H$93</f>
        <v>0.110142674631858</v>
      </c>
      <c r="I38" s="62">
        <f>'Glad70-before-LQ'!I38*$CG38*I$93</f>
        <v>0.5956556780440589</v>
      </c>
      <c r="J38" s="62">
        <f>'Glad70-before-LQ'!J38*$CG38*J$93</f>
        <v>9.62861088430467</v>
      </c>
      <c r="K38" s="63">
        <f>'Glad70-before-LQ'!K38*$CG38*K$93</f>
        <v>5.590444207435</v>
      </c>
      <c r="L38" s="62">
        <f>'Glad70-before-LQ'!L38*$CG38*L$93</f>
        <v>0.363285099349438</v>
      </c>
      <c r="M38" s="62">
        <f>'Glad70-before-LQ'!M38*$CG38*M$93</f>
        <v>0.199268638244886</v>
      </c>
      <c r="N38" s="62">
        <f>'Glad70-before-LQ'!N38*$CG38*N$93</f>
        <v>0.456666682306312</v>
      </c>
      <c r="O38" s="62">
        <f>'Glad70-before-LQ'!O38*$CG38*O$93</f>
        <v>0.106888629253389</v>
      </c>
      <c r="P38" s="62">
        <f>'Glad70-before-LQ'!P38*$CG38*P$93</f>
        <v>0.158265091869462</v>
      </c>
      <c r="Q38" s="62">
        <f>'Glad70-before-LQ'!Q38*$CG38*Q$93</f>
        <v>0.0952723635623994</v>
      </c>
      <c r="R38" s="62">
        <f>'Glad70-before-LQ'!R38*$CG38*R$93</f>
        <v>0.0165044210639389</v>
      </c>
      <c r="S38" s="62">
        <f>'Glad70-before-LQ'!S38*$CG38*S$93</f>
        <v>0.0324063515916093</v>
      </c>
      <c r="T38" s="62">
        <f>'Glad70-before-LQ'!T38*$CG38*T$93</f>
        <v>0.613483022733046</v>
      </c>
      <c r="U38" s="62">
        <f>'Glad70-before-LQ'!U38*$CG38*U$93</f>
        <v>4.25549961974094</v>
      </c>
      <c r="V38" s="62">
        <f>'Glad70-before-LQ'!V38*$CG38*V$93</f>
        <v>0.0852614569783476</v>
      </c>
      <c r="W38" s="62">
        <f>'Glad70-before-LQ'!W38*$CG38*W$93</f>
        <v>2.54611283118395</v>
      </c>
      <c r="X38" s="64">
        <f>'Glad70-before-LQ'!X38*$CG38*X$93</f>
        <v>0</v>
      </c>
      <c r="Y38" s="62">
        <f>'Glad70-before-LQ'!Y38*$CG38*Y$93</f>
        <v>3.14184941425044</v>
      </c>
      <c r="Z38" s="62">
        <f>'Glad70-before-LQ'!Z38*$CG38*Z$93</f>
        <v>0.58093608614354</v>
      </c>
      <c r="AA38" s="62">
        <f>'Glad70-before-LQ'!AA38*$CG38*AA$93</f>
        <v>1.09882474984488</v>
      </c>
      <c r="AB38" s="62">
        <f>'Glad70-before-LQ'!AB38*$CG38*AB$93</f>
        <v>0.06466740086160649</v>
      </c>
      <c r="AC38" s="65">
        <f>'Glad70-before-LQ'!AC38*$CG38*AC$93</f>
        <v>1.18105604908315</v>
      </c>
      <c r="AD38" s="62">
        <f>'Glad70-before-LQ'!AD38*$CG38*AD$93</f>
        <v>0.00721222571677002</v>
      </c>
      <c r="AE38" s="62">
        <f>'Glad70-before-LQ'!AE38*$CG38*AE$93</f>
        <v>0.287197458458226</v>
      </c>
      <c r="AF38" s="62">
        <f>'Glad70-before-LQ'!AF38*$CG38*AF$93</f>
        <v>1.58908104995767</v>
      </c>
      <c r="AG38" s="62">
        <f>'Glad70-before-LQ'!AG38*$CG38*AG$93</f>
        <v>1.44575359054941</v>
      </c>
      <c r="AH38" s="62">
        <f>'Glad70-before-LQ'!AH38*$CG38*AH$93</f>
        <v>5.45839993479765</v>
      </c>
      <c r="AI38" s="62">
        <f>'Glad70-before-LQ'!AI38*$CG38*AI$93</f>
        <v>8.225336506164931</v>
      </c>
      <c r="AJ38" s="62">
        <f>'Glad70-before-LQ'!AJ38*$CG38*AJ$93</f>
        <v>4.57966909249622</v>
      </c>
      <c r="AK38" s="62">
        <f>'Glad70-before-LQ'!AK38*$CG38*AK$93</f>
        <v>9.28153634129748</v>
      </c>
      <c r="AL38" s="62">
        <f>'Glad70-before-LQ'!AL38*$CG38*AL$93</f>
        <v>0.760633257285357</v>
      </c>
      <c r="AM38" s="62">
        <f>'Glad70-before-LQ'!AM38*$CG38*AM$93</f>
        <v>4.43525270333321</v>
      </c>
      <c r="AN38" s="62">
        <f>'Glad70-before-LQ'!AN38*$CG38*AN$93</f>
        <v>8.374789918489331</v>
      </c>
      <c r="AO38" s="62">
        <f>'Glad70-before-LQ'!AO38*$CG38*AO$93</f>
        <v>2.17715933428005</v>
      </c>
      <c r="AP38" s="62">
        <f>'Glad70-before-LQ'!AP38*$CG38*AP$93</f>
        <v>0.802610977198783</v>
      </c>
      <c r="AQ38" s="62">
        <f>'Glad70-before-LQ'!AQ38*$CG38*AQ$93</f>
        <v>0.08383910089087671</v>
      </c>
      <c r="AR38" s="62">
        <f>'Glad70-before-LQ'!AR38*$CG38*AR$93</f>
        <v>0.492966986156146</v>
      </c>
      <c r="AS38" s="62">
        <f>'Glad70-before-LQ'!AS38*$CG38*AS$93</f>
        <v>1.45915288560376</v>
      </c>
      <c r="AT38" s="62">
        <f>'Glad70-before-LQ'!AT38*$CG38*AT$93</f>
        <v>0.0229813012579299</v>
      </c>
      <c r="AU38" s="62">
        <f>'Glad70-before-LQ'!AU38*$CG38*AU$93</f>
        <v>0.0621186751179492</v>
      </c>
      <c r="AV38" s="62">
        <f>'Glad70-before-LQ'!AV38*$CG38*AV$93</f>
        <v>0.0152677137059212</v>
      </c>
      <c r="AW38" s="62">
        <f>'Glad70-before-LQ'!AW38*$CG38*AW$93</f>
        <v>0.0199963695407202</v>
      </c>
      <c r="AX38" s="62">
        <f>'Glad70-before-LQ'!AX38*$CG38*AX$93</f>
        <v>0.130712003073806</v>
      </c>
      <c r="AY38" s="62">
        <f>'Glad70-before-LQ'!AY38*$CG38*AY$93</f>
        <v>0.00840436983520732</v>
      </c>
      <c r="AZ38" s="62">
        <f>'Glad70-before-LQ'!AZ38*$CG38*AZ$93</f>
        <v>0.219569933334619</v>
      </c>
      <c r="BA38" s="62">
        <f>'Glad70-before-LQ'!BA38*$CG38*BA$93</f>
        <v>0.0521633677342687</v>
      </c>
      <c r="BB38" s="62">
        <f>'Glad70-before-LQ'!BB38*$CG38*BB$93</f>
        <v>0.178820071018033</v>
      </c>
      <c r="BC38" s="62">
        <f>'Glad70-before-LQ'!BC38*$CG38*BC$93</f>
        <v>1.5417402057466</v>
      </c>
      <c r="BD38" s="62">
        <f>'Glad70-before-LQ'!BD38*$CG38*BD$93</f>
        <v>0.597076676449747</v>
      </c>
      <c r="BE38" s="62">
        <f>'Glad70-before-LQ'!BE38*$CG38*BE$93</f>
        <v>4.12680908286865</v>
      </c>
      <c r="BF38" s="62">
        <f>'Glad70-before-LQ'!BF38*$CG38*BF$93</f>
        <v>0.06659380565777211</v>
      </c>
      <c r="BG38" s="62">
        <f>'Glad70-before-LQ'!BG38*$CG38*BG$93</f>
        <v>2.04261358618637</v>
      </c>
      <c r="BH38" s="62">
        <f>'Glad70-before-LQ'!BH38*$CG38*BH$93</f>
        <v>0.608401751341989</v>
      </c>
      <c r="BI38" s="62">
        <f>'Glad70-before-LQ'!BI38*$CG38*BI$93</f>
        <v>0.630767126631966</v>
      </c>
      <c r="BJ38" s="62">
        <f>'Glad70-before-LQ'!BJ38*$CG38*BJ$93</f>
        <v>0.0182587750981343</v>
      </c>
      <c r="BK38" s="62">
        <f>'Glad70-before-LQ'!BK38*$CG38*BK$93</f>
        <v>1.32664043965664</v>
      </c>
      <c r="BL38" s="62">
        <f>'Glad70-before-LQ'!BL38*$CG38*BL$93</f>
        <v>3.67393417955706</v>
      </c>
      <c r="BM38" s="62">
        <f>'Glad70-before-LQ'!BM38*$CG38*BM$93</f>
        <v>0.483764264586789</v>
      </c>
      <c r="BN38" s="62">
        <f>'Glad70-before-LQ'!BN38*$CG38*BN$93</f>
        <v>0.0594314648546382</v>
      </c>
      <c r="BO38" s="62">
        <f>'Glad70-before-LQ'!BO38*$CG38*BO$93</f>
        <v>8.987016946451931</v>
      </c>
      <c r="BP38" s="62">
        <f>'Glad70-before-LQ'!BP38*$CG38*BP$93</f>
        <v>4.24950225564966</v>
      </c>
      <c r="BQ38" s="62">
        <f>'Glad70-before-LQ'!BQ38*$CG38*BQ$93</f>
        <v>0.0353773039162784</v>
      </c>
      <c r="BR38" s="62">
        <f>'Glad70-before-LQ'!BR38*$CG38*BR$93</f>
        <v>0.111070211632562</v>
      </c>
      <c r="BS38" s="62">
        <f>'Glad70-before-LQ'!BS38*$CG38*BS$93</f>
        <v>0.0322716749974058</v>
      </c>
      <c r="BT38" s="62">
        <f>'Glad70-before-LQ'!BT38*$CG38*BT$93</f>
        <v>3.95961469631412</v>
      </c>
      <c r="BU38" s="62">
        <f>'Glad70-before-LQ'!BU38*$CG38*BU$93</f>
        <v>1.27496819229988</v>
      </c>
      <c r="BV38" s="4">
        <f>SUM(D38:BU38)</f>
        <v>116.432155719446</v>
      </c>
      <c r="BW38" s="66">
        <f>'Glad-base'!BW38*'Households'!$B$3/'Households'!$B$7</f>
        <v>266.415020678187</v>
      </c>
      <c r="BX38" s="66">
        <f>'Glad-base'!BX38*'Households'!$B$3/'Households'!$B$7</f>
        <v>7.70407962006179</v>
      </c>
      <c r="BY38" s="66">
        <f>'Glad-base'!BY38*'Businesses'!$B$4/'Businesses'!$C$4</f>
        <v>4.11725037316965</v>
      </c>
      <c r="BZ38" s="66">
        <f>'Glad-base'!BZ38*'Households'!$B$3/'Households'!$B$7</f>
        <v>0.340156209485067</v>
      </c>
      <c r="CA38" s="66">
        <f>'Glad-base'!CA38*'Households'!$B$3/'Households'!$B$7</f>
        <v>1.42684037128733</v>
      </c>
      <c r="CB38" s="66">
        <f>'Glad-base'!CB38*'Glad-id-output'!B36/'Glad-id-output'!E36</f>
        <v>0.206717910551031</v>
      </c>
      <c r="CC38" s="62">
        <f>'Exports'!D39</f>
        <v>64.3</v>
      </c>
      <c r="CD38" s="4">
        <f>SUM(BW38:CC38)</f>
        <v>344.510065162742</v>
      </c>
      <c r="CE38" s="4">
        <f>SUM(CD38,BV38)</f>
        <v>460.942220882188</v>
      </c>
      <c r="CF38" s="67">
        <v>0.00443931233238121</v>
      </c>
      <c r="CG38" s="67">
        <f>'Glad-id-output'!I36</f>
        <v>0.98</v>
      </c>
    </row>
    <row r="39" ht="20.05" customHeight="1">
      <c r="A39" t="s" s="58">
        <v>1</v>
      </c>
      <c r="B39" s="59">
        <v>35</v>
      </c>
      <c r="C39" t="s" s="60">
        <v>123</v>
      </c>
      <c r="D39" s="61">
        <f>'Glad70-before-LQ'!D39*$CG39*D$93</f>
        <v>0.078993545623376</v>
      </c>
      <c r="E39" s="62">
        <f>'Glad70-before-LQ'!E39*$CG39*E$93</f>
        <v>0.0025664976186386</v>
      </c>
      <c r="F39" s="62">
        <f>'Glad70-before-LQ'!F39*$CG39*F$93</f>
        <v>3.21956416580663e-05</v>
      </c>
      <c r="G39" s="62">
        <f>'Glad70-before-LQ'!G39*$CG39*G$93</f>
        <v>0.00294243170582546</v>
      </c>
      <c r="H39" s="62">
        <f>'Glad70-before-LQ'!H39*$CG39*H$93</f>
        <v>0.00160885478380844</v>
      </c>
      <c r="I39" s="62">
        <f>'Glad70-before-LQ'!I39*$CG39*I$93</f>
        <v>0.41189176817856</v>
      </c>
      <c r="J39" s="62">
        <f>'Glad70-before-LQ'!J39*$CG39*J$93</f>
        <v>4.08411327298789</v>
      </c>
      <c r="K39" s="63">
        <f>'Glad70-before-LQ'!K39*$CG39*K$93</f>
        <v>0.142854530537888</v>
      </c>
      <c r="L39" s="62">
        <f>'Glad70-before-LQ'!L39*$CG39*L$93</f>
        <v>0.139495060498504</v>
      </c>
      <c r="M39" s="62">
        <f>'Glad70-before-LQ'!M39*$CG39*M$93</f>
        <v>0.10234871499635</v>
      </c>
      <c r="N39" s="62">
        <f>'Glad70-before-LQ'!N39*$CG39*N$93</f>
        <v>0.0135344038318841</v>
      </c>
      <c r="O39" s="62">
        <f>'Glad70-before-LQ'!O39*$CG39*O$93</f>
        <v>0.063819110135051</v>
      </c>
      <c r="P39" s="62">
        <f>'Glad70-before-LQ'!P39*$CG39*P$93</f>
        <v>0.00119738344175259</v>
      </c>
      <c r="Q39" s="62">
        <f>'Glad70-before-LQ'!Q39*$CG39*Q$93</f>
        <v>0.00304258816206074</v>
      </c>
      <c r="R39" s="62">
        <f>'Glad70-before-LQ'!R39*$CG39*R$93</f>
        <v>0.00263562385752839</v>
      </c>
      <c r="S39" s="62">
        <f>'Glad70-before-LQ'!S39*$CG39*S$93</f>
        <v>0.00444415009661974</v>
      </c>
      <c r="T39" s="62">
        <f>'Glad70-before-LQ'!T39*$CG39*T$93</f>
        <v>0.651310830679165</v>
      </c>
      <c r="U39" s="62">
        <f>'Glad70-before-LQ'!U39*$CG39*U$93</f>
        <v>0.677242023304846</v>
      </c>
      <c r="V39" s="62">
        <f>'Glad70-before-LQ'!V39*$CG39*V$93</f>
        <v>0.00923542186703376</v>
      </c>
      <c r="W39" s="62">
        <f>'Glad70-before-LQ'!W39*$CG39*W$93</f>
        <v>0.216375971968454</v>
      </c>
      <c r="X39" s="64">
        <f>'Glad70-before-LQ'!X39*$CG39*X$93</f>
        <v>0</v>
      </c>
      <c r="Y39" s="62">
        <f>'Glad70-before-LQ'!Y39*$CG39*Y$93</f>
        <v>0.255521424832387</v>
      </c>
      <c r="Z39" s="62">
        <f>'Glad70-before-LQ'!Z39*$CG39*Z$93</f>
        <v>0.0408829801179895</v>
      </c>
      <c r="AA39" s="62">
        <f>'Glad70-before-LQ'!AA39*$CG39*AA$93</f>
        <v>0.0376600702496092</v>
      </c>
      <c r="AB39" s="62">
        <f>'Glad70-before-LQ'!AB39*$CG39*AB$93</f>
        <v>0.000976137404119489</v>
      </c>
      <c r="AC39" s="65">
        <f>'Glad70-before-LQ'!AC39*$CG39*AC$93</f>
        <v>0.192130270600683</v>
      </c>
      <c r="AD39" s="62">
        <f>'Glad70-before-LQ'!AD39*$CG39*AD$93</f>
        <v>0.0009975023393298419</v>
      </c>
      <c r="AE39" s="62">
        <f>'Glad70-before-LQ'!AE39*$CG39*AE$93</f>
        <v>0.0321794439953221</v>
      </c>
      <c r="AF39" s="62">
        <f>'Glad70-before-LQ'!AF39*$CG39*AF$93</f>
        <v>0.150944601421558</v>
      </c>
      <c r="AG39" s="62">
        <f>'Glad70-before-LQ'!AG39*$CG39*AG$93</f>
        <v>0.0340076058906058</v>
      </c>
      <c r="AH39" s="62">
        <f>'Glad70-before-LQ'!AH39*$CG39*AH$93</f>
        <v>0.537569459579367</v>
      </c>
      <c r="AI39" s="62">
        <f>'Glad70-before-LQ'!AI39*$CG39*AI$93</f>
        <v>2.54332820141804</v>
      </c>
      <c r="AJ39" s="62">
        <f>'Glad70-before-LQ'!AJ39*$CG39*AJ$93</f>
        <v>0.706963548220428</v>
      </c>
      <c r="AK39" s="62">
        <f>'Glad70-before-LQ'!AK39*$CG39*AK$93</f>
        <v>0.9324378146926739</v>
      </c>
      <c r="AL39" s="62">
        <f>'Glad70-before-LQ'!AL39*$CG39*AL$93</f>
        <v>0.0243454600172673</v>
      </c>
      <c r="AM39" s="62">
        <f>'Glad70-before-LQ'!AM39*$CG39*AM$93</f>
        <v>0.452883527232253</v>
      </c>
      <c r="AN39" s="62">
        <f>'Glad70-before-LQ'!AN39*$CG39*AN$93</f>
        <v>0.317467454005615</v>
      </c>
      <c r="AO39" s="62">
        <f>'Glad70-before-LQ'!AO39*$CG39*AO$93</f>
        <v>0.267708011247341</v>
      </c>
      <c r="AP39" s="62">
        <f>'Glad70-before-LQ'!AP39*$CG39*AP$93</f>
        <v>0.0541101315115397</v>
      </c>
      <c r="AQ39" s="62">
        <f>'Glad70-before-LQ'!AQ39*$CG39*AQ$93</f>
        <v>0.0209073704157711</v>
      </c>
      <c r="AR39" s="62">
        <f>'Glad70-before-LQ'!AR39*$CG39*AR$93</f>
        <v>0.0630459174085705</v>
      </c>
      <c r="AS39" s="62">
        <f>'Glad70-before-LQ'!AS39*$CG39*AS$93</f>
        <v>0.566459811232464</v>
      </c>
      <c r="AT39" s="62">
        <f>'Glad70-before-LQ'!AT39*$CG39*AT$93</f>
        <v>0.00698817838392233</v>
      </c>
      <c r="AU39" s="62">
        <f>'Glad70-before-LQ'!AU39*$CG39*AU$93</f>
        <v>0.00816227162143099</v>
      </c>
      <c r="AV39" s="62">
        <f>'Glad70-before-LQ'!AV39*$CG39*AV$93</f>
        <v>0.00511041806740703</v>
      </c>
      <c r="AW39" s="62">
        <f>'Glad70-before-LQ'!AW39*$CG39*AW$93</f>
        <v>0.000684935834911415</v>
      </c>
      <c r="AX39" s="62">
        <f>'Glad70-before-LQ'!AX39*$CG39*AX$93</f>
        <v>0.0414531767290731</v>
      </c>
      <c r="AY39" s="62">
        <f>'Glad70-before-LQ'!AY39*$CG39*AY$93</f>
        <v>0.00133561500363595</v>
      </c>
      <c r="AZ39" s="62">
        <f>'Glad70-before-LQ'!AZ39*$CG39*AZ$93</f>
        <v>0.0384528260756096</v>
      </c>
      <c r="BA39" s="62">
        <f>'Glad70-before-LQ'!BA39*$CG39*BA$93</f>
        <v>0.011742561578876</v>
      </c>
      <c r="BB39" s="62">
        <f>'Glad70-before-LQ'!BB39*$CG39*BB$93</f>
        <v>0.0534823660951805</v>
      </c>
      <c r="BC39" s="62">
        <f>'Glad70-before-LQ'!BC39*$CG39*BC$93</f>
        <v>0.607073364394354</v>
      </c>
      <c r="BD39" s="62">
        <f>'Glad70-before-LQ'!BD39*$CG39*BD$93</f>
        <v>0.122406597890847</v>
      </c>
      <c r="BE39" s="62">
        <f>'Glad70-before-LQ'!BE39*$CG39*BE$93</f>
        <v>1.91825002661264</v>
      </c>
      <c r="BF39" s="62">
        <f>'Glad70-before-LQ'!BF39*$CG39*BF$93</f>
        <v>0.0124326832923461</v>
      </c>
      <c r="BG39" s="62">
        <f>'Glad70-before-LQ'!BG39*$CG39*BG$93</f>
        <v>0.850800944418125</v>
      </c>
      <c r="BH39" s="62">
        <f>'Glad70-before-LQ'!BH39*$CG39*BH$93</f>
        <v>0.08553001674952231</v>
      </c>
      <c r="BI39" s="62">
        <f>'Glad70-before-LQ'!BI39*$CG39*BI$93</f>
        <v>0.250981642584975</v>
      </c>
      <c r="BJ39" s="62">
        <f>'Glad70-before-LQ'!BJ39*$CG39*BJ$93</f>
        <v>0.000896964264754932</v>
      </c>
      <c r="BK39" s="62">
        <f>'Glad70-before-LQ'!BK39*$CG39*BK$93</f>
        <v>0.209430482726959</v>
      </c>
      <c r="BL39" s="62">
        <f>'Glad70-before-LQ'!BL39*$CG39*BL$93</f>
        <v>0.577112069401139</v>
      </c>
      <c r="BM39" s="62">
        <f>'Glad70-before-LQ'!BM39*$CG39*BM$93</f>
        <v>0.0846438280426511</v>
      </c>
      <c r="BN39" s="62">
        <f>'Glad70-before-LQ'!BN39*$CG39*BN$93</f>
        <v>0.0161656890822308</v>
      </c>
      <c r="BO39" s="62">
        <f>'Glad70-before-LQ'!BO39*$CG39*BO$93</f>
        <v>0.169855634610447</v>
      </c>
      <c r="BP39" s="62">
        <f>'Glad70-before-LQ'!BP39*$CG39*BP$93</f>
        <v>0.242108066650751</v>
      </c>
      <c r="BQ39" s="62">
        <f>'Glad70-before-LQ'!BQ39*$CG39*BQ$93</f>
        <v>0.00618577828367553</v>
      </c>
      <c r="BR39" s="62">
        <f>'Glad70-before-LQ'!BR39*$CG39*BR$93</f>
        <v>0.0261962847938646</v>
      </c>
      <c r="BS39" s="62">
        <f>'Glad70-before-LQ'!BS39*$CG39*BS$93</f>
        <v>0.00583998326598655</v>
      </c>
      <c r="BT39" s="62">
        <f>'Glad70-before-LQ'!BT39*$CG39*BT$93</f>
        <v>0.0588637535883043</v>
      </c>
      <c r="BU39" s="62">
        <f>'Glad70-before-LQ'!BU39*$CG39*BU$93</f>
        <v>0.113495972838012</v>
      </c>
      <c r="BV39" s="4">
        <f>SUM(D39:BU39)</f>
        <v>19.3678932566315</v>
      </c>
      <c r="BW39" s="66">
        <f>'Glad-base'!BW39*'Households'!$B$3/'Households'!$B$7</f>
        <v>18.4590320574253</v>
      </c>
      <c r="BX39" s="66">
        <f>'Glad-base'!BX39*'Households'!$B$3/'Households'!$B$7</f>
        <v>0.0488896051699279</v>
      </c>
      <c r="BY39" s="66">
        <f>'Glad-base'!BY39*'Businesses'!$B$4/'Businesses'!$C$4</f>
        <v>0.00897118624505088</v>
      </c>
      <c r="BZ39" s="66">
        <f>'Glad-base'!BZ39*'Households'!$B$3/'Households'!$B$7</f>
        <v>0.00114642389289392</v>
      </c>
      <c r="CA39" s="66">
        <f>'Glad-base'!CA39*'Households'!$B$3/'Households'!$B$7</f>
        <v>0.00339150401647786</v>
      </c>
      <c r="CB39" s="66">
        <f>'Glad-base'!CB39*'Glad-id-output'!B37/'Glad-id-output'!E37</f>
        <v>0</v>
      </c>
      <c r="CC39" s="62">
        <f>'Exports'!D40</f>
        <v>44.5</v>
      </c>
      <c r="CD39" s="4">
        <f>SUM(BW39:CC39)</f>
        <v>63.0214307767497</v>
      </c>
      <c r="CE39" s="4">
        <f>SUM(CD39,BV39)</f>
        <v>82.3893240333812</v>
      </c>
      <c r="CF39" s="67">
        <v>0.00525140703929073</v>
      </c>
      <c r="CG39" s="67">
        <f>'Glad-id-output'!I37</f>
        <v>0.98</v>
      </c>
    </row>
    <row r="40" ht="20.05" customHeight="1">
      <c r="A40" t="s" s="58">
        <v>1</v>
      </c>
      <c r="B40" s="59">
        <v>36</v>
      </c>
      <c r="C40" t="s" s="60">
        <v>198</v>
      </c>
      <c r="D40" s="61">
        <f>'Glad70-before-LQ'!D40*$CG40*D$93</f>
        <v>0.356653149772913</v>
      </c>
      <c r="E40" s="62">
        <f>'Glad70-before-LQ'!E40*$CG40*E$93</f>
        <v>0.0473188709689466</v>
      </c>
      <c r="F40" s="62">
        <f>'Glad70-before-LQ'!F40*$CG40*F$93</f>
        <v>0.001817635612322</v>
      </c>
      <c r="G40" s="62">
        <f>'Glad70-before-LQ'!G40*$CG40*G$93</f>
        <v>0.0299090122478755</v>
      </c>
      <c r="H40" s="62">
        <f>'Glad70-before-LQ'!H40*$CG40*H$93</f>
        <v>0.0105764018846514</v>
      </c>
      <c r="I40" s="62">
        <f>'Glad70-before-LQ'!I40*$CG40*I$93</f>
        <v>0.297543768184367</v>
      </c>
      <c r="J40" s="62">
        <f>'Glad70-before-LQ'!J40*$CG40*J$93</f>
        <v>5.12988274901992</v>
      </c>
      <c r="K40" s="63">
        <f>'Glad70-before-LQ'!K40*$CG40*K$93</f>
        <v>0.659683217936476</v>
      </c>
      <c r="L40" s="62">
        <f>'Glad70-before-LQ'!L40*$CG40*L$93</f>
        <v>0.123230896533298</v>
      </c>
      <c r="M40" s="62">
        <f>'Glad70-before-LQ'!M40*$CG40*M$93</f>
        <v>0.17379844138344</v>
      </c>
      <c r="N40" s="62">
        <f>'Glad70-before-LQ'!N40*$CG40*N$93</f>
        <v>0.08262286946535551</v>
      </c>
      <c r="O40" s="62">
        <f>'Glad70-before-LQ'!O40*$CG40*O$93</f>
        <v>0.5491578159671709</v>
      </c>
      <c r="P40" s="62">
        <f>'Glad70-before-LQ'!P40*$CG40*P$93</f>
        <v>0.00662804095943921</v>
      </c>
      <c r="Q40" s="62">
        <f>'Glad70-before-LQ'!Q40*$CG40*Q$93</f>
        <v>0.0166266735336946</v>
      </c>
      <c r="R40" s="62">
        <f>'Glad70-before-LQ'!R40*$CG40*R$93</f>
        <v>0.0114772877326233</v>
      </c>
      <c r="S40" s="62">
        <f>'Glad70-before-LQ'!S40*$CG40*S$93</f>
        <v>0.0206542692959389</v>
      </c>
      <c r="T40" s="62">
        <f>'Glad70-before-LQ'!T40*$CG40*T$93</f>
        <v>0.719241449558048</v>
      </c>
      <c r="U40" s="62">
        <f>'Glad70-before-LQ'!U40*$CG40*U$93</f>
        <v>3.44615806417853</v>
      </c>
      <c r="V40" s="62">
        <f>'Glad70-before-LQ'!V40*$CG40*V$93</f>
        <v>0.0414299426179965</v>
      </c>
      <c r="W40" s="62">
        <f>'Glad70-before-LQ'!W40*$CG40*W$93</f>
        <v>1.43090866911624</v>
      </c>
      <c r="X40" s="64">
        <f>'Glad70-before-LQ'!X40*$CG40*X$93</f>
        <v>0</v>
      </c>
      <c r="Y40" s="62">
        <f>'Glad70-before-LQ'!Y40*$CG40*Y$93</f>
        <v>1.37624884586305</v>
      </c>
      <c r="Z40" s="62">
        <f>'Glad70-before-LQ'!Z40*$CG40*Z$93</f>
        <v>0.219136785040078</v>
      </c>
      <c r="AA40" s="62">
        <f>'Glad70-before-LQ'!AA40*$CG40*AA$93</f>
        <v>0.207337550091697</v>
      </c>
      <c r="AB40" s="62">
        <f>'Glad70-before-LQ'!AB40*$CG40*AB$93</f>
        <v>0.00831398915483313</v>
      </c>
      <c r="AC40" s="65">
        <f>'Glad70-before-LQ'!AC40*$CG40*AC$93</f>
        <v>1.03496941094214</v>
      </c>
      <c r="AD40" s="62">
        <f>'Glad70-before-LQ'!AD40*$CG40*AD$93</f>
        <v>0.00202337724581244</v>
      </c>
      <c r="AE40" s="62">
        <f>'Glad70-before-LQ'!AE40*$CG40*AE$93</f>
        <v>0.134837313503307</v>
      </c>
      <c r="AF40" s="62">
        <f>'Glad70-before-LQ'!AF40*$CG40*AF$93</f>
        <v>0.40083737497244</v>
      </c>
      <c r="AG40" s="62">
        <f>'Glad70-before-LQ'!AG40*$CG40*AG$93</f>
        <v>0.107980278758054</v>
      </c>
      <c r="AH40" s="62">
        <f>'Glad70-before-LQ'!AH40*$CG40*AH$93</f>
        <v>1.06469562794416</v>
      </c>
      <c r="AI40" s="62">
        <f>'Glad70-before-LQ'!AI40*$CG40*AI$93</f>
        <v>3.68550297623934</v>
      </c>
      <c r="AJ40" s="62">
        <f>'Glad70-before-LQ'!AJ40*$CG40*AJ$93</f>
        <v>1.10108068699614</v>
      </c>
      <c r="AK40" s="62">
        <f>'Glad70-before-LQ'!AK40*$CG40*AK$93</f>
        <v>1.72095026465241</v>
      </c>
      <c r="AL40" s="62">
        <f>'Glad70-before-LQ'!AL40*$CG40*AL$93</f>
        <v>0.0612410056501978</v>
      </c>
      <c r="AM40" s="62">
        <f>'Glad70-before-LQ'!AM40*$CG40*AM$93</f>
        <v>0.511332264019744</v>
      </c>
      <c r="AN40" s="62">
        <f>'Glad70-before-LQ'!AN40*$CG40*AN$93</f>
        <v>0.891134851091807</v>
      </c>
      <c r="AO40" s="62">
        <f>'Glad70-before-LQ'!AO40*$CG40*AO$93</f>
        <v>0.510021770799181</v>
      </c>
      <c r="AP40" s="62">
        <f>'Glad70-before-LQ'!AP40*$CG40*AP$93</f>
        <v>0.144941505843915</v>
      </c>
      <c r="AQ40" s="62">
        <f>'Glad70-before-LQ'!AQ40*$CG40*AQ$93</f>
        <v>0.013534527404276</v>
      </c>
      <c r="AR40" s="62">
        <f>'Glad70-before-LQ'!AR40*$CG40*AR$93</f>
        <v>0.216838501563998</v>
      </c>
      <c r="AS40" s="62">
        <f>'Glad70-before-LQ'!AS40*$CG40*AS$93</f>
        <v>1.73307203535101</v>
      </c>
      <c r="AT40" s="62">
        <f>'Glad70-before-LQ'!AT40*$CG40*AT$93</f>
        <v>0.00769685617782253</v>
      </c>
      <c r="AU40" s="62">
        <f>'Glad70-before-LQ'!AU40*$CG40*AU$93</f>
        <v>0.0570746525092737</v>
      </c>
      <c r="AV40" s="62">
        <f>'Glad70-before-LQ'!AV40*$CG40*AV$93</f>
        <v>0.0123319091154398</v>
      </c>
      <c r="AW40" s="62">
        <f>'Glad70-before-LQ'!AW40*$CG40*AW$93</f>
        <v>0.00812596408740943</v>
      </c>
      <c r="AX40" s="62">
        <f>'Glad70-before-LQ'!AX40*$CG40*AX$93</f>
        <v>0.151297818614926</v>
      </c>
      <c r="AY40" s="62">
        <f>'Glad70-before-LQ'!AY40*$CG40*AY$93</f>
        <v>0.00637938523670235</v>
      </c>
      <c r="AZ40" s="62">
        <f>'Glad70-before-LQ'!AZ40*$CG40*AZ$93</f>
        <v>0.240178653871766</v>
      </c>
      <c r="BA40" s="62">
        <f>'Glad70-before-LQ'!BA40*$CG40*BA$93</f>
        <v>0.0416005029476435</v>
      </c>
      <c r="BB40" s="62">
        <f>'Glad70-before-LQ'!BB40*$CG40*BB$93</f>
        <v>0.09635903151294339</v>
      </c>
      <c r="BC40" s="62">
        <f>'Glad70-before-LQ'!BC40*$CG40*BC$93</f>
        <v>0.648716664154504</v>
      </c>
      <c r="BD40" s="62">
        <f>'Glad70-before-LQ'!BD40*$CG40*BD$93</f>
        <v>0.142529069920576</v>
      </c>
      <c r="BE40" s="62">
        <f>'Glad70-before-LQ'!BE40*$CG40*BE$93</f>
        <v>11.1846250323666</v>
      </c>
      <c r="BF40" s="62">
        <f>'Glad70-before-LQ'!BF40*$CG40*BF$93</f>
        <v>0.032312416023237</v>
      </c>
      <c r="BG40" s="62">
        <f>'Glad70-before-LQ'!BG40*$CG40*BG$93</f>
        <v>5.24539239212029</v>
      </c>
      <c r="BH40" s="62">
        <f>'Glad70-before-LQ'!BH40*$CG40*BH$93</f>
        <v>0.253953600868282</v>
      </c>
      <c r="BI40" s="62">
        <f>'Glad70-before-LQ'!BI40*$CG40*BI$93</f>
        <v>1.0867199664123</v>
      </c>
      <c r="BJ40" s="62">
        <f>'Glad70-before-LQ'!BJ40*$CG40*BJ$93</f>
        <v>0.00438529056533564</v>
      </c>
      <c r="BK40" s="62">
        <f>'Glad70-before-LQ'!BK40*$CG40*BK$93</f>
        <v>1.09597717450036</v>
      </c>
      <c r="BL40" s="62">
        <f>'Glad70-before-LQ'!BL40*$CG40*BL$93</f>
        <v>2.09164443823467</v>
      </c>
      <c r="BM40" s="62">
        <f>'Glad70-before-LQ'!BM40*$CG40*BM$93</f>
        <v>0.345071737289281</v>
      </c>
      <c r="BN40" s="62">
        <f>'Glad70-before-LQ'!BN40*$CG40*BN$93</f>
        <v>0.0473622418229278</v>
      </c>
      <c r="BO40" s="62">
        <f>'Glad70-before-LQ'!BO40*$CG40*BO$93</f>
        <v>1.0838513672231</v>
      </c>
      <c r="BP40" s="62">
        <f>'Glad70-before-LQ'!BP40*$CG40*BP$93</f>
        <v>0.374600144091956</v>
      </c>
      <c r="BQ40" s="62">
        <f>'Glad70-before-LQ'!BQ40*$CG40*BQ$93</f>
        <v>0.0278461351609211</v>
      </c>
      <c r="BR40" s="62">
        <f>'Glad70-before-LQ'!BR40*$CG40*BR$93</f>
        <v>0.122981499295194</v>
      </c>
      <c r="BS40" s="62">
        <f>'Glad70-before-LQ'!BS40*$CG40*BS$93</f>
        <v>0.0316986636046169</v>
      </c>
      <c r="BT40" s="62">
        <f>'Glad70-before-LQ'!BT40*$CG40*BT$93</f>
        <v>0.442250662148319</v>
      </c>
      <c r="BU40" s="62">
        <f>'Glad70-before-LQ'!BU40*$CG40*BU$93</f>
        <v>0.390064203721203</v>
      </c>
      <c r="BV40" s="4">
        <f>SUM(D40:BU40)</f>
        <v>53.5743776426944</v>
      </c>
      <c r="BW40" s="66">
        <f>'Glad-base'!BW40*'Households'!$B$3/'Households'!$B$7</f>
        <v>154.556034853996</v>
      </c>
      <c r="BX40" s="66">
        <f>'Glad-base'!BX40*'Households'!$B$3/'Households'!$B$7</f>
        <v>0.0078795744284243</v>
      </c>
      <c r="BY40" s="66">
        <f>'Glad-base'!BY40*'Businesses'!$B$4/'Businesses'!$C$4</f>
        <v>0.06741516826028369</v>
      </c>
      <c r="BZ40" s="66">
        <f>'Glad-base'!BZ40*'Households'!$B$3/'Households'!$B$7</f>
        <v>0.00488185507723996</v>
      </c>
      <c r="CA40" s="66">
        <f>'Glad-base'!CA40*'Households'!$B$3/'Households'!$B$7</f>
        <v>0.0278894481256437</v>
      </c>
      <c r="CB40" s="66">
        <f>'Glad-base'!CB40*'Glad-id-output'!B38/'Glad-id-output'!E38</f>
        <v>0.000468833600491787</v>
      </c>
      <c r="CC40" s="62">
        <f>'Exports'!D41</f>
        <v>21.4</v>
      </c>
      <c r="CD40" s="4">
        <f>SUM(BW40:CC40)</f>
        <v>176.064569733488</v>
      </c>
      <c r="CE40" s="4">
        <f>SUM(CD40,BV40)</f>
        <v>229.638947376182</v>
      </c>
      <c r="CF40" s="67">
        <v>0.00442713503769393</v>
      </c>
      <c r="CG40" s="67">
        <f>'Glad-id-output'!I38</f>
        <v>0.9399999999999999</v>
      </c>
    </row>
    <row r="41" ht="20.05" customHeight="1">
      <c r="A41" t="s" s="58">
        <v>1</v>
      </c>
      <c r="B41" s="59">
        <v>37</v>
      </c>
      <c r="C41" t="s" s="60">
        <v>125</v>
      </c>
      <c r="D41" s="61">
        <f>'Glad70-before-LQ'!D41*$CG41*D$93</f>
        <v>2.08268928140273</v>
      </c>
      <c r="E41" s="62">
        <f>'Glad70-before-LQ'!E41*$CG41*E$93</f>
        <v>0.0822788257801475</v>
      </c>
      <c r="F41" s="62">
        <f>'Glad70-before-LQ'!F41*$CG41*F$93</f>
        <v>0.164055543845287</v>
      </c>
      <c r="G41" s="62">
        <f>'Glad70-before-LQ'!G41*$CG41*G$93</f>
        <v>0.0397056081302876</v>
      </c>
      <c r="H41" s="62">
        <f>'Glad70-before-LQ'!H41*$CG41*H$93</f>
        <v>0.0646701917375937</v>
      </c>
      <c r="I41" s="62">
        <f>'Glad70-before-LQ'!I41*$CG41*I$93</f>
        <v>0.589669816005862</v>
      </c>
      <c r="J41" s="62">
        <f>'Glad70-before-LQ'!J41*$CG41*J$93</f>
        <v>4.32662198686376</v>
      </c>
      <c r="K41" s="63">
        <f>'Glad70-before-LQ'!K41*$CG41*K$93</f>
        <v>17.9067782694886</v>
      </c>
      <c r="L41" s="62">
        <f>'Glad70-before-LQ'!L41*$CG41*L$93</f>
        <v>0.7570561357439159</v>
      </c>
      <c r="M41" s="62">
        <f>'Glad70-before-LQ'!M41*$CG41*M$93</f>
        <v>0.25375134602427</v>
      </c>
      <c r="N41" s="62">
        <f>'Glad70-before-LQ'!N41*$CG41*N$93</f>
        <v>1.37142145856884</v>
      </c>
      <c r="O41" s="62">
        <f>'Glad70-before-LQ'!O41*$CG41*O$93</f>
        <v>0.31875541458406</v>
      </c>
      <c r="P41" s="62">
        <f>'Glad70-before-LQ'!P41*$CG41*P$93</f>
        <v>0.0885017435243806</v>
      </c>
      <c r="Q41" s="62">
        <f>'Glad70-before-LQ'!Q41*$CG41*Q$93</f>
        <v>0.560506404907428</v>
      </c>
      <c r="R41" s="62">
        <f>'Glad70-before-LQ'!R41*$CG41*R$93</f>
        <v>0.0323759625076602</v>
      </c>
      <c r="S41" s="62">
        <f>'Glad70-before-LQ'!S41*$CG41*S$93</f>
        <v>0.0262750886763018</v>
      </c>
      <c r="T41" s="62">
        <f>'Glad70-before-LQ'!T41*$CG41*T$93</f>
        <v>1.00282836542114</v>
      </c>
      <c r="U41" s="62">
        <f>'Glad70-before-LQ'!U41*$CG41*U$93</f>
        <v>7.62218101471343</v>
      </c>
      <c r="V41" s="62">
        <f>'Glad70-before-LQ'!V41*$CG41*V$93</f>
        <v>0.273685056851155</v>
      </c>
      <c r="W41" s="62">
        <f>'Glad70-before-LQ'!W41*$CG41*W$93</f>
        <v>11.1078634079553</v>
      </c>
      <c r="X41" s="64">
        <f>'Glad70-before-LQ'!X41*$CG41*X$93</f>
        <v>0</v>
      </c>
      <c r="Y41" s="62">
        <f>'Glad70-before-LQ'!Y41*$CG41*Y$93</f>
        <v>3.84951742695016</v>
      </c>
      <c r="Z41" s="62">
        <f>'Glad70-before-LQ'!Z41*$CG41*Z$93</f>
        <v>0.429930710905487</v>
      </c>
      <c r="AA41" s="62">
        <f>'Glad70-before-LQ'!AA41*$CG41*AA$93</f>
        <v>0.62665036750951</v>
      </c>
      <c r="AB41" s="62">
        <f>'Glad70-before-LQ'!AB41*$CG41*AB$93</f>
        <v>0.0611639903316124</v>
      </c>
      <c r="AC41" s="65">
        <f>'Glad70-before-LQ'!AC41*$CG41*AC$93</f>
        <v>1.21745845337709</v>
      </c>
      <c r="AD41" s="62">
        <f>'Glad70-before-LQ'!AD41*$CG41*AD$93</f>
        <v>0.0185602923239127</v>
      </c>
      <c r="AE41" s="62">
        <f>'Glad70-before-LQ'!AE41*$CG41*AE$93</f>
        <v>0.146178604581079</v>
      </c>
      <c r="AF41" s="62">
        <f>'Glad70-before-LQ'!AF41*$CG41*AF$93</f>
        <v>0.726411161592072</v>
      </c>
      <c r="AG41" s="62">
        <f>'Glad70-before-LQ'!AG41*$CG41*AG$93</f>
        <v>1.93786076177216</v>
      </c>
      <c r="AH41" s="62">
        <f>'Glad70-before-LQ'!AH41*$CG41*AH$93</f>
        <v>6.70615050144488</v>
      </c>
      <c r="AI41" s="62">
        <f>'Glad70-before-LQ'!AI41*$CG41*AI$93</f>
        <v>8.16795264815679</v>
      </c>
      <c r="AJ41" s="62">
        <f>'Glad70-before-LQ'!AJ41*$CG41*AJ$93</f>
        <v>5.14593839647239</v>
      </c>
      <c r="AK41" s="62">
        <f>'Glad70-before-LQ'!AK41*$CG41*AK$93</f>
        <v>4.5394951808334</v>
      </c>
      <c r="AL41" s="62">
        <f>'Glad70-before-LQ'!AL41*$CG41*AL$93</f>
        <v>0.574304257903723</v>
      </c>
      <c r="AM41" s="62">
        <f>'Glad70-before-LQ'!AM41*$CG41*AM$93</f>
        <v>2.30875210634032</v>
      </c>
      <c r="AN41" s="62">
        <f>'Glad70-before-LQ'!AN41*$CG41*AN$93</f>
        <v>10.0553278452184</v>
      </c>
      <c r="AO41" s="62">
        <f>'Glad70-before-LQ'!AO41*$CG41*AO$93</f>
        <v>5.97917165460183</v>
      </c>
      <c r="AP41" s="62">
        <f>'Glad70-before-LQ'!AP41*$CG41*AP$93</f>
        <v>5.81081722196985</v>
      </c>
      <c r="AQ41" s="62">
        <f>'Glad70-before-LQ'!AQ41*$CG41*AQ$93</f>
        <v>0.371125589688034</v>
      </c>
      <c r="AR41" s="62">
        <f>'Glad70-before-LQ'!AR41*$CG41*AR$93</f>
        <v>1.17361197685717</v>
      </c>
      <c r="AS41" s="62">
        <f>'Glad70-before-LQ'!AS41*$CG41*AS$93</f>
        <v>7.80271417949039</v>
      </c>
      <c r="AT41" s="62">
        <f>'Glad70-before-LQ'!AT41*$CG41*AT$93</f>
        <v>0.0854816160698245</v>
      </c>
      <c r="AU41" s="62">
        <f>'Glad70-before-LQ'!AU41*$CG41*AU$93</f>
        <v>0.0309214457933815</v>
      </c>
      <c r="AV41" s="62">
        <f>'Glad70-before-LQ'!AV41*$CG41*AV$93</f>
        <v>0.00856062960742684</v>
      </c>
      <c r="AW41" s="62">
        <f>'Glad70-before-LQ'!AW41*$CG41*AW$93</f>
        <v>0.0008247062558688661</v>
      </c>
      <c r="AX41" s="62">
        <f>'Glad70-before-LQ'!AX41*$CG41*AX$93</f>
        <v>0.06425762377396579</v>
      </c>
      <c r="AY41" s="62">
        <f>'Glad70-before-LQ'!AY41*$CG41*AY$93</f>
        <v>0.00264262020238881</v>
      </c>
      <c r="AZ41" s="62">
        <f>'Glad70-before-LQ'!AZ41*$CG41*AZ$93</f>
        <v>0.041456737913726</v>
      </c>
      <c r="BA41" s="62">
        <f>'Glad70-before-LQ'!BA41*$CG41*BA$93</f>
        <v>0.0250782660839252</v>
      </c>
      <c r="BB41" s="62">
        <f>'Glad70-before-LQ'!BB41*$CG41*BB$93</f>
        <v>0.216261122502278</v>
      </c>
      <c r="BC41" s="62">
        <f>'Glad70-before-LQ'!BC41*$CG41*BC$93</f>
        <v>1.05202016698228</v>
      </c>
      <c r="BD41" s="62">
        <f>'Glad70-before-LQ'!BD41*$CG41*BD$93</f>
        <v>0.263573526879761</v>
      </c>
      <c r="BE41" s="62">
        <f>'Glad70-before-LQ'!BE41*$CG41*BE$93</f>
        <v>2.20504603542424</v>
      </c>
      <c r="BF41" s="62">
        <f>'Glad70-before-LQ'!BF41*$CG41*BF$93</f>
        <v>0.0164000401933974</v>
      </c>
      <c r="BG41" s="62">
        <f>'Glad70-before-LQ'!BG41*$CG41*BG$93</f>
        <v>0.92925212253885</v>
      </c>
      <c r="BH41" s="62">
        <f>'Glad70-before-LQ'!BH41*$CG41*BH$93</f>
        <v>0.265246716357667</v>
      </c>
      <c r="BI41" s="62">
        <f>'Glad70-before-LQ'!BI41*$CG41*BI$93</f>
        <v>0.639343290344509</v>
      </c>
      <c r="BJ41" s="62">
        <f>'Glad70-before-LQ'!BJ41*$CG41*BJ$93</f>
        <v>0.00841535367150812</v>
      </c>
      <c r="BK41" s="62">
        <f>'Glad70-before-LQ'!BK41*$CG41*BK$93</f>
        <v>0.658787974494336</v>
      </c>
      <c r="BL41" s="62">
        <f>'Glad70-before-LQ'!BL41*$CG41*BL$93</f>
        <v>2.30776681971764</v>
      </c>
      <c r="BM41" s="62">
        <f>'Glad70-before-LQ'!BM41*$CG41*BM$93</f>
        <v>0.341151960902761</v>
      </c>
      <c r="BN41" s="62">
        <f>'Glad70-before-LQ'!BN41*$CG41*BN$93</f>
        <v>0.0394805766739155</v>
      </c>
      <c r="BO41" s="62">
        <f>'Glad70-before-LQ'!BO41*$CG41*BO$93</f>
        <v>4.37845733110971</v>
      </c>
      <c r="BP41" s="62">
        <f>'Glad70-before-LQ'!BP41*$CG41*BP$93</f>
        <v>1.37640303192279</v>
      </c>
      <c r="BQ41" s="62">
        <f>'Glad70-before-LQ'!BQ41*$CG41*BQ$93</f>
        <v>0.0216462526047336</v>
      </c>
      <c r="BR41" s="62">
        <f>'Glad70-before-LQ'!BR41*$CG41*BR$93</f>
        <v>0.120892420929647</v>
      </c>
      <c r="BS41" s="62">
        <f>'Glad70-before-LQ'!BS41*$CG41*BS$93</f>
        <v>0.0194174578343938</v>
      </c>
      <c r="BT41" s="62">
        <f>'Glad70-before-LQ'!BT41*$CG41*BT$93</f>
        <v>1.3121039228926</v>
      </c>
      <c r="BU41" s="62">
        <f>'Glad70-before-LQ'!BU41*$CG41*BU$93</f>
        <v>0.323082024150204</v>
      </c>
      <c r="BV41" s="4">
        <f>SUM(D41:BU41)</f>
        <v>133.074736044880</v>
      </c>
      <c r="BW41" s="66">
        <f>'Glad-base'!BW41*'Households'!$B$3/'Households'!$B$7</f>
        <v>38.689175581174</v>
      </c>
      <c r="BX41" s="66">
        <f>'Glad-base'!BX41*'Households'!$B$3/'Households'!$B$7</f>
        <v>4.23425693882595</v>
      </c>
      <c r="BY41" s="66">
        <f>'Glad-base'!BY41*'Businesses'!$B$4/'Businesses'!$C$4</f>
        <v>2.30754659552127</v>
      </c>
      <c r="BZ41" s="66">
        <f>'Glad-base'!BZ41*'Households'!$B$3/'Households'!$B$7</f>
        <v>0.27368780607621</v>
      </c>
      <c r="CA41" s="66">
        <f>'Glad-base'!CA41*'Households'!$B$3/'Households'!$B$7</f>
        <v>1.12275710610711</v>
      </c>
      <c r="CB41" s="66">
        <f>'Glad-base'!CB41*'Glad-id-output'!B39/'Glad-id-output'!E39</f>
        <v>0.541319266980013</v>
      </c>
      <c r="CC41" s="62">
        <f>'Exports'!D42</f>
        <v>37</v>
      </c>
      <c r="CD41" s="4">
        <f>SUM(BW41:CC41)</f>
        <v>84.1687432946846</v>
      </c>
      <c r="CE41" s="4">
        <f>SUM(CD41,BV41)</f>
        <v>217.243479339565</v>
      </c>
      <c r="CF41" s="67">
        <v>0.00553272158696492</v>
      </c>
      <c r="CG41" s="67">
        <f>'Glad-id-output'!I39</f>
        <v>0.89533891347443</v>
      </c>
    </row>
    <row r="42" ht="20.05" customHeight="1">
      <c r="A42" t="s" s="58">
        <v>1</v>
      </c>
      <c r="B42" s="59">
        <v>38</v>
      </c>
      <c r="C42" t="s" s="60">
        <v>126</v>
      </c>
      <c r="D42" s="61">
        <f>'Glad70-before-LQ'!D42*$CG42*D$93</f>
        <v>0.181461641911253</v>
      </c>
      <c r="E42" s="62">
        <f>'Glad70-before-LQ'!E42*$CG42*E$93</f>
        <v>0.00646674362130607</v>
      </c>
      <c r="F42" s="62">
        <f>'Glad70-before-LQ'!F42*$CG42*F$93</f>
        <v>0.00255511839791439</v>
      </c>
      <c r="G42" s="62">
        <f>'Glad70-before-LQ'!G42*$CG42*G$93</f>
        <v>0.00279143670857067</v>
      </c>
      <c r="H42" s="62">
        <f>'Glad70-before-LQ'!H42*$CG42*H$93</f>
        <v>0.00302329937364953</v>
      </c>
      <c r="I42" s="62">
        <f>'Glad70-before-LQ'!I42*$CG42*I$93</f>
        <v>1.24083183106081</v>
      </c>
      <c r="J42" s="62">
        <f>'Glad70-before-LQ'!J42*$CG42*J$93</f>
        <v>1.19098263858658</v>
      </c>
      <c r="K42" s="63">
        <f>'Glad70-before-LQ'!K42*$CG42*K$93</f>
        <v>10</v>
      </c>
      <c r="L42" s="62">
        <f>'Glad70-before-LQ'!L42*$CG42*L$93</f>
        <v>0.0480017132319778</v>
      </c>
      <c r="M42" s="62">
        <f>'Glad70-before-LQ'!M42*$CG42*M$93</f>
        <v>0.00654878292803014</v>
      </c>
      <c r="N42" s="62">
        <f>'Glad70-before-LQ'!N42*$CG42*N$93</f>
        <v>0.07578766777878231</v>
      </c>
      <c r="O42" s="62">
        <f>'Glad70-before-LQ'!O42*$CG42*O$93</f>
        <v>0.0245210675699343</v>
      </c>
      <c r="P42" s="62">
        <f>'Glad70-before-LQ'!P42*$CG42*P$93</f>
        <v>0.0059939064324155</v>
      </c>
      <c r="Q42" s="62">
        <f>'Glad70-before-LQ'!Q42*$CG42*Q$93</f>
        <v>0.0158482613947504</v>
      </c>
      <c r="R42" s="62">
        <f>'Glad70-before-LQ'!R42*$CG42*R$93</f>
        <v>0.00242265516733909</v>
      </c>
      <c r="S42" s="62">
        <f>'Glad70-before-LQ'!S42*$CG42*S$93</f>
        <v>0.0015483637718062</v>
      </c>
      <c r="T42" s="62">
        <f>'Glad70-before-LQ'!T42*$CG42*T$93</f>
        <v>0.0808341726390083</v>
      </c>
      <c r="U42" s="62">
        <f>'Glad70-before-LQ'!U42*$CG42*U$93</f>
        <v>1.08524760404031</v>
      </c>
      <c r="V42" s="62">
        <f>'Glad70-before-LQ'!V42*$CG42*V$93</f>
        <v>0.008961023901169939</v>
      </c>
      <c r="W42" s="62">
        <f>'Glad70-before-LQ'!W42*$CG42*W$93</f>
        <v>1.40430730546504</v>
      </c>
      <c r="X42" s="64">
        <f>'Glad70-before-LQ'!X42*$CG42*X$93</f>
        <v>0</v>
      </c>
      <c r="Y42" s="62">
        <f>'Glad70-before-LQ'!Y42*$CG42*Y$93</f>
        <v>0.487146593640568</v>
      </c>
      <c r="Z42" s="62">
        <f>'Glad70-before-LQ'!Z42*$CG42*Z$93</f>
        <v>0.0432664150758832</v>
      </c>
      <c r="AA42" s="62">
        <f>'Glad70-before-LQ'!AA42*$CG42*AA$93</f>
        <v>0.0288818598657553</v>
      </c>
      <c r="AB42" s="62">
        <f>'Glad70-before-LQ'!AB42*$CG42*AB$93</f>
        <v>0.00226638182098637</v>
      </c>
      <c r="AC42" s="65">
        <f>'Glad70-before-LQ'!AC42*$CG42*AC$93</f>
        <v>0.466209304658742</v>
      </c>
      <c r="AD42" s="62">
        <f>'Glad70-before-LQ'!AD42*$CG42*AD$93</f>
        <v>0.000385803163434772</v>
      </c>
      <c r="AE42" s="62">
        <f>'Glad70-before-LQ'!AE42*$CG42*AE$93</f>
        <v>0.00818223147735306</v>
      </c>
      <c r="AF42" s="62">
        <f>'Glad70-before-LQ'!AF42*$CG42*AF$93</f>
        <v>0.7235045627201649</v>
      </c>
      <c r="AG42" s="62">
        <f>'Glad70-before-LQ'!AG42*$CG42*AG$93</f>
        <v>0.0898374188346409</v>
      </c>
      <c r="AH42" s="62">
        <f>'Glad70-before-LQ'!AH42*$CG42*AH$93</f>
        <v>0.694090258260019</v>
      </c>
      <c r="AI42" s="62">
        <f>'Glad70-before-LQ'!AI42*$CG42*AI$93</f>
        <v>0.407604091779094</v>
      </c>
      <c r="AJ42" s="62">
        <f>'Glad70-before-LQ'!AJ42*$CG42*AJ$93</f>
        <v>1.75956397991122</v>
      </c>
      <c r="AK42" s="62">
        <f>'Glad70-before-LQ'!AK42*$CG42*AK$93</f>
        <v>0.304051165232188</v>
      </c>
      <c r="AL42" s="62">
        <f>'Glad70-before-LQ'!AL42*$CG42*AL$93</f>
        <v>0.0384156179145235</v>
      </c>
      <c r="AM42" s="62">
        <f>'Glad70-before-LQ'!AM42*$CG42*AM$93</f>
        <v>0.213770413284104</v>
      </c>
      <c r="AN42" s="62">
        <f>'Glad70-before-LQ'!AN42*$CG42*AN$93</f>
        <v>1.91187897250922</v>
      </c>
      <c r="AO42" s="62">
        <f>'Glad70-before-LQ'!AO42*$CG42*AO$93</f>
        <v>8.350568490396469</v>
      </c>
      <c r="AP42" s="62">
        <f>'Glad70-before-LQ'!AP42*$CG42*AP$93</f>
        <v>0.669447247030168</v>
      </c>
      <c r="AQ42" s="62">
        <f>'Glad70-before-LQ'!AQ42*$CG42*AQ$93</f>
        <v>0.024065013173156</v>
      </c>
      <c r="AR42" s="62">
        <f>'Glad70-before-LQ'!AR42*$CG42*AR$93</f>
        <v>0.0784837771055459</v>
      </c>
      <c r="AS42" s="62">
        <f>'Glad70-before-LQ'!AS42*$CG42*AS$93</f>
        <v>3.42517898061691</v>
      </c>
      <c r="AT42" s="62">
        <f>'Glad70-before-LQ'!AT42*$CG42*AT$93</f>
        <v>0.00180181005133646</v>
      </c>
      <c r="AU42" s="62">
        <f>'Glad70-before-LQ'!AU42*$CG42*AU$93</f>
        <v>0.00232480351850229</v>
      </c>
      <c r="AV42" s="62">
        <f>'Glad70-before-LQ'!AV42*$CG42*AV$93</f>
        <v>0.000530304889237767</v>
      </c>
      <c r="AW42" s="62">
        <f>'Glad70-before-LQ'!AW42*$CG42*AW$93</f>
        <v>0.000148865701611547</v>
      </c>
      <c r="AX42" s="62">
        <f>'Glad70-before-LQ'!AX42*$CG42*AX$93</f>
        <v>0.0135239417787557</v>
      </c>
      <c r="AY42" s="62">
        <f>'Glad70-before-LQ'!AY42*$CG42*AY$93</f>
        <v>0.000265033601056959</v>
      </c>
      <c r="AZ42" s="62">
        <f>'Glad70-before-LQ'!AZ42*$CG42*AZ$93</f>
        <v>0.00342656278721476</v>
      </c>
      <c r="BA42" s="62">
        <f>'Glad70-before-LQ'!BA42*$CG42*BA$93</f>
        <v>0.00708258322989685</v>
      </c>
      <c r="BB42" s="62">
        <f>'Glad70-before-LQ'!BB42*$CG42*BB$93</f>
        <v>0.0103229791061302</v>
      </c>
      <c r="BC42" s="62">
        <f>'Glad70-before-LQ'!BC42*$CG42*BC$93</f>
        <v>0.1792945867329</v>
      </c>
      <c r="BD42" s="62">
        <f>'Glad70-before-LQ'!BD42*$CG42*BD$93</f>
        <v>0.0412019914384968</v>
      </c>
      <c r="BE42" s="62">
        <f>'Glad70-before-LQ'!BE42*$CG42*BE$93</f>
        <v>0.282259786092935</v>
      </c>
      <c r="BF42" s="62">
        <f>'Glad70-before-LQ'!BF42*$CG42*BF$93</f>
        <v>0.00201492901192979</v>
      </c>
      <c r="BG42" s="62">
        <f>'Glad70-before-LQ'!BG42*$CG42*BG$93</f>
        <v>0.124056663792776</v>
      </c>
      <c r="BH42" s="62">
        <f>'Glad70-before-LQ'!BH42*$CG42*BH$93</f>
        <v>0.0334523339523567</v>
      </c>
      <c r="BI42" s="62">
        <f>'Glad70-before-LQ'!BI42*$CG42*BI$93</f>
        <v>0.115916289299083</v>
      </c>
      <c r="BJ42" s="62">
        <f>'Glad70-before-LQ'!BJ42*$CG42*BJ$93</f>
        <v>0.000714830187151228</v>
      </c>
      <c r="BK42" s="62">
        <f>'Glad70-before-LQ'!BK42*$CG42*BK$93</f>
        <v>0.0545924773354178</v>
      </c>
      <c r="BL42" s="62">
        <f>'Glad70-before-LQ'!BL42*$CG42*BL$93</f>
        <v>0.168343647959264</v>
      </c>
      <c r="BM42" s="62">
        <f>'Glad70-before-LQ'!BM42*$CG42*BM$93</f>
        <v>0.0245411559341649</v>
      </c>
      <c r="BN42" s="62">
        <f>'Glad70-before-LQ'!BN42*$CG42*BN$93</f>
        <v>0.00489511026135049</v>
      </c>
      <c r="BO42" s="62">
        <f>'Glad70-before-LQ'!BO42*$CG42*BO$93</f>
        <v>0.179094153102182</v>
      </c>
      <c r="BP42" s="62">
        <f>'Glad70-before-LQ'!BP42*$CG42*BP$93</f>
        <v>0.06596860330217209</v>
      </c>
      <c r="BQ42" s="62">
        <f>'Glad70-before-LQ'!BQ42*$CG42*BQ$93</f>
        <v>0.00254703021807411</v>
      </c>
      <c r="BR42" s="62">
        <f>'Glad70-before-LQ'!BR42*$CG42*BR$93</f>
        <v>0.0199398815492592</v>
      </c>
      <c r="BS42" s="62">
        <f>'Glad70-before-LQ'!BS42*$CG42*BS$93</f>
        <v>0.00156896963821313</v>
      </c>
      <c r="BT42" s="62">
        <f>'Glad70-before-LQ'!BT42*$CG42*BT$93</f>
        <v>0.0660394025463282</v>
      </c>
      <c r="BU42" s="62">
        <f>'Glad70-before-LQ'!BU42*$CG42*BU$93</f>
        <v>0.0250949029377217</v>
      </c>
      <c r="BV42" s="4">
        <f>SUM(D42:BU42)</f>
        <v>36.5458974424063</v>
      </c>
      <c r="BW42" s="66">
        <f>'Glad-base'!BW42*'Households'!$B$3/'Households'!$B$7</f>
        <v>11.3675703167456</v>
      </c>
      <c r="BX42" s="66">
        <f>'Glad-base'!BX42*'Households'!$B$3/'Households'!$B$7</f>
        <v>0.0132611986714727</v>
      </c>
      <c r="BY42" s="66">
        <f>'Glad-base'!BY42*'Businesses'!$B$4/'Businesses'!$C$4</f>
        <v>0.496594604915681</v>
      </c>
      <c r="BZ42" s="66">
        <f>'Glad-base'!BZ42*'Households'!$B$3/'Households'!$B$7</f>
        <v>0.244028566065911</v>
      </c>
      <c r="CA42" s="66">
        <f>'Glad-base'!CA42*'Households'!$B$3/'Households'!$B$7</f>
        <v>0.303110297610711</v>
      </c>
      <c r="CB42" s="66">
        <f>'Glad-base'!CB42*'Glad-id-output'!B40/'Glad-id-output'!E40</f>
        <v>0.0854870265255578</v>
      </c>
      <c r="CC42" s="62">
        <f>'Exports'!D43</f>
        <v>147.6</v>
      </c>
      <c r="CD42" s="4">
        <f>SUM(BW42:CC42)</f>
        <v>160.110052010535</v>
      </c>
      <c r="CE42" s="4">
        <f>SUM(CD42,BV42)</f>
        <v>196.655949452941</v>
      </c>
      <c r="CF42" s="67">
        <v>0.023093367152617</v>
      </c>
      <c r="CG42" s="67">
        <f>'Glad-id-output'!I40</f>
        <v>1</v>
      </c>
    </row>
    <row r="43" ht="20.05" customHeight="1">
      <c r="A43" t="s" s="58">
        <v>1</v>
      </c>
      <c r="B43" s="59">
        <v>39</v>
      </c>
      <c r="C43" t="s" s="60">
        <v>199</v>
      </c>
      <c r="D43" s="61">
        <f>'Glad70-before-LQ'!D43*$CG43*D$93</f>
        <v>0.108400472686069</v>
      </c>
      <c r="E43" s="62">
        <f>'Glad70-before-LQ'!E43*$CG43*E$93</f>
        <v>0.0246869471294643</v>
      </c>
      <c r="F43" s="62">
        <f>'Glad70-before-LQ'!F43*$CG43*F$93</f>
        <v>0.000666088402670708</v>
      </c>
      <c r="G43" s="62">
        <f>'Glad70-before-LQ'!G43*$CG43*G$93</f>
        <v>0.0277859568356692</v>
      </c>
      <c r="H43" s="62">
        <f>'Glad70-before-LQ'!H43*$CG43*H$93</f>
        <v>0.00291416871572989</v>
      </c>
      <c r="I43" s="62">
        <f>'Glad70-before-LQ'!I43*$CG43*I$93</f>
        <v>0.161130340780373</v>
      </c>
      <c r="J43" s="62">
        <f>'Glad70-before-LQ'!J43*$CG43*J$93</f>
        <v>3.73411849232923</v>
      </c>
      <c r="K43" s="63">
        <f>'Glad70-before-LQ'!K43*$CG43*K$93</f>
        <v>63.4418400050976</v>
      </c>
      <c r="L43" s="62">
        <f>'Glad70-before-LQ'!L43*$CG43*L$93</f>
        <v>0.0733031027574451</v>
      </c>
      <c r="M43" s="62">
        <f>'Glad70-before-LQ'!M43*$CG43*M$93</f>
        <v>0.134930056324669</v>
      </c>
      <c r="N43" s="62">
        <f>'Glad70-before-LQ'!N43*$CG43*N$93</f>
        <v>0.06464455367175111</v>
      </c>
      <c r="O43" s="62">
        <f>'Glad70-before-LQ'!O43*$CG43*O$93</f>
        <v>0.0396444166296692</v>
      </c>
      <c r="P43" s="62">
        <f>'Glad70-before-LQ'!P43*$CG43*P$93</f>
        <v>0.00313511981341361</v>
      </c>
      <c r="Q43" s="62">
        <f>'Glad70-before-LQ'!Q43*$CG43*Q$93</f>
        <v>0.00917087559133906</v>
      </c>
      <c r="R43" s="62">
        <f>'Glad70-before-LQ'!R43*$CG43*R$93</f>
        <v>0.009151248725607949</v>
      </c>
      <c r="S43" s="62">
        <f>'Glad70-before-LQ'!S43*$CG43*S$93</f>
        <v>0.00330462399743132</v>
      </c>
      <c r="T43" s="62">
        <f>'Glad70-before-LQ'!T43*$CG43*T$93</f>
        <v>0.8991360622468469</v>
      </c>
      <c r="U43" s="62">
        <f>'Glad70-before-LQ'!U43*$CG43*U$93</f>
        <v>6.73769173720853</v>
      </c>
      <c r="V43" s="62">
        <f>'Glad70-before-LQ'!V43*$CG43*V$93</f>
        <v>0.0531642189030569</v>
      </c>
      <c r="W43" s="62">
        <f>'Glad70-before-LQ'!W43*$CG43*W$93</f>
        <v>1.27154703298173</v>
      </c>
      <c r="X43" s="64">
        <f>'Glad70-before-LQ'!X43*$CG43*X$93</f>
        <v>0</v>
      </c>
      <c r="Y43" s="62">
        <f>'Glad70-before-LQ'!Y43*$CG43*Y$93</f>
        <v>0.786393386775134</v>
      </c>
      <c r="Z43" s="62">
        <f>'Glad70-before-LQ'!Z43*$CG43*Z$93</f>
        <v>0.0400920269105728</v>
      </c>
      <c r="AA43" s="62">
        <f>'Glad70-before-LQ'!AA43*$CG43*AA$93</f>
        <v>0.0237011109707213</v>
      </c>
      <c r="AB43" s="62">
        <f>'Glad70-before-LQ'!AB43*$CG43*AB$93</f>
        <v>0.0017350560555175</v>
      </c>
      <c r="AC43" s="65">
        <f>'Glad70-before-LQ'!AC43*$CG43*AC$93</f>
        <v>3.15383891383246</v>
      </c>
      <c r="AD43" s="62">
        <f>'Glad70-before-LQ'!AD43*$CG43*AD$93</f>
        <v>0.0114815151011039</v>
      </c>
      <c r="AE43" s="62">
        <f>'Glad70-before-LQ'!AE43*$CG43*AE$93</f>
        <v>0.00608120112515676</v>
      </c>
      <c r="AF43" s="62">
        <f>'Glad70-before-LQ'!AF43*$CG43*AF$93</f>
        <v>0.0441217360401026</v>
      </c>
      <c r="AG43" s="62">
        <f>'Glad70-before-LQ'!AG43*$CG43*AG$93</f>
        <v>0.128364007818069</v>
      </c>
      <c r="AH43" s="62">
        <f>'Glad70-before-LQ'!AH43*$CG43*AH$93</f>
        <v>0.895299039723726</v>
      </c>
      <c r="AI43" s="62">
        <f>'Glad70-before-LQ'!AI43*$CG43*AI$93</f>
        <v>0.429275952618597</v>
      </c>
      <c r="AJ43" s="62">
        <f>'Glad70-before-LQ'!AJ43*$CG43*AJ$93</f>
        <v>1.73572450041111</v>
      </c>
      <c r="AK43" s="62">
        <f>'Glad70-before-LQ'!AK43*$CG43*AK$93</f>
        <v>0.291262394265065</v>
      </c>
      <c r="AL43" s="62">
        <f>'Glad70-before-LQ'!AL43*$CG43*AL$93</f>
        <v>0.147688996150901</v>
      </c>
      <c r="AM43" s="62">
        <f>'Glad70-before-LQ'!AM43*$CG43*AM$93</f>
        <v>0.455715556661596</v>
      </c>
      <c r="AN43" s="62">
        <f>'Glad70-before-LQ'!AN43*$CG43*AN$93</f>
        <v>0.663278155465798</v>
      </c>
      <c r="AO43" s="62">
        <f>'Glad70-before-LQ'!AO43*$CG43*AO$93</f>
        <v>0.182266709588745</v>
      </c>
      <c r="AP43" s="62">
        <f>'Glad70-before-LQ'!AP43*$CG43*AP$93</f>
        <v>14.9111944329971</v>
      </c>
      <c r="AQ43" s="62">
        <f>'Glad70-before-LQ'!AQ43*$CG43*AQ$93</f>
        <v>0.0704559389448734</v>
      </c>
      <c r="AR43" s="62">
        <f>'Glad70-before-LQ'!AR43*$CG43*AR$93</f>
        <v>0.0596892100730594</v>
      </c>
      <c r="AS43" s="62">
        <f>'Glad70-before-LQ'!AS43*$CG43*AS$93</f>
        <v>2.07153153798273</v>
      </c>
      <c r="AT43" s="62">
        <f>'Glad70-before-LQ'!AT43*$CG43*AT$93</f>
        <v>0.00404890734955857</v>
      </c>
      <c r="AU43" s="62">
        <f>'Glad70-before-LQ'!AU43*$CG43*AU$93</f>
        <v>0.00177449741710064</v>
      </c>
      <c r="AV43" s="62">
        <f>'Glad70-before-LQ'!AV43*$CG43*AV$93</f>
        <v>0.000463279450689506</v>
      </c>
      <c r="AW43" s="62">
        <f>'Glad70-before-LQ'!AW43*$CG43*AW$93</f>
        <v>3.01738555352611e-05</v>
      </c>
      <c r="AX43" s="62">
        <f>'Glad70-before-LQ'!AX43*$CG43*AX$93</f>
        <v>0.0177938263793587</v>
      </c>
      <c r="AY43" s="62">
        <f>'Glad70-before-LQ'!AY43*$CG43*AY$93</f>
        <v>0.000202854336915476</v>
      </c>
      <c r="AZ43" s="62">
        <f>'Glad70-before-LQ'!AZ43*$CG43*AZ$93</f>
        <v>0.00955606640658029</v>
      </c>
      <c r="BA43" s="62">
        <f>'Glad70-before-LQ'!BA43*$CG43*BA$93</f>
        <v>0.0138470597269741</v>
      </c>
      <c r="BB43" s="62">
        <f>'Glad70-before-LQ'!BB43*$CG43*BB$93</f>
        <v>0.00397680971206438</v>
      </c>
      <c r="BC43" s="62">
        <f>'Glad70-before-LQ'!BC43*$CG43*BC$93</f>
        <v>0.138462929412638</v>
      </c>
      <c r="BD43" s="62">
        <f>'Glad70-before-LQ'!BD43*$CG43*BD$93</f>
        <v>0.0949175569506213</v>
      </c>
      <c r="BE43" s="62">
        <f>'Glad70-before-LQ'!BE43*$CG43*BE$93</f>
        <v>0.906978592524629</v>
      </c>
      <c r="BF43" s="62">
        <f>'Glad70-before-LQ'!BF43*$CG43*BF$93</f>
        <v>0.000569398601741744</v>
      </c>
      <c r="BG43" s="62">
        <f>'Glad70-before-LQ'!BG43*$CG43*BG$93</f>
        <v>0.819602975896351</v>
      </c>
      <c r="BH43" s="62">
        <f>'Glad70-before-LQ'!BH43*$CG43*BH$93</f>
        <v>0.0437596926113262</v>
      </c>
      <c r="BI43" s="62">
        <f>'Glad70-before-LQ'!BI43*$CG43*BI$93</f>
        <v>0.254141430394054</v>
      </c>
      <c r="BJ43" s="62">
        <f>'Glad70-before-LQ'!BJ43*$CG43*BJ$93</f>
        <v>0.00405117777483203</v>
      </c>
      <c r="BK43" s="62">
        <f>'Glad70-before-LQ'!BK43*$CG43*BK$93</f>
        <v>0.172863483439352</v>
      </c>
      <c r="BL43" s="62">
        <f>'Glad70-before-LQ'!BL43*$CG43*BL$93</f>
        <v>0.593869261402264</v>
      </c>
      <c r="BM43" s="62">
        <f>'Glad70-before-LQ'!BM43*$CG43*BM$93</f>
        <v>0.09071507779849609</v>
      </c>
      <c r="BN43" s="62">
        <f>'Glad70-before-LQ'!BN43*$CG43*BN$93</f>
        <v>0.00721762512482853</v>
      </c>
      <c r="BO43" s="62">
        <f>'Glad70-before-LQ'!BO43*$CG43*BO$93</f>
        <v>0.364596303297655</v>
      </c>
      <c r="BP43" s="62">
        <f>'Glad70-before-LQ'!BP43*$CG43*BP$93</f>
        <v>0.190307749939524</v>
      </c>
      <c r="BQ43" s="62">
        <f>'Glad70-before-LQ'!BQ43*$CG43*BQ$93</f>
        <v>0.00435464759307795</v>
      </c>
      <c r="BR43" s="62">
        <f>'Glad70-before-LQ'!BR43*$CG43*BR$93</f>
        <v>0.0171815423004473</v>
      </c>
      <c r="BS43" s="62">
        <f>'Glad70-before-LQ'!BS43*$CG43*BS$93</f>
        <v>0.00278852421681426</v>
      </c>
      <c r="BT43" s="62">
        <f>'Glad70-before-LQ'!BT43*$CG43*BT$93</f>
        <v>0.223571230955851</v>
      </c>
      <c r="BU43" s="62">
        <f>'Glad70-before-LQ'!BU43*$CG43*BU$93</f>
        <v>0.0880672469011433</v>
      </c>
      <c r="BV43" s="4">
        <f>SUM(D43:BU43)</f>
        <v>106.979266822111</v>
      </c>
      <c r="BW43" s="66">
        <f>'Glad-base'!BW43*'Households'!$B$3/'Households'!$B$7</f>
        <v>8.775148831637489</v>
      </c>
      <c r="BX43" s="66">
        <f>'Glad-base'!BX43*'Households'!$B$3/'Households'!$B$7</f>
        <v>0.634725350545829</v>
      </c>
      <c r="BY43" s="66">
        <f>'Glad-base'!BY43*'Businesses'!$B$4/'Businesses'!$C$4</f>
        <v>0.251698528805931</v>
      </c>
      <c r="BZ43" s="66">
        <f>'Glad-base'!BZ43*'Households'!$B$3/'Households'!$B$7</f>
        <v>0.156926622420185</v>
      </c>
      <c r="CA43" s="66">
        <f>'Glad-base'!CA43*'Households'!$B$3/'Households'!$B$7</f>
        <v>0.130022382327497</v>
      </c>
      <c r="CB43" s="66">
        <f>'Glad-base'!CB43*'Glad-id-output'!B41/'Glad-id-output'!E41</f>
        <v>-0.252685759474709</v>
      </c>
      <c r="CC43" s="62">
        <f>'Exports'!D44</f>
        <v>68.7</v>
      </c>
      <c r="CD43" s="4">
        <f>SUM(BW43:CC43)</f>
        <v>78.3958359562622</v>
      </c>
      <c r="CE43" s="4">
        <f>SUM(CD43,BV43)</f>
        <v>185.375102778373</v>
      </c>
      <c r="CF43" s="67">
        <v>0.0171127909219694</v>
      </c>
      <c r="CG43" s="67">
        <f>'Glad-id-output'!I41</f>
        <v>1</v>
      </c>
    </row>
    <row r="44" ht="20.05" customHeight="1">
      <c r="A44" t="s" s="58">
        <v>1</v>
      </c>
      <c r="B44" s="59">
        <v>40</v>
      </c>
      <c r="C44" t="s" s="60">
        <v>200</v>
      </c>
      <c r="D44" s="61">
        <f>'Glad70-before-LQ'!D44*$CG44*D$93</f>
        <v>0.0187782417324009</v>
      </c>
      <c r="E44" s="62">
        <f>'Glad70-before-LQ'!E44*$CG44*E$93</f>
        <v>0.000838421341870195</v>
      </c>
      <c r="F44" s="62">
        <f>'Glad70-before-LQ'!F44*$CG44*F$93</f>
        <v>6.373650623039211e-05</v>
      </c>
      <c r="G44" s="62">
        <f>'Glad70-before-LQ'!G44*$CG44*G$93</f>
        <v>0.000744522841229388</v>
      </c>
      <c r="H44" s="62">
        <f>'Glad70-before-LQ'!H44*$CG44*H$93</f>
        <v>0.00111054497714347</v>
      </c>
      <c r="I44" s="62">
        <f>'Glad70-before-LQ'!I44*$CG44*I$93</f>
        <v>0.0314879756695548</v>
      </c>
      <c r="J44" s="62">
        <f>'Glad70-before-LQ'!J44*$CG44*J$93</f>
        <v>0.499713653099836</v>
      </c>
      <c r="K44" s="63">
        <f>'Glad70-before-LQ'!K44*$CG44*K$93</f>
        <v>0.0756199410660964</v>
      </c>
      <c r="L44" s="62">
        <f>'Glad70-before-LQ'!L44*$CG44*L$93</f>
        <v>0.0220395066454717</v>
      </c>
      <c r="M44" s="62">
        <f>'Glad70-before-LQ'!M44*$CG44*M$93</f>
        <v>0.0114791586202979</v>
      </c>
      <c r="N44" s="62">
        <f>'Glad70-before-LQ'!N44*$CG44*N$93</f>
        <v>0.00631679587433814</v>
      </c>
      <c r="O44" s="62">
        <f>'Glad70-before-LQ'!O44*$CG44*O$93</f>
        <v>0.00201011885416269</v>
      </c>
      <c r="P44" s="62">
        <f>'Glad70-before-LQ'!P44*$CG44*P$93</f>
        <v>0.000762193944866149</v>
      </c>
      <c r="Q44" s="62">
        <f>'Glad70-before-LQ'!Q44*$CG44*Q$93</f>
        <v>0.00082553092778537</v>
      </c>
      <c r="R44" s="62">
        <f>'Glad70-before-LQ'!R44*$CG44*R$93</f>
        <v>0.000732583807839152</v>
      </c>
      <c r="S44" s="62">
        <f>'Glad70-before-LQ'!S44*$CG44*S$93</f>
        <v>0.0007810230726604601</v>
      </c>
      <c r="T44" s="62">
        <f>'Glad70-before-LQ'!T44*$CG44*T$93</f>
        <v>0.017256894349036</v>
      </c>
      <c r="U44" s="62">
        <f>'Glad70-before-LQ'!U44*$CG44*U$93</f>
        <v>0.114642992538721</v>
      </c>
      <c r="V44" s="62">
        <f>'Glad70-before-LQ'!V44*$CG44*V$93</f>
        <v>0.00579808762964857</v>
      </c>
      <c r="W44" s="62">
        <f>'Glad70-before-LQ'!W44*$CG44*W$93</f>
        <v>0.0604514300778468</v>
      </c>
      <c r="X44" s="64">
        <f>'Glad70-before-LQ'!X44*$CG44*X$93</f>
        <v>0</v>
      </c>
      <c r="Y44" s="62">
        <f>'Glad70-before-LQ'!Y44*$CG44*Y$93</f>
        <v>0.0620511188680433</v>
      </c>
      <c r="Z44" s="62">
        <f>'Glad70-before-LQ'!Z44*$CG44*Z$93</f>
        <v>0.00831366672111254</v>
      </c>
      <c r="AA44" s="62">
        <f>'Glad70-before-LQ'!AA44*$CG44*AA$93</f>
        <v>0.0256522514404084</v>
      </c>
      <c r="AB44" s="62">
        <f>'Glad70-before-LQ'!AB44*$CG44*AB$93</f>
        <v>0.000424490907925178</v>
      </c>
      <c r="AC44" s="65">
        <f>'Glad70-before-LQ'!AC44*$CG44*AC$93</f>
        <v>0.0902941192484657</v>
      </c>
      <c r="AD44" s="62">
        <f>'Glad70-before-LQ'!AD44*$CG44*AD$93</f>
        <v>0.000323134230657262</v>
      </c>
      <c r="AE44" s="62">
        <f>'Glad70-before-LQ'!AE44*$CG44*AE$93</f>
        <v>0.0181031350201558</v>
      </c>
      <c r="AF44" s="62">
        <f>'Glad70-before-LQ'!AF44*$CG44*AF$93</f>
        <v>0.0213854776547327</v>
      </c>
      <c r="AG44" s="62">
        <f>'Glad70-before-LQ'!AG44*$CG44*AG$93</f>
        <v>0.0252478200418779</v>
      </c>
      <c r="AH44" s="62">
        <f>'Glad70-before-LQ'!AH44*$CG44*AH$93</f>
        <v>0.0765298517157882</v>
      </c>
      <c r="AI44" s="62">
        <f>'Glad70-before-LQ'!AI44*$CG44*AI$93</f>
        <v>0.0428981488223888</v>
      </c>
      <c r="AJ44" s="62">
        <f>'Glad70-before-LQ'!AJ44*$CG44*AJ$93</f>
        <v>0.230257089980024</v>
      </c>
      <c r="AK44" s="62">
        <f>'Glad70-before-LQ'!AK44*$CG44*AK$93</f>
        <v>0.15346606381476</v>
      </c>
      <c r="AL44" s="62">
        <f>'Glad70-before-LQ'!AL44*$CG44*AL$93</f>
        <v>0.0695047872282471</v>
      </c>
      <c r="AM44" s="62">
        <f>'Glad70-before-LQ'!AM44*$CG44*AM$93</f>
        <v>0.0622532835090493</v>
      </c>
      <c r="AN44" s="62">
        <f>'Glad70-before-LQ'!AN44*$CG44*AN$93</f>
        <v>0.121061958350267</v>
      </c>
      <c r="AO44" s="62">
        <f>'Glad70-before-LQ'!AO44*$CG44*AO$93</f>
        <v>0.0672652244471358</v>
      </c>
      <c r="AP44" s="62">
        <f>'Glad70-before-LQ'!AP44*$CG44*AP$93</f>
        <v>0.0450507321668098</v>
      </c>
      <c r="AQ44" s="62">
        <f>'Glad70-before-LQ'!AQ44*$CG44*AQ$93</f>
        <v>0.125954427445157</v>
      </c>
      <c r="AR44" s="62">
        <f>'Glad70-before-LQ'!AR44*$CG44*AR$93</f>
        <v>0.0396356416207951</v>
      </c>
      <c r="AS44" s="62">
        <f>'Glad70-before-LQ'!AS44*$CG44*AS$93</f>
        <v>1.40537546195393</v>
      </c>
      <c r="AT44" s="62">
        <f>'Glad70-before-LQ'!AT44*$CG44*AT$93</f>
        <v>0.00145794595551673</v>
      </c>
      <c r="AU44" s="62">
        <f>'Glad70-before-LQ'!AU44*$CG44*AU$93</f>
        <v>0.00248858715677802</v>
      </c>
      <c r="AV44" s="62">
        <f>'Glad70-before-LQ'!AV44*$CG44*AV$93</f>
        <v>0.00194675348667178</v>
      </c>
      <c r="AW44" s="62">
        <f>'Glad70-before-LQ'!AW44*$CG44*AW$93</f>
        <v>0.000294915808726003</v>
      </c>
      <c r="AX44" s="62">
        <f>'Glad70-before-LQ'!AX44*$CG44*AX$93</f>
        <v>0.00432268674163668</v>
      </c>
      <c r="AY44" s="62">
        <f>'Glad70-before-LQ'!AY44*$CG44*AY$93</f>
        <v>0.00019797952039569</v>
      </c>
      <c r="AZ44" s="62">
        <f>'Glad70-before-LQ'!AZ44*$CG44*AZ$93</f>
        <v>0.00812165496903814</v>
      </c>
      <c r="BA44" s="62">
        <f>'Glad70-before-LQ'!BA44*$CG44*BA$93</f>
        <v>0.00314262635494933</v>
      </c>
      <c r="BB44" s="62">
        <f>'Glad70-before-LQ'!BB44*$CG44*BB$93</f>
        <v>0.0223551745823323</v>
      </c>
      <c r="BC44" s="62">
        <f>'Glad70-before-LQ'!BC44*$CG44*BC$93</f>
        <v>0.0313507196052176</v>
      </c>
      <c r="BD44" s="62">
        <f>'Glad70-before-LQ'!BD44*$CG44*BD$93</f>
        <v>0.0151838111130283</v>
      </c>
      <c r="BE44" s="62">
        <f>'Glad70-before-LQ'!BE44*$CG44*BE$93</f>
        <v>0.690215207930739</v>
      </c>
      <c r="BF44" s="62">
        <f>'Glad70-before-LQ'!BF44*$CG44*BF$93</f>
        <v>0.0106611958231407</v>
      </c>
      <c r="BG44" s="62">
        <f>'Glad70-before-LQ'!BG44*$CG44*BG$93</f>
        <v>0.280687033264669</v>
      </c>
      <c r="BH44" s="62">
        <f>'Glad70-before-LQ'!BH44*$CG44*BH$93</f>
        <v>0.0240002202225607</v>
      </c>
      <c r="BI44" s="62">
        <f>'Glad70-before-LQ'!BI44*$CG44*BI$93</f>
        <v>0.133771717370638</v>
      </c>
      <c r="BJ44" s="62">
        <f>'Glad70-before-LQ'!BJ44*$CG44*BJ$93</f>
        <v>0.00117727955545781</v>
      </c>
      <c r="BK44" s="62">
        <f>'Glad70-before-LQ'!BK44*$CG44*BK$93</f>
        <v>0.07209002986604179</v>
      </c>
      <c r="BL44" s="62">
        <f>'Glad70-before-LQ'!BL44*$CG44*BL$93</f>
        <v>0.351371011605134</v>
      </c>
      <c r="BM44" s="62">
        <f>'Glad70-before-LQ'!BM44*$CG44*BM$93</f>
        <v>0.0492853837445534</v>
      </c>
      <c r="BN44" s="62">
        <f>'Glad70-before-LQ'!BN44*$CG44*BN$93</f>
        <v>0.00637606483323017</v>
      </c>
      <c r="BO44" s="62">
        <f>'Glad70-before-LQ'!BO44*$CG44*BO$93</f>
        <v>0.113375103308442</v>
      </c>
      <c r="BP44" s="62">
        <f>'Glad70-before-LQ'!BP44*$CG44*BP$93</f>
        <v>0.0400841703550467</v>
      </c>
      <c r="BQ44" s="62">
        <f>'Glad70-before-LQ'!BQ44*$CG44*BQ$93</f>
        <v>0.00451461069658412</v>
      </c>
      <c r="BR44" s="62">
        <f>'Glad70-before-LQ'!BR44*$CG44*BR$93</f>
        <v>0.0203732986961046</v>
      </c>
      <c r="BS44" s="62">
        <f>'Glad70-before-LQ'!BS44*$CG44*BS$93</f>
        <v>0.00382043611812994</v>
      </c>
      <c r="BT44" s="62">
        <f>'Glad70-before-LQ'!BT44*$CG44*BT$93</f>
        <v>0.0443999299045516</v>
      </c>
      <c r="BU44" s="62">
        <f>'Glad70-before-LQ'!BU44*$CG44*BU$93</f>
        <v>0.0459751343265527</v>
      </c>
      <c r="BV44" s="4">
        <f>SUM(D44:BU44)</f>
        <v>5.54554192168063</v>
      </c>
      <c r="BW44" s="66">
        <f>'Glad-base'!BW44*'Households'!$B$3/'Households'!$B$7</f>
        <v>36.2804007545314</v>
      </c>
      <c r="BX44" s="66">
        <f>'Glad-base'!BX44*'Households'!$B$3/'Households'!$B$7</f>
        <v>0.0985987242945417</v>
      </c>
      <c r="BY44" s="66">
        <f>'Glad-base'!BY44*'Businesses'!$B$4/'Businesses'!$C$4</f>
        <v>0.197731064358094</v>
      </c>
      <c r="BZ44" s="66">
        <f>'Glad-base'!BZ44*'Households'!$B$3/'Households'!$B$7</f>
        <v>0.0147282629969104</v>
      </c>
      <c r="CA44" s="66">
        <f>'Glad-base'!CA44*'Households'!$B$3/'Households'!$B$7</f>
        <v>0.0721611145520082</v>
      </c>
      <c r="CB44" s="66">
        <f>'Glad-base'!CB44*'Glad-id-output'!B42/'Glad-id-output'!E42</f>
        <v>0.00647375557616913</v>
      </c>
      <c r="CC44" s="62">
        <f>'Exports'!D45</f>
        <v>4.7</v>
      </c>
      <c r="CD44" s="4">
        <f>SUM(BW44:CC44)</f>
        <v>41.3700936763091</v>
      </c>
      <c r="CE44" s="4">
        <f>SUM(CD44,BV44)</f>
        <v>46.9156355979897</v>
      </c>
      <c r="CF44" s="67">
        <v>0.000903663587734213</v>
      </c>
      <c r="CG44" s="67">
        <f>'Glad-id-output'!I42</f>
        <v>0.146236379704079</v>
      </c>
    </row>
    <row r="45" ht="20.05" customHeight="1">
      <c r="A45" t="s" s="58">
        <v>1</v>
      </c>
      <c r="B45" s="59">
        <v>41</v>
      </c>
      <c r="C45" t="s" s="60">
        <v>201</v>
      </c>
      <c r="D45" s="61">
        <f>'Glad70-before-LQ'!D45*$CG45*D$93</f>
        <v>0.0578983739183683</v>
      </c>
      <c r="E45" s="62">
        <f>'Glad70-before-LQ'!E45*$CG45*E$93</f>
        <v>0.00137930904633612</v>
      </c>
      <c r="F45" s="62">
        <f>'Glad70-before-LQ'!F45*$CG45*F$93</f>
        <v>0.00062339951241945</v>
      </c>
      <c r="G45" s="62">
        <f>'Glad70-before-LQ'!G45*$CG45*G$93</f>
        <v>0.00120518493203935</v>
      </c>
      <c r="H45" s="62">
        <f>'Glad70-before-LQ'!H45*$CG45*H$93</f>
        <v>0.00201202866327214</v>
      </c>
      <c r="I45" s="62">
        <f>'Glad70-before-LQ'!I45*$CG45*I$93</f>
        <v>0.0450577266696542</v>
      </c>
      <c r="J45" s="62">
        <f>'Glad70-before-LQ'!J45*$CG45*J$93</f>
        <v>1.29848635793643</v>
      </c>
      <c r="K45" s="63">
        <f>'Glad70-before-LQ'!K45*$CG45*K$93</f>
        <v>0.15486015943388</v>
      </c>
      <c r="L45" s="62">
        <f>'Glad70-before-LQ'!L45*$CG45*L$93</f>
        <v>0.0278171184059554</v>
      </c>
      <c r="M45" s="62">
        <f>'Glad70-before-LQ'!M45*$CG45*M$93</f>
        <v>0.0146940179878761</v>
      </c>
      <c r="N45" s="62">
        <f>'Glad70-before-LQ'!N45*$CG45*N$93</f>
        <v>0.009420621243305879</v>
      </c>
      <c r="O45" s="62">
        <f>'Glad70-before-LQ'!O45*$CG45*O$93</f>
        <v>0.00521489251166417</v>
      </c>
      <c r="P45" s="62">
        <f>'Glad70-before-LQ'!P45*$CG45*P$93</f>
        <v>0.00190850765391975</v>
      </c>
      <c r="Q45" s="62">
        <f>'Glad70-before-LQ'!Q45*$CG45*Q$93</f>
        <v>0.00225104666654175</v>
      </c>
      <c r="R45" s="62">
        <f>'Glad70-before-LQ'!R45*$CG45*R$93</f>
        <v>0.000849196770409039</v>
      </c>
      <c r="S45" s="62">
        <f>'Glad70-before-LQ'!S45*$CG45*S$93</f>
        <v>0.00184598333820669</v>
      </c>
      <c r="T45" s="62">
        <f>'Glad70-before-LQ'!T45*$CG45*T$93</f>
        <v>0.013407768456652</v>
      </c>
      <c r="U45" s="62">
        <f>'Glad70-before-LQ'!U45*$CG45*U$93</f>
        <v>0.171107392370446</v>
      </c>
      <c r="V45" s="62">
        <f>'Glad70-before-LQ'!V45*$CG45*V$93</f>
        <v>0.0111067891554785</v>
      </c>
      <c r="W45" s="62">
        <f>'Glad70-before-LQ'!W45*$CG45*W$93</f>
        <v>0.174136465647006</v>
      </c>
      <c r="X45" s="64">
        <f>'Glad70-before-LQ'!X45*$CG45*X$93</f>
        <v>0</v>
      </c>
      <c r="Y45" s="62">
        <f>'Glad70-before-LQ'!Y45*$CG45*Y$93</f>
        <v>0.086865724139851</v>
      </c>
      <c r="Z45" s="62">
        <f>'Glad70-before-LQ'!Z45*$CG45*Z$93</f>
        <v>0.00932885211775898</v>
      </c>
      <c r="AA45" s="62">
        <f>'Glad70-before-LQ'!AA45*$CG45*AA$93</f>
        <v>0.0315078763302597</v>
      </c>
      <c r="AB45" s="62">
        <f>'Glad70-before-LQ'!AB45*$CG45*AB$93</f>
        <v>0.00130304267406362</v>
      </c>
      <c r="AC45" s="65">
        <f>'Glad70-before-LQ'!AC45*$CG45*AC$93</f>
        <v>0.150462301511916</v>
      </c>
      <c r="AD45" s="62">
        <f>'Glad70-before-LQ'!AD45*$CG45*AD$93</f>
        <v>0.00181249200019961</v>
      </c>
      <c r="AE45" s="62">
        <f>'Glad70-before-LQ'!AE45*$CG45*AE$93</f>
        <v>0.0291779766566027</v>
      </c>
      <c r="AF45" s="62">
        <f>'Glad70-before-LQ'!AF45*$CG45*AF$93</f>
        <v>0.205114975600461</v>
      </c>
      <c r="AG45" s="62">
        <f>'Glad70-before-LQ'!AG45*$CG45*AG$93</f>
        <v>0.112535607512983</v>
      </c>
      <c r="AH45" s="62">
        <f>'Glad70-before-LQ'!AH45*$CG45*AH$93</f>
        <v>0.430146609546573</v>
      </c>
      <c r="AI45" s="62">
        <f>'Glad70-before-LQ'!AI45*$CG45*AI$93</f>
        <v>0.258443317960365</v>
      </c>
      <c r="AJ45" s="62">
        <f>'Glad70-before-LQ'!AJ45*$CG45*AJ$93</f>
        <v>0.454516794835404</v>
      </c>
      <c r="AK45" s="62">
        <f>'Glad70-before-LQ'!AK45*$CG45*AK$93</f>
        <v>0.647986705320856</v>
      </c>
      <c r="AL45" s="62">
        <f>'Glad70-before-LQ'!AL45*$CG45*AL$93</f>
        <v>0.0562523273108648</v>
      </c>
      <c r="AM45" s="62">
        <f>'Glad70-before-LQ'!AM45*$CG45*AM$93</f>
        <v>0.0136883576445582</v>
      </c>
      <c r="AN45" s="62">
        <f>'Glad70-before-LQ'!AN45*$CG45*AN$93</f>
        <v>1.08901738671325</v>
      </c>
      <c r="AO45" s="62">
        <f>'Glad70-before-LQ'!AO45*$CG45*AO$93</f>
        <v>0.144152975117856</v>
      </c>
      <c r="AP45" s="62">
        <f>'Glad70-before-LQ'!AP45*$CG45*AP$93</f>
        <v>0.0903758277548934</v>
      </c>
      <c r="AQ45" s="62">
        <f>'Glad70-before-LQ'!AQ45*$CG45*AQ$93</f>
        <v>0.0241253224918697</v>
      </c>
      <c r="AR45" s="62">
        <f>'Glad70-before-LQ'!AR45*$CG45*AR$93</f>
        <v>0.520797740554345</v>
      </c>
      <c r="AS45" s="62">
        <f>'Glad70-before-LQ'!AS45*$CG45*AS$93</f>
        <v>1.98058417613693</v>
      </c>
      <c r="AT45" s="62">
        <f>'Glad70-before-LQ'!AT45*$CG45*AT$93</f>
        <v>0.0124804317805608</v>
      </c>
      <c r="AU45" s="62">
        <f>'Glad70-before-LQ'!AU45*$CG45*AU$93</f>
        <v>0.00759169734983589</v>
      </c>
      <c r="AV45" s="62">
        <f>'Glad70-before-LQ'!AV45*$CG45*AV$93</f>
        <v>0.00157211359340983</v>
      </c>
      <c r="AW45" s="62">
        <f>'Glad70-before-LQ'!AW45*$CG45*AW$93</f>
        <v>0.000294709937891248</v>
      </c>
      <c r="AX45" s="62">
        <f>'Glad70-before-LQ'!AX45*$CG45*AX$93</f>
        <v>0.0172860066169361</v>
      </c>
      <c r="AY45" s="62">
        <f>'Glad70-before-LQ'!AY45*$CG45*AY$93</f>
        <v>0.0005942337852595649</v>
      </c>
      <c r="AZ45" s="62">
        <f>'Glad70-before-LQ'!AZ45*$CG45*AZ$93</f>
        <v>0.039460760520635</v>
      </c>
      <c r="BA45" s="62">
        <f>'Glad70-before-LQ'!BA45*$CG45*BA$93</f>
        <v>0.0990513385702009</v>
      </c>
      <c r="BB45" s="62">
        <f>'Glad70-before-LQ'!BB45*$CG45*BB$93</f>
        <v>0.289228489741726</v>
      </c>
      <c r="BC45" s="62">
        <f>'Glad70-before-LQ'!BC45*$CG45*BC$93</f>
        <v>0.25703003523123</v>
      </c>
      <c r="BD45" s="62">
        <f>'Glad70-before-LQ'!BD45*$CG45*BD$93</f>
        <v>0.0671049766514628</v>
      </c>
      <c r="BE45" s="62">
        <f>'Glad70-before-LQ'!BE45*$CG45*BE$93</f>
        <v>1.86176519581117</v>
      </c>
      <c r="BF45" s="62">
        <f>'Glad70-before-LQ'!BF45*$CG45*BF$93</f>
        <v>0.000587065510289443</v>
      </c>
      <c r="BG45" s="62">
        <f>'Glad70-before-LQ'!BG45*$CG45*BG$93</f>
        <v>0.864552926264446</v>
      </c>
      <c r="BH45" s="62">
        <f>'Glad70-before-LQ'!BH45*$CG45*BH$93</f>
        <v>0.0815068648898789</v>
      </c>
      <c r="BI45" s="62">
        <f>'Glad70-before-LQ'!BI45*$CG45*BI$93</f>
        <v>0.561970241743876</v>
      </c>
      <c r="BJ45" s="62">
        <f>'Glad70-before-LQ'!BJ45*$CG45*BJ$93</f>
        <v>0.000548988610709332</v>
      </c>
      <c r="BK45" s="62">
        <f>'Glad70-before-LQ'!BK45*$CG45*BK$93</f>
        <v>0.278133701855397</v>
      </c>
      <c r="BL45" s="62">
        <f>'Glad70-before-LQ'!BL45*$CG45*BL$93</f>
        <v>1.14697432952117</v>
      </c>
      <c r="BM45" s="62">
        <f>'Glad70-before-LQ'!BM45*$CG45*BM$93</f>
        <v>0.121939453993353</v>
      </c>
      <c r="BN45" s="62">
        <f>'Glad70-before-LQ'!BN45*$CG45*BN$93</f>
        <v>0.0183339328951257</v>
      </c>
      <c r="BO45" s="62">
        <f>'Glad70-before-LQ'!BO45*$CG45*BO$93</f>
        <v>1.31302382980771</v>
      </c>
      <c r="BP45" s="62">
        <f>'Glad70-before-LQ'!BP45*$CG45*BP$93</f>
        <v>0.449004308420608</v>
      </c>
      <c r="BQ45" s="62">
        <f>'Glad70-before-LQ'!BQ45*$CG45*BQ$93</f>
        <v>0.0070443236328665</v>
      </c>
      <c r="BR45" s="62">
        <f>'Glad70-before-LQ'!BR45*$CG45*BR$93</f>
        <v>0.0446119399146936</v>
      </c>
      <c r="BS45" s="62">
        <f>'Glad70-before-LQ'!BS45*$CG45*BS$93</f>
        <v>0.010770383275349</v>
      </c>
      <c r="BT45" s="62">
        <f>'Glad70-before-LQ'!BT45*$CG45*BT$93</f>
        <v>0.183711929933896</v>
      </c>
      <c r="BU45" s="62">
        <f>'Glad70-before-LQ'!BU45*$CG45*BU$93</f>
        <v>0.243377219786073</v>
      </c>
      <c r="BV45" s="4">
        <f>SUM(D45:BU45)</f>
        <v>16.3130301598975</v>
      </c>
      <c r="BW45" s="66">
        <f>'Glad-base'!BW45*'Households'!$B$3/'Households'!$B$7</f>
        <v>5.50872414009269</v>
      </c>
      <c r="BX45" s="66">
        <f>'Glad-base'!BX45*'Households'!$B$3/'Households'!$B$7</f>
        <v>0.128825503841401</v>
      </c>
      <c r="BY45" s="66">
        <f>'Glad-base'!BY45*'Businesses'!$B$4/'Businesses'!$C$4</f>
        <v>0.250916896620442</v>
      </c>
      <c r="BZ45" s="66">
        <f>'Glad-base'!BZ45*'Households'!$B$3/'Households'!$B$7</f>
        <v>0.108945199927909</v>
      </c>
      <c r="CA45" s="66">
        <f>'Glad-base'!CA45*'Households'!$B$3/'Households'!$B$7</f>
        <v>0.116338141297631</v>
      </c>
      <c r="CB45" s="66">
        <f>'Glad-base'!CB45*'Glad-id-output'!B43/'Glad-id-output'!E43</f>
        <v>0.00509167292947096</v>
      </c>
      <c r="CC45" s="62">
        <f>'Exports'!D46</f>
        <v>6.9</v>
      </c>
      <c r="CD45" s="4">
        <f>SUM(BW45:CC45)</f>
        <v>13.0188415547095</v>
      </c>
      <c r="CE45" s="4">
        <f>SUM(CD45,BV45)</f>
        <v>29.331871714607</v>
      </c>
      <c r="CF45" s="67">
        <v>0.00208615271416846</v>
      </c>
      <c r="CG45" s="67">
        <f>'Glad-id-output'!I43</f>
        <v>0.337594016811887</v>
      </c>
    </row>
    <row r="46" ht="20.05" customHeight="1">
      <c r="A46" t="s" s="58">
        <v>1</v>
      </c>
      <c r="B46" s="59">
        <v>42</v>
      </c>
      <c r="C46" t="s" s="60">
        <v>202</v>
      </c>
      <c r="D46" s="61">
        <f>'Glad70-before-LQ'!D46*$CG46*D$93</f>
        <v>2.51148552630032</v>
      </c>
      <c r="E46" s="62">
        <f>'Glad70-before-LQ'!E46*$CG46*E$93</f>
        <v>0.08593214258437</v>
      </c>
      <c r="F46" s="62">
        <f>'Glad70-before-LQ'!F46*$CG46*F$93</f>
        <v>0.0103439449725061</v>
      </c>
      <c r="G46" s="62">
        <f>'Glad70-before-LQ'!G46*$CG46*G$93</f>
        <v>0.086615983355761</v>
      </c>
      <c r="H46" s="62">
        <f>'Glad70-before-LQ'!H46*$CG46*H$93</f>
        <v>0.0586109517270278</v>
      </c>
      <c r="I46" s="62">
        <f>'Glad70-before-LQ'!I46*$CG46*I$93</f>
        <v>2.22495591514466</v>
      </c>
      <c r="J46" s="62">
        <f>'Glad70-before-LQ'!J46*$CG46*J$93</f>
        <v>20.5396920083145</v>
      </c>
      <c r="K46" s="63">
        <f>'Glad70-before-LQ'!K46*$CG46*K$93</f>
        <v>2.48367566628528</v>
      </c>
      <c r="L46" s="62">
        <f>'Glad70-before-LQ'!L46*$CG46*L$93</f>
        <v>0.6063924118588579</v>
      </c>
      <c r="M46" s="62">
        <f>'Glad70-before-LQ'!M46*$CG46*M$93</f>
        <v>0.06791822972163709</v>
      </c>
      <c r="N46" s="62">
        <f>'Glad70-before-LQ'!N46*$CG46*N$93</f>
        <v>0.461331934316721</v>
      </c>
      <c r="O46" s="62">
        <f>'Glad70-before-LQ'!O46*$CG46*O$93</f>
        <v>0.473721723128941</v>
      </c>
      <c r="P46" s="62">
        <f>'Glad70-before-LQ'!P46*$CG46*P$93</f>
        <v>0.0227819569308507</v>
      </c>
      <c r="Q46" s="62">
        <f>'Glad70-before-LQ'!Q46*$CG46*Q$93</f>
        <v>0.105095132468125</v>
      </c>
      <c r="R46" s="62">
        <f>'Glad70-before-LQ'!R46*$CG46*R$93</f>
        <v>0.0880281802194611</v>
      </c>
      <c r="S46" s="62">
        <f>'Glad70-before-LQ'!S46*$CG46*S$93</f>
        <v>0.0432880559458935</v>
      </c>
      <c r="T46" s="62">
        <f>'Glad70-before-LQ'!T46*$CG46*T$93</f>
        <v>1.39520012548308</v>
      </c>
      <c r="U46" s="62">
        <f>'Glad70-before-LQ'!U46*$CG46*U$93</f>
        <v>14.618052107244</v>
      </c>
      <c r="V46" s="62">
        <f>'Glad70-before-LQ'!V46*$CG46*V$93</f>
        <v>0.200765748681187</v>
      </c>
      <c r="W46" s="62">
        <f>'Glad70-before-LQ'!W46*$CG46*W$93</f>
        <v>4.74364842916137</v>
      </c>
      <c r="X46" s="64">
        <f>'Glad70-before-LQ'!X46*$CG46*X$93</f>
        <v>0</v>
      </c>
      <c r="Y46" s="62">
        <f>'Glad70-before-LQ'!Y46*$CG46*Y$93</f>
        <v>9.245336075505749</v>
      </c>
      <c r="Z46" s="62">
        <f>'Glad70-before-LQ'!Z46*$CG46*Z$93</f>
        <v>0.5493079254419611</v>
      </c>
      <c r="AA46" s="62">
        <f>'Glad70-before-LQ'!AA46*$CG46*AA$93</f>
        <v>0.305294786405263</v>
      </c>
      <c r="AB46" s="62">
        <f>'Glad70-before-LQ'!AB46*$CG46*AB$93</f>
        <v>0.0239996473715086</v>
      </c>
      <c r="AC46" s="65">
        <f>'Glad70-before-LQ'!AC46*$CG46*AC$93</f>
        <v>0.690403568706179</v>
      </c>
      <c r="AD46" s="62">
        <f>'Glad70-before-LQ'!AD46*$CG46*AD$93</f>
        <v>0.00181978590389913</v>
      </c>
      <c r="AE46" s="62">
        <f>'Glad70-before-LQ'!AE46*$CG46*AE$93</f>
        <v>0.105356495498155</v>
      </c>
      <c r="AF46" s="62">
        <f>'Glad70-before-LQ'!AF46*$CG46*AF$93</f>
        <v>0.919334853423675</v>
      </c>
      <c r="AG46" s="62">
        <f>'Glad70-before-LQ'!AG46*$CG46*AG$93</f>
        <v>1.27181375303348</v>
      </c>
      <c r="AH46" s="62">
        <f>'Glad70-before-LQ'!AH46*$CG46*AH$93</f>
        <v>10.3213707524081</v>
      </c>
      <c r="AI46" s="62">
        <f>'Glad70-before-LQ'!AI46*$CG46*AI$93</f>
        <v>4.4253483896715</v>
      </c>
      <c r="AJ46" s="62">
        <f>'Glad70-before-LQ'!AJ46*$CG46*AJ$93</f>
        <v>16.2806736981813</v>
      </c>
      <c r="AK46" s="62">
        <f>'Glad70-before-LQ'!AK46*$CG46*AK$93</f>
        <v>4.2976174734938</v>
      </c>
      <c r="AL46" s="62">
        <f>'Glad70-before-LQ'!AL46*$CG46*AL$93</f>
        <v>0.22161620388722</v>
      </c>
      <c r="AM46" s="62">
        <f>'Glad70-before-LQ'!AM46*$CG46*AM$93</f>
        <v>1.33343093767822</v>
      </c>
      <c r="AN46" s="62">
        <f>'Glad70-before-LQ'!AN46*$CG46*AN$93</f>
        <v>7.38932037173798</v>
      </c>
      <c r="AO46" s="62">
        <f>'Glad70-before-LQ'!AO46*$CG46*AO$93</f>
        <v>17.3179954574901</v>
      </c>
      <c r="AP46" s="62">
        <f>'Glad70-before-LQ'!AP46*$CG46*AP$93</f>
        <v>6.24811269956758</v>
      </c>
      <c r="AQ46" s="62">
        <f>'Glad70-before-LQ'!AQ46*$CG46*AQ$93</f>
        <v>2.15129831606809</v>
      </c>
      <c r="AR46" s="62">
        <f>'Glad70-before-LQ'!AR46*$CG46*AR$93</f>
        <v>1.0497825035992</v>
      </c>
      <c r="AS46" s="62">
        <f>'Glad70-before-LQ'!AS46*$CG46*AS$93</f>
        <v>68.02904066669871</v>
      </c>
      <c r="AT46" s="62">
        <f>'Glad70-before-LQ'!AT46*$CG46*AT$93</f>
        <v>0.0229944416945028</v>
      </c>
      <c r="AU46" s="62">
        <f>'Glad70-before-LQ'!AU46*$CG46*AU$93</f>
        <v>0.022289452191793</v>
      </c>
      <c r="AV46" s="62">
        <f>'Glad70-before-LQ'!AV46*$CG46*AV$93</f>
        <v>0.00449346341427061</v>
      </c>
      <c r="AW46" s="62">
        <f>'Glad70-before-LQ'!AW46*$CG46*AW$93</f>
        <v>0.0013686962385315</v>
      </c>
      <c r="AX46" s="62">
        <f>'Glad70-before-LQ'!AX46*$CG46*AX$93</f>
        <v>0.466984563083964</v>
      </c>
      <c r="AY46" s="62">
        <f>'Glad70-before-LQ'!AY46*$CG46*AY$93</f>
        <v>0.00429191268267364</v>
      </c>
      <c r="AZ46" s="62">
        <f>'Glad70-before-LQ'!AZ46*$CG46*AZ$93</f>
        <v>0.121000913097331</v>
      </c>
      <c r="BA46" s="62">
        <f>'Glad70-before-LQ'!BA46*$CG46*BA$93</f>
        <v>0.0360049459170351</v>
      </c>
      <c r="BB46" s="62">
        <f>'Glad70-before-LQ'!BB46*$CG46*BB$93</f>
        <v>0.120366188512577</v>
      </c>
      <c r="BC46" s="62">
        <f>'Glad70-before-LQ'!BC46*$CG46*BC$93</f>
        <v>1.88836049792676</v>
      </c>
      <c r="BD46" s="62">
        <f>'Glad70-before-LQ'!BD46*$CG46*BD$93</f>
        <v>0.753965993284537</v>
      </c>
      <c r="BE46" s="62">
        <f>'Glad70-before-LQ'!BE46*$CG46*BE$93</f>
        <v>9.47942845673815</v>
      </c>
      <c r="BF46" s="62">
        <f>'Glad70-before-LQ'!BF46*$CG46*BF$93</f>
        <v>0.0183737502028451</v>
      </c>
      <c r="BG46" s="62">
        <f>'Glad70-before-LQ'!BG46*$CG46*BG$93</f>
        <v>4.48040773933695</v>
      </c>
      <c r="BH46" s="62">
        <f>'Glad70-before-LQ'!BH46*$CG46*BH$93</f>
        <v>0.594890114366081</v>
      </c>
      <c r="BI46" s="62">
        <f>'Glad70-before-LQ'!BI46*$CG46*BI$93</f>
        <v>1.68573059756918</v>
      </c>
      <c r="BJ46" s="62">
        <f>'Glad70-before-LQ'!BJ46*$CG46*BJ$93</f>
        <v>0.0208133074297049</v>
      </c>
      <c r="BK46" s="62">
        <f>'Glad70-before-LQ'!BK46*$CG46*BK$93</f>
        <v>1.37301325564466</v>
      </c>
      <c r="BL46" s="62">
        <f>'Glad70-before-LQ'!BL46*$CG46*BL$93</f>
        <v>3.63042957388205</v>
      </c>
      <c r="BM46" s="62">
        <f>'Glad70-before-LQ'!BM46*$CG46*BM$93</f>
        <v>0.562951310213153</v>
      </c>
      <c r="BN46" s="62">
        <f>'Glad70-before-LQ'!BN46*$CG46*BN$93</f>
        <v>0.188243709427909</v>
      </c>
      <c r="BO46" s="62">
        <f>'Glad70-before-LQ'!BO46*$CG46*BO$93</f>
        <v>2.68347588813737</v>
      </c>
      <c r="BP46" s="62">
        <f>'Glad70-before-LQ'!BP46*$CG46*BP$93</f>
        <v>0.911145077734986</v>
      </c>
      <c r="BQ46" s="62">
        <f>'Glad70-before-LQ'!BQ46*$CG46*BQ$93</f>
        <v>0.0223739828656223</v>
      </c>
      <c r="BR46" s="62">
        <f>'Glad70-before-LQ'!BR46*$CG46*BR$93</f>
        <v>0.150181636781073</v>
      </c>
      <c r="BS46" s="62">
        <f>'Glad70-before-LQ'!BS46*$CG46*BS$93</f>
        <v>0.0290828491912507</v>
      </c>
      <c r="BT46" s="62">
        <f>'Glad70-before-LQ'!BT46*$CG46*BT$93</f>
        <v>1.73892398099988</v>
      </c>
      <c r="BU46" s="62">
        <f>'Glad70-before-LQ'!BU46*$CG46*BU$93</f>
        <v>0.596778859922795</v>
      </c>
      <c r="BV46" s="4">
        <f>SUM(D46:BU46)</f>
        <v>234.614175694104</v>
      </c>
      <c r="BW46" s="66">
        <f>'Glad-base'!BW46*'Households'!$B$3/'Households'!$B$7</f>
        <v>11.9050090609681</v>
      </c>
      <c r="BX46" s="66">
        <f>'Glad-base'!BX46*'Households'!$B$3/'Households'!$B$7</f>
        <v>39.4167678350978</v>
      </c>
      <c r="BY46" s="66">
        <f>'Glad-base'!BY46*'Businesses'!$B$4/'Businesses'!$C$4</f>
        <v>2.11851234392906</v>
      </c>
      <c r="BZ46" s="66">
        <f>'Glad-base'!BZ46*'Households'!$B$3/'Households'!$B$7</f>
        <v>0.715809762945417</v>
      </c>
      <c r="CA46" s="66">
        <f>'Glad-base'!CA46*'Households'!$B$3/'Households'!$B$7</f>
        <v>1.81167516797116</v>
      </c>
      <c r="CB46" s="66">
        <f>'Glad-base'!CB46*'Glad-id-output'!B44/'Glad-id-output'!E44</f>
        <v>-0.222262366511985</v>
      </c>
      <c r="CC46" s="62">
        <f>'Exports'!D47</f>
        <v>427.7</v>
      </c>
      <c r="CD46" s="4">
        <f>SUM(BW46:CC46)</f>
        <v>483.4455118044</v>
      </c>
      <c r="CE46" s="4">
        <f>SUM(CD46,BV46)</f>
        <v>718.059687498504</v>
      </c>
      <c r="CF46" s="67">
        <v>0.0115244250558423</v>
      </c>
      <c r="CG46" s="67">
        <f>'Glad-id-output'!I44</f>
        <v>1</v>
      </c>
    </row>
    <row r="47" ht="20.05" customHeight="1">
      <c r="A47" t="s" s="58">
        <v>1</v>
      </c>
      <c r="B47" s="59">
        <v>43</v>
      </c>
      <c r="C47" t="s" s="60">
        <v>203</v>
      </c>
      <c r="D47" s="61">
        <f>'Glad70-before-LQ'!D47*$CG47*D$93</f>
        <v>0.0201793849218489</v>
      </c>
      <c r="E47" s="62">
        <f>'Glad70-before-LQ'!E47*$CG47*E$93</f>
        <v>0.000105680516493968</v>
      </c>
      <c r="F47" s="62">
        <f>'Glad70-before-LQ'!F47*$CG47*F$93</f>
        <v>2.20113060315351e-05</v>
      </c>
      <c r="G47" s="62">
        <f>'Glad70-before-LQ'!G47*$CG47*G$93</f>
        <v>0.000114142444477813</v>
      </c>
      <c r="H47" s="62">
        <f>'Glad70-before-LQ'!H47*$CG47*H$93</f>
        <v>0.000523790070280028</v>
      </c>
      <c r="I47" s="62">
        <f>'Glad70-before-LQ'!I47*$CG47*I$93</f>
        <v>0.00685560442585824</v>
      </c>
      <c r="J47" s="62">
        <f>'Glad70-before-LQ'!J47*$CG47*J$93</f>
        <v>0.223467400932099</v>
      </c>
      <c r="K47" s="63">
        <f>'Glad70-before-LQ'!K47*$CG47*K$93</f>
        <v>0.0215197199425091</v>
      </c>
      <c r="L47" s="62">
        <f>'Glad70-before-LQ'!L47*$CG47*L$93</f>
        <v>0.00421139138137092</v>
      </c>
      <c r="M47" s="62">
        <f>'Glad70-before-LQ'!M47*$CG47*M$93</f>
        <v>0.0152775020693026</v>
      </c>
      <c r="N47" s="62">
        <f>'Glad70-before-LQ'!N47*$CG47*N$93</f>
        <v>0.00538128376306964</v>
      </c>
      <c r="O47" s="62">
        <f>'Glad70-before-LQ'!O47*$CG47*O$93</f>
        <v>0.00178164303137694</v>
      </c>
      <c r="P47" s="62">
        <f>'Glad70-before-LQ'!P47*$CG47*P$93</f>
        <v>0.00128734381026588</v>
      </c>
      <c r="Q47" s="62">
        <f>'Glad70-before-LQ'!Q47*$CG47*Q$93</f>
        <v>0.00194128960517377</v>
      </c>
      <c r="R47" s="62">
        <f>'Glad70-before-LQ'!R47*$CG47*R$93</f>
        <v>0.00695334020282984</v>
      </c>
      <c r="S47" s="62">
        <f>'Glad70-before-LQ'!S47*$CG47*S$93</f>
        <v>0.00202781863011956</v>
      </c>
      <c r="T47" s="62">
        <f>'Glad70-before-LQ'!T47*$CG47*T$93</f>
        <v>0.0128062882003442</v>
      </c>
      <c r="U47" s="62">
        <f>'Glad70-before-LQ'!U47*$CG47*U$93</f>
        <v>0.253519164652833</v>
      </c>
      <c r="V47" s="62">
        <f>'Glad70-before-LQ'!V47*$CG47*V$93</f>
        <v>0.0126439350233738</v>
      </c>
      <c r="W47" s="62">
        <f>'Glad70-before-LQ'!W47*$CG47*W$93</f>
        <v>0.077803967962892</v>
      </c>
      <c r="X47" s="64">
        <f>'Glad70-before-LQ'!X47*$CG47*X$93</f>
        <v>0</v>
      </c>
      <c r="Y47" s="62">
        <f>'Glad70-before-LQ'!Y47*$CG47*Y$93</f>
        <v>0.172741156365216</v>
      </c>
      <c r="Z47" s="62">
        <f>'Glad70-before-LQ'!Z47*$CG47*Z$93</f>
        <v>0.021386552621324</v>
      </c>
      <c r="AA47" s="62">
        <f>'Glad70-before-LQ'!AA47*$CG47*AA$93</f>
        <v>0.0269305191774979</v>
      </c>
      <c r="AB47" s="62">
        <f>'Glad70-before-LQ'!AB47*$CG47*AB$93</f>
        <v>0.0007176348001138</v>
      </c>
      <c r="AC47" s="65">
        <f>'Glad70-before-LQ'!AC47*$CG47*AC$93</f>
        <v>0.0069657206037344</v>
      </c>
      <c r="AD47" s="62">
        <f>'Glad70-before-LQ'!AD47*$CG47*AD$93</f>
        <v>0.0020534705404246</v>
      </c>
      <c r="AE47" s="62">
        <f>'Glad70-before-LQ'!AE47*$CG47*AE$93</f>
        <v>0.008890540207675039</v>
      </c>
      <c r="AF47" s="62">
        <f>'Glad70-before-LQ'!AF47*$CG47*AF$93</f>
        <v>0.131785743254356</v>
      </c>
      <c r="AG47" s="62">
        <f>'Glad70-before-LQ'!AG47*$CG47*AG$93</f>
        <v>0.0272471066141481</v>
      </c>
      <c r="AH47" s="62">
        <f>'Glad70-before-LQ'!AH47*$CG47*AH$93</f>
        <v>0.185032097720649</v>
      </c>
      <c r="AI47" s="62">
        <f>'Glad70-before-LQ'!AI47*$CG47*AI$93</f>
        <v>0.191847696954018</v>
      </c>
      <c r="AJ47" s="62">
        <f>'Glad70-before-LQ'!AJ47*$CG47*AJ$93</f>
        <v>0.451709014644364</v>
      </c>
      <c r="AK47" s="62">
        <f>'Glad70-before-LQ'!AK47*$CG47*AK$93</f>
        <v>1.33506600562081</v>
      </c>
      <c r="AL47" s="62">
        <f>'Glad70-before-LQ'!AL47*$CG47*AL$93</f>
        <v>0.08189800339683639</v>
      </c>
      <c r="AM47" s="62">
        <f>'Glad70-before-LQ'!AM47*$CG47*AM$93</f>
        <v>0.085282912682924</v>
      </c>
      <c r="AN47" s="62">
        <f>'Glad70-before-LQ'!AN47*$CG47*AN$93</f>
        <v>0.0669463738200024</v>
      </c>
      <c r="AO47" s="62">
        <f>'Glad70-before-LQ'!AO47*$CG47*AO$93</f>
        <v>0.257143719509705</v>
      </c>
      <c r="AP47" s="62">
        <f>'Glad70-before-LQ'!AP47*$CG47*AP$93</f>
        <v>0.069789383937976</v>
      </c>
      <c r="AQ47" s="62">
        <f>'Glad70-before-LQ'!AQ47*$CG47*AQ$93</f>
        <v>0.00327118989451083</v>
      </c>
      <c r="AR47" s="62">
        <f>'Glad70-before-LQ'!AR47*$CG47*AR$93</f>
        <v>0.11137351839742</v>
      </c>
      <c r="AS47" s="62">
        <f>'Glad70-before-LQ'!AS47*$CG47*AS$93</f>
        <v>0.156061459221205</v>
      </c>
      <c r="AT47" s="62">
        <f>'Glad70-before-LQ'!AT47*$CG47*AT$93</f>
        <v>0.0131172961814569</v>
      </c>
      <c r="AU47" s="62">
        <f>'Glad70-before-LQ'!AU47*$CG47*AU$93</f>
        <v>0.0143410226710832</v>
      </c>
      <c r="AV47" s="62">
        <f>'Glad70-before-LQ'!AV47*$CG47*AV$93</f>
        <v>0.00122502903028406</v>
      </c>
      <c r="AW47" s="62">
        <f>'Glad70-before-LQ'!AW47*$CG47*AW$93</f>
        <v>0.00262194909564638</v>
      </c>
      <c r="AX47" s="62">
        <f>'Glad70-before-LQ'!AX47*$CG47*AX$93</f>
        <v>0.0229731309311763</v>
      </c>
      <c r="AY47" s="62">
        <f>'Glad70-before-LQ'!AY47*$CG47*AY$93</f>
        <v>0.0200525921917838</v>
      </c>
      <c r="AZ47" s="62">
        <f>'Glad70-before-LQ'!AZ47*$CG47*AZ$93</f>
        <v>0.0216881511471202</v>
      </c>
      <c r="BA47" s="62">
        <f>'Glad70-before-LQ'!BA47*$CG47*BA$93</f>
        <v>0.00790096703635928</v>
      </c>
      <c r="BB47" s="62">
        <f>'Glad70-before-LQ'!BB47*$CG47*BB$93</f>
        <v>0.0089364846507288</v>
      </c>
      <c r="BC47" s="62">
        <f>'Glad70-before-LQ'!BC47*$CG47*BC$93</f>
        <v>0.235176525746661</v>
      </c>
      <c r="BD47" s="62">
        <f>'Glad70-before-LQ'!BD47*$CG47*BD$93</f>
        <v>0.0733036786896064</v>
      </c>
      <c r="BE47" s="62">
        <f>'Glad70-before-LQ'!BE47*$CG47*BE$93</f>
        <v>2.05684195536829</v>
      </c>
      <c r="BF47" s="62">
        <f>'Glad70-before-LQ'!BF47*$CG47*BF$93</f>
        <v>0.0118311306914618</v>
      </c>
      <c r="BG47" s="62">
        <f>'Glad70-before-LQ'!BG47*$CG47*BG$93</f>
        <v>0.73155444799258</v>
      </c>
      <c r="BH47" s="62">
        <f>'Glad70-before-LQ'!BH47*$CG47*BH$93</f>
        <v>0.095128346422108</v>
      </c>
      <c r="BI47" s="62">
        <f>'Glad70-before-LQ'!BI47*$CG47*BI$93</f>
        <v>0.251211455391215</v>
      </c>
      <c r="BJ47" s="62">
        <f>'Glad70-before-LQ'!BJ47*$CG47*BJ$93</f>
        <v>0.000517104767313024</v>
      </c>
      <c r="BK47" s="62">
        <f>'Glad70-before-LQ'!BK47*$CG47*BK$93</f>
        <v>0.274263114336704</v>
      </c>
      <c r="BL47" s="62">
        <f>'Glad70-before-LQ'!BL47*$CG47*BL$93</f>
        <v>2.20886061184085</v>
      </c>
      <c r="BM47" s="62">
        <f>'Glad70-before-LQ'!BM47*$CG47*BM$93</f>
        <v>0.307833760997587</v>
      </c>
      <c r="BN47" s="62">
        <f>'Glad70-before-LQ'!BN47*$CG47*BN$93</f>
        <v>0.0798080315357112</v>
      </c>
      <c r="BO47" s="62">
        <f>'Glad70-before-LQ'!BO47*$CG47*BO$93</f>
        <v>0.176590611128004</v>
      </c>
      <c r="BP47" s="62">
        <f>'Glad70-before-LQ'!BP47*$CG47*BP$93</f>
        <v>0.237800613417741</v>
      </c>
      <c r="BQ47" s="62">
        <f>'Glad70-before-LQ'!BQ47*$CG47*BQ$93</f>
        <v>0.0212360342537514</v>
      </c>
      <c r="BR47" s="62">
        <f>'Glad70-before-LQ'!BR47*$CG47*BR$93</f>
        <v>0.0147636897295034</v>
      </c>
      <c r="BS47" s="62">
        <f>'Glad70-before-LQ'!BS47*$CG47*BS$93</f>
        <v>0.0050045539307118</v>
      </c>
      <c r="BT47" s="62">
        <f>'Glad70-before-LQ'!BT47*$CG47*BT$93</f>
        <v>0.157473235638172</v>
      </c>
      <c r="BU47" s="62">
        <f>'Glad70-before-LQ'!BU47*$CG47*BU$93</f>
        <v>0.347951150879704</v>
      </c>
      <c r="BV47" s="4">
        <f>SUM(D47:BU47)</f>
        <v>11.4625691985708</v>
      </c>
      <c r="BW47" s="66">
        <f>'Glad-base'!BW47*'Households'!$B$3/'Households'!$B$7</f>
        <v>5.78262152678682</v>
      </c>
      <c r="BX47" s="66">
        <f>'Glad-base'!BX47*'Households'!$B$3/'Households'!$B$7</f>
        <v>0.0500022931513903</v>
      </c>
      <c r="BY47" s="66">
        <f>'Glad-base'!BY47*'Businesses'!$B$4/'Businesses'!$C$4</f>
        <v>0.417797394015712</v>
      </c>
      <c r="BZ47" s="66">
        <f>'Glad-base'!BZ47*'Households'!$B$3/'Households'!$B$7</f>
        <v>0.26796792707518</v>
      </c>
      <c r="CA47" s="66">
        <f>'Glad-base'!CA47*'Households'!$B$3/'Households'!$B$7</f>
        <v>0.458313104521112</v>
      </c>
      <c r="CB47" s="66">
        <f>'Glad-base'!CB47*'Glad-id-output'!B45/'Glad-id-output'!E45</f>
        <v>0.06601937151589379</v>
      </c>
      <c r="CC47" s="62">
        <f>'Exports'!D48</f>
        <v>1</v>
      </c>
      <c r="CD47" s="4">
        <f>SUM(BW47:CC47)</f>
        <v>8.04272161706611</v>
      </c>
      <c r="CE47" s="4">
        <f>SUM(CD47,BV47)</f>
        <v>19.5052908156369</v>
      </c>
      <c r="CF47" s="67">
        <v>0.0008264425517550969</v>
      </c>
      <c r="CG47" s="67">
        <f>'Glad-id-output'!I45</f>
        <v>0.4</v>
      </c>
    </row>
    <row r="48" ht="20.05" customHeight="1">
      <c r="A48" t="s" s="58">
        <v>1</v>
      </c>
      <c r="B48" s="59">
        <v>44</v>
      </c>
      <c r="C48" t="s" s="60">
        <v>204</v>
      </c>
      <c r="D48" s="61">
        <f>'Glad70-before-LQ'!D48*$CG48*D$93</f>
        <v>0.000202689517236452</v>
      </c>
      <c r="E48" s="62">
        <f>'Glad70-before-LQ'!E48*$CG48*E$93</f>
        <v>2.00168799061896e-05</v>
      </c>
      <c r="F48" s="62">
        <f>'Glad70-before-LQ'!F48*$CG48*F$93</f>
        <v>6.132503172965e-06</v>
      </c>
      <c r="G48" s="62">
        <f>'Glad70-before-LQ'!G48*$CG48*G$93</f>
        <v>1.08792017392915e-05</v>
      </c>
      <c r="H48" s="62">
        <f>'Glad70-before-LQ'!H48*$CG48*H$93</f>
        <v>8.32619633065684e-06</v>
      </c>
      <c r="I48" s="62">
        <f>'Glad70-before-LQ'!I48*$CG48*I$93</f>
        <v>0.000119209690905523</v>
      </c>
      <c r="J48" s="62">
        <f>'Glad70-before-LQ'!J48*$CG48*J$93</f>
        <v>0.031053636932098</v>
      </c>
      <c r="K48" s="63">
        <f>'Glad70-before-LQ'!K48*$CG48*K$93</f>
        <v>0.000503271331351578</v>
      </c>
      <c r="L48" s="62">
        <f>'Glad70-before-LQ'!L48*$CG48*L$93</f>
        <v>4.74501978434312e-05</v>
      </c>
      <c r="M48" s="62">
        <f>'Glad70-before-LQ'!M48*$CG48*M$93</f>
        <v>8.05238414098138e-05</v>
      </c>
      <c r="N48" s="62">
        <f>'Glad70-before-LQ'!N48*$CG48*N$93</f>
        <v>0.000450260631454946</v>
      </c>
      <c r="O48" s="62">
        <f>'Glad70-before-LQ'!O48*$CG48*O$93</f>
        <v>0.000111651516962349</v>
      </c>
      <c r="P48" s="62">
        <f>'Glad70-before-LQ'!P48*$CG48*P$93</f>
        <v>6.94068737720322e-06</v>
      </c>
      <c r="Q48" s="62">
        <f>'Glad70-before-LQ'!Q48*$CG48*Q$93</f>
        <v>5.29275897518404e-05</v>
      </c>
      <c r="R48" s="62">
        <f>'Glad70-before-LQ'!R48*$CG48*R$93</f>
        <v>3.37911164758938e-06</v>
      </c>
      <c r="S48" s="62">
        <f>'Glad70-before-LQ'!S48*$CG48*S$93</f>
        <v>7.07355007505822e-06</v>
      </c>
      <c r="T48" s="62">
        <f>'Glad70-before-LQ'!T48*$CG48*T$93</f>
        <v>0.000192225385768187</v>
      </c>
      <c r="U48" s="62">
        <f>'Glad70-before-LQ'!U48*$CG48*U$93</f>
        <v>0.00121264911392955</v>
      </c>
      <c r="V48" s="62">
        <f>'Glad70-before-LQ'!V48*$CG48*V$93</f>
        <v>1.87520932902439e-05</v>
      </c>
      <c r="W48" s="62">
        <f>'Glad70-before-LQ'!W48*$CG48*W$93</f>
        <v>0.000797654491216978</v>
      </c>
      <c r="X48" s="64">
        <f>'Glad70-before-LQ'!X48*$CG48*X$93</f>
        <v>0</v>
      </c>
      <c r="Y48" s="62">
        <f>'Glad70-before-LQ'!Y48*$CG48*Y$93</f>
        <v>0.00051634953783408</v>
      </c>
      <c r="Z48" s="62">
        <f>'Glad70-before-LQ'!Z48*$CG48*Z$93</f>
        <v>0.000849276800981736</v>
      </c>
      <c r="AA48" s="62">
        <f>'Glad70-before-LQ'!AA48*$CG48*AA$93</f>
        <v>0.000113519950217699</v>
      </c>
      <c r="AB48" s="62">
        <f>'Glad70-before-LQ'!AB48*$CG48*AB$93</f>
        <v>6.87197707695906e-06</v>
      </c>
      <c r="AC48" s="65">
        <f>'Glad70-before-LQ'!AC48*$CG48*AC$93</f>
        <v>0.00035910467922085</v>
      </c>
      <c r="AD48" s="62">
        <f>'Glad70-before-LQ'!AD48*$CG48*AD$93</f>
        <v>1.72331891643408e-06</v>
      </c>
      <c r="AE48" s="62">
        <f>'Glad70-before-LQ'!AE48*$CG48*AE$93</f>
        <v>3.51030515618328e-05</v>
      </c>
      <c r="AF48" s="62">
        <f>'Glad70-before-LQ'!AF48*$CG48*AF$93</f>
        <v>2.99807945912362e-05</v>
      </c>
      <c r="AG48" s="62">
        <f>'Glad70-before-LQ'!AG48*$CG48*AG$93</f>
        <v>0.000164314733368144</v>
      </c>
      <c r="AH48" s="62">
        <f>'Glad70-before-LQ'!AH48*$CG48*AH$93</f>
        <v>0.000505114814593192</v>
      </c>
      <c r="AI48" s="62">
        <f>'Glad70-before-LQ'!AI48*$CG48*AI$93</f>
        <v>0.023818918948706</v>
      </c>
      <c r="AJ48" s="62">
        <f>'Glad70-before-LQ'!AJ48*$CG48*AJ$93</f>
        <v>0.0030835443242002</v>
      </c>
      <c r="AK48" s="62">
        <f>'Glad70-before-LQ'!AK48*$CG48*AK$93</f>
        <v>0.0166042711305588</v>
      </c>
      <c r="AL48" s="62">
        <f>'Glad70-before-LQ'!AL48*$CG48*AL$93</f>
        <v>0.00604846559971428</v>
      </c>
      <c r="AM48" s="62">
        <f>'Glad70-before-LQ'!AM48*$CG48*AM$93</f>
        <v>0.0160236610981302</v>
      </c>
      <c r="AN48" s="62">
        <f>'Glad70-before-LQ'!AN48*$CG48*AN$93</f>
        <v>0.00182192521858755</v>
      </c>
      <c r="AO48" s="62">
        <f>'Glad70-before-LQ'!AO48*$CG48*AO$93</f>
        <v>0.000160267968039162</v>
      </c>
      <c r="AP48" s="62">
        <f>'Glad70-before-LQ'!AP48*$CG48*AP$93</f>
        <v>0.0587194617463722</v>
      </c>
      <c r="AQ48" s="62">
        <f>'Glad70-before-LQ'!AQ48*$CG48*AQ$93</f>
        <v>0.0007259852531139119</v>
      </c>
      <c r="AR48" s="62">
        <f>'Glad70-before-LQ'!AR48*$CG48*AR$93</f>
        <v>6.0581874819452e-05</v>
      </c>
      <c r="AS48" s="62">
        <f>'Glad70-before-LQ'!AS48*$CG48*AS$93</f>
        <v>0.00238693891756606</v>
      </c>
      <c r="AT48" s="62">
        <f>'Glad70-before-LQ'!AT48*$CG48*AT$93</f>
        <v>4.53386383892846e-05</v>
      </c>
      <c r="AU48" s="62">
        <f>'Glad70-before-LQ'!AU48*$CG48*AU$93</f>
        <v>0.383734883773788</v>
      </c>
      <c r="AV48" s="62">
        <f>'Glad70-before-LQ'!AV48*$CG48*AV$93</f>
        <v>0.160829628098009</v>
      </c>
      <c r="AW48" s="62">
        <f>'Glad70-before-LQ'!AW48*$CG48*AW$93</f>
        <v>1.44524620137904e-06</v>
      </c>
      <c r="AX48" s="62">
        <f>'Glad70-before-LQ'!AX48*$CG48*AX$93</f>
        <v>0.0171151647831421</v>
      </c>
      <c r="AY48" s="62">
        <f>'Glad70-before-LQ'!AY48*$CG48*AY$93</f>
        <v>0.0040291722175992</v>
      </c>
      <c r="AZ48" s="62">
        <f>'Glad70-before-LQ'!AZ48*$CG48*AZ$93</f>
        <v>0.00120454879240551</v>
      </c>
      <c r="BA48" s="62">
        <f>'Glad70-before-LQ'!BA48*$CG48*BA$93</f>
        <v>0.000624047055248266</v>
      </c>
      <c r="BB48" s="62">
        <f>'Glad70-before-LQ'!BB48*$CG48*BB$93</f>
        <v>0.000171540646641309</v>
      </c>
      <c r="BC48" s="62">
        <f>'Glad70-before-LQ'!BC48*$CG48*BC$93</f>
        <v>0.0946440655115144</v>
      </c>
      <c r="BD48" s="62">
        <f>'Glad70-before-LQ'!BD48*$CG48*BD$93</f>
        <v>0.0189840360429001</v>
      </c>
      <c r="BE48" s="62">
        <f>'Glad70-before-LQ'!BE48*$CG48*BE$93</f>
        <v>0.432250872444328</v>
      </c>
      <c r="BF48" s="62">
        <f>'Glad70-before-LQ'!BF48*$CG48*BF$93</f>
        <v>7.90884485056974e-05</v>
      </c>
      <c r="BG48" s="62">
        <f>'Glad70-before-LQ'!BG48*$CG48*BG$93</f>
        <v>0.31290900504489</v>
      </c>
      <c r="BH48" s="62">
        <f>'Glad70-before-LQ'!BH48*$CG48*BH$93</f>
        <v>0.000972685059477692</v>
      </c>
      <c r="BI48" s="62">
        <f>'Glad70-before-LQ'!BI48*$CG48*BI$93</f>
        <v>0.008568744398599721</v>
      </c>
      <c r="BJ48" s="62">
        <f>'Glad70-before-LQ'!BJ48*$CG48*BJ$93</f>
        <v>0.000101306850637779</v>
      </c>
      <c r="BK48" s="62">
        <f>'Glad70-before-LQ'!BK48*$CG48*BK$93</f>
        <v>0.0677088802949026</v>
      </c>
      <c r="BL48" s="62">
        <f>'Glad70-before-LQ'!BL48*$CG48*BL$93</f>
        <v>0.102266611384348</v>
      </c>
      <c r="BM48" s="62">
        <f>'Glad70-before-LQ'!BM48*$CG48*BM$93</f>
        <v>0.0144299830890726</v>
      </c>
      <c r="BN48" s="62">
        <f>'Glad70-before-LQ'!BN48*$CG48*BN$93</f>
        <v>0.0010008433854939</v>
      </c>
      <c r="BO48" s="62">
        <f>'Glad70-before-LQ'!BO48*$CG48*BO$93</f>
        <v>0.00853911653927612</v>
      </c>
      <c r="BP48" s="62">
        <f>'Glad70-before-LQ'!BP48*$CG48*BP$93</f>
        <v>0.0123997568474152</v>
      </c>
      <c r="BQ48" s="62">
        <f>'Glad70-before-LQ'!BQ48*$CG48*BQ$93</f>
        <v>0.021157229338732</v>
      </c>
      <c r="BR48" s="62">
        <f>'Glad70-before-LQ'!BR48*$CG48*BR$93</f>
        <v>0.000248962107288126</v>
      </c>
      <c r="BS48" s="62">
        <f>'Glad70-before-LQ'!BS48*$CG48*BS$93</f>
        <v>0.00261598026705262</v>
      </c>
      <c r="BT48" s="62">
        <f>'Glad70-before-LQ'!BT48*$CG48*BT$93</f>
        <v>0.00413047937826496</v>
      </c>
      <c r="BU48" s="62">
        <f>'Glad70-before-LQ'!BU48*$CG48*BU$93</f>
        <v>0.0134999084681341</v>
      </c>
      <c r="BV48" s="4">
        <f>SUM(D48:BU48)</f>
        <v>1.8512043563539</v>
      </c>
      <c r="BW48" s="66">
        <f>'Glad-base'!BW48*'Households'!$B$3/'Households'!$B$7</f>
        <v>3.5070519015139</v>
      </c>
      <c r="BX48" s="66">
        <f>'Glad-base'!BX48*'Households'!$B$3/'Households'!$B$7</f>
        <v>1.1006379915757</v>
      </c>
      <c r="BY48" s="66">
        <f>'Glad-base'!BY48*'Businesses'!$B$4/'Businesses'!$C$4</f>
        <v>1.61938809008465</v>
      </c>
      <c r="BZ48" s="66">
        <f>'Glad-base'!BZ48*'Households'!$B$3/'Households'!$B$7</f>
        <v>0.00481975711637487</v>
      </c>
      <c r="CA48" s="66">
        <f>'Glad-base'!CA48*'Households'!$B$3/'Households'!$B$7</f>
        <v>1.30627747881565</v>
      </c>
      <c r="CB48" s="66">
        <f>'Glad-base'!CB48*'Glad-id-output'!B46/'Glad-id-output'!E46</f>
        <v>0.00187487690348079</v>
      </c>
      <c r="CC48" s="62">
        <f>'Exports'!D49</f>
        <v>0.5</v>
      </c>
      <c r="CD48" s="4">
        <f>SUM(BW48:CC48)</f>
        <v>8.040050096009759</v>
      </c>
      <c r="CE48" s="4">
        <f>SUM(CD48,BV48)</f>
        <v>9.891254452363659</v>
      </c>
      <c r="CF48" s="67">
        <v>0.000913371122658347</v>
      </c>
      <c r="CG48" s="67">
        <f>'Glad-id-output'!I46</f>
        <v>0.2</v>
      </c>
    </row>
    <row r="49" ht="20.05" customHeight="1">
      <c r="A49" t="s" s="58">
        <v>1</v>
      </c>
      <c r="B49" s="59">
        <v>45</v>
      </c>
      <c r="C49" t="s" s="60">
        <v>205</v>
      </c>
      <c r="D49" s="61">
        <f>'Glad70-before-LQ'!D49*$CG49*D$93</f>
        <v>0.00124640664648676</v>
      </c>
      <c r="E49" s="62">
        <f>'Glad70-before-LQ'!E49*$CG49*E$93</f>
        <v>0.0142147827918761</v>
      </c>
      <c r="F49" s="62">
        <f>'Glad70-before-LQ'!F49*$CG49*F$93</f>
        <v>0</v>
      </c>
      <c r="G49" s="62">
        <f>'Glad70-before-LQ'!G49*$CG49*G$93</f>
        <v>0.007550284905448</v>
      </c>
      <c r="H49" s="62">
        <f>'Glad70-before-LQ'!H49*$CG49*H$93</f>
        <v>0.00271144716052557</v>
      </c>
      <c r="I49" s="62">
        <f>'Glad70-before-LQ'!I49*$CG49*I$93</f>
        <v>0.00302174553899493</v>
      </c>
      <c r="J49" s="62">
        <f>'Glad70-before-LQ'!J49*$CG49*J$93</f>
        <v>0.143521319050346</v>
      </c>
      <c r="K49" s="63">
        <f>'Glad70-before-LQ'!K49*$CG49*K$93</f>
        <v>0.0507869900207512</v>
      </c>
      <c r="L49" s="62">
        <f>'Glad70-before-LQ'!L49*$CG49*L$93</f>
        <v>0.00735304165324544</v>
      </c>
      <c r="M49" s="62">
        <f>'Glad70-before-LQ'!M49*$CG49*M$93</f>
        <v>0.00683759184250912</v>
      </c>
      <c r="N49" s="62">
        <f>'Glad70-before-LQ'!N49*$CG49*N$93</f>
        <v>0.0144060073720118</v>
      </c>
      <c r="O49" s="62">
        <f>'Glad70-before-LQ'!O49*$CG49*O$93</f>
        <v>0.009630297149764161</v>
      </c>
      <c r="P49" s="62">
        <f>'Glad70-before-LQ'!P49*$CG49*P$93</f>
        <v>0.000165929346714676</v>
      </c>
      <c r="Q49" s="62">
        <f>'Glad70-before-LQ'!Q49*$CG49*Q$93</f>
        <v>0.00300267789843706</v>
      </c>
      <c r="R49" s="62">
        <f>'Glad70-before-LQ'!R49*$CG49*R$93</f>
        <v>0.000158453903474698</v>
      </c>
      <c r="S49" s="62">
        <f>'Glad70-before-LQ'!S49*$CG49*S$93</f>
        <v>0.000374450246984086</v>
      </c>
      <c r="T49" s="62">
        <f>'Glad70-before-LQ'!T49*$CG49*T$93</f>
        <v>0.000269649499480373</v>
      </c>
      <c r="U49" s="62">
        <f>'Glad70-before-LQ'!U49*$CG49*U$93</f>
        <v>0.313320048634712</v>
      </c>
      <c r="V49" s="62">
        <f>'Glad70-before-LQ'!V49*$CG49*V$93</f>
        <v>0.0053342982962206</v>
      </c>
      <c r="W49" s="62">
        <f>'Glad70-before-LQ'!W49*$CG49*W$93</f>
        <v>0.0409355239930336</v>
      </c>
      <c r="X49" s="64">
        <f>'Glad70-before-LQ'!X49*$CG49*X$93</f>
        <v>0</v>
      </c>
      <c r="Y49" s="62">
        <f>'Glad70-before-LQ'!Y49*$CG49*Y$93</f>
        <v>0.0294376948216597</v>
      </c>
      <c r="Z49" s="62">
        <f>'Glad70-before-LQ'!Z49*$CG49*Z$93</f>
        <v>0.08497350438599641</v>
      </c>
      <c r="AA49" s="62">
        <f>'Glad70-before-LQ'!AA49*$CG49*AA$93</f>
        <v>0.0140864603217176</v>
      </c>
      <c r="AB49" s="62">
        <f>'Glad70-before-LQ'!AB49*$CG49*AB$93</f>
        <v>0.000182225548954081</v>
      </c>
      <c r="AC49" s="65">
        <f>'Glad70-before-LQ'!AC49*$CG49*AC$93</f>
        <v>0.0227456407360405</v>
      </c>
      <c r="AD49" s="62">
        <f>'Glad70-before-LQ'!AD49*$CG49*AD$93</f>
        <v>0.00100444873986443</v>
      </c>
      <c r="AE49" s="62">
        <f>'Glad70-before-LQ'!AE49*$CG49*AE$93</f>
        <v>0.0172396561008019</v>
      </c>
      <c r="AF49" s="62">
        <f>'Glad70-before-LQ'!AF49*$CG49*AF$93</f>
        <v>0.0586712682086988</v>
      </c>
      <c r="AG49" s="62">
        <f>'Glad70-before-LQ'!AG49*$CG49*AG$93</f>
        <v>0.016652921883178</v>
      </c>
      <c r="AH49" s="62">
        <f>'Glad70-before-LQ'!AH49*$CG49*AH$93</f>
        <v>0.100381529324295</v>
      </c>
      <c r="AI49" s="62">
        <f>'Glad70-before-LQ'!AI49*$CG49*AI$93</f>
        <v>0.449688313778624</v>
      </c>
      <c r="AJ49" s="62">
        <f>'Glad70-before-LQ'!AJ49*$CG49*AJ$93</f>
        <v>0.241663239130427</v>
      </c>
      <c r="AK49" s="62">
        <f>'Glad70-before-LQ'!AK49*$CG49*AK$93</f>
        <v>1.22217145184846</v>
      </c>
      <c r="AL49" s="62">
        <f>'Glad70-before-LQ'!AL49*$CG49*AL$93</f>
        <v>0.639565082302148</v>
      </c>
      <c r="AM49" s="62">
        <f>'Glad70-before-LQ'!AM49*$CG49*AM$93</f>
        <v>1.39531449374752</v>
      </c>
      <c r="AN49" s="62">
        <f>'Glad70-before-LQ'!AN49*$CG49*AN$93</f>
        <v>0.0845488382033632</v>
      </c>
      <c r="AO49" s="62">
        <f>'Glad70-before-LQ'!AO49*$CG49*AO$93</f>
        <v>0.00111679523550056</v>
      </c>
      <c r="AP49" s="62">
        <f>'Glad70-before-LQ'!AP49*$CG49*AP$93</f>
        <v>0.0188007966185125</v>
      </c>
      <c r="AQ49" s="62">
        <f>'Glad70-before-LQ'!AQ49*$CG49*AQ$93</f>
        <v>0.08004146008540521</v>
      </c>
      <c r="AR49" s="62">
        <f>'Glad70-before-LQ'!AR49*$CG49*AR$93</f>
        <v>0.0148124352855732</v>
      </c>
      <c r="AS49" s="62">
        <f>'Glad70-before-LQ'!AS49*$CG49*AS$93</f>
        <v>0.262064042838847</v>
      </c>
      <c r="AT49" s="62">
        <f>'Glad70-before-LQ'!AT49*$CG49*AT$93</f>
        <v>0.000117156496136802</v>
      </c>
      <c r="AU49" s="62">
        <f>'Glad70-before-LQ'!AU49*$CG49*AU$93</f>
        <v>0.0488653185273768</v>
      </c>
      <c r="AV49" s="62">
        <f>'Glad70-before-LQ'!AV49*$CG49*AV$93</f>
        <v>0.00770312091261468</v>
      </c>
      <c r="AW49" s="62">
        <f>'Glad70-before-LQ'!AW49*$CG49*AW$93</f>
        <v>0.00675449837246948</v>
      </c>
      <c r="AX49" s="62">
        <f>'Glad70-before-LQ'!AX49*$CG49*AX$93</f>
        <v>0.171835204911484</v>
      </c>
      <c r="AY49" s="62">
        <f>'Glad70-before-LQ'!AY49*$CG49*AY$93</f>
        <v>0.0061359027040042</v>
      </c>
      <c r="AZ49" s="62">
        <f>'Glad70-before-LQ'!AZ49*$CG49*AZ$93</f>
        <v>0.122234000064483</v>
      </c>
      <c r="BA49" s="62">
        <f>'Glad70-before-LQ'!BA49*$CG49*BA$93</f>
        <v>0.012555433548469</v>
      </c>
      <c r="BB49" s="62">
        <f>'Glad70-before-LQ'!BB49*$CG49*BB$93</f>
        <v>0.0119156206381806</v>
      </c>
      <c r="BC49" s="62">
        <f>'Glad70-before-LQ'!BC49*$CG49*BC$93</f>
        <v>0.427319648017896</v>
      </c>
      <c r="BD49" s="62">
        <f>'Glad70-before-LQ'!BD49*$CG49*BD$93</f>
        <v>0.252759223504212</v>
      </c>
      <c r="BE49" s="62">
        <f>'Glad70-before-LQ'!BE49*$CG49*BE$93</f>
        <v>1.35529634134815</v>
      </c>
      <c r="BF49" s="62">
        <f>'Glad70-before-LQ'!BF49*$CG49*BF$93</f>
        <v>0.000498597025579472</v>
      </c>
      <c r="BG49" s="62">
        <f>'Glad70-before-LQ'!BG49*$CG49*BG$93</f>
        <v>0.609034192686188</v>
      </c>
      <c r="BH49" s="62">
        <f>'Glad70-before-LQ'!BH49*$CG49*BH$93</f>
        <v>0.335362478034774</v>
      </c>
      <c r="BI49" s="62">
        <f>'Glad70-before-LQ'!BI49*$CG49*BI$93</f>
        <v>0.0578166984376364</v>
      </c>
      <c r="BJ49" s="62">
        <f>'Glad70-before-LQ'!BJ49*$CG49*BJ$93</f>
        <v>0.00124471956276303</v>
      </c>
      <c r="BK49" s="62">
        <f>'Glad70-before-LQ'!BK49*$CG49*BK$93</f>
        <v>0.259145670773841</v>
      </c>
      <c r="BL49" s="62">
        <f>'Glad70-before-LQ'!BL49*$CG49*BL$93</f>
        <v>0.232456518857428</v>
      </c>
      <c r="BM49" s="62">
        <f>'Glad70-before-LQ'!BM49*$CG49*BM$93</f>
        <v>0.0368700849772431</v>
      </c>
      <c r="BN49" s="62">
        <f>'Glad70-before-LQ'!BN49*$CG49*BN$93</f>
        <v>0.00260017415126278</v>
      </c>
      <c r="BO49" s="62">
        <f>'Glad70-before-LQ'!BO49*$CG49*BO$93</f>
        <v>0.7189835701060761</v>
      </c>
      <c r="BP49" s="62">
        <f>'Glad70-before-LQ'!BP49*$CG49*BP$93</f>
        <v>0.541266870261632</v>
      </c>
      <c r="BQ49" s="62">
        <f>'Glad70-before-LQ'!BQ49*$CG49*BQ$93</f>
        <v>0.0272034976755177</v>
      </c>
      <c r="BR49" s="62">
        <f>'Glad70-before-LQ'!BR49*$CG49*BR$93</f>
        <v>0.0448846168487324</v>
      </c>
      <c r="BS49" s="62">
        <f>'Glad70-before-LQ'!BS49*$CG49*BS$93</f>
        <v>0.0255537757944725</v>
      </c>
      <c r="BT49" s="62">
        <f>'Glad70-before-LQ'!BT49*$CG49*BT$93</f>
        <v>0.101161974747125</v>
      </c>
      <c r="BU49" s="62">
        <f>'Glad70-before-LQ'!BU49*$CG49*BU$93</f>
        <v>0.114959731360804</v>
      </c>
      <c r="BV49" s="4">
        <f>SUM(D49:BU49)</f>
        <v>10.9125378854432</v>
      </c>
      <c r="BW49" s="66">
        <f>'Glad-base'!BW49*'Households'!$B$3/'Households'!$B$7</f>
        <v>6.28630644670443</v>
      </c>
      <c r="BX49" s="66">
        <f>'Glad-base'!BX49*'Households'!$B$3/'Households'!$B$7</f>
        <v>2.07832112499485</v>
      </c>
      <c r="BY49" s="66">
        <f>'Glad-base'!BY49*'Businesses'!$B$4/'Businesses'!$C$4</f>
        <v>0.521953974834986</v>
      </c>
      <c r="BZ49" s="66">
        <f>'Glad-base'!BZ49*'Households'!$B$3/'Households'!$B$7</f>
        <v>0.0024454057569516</v>
      </c>
      <c r="CA49" s="66">
        <f>'Glad-base'!CA49*'Households'!$B$3/'Households'!$B$7</f>
        <v>0.0420543512564367</v>
      </c>
      <c r="CB49" s="66">
        <f>'Glad-base'!CB49*'Glad-id-output'!B47/'Glad-id-output'!E47</f>
        <v>0</v>
      </c>
      <c r="CC49" s="62">
        <f>'Exports'!D50</f>
        <v>0.3</v>
      </c>
      <c r="CD49" s="4">
        <f>SUM(BW49:CC49)</f>
        <v>9.231081303547651</v>
      </c>
      <c r="CE49" s="4">
        <f>SUM(CD49,BV49)</f>
        <v>20.1436191889909</v>
      </c>
      <c r="CF49" s="67">
        <v>0.000475695092606537</v>
      </c>
      <c r="CG49" s="67">
        <f>'Glad-id-output'!I47</f>
        <v>0.4</v>
      </c>
    </row>
    <row r="50" ht="20.05" customHeight="1">
      <c r="A50" t="s" s="58">
        <v>1</v>
      </c>
      <c r="B50" s="59">
        <v>46</v>
      </c>
      <c r="C50" t="s" s="60">
        <v>134</v>
      </c>
      <c r="D50" s="61">
        <f>'Glad70-before-LQ'!D50*$CG50*D$93</f>
        <v>0.0326916886200929</v>
      </c>
      <c r="E50" s="62">
        <f>'Glad70-before-LQ'!E50*$CG50*E$93</f>
        <v>0.000626011776420993</v>
      </c>
      <c r="F50" s="62">
        <f>'Glad70-before-LQ'!F50*$CG50*F$93</f>
        <v>1.26482877942404e-05</v>
      </c>
      <c r="G50" s="62">
        <f>'Glad70-before-LQ'!G50*$CG50*G$93</f>
        <v>0.000769450863998089</v>
      </c>
      <c r="H50" s="62">
        <f>'Glad70-before-LQ'!H50*$CG50*H$93</f>
        <v>0.001134838307228</v>
      </c>
      <c r="I50" s="62">
        <f>'Glad70-before-LQ'!I50*$CG50*I$93</f>
        <v>0.0574752064264</v>
      </c>
      <c r="J50" s="62">
        <f>'Glad70-before-LQ'!J50*$CG50*J$93</f>
        <v>1.56214146953417</v>
      </c>
      <c r="K50" s="63">
        <f>'Glad70-before-LQ'!K50*$CG50*K$93</f>
        <v>0.0872898856824092</v>
      </c>
      <c r="L50" s="62">
        <f>'Glad70-before-LQ'!L50*$CG50*L$93</f>
        <v>0.0123243814911769</v>
      </c>
      <c r="M50" s="62">
        <f>'Glad70-before-LQ'!M50*$CG50*M$93</f>
        <v>0.0136199510197351</v>
      </c>
      <c r="N50" s="62">
        <f>'Glad70-before-LQ'!N50*$CG50*N$93</f>
        <v>0.0172584984867028</v>
      </c>
      <c r="O50" s="62">
        <f>'Glad70-before-LQ'!O50*$CG50*O$93</f>
        <v>0.0247140097297279</v>
      </c>
      <c r="P50" s="62">
        <f>'Glad70-before-LQ'!P50*$CG50*P$93</f>
        <v>0.00326531837208038</v>
      </c>
      <c r="Q50" s="62">
        <f>'Glad70-before-LQ'!Q50*$CG50*Q$93</f>
        <v>0.0116558986765864</v>
      </c>
      <c r="R50" s="62">
        <f>'Glad70-before-LQ'!R50*$CG50*R$93</f>
        <v>0.0242349869505112</v>
      </c>
      <c r="S50" s="62">
        <f>'Glad70-before-LQ'!S50*$CG50*S$93</f>
        <v>0.00793225539115926</v>
      </c>
      <c r="T50" s="62">
        <f>'Glad70-before-LQ'!T50*$CG50*T$93</f>
        <v>0.112834420452567</v>
      </c>
      <c r="U50" s="62">
        <f>'Glad70-before-LQ'!U50*$CG50*U$93</f>
        <v>0.757042099677059</v>
      </c>
      <c r="V50" s="62">
        <f>'Glad70-before-LQ'!V50*$CG50*V$93</f>
        <v>0.0342343787662717</v>
      </c>
      <c r="W50" s="62">
        <f>'Glad70-before-LQ'!W50*$CG50*W$93</f>
        <v>0.776479746971495</v>
      </c>
      <c r="X50" s="64">
        <f>'Glad70-before-LQ'!X50*$CG50*X$93</f>
        <v>0</v>
      </c>
      <c r="Y50" s="62">
        <f>'Glad70-before-LQ'!Y50*$CG50*Y$93</f>
        <v>0.255082867205529</v>
      </c>
      <c r="Z50" s="62">
        <f>'Glad70-before-LQ'!Z50*$CG50*Z$93</f>
        <v>0.177950578134681</v>
      </c>
      <c r="AA50" s="62">
        <f>'Glad70-before-LQ'!AA50*$CG50*AA$93</f>
        <v>0.0906993067064651</v>
      </c>
      <c r="AB50" s="62">
        <f>'Glad70-before-LQ'!AB50*$CG50*AB$93</f>
        <v>0.00122310794205381</v>
      </c>
      <c r="AC50" s="65">
        <f>'Glad70-before-LQ'!AC50*$CG50*AC$93</f>
        <v>0.578996203129961</v>
      </c>
      <c r="AD50" s="62">
        <f>'Glad70-before-LQ'!AD50*$CG50*AD$93</f>
        <v>0.00369992036308616</v>
      </c>
      <c r="AE50" s="62">
        <f>'Glad70-before-LQ'!AE50*$CG50*AE$93</f>
        <v>0.041720105599776</v>
      </c>
      <c r="AF50" s="62">
        <f>'Glad70-before-LQ'!AF50*$CG50*AF$93</f>
        <v>0.252869653475469</v>
      </c>
      <c r="AG50" s="62">
        <f>'Glad70-before-LQ'!AG50*$CG50*AG$93</f>
        <v>0.195383246949027</v>
      </c>
      <c r="AH50" s="62">
        <f>'Glad70-before-LQ'!AH50*$CG50*AH$93</f>
        <v>0.707364652962002</v>
      </c>
      <c r="AI50" s="62">
        <f>'Glad70-before-LQ'!AI50*$CG50*AI$93</f>
        <v>0.414436112084112</v>
      </c>
      <c r="AJ50" s="62">
        <f>'Glad70-before-LQ'!AJ50*$CG50*AJ$93</f>
        <v>0.975640019104597</v>
      </c>
      <c r="AK50" s="62">
        <f>'Glad70-before-LQ'!AK50*$CG50*AK$93</f>
        <v>2.8770504455307</v>
      </c>
      <c r="AL50" s="62">
        <f>'Glad70-before-LQ'!AL50*$CG50*AL$93</f>
        <v>0.250267670637309</v>
      </c>
      <c r="AM50" s="62">
        <f>'Glad70-before-LQ'!AM50*$CG50*AM$93</f>
        <v>0.135147771094588</v>
      </c>
      <c r="AN50" s="62">
        <f>'Glad70-before-LQ'!AN50*$CG50*AN$93</f>
        <v>0.5703546025778941</v>
      </c>
      <c r="AO50" s="62">
        <f>'Glad70-before-LQ'!AO50*$CG50*AO$93</f>
        <v>0.157478058353454</v>
      </c>
      <c r="AP50" s="62">
        <f>'Glad70-before-LQ'!AP50*$CG50*AP$93</f>
        <v>0.147713675296528</v>
      </c>
      <c r="AQ50" s="62">
        <f>'Glad70-before-LQ'!AQ50*$CG50*AQ$93</f>
        <v>0.00658278258802926</v>
      </c>
      <c r="AR50" s="62">
        <f>'Glad70-before-LQ'!AR50*$CG50*AR$93</f>
        <v>0.13291143883362</v>
      </c>
      <c r="AS50" s="62">
        <f>'Glad70-before-LQ'!AS50*$CG50*AS$93</f>
        <v>1.3121803716425</v>
      </c>
      <c r="AT50" s="62">
        <f>'Glad70-before-LQ'!AT50*$CG50*AT$93</f>
        <v>0.0381957615298694</v>
      </c>
      <c r="AU50" s="62">
        <f>'Glad70-before-LQ'!AU50*$CG50*AU$93</f>
        <v>0.0516632117525711</v>
      </c>
      <c r="AV50" s="62">
        <f>'Glad70-before-LQ'!AV50*$CG50*AV$93</f>
        <v>0.00315794468482683</v>
      </c>
      <c r="AW50" s="62">
        <f>'Glad70-before-LQ'!AW50*$CG50*AW$93</f>
        <v>0.054769883535103</v>
      </c>
      <c r="AX50" s="62">
        <f>'Glad70-before-LQ'!AX50*$CG50*AX$93</f>
        <v>0.17310608173891</v>
      </c>
      <c r="AY50" s="62">
        <f>'Glad70-before-LQ'!AY50*$CG50*AY$93</f>
        <v>0.0701280451853625</v>
      </c>
      <c r="AZ50" s="62">
        <f>'Glad70-before-LQ'!AZ50*$CG50*AZ$93</f>
        <v>0.328984649066014</v>
      </c>
      <c r="BA50" s="62">
        <f>'Glad70-before-LQ'!BA50*$CG50*BA$93</f>
        <v>0.0576206003870399</v>
      </c>
      <c r="BB50" s="62">
        <f>'Glad70-before-LQ'!BB50*$CG50*BB$93</f>
        <v>0.344463268837847</v>
      </c>
      <c r="BC50" s="62">
        <f>'Glad70-before-LQ'!BC50*$CG50*BC$93</f>
        <v>0.348555089282731</v>
      </c>
      <c r="BD50" s="62">
        <f>'Glad70-before-LQ'!BD50*$CG50*BD$93</f>
        <v>0.150778468021277</v>
      </c>
      <c r="BE50" s="62">
        <f>'Glad70-before-LQ'!BE50*$CG50*BE$93</f>
        <v>3.21880941158818</v>
      </c>
      <c r="BF50" s="62">
        <f>'Glad70-before-LQ'!BF50*$CG50*BF$93</f>
        <v>0.0389590291989055</v>
      </c>
      <c r="BG50" s="62">
        <f>'Glad70-before-LQ'!BG50*$CG50*BG$93</f>
        <v>0.783686288722267</v>
      </c>
      <c r="BH50" s="62">
        <f>'Glad70-before-LQ'!BH50*$CG50*BH$93</f>
        <v>0.160462153566415</v>
      </c>
      <c r="BI50" s="62">
        <f>'Glad70-before-LQ'!BI50*$CG50*BI$93</f>
        <v>0.681427473300218</v>
      </c>
      <c r="BJ50" s="62">
        <f>'Glad70-before-LQ'!BJ50*$CG50*BJ$93</f>
        <v>0.000639619085634156</v>
      </c>
      <c r="BK50" s="62">
        <f>'Glad70-before-LQ'!BK50*$CG50*BK$93</f>
        <v>0.461279115273862</v>
      </c>
      <c r="BL50" s="62">
        <f>'Glad70-before-LQ'!BL50*$CG50*BL$93</f>
        <v>1.82022148934168</v>
      </c>
      <c r="BM50" s="62">
        <f>'Glad70-before-LQ'!BM50*$CG50*BM$93</f>
        <v>0.344919855172939</v>
      </c>
      <c r="BN50" s="62">
        <f>'Glad70-before-LQ'!BN50*$CG50*BN$93</f>
        <v>0.176529882702775</v>
      </c>
      <c r="BO50" s="62">
        <f>'Glad70-before-LQ'!BO50*$CG50*BO$93</f>
        <v>0.6823651171512291</v>
      </c>
      <c r="BP50" s="62">
        <f>'Glad70-before-LQ'!BP50*$CG50*BP$93</f>
        <v>0.458123399985563</v>
      </c>
      <c r="BQ50" s="62">
        <f>'Glad70-before-LQ'!BQ50*$CG50*BQ$93</f>
        <v>0.0754759039755287</v>
      </c>
      <c r="BR50" s="62">
        <f>'Glad70-before-LQ'!BR50*$CG50*BR$93</f>
        <v>0.050327859289656</v>
      </c>
      <c r="BS50" s="62">
        <f>'Glad70-before-LQ'!BS50*$CG50*BS$93</f>
        <v>0.0172579489837303</v>
      </c>
      <c r="BT50" s="62">
        <f>'Glad70-before-LQ'!BT50*$CG50*BT$93</f>
        <v>0.276641415905518</v>
      </c>
      <c r="BU50" s="62">
        <f>'Glad70-before-LQ'!BU50*$CG50*BU$93</f>
        <v>0.445206326901153</v>
      </c>
      <c r="BV50" s="4">
        <f>SUM(D50:BU50)</f>
        <v>24.1362450298618</v>
      </c>
      <c r="BW50" s="66">
        <f>'Glad-base'!BW50*'Households'!$B$3/'Households'!$B$7</f>
        <v>7.0962997092173</v>
      </c>
      <c r="BX50" s="66">
        <f>'Glad-base'!BX50*'Households'!$B$3/'Households'!$B$7</f>
        <v>0.115926443759011</v>
      </c>
      <c r="BY50" s="66">
        <f>'Glad-base'!BY50*'Businesses'!$B$4/'Businesses'!$C$4</f>
        <v>0.149318974093618</v>
      </c>
      <c r="BZ50" s="66">
        <f>'Glad-base'!BZ50*'Households'!$B$3/'Households'!$B$7</f>
        <v>0.00679196446961895</v>
      </c>
      <c r="CA50" s="66">
        <f>'Glad-base'!CA50*'Households'!$B$3/'Households'!$B$7</f>
        <v>0.06332051446961889</v>
      </c>
      <c r="CB50" s="66">
        <f>'Glad-base'!CB50*'Glad-id-output'!B48/'Glad-id-output'!E48</f>
        <v>-2.32681966987272e-05</v>
      </c>
      <c r="CC50" s="62">
        <f>'Exports'!D51</f>
        <v>0</v>
      </c>
      <c r="CD50" s="4">
        <f>SUM(BW50:CC50)</f>
        <v>7.43163433781247</v>
      </c>
      <c r="CE50" s="4">
        <f>SUM(CD50,BV50)</f>
        <v>31.5678793676743</v>
      </c>
      <c r="CF50" s="67">
        <v>0.000133571737650558</v>
      </c>
      <c r="CG50" s="67">
        <f>'Glad-id-output'!I48</f>
        <v>0.7</v>
      </c>
    </row>
    <row r="51" ht="20.05" customHeight="1">
      <c r="A51" t="s" s="58">
        <v>1</v>
      </c>
      <c r="B51" s="59">
        <v>47</v>
      </c>
      <c r="C51" t="s" s="60">
        <v>206</v>
      </c>
      <c r="D51" s="61">
        <f>'Glad70-before-LQ'!D51*$CG51*D$93</f>
        <v>0.0446726066090666</v>
      </c>
      <c r="E51" s="62">
        <f>'Glad70-before-LQ'!E51*$CG51*E$93</f>
        <v>0.00211845312340506</v>
      </c>
      <c r="F51" s="62">
        <f>'Glad70-before-LQ'!F51*$CG51*F$93</f>
        <v>2.16280245832248e-05</v>
      </c>
      <c r="G51" s="62">
        <f>'Glad70-before-LQ'!G51*$CG51*G$93</f>
        <v>0.002356982029277</v>
      </c>
      <c r="H51" s="62">
        <f>'Glad70-before-LQ'!H51*$CG51*H$93</f>
        <v>0.00346134260243076</v>
      </c>
      <c r="I51" s="62">
        <f>'Glad70-before-LQ'!I51*$CG51*I$93</f>
        <v>0.0323507061835684</v>
      </c>
      <c r="J51" s="62">
        <f>'Glad70-before-LQ'!J51*$CG51*J$93</f>
        <v>1.03245945064496</v>
      </c>
      <c r="K51" s="63">
        <f>'Glad70-before-LQ'!K51*$CG51*K$93</f>
        <v>0.0647676282823296</v>
      </c>
      <c r="L51" s="62">
        <f>'Glad70-before-LQ'!L51*$CG51*L$93</f>
        <v>0.008330615100962179</v>
      </c>
      <c r="M51" s="62">
        <f>'Glad70-before-LQ'!M51*$CG51*M$93</f>
        <v>0.0269926196045024</v>
      </c>
      <c r="N51" s="62">
        <f>'Glad70-before-LQ'!N51*$CG51*N$93</f>
        <v>0.02420756488493</v>
      </c>
      <c r="O51" s="62">
        <f>'Glad70-before-LQ'!O51*$CG51*O$93</f>
        <v>0.0165713954123906</v>
      </c>
      <c r="P51" s="62">
        <f>'Glad70-before-LQ'!P51*$CG51*P$93</f>
        <v>0.0029706789124768</v>
      </c>
      <c r="Q51" s="62">
        <f>'Glad70-before-LQ'!Q51*$CG51*Q$93</f>
        <v>0.0102487815962574</v>
      </c>
      <c r="R51" s="62">
        <f>'Glad70-before-LQ'!R51*$CG51*R$93</f>
        <v>0.00229816026432278</v>
      </c>
      <c r="S51" s="62">
        <f>'Glad70-before-LQ'!S51*$CG51*S$93</f>
        <v>0.00771088792321894</v>
      </c>
      <c r="T51" s="62">
        <f>'Glad70-before-LQ'!T51*$CG51*T$93</f>
        <v>0.230208588036576</v>
      </c>
      <c r="U51" s="62">
        <f>'Glad70-before-LQ'!U51*$CG51*U$93</f>
        <v>0.680656118983704</v>
      </c>
      <c r="V51" s="62">
        <f>'Glad70-before-LQ'!V51*$CG51*V$93</f>
        <v>0.0276776120487406</v>
      </c>
      <c r="W51" s="62">
        <f>'Glad70-before-LQ'!W51*$CG51*W$93</f>
        <v>0.806790726487968</v>
      </c>
      <c r="X51" s="64">
        <f>'Glad70-before-LQ'!X51*$CG51*X$93</f>
        <v>0</v>
      </c>
      <c r="Y51" s="62">
        <f>'Glad70-before-LQ'!Y51*$CG51*Y$93</f>
        <v>0.41470030922428</v>
      </c>
      <c r="Z51" s="62">
        <f>'Glad70-before-LQ'!Z51*$CG51*Z$93</f>
        <v>0.170419323931516</v>
      </c>
      <c r="AA51" s="62">
        <f>'Glad70-before-LQ'!AA51*$CG51*AA$93</f>
        <v>0.132810138562614</v>
      </c>
      <c r="AB51" s="62">
        <f>'Glad70-before-LQ'!AB51*$CG51*AB$93</f>
        <v>0.00357091371151462</v>
      </c>
      <c r="AC51" s="65">
        <f>'Glad70-before-LQ'!AC51*$CG51*AC$93</f>
        <v>0.627231139505756</v>
      </c>
      <c r="AD51" s="62">
        <f>'Glad70-before-LQ'!AD51*$CG51*AD$93</f>
        <v>0.00358973808935762</v>
      </c>
      <c r="AE51" s="62">
        <f>'Glad70-before-LQ'!AE51*$CG51*AE$93</f>
        <v>0.06992424816286801</v>
      </c>
      <c r="AF51" s="62">
        <f>'Glad70-before-LQ'!AF51*$CG51*AF$93</f>
        <v>0.192200157115791</v>
      </c>
      <c r="AG51" s="62">
        <f>'Glad70-before-LQ'!AG51*$CG51*AG$93</f>
        <v>0.236540698363756</v>
      </c>
      <c r="AH51" s="62">
        <f>'Glad70-before-LQ'!AH51*$CG51*AH$93</f>
        <v>1.00913313974843</v>
      </c>
      <c r="AI51" s="62">
        <f>'Glad70-before-LQ'!AI51*$CG51*AI$93</f>
        <v>0.58120249909866</v>
      </c>
      <c r="AJ51" s="62">
        <f>'Glad70-before-LQ'!AJ51*$CG51*AJ$93</f>
        <v>1.04940806350312</v>
      </c>
      <c r="AK51" s="62">
        <f>'Glad70-before-LQ'!AK51*$CG51*AK$93</f>
        <v>2.07812192162338</v>
      </c>
      <c r="AL51" s="62">
        <f>'Glad70-before-LQ'!AL51*$CG51*AL$93</f>
        <v>0.124206384321445</v>
      </c>
      <c r="AM51" s="62">
        <f>'Glad70-before-LQ'!AM51*$CG51*AM$93</f>
        <v>0.16983092094959</v>
      </c>
      <c r="AN51" s="62">
        <f>'Glad70-before-LQ'!AN51*$CG51*AN$93</f>
        <v>0.46695473071064</v>
      </c>
      <c r="AO51" s="62">
        <f>'Glad70-before-LQ'!AO51*$CG51*AO$93</f>
        <v>0.175471717237759</v>
      </c>
      <c r="AP51" s="62">
        <f>'Glad70-before-LQ'!AP51*$CG51*AP$93</f>
        <v>0.108452312467981</v>
      </c>
      <c r="AQ51" s="62">
        <f>'Glad70-before-LQ'!AQ51*$CG51*AQ$93</f>
        <v>0.0131471304388687</v>
      </c>
      <c r="AR51" s="62">
        <f>'Glad70-before-LQ'!AR51*$CG51*AR$93</f>
        <v>0.09258137130208199</v>
      </c>
      <c r="AS51" s="62">
        <f>'Glad70-before-LQ'!AS51*$CG51*AS$93</f>
        <v>1.35330931600304</v>
      </c>
      <c r="AT51" s="62">
        <f>'Glad70-before-LQ'!AT51*$CG51*AT$93</f>
        <v>0.034875330231981</v>
      </c>
      <c r="AU51" s="62">
        <f>'Glad70-before-LQ'!AU51*$CG51*AU$93</f>
        <v>0.00705699757241764</v>
      </c>
      <c r="AV51" s="62">
        <f>'Glad70-before-LQ'!AV51*$CG51*AV$93</f>
        <v>0.0229039575968566</v>
      </c>
      <c r="AW51" s="62">
        <f>'Glad70-before-LQ'!AW51*$CG51*AW$93</f>
        <v>0.078280523623405</v>
      </c>
      <c r="AX51" s="62">
        <f>'Glad70-before-LQ'!AX51*$CG51*AX$93</f>
        <v>0.848965973270092</v>
      </c>
      <c r="AY51" s="62">
        <f>'Glad70-before-LQ'!AY51*$CG51*AY$93</f>
        <v>0.00327495097319368</v>
      </c>
      <c r="AZ51" s="62">
        <f>'Glad70-before-LQ'!AZ51*$CG51*AZ$93</f>
        <v>0.191734881655448</v>
      </c>
      <c r="BA51" s="62">
        <f>'Glad70-before-LQ'!BA51*$CG51*BA$93</f>
        <v>0.0325624080459974</v>
      </c>
      <c r="BB51" s="62">
        <f>'Glad70-before-LQ'!BB51*$CG51*BB$93</f>
        <v>0.235619716452346</v>
      </c>
      <c r="BC51" s="62">
        <f>'Glad70-before-LQ'!BC51*$CG51*BC$93</f>
        <v>0.476284467798898</v>
      </c>
      <c r="BD51" s="62">
        <f>'Glad70-before-LQ'!BD51*$CG51*BD$93</f>
        <v>0.180154664817435</v>
      </c>
      <c r="BE51" s="62">
        <f>'Glad70-before-LQ'!BE51*$CG51*BE$93</f>
        <v>1.87482331970119</v>
      </c>
      <c r="BF51" s="62">
        <f>'Glad70-before-LQ'!BF51*$CG51*BF$93</f>
        <v>0.0341420074999186</v>
      </c>
      <c r="BG51" s="62">
        <f>'Glad70-before-LQ'!BG51*$CG51*BG$93</f>
        <v>0.937447083503936</v>
      </c>
      <c r="BH51" s="62">
        <f>'Glad70-before-LQ'!BH51*$CG51*BH$93</f>
        <v>0.225061417578344</v>
      </c>
      <c r="BI51" s="62">
        <f>'Glad70-before-LQ'!BI51*$CG51*BI$93</f>
        <v>0.732814117679054</v>
      </c>
      <c r="BJ51" s="62">
        <f>'Glad70-before-LQ'!BJ51*$CG51*BJ$93</f>
        <v>0.00106606226079801</v>
      </c>
      <c r="BK51" s="62">
        <f>'Glad70-before-LQ'!BK51*$CG51*BK$93</f>
        <v>0.37470506984683</v>
      </c>
      <c r="BL51" s="62">
        <f>'Glad70-before-LQ'!BL51*$CG51*BL$93</f>
        <v>1.91517531705942</v>
      </c>
      <c r="BM51" s="62">
        <f>'Glad70-before-LQ'!BM51*$CG51*BM$93</f>
        <v>0.20811498278787</v>
      </c>
      <c r="BN51" s="62">
        <f>'Glad70-before-LQ'!BN51*$CG51*BN$93</f>
        <v>0.0472603876107716</v>
      </c>
      <c r="BO51" s="62">
        <f>'Glad70-before-LQ'!BO51*$CG51*BO$93</f>
        <v>1.30250844086123</v>
      </c>
      <c r="BP51" s="62">
        <f>'Glad70-before-LQ'!BP51*$CG51*BP$93</f>
        <v>0.396356971066032</v>
      </c>
      <c r="BQ51" s="62">
        <f>'Glad70-before-LQ'!BQ51*$CG51*BQ$93</f>
        <v>0.0175024447484659</v>
      </c>
      <c r="BR51" s="62">
        <f>'Glad70-before-LQ'!BR51*$CG51*BR$93</f>
        <v>0.0421175197550584</v>
      </c>
      <c r="BS51" s="62">
        <f>'Glad70-before-LQ'!BS51*$CG51*BS$93</f>
        <v>0.0144597478901759</v>
      </c>
      <c r="BT51" s="62">
        <f>'Glad70-before-LQ'!BT51*$CG51*BT$93</f>
        <v>0.603078352606446</v>
      </c>
      <c r="BU51" s="62">
        <f>'Glad70-before-LQ'!BU51*$CG51*BU$93</f>
        <v>0.47836121810988</v>
      </c>
      <c r="BV51" s="4">
        <f>SUM(D51:BU51)</f>
        <v>23.4163870534316</v>
      </c>
      <c r="BW51" s="66">
        <f>'Glad-base'!BW51*'Households'!$B$3/'Households'!$B$7</f>
        <v>46.8451859489907</v>
      </c>
      <c r="BX51" s="66">
        <f>'Glad-base'!BX51*'Households'!$B$3/'Households'!$B$7</f>
        <v>0.371457462883625</v>
      </c>
      <c r="BY51" s="66">
        <f>'Glad-base'!BY51*'Businesses'!$B$4/'Businesses'!$C$4</f>
        <v>2.88070760747351</v>
      </c>
      <c r="BZ51" s="66">
        <f>'Glad-base'!BZ51*'Households'!$B$3/'Households'!$B$7</f>
        <v>1.55117601342945</v>
      </c>
      <c r="CA51" s="66">
        <f>'Glad-base'!CA51*'Households'!$B$3/'Households'!$B$7</f>
        <v>1.44995066480947</v>
      </c>
      <c r="CB51" s="66">
        <f>'Glad-base'!CB51*'Glad-id-output'!B49/'Glad-id-output'!E49</f>
        <v>0</v>
      </c>
      <c r="CC51" s="62">
        <f>'Exports'!D52</f>
        <v>1.5</v>
      </c>
      <c r="CD51" s="4">
        <f>SUM(BW51:CC51)</f>
        <v>54.5984776975868</v>
      </c>
      <c r="CE51" s="4">
        <f>SUM(CD51,BV51)</f>
        <v>78.01486475101839</v>
      </c>
      <c r="CF51" s="67">
        <v>0.000419133890944007</v>
      </c>
      <c r="CG51" s="67">
        <f>'Glad-id-output'!I49</f>
        <v>0.2</v>
      </c>
    </row>
    <row r="52" ht="20.05" customHeight="1">
      <c r="A52" t="s" s="58">
        <v>1</v>
      </c>
      <c r="B52" s="59">
        <v>48</v>
      </c>
      <c r="C52" t="s" s="60">
        <v>207</v>
      </c>
      <c r="D52" s="61">
        <f>'Glad70-before-LQ'!D52*$CG52*D$93</f>
        <v>8.959023105996509e-05</v>
      </c>
      <c r="E52" s="62">
        <f>'Glad70-before-LQ'!E52*$CG52*E$93</f>
        <v>7.21915559296251e-05</v>
      </c>
      <c r="F52" s="62">
        <f>'Glad70-before-LQ'!F52*$CG52*F$93</f>
        <v>2.93059720800885e-07</v>
      </c>
      <c r="G52" s="62">
        <f>'Glad70-before-LQ'!G52*$CG52*G$93</f>
        <v>3.81824295507338e-06</v>
      </c>
      <c r="H52" s="62">
        <f>'Glad70-before-LQ'!H52*$CG52*H$93</f>
        <v>5.26032465328499e-06</v>
      </c>
      <c r="I52" s="62">
        <f>'Glad70-before-LQ'!I52*$CG52*I$93</f>
        <v>6.00140447657502e-05</v>
      </c>
      <c r="J52" s="62">
        <f>'Glad70-before-LQ'!J52*$CG52*J$93</f>
        <v>0.00182426015887776</v>
      </c>
      <c r="K52" s="63">
        <f>'Glad70-before-LQ'!K52*$CG52*K$93</f>
        <v>0.000201841694337971</v>
      </c>
      <c r="L52" s="62">
        <f>'Glad70-before-LQ'!L52*$CG52*L$93</f>
        <v>4.21059415723259e-05</v>
      </c>
      <c r="M52" s="62">
        <f>'Glad70-before-LQ'!M52*$CG52*M$93</f>
        <v>1.90674995894433e-05</v>
      </c>
      <c r="N52" s="62">
        <f>'Glad70-before-LQ'!N52*$CG52*N$93</f>
        <v>1.44828184833718e-05</v>
      </c>
      <c r="O52" s="62">
        <f>'Glad70-before-LQ'!O52*$CG52*O$93</f>
        <v>1.59684038756376e-05</v>
      </c>
      <c r="P52" s="62">
        <f>'Glad70-before-LQ'!P52*$CG52*P$93</f>
        <v>1.64526236981323e-06</v>
      </c>
      <c r="Q52" s="62">
        <f>'Glad70-before-LQ'!Q52*$CG52*Q$93</f>
        <v>6.32568624807887e-07</v>
      </c>
      <c r="R52" s="62">
        <f>'Glad70-before-LQ'!R52*$CG52*R$93</f>
        <v>2.51723417014238e-06</v>
      </c>
      <c r="S52" s="62">
        <f>'Glad70-before-LQ'!S52*$CG52*S$93</f>
        <v>2.65362628307451e-06</v>
      </c>
      <c r="T52" s="62">
        <f>'Glad70-before-LQ'!T52*$CG52*T$93</f>
        <v>6.40858859902913e-05</v>
      </c>
      <c r="U52" s="62">
        <f>'Glad70-before-LQ'!U52*$CG52*U$93</f>
        <v>0.000263650594211755</v>
      </c>
      <c r="V52" s="62">
        <f>'Glad70-before-LQ'!V52*$CG52*V$93</f>
        <v>1.66014014510716e-05</v>
      </c>
      <c r="W52" s="62">
        <f>'Glad70-before-LQ'!W52*$CG52*W$93</f>
        <v>0.000454034630410553</v>
      </c>
      <c r="X52" s="64">
        <f>'Glad70-before-LQ'!X52*$CG52*X$93</f>
        <v>0</v>
      </c>
      <c r="Y52" s="62">
        <f>'Glad70-before-LQ'!Y52*$CG52*Y$93</f>
        <v>0.000219249326019381</v>
      </c>
      <c r="Z52" s="62">
        <f>'Glad70-before-LQ'!Z52*$CG52*Z$93</f>
        <v>6.4185857887404e-05</v>
      </c>
      <c r="AA52" s="62">
        <f>'Glad70-before-LQ'!AA52*$CG52*AA$93</f>
        <v>8.64475402114843e-05</v>
      </c>
      <c r="AB52" s="62">
        <f>'Glad70-before-LQ'!AB52*$CG52*AB$93</f>
        <v>5.14354150329881e-06</v>
      </c>
      <c r="AC52" s="65">
        <f>'Glad70-before-LQ'!AC52*$CG52*AC$93</f>
        <v>9.55842254450562e-05</v>
      </c>
      <c r="AD52" s="62">
        <f>'Glad70-before-LQ'!AD52*$CG52*AD$93</f>
        <v>7.62856888092686e-07</v>
      </c>
      <c r="AE52" s="62">
        <f>'Glad70-before-LQ'!AE52*$CG52*AE$93</f>
        <v>4.03339359279107e-05</v>
      </c>
      <c r="AF52" s="62">
        <f>'Glad70-before-LQ'!AF52*$CG52*AF$93</f>
        <v>5.845708601642759e-07</v>
      </c>
      <c r="AG52" s="62">
        <f>'Glad70-before-LQ'!AG52*$CG52*AG$93</f>
        <v>6.91846172762863e-05</v>
      </c>
      <c r="AH52" s="62">
        <f>'Glad70-before-LQ'!AH52*$CG52*AH$93</f>
        <v>0.00031031222499935</v>
      </c>
      <c r="AI52" s="62">
        <f>'Glad70-before-LQ'!AI52*$CG52*AI$93</f>
        <v>0.000339921383887286</v>
      </c>
      <c r="AJ52" s="62">
        <f>'Glad70-before-LQ'!AJ52*$CG52*AJ$93</f>
        <v>0.000135815698419501</v>
      </c>
      <c r="AK52" s="62">
        <f>'Glad70-before-LQ'!AK52*$CG52*AK$93</f>
        <v>0.000103119738601813</v>
      </c>
      <c r="AL52" s="62">
        <f>'Glad70-before-LQ'!AL52*$CG52*AL$93</f>
        <v>2.11738210834698e-05</v>
      </c>
      <c r="AM52" s="62">
        <f>'Glad70-before-LQ'!AM52*$CG52*AM$93</f>
        <v>3.79122120173492e-05</v>
      </c>
      <c r="AN52" s="62">
        <f>'Glad70-before-LQ'!AN52*$CG52*AN$93</f>
        <v>0.000160894626097929</v>
      </c>
      <c r="AO52" s="62">
        <f>'Glad70-before-LQ'!AO52*$CG52*AO$93</f>
        <v>0.000115361371210547</v>
      </c>
      <c r="AP52" s="62">
        <f>'Glad70-before-LQ'!AP52*$CG52*AP$93</f>
        <v>8.36539639821732e-05</v>
      </c>
      <c r="AQ52" s="62">
        <f>'Glad70-before-LQ'!AQ52*$CG52*AQ$93</f>
        <v>5.06234278536208e-06</v>
      </c>
      <c r="AR52" s="62">
        <f>'Glad70-before-LQ'!AR52*$CG52*AR$93</f>
        <v>1.70461652041137e-05</v>
      </c>
      <c r="AS52" s="62">
        <f>'Glad70-before-LQ'!AS52*$CG52*AS$93</f>
        <v>5.83919160070654e-05</v>
      </c>
      <c r="AT52" s="62">
        <f>'Glad70-before-LQ'!AT52*$CG52*AT$93</f>
        <v>4.15792734423543e-06</v>
      </c>
      <c r="AU52" s="62">
        <f>'Glad70-before-LQ'!AU52*$CG52*AU$93</f>
        <v>3.91087230883127e-07</v>
      </c>
      <c r="AV52" s="62">
        <f>'Glad70-before-LQ'!AV52*$CG52*AV$93</f>
        <v>0</v>
      </c>
      <c r="AW52" s="62">
        <f>'Glad70-before-LQ'!AW52*$CG52*AW$93</f>
        <v>1.93835742307402e-05</v>
      </c>
      <c r="AX52" s="62">
        <f>'Glad70-before-LQ'!AX52*$CG52*AX$93</f>
        <v>3.79268821196286e-05</v>
      </c>
      <c r="AY52" s="62">
        <f>'Glad70-before-LQ'!AY52*$CG52*AY$93</f>
        <v>1.02278637893781e-06</v>
      </c>
      <c r="AZ52" s="62">
        <f>'Glad70-before-LQ'!AZ52*$CG52*AZ$93</f>
        <v>0.000324118626784879</v>
      </c>
      <c r="BA52" s="62">
        <f>'Glad70-before-LQ'!BA52*$CG52*BA$93</f>
        <v>0.000175461844169615</v>
      </c>
      <c r="BB52" s="62">
        <f>'Glad70-before-LQ'!BB52*$CG52*BB$93</f>
        <v>5.43914170804949e-05</v>
      </c>
      <c r="BC52" s="62">
        <f>'Glad70-before-LQ'!BC52*$CG52*BC$93</f>
        <v>0.000226020450912466</v>
      </c>
      <c r="BD52" s="62">
        <f>'Glad70-before-LQ'!BD52*$CG52*BD$93</f>
        <v>0.000126507275313651</v>
      </c>
      <c r="BE52" s="62">
        <f>'Glad70-before-LQ'!BE52*$CG52*BE$93</f>
        <v>0.0317458063708807</v>
      </c>
      <c r="BF52" s="62">
        <f>'Glad70-before-LQ'!BF52*$CG52*BF$93</f>
        <v>5.2348088277675e-05</v>
      </c>
      <c r="BG52" s="62">
        <f>'Glad70-before-LQ'!BG52*$CG52*BG$93</f>
        <v>0.00305946691839467</v>
      </c>
      <c r="BH52" s="62">
        <f>'Glad70-before-LQ'!BH52*$CG52*BH$93</f>
        <v>0.000126082139669888</v>
      </c>
      <c r="BI52" s="62">
        <f>'Glad70-before-LQ'!BI52*$CG52*BI$93</f>
        <v>0.0106475614440312</v>
      </c>
      <c r="BJ52" s="62">
        <f>'Glad70-before-LQ'!BJ52*$CG52*BJ$93</f>
        <v>1.54093529016874e-06</v>
      </c>
      <c r="BK52" s="62">
        <f>'Glad70-before-LQ'!BK52*$CG52*BK$93</f>
        <v>0.00585273669590446</v>
      </c>
      <c r="BL52" s="62">
        <f>'Glad70-before-LQ'!BL52*$CG52*BL$93</f>
        <v>0.0264271598311244</v>
      </c>
      <c r="BM52" s="62">
        <f>'Glad70-before-LQ'!BM52*$CG52*BM$93</f>
        <v>0.00282768511186239</v>
      </c>
      <c r="BN52" s="62">
        <f>'Glad70-before-LQ'!BN52*$CG52*BN$93</f>
        <v>0.000797727744530044</v>
      </c>
      <c r="BO52" s="62">
        <f>'Glad70-before-LQ'!BO52*$CG52*BO$93</f>
        <v>0.000231400095196613</v>
      </c>
      <c r="BP52" s="62">
        <f>'Glad70-before-LQ'!BP52*$CG52*BP$93</f>
        <v>0.00010847807941271</v>
      </c>
      <c r="BQ52" s="62">
        <f>'Glad70-before-LQ'!BQ52*$CG52*BQ$93</f>
        <v>3.04099405312564e-06</v>
      </c>
      <c r="BR52" s="62">
        <f>'Glad70-before-LQ'!BR52*$CG52*BR$93</f>
        <v>8.35741072484694e-06</v>
      </c>
      <c r="BS52" s="62">
        <f>'Glad70-before-LQ'!BS52*$CG52*BS$93</f>
        <v>0.000641784553695698</v>
      </c>
      <c r="BT52" s="62">
        <f>'Glad70-before-LQ'!BT52*$CG52*BT$93</f>
        <v>0.000502031365314381</v>
      </c>
      <c r="BU52" s="62">
        <f>'Glad70-before-LQ'!BU52*$CG52*BU$93</f>
        <v>7.39976394480133e-05</v>
      </c>
      <c r="BV52" s="4">
        <f>SUM(D52:BU52)</f>
        <v>0.0892014444050241</v>
      </c>
      <c r="BW52" s="66">
        <f>'Glad-base'!BW52*'Households'!$B$3/'Households'!$B$7</f>
        <v>1.39123316168898</v>
      </c>
      <c r="BX52" s="66">
        <f>'Glad-base'!BX52*'Households'!$B$3/'Households'!$B$7</f>
        <v>3.49599577754892</v>
      </c>
      <c r="BY52" s="66">
        <f>'Glad-base'!BY52*'Businesses'!$B$4/'Businesses'!$C$4</f>
        <v>0.0173770950563505</v>
      </c>
      <c r="BZ52" s="66">
        <f>'Glad-base'!BZ52*'Households'!$B$3/'Households'!$B$7</f>
        <v>0.000854742605561277</v>
      </c>
      <c r="CA52" s="66">
        <f>'Glad-base'!CA52*'Households'!$B$3/'Households'!$B$7</f>
        <v>0.00731949858908342</v>
      </c>
      <c r="CB52" s="66">
        <f>'Glad-base'!CB52*'Glad-id-output'!B50/'Glad-id-output'!E50</f>
        <v>0</v>
      </c>
      <c r="CC52" s="62">
        <f>'Exports'!D53</f>
        <v>1</v>
      </c>
      <c r="CD52" s="4">
        <f>SUM(BW52:CC52)</f>
        <v>5.9127802754889</v>
      </c>
      <c r="CE52" s="4">
        <f>SUM(CD52,BV52)</f>
        <v>6.00198171989392</v>
      </c>
      <c r="CF52" s="67">
        <v>0.00220493844473344</v>
      </c>
      <c r="CG52" s="67">
        <f>'Glad-id-output'!I50</f>
        <v>0.356816651688522</v>
      </c>
    </row>
    <row r="53" ht="20.05" customHeight="1">
      <c r="A53" t="s" s="58">
        <v>1</v>
      </c>
      <c r="B53" s="59">
        <v>49</v>
      </c>
      <c r="C53" t="s" s="60">
        <v>50</v>
      </c>
      <c r="D53" s="61">
        <f>'Glad70-before-LQ'!D53*$CG53*D$93</f>
        <v>1.73302564191473</v>
      </c>
      <c r="E53" s="62">
        <f>'Glad70-before-LQ'!E53*$CG53*E$93</f>
        <v>0.0650490483428852</v>
      </c>
      <c r="F53" s="62">
        <f>'Glad70-before-LQ'!F53*$CG53*F$93</f>
        <v>0.00108720520537851</v>
      </c>
      <c r="G53" s="62">
        <f>'Glad70-before-LQ'!G53*$CG53*G$93</f>
        <v>0.061720148883784</v>
      </c>
      <c r="H53" s="62">
        <f>'Glad70-before-LQ'!H53*$CG53*H$93</f>
        <v>0.0556645723141344</v>
      </c>
      <c r="I53" s="62">
        <f>'Glad70-before-LQ'!I53*$CG53*I$93</f>
        <v>0.75441654135504</v>
      </c>
      <c r="J53" s="62">
        <f>'Glad70-before-LQ'!J53*$CG53*J$93</f>
        <v>67.54058304864721</v>
      </c>
      <c r="K53" s="63">
        <f>'Glad70-before-LQ'!K53*$CG53*K$93</f>
        <v>0.854129872209064</v>
      </c>
      <c r="L53" s="62">
        <f>'Glad70-before-LQ'!L53*$CG53*L$93</f>
        <v>0.56857062929196</v>
      </c>
      <c r="M53" s="62">
        <f>'Glad70-before-LQ'!M53*$CG53*M$93</f>
        <v>0.500787804613644</v>
      </c>
      <c r="N53" s="62">
        <f>'Glad70-before-LQ'!N53*$CG53*N$93</f>
        <v>0.0890472165731208</v>
      </c>
      <c r="O53" s="62">
        <f>'Glad70-before-LQ'!O53*$CG53*O$93</f>
        <v>0.157343379844864</v>
      </c>
      <c r="P53" s="62">
        <f>'Glad70-before-LQ'!P53*$CG53*P$93</f>
        <v>0.00978002712854216</v>
      </c>
      <c r="Q53" s="62">
        <f>'Glad70-before-LQ'!Q53*$CG53*Q$93</f>
        <v>0.00826628940908696</v>
      </c>
      <c r="R53" s="62">
        <f>'Glad70-before-LQ'!R53*$CG53*R$93</f>
        <v>0.00195785585981343</v>
      </c>
      <c r="S53" s="62">
        <f>'Glad70-before-LQ'!S53*$CG53*S$93</f>
        <v>0.00741002118938124</v>
      </c>
      <c r="T53" s="62">
        <f>'Glad70-before-LQ'!T53*$CG53*T$93</f>
        <v>0.0248308112901337</v>
      </c>
      <c r="U53" s="62">
        <f>'Glad70-before-LQ'!U53*$CG53*U$93</f>
        <v>1.43143835146582</v>
      </c>
      <c r="V53" s="62">
        <f>'Glad70-before-LQ'!V53*$CG53*V$93</f>
        <v>0.0163629704611425</v>
      </c>
      <c r="W53" s="62">
        <f>'Glad70-before-LQ'!W53*$CG53*W$93</f>
        <v>0.653865077949272</v>
      </c>
      <c r="X53" s="64">
        <f>'Glad70-before-LQ'!X53*$CG53*X$93</f>
        <v>0</v>
      </c>
      <c r="Y53" s="62">
        <f>'Glad70-before-LQ'!Y53*$CG53*Y$93</f>
        <v>0.38138880468781</v>
      </c>
      <c r="Z53" s="62">
        <f>'Glad70-before-LQ'!Z53*$CG53*Z$93</f>
        <v>0.302978686262861</v>
      </c>
      <c r="AA53" s="62">
        <f>'Glad70-before-LQ'!AA53*$CG53*AA$93</f>
        <v>0.161115074552106</v>
      </c>
      <c r="AB53" s="62">
        <f>'Glad70-before-LQ'!AB53*$CG53*AB$93</f>
        <v>0.0043956643909078</v>
      </c>
      <c r="AC53" s="65">
        <f>'Glad70-before-LQ'!AC53*$CG53*AC$93</f>
        <v>3.2</v>
      </c>
      <c r="AD53" s="62">
        <f>'Glad70-before-LQ'!AD53*$CG53*AD$93</f>
        <v>0.0424539226344984</v>
      </c>
      <c r="AE53" s="62">
        <f>'Glad70-before-LQ'!AE53*$CG53*AE$93</f>
        <v>2.33411551629663</v>
      </c>
      <c r="AF53" s="62">
        <f>'Glad70-before-LQ'!AF53*$CG53*AF$93</f>
        <v>0.201835951731518</v>
      </c>
      <c r="AG53" s="62">
        <f>'Glad70-before-LQ'!AG53*$CG53*AG$93</f>
        <v>0.767878842809504</v>
      </c>
      <c r="AH53" s="62">
        <f>'Glad70-before-LQ'!AH53*$CG53*AH$93</f>
        <v>2.69295260588991</v>
      </c>
      <c r="AI53" s="62">
        <f>'Glad70-before-LQ'!AI53*$CG53*AI$93</f>
        <v>2.5190509577346</v>
      </c>
      <c r="AJ53" s="62">
        <f>'Glad70-before-LQ'!AJ53*$CG53*AJ$93</f>
        <v>1.96232550920789</v>
      </c>
      <c r="AK53" s="62">
        <f>'Glad70-before-LQ'!AK53*$CG53*AK$93</f>
        <v>2.19771513134655</v>
      </c>
      <c r="AL53" s="62">
        <f>'Glad70-before-LQ'!AL53*$CG53*AL$93</f>
        <v>0.922143715198948</v>
      </c>
      <c r="AM53" s="62">
        <f>'Glad70-before-LQ'!AM53*$CG53*AM$93</f>
        <v>1.14224227770899</v>
      </c>
      <c r="AN53" s="62">
        <f>'Glad70-before-LQ'!AN53*$CG53*AN$93</f>
        <v>0.983904018916548</v>
      </c>
      <c r="AO53" s="62">
        <f>'Glad70-before-LQ'!AO53*$CG53*AO$93</f>
        <v>1.78078773642352</v>
      </c>
      <c r="AP53" s="62">
        <f>'Glad70-before-LQ'!AP53*$CG53*AP$93</f>
        <v>2.52730868791579</v>
      </c>
      <c r="AQ53" s="62">
        <f>'Glad70-before-LQ'!AQ53*$CG53*AQ$93</f>
        <v>0.05469152765685</v>
      </c>
      <c r="AR53" s="62">
        <f>'Glad70-before-LQ'!AR53*$CG53*AR$93</f>
        <v>0.0489857028963668</v>
      </c>
      <c r="AS53" s="62">
        <f>'Glad70-before-LQ'!AS53*$CG53*AS$93</f>
        <v>9.92232852613024</v>
      </c>
      <c r="AT53" s="62">
        <f>'Glad70-before-LQ'!AT53*$CG53*AT$93</f>
        <v>0.0587336192681312</v>
      </c>
      <c r="AU53" s="62">
        <f>'Glad70-before-LQ'!AU53*$CG53*AU$93</f>
        <v>0.0180801083033322</v>
      </c>
      <c r="AV53" s="62">
        <f>'Glad70-before-LQ'!AV53*$CG53*AV$93</f>
        <v>0.0302492796886163</v>
      </c>
      <c r="AW53" s="62">
        <f>'Glad70-before-LQ'!AW53*$CG53*AW$93</f>
        <v>0.0030651027210844</v>
      </c>
      <c r="AX53" s="62">
        <f>'Glad70-before-LQ'!AX53*$CG53*AX$93</f>
        <v>0.150975699130916</v>
      </c>
      <c r="AY53" s="62">
        <f>'Glad70-before-LQ'!AY53*$CG53*AY$93</f>
        <v>1.90506681624969e-05</v>
      </c>
      <c r="AZ53" s="62">
        <f>'Glad70-before-LQ'!AZ53*$CG53*AZ$93</f>
        <v>2.86420805858972</v>
      </c>
      <c r="BA53" s="62">
        <f>'Glad70-before-LQ'!BA53*$CG53*BA$93</f>
        <v>1.38580781558856</v>
      </c>
      <c r="BB53" s="62">
        <f>'Glad70-before-LQ'!BB53*$CG53*BB$93</f>
        <v>0.60074802231674</v>
      </c>
      <c r="BC53" s="62">
        <f>'Glad70-before-LQ'!BC53*$CG53*BC$93</f>
        <v>2.5646807751836</v>
      </c>
      <c r="BD53" s="62">
        <f>'Glad70-before-LQ'!BD53*$CG53*BD$93</f>
        <v>25.9426480308247</v>
      </c>
      <c r="BE53" s="62">
        <f>'Glad70-before-LQ'!BE53*$CG53*BE$93</f>
        <v>9.00771186052904</v>
      </c>
      <c r="BF53" s="62">
        <f>'Glad70-before-LQ'!BF53*$CG53*BF$93</f>
        <v>0.0162908696871992</v>
      </c>
      <c r="BG53" s="62">
        <f>'Glad70-before-LQ'!BG53*$CG53*BG$93</f>
        <v>1.98027648932491</v>
      </c>
      <c r="BH53" s="62">
        <f>'Glad70-before-LQ'!BH53*$CG53*BH$93</f>
        <v>0.412268958410192</v>
      </c>
      <c r="BI53" s="62">
        <f>'Glad70-before-LQ'!BI53*$CG53*BI$93</f>
        <v>2.52801395332729</v>
      </c>
      <c r="BJ53" s="62">
        <f>'Glad70-before-LQ'!BJ53*$CG53*BJ$93</f>
        <v>0.0069691412908264</v>
      </c>
      <c r="BK53" s="62">
        <f>'Glad70-before-LQ'!BK53*$CG53*BK$93</f>
        <v>0.595428007243012</v>
      </c>
      <c r="BL53" s="62">
        <f>'Glad70-before-LQ'!BL53*$CG53*BL$93</f>
        <v>4.18869922131684</v>
      </c>
      <c r="BM53" s="62">
        <f>'Glad70-before-LQ'!BM53*$CG53*BM$93</f>
        <v>0.358979653157658</v>
      </c>
      <c r="BN53" s="62">
        <f>'Glad70-before-LQ'!BN53*$CG53*BN$93</f>
        <v>0.07643877977701639</v>
      </c>
      <c r="BO53" s="62">
        <f>'Glad70-before-LQ'!BO53*$CG53*BO$93</f>
        <v>4.41670703826256</v>
      </c>
      <c r="BP53" s="62">
        <f>'Glad70-before-LQ'!BP53*$CG53*BP$93</f>
        <v>0.405095503003352</v>
      </c>
      <c r="BQ53" s="62">
        <f>'Glad70-before-LQ'!BQ53*$CG53*BQ$93</f>
        <v>0.00780021275942312</v>
      </c>
      <c r="BR53" s="62">
        <f>'Glad70-before-LQ'!BR53*$CG53*BR$93</f>
        <v>0.0420539490032536</v>
      </c>
      <c r="BS53" s="62">
        <f>'Glad70-before-LQ'!BS53*$CG53*BS$93</f>
        <v>0.010979464158663</v>
      </c>
      <c r="BT53" s="62">
        <f>'Glad70-before-LQ'!BT53*$CG53*BT$93</f>
        <v>0.352971065069652</v>
      </c>
      <c r="BU53" s="62">
        <f>'Glad70-before-LQ'!BU53*$CG53*BU$93</f>
        <v>0.517874450405172</v>
      </c>
      <c r="BV53" s="4">
        <f>SUM(D53:BU53)</f>
        <v>167.229709553351</v>
      </c>
      <c r="BW53" s="66">
        <f>'Glad-base'!BW53*'Households'!$B$3/'Households'!$B$7</f>
        <v>115.572545390206</v>
      </c>
      <c r="BX53" s="66">
        <f>'Glad-base'!BX53*'Households'!$B$3/'Households'!$B$7</f>
        <v>0.269133159485067</v>
      </c>
      <c r="BY53" s="66">
        <f>'Glad-base'!BY53*'Businesses'!$B$4/'Businesses'!$C$4</f>
        <v>3.41346165497553</v>
      </c>
      <c r="BZ53" s="66">
        <f>'Glad-base'!BZ53*'Households'!$B$3/'Households'!$B$7</f>
        <v>0.0586840657569516</v>
      </c>
      <c r="CA53" s="66">
        <f>'Glad-base'!CA53*'Households'!$B$3/'Households'!$B$7</f>
        <v>1.4977950538208</v>
      </c>
      <c r="CB53" s="66">
        <f>'Glad-base'!CB53*'Glad-id-output'!B51/'Glad-id-output'!E51</f>
        <v>0</v>
      </c>
      <c r="CC53" s="62">
        <f>'Exports'!D54</f>
        <v>7.6</v>
      </c>
      <c r="CD53" s="4">
        <f>SUM(BW53:CC53)</f>
        <v>128.411619324244</v>
      </c>
      <c r="CE53" s="4">
        <f>SUM(CD53,BV53)</f>
        <v>295.641328877595</v>
      </c>
      <c r="CF53" s="67">
        <v>0.000861659865520346</v>
      </c>
      <c r="CG53" s="67">
        <f>'Glad-id-output'!I51</f>
        <v>0.4</v>
      </c>
    </row>
    <row r="54" ht="20.05" customHeight="1">
      <c r="A54" t="s" s="58">
        <v>1</v>
      </c>
      <c r="B54" s="59">
        <v>50</v>
      </c>
      <c r="C54" t="s" s="60">
        <v>208</v>
      </c>
      <c r="D54" s="61">
        <f>'Glad70-before-LQ'!D54*$CG54*D$93</f>
        <v>0.117488747763825</v>
      </c>
      <c r="E54" s="62">
        <f>'Glad70-before-LQ'!E54*$CG54*E$93</f>
        <v>0.0110684736470516</v>
      </c>
      <c r="F54" s="62">
        <f>'Glad70-before-LQ'!F54*$CG54*F$93</f>
        <v>0.00013349145299722</v>
      </c>
      <c r="G54" s="62">
        <f>'Glad70-before-LQ'!G54*$CG54*G$93</f>
        <v>0.0096059189914656</v>
      </c>
      <c r="H54" s="62">
        <f>'Glad70-before-LQ'!H54*$CG54*H$93</f>
        <v>0.00489658228484468</v>
      </c>
      <c r="I54" s="62">
        <f>'Glad70-before-LQ'!I54*$CG54*I$93</f>
        <v>0.03244512504596</v>
      </c>
      <c r="J54" s="62">
        <f>'Glad70-before-LQ'!J54*$CG54*J$93</f>
        <v>2.2288063683367</v>
      </c>
      <c r="K54" s="63">
        <f>'Glad70-before-LQ'!K54*$CG54*K$93</f>
        <v>0.0765650836178092</v>
      </c>
      <c r="L54" s="62">
        <f>'Glad70-before-LQ'!L54*$CG54*L$93</f>
        <v>0.073223853474136</v>
      </c>
      <c r="M54" s="62">
        <f>'Glad70-before-LQ'!M54*$CG54*M$93</f>
        <v>0.0306191295077524</v>
      </c>
      <c r="N54" s="62">
        <f>'Glad70-before-LQ'!N54*$CG54*N$93</f>
        <v>0.013565456451736</v>
      </c>
      <c r="O54" s="62">
        <f>'Glad70-before-LQ'!O54*$CG54*O$93</f>
        <v>0.00435815765370784</v>
      </c>
      <c r="P54" s="62">
        <f>'Glad70-before-LQ'!P54*$CG54*P$93</f>
        <v>0.0048764072284104</v>
      </c>
      <c r="Q54" s="62">
        <f>'Glad70-before-LQ'!Q54*$CG54*Q$93</f>
        <v>0.00473878598103856</v>
      </c>
      <c r="R54" s="62">
        <f>'Glad70-before-LQ'!R54*$CG54*R$93</f>
        <v>0.000501258707723272</v>
      </c>
      <c r="S54" s="62">
        <f>'Glad70-before-LQ'!S54*$CG54*S$93</f>
        <v>0.0012987274567917</v>
      </c>
      <c r="T54" s="62">
        <f>'Glad70-before-LQ'!T54*$CG54*T$93</f>
        <v>0.00982218325334944</v>
      </c>
      <c r="U54" s="62">
        <f>'Glad70-before-LQ'!U54*$CG54*U$93</f>
        <v>0.168954332640019</v>
      </c>
      <c r="V54" s="62">
        <f>'Glad70-before-LQ'!V54*$CG54*V$93</f>
        <v>0.004961980791139</v>
      </c>
      <c r="W54" s="62">
        <f>'Glad70-before-LQ'!W54*$CG54*W$93</f>
        <v>0.143701897682155</v>
      </c>
      <c r="X54" s="64">
        <f>'Glad70-before-LQ'!X54*$CG54*X$93</f>
        <v>0</v>
      </c>
      <c r="Y54" s="62">
        <f>'Glad70-before-LQ'!Y54*$CG54*Y$93</f>
        <v>0.119660355979812</v>
      </c>
      <c r="Z54" s="62">
        <f>'Glad70-before-LQ'!Z54*$CG54*Z$93</f>
        <v>0.0194271580732148</v>
      </c>
      <c r="AA54" s="62">
        <f>'Glad70-before-LQ'!AA54*$CG54*AA$93</f>
        <v>0.0511150580152144</v>
      </c>
      <c r="AB54" s="62">
        <f>'Glad70-before-LQ'!AB54*$CG54*AB$93</f>
        <v>0.00209715347764552</v>
      </c>
      <c r="AC54" s="65">
        <f>'Glad70-before-LQ'!AC54*$CG54*AC$93</f>
        <v>0.199929047865799</v>
      </c>
      <c r="AD54" s="62">
        <f>'Glad70-before-LQ'!AD54*$CG54*AD$93</f>
        <v>0.000412015751163692</v>
      </c>
      <c r="AE54" s="62">
        <f>'Glad70-before-LQ'!AE54*$CG54*AE$93</f>
        <v>0.0301063092974954</v>
      </c>
      <c r="AF54" s="62">
        <f>'Glad70-before-LQ'!AF54*$CG54*AF$93</f>
        <v>0.0567007272396092</v>
      </c>
      <c r="AG54" s="62">
        <f>'Glad70-before-LQ'!AG54*$CG54*AG$93</f>
        <v>0.0857752839609168</v>
      </c>
      <c r="AH54" s="62">
        <f>'Glad70-before-LQ'!AH54*$CG54*AH$93</f>
        <v>0.412830960168916</v>
      </c>
      <c r="AI54" s="62">
        <f>'Glad70-before-LQ'!AI54*$CG54*AI$93</f>
        <v>0.648760137330248</v>
      </c>
      <c r="AJ54" s="62">
        <f>'Glad70-before-LQ'!AJ54*$CG54*AJ$93</f>
        <v>0.273031717777795</v>
      </c>
      <c r="AK54" s="62">
        <f>'Glad70-before-LQ'!AK54*$CG54*AK$93</f>
        <v>0.447606983849332</v>
      </c>
      <c r="AL54" s="62">
        <f>'Glad70-before-LQ'!AL54*$CG54*AL$93</f>
        <v>0.0569027762837832</v>
      </c>
      <c r="AM54" s="62">
        <f>'Glad70-before-LQ'!AM54*$CG54*AM$93</f>
        <v>0.269259415504954</v>
      </c>
      <c r="AN54" s="62">
        <f>'Glad70-before-LQ'!AN54*$CG54*AN$93</f>
        <v>0.246826881981996</v>
      </c>
      <c r="AO54" s="62">
        <f>'Glad70-before-LQ'!AO54*$CG54*AO$93</f>
        <v>0.16091827725818</v>
      </c>
      <c r="AP54" s="62">
        <f>'Glad70-before-LQ'!AP54*$CG54*AP$93</f>
        <v>0.08919528884348921</v>
      </c>
      <c r="AQ54" s="62">
        <f>'Glad70-before-LQ'!AQ54*$CG54*AQ$93</f>
        <v>0.0156235843545108</v>
      </c>
      <c r="AR54" s="62">
        <f>'Glad70-before-LQ'!AR54*$CG54*AR$93</f>
        <v>0.094961921887274</v>
      </c>
      <c r="AS54" s="62">
        <f>'Glad70-before-LQ'!AS54*$CG54*AS$93</f>
        <v>0.222083046458116</v>
      </c>
      <c r="AT54" s="62">
        <f>'Glad70-before-LQ'!AT54*$CG54*AT$93</f>
        <v>0.00256782312370723</v>
      </c>
      <c r="AU54" s="62">
        <f>'Glad70-before-LQ'!AU54*$CG54*AU$93</f>
        <v>0.00326300006827449</v>
      </c>
      <c r="AV54" s="62">
        <f>'Glad70-before-LQ'!AV54*$CG54*AV$93</f>
        <v>0.00100402109025906</v>
      </c>
      <c r="AW54" s="62">
        <f>'Glad70-before-LQ'!AW54*$CG54*AW$93</f>
        <v>0.000336029091842262</v>
      </c>
      <c r="AX54" s="62">
        <f>'Glad70-before-LQ'!AX54*$CG54*AX$93</f>
        <v>0.0104771234026386</v>
      </c>
      <c r="AY54" s="62">
        <f>'Glad70-before-LQ'!AY54*$CG54*AY$93</f>
        <v>0.00089714535439314</v>
      </c>
      <c r="AZ54" s="62">
        <f>'Glad70-before-LQ'!AZ54*$CG54*AZ$93</f>
        <v>0.407650007121076</v>
      </c>
      <c r="BA54" s="62">
        <f>'Glad70-before-LQ'!BA54*$CG54*BA$93</f>
        <v>0.0522262913598448</v>
      </c>
      <c r="BB54" s="62">
        <f>'Glad70-before-LQ'!BB54*$CG54*BB$93</f>
        <v>0.0499453705496868</v>
      </c>
      <c r="BC54" s="62">
        <f>'Glad70-before-LQ'!BC54*$CG54*BC$93</f>
        <v>0.40207527241238</v>
      </c>
      <c r="BD54" s="62">
        <f>'Glad70-before-LQ'!BD54*$CG54*BD$93</f>
        <v>2.18755080715066</v>
      </c>
      <c r="BE54" s="62">
        <f>'Glad70-before-LQ'!BE54*$CG54*BE$93</f>
        <v>1.06856254153878</v>
      </c>
      <c r="BF54" s="62">
        <f>'Glad70-before-LQ'!BF54*$CG54*BF$93</f>
        <v>0.0056769025727402</v>
      </c>
      <c r="BG54" s="62">
        <f>'Glad70-before-LQ'!BG54*$CG54*BG$93</f>
        <v>0.302684968640632</v>
      </c>
      <c r="BH54" s="62">
        <f>'Glad70-before-LQ'!BH54*$CG54*BH$93</f>
        <v>0.104497390256091</v>
      </c>
      <c r="BI54" s="62">
        <f>'Glad70-before-LQ'!BI54*$CG54*BI$93</f>
        <v>0.43074137623604</v>
      </c>
      <c r="BJ54" s="62">
        <f>'Glad70-before-LQ'!BJ54*$CG54*BJ$93</f>
        <v>0.000109658287629626</v>
      </c>
      <c r="BK54" s="62">
        <f>'Glad70-before-LQ'!BK54*$CG54*BK$93</f>
        <v>0.0794404770275856</v>
      </c>
      <c r="BL54" s="62">
        <f>'Glad70-before-LQ'!BL54*$CG54*BL$93</f>
        <v>0.260019694200793</v>
      </c>
      <c r="BM54" s="62">
        <f>'Glad70-before-LQ'!BM54*$CG54*BM$93</f>
        <v>0.0140176759514868</v>
      </c>
      <c r="BN54" s="62">
        <f>'Glad70-before-LQ'!BN54*$CG54*BN$93</f>
        <v>0.00875824442075096</v>
      </c>
      <c r="BO54" s="62">
        <f>'Glad70-before-LQ'!BO54*$CG54*BO$93</f>
        <v>0.51524766959644</v>
      </c>
      <c r="BP54" s="62">
        <f>'Glad70-before-LQ'!BP54*$CG54*BP$93</f>
        <v>0.130484032150592</v>
      </c>
      <c r="BQ54" s="62">
        <f>'Glad70-before-LQ'!BQ54*$CG54*BQ$93</f>
        <v>0.00272173644698015</v>
      </c>
      <c r="BR54" s="62">
        <f>'Glad70-before-LQ'!BR54*$CG54*BR$93</f>
        <v>0.012096925968974</v>
      </c>
      <c r="BS54" s="62">
        <f>'Glad70-before-LQ'!BS54*$CG54*BS$93</f>
        <v>0.0028494785641156</v>
      </c>
      <c r="BT54" s="62">
        <f>'Glad70-before-LQ'!BT54*$CG54*BT$93</f>
        <v>0.128341556606621</v>
      </c>
      <c r="BU54" s="62">
        <f>'Glad70-before-LQ'!BU54*$CG54*BU$93</f>
        <v>0.115494494053989</v>
      </c>
      <c r="BV54" s="4">
        <f>SUM(D54:BU54)</f>
        <v>12.7445937765731</v>
      </c>
      <c r="BW54" s="66">
        <f>'Glad-base'!BW54*'Households'!$B$3/'Households'!$B$7</f>
        <v>128.592728739454</v>
      </c>
      <c r="BX54" s="66">
        <f>'Glad-base'!BX54*'Households'!$B$3/'Households'!$B$7</f>
        <v>0.00359481512873326</v>
      </c>
      <c r="BY54" s="66">
        <f>'Glad-base'!BY54*'Businesses'!$B$4/'Businesses'!$C$4</f>
        <v>0.616968878623571</v>
      </c>
      <c r="BZ54" s="66">
        <f>'Glad-base'!BZ54*'Households'!$B$3/'Households'!$B$7</f>
        <v>0.0587548216065911</v>
      </c>
      <c r="CA54" s="66">
        <f>'Glad-base'!CA54*'Households'!$B$3/'Households'!$B$7</f>
        <v>0.244124698486097</v>
      </c>
      <c r="CB54" s="66">
        <f>'Glad-base'!CB54*'Glad-id-output'!B52/'Glad-id-output'!E52</f>
        <v>0</v>
      </c>
      <c r="CC54" s="62">
        <f>'Exports'!D55</f>
        <v>1</v>
      </c>
      <c r="CD54" s="4">
        <f>SUM(BW54:CC54)</f>
        <v>130.516171953299</v>
      </c>
      <c r="CE54" s="4">
        <f>SUM(CD54,BV54)</f>
        <v>143.260765729872</v>
      </c>
      <c r="CF54" s="67">
        <v>0.000397335414463616</v>
      </c>
      <c r="CG54" s="67">
        <f>'Glad-id-output'!I52</f>
        <v>0.4</v>
      </c>
    </row>
    <row r="55" ht="20.05" customHeight="1">
      <c r="A55" t="s" s="58">
        <v>1</v>
      </c>
      <c r="B55" s="59">
        <v>51</v>
      </c>
      <c r="C55" t="s" s="60">
        <v>209</v>
      </c>
      <c r="D55" s="61">
        <f>'Glad70-before-LQ'!D55*$CG55*D$93</f>
        <v>1.18743441667905</v>
      </c>
      <c r="E55" s="62">
        <f>'Glad70-before-LQ'!E55*$CG55*E$93</f>
        <v>0.017787742046314</v>
      </c>
      <c r="F55" s="62">
        <f>'Glad70-before-LQ'!F55*$CG55*F$93</f>
        <v>5.74922172465468e-07</v>
      </c>
      <c r="G55" s="62">
        <f>'Glad70-before-LQ'!G55*$CG55*G$93</f>
        <v>0.0405340330311204</v>
      </c>
      <c r="H55" s="62">
        <f>'Glad70-before-LQ'!H55*$CG55*H$93</f>
        <v>0.0338446529256885</v>
      </c>
      <c r="I55" s="62">
        <f>'Glad70-before-LQ'!I55*$CG55*I$93</f>
        <v>0.238276236147782</v>
      </c>
      <c r="J55" s="62">
        <f>'Glad70-before-LQ'!J55*$CG55*J$93</f>
        <v>12.7254537560815</v>
      </c>
      <c r="K55" s="63">
        <f>'Glad70-before-LQ'!K55*$CG55*K$93</f>
        <v>0.723494766536205</v>
      </c>
      <c r="L55" s="62">
        <f>'Glad70-before-LQ'!L55*$CG55*L$93</f>
        <v>0.325325139818976</v>
      </c>
      <c r="M55" s="62">
        <f>'Glad70-before-LQ'!M55*$CG55*M$93</f>
        <v>0.139672396601741</v>
      </c>
      <c r="N55" s="62">
        <f>'Glad70-before-LQ'!N55*$CG55*N$93</f>
        <v>0.0505913875248936</v>
      </c>
      <c r="O55" s="62">
        <f>'Glad70-before-LQ'!O55*$CG55*O$93</f>
        <v>0.0722621699253021</v>
      </c>
      <c r="P55" s="62">
        <f>'Glad70-before-LQ'!P55*$CG55*P$93</f>
        <v>0.00717390418033233</v>
      </c>
      <c r="Q55" s="62">
        <f>'Glad70-before-LQ'!Q55*$CG55*Q$93</f>
        <v>0.0184213137353023</v>
      </c>
      <c r="R55" s="62">
        <f>'Glad70-before-LQ'!R55*$CG55*R$93</f>
        <v>0.00391260943795041</v>
      </c>
      <c r="S55" s="62">
        <f>'Glad70-before-LQ'!S55*$CG55*S$93</f>
        <v>0.009235305572996851</v>
      </c>
      <c r="T55" s="62">
        <f>'Glad70-before-LQ'!T55*$CG55*T$93</f>
        <v>0.220331431235402</v>
      </c>
      <c r="U55" s="62">
        <f>'Glad70-before-LQ'!U55*$CG55*U$93</f>
        <v>1.19973041118263</v>
      </c>
      <c r="V55" s="62">
        <f>'Glad70-before-LQ'!V55*$CG55*V$93</f>
        <v>0.0293434878684222</v>
      </c>
      <c r="W55" s="62">
        <f>'Glad70-before-LQ'!W55*$CG55*W$93</f>
        <v>1.25507342135376</v>
      </c>
      <c r="X55" s="64">
        <f>'Glad70-before-LQ'!X55*$CG55*X$93</f>
        <v>0</v>
      </c>
      <c r="Y55" s="62">
        <f>'Glad70-before-LQ'!Y55*$CG55*Y$93</f>
        <v>0.489501653358741</v>
      </c>
      <c r="Z55" s="62">
        <f>'Glad70-before-LQ'!Z55*$CG55*Z$93</f>
        <v>0.09411021738795571</v>
      </c>
      <c r="AA55" s="62">
        <f>'Glad70-before-LQ'!AA55*$CG55*AA$93</f>
        <v>0.128098729443806</v>
      </c>
      <c r="AB55" s="62">
        <f>'Glad70-before-LQ'!AB55*$CG55*AB$93</f>
        <v>0.00671064158211786</v>
      </c>
      <c r="AC55" s="65">
        <f>'Glad70-before-LQ'!AC55*$CG55*AC$93</f>
        <v>3</v>
      </c>
      <c r="AD55" s="62">
        <f>'Glad70-before-LQ'!AD55*$CG55*AD$93</f>
        <v>0.0400882722244974</v>
      </c>
      <c r="AE55" s="62">
        <f>'Glad70-before-LQ'!AE55*$CG55*AE$93</f>
        <v>0.854655671016933</v>
      </c>
      <c r="AF55" s="62">
        <f>'Glad70-before-LQ'!AF55*$CG55*AF$93</f>
        <v>5.96949517911003</v>
      </c>
      <c r="AG55" s="62">
        <f>'Glad70-before-LQ'!AG55*$CG55*AG$93</f>
        <v>0.429466145954859</v>
      </c>
      <c r="AH55" s="62">
        <f>'Glad70-before-LQ'!AH55*$CG55*AH$93</f>
        <v>0.838111897523277</v>
      </c>
      <c r="AI55" s="62">
        <f>'Glad70-before-LQ'!AI55*$CG55*AI$93</f>
        <v>2.54746342896066</v>
      </c>
      <c r="AJ55" s="62">
        <f>'Glad70-before-LQ'!AJ55*$CG55*AJ$93</f>
        <v>1.21743712166338</v>
      </c>
      <c r="AK55" s="62">
        <f>'Glad70-before-LQ'!AK55*$CG55*AK$93</f>
        <v>1.73263683427502</v>
      </c>
      <c r="AL55" s="62">
        <f>'Glad70-before-LQ'!AL55*$CG55*AL$93</f>
        <v>0.965037417952155</v>
      </c>
      <c r="AM55" s="62">
        <f>'Glad70-before-LQ'!AM55*$CG55*AM$93</f>
        <v>1.0975184741312</v>
      </c>
      <c r="AN55" s="62">
        <f>'Glad70-before-LQ'!AN55*$CG55*AN$93</f>
        <v>1.3411937898165</v>
      </c>
      <c r="AO55" s="62">
        <f>'Glad70-before-LQ'!AO55*$CG55*AO$93</f>
        <v>1.05464682768678</v>
      </c>
      <c r="AP55" s="62">
        <f>'Glad70-before-LQ'!AP55*$CG55*AP$93</f>
        <v>2.06955094278812</v>
      </c>
      <c r="AQ55" s="62">
        <f>'Glad70-before-LQ'!AQ55*$CG55*AQ$93</f>
        <v>0.0161456308091449</v>
      </c>
      <c r="AR55" s="62">
        <f>'Glad70-before-LQ'!AR55*$CG55*AR$93</f>
        <v>0.0536605833750741</v>
      </c>
      <c r="AS55" s="62">
        <f>'Glad70-before-LQ'!AS55*$CG55*AS$93</f>
        <v>3.94036319049726</v>
      </c>
      <c r="AT55" s="62">
        <f>'Glad70-before-LQ'!AT55*$CG55*AT$93</f>
        <v>0.000539650457445042</v>
      </c>
      <c r="AU55" s="62">
        <f>'Glad70-before-LQ'!AU55*$CG55*AU$93</f>
        <v>0.0131724921915991</v>
      </c>
      <c r="AV55" s="62">
        <f>'Glad70-before-LQ'!AV55*$CG55*AV$93</f>
        <v>0.000325161380551197</v>
      </c>
      <c r="AW55" s="62">
        <f>'Glad70-before-LQ'!AW55*$CG55*AW$93</f>
        <v>0.00194635393234887</v>
      </c>
      <c r="AX55" s="62">
        <f>'Glad70-before-LQ'!AX55*$CG55*AX$93</f>
        <v>0.043316657743959</v>
      </c>
      <c r="AY55" s="62">
        <f>'Glad70-before-LQ'!AY55*$CG55*AY$93</f>
        <v>0.000673586645481618</v>
      </c>
      <c r="AZ55" s="62">
        <f>'Glad70-before-LQ'!AZ55*$CG55*AZ$93</f>
        <v>0.151467060409066</v>
      </c>
      <c r="BA55" s="62">
        <f>'Glad70-before-LQ'!BA55*$CG55*BA$93</f>
        <v>0.836922435882507</v>
      </c>
      <c r="BB55" s="62">
        <f>'Glad70-before-LQ'!BB55*$CG55*BB$93</f>
        <v>0.335918099634897</v>
      </c>
      <c r="BC55" s="62">
        <f>'Glad70-before-LQ'!BC55*$CG55*BC$93</f>
        <v>1.17782209406597</v>
      </c>
      <c r="BD55" s="62">
        <f>'Glad70-before-LQ'!BD55*$CG55*BD$93</f>
        <v>2.63615258027171</v>
      </c>
      <c r="BE55" s="62">
        <f>'Glad70-before-LQ'!BE55*$CG55*BE$93</f>
        <v>3.9428922066783</v>
      </c>
      <c r="BF55" s="62">
        <f>'Glad70-before-LQ'!BF55*$CG55*BF$93</f>
        <v>0.0160703118826164</v>
      </c>
      <c r="BG55" s="62">
        <f>'Glad70-before-LQ'!BG55*$CG55*BG$93</f>
        <v>1.69992649699002</v>
      </c>
      <c r="BH55" s="62">
        <f>'Glad70-before-LQ'!BH55*$CG55*BH$93</f>
        <v>0.199551948313006</v>
      </c>
      <c r="BI55" s="62">
        <f>'Glad70-before-LQ'!BI55*$CG55*BI$93</f>
        <v>2.97835690956392</v>
      </c>
      <c r="BJ55" s="62">
        <f>'Glad70-before-LQ'!BJ55*$CG55*BJ$93</f>
        <v>4.35361008339918e-05</v>
      </c>
      <c r="BK55" s="62">
        <f>'Glad70-before-LQ'!BK55*$CG55*BK$93</f>
        <v>0.165775543042831</v>
      </c>
      <c r="BL55" s="62">
        <f>'Glad70-before-LQ'!BL55*$CG55*BL$93</f>
        <v>3.25405958881512</v>
      </c>
      <c r="BM55" s="62">
        <f>'Glad70-before-LQ'!BM55*$CG55*BM$93</f>
        <v>0.336741695497992</v>
      </c>
      <c r="BN55" s="62">
        <f>'Glad70-before-LQ'!BN55*$CG55*BN$93</f>
        <v>0.06349421564220779</v>
      </c>
      <c r="BO55" s="62">
        <f>'Glad70-before-LQ'!BO55*$CG55*BO$93</f>
        <v>4.3352121428784</v>
      </c>
      <c r="BP55" s="62">
        <f>'Glad70-before-LQ'!BP55*$CG55*BP$93</f>
        <v>0.337118631387024</v>
      </c>
      <c r="BQ55" s="62">
        <f>'Glad70-before-LQ'!BQ55*$CG55*BQ$93</f>
        <v>0.00762736483474182</v>
      </c>
      <c r="BR55" s="62">
        <f>'Glad70-before-LQ'!BR55*$CG55*BR$93</f>
        <v>0.0459995745138957</v>
      </c>
      <c r="BS55" s="62">
        <f>'Glad70-before-LQ'!BS55*$CG55*BS$93</f>
        <v>0.0120133218419591</v>
      </c>
      <c r="BT55" s="62">
        <f>'Glad70-before-LQ'!BT55*$CG55*BT$93</f>
        <v>0.641954905199322</v>
      </c>
      <c r="BU55" s="62">
        <f>'Glad70-before-LQ'!BU55*$CG55*BU$93</f>
        <v>0.0483720401488323</v>
      </c>
      <c r="BV55" s="4">
        <f>SUM(D55:BU55)</f>
        <v>69.46725841231159</v>
      </c>
      <c r="BW55" s="66">
        <f>'Glad-base'!BW55*'Households'!$B$3/'Households'!$B$7</f>
        <v>8.236486339618949</v>
      </c>
      <c r="BX55" s="66">
        <f>'Glad-base'!BX55*'Households'!$B$3/'Households'!$B$7</f>
        <v>0.00334463199794027</v>
      </c>
      <c r="BY55" s="66">
        <f>'Glad-base'!BY55*'Businesses'!$B$4/'Businesses'!$C$4</f>
        <v>0.529478906544832</v>
      </c>
      <c r="BZ55" s="66">
        <f>'Glad-base'!BZ55*'Households'!$B$3/'Households'!$B$7</f>
        <v>0.0283587654067971</v>
      </c>
      <c r="CA55" s="66">
        <f>'Glad-base'!CA55*'Households'!$B$3/'Households'!$B$7</f>
        <v>0.221776000628218</v>
      </c>
      <c r="CB55" s="66">
        <f>'Glad-base'!CB55*'Glad-id-output'!B53/'Glad-id-output'!E53</f>
        <v>5.41557781033012e-06</v>
      </c>
      <c r="CC55" s="62">
        <f>'Exports'!D56</f>
        <v>2.2</v>
      </c>
      <c r="CD55" s="4">
        <f>SUM(BW55:CC55)</f>
        <v>11.2194500597745</v>
      </c>
      <c r="CE55" s="4">
        <f>SUM(CD55,BV55)</f>
        <v>80.6867084720861</v>
      </c>
      <c r="CF55" s="67">
        <v>0.000887799641037724</v>
      </c>
      <c r="CG55" s="67">
        <f>'Glad-id-output'!I53</f>
        <v>0.3</v>
      </c>
    </row>
    <row r="56" ht="20.05" customHeight="1">
      <c r="A56" t="s" s="58">
        <v>1</v>
      </c>
      <c r="B56" s="59">
        <v>52</v>
      </c>
      <c r="C56" t="s" s="60">
        <v>210</v>
      </c>
      <c r="D56" s="61">
        <f>'Glad70-before-LQ'!D56*$CG56*D$93</f>
        <v>0.488882807985499</v>
      </c>
      <c r="E56" s="62">
        <f>'Glad70-before-LQ'!E56*$CG56*E$93</f>
        <v>0.225041386609845</v>
      </c>
      <c r="F56" s="62">
        <f>'Glad70-before-LQ'!F56*$CG56*F$93</f>
        <v>0.00460375773913302</v>
      </c>
      <c r="G56" s="62">
        <f>'Glad70-before-LQ'!G56*$CG56*G$93</f>
        <v>0.177141939926785</v>
      </c>
      <c r="H56" s="62">
        <f>'Glad70-before-LQ'!H56*$CG56*H$93</f>
        <v>0.140274711847054</v>
      </c>
      <c r="I56" s="62">
        <f>'Glad70-before-LQ'!I56*$CG56*I$93</f>
        <v>0.829520783765909</v>
      </c>
      <c r="J56" s="62">
        <f>'Glad70-before-LQ'!J56*$CG56*J$93</f>
        <v>58.2830346404536</v>
      </c>
      <c r="K56" s="63">
        <f>'Glad70-before-LQ'!K56*$CG56*K$93</f>
        <v>2.72428910633014</v>
      </c>
      <c r="L56" s="62">
        <f>'Glad70-before-LQ'!L56*$CG56*L$93</f>
        <v>0.516877986272758</v>
      </c>
      <c r="M56" s="62">
        <f>'Glad70-before-LQ'!M56*$CG56*M$93</f>
        <v>0.08689721779373941</v>
      </c>
      <c r="N56" s="62">
        <f>'Glad70-before-LQ'!N56*$CG56*N$93</f>
        <v>0.051854140261107</v>
      </c>
      <c r="O56" s="62">
        <f>'Glad70-before-LQ'!O56*$CG56*O$93</f>
        <v>0.030270126195571</v>
      </c>
      <c r="P56" s="62">
        <f>'Glad70-before-LQ'!P56*$CG56*P$93</f>
        <v>0.00465187841857166</v>
      </c>
      <c r="Q56" s="62">
        <f>'Glad70-before-LQ'!Q56*$CG56*Q$93</f>
        <v>0.0239094181864069</v>
      </c>
      <c r="R56" s="62">
        <f>'Glad70-before-LQ'!R56*$CG56*R$93</f>
        <v>0.0101470329217567</v>
      </c>
      <c r="S56" s="62">
        <f>'Glad70-before-LQ'!S56*$CG56*S$93</f>
        <v>0.0194872924137711</v>
      </c>
      <c r="T56" s="62">
        <f>'Glad70-before-LQ'!T56*$CG56*T$93</f>
        <v>1.18759731562549</v>
      </c>
      <c r="U56" s="62">
        <f>'Glad70-before-LQ'!U56*$CG56*U$93</f>
        <v>0.739266896458375</v>
      </c>
      <c r="V56" s="62">
        <f>'Glad70-before-LQ'!V56*$CG56*V$93</f>
        <v>0.044575317909774</v>
      </c>
      <c r="W56" s="62">
        <f>'Glad70-before-LQ'!W56*$CG56*W$93</f>
        <v>1.58746523480335</v>
      </c>
      <c r="X56" s="64">
        <f>'Glad70-before-LQ'!X56*$CG56*X$93</f>
        <v>0</v>
      </c>
      <c r="Y56" s="62">
        <f>'Glad70-before-LQ'!Y56*$CG56*Y$93</f>
        <v>1.07244542931025</v>
      </c>
      <c r="Z56" s="62">
        <f>'Glad70-before-LQ'!Z56*$CG56*Z$93</f>
        <v>0.24655806812276</v>
      </c>
      <c r="AA56" s="62">
        <f>'Glad70-before-LQ'!AA56*$CG56*AA$93</f>
        <v>0.173522479021277</v>
      </c>
      <c r="AB56" s="62">
        <f>'Glad70-before-LQ'!AB56*$CG56*AB$93</f>
        <v>0.0076677841610157</v>
      </c>
      <c r="AC56" s="65">
        <f>'Glad70-before-LQ'!AC56*$CG56*AC$93</f>
        <v>3.12949281635498</v>
      </c>
      <c r="AD56" s="62">
        <f>'Glad70-before-LQ'!AD56*$CG56*AD$93</f>
        <v>0.0427370133990565</v>
      </c>
      <c r="AE56" s="62">
        <f>'Glad70-before-LQ'!AE56*$CG56*AE$93</f>
        <v>0.0382372065875185</v>
      </c>
      <c r="AF56" s="62">
        <f>'Glad70-before-LQ'!AF56*$CG56*AF$93</f>
        <v>0.151092555823719</v>
      </c>
      <c r="AG56" s="62">
        <f>'Glad70-before-LQ'!AG56*$CG56*AG$93</f>
        <v>0.847297858024266</v>
      </c>
      <c r="AH56" s="62">
        <f>'Glad70-before-LQ'!AH56*$CG56*AH$93</f>
        <v>15.2895779710714</v>
      </c>
      <c r="AI56" s="62">
        <f>'Glad70-before-LQ'!AI56*$CG56*AI$93</f>
        <v>8.176564199267281</v>
      </c>
      <c r="AJ56" s="62">
        <f>'Glad70-before-LQ'!AJ56*$CG56*AJ$93</f>
        <v>1.94680173470142</v>
      </c>
      <c r="AK56" s="62">
        <f>'Glad70-before-LQ'!AK56*$CG56*AK$93</f>
        <v>2.41260954492385</v>
      </c>
      <c r="AL56" s="62">
        <f>'Glad70-before-LQ'!AL56*$CG56*AL$93</f>
        <v>0.413521522168245</v>
      </c>
      <c r="AM56" s="62">
        <f>'Glad70-before-LQ'!AM56*$CG56*AM$93</f>
        <v>1.05699265708155</v>
      </c>
      <c r="AN56" s="62">
        <f>'Glad70-before-LQ'!AN56*$CG56*AN$93</f>
        <v>1.12677914005299</v>
      </c>
      <c r="AO56" s="62">
        <f>'Glad70-before-LQ'!AO56*$CG56*AO$93</f>
        <v>1.95127174822366</v>
      </c>
      <c r="AP56" s="62">
        <f>'Glad70-before-LQ'!AP56*$CG56*AP$93</f>
        <v>0.1670037266075</v>
      </c>
      <c r="AQ56" s="62">
        <f>'Glad70-before-LQ'!AQ56*$CG56*AQ$93</f>
        <v>0.0364368002537487</v>
      </c>
      <c r="AR56" s="62">
        <f>'Glad70-before-LQ'!AR56*$CG56*AR$93</f>
        <v>0.266375207459842</v>
      </c>
      <c r="AS56" s="62">
        <f>'Glad70-before-LQ'!AS56*$CG56*AS$93</f>
        <v>4.62120801420483</v>
      </c>
      <c r="AT56" s="62">
        <f>'Glad70-before-LQ'!AT56*$CG56*AT$93</f>
        <v>0.0101584665576633</v>
      </c>
      <c r="AU56" s="62">
        <f>'Glad70-before-LQ'!AU56*$CG56*AU$93</f>
        <v>0.0507144749000434</v>
      </c>
      <c r="AV56" s="62">
        <f>'Glad70-before-LQ'!AV56*$CG56*AV$93</f>
        <v>0.0170305502884437</v>
      </c>
      <c r="AW56" s="62">
        <f>'Glad70-before-LQ'!AW56*$CG56*AW$93</f>
        <v>0.0175225282606459</v>
      </c>
      <c r="AX56" s="62">
        <f>'Glad70-before-LQ'!AX56*$CG56*AX$93</f>
        <v>0.103472170444794</v>
      </c>
      <c r="AY56" s="62">
        <f>'Glad70-before-LQ'!AY56*$CG56*AY$93</f>
        <v>0.011055340868049</v>
      </c>
      <c r="AZ56" s="62">
        <f>'Glad70-before-LQ'!AZ56*$CG56*AZ$93</f>
        <v>0.205787813034601</v>
      </c>
      <c r="BA56" s="62">
        <f>'Glad70-before-LQ'!BA56*$CG56*BA$93</f>
        <v>0.0828228586026586</v>
      </c>
      <c r="BB56" s="62">
        <f>'Glad70-before-LQ'!BB56*$CG56*BB$93</f>
        <v>0.184963466974087</v>
      </c>
      <c r="BC56" s="62">
        <f>'Glad70-before-LQ'!BC56*$CG56*BC$93</f>
        <v>1.98081141665434</v>
      </c>
      <c r="BD56" s="62">
        <f>'Glad70-before-LQ'!BD56*$CG56*BD$93</f>
        <v>0.970742027227868</v>
      </c>
      <c r="BE56" s="62">
        <f>'Glad70-before-LQ'!BE56*$CG56*BE$93</f>
        <v>5.18043825224664</v>
      </c>
      <c r="BF56" s="62">
        <f>'Glad70-before-LQ'!BF56*$CG56*BF$93</f>
        <v>0.140578039456409</v>
      </c>
      <c r="BG56" s="62">
        <f>'Glad70-before-LQ'!BG56*$CG56*BG$93</f>
        <v>1.66296042705272</v>
      </c>
      <c r="BH56" s="62">
        <f>'Glad70-before-LQ'!BH56*$CG56*BH$93</f>
        <v>1.16779033086574</v>
      </c>
      <c r="BI56" s="62">
        <f>'Glad70-before-LQ'!BI56*$CG56*BI$93</f>
        <v>1.40648246456204</v>
      </c>
      <c r="BJ56" s="62">
        <f>'Glad70-before-LQ'!BJ56*$CG56*BJ$93</f>
        <v>0.0037320940828434</v>
      </c>
      <c r="BK56" s="62">
        <f>'Glad70-before-LQ'!BK56*$CG56*BK$93</f>
        <v>1.1148547024044</v>
      </c>
      <c r="BL56" s="62">
        <f>'Glad70-before-LQ'!BL56*$CG56*BL$93</f>
        <v>1.08029681132501</v>
      </c>
      <c r="BM56" s="62">
        <f>'Glad70-before-LQ'!BM56*$CG56*BM$93</f>
        <v>0.179709653435619</v>
      </c>
      <c r="BN56" s="62">
        <f>'Glad70-before-LQ'!BN56*$CG56*BN$93</f>
        <v>0.0216798854937854</v>
      </c>
      <c r="BO56" s="62">
        <f>'Glad70-before-LQ'!BO56*$CG56*BO$93</f>
        <v>5.85055092905544</v>
      </c>
      <c r="BP56" s="62">
        <f>'Glad70-before-LQ'!BP56*$CG56*BP$93</f>
        <v>1.58759778595654</v>
      </c>
      <c r="BQ56" s="62">
        <f>'Glad70-before-LQ'!BQ56*$CG56*BQ$93</f>
        <v>0.0302397360926676</v>
      </c>
      <c r="BR56" s="62">
        <f>'Glad70-before-LQ'!BR56*$CG56*BR$93</f>
        <v>0.237227358938364</v>
      </c>
      <c r="BS56" s="62">
        <f>'Glad70-before-LQ'!BS56*$CG56*BS$93</f>
        <v>0.0466774936285685</v>
      </c>
      <c r="BT56" s="62">
        <f>'Glad70-before-LQ'!BT56*$CG56*BT$93</f>
        <v>6.80502604307982</v>
      </c>
      <c r="BU56" s="62">
        <f>'Glad70-before-LQ'!BU56*$CG56*BU$93</f>
        <v>1.33907277516089</v>
      </c>
      <c r="BV56" s="4">
        <f>SUM(D56:BU56)</f>
        <v>141.839978365390</v>
      </c>
      <c r="BW56" s="66">
        <f>'Glad-base'!BW56*'Households'!$B$3/'Households'!$B$7</f>
        <v>3.43673193179197</v>
      </c>
      <c r="BX56" s="66">
        <f>'Glad-base'!BX56*'Households'!$B$3/'Households'!$B$7</f>
        <v>0</v>
      </c>
      <c r="BY56" s="66">
        <f>'Glad-base'!BY56*'Businesses'!$B$4/'Businesses'!$C$4</f>
        <v>0.137224338312819</v>
      </c>
      <c r="BZ56" s="66">
        <f>'Glad-base'!BZ56*'Households'!$B$3/'Households'!$B$7</f>
        <v>0.00583452139031926</v>
      </c>
      <c r="CA56" s="66">
        <f>'Glad-base'!CA56*'Households'!$B$3/'Households'!$B$7</f>
        <v>0.0610948399588054</v>
      </c>
      <c r="CB56" s="66">
        <f>'Glad-base'!CB56*'Glad-id-output'!B54/'Glad-id-output'!E54</f>
        <v>0.00643494020310484</v>
      </c>
      <c r="CC56" s="62">
        <f>'Exports'!D57</f>
        <v>12</v>
      </c>
      <c r="CD56" s="4">
        <f>SUM(BW56:CC56)</f>
        <v>15.647320571657</v>
      </c>
      <c r="CE56" s="4">
        <f>SUM(CD56,BV56)</f>
        <v>157.487298937047</v>
      </c>
      <c r="CF56" s="67">
        <v>0.00767801002637494</v>
      </c>
      <c r="CG56" s="67">
        <f>'Glad-id-output'!I54</f>
        <v>1</v>
      </c>
    </row>
    <row r="57" ht="20.05" customHeight="1">
      <c r="A57" t="s" s="58">
        <v>1</v>
      </c>
      <c r="B57" s="59">
        <v>53</v>
      </c>
      <c r="C57" t="s" s="60">
        <v>211</v>
      </c>
      <c r="D57" s="61">
        <f>'Glad70-before-LQ'!D57*$CG57*D$93</f>
        <v>1.24466105432762</v>
      </c>
      <c r="E57" s="62">
        <f>'Glad70-before-LQ'!E57*$CG57*E$93</f>
        <v>1.4931946704214e-05</v>
      </c>
      <c r="F57" s="62">
        <f>'Glad70-before-LQ'!F57*$CG57*F$93</f>
        <v>5.3385630300365e-06</v>
      </c>
      <c r="G57" s="62">
        <f>'Glad70-before-LQ'!G57*$CG57*G$93</f>
        <v>0.00340822205307969</v>
      </c>
      <c r="H57" s="62">
        <f>'Glad70-before-LQ'!H57*$CG57*H$93</f>
        <v>0.0519310567382202</v>
      </c>
      <c r="I57" s="62">
        <f>'Glad70-before-LQ'!I57*$CG57*I$93</f>
        <v>0.421602874266824</v>
      </c>
      <c r="J57" s="62">
        <f>'Glad70-before-LQ'!J57*$CG57*J$93</f>
        <v>10.8878082717731</v>
      </c>
      <c r="K57" s="63">
        <f>'Glad70-before-LQ'!K57*$CG57*K$93</f>
        <v>3.82024513041715</v>
      </c>
      <c r="L57" s="62">
        <f>'Glad70-before-LQ'!L57*$CG57*L$93</f>
        <v>0.305981110211235</v>
      </c>
      <c r="M57" s="62">
        <f>'Glad70-before-LQ'!M57*$CG57*M$93</f>
        <v>0.06435084814063829</v>
      </c>
      <c r="N57" s="62">
        <f>'Glad70-before-LQ'!N57*$CG57*N$93</f>
        <v>0.124322894345314</v>
      </c>
      <c r="O57" s="62">
        <f>'Glad70-before-LQ'!O57*$CG57*O$93</f>
        <v>0.0456350474073495</v>
      </c>
      <c r="P57" s="62">
        <f>'Glad70-before-LQ'!P57*$CG57*P$93</f>
        <v>0.00577272258088732</v>
      </c>
      <c r="Q57" s="62">
        <f>'Glad70-before-LQ'!Q57*$CG57*Q$93</f>
        <v>0.0378798596803724</v>
      </c>
      <c r="R57" s="62">
        <f>'Glad70-before-LQ'!R57*$CG57*R$93</f>
        <v>0.0209630790487415</v>
      </c>
      <c r="S57" s="62">
        <f>'Glad70-before-LQ'!S57*$CG57*S$93</f>
        <v>0.0247905112227323</v>
      </c>
      <c r="T57" s="62">
        <f>'Glad70-before-LQ'!T57*$CG57*T$93</f>
        <v>0.875923390662413</v>
      </c>
      <c r="U57" s="62">
        <f>'Glad70-before-LQ'!U57*$CG57*U$93</f>
        <v>1.33763534452724</v>
      </c>
      <c r="V57" s="62">
        <f>'Glad70-before-LQ'!V57*$CG57*V$93</f>
        <v>0.0510152245893314</v>
      </c>
      <c r="W57" s="62">
        <f>'Glad70-before-LQ'!W57*$CG57*W$93</f>
        <v>2.05150492580271</v>
      </c>
      <c r="X57" s="64">
        <f>'Glad70-before-LQ'!X57*$CG57*X$93</f>
        <v>0</v>
      </c>
      <c r="Y57" s="62">
        <f>'Glad70-before-LQ'!Y57*$CG57*Y$93</f>
        <v>2.97576146920746</v>
      </c>
      <c r="Z57" s="62">
        <f>'Glad70-before-LQ'!Z57*$CG57*Z$93</f>
        <v>0.516749403324576</v>
      </c>
      <c r="AA57" s="62">
        <f>'Glad70-before-LQ'!AA57*$CG57*AA$93</f>
        <v>0.283296729445325</v>
      </c>
      <c r="AB57" s="62">
        <f>'Glad70-before-LQ'!AB57*$CG57*AB$93</f>
        <v>0.00216885551632127</v>
      </c>
      <c r="AC57" s="65">
        <f>'Glad70-before-LQ'!AC57*$CG57*AC$93</f>
        <v>0.414620069938532</v>
      </c>
      <c r="AD57" s="62">
        <f>'Glad70-before-LQ'!AD57*$CG57*AD$93</f>
        <v>0.000704746735825936</v>
      </c>
      <c r="AE57" s="62">
        <f>'Glad70-before-LQ'!AE57*$CG57*AE$93</f>
        <v>0.0447841672385588</v>
      </c>
      <c r="AF57" s="62">
        <f>'Glad70-before-LQ'!AF57*$CG57*AF$93</f>
        <v>1.90236742729022</v>
      </c>
      <c r="AG57" s="62">
        <f>'Glad70-before-LQ'!AG57*$CG57*AG$93</f>
        <v>0.76216082874123</v>
      </c>
      <c r="AH57" s="62">
        <f>'Glad70-before-LQ'!AH57*$CG57*AH$93</f>
        <v>6.27839826234734</v>
      </c>
      <c r="AI57" s="62">
        <f>'Glad70-before-LQ'!AI57*$CG57*AI$93</f>
        <v>11.0898793871823</v>
      </c>
      <c r="AJ57" s="62">
        <f>'Glad70-before-LQ'!AJ57*$CG57*AJ$93</f>
        <v>17.7270066392672</v>
      </c>
      <c r="AK57" s="62">
        <f>'Glad70-before-LQ'!AK57*$CG57*AK$93</f>
        <v>24.7323482512025</v>
      </c>
      <c r="AL57" s="62">
        <f>'Glad70-before-LQ'!AL57*$CG57*AL$93</f>
        <v>0.771877669814618</v>
      </c>
      <c r="AM57" s="62">
        <f>'Glad70-before-LQ'!AM57*$CG57*AM$93</f>
        <v>16.5741247600496</v>
      </c>
      <c r="AN57" s="62">
        <f>'Glad70-before-LQ'!AN57*$CG57*AN$93</f>
        <v>3.92942089366001</v>
      </c>
      <c r="AO57" s="62">
        <f>'Glad70-before-LQ'!AO57*$CG57*AO$93</f>
        <v>9.93030664252448</v>
      </c>
      <c r="AP57" s="62">
        <f>'Glad70-before-LQ'!AP57*$CG57*AP$93</f>
        <v>0.79093565580273</v>
      </c>
      <c r="AQ57" s="62">
        <f>'Glad70-before-LQ'!AQ57*$CG57*AQ$93</f>
        <v>0.284025215828753</v>
      </c>
      <c r="AR57" s="62">
        <f>'Glad70-before-LQ'!AR57*$CG57*AR$93</f>
        <v>1.42153084926623</v>
      </c>
      <c r="AS57" s="62">
        <f>'Glad70-before-LQ'!AS57*$CG57*AS$93</f>
        <v>13.5954858210615</v>
      </c>
      <c r="AT57" s="62">
        <f>'Glad70-before-LQ'!AT57*$CG57*AT$93</f>
        <v>0.0755707746971655</v>
      </c>
      <c r="AU57" s="62">
        <f>'Glad70-before-LQ'!AU57*$CG57*AU$93</f>
        <v>0.102323984997458</v>
      </c>
      <c r="AV57" s="62">
        <f>'Glad70-before-LQ'!AV57*$CG57*AV$93</f>
        <v>0.060418438052785</v>
      </c>
      <c r="AW57" s="62">
        <f>'Glad70-before-LQ'!AW57*$CG57*AW$93</f>
        <v>0.0180296500591034</v>
      </c>
      <c r="AX57" s="62">
        <f>'Glad70-before-LQ'!AX57*$CG57*AX$93</f>
        <v>1.03032036898079</v>
      </c>
      <c r="AY57" s="62">
        <f>'Glad70-before-LQ'!AY57*$CG57*AY$93</f>
        <v>0.0190109792704917</v>
      </c>
      <c r="AZ57" s="62">
        <f>'Glad70-before-LQ'!AZ57*$CG57*AZ$93</f>
        <v>0.268931389679254</v>
      </c>
      <c r="BA57" s="62">
        <f>'Glad70-before-LQ'!BA57*$CG57*BA$93</f>
        <v>0.361784026922192</v>
      </c>
      <c r="BB57" s="62">
        <f>'Glad70-before-LQ'!BB57*$CG57*BB$93</f>
        <v>0.887578024052333</v>
      </c>
      <c r="BC57" s="62">
        <f>'Glad70-before-LQ'!BC57*$CG57*BC$93</f>
        <v>24.6154884234316</v>
      </c>
      <c r="BD57" s="62">
        <f>'Glad70-before-LQ'!BD57*$CG57*BD$93</f>
        <v>10.2557061838036</v>
      </c>
      <c r="BE57" s="62">
        <f>'Glad70-before-LQ'!BE57*$CG57*BE$93</f>
        <v>29.606734216333</v>
      </c>
      <c r="BF57" s="62">
        <f>'Glad70-before-LQ'!BF57*$CG57*BF$93</f>
        <v>0.337015513151156</v>
      </c>
      <c r="BG57" s="62">
        <f>'Glad70-before-LQ'!BG57*$CG57*BG$93</f>
        <v>14.0235544443353</v>
      </c>
      <c r="BH57" s="62">
        <f>'Glad70-before-LQ'!BH57*$CG57*BH$93</f>
        <v>4.29010788711377</v>
      </c>
      <c r="BI57" s="62">
        <f>'Glad70-before-LQ'!BI57*$CG57*BI$93</f>
        <v>2.47830519599312</v>
      </c>
      <c r="BJ57" s="62">
        <f>'Glad70-before-LQ'!BJ57*$CG57*BJ$93</f>
        <v>0.00306820633255374</v>
      </c>
      <c r="BK57" s="62">
        <f>'Glad70-before-LQ'!BK57*$CG57*BK$93</f>
        <v>3.11611557258668</v>
      </c>
      <c r="BL57" s="62">
        <f>'Glad70-before-LQ'!BL57*$CG57*BL$93</f>
        <v>11.3302466824409</v>
      </c>
      <c r="BM57" s="62">
        <f>'Glad70-before-LQ'!BM57*$CG57*BM$93</f>
        <v>1.70041340977664</v>
      </c>
      <c r="BN57" s="62">
        <f>'Glad70-before-LQ'!BN57*$CG57*BN$93</f>
        <v>0.491295589455806</v>
      </c>
      <c r="BO57" s="62">
        <f>'Glad70-before-LQ'!BO57*$CG57*BO$93</f>
        <v>6.77912554764161</v>
      </c>
      <c r="BP57" s="62">
        <f>'Glad70-before-LQ'!BP57*$CG57*BP$93</f>
        <v>2.85123612188253</v>
      </c>
      <c r="BQ57" s="62">
        <f>'Glad70-before-LQ'!BQ57*$CG57*BQ$93</f>
        <v>0.105791609467286</v>
      </c>
      <c r="BR57" s="62">
        <f>'Glad70-before-LQ'!BR57*$CG57*BR$93</f>
        <v>0.50649522329312</v>
      </c>
      <c r="BS57" s="62">
        <f>'Glad70-before-LQ'!BS57*$CG57*BS$93</f>
        <v>0.06982986548031481</v>
      </c>
      <c r="BT57" s="62">
        <f>'Glad70-before-LQ'!BT57*$CG57*BT$93</f>
        <v>1.03020273724703</v>
      </c>
      <c r="BU57" s="62">
        <f>'Glad70-before-LQ'!BU57*$CG57*BU$93</f>
        <v>0.963187278668618</v>
      </c>
      <c r="BV57" s="4">
        <f>SUM(D57:BU57)</f>
        <v>252.781292928896</v>
      </c>
      <c r="BW57" s="66">
        <f>'Glad-base'!BW57*'Households'!$B$3/'Households'!$B$7</f>
        <v>578.748379712255</v>
      </c>
      <c r="BX57" s="66">
        <f>'Glad-base'!BX57*'Households'!$B$3/'Households'!$B$7</f>
        <v>1.09457299121524</v>
      </c>
      <c r="BY57" s="66">
        <f>'Glad-base'!BY57*'Businesses'!$B$4/'Businesses'!$C$4</f>
        <v>11.6808911083387</v>
      </c>
      <c r="BZ57" s="66">
        <f>'Glad-base'!BZ57*'Households'!$B$3/'Households'!$B$7</f>
        <v>0.008998233367662201</v>
      </c>
      <c r="CA57" s="66">
        <f>'Glad-base'!CA57*'Households'!$B$3/'Households'!$B$7</f>
        <v>0.0547814477548919</v>
      </c>
      <c r="CB57" s="66">
        <f>'Glad-base'!CB57*'Glad-id-output'!B55/'Glad-id-output'!E55</f>
        <v>4.2779380188171e-05</v>
      </c>
      <c r="CC57" s="62">
        <f>'Exports'!D58</f>
        <v>23</v>
      </c>
      <c r="CD57" s="4">
        <f>SUM(BW57:CC57)</f>
        <v>614.587666272312</v>
      </c>
      <c r="CE57" s="4">
        <f>SUM(CD57,BV57)</f>
        <v>867.368959201208</v>
      </c>
      <c r="CF57" s="67">
        <v>0.00201789529189486</v>
      </c>
      <c r="CG57" s="67">
        <f>'Glad-id-output'!I55</f>
        <v>0.75</v>
      </c>
    </row>
    <row r="58" ht="20.05" customHeight="1">
      <c r="A58" t="s" s="58">
        <v>1</v>
      </c>
      <c r="B58" s="59">
        <v>54</v>
      </c>
      <c r="C58" t="s" s="60">
        <v>142</v>
      </c>
      <c r="D58" s="61">
        <f>'Glad70-before-LQ'!D58*$CG58*D$93</f>
        <v>4.6872426247984</v>
      </c>
      <c r="E58" s="62">
        <f>'Glad70-before-LQ'!E58*$CG58*E$93</f>
        <v>0.30260625815816</v>
      </c>
      <c r="F58" s="62">
        <f>'Glad70-before-LQ'!F58*$CG58*F$93</f>
        <v>0.00171080412177939</v>
      </c>
      <c r="G58" s="62">
        <f>'Glad70-before-LQ'!G58*$CG58*G$93</f>
        <v>0.07879871213877671</v>
      </c>
      <c r="H58" s="62">
        <f>'Glad70-before-LQ'!H58*$CG58*H$93</f>
        <v>0.26458296867705</v>
      </c>
      <c r="I58" s="62">
        <f>'Glad70-before-LQ'!I58*$CG58*I$93</f>
        <v>2.91684507156481</v>
      </c>
      <c r="J58" s="62">
        <f>'Glad70-before-LQ'!J58*$CG58*J$93</f>
        <v>22.4593752116018</v>
      </c>
      <c r="K58" s="63">
        <f>'Glad70-before-LQ'!K58*$CG58*K$93</f>
        <v>8.97796992019428</v>
      </c>
      <c r="L58" s="62">
        <f>'Glad70-before-LQ'!L58*$CG58*L$93</f>
        <v>1.24941712174391</v>
      </c>
      <c r="M58" s="62">
        <f>'Glad70-before-LQ'!M58*$CG58*M$93</f>
        <v>12.9848100423658</v>
      </c>
      <c r="N58" s="62">
        <f>'Glad70-before-LQ'!N58*$CG58*N$93</f>
        <v>0.771038636336967</v>
      </c>
      <c r="O58" s="62">
        <f>'Glad70-before-LQ'!O58*$CG58*O$93</f>
        <v>0.5763636626459679</v>
      </c>
      <c r="P58" s="62">
        <f>'Glad70-before-LQ'!P58*$CG58*P$93</f>
        <v>0.0507174955799632</v>
      </c>
      <c r="Q58" s="62">
        <f>'Glad70-before-LQ'!Q58*$CG58*Q$93</f>
        <v>0.190606751070932</v>
      </c>
      <c r="R58" s="62">
        <f>'Glad70-before-LQ'!R58*$CG58*R$93</f>
        <v>0.129677695875795</v>
      </c>
      <c r="S58" s="62">
        <f>'Glad70-before-LQ'!S58*$CG58*S$93</f>
        <v>0.255530052714146</v>
      </c>
      <c r="T58" s="62">
        <f>'Glad70-before-LQ'!T58*$CG58*T$93</f>
        <v>2.42989998582827</v>
      </c>
      <c r="U58" s="62">
        <f>'Glad70-before-LQ'!U58*$CG58*U$93</f>
        <v>23.2318666015762</v>
      </c>
      <c r="V58" s="62">
        <f>'Glad70-before-LQ'!V58*$CG58*V$93</f>
        <v>0.492155499304259</v>
      </c>
      <c r="W58" s="62">
        <f>'Glad70-before-LQ'!W58*$CG58*W$93</f>
        <v>12.1124106616875</v>
      </c>
      <c r="X58" s="64">
        <f>'Glad70-before-LQ'!X58*$CG58*X$93</f>
        <v>0</v>
      </c>
      <c r="Y58" s="62">
        <f>'Glad70-before-LQ'!Y58*$CG58*Y$93</f>
        <v>9.481827388896621</v>
      </c>
      <c r="Z58" s="62">
        <f>'Glad70-before-LQ'!Z58*$CG58*Z$93</f>
        <v>3.9414210944836</v>
      </c>
      <c r="AA58" s="62">
        <f>'Glad70-before-LQ'!AA58*$CG58*AA$93</f>
        <v>4.55569877596163</v>
      </c>
      <c r="AB58" s="62">
        <f>'Glad70-before-LQ'!AB58*$CG58*AB$93</f>
        <v>0.07144951478633001</v>
      </c>
      <c r="AC58" s="65">
        <f>'Glad70-before-LQ'!AC58*$CG58*AC$93</f>
        <v>8.732469082555809</v>
      </c>
      <c r="AD58" s="62">
        <f>'Glad70-before-LQ'!AD58*$CG58*AD$93</f>
        <v>0.138111248226382</v>
      </c>
      <c r="AE58" s="62">
        <f>'Glad70-before-LQ'!AE58*$CG58*AE$93</f>
        <v>2.11348227411041</v>
      </c>
      <c r="AF58" s="62">
        <f>'Glad70-before-LQ'!AF58*$CG58*AF$93</f>
        <v>24.3014630442899</v>
      </c>
      <c r="AG58" s="62">
        <f>'Glad70-before-LQ'!AG58*$CG58*AG$93</f>
        <v>6.22807519341378</v>
      </c>
      <c r="AH58" s="62">
        <f>'Glad70-before-LQ'!AH58*$CG58*AH$93</f>
        <v>86.5115558938474</v>
      </c>
      <c r="AI58" s="62">
        <f>'Glad70-before-LQ'!AI58*$CG58*AI$93</f>
        <v>20.3968933859908</v>
      </c>
      <c r="AJ58" s="62">
        <f>'Glad70-before-LQ'!AJ58*$CG58*AJ$93</f>
        <v>17.1076269924675</v>
      </c>
      <c r="AK58" s="62">
        <f>'Glad70-before-LQ'!AK58*$CG58*AK$93</f>
        <v>31.5895121794924</v>
      </c>
      <c r="AL58" s="62">
        <f>'Glad70-before-LQ'!AL58*$CG58*AL$93</f>
        <v>1.16297975376555</v>
      </c>
      <c r="AM58" s="62">
        <f>'Glad70-before-LQ'!AM58*$CG58*AM$93</f>
        <v>3.25212071578301</v>
      </c>
      <c r="AN58" s="62">
        <f>'Glad70-before-LQ'!AN58*$CG58*AN$93</f>
        <v>19.3124078703002</v>
      </c>
      <c r="AO58" s="62">
        <f>'Glad70-before-LQ'!AO58*$CG58*AO$93</f>
        <v>1.73022896584896</v>
      </c>
      <c r="AP58" s="62">
        <f>'Glad70-before-LQ'!AP58*$CG58*AP$93</f>
        <v>6.21307768271304</v>
      </c>
      <c r="AQ58" s="62">
        <f>'Glad70-before-LQ'!AQ58*$CG58*AQ$93</f>
        <v>0.78279867324112</v>
      </c>
      <c r="AR58" s="62">
        <f>'Glad70-before-LQ'!AR58*$CG58*AR$93</f>
        <v>0.742412934999043</v>
      </c>
      <c r="AS58" s="62">
        <f>'Glad70-before-LQ'!AS58*$CG58*AS$93</f>
        <v>25.7314331723057</v>
      </c>
      <c r="AT58" s="62">
        <f>'Glad70-before-LQ'!AT58*$CG58*AT$93</f>
        <v>0.5024233527012349</v>
      </c>
      <c r="AU58" s="62">
        <f>'Glad70-before-LQ'!AU58*$CG58*AU$93</f>
        <v>0.290540339992915</v>
      </c>
      <c r="AV58" s="62">
        <f>'Glad70-before-LQ'!AV58*$CG58*AV$93</f>
        <v>0.223492780910736</v>
      </c>
      <c r="AW58" s="62">
        <f>'Glad70-before-LQ'!AW58*$CG58*AW$93</f>
        <v>0.0576340142197184</v>
      </c>
      <c r="AX58" s="62">
        <f>'Glad70-before-LQ'!AX58*$CG58*AX$93</f>
        <v>1.74622738679986</v>
      </c>
      <c r="AY58" s="62">
        <f>'Glad70-before-LQ'!AY58*$CG58*AY$93</f>
        <v>0.0473554629775401</v>
      </c>
      <c r="AZ58" s="62">
        <f>'Glad70-before-LQ'!AZ58*$CG58*AZ$93</f>
        <v>0.498231724752744</v>
      </c>
      <c r="BA58" s="62">
        <f>'Glad70-before-LQ'!BA58*$CG58*BA$93</f>
        <v>0.456955394736175</v>
      </c>
      <c r="BB58" s="62">
        <f>'Glad70-before-LQ'!BB58*$CG58*BB$93</f>
        <v>7.73187095560788</v>
      </c>
      <c r="BC58" s="62">
        <f>'Glad70-before-LQ'!BC58*$CG58*BC$93</f>
        <v>8.485287517563039</v>
      </c>
      <c r="BD58" s="62">
        <f>'Glad70-before-LQ'!BD58*$CG58*BD$93</f>
        <v>13.2724314450997</v>
      </c>
      <c r="BE58" s="62">
        <f>'Glad70-before-LQ'!BE58*$CG58*BE$93</f>
        <v>174.304163009</v>
      </c>
      <c r="BF58" s="62">
        <f>'Glad70-before-LQ'!BF58*$CG58*BF$93</f>
        <v>1.06257785622358</v>
      </c>
      <c r="BG58" s="62">
        <f>'Glad70-before-LQ'!BG58*$CG58*BG$93</f>
        <v>32.4863471873804</v>
      </c>
      <c r="BH58" s="62">
        <f>'Glad70-before-LQ'!BH58*$CG58*BH$93</f>
        <v>3.93652168718812</v>
      </c>
      <c r="BI58" s="62">
        <f>'Glad70-before-LQ'!BI58*$CG58*BI$93</f>
        <v>12.2120529700912</v>
      </c>
      <c r="BJ58" s="62">
        <f>'Glad70-before-LQ'!BJ58*$CG58*BJ$93</f>
        <v>0.0564051868744957</v>
      </c>
      <c r="BK58" s="62">
        <f>'Glad70-before-LQ'!BK58*$CG58*BK$93</f>
        <v>3.7648924926777</v>
      </c>
      <c r="BL58" s="62">
        <f>'Glad70-before-LQ'!BL58*$CG58*BL$93</f>
        <v>13.7922689781505</v>
      </c>
      <c r="BM58" s="62">
        <f>'Glad70-before-LQ'!BM58*$CG58*BM$93</f>
        <v>1.74160183378057</v>
      </c>
      <c r="BN58" s="62">
        <f>'Glad70-before-LQ'!BN58*$CG58*BN$93</f>
        <v>0.215193411355612</v>
      </c>
      <c r="BO58" s="62">
        <f>'Glad70-before-LQ'!BO58*$CG58*BO$93</f>
        <v>27.0957828425588</v>
      </c>
      <c r="BP58" s="62">
        <f>'Glad70-before-LQ'!BP58*$CG58*BP$93</f>
        <v>6.13294729774622</v>
      </c>
      <c r="BQ58" s="62">
        <f>'Glad70-before-LQ'!BQ58*$CG58*BQ$93</f>
        <v>0.246916406708556</v>
      </c>
      <c r="BR58" s="62">
        <f>'Glad70-before-LQ'!BR58*$CG58*BR$93</f>
        <v>1.80893094686641</v>
      </c>
      <c r="BS58" s="62">
        <f>'Glad70-before-LQ'!BS58*$CG58*BS$93</f>
        <v>0.420248986786736</v>
      </c>
      <c r="BT58" s="62">
        <f>'Glad70-before-LQ'!BT58*$CG58*BT$93</f>
        <v>11.2043044249464</v>
      </c>
      <c r="BU58" s="62">
        <f>'Glad70-before-LQ'!BU58*$CG58*BU$93</f>
        <v>2.70217939732373</v>
      </c>
      <c r="BV58" s="4">
        <f>SUM(D58:BU58)</f>
        <v>694.756456906485</v>
      </c>
      <c r="BW58" s="66">
        <f>'Glad-base'!BW58*'Households'!$B$3/'Households'!$B$7</f>
        <v>18.4016621994748</v>
      </c>
      <c r="BX58" s="66">
        <f>'Glad-base'!BX58*'Households'!$B$3/'Households'!$B$7</f>
        <v>12.9726566151905</v>
      </c>
      <c r="BY58" s="66">
        <f>'Glad-base'!BY58*'Businesses'!$B$4/'Businesses'!$C$4</f>
        <v>14.7344100884843</v>
      </c>
      <c r="BZ58" s="66">
        <f>'Glad-base'!BZ58*'Households'!$B$3/'Households'!$B$7</f>
        <v>0.121410171380021</v>
      </c>
      <c r="CA58" s="66">
        <f>'Glad-base'!CA58*'Households'!$B$3/'Households'!$B$7</f>
        <v>1.68631849204943</v>
      </c>
      <c r="CB58" s="66">
        <f>'Glad-base'!CB58*'Glad-id-output'!B56/'Glad-id-output'!E56</f>
        <v>0.00124440397494558</v>
      </c>
      <c r="CC58" s="62">
        <f>'Exports'!D59</f>
        <v>124.4</v>
      </c>
      <c r="CD58" s="4">
        <f>SUM(BW58:CC58)</f>
        <v>172.317701970554</v>
      </c>
      <c r="CE58" s="4">
        <f>SUM(CD58,BV58)</f>
        <v>867.0741588770391</v>
      </c>
      <c r="CF58" s="67">
        <v>0.0059597891520382</v>
      </c>
      <c r="CG58" s="67">
        <f>'Glad-id-output'!I56</f>
        <v>1</v>
      </c>
    </row>
    <row r="59" ht="20.05" customHeight="1">
      <c r="A59" t="s" s="58">
        <v>1</v>
      </c>
      <c r="B59" s="59">
        <v>55</v>
      </c>
      <c r="C59" t="s" s="60">
        <v>212</v>
      </c>
      <c r="D59" s="61">
        <f>'Glad70-before-LQ'!D59*$CG59*D$93</f>
        <v>0.00807835893826544</v>
      </c>
      <c r="E59" s="62">
        <f>'Glad70-before-LQ'!E59*$CG59*E$93</f>
        <v>0.00533869558272178</v>
      </c>
      <c r="F59" s="62">
        <f>'Glad70-before-LQ'!F59*$CG59*F$93</f>
        <v>2.65011744260274e-05</v>
      </c>
      <c r="G59" s="62">
        <f>'Glad70-before-LQ'!G59*$CG59*G$93</f>
        <v>0.00029671090645248</v>
      </c>
      <c r="H59" s="62">
        <f>'Glad70-before-LQ'!H59*$CG59*H$93</f>
        <v>0.000957475490291324</v>
      </c>
      <c r="I59" s="62">
        <f>'Glad70-before-LQ'!I59*$CG59*I$93</f>
        <v>0.024022697515217</v>
      </c>
      <c r="J59" s="62">
        <f>'Glad70-before-LQ'!J59*$CG59*J$93</f>
        <v>0.422768166374534</v>
      </c>
      <c r="K59" s="63">
        <f>'Glad70-before-LQ'!K59*$CG59*K$93</f>
        <v>0.0502132073002752</v>
      </c>
      <c r="L59" s="62">
        <f>'Glad70-before-LQ'!L59*$CG59*L$93</f>
        <v>0.009462215368903701</v>
      </c>
      <c r="M59" s="62">
        <f>'Glad70-before-LQ'!M59*$CG59*M$93</f>
        <v>0.00742973170163012</v>
      </c>
      <c r="N59" s="62">
        <f>'Glad70-before-LQ'!N59*$CG59*N$93</f>
        <v>0.008051531015311799</v>
      </c>
      <c r="O59" s="62">
        <f>'Glad70-before-LQ'!O59*$CG59*O$93</f>
        <v>0.00745628643733216</v>
      </c>
      <c r="P59" s="62">
        <f>'Glad70-before-LQ'!P59*$CG59*P$93</f>
        <v>0.00180972356326153</v>
      </c>
      <c r="Q59" s="62">
        <f>'Glad70-before-LQ'!Q59*$CG59*Q$93</f>
        <v>0.00250825914076214</v>
      </c>
      <c r="R59" s="62">
        <f>'Glad70-before-LQ'!R59*$CG59*R$93</f>
        <v>0.00130482288791883</v>
      </c>
      <c r="S59" s="62">
        <f>'Glad70-before-LQ'!S59*$CG59*S$93</f>
        <v>0.00254104398556546</v>
      </c>
      <c r="T59" s="62">
        <f>'Glad70-before-LQ'!T59*$CG59*T$93</f>
        <v>0.0309430688690392</v>
      </c>
      <c r="U59" s="62">
        <f>'Glad70-before-LQ'!U59*$CG59*U$93</f>
        <v>0.381640248861368</v>
      </c>
      <c r="V59" s="62">
        <f>'Glad70-before-LQ'!V59*$CG59*V$93</f>
        <v>0.0094229091876935</v>
      </c>
      <c r="W59" s="62">
        <f>'Glad70-before-LQ'!W59*$CG59*W$93</f>
        <v>0.337124839184732</v>
      </c>
      <c r="X59" s="64">
        <f>'Glad70-before-LQ'!X59*$CG59*X$93</f>
        <v>0</v>
      </c>
      <c r="Y59" s="62">
        <f>'Glad70-before-LQ'!Y59*$CG59*Y$93</f>
        <v>0.105120923908065</v>
      </c>
      <c r="Z59" s="62">
        <f>'Glad70-before-LQ'!Z59*$CG59*Z$93</f>
        <v>0.0572457803158604</v>
      </c>
      <c r="AA59" s="62">
        <f>'Glad70-before-LQ'!AA59*$CG59*AA$93</f>
        <v>0.0686559793355004</v>
      </c>
      <c r="AB59" s="62">
        <f>'Glad70-before-LQ'!AB59*$CG59*AB$93</f>
        <v>0.00136597322615444</v>
      </c>
      <c r="AC59" s="65">
        <f>'Glad70-before-LQ'!AC59*$CG59*AC$93</f>
        <v>0.183674596550237</v>
      </c>
      <c r="AD59" s="62">
        <f>'Glad70-before-LQ'!AD59*$CG59*AD$93</f>
        <v>0.00148530654668989</v>
      </c>
      <c r="AE59" s="62">
        <f>'Glad70-before-LQ'!AE59*$CG59*AE$93</f>
        <v>0.00623140354028006</v>
      </c>
      <c r="AF59" s="62">
        <f>'Glad70-before-LQ'!AF59*$CG59*AF$93</f>
        <v>0.06459829108695959</v>
      </c>
      <c r="AG59" s="62">
        <f>'Glad70-before-LQ'!AG59*$CG59*AG$93</f>
        <v>0.0274856336808832</v>
      </c>
      <c r="AH59" s="62">
        <f>'Glad70-before-LQ'!AH59*$CG59*AH$93</f>
        <v>0.12018480168299</v>
      </c>
      <c r="AI59" s="62">
        <f>'Glad70-before-LQ'!AI59*$CG59*AI$93</f>
        <v>0.14343224459207</v>
      </c>
      <c r="AJ59" s="62">
        <f>'Glad70-before-LQ'!AJ59*$CG59*AJ$93</f>
        <v>0.505077446447732</v>
      </c>
      <c r="AK59" s="62">
        <f>'Glad70-before-LQ'!AK59*$CG59*AK$93</f>
        <v>0.384713736670294</v>
      </c>
      <c r="AL59" s="62">
        <f>'Glad70-before-LQ'!AL59*$CG59*AL$93</f>
        <v>0.0369063635314314</v>
      </c>
      <c r="AM59" s="62">
        <f>'Glad70-before-LQ'!AM59*$CG59*AM$93</f>
        <v>0.0437370837205904</v>
      </c>
      <c r="AN59" s="62">
        <f>'Glad70-before-LQ'!AN59*$CG59*AN$93</f>
        <v>0.16261565044987</v>
      </c>
      <c r="AO59" s="62">
        <f>'Glad70-before-LQ'!AO59*$CG59*AO$93</f>
        <v>0.106418392645347</v>
      </c>
      <c r="AP59" s="62">
        <f>'Glad70-before-LQ'!AP59*$CG59*AP$93</f>
        <v>0.08458510296911061</v>
      </c>
      <c r="AQ59" s="62">
        <f>'Glad70-before-LQ'!AQ59*$CG59*AQ$93</f>
        <v>0.00666334419687576</v>
      </c>
      <c r="AR59" s="62">
        <f>'Glad70-before-LQ'!AR59*$CG59*AR$93</f>
        <v>0.0345515705439808</v>
      </c>
      <c r="AS59" s="62">
        <f>'Glad70-before-LQ'!AS59*$CG59*AS$93</f>
        <v>0.33049630930894</v>
      </c>
      <c r="AT59" s="62">
        <f>'Glad70-before-LQ'!AT59*$CG59*AT$93</f>
        <v>0.0310751986193516</v>
      </c>
      <c r="AU59" s="62">
        <f>'Glad70-before-LQ'!AU59*$CG59*AU$93</f>
        <v>0.00203676280126076</v>
      </c>
      <c r="AV59" s="62">
        <f>'Glad70-before-LQ'!AV59*$CG59*AV$93</f>
        <v>7.04980127242888e-06</v>
      </c>
      <c r="AW59" s="62">
        <f>'Glad70-before-LQ'!AW59*$CG59*AW$93</f>
        <v>0.00641283789616786</v>
      </c>
      <c r="AX59" s="62">
        <f>'Glad70-before-LQ'!AX59*$CG59*AX$93</f>
        <v>0.175860306937098</v>
      </c>
      <c r="AY59" s="62">
        <f>'Glad70-before-LQ'!AY59*$CG59*AY$93</f>
        <v>0.00296683287492664</v>
      </c>
      <c r="AZ59" s="62">
        <f>'Glad70-before-LQ'!AZ59*$CG59*AZ$93</f>
        <v>0.941802125818106</v>
      </c>
      <c r="BA59" s="62">
        <f>'Glad70-before-LQ'!BA59*$CG59*BA$93</f>
        <v>0.524565067043142</v>
      </c>
      <c r="BB59" s="62">
        <f>'Glad70-before-LQ'!BB59*$CG59*BB$93</f>
        <v>0.296281130521236</v>
      </c>
      <c r="BC59" s="62">
        <f>'Glad70-before-LQ'!BC59*$CG59*BC$93</f>
        <v>0.181880386949582</v>
      </c>
      <c r="BD59" s="62">
        <f>'Glad70-before-LQ'!BD59*$CG59*BD$93</f>
        <v>0.0733841927117528</v>
      </c>
      <c r="BE59" s="62">
        <f>'Glad70-before-LQ'!BE59*$CG59*BE$93</f>
        <v>2.59987422294118</v>
      </c>
      <c r="BF59" s="62">
        <f>'Glad70-before-LQ'!BF59*$CG59*BF$93</f>
        <v>0.138291724932107</v>
      </c>
      <c r="BG59" s="62">
        <f>'Glad70-before-LQ'!BG59*$CG59*BG$93</f>
        <v>1.39942648691748</v>
      </c>
      <c r="BH59" s="62">
        <f>'Glad70-before-LQ'!BH59*$CG59*BH$93</f>
        <v>0.0599359729525294</v>
      </c>
      <c r="BI59" s="62">
        <f>'Glad70-before-LQ'!BI59*$CG59*BI$93</f>
        <v>1.13702221054881</v>
      </c>
      <c r="BJ59" s="62">
        <f>'Glad70-before-LQ'!BJ59*$CG59*BJ$93</f>
        <v>0.00654236425750116</v>
      </c>
      <c r="BK59" s="62">
        <f>'Glad70-before-LQ'!BK59*$CG59*BK$93</f>
        <v>1.33027629571761</v>
      </c>
      <c r="BL59" s="62">
        <f>'Glad70-before-LQ'!BL59*$CG59*BL$93</f>
        <v>1.50184488260175</v>
      </c>
      <c r="BM59" s="62">
        <f>'Glad70-before-LQ'!BM59*$CG59*BM$93</f>
        <v>0.177810759591596</v>
      </c>
      <c r="BN59" s="62">
        <f>'Glad70-before-LQ'!BN59*$CG59*BN$93</f>
        <v>0.028341196933386</v>
      </c>
      <c r="BO59" s="62">
        <f>'Glad70-before-LQ'!BO59*$CG59*BO$93</f>
        <v>0.433176668357172</v>
      </c>
      <c r="BP59" s="62">
        <f>'Glad70-before-LQ'!BP59*$CG59*BP$93</f>
        <v>0.232395227020708</v>
      </c>
      <c r="BQ59" s="62">
        <f>'Glad70-before-LQ'!BQ59*$CG59*BQ$93</f>
        <v>0.0143779561044786</v>
      </c>
      <c r="BR59" s="62">
        <f>'Glad70-before-LQ'!BR59*$CG59*BR$93</f>
        <v>0.009577849005088301</v>
      </c>
      <c r="BS59" s="62">
        <f>'Glad70-before-LQ'!BS59*$CG59*BS$93</f>
        <v>0.00330560737721188</v>
      </c>
      <c r="BT59" s="62">
        <f>'Glad70-before-LQ'!BT59*$CG59*BT$93</f>
        <v>0.0643859916672956</v>
      </c>
      <c r="BU59" s="62">
        <f>'Glad70-before-LQ'!BU59*$CG59*BU$93</f>
        <v>0.212915418014978</v>
      </c>
      <c r="BV59" s="4">
        <f>SUM(D59:BU59)</f>
        <v>15.3724151553503</v>
      </c>
      <c r="BW59" s="66">
        <f>'Glad-base'!BW59*'Households'!$B$3/'Households'!$B$7</f>
        <v>0.0135376540164779</v>
      </c>
      <c r="BX59" s="66">
        <f>'Glad-base'!BX59*'Households'!$B$3/'Households'!$B$7</f>
        <v>0.0686660144181256</v>
      </c>
      <c r="BY59" s="66">
        <f>'Glad-base'!BY59*'Businesses'!$B$4/'Businesses'!$C$4</f>
        <v>22.158373492440</v>
      </c>
      <c r="BZ59" s="66">
        <f>'Glad-base'!BZ59*'Households'!$B$3/'Households'!$B$7</f>
        <v>2.97259565070031</v>
      </c>
      <c r="CA59" s="66">
        <f>'Glad-base'!CA59*'Households'!$B$3/'Households'!$B$7</f>
        <v>8.29990746472709</v>
      </c>
      <c r="CB59" s="66">
        <f>'Glad-base'!CB59*'Glad-id-output'!B57/'Glad-id-output'!E57</f>
        <v>1.4144174732759e-05</v>
      </c>
      <c r="CC59" s="62">
        <f>'Exports'!D60</f>
        <v>0.5</v>
      </c>
      <c r="CD59" s="4">
        <f>SUM(BW59:CC59)</f>
        <v>34.0130944204767</v>
      </c>
      <c r="CE59" s="4">
        <f>SUM(CD59,BV59)</f>
        <v>49.385509575827</v>
      </c>
      <c r="CF59" s="67">
        <v>0.000212374995987372</v>
      </c>
      <c r="CG59" s="67">
        <f>'Glad-id-output'!I57</f>
        <v>0.2</v>
      </c>
    </row>
    <row r="60" ht="20.05" customHeight="1">
      <c r="A60" t="s" s="58">
        <v>1</v>
      </c>
      <c r="B60" s="59">
        <v>56</v>
      </c>
      <c r="C60" t="s" s="60">
        <v>213</v>
      </c>
      <c r="D60" s="61">
        <f>'Glad70-before-LQ'!D60*$CG60*D$93</f>
        <v>1.48794269824091</v>
      </c>
      <c r="E60" s="62">
        <f>'Glad70-before-LQ'!E60*$CG60*E$93</f>
        <v>0.157825995296467</v>
      </c>
      <c r="F60" s="62">
        <f>'Glad70-before-LQ'!F60*$CG60*F$93</f>
        <v>0.000630114701022154</v>
      </c>
      <c r="G60" s="62">
        <f>'Glad70-before-LQ'!G60*$CG60*G$93</f>
        <v>0.0325020610650572</v>
      </c>
      <c r="H60" s="62">
        <f>'Glad70-before-LQ'!H60*$CG60*H$93</f>
        <v>0.0745435270988825</v>
      </c>
      <c r="I60" s="62">
        <f>'Glad70-before-LQ'!I60*$CG60*I$93</f>
        <v>0.799653819399777</v>
      </c>
      <c r="J60" s="62">
        <f>'Glad70-before-LQ'!J60*$CG60*J$93</f>
        <v>15.9793218403334</v>
      </c>
      <c r="K60" s="63">
        <f>'Glad70-before-LQ'!K60*$CG60*K$93</f>
        <v>7.63038845526104</v>
      </c>
      <c r="L60" s="62">
        <f>'Glad70-before-LQ'!L60*$CG60*L$93</f>
        <v>0.67644405812743</v>
      </c>
      <c r="M60" s="62">
        <f>'Glad70-before-LQ'!M60*$CG60*M$93</f>
        <v>0.520261031217925</v>
      </c>
      <c r="N60" s="62">
        <f>'Glad70-before-LQ'!N60*$CG60*N$93</f>
        <v>0.469061628420561</v>
      </c>
      <c r="O60" s="62">
        <f>'Glad70-before-LQ'!O60*$CG60*O$93</f>
        <v>0.275794087866027</v>
      </c>
      <c r="P60" s="62">
        <f>'Glad70-before-LQ'!P60*$CG60*P$93</f>
        <v>0.0537259680721909</v>
      </c>
      <c r="Q60" s="62">
        <f>'Glad70-before-LQ'!Q60*$CG60*Q$93</f>
        <v>0.146308388012028</v>
      </c>
      <c r="R60" s="62">
        <f>'Glad70-before-LQ'!R60*$CG60*R$93</f>
        <v>0.0186281638012518</v>
      </c>
      <c r="S60" s="62">
        <f>'Glad70-before-LQ'!S60*$CG60*S$93</f>
        <v>0.0450598492480275</v>
      </c>
      <c r="T60" s="62">
        <f>'Glad70-before-LQ'!T60*$CG60*T$93</f>
        <v>0.42471082524907</v>
      </c>
      <c r="U60" s="62">
        <f>'Glad70-before-LQ'!U60*$CG60*U$93</f>
        <v>4.94244147624443</v>
      </c>
      <c r="V60" s="62">
        <f>'Glad70-before-LQ'!V60*$CG60*V$93</f>
        <v>0.229807044797171</v>
      </c>
      <c r="W60" s="62">
        <f>'Glad70-before-LQ'!W60*$CG60*W$93</f>
        <v>5.37866521884779</v>
      </c>
      <c r="X60" s="64">
        <f>'Glad70-before-LQ'!X60*$CG60*X$93</f>
        <v>0</v>
      </c>
      <c r="Y60" s="62">
        <f>'Glad70-before-LQ'!Y60*$CG60*Y$93</f>
        <v>2.5125765409581</v>
      </c>
      <c r="Z60" s="62">
        <f>'Glad70-before-LQ'!Z60*$CG60*Z$93</f>
        <v>0.642143610138041</v>
      </c>
      <c r="AA60" s="62">
        <f>'Glad70-before-LQ'!AA60*$CG60*AA$93</f>
        <v>0.721393400269605</v>
      </c>
      <c r="AB60" s="62">
        <f>'Glad70-before-LQ'!AB60*$CG60*AB$93</f>
        <v>0.0243714903347182</v>
      </c>
      <c r="AC60" s="65">
        <f>'Glad70-before-LQ'!AC60*$CG60*AC$93</f>
        <v>5.03273458420084</v>
      </c>
      <c r="AD60" s="62">
        <f>'Glad70-before-LQ'!AD60*$CG60*AD$93</f>
        <v>0.008164748136652401</v>
      </c>
      <c r="AE60" s="62">
        <f>'Glad70-before-LQ'!AE60*$CG60*AE$93</f>
        <v>0.9060134965484959</v>
      </c>
      <c r="AF60" s="62">
        <f>'Glad70-before-LQ'!AF60*$CG60*AF$93</f>
        <v>1.68821952640938</v>
      </c>
      <c r="AG60" s="62">
        <f>'Glad70-before-LQ'!AG60*$CG60*AG$93</f>
        <v>0.77337570544485</v>
      </c>
      <c r="AH60" s="62">
        <f>'Glad70-before-LQ'!AH60*$CG60*AH$93</f>
        <v>11.7041234058141</v>
      </c>
      <c r="AI60" s="62">
        <f>'Glad70-before-LQ'!AI60*$CG60*AI$93</f>
        <v>5.49876638826513</v>
      </c>
      <c r="AJ60" s="62">
        <f>'Glad70-before-LQ'!AJ60*$CG60*AJ$93</f>
        <v>4.05369314657328</v>
      </c>
      <c r="AK60" s="62">
        <f>'Glad70-before-LQ'!AK60*$CG60*AK$93</f>
        <v>6.3724375233906</v>
      </c>
      <c r="AL60" s="62">
        <f>'Glad70-before-LQ'!AL60*$CG60*AL$93</f>
        <v>3.02349340174601</v>
      </c>
      <c r="AM60" s="62">
        <f>'Glad70-before-LQ'!AM60*$CG60*AM$93</f>
        <v>11.6526472575405</v>
      </c>
      <c r="AN60" s="62">
        <f>'Glad70-before-LQ'!AN60*$CG60*AN$93</f>
        <v>3.10099218835846</v>
      </c>
      <c r="AO60" s="62">
        <f>'Glad70-before-LQ'!AO60*$CG60*AO$93</f>
        <v>4.88206159651118</v>
      </c>
      <c r="AP60" s="62">
        <f>'Glad70-before-LQ'!AP60*$CG60*AP$93</f>
        <v>2.03548707681838</v>
      </c>
      <c r="AQ60" s="62">
        <f>'Glad70-before-LQ'!AQ60*$CG60*AQ$93</f>
        <v>1.66635298093767</v>
      </c>
      <c r="AR60" s="62">
        <f>'Glad70-before-LQ'!AR60*$CG60*AR$93</f>
        <v>0.524405720616902</v>
      </c>
      <c r="AS60" s="62">
        <f>'Glad70-before-LQ'!AS60*$CG60*AS$93</f>
        <v>28.1624209778086</v>
      </c>
      <c r="AT60" s="62">
        <f>'Glad70-before-LQ'!AT60*$CG60*AT$93</f>
        <v>0.175486282516444</v>
      </c>
      <c r="AU60" s="62">
        <f>'Glad70-before-LQ'!AU60*$CG60*AU$93</f>
        <v>0.134237423200199</v>
      </c>
      <c r="AV60" s="62">
        <f>'Glad70-before-LQ'!AV60*$CG60*AV$93</f>
        <v>0.0303968403063429</v>
      </c>
      <c r="AW60" s="62">
        <f>'Glad70-before-LQ'!AW60*$CG60*AW$93</f>
        <v>0.0105720320632175</v>
      </c>
      <c r="AX60" s="62">
        <f>'Glad70-before-LQ'!AX60*$CG60*AX$93</f>
        <v>0.09372135577909441</v>
      </c>
      <c r="AY60" s="62">
        <f>'Glad70-before-LQ'!AY60*$CG60*AY$93</f>
        <v>0.442152072840582</v>
      </c>
      <c r="AZ60" s="62">
        <f>'Glad70-before-LQ'!AZ60*$CG60*AZ$93</f>
        <v>1.6004072599981</v>
      </c>
      <c r="BA60" s="62">
        <f>'Glad70-before-LQ'!BA60*$CG60*BA$93</f>
        <v>1.21135066108476</v>
      </c>
      <c r="BB60" s="62">
        <f>'Glad70-before-LQ'!BB60*$CG60*BB$93</f>
        <v>0.823127556578464</v>
      </c>
      <c r="BC60" s="62">
        <f>'Glad70-before-LQ'!BC60*$CG60*BC$93</f>
        <v>4.70761767323046</v>
      </c>
      <c r="BD60" s="62">
        <f>'Glad70-before-LQ'!BD60*$CG60*BD$93</f>
        <v>1.56557389202436</v>
      </c>
      <c r="BE60" s="62">
        <f>'Glad70-before-LQ'!BE60*$CG60*BE$93</f>
        <v>35.7795164586108</v>
      </c>
      <c r="BF60" s="62">
        <f>'Glad70-before-LQ'!BF60*$CG60*BF$93</f>
        <v>0.31062237054108</v>
      </c>
      <c r="BG60" s="62">
        <f>'Glad70-before-LQ'!BG60*$CG60*BG$93</f>
        <v>14.4250964665482</v>
      </c>
      <c r="BH60" s="62">
        <f>'Glad70-before-LQ'!BH60*$CG60*BH$93</f>
        <v>3.57547833411816</v>
      </c>
      <c r="BI60" s="62">
        <f>'Glad70-before-LQ'!BI60*$CG60*BI$93</f>
        <v>3.02099750460454</v>
      </c>
      <c r="BJ60" s="62">
        <f>'Glad70-before-LQ'!BJ60*$CG60*BJ$93</f>
        <v>0.0006509337214313839</v>
      </c>
      <c r="BK60" s="62">
        <f>'Glad70-before-LQ'!BK60*$CG60*BK$93</f>
        <v>8.95264716377136</v>
      </c>
      <c r="BL60" s="62">
        <f>'Glad70-before-LQ'!BL60*$CG60*BL$93</f>
        <v>20.3154273215056</v>
      </c>
      <c r="BM60" s="62">
        <f>'Glad70-before-LQ'!BM60*$CG60*BM$93</f>
        <v>2.54850255603389</v>
      </c>
      <c r="BN60" s="62">
        <f>'Glad70-before-LQ'!BN60*$CG60*BN$93</f>
        <v>0.333228390874618</v>
      </c>
      <c r="BO60" s="62">
        <f>'Glad70-before-LQ'!BO60*$CG60*BO$93</f>
        <v>22.819566772551</v>
      </c>
      <c r="BP60" s="62">
        <f>'Glad70-before-LQ'!BP60*$CG60*BP$93</f>
        <v>6.29202142215666</v>
      </c>
      <c r="BQ60" s="62">
        <f>'Glad70-before-LQ'!BQ60*$CG60*BQ$93</f>
        <v>0.259517439497467</v>
      </c>
      <c r="BR60" s="62">
        <f>'Glad70-before-LQ'!BR60*$CG60*BR$93</f>
        <v>1.06042908267233</v>
      </c>
      <c r="BS60" s="62">
        <f>'Glad70-before-LQ'!BS60*$CG60*BS$93</f>
        <v>0.125539992480218</v>
      </c>
      <c r="BT60" s="62">
        <f>'Glad70-before-LQ'!BT60*$CG60*BT$93</f>
        <v>2.53675002628357</v>
      </c>
      <c r="BU60" s="62">
        <f>'Glad70-before-LQ'!BU60*$CG60*BU$93</f>
        <v>2.48190648051406</v>
      </c>
      <c r="BV60" s="4">
        <f>SUM(D60:BU60)</f>
        <v>269.962132784229</v>
      </c>
      <c r="BW60" s="66">
        <f>'Glad-base'!BW60*'Households'!$B$3/'Households'!$B$7</f>
        <v>7.52185166116375</v>
      </c>
      <c r="BX60" s="66">
        <f>'Glad-base'!BX60*'Households'!$B$3/'Households'!$B$7</f>
        <v>12.6556441365911</v>
      </c>
      <c r="BY60" s="66">
        <f>'Glad-base'!BY60*'Businesses'!$B$4/'Businesses'!$C$4</f>
        <v>0.365996556291448</v>
      </c>
      <c r="BZ60" s="66">
        <f>'Glad-base'!BZ60*'Households'!$B$3/'Households'!$B$7</f>
        <v>0.0167518205870237</v>
      </c>
      <c r="CA60" s="66">
        <f>'Glad-base'!CA60*'Households'!$B$3/'Households'!$B$7</f>
        <v>0.154852013141092</v>
      </c>
      <c r="CB60" s="66">
        <f>'Glad-base'!CB60*'Glad-id-output'!B58/'Glad-id-output'!E58</f>
        <v>0</v>
      </c>
      <c r="CC60" s="62">
        <f>'Exports'!D61</f>
        <v>13.9</v>
      </c>
      <c r="CD60" s="4">
        <f>SUM(BW60:CC60)</f>
        <v>34.6150961877744</v>
      </c>
      <c r="CE60" s="4">
        <f>SUM(CD60,BV60)</f>
        <v>304.577228972003</v>
      </c>
      <c r="CF60" s="67">
        <v>0.00583963696838977</v>
      </c>
      <c r="CG60" s="67">
        <f>'Glad-id-output'!I58</f>
        <v>0.8</v>
      </c>
    </row>
    <row r="61" ht="20.05" customHeight="1">
      <c r="A61" t="s" s="58">
        <v>1</v>
      </c>
      <c r="B61" s="59">
        <v>57</v>
      </c>
      <c r="C61" t="s" s="60">
        <v>214</v>
      </c>
      <c r="D61" s="61">
        <f>'Glad70-before-LQ'!D61*$CG61*D$93</f>
        <v>0.0883963027619708</v>
      </c>
      <c r="E61" s="62">
        <f>'Glad70-before-LQ'!E61*$CG61*E$93</f>
        <v>0.0601413667236305</v>
      </c>
      <c r="F61" s="62">
        <f>'Glad70-before-LQ'!F61*$CG61*F$93</f>
        <v>1.28263922797893e-05</v>
      </c>
      <c r="G61" s="62">
        <f>'Glad70-before-LQ'!G61*$CG61*G$93</f>
        <v>0.0195622962413669</v>
      </c>
      <c r="H61" s="62">
        <f>'Glad70-before-LQ'!H61*$CG61*H$93</f>
        <v>0.0262554613865729</v>
      </c>
      <c r="I61" s="62">
        <f>'Glad70-before-LQ'!I61*$CG61*I$93</f>
        <v>0.00690087857452906</v>
      </c>
      <c r="J61" s="62">
        <f>'Glad70-before-LQ'!J61*$CG61*J$93</f>
        <v>0.870502273728742</v>
      </c>
      <c r="K61" s="63">
        <f>'Glad70-before-LQ'!K61*$CG61*K$93</f>
        <v>0.0929581740333323</v>
      </c>
      <c r="L61" s="62">
        <f>'Glad70-before-LQ'!L61*$CG61*L$93</f>
        <v>0.00596653115763642</v>
      </c>
      <c r="M61" s="62">
        <f>'Glad70-before-LQ'!M61*$CG61*M$93</f>
        <v>0.00783076623168656</v>
      </c>
      <c r="N61" s="62">
        <f>'Glad70-before-LQ'!N61*$CG61*N$93</f>
        <v>0.106269746581195</v>
      </c>
      <c r="O61" s="62">
        <f>'Glad70-before-LQ'!O61*$CG61*O$93</f>
        <v>0.0981156555296874</v>
      </c>
      <c r="P61" s="62">
        <f>'Glad70-before-LQ'!P61*$CG61*P$93</f>
        <v>0.008331408518271509</v>
      </c>
      <c r="Q61" s="62">
        <f>'Glad70-before-LQ'!Q61*$CG61*Q$93</f>
        <v>0.0150369516940631</v>
      </c>
      <c r="R61" s="62">
        <f>'Glad70-before-LQ'!R61*$CG61*R$93</f>
        <v>0.00823303838469366</v>
      </c>
      <c r="S61" s="62">
        <f>'Glad70-before-LQ'!S61*$CG61*S$93</f>
        <v>0.009111158334709201</v>
      </c>
      <c r="T61" s="62">
        <f>'Glad70-before-LQ'!T61*$CG61*T$93</f>
        <v>0.0465567688520348</v>
      </c>
      <c r="U61" s="62">
        <f>'Glad70-before-LQ'!U61*$CG61*U$93</f>
        <v>0.960415379222444</v>
      </c>
      <c r="V61" s="62">
        <f>'Glad70-before-LQ'!V61*$CG61*V$93</f>
        <v>0.0192131997769156</v>
      </c>
      <c r="W61" s="62">
        <f>'Glad70-before-LQ'!W61*$CG61*W$93</f>
        <v>1.31582432758436</v>
      </c>
      <c r="X61" s="64">
        <f>'Glad70-before-LQ'!X61*$CG61*X$93</f>
        <v>0</v>
      </c>
      <c r="Y61" s="62">
        <f>'Glad70-before-LQ'!Y61*$CG61*Y$93</f>
        <v>0.163146965800889</v>
      </c>
      <c r="Z61" s="62">
        <f>'Glad70-before-LQ'!Z61*$CG61*Z$93</f>
        <v>0.0369055619813399</v>
      </c>
      <c r="AA61" s="62">
        <f>'Glad70-before-LQ'!AA61*$CG61*AA$93</f>
        <v>0.0403710173150124</v>
      </c>
      <c r="AB61" s="62">
        <f>'Glad70-before-LQ'!AB61*$CG61*AB$93</f>
        <v>0.00352297230694763</v>
      </c>
      <c r="AC61" s="65">
        <f>'Glad70-before-LQ'!AC61*$CG61*AC$93</f>
        <v>0.045212822177994</v>
      </c>
      <c r="AD61" s="62">
        <f>'Glad70-before-LQ'!AD61*$CG61*AD$93</f>
        <v>0.0024915758172018</v>
      </c>
      <c r="AE61" s="62">
        <f>'Glad70-before-LQ'!AE61*$CG61*AE$93</f>
        <v>0.0173529990027296</v>
      </c>
      <c r="AF61" s="62">
        <f>'Glad70-before-LQ'!AF61*$CG61*AF$93</f>
        <v>0.333087277072221</v>
      </c>
      <c r="AG61" s="62">
        <f>'Glad70-before-LQ'!AG61*$CG61*AG$93</f>
        <v>0.322539710662316</v>
      </c>
      <c r="AH61" s="62">
        <f>'Glad70-before-LQ'!AH61*$CG61*AH$93</f>
        <v>1.97360812146343</v>
      </c>
      <c r="AI61" s="62">
        <f>'Glad70-before-LQ'!AI61*$CG61*AI$93</f>
        <v>2.31863655501185</v>
      </c>
      <c r="AJ61" s="62">
        <f>'Glad70-before-LQ'!AJ61*$CG61*AJ$93</f>
        <v>1.49699903960782</v>
      </c>
      <c r="AK61" s="62">
        <f>'Glad70-before-LQ'!AK61*$CG61*AK$93</f>
        <v>1.10686286728424</v>
      </c>
      <c r="AL61" s="62">
        <f>'Glad70-before-LQ'!AL61*$CG61*AL$93</f>
        <v>1.82319949441302</v>
      </c>
      <c r="AM61" s="62">
        <f>'Glad70-before-LQ'!AM61*$CG61*AM$93</f>
        <v>1.08510067348376</v>
      </c>
      <c r="AN61" s="62">
        <f>'Glad70-before-LQ'!AN61*$CG61*AN$93</f>
        <v>0.233076626663735</v>
      </c>
      <c r="AO61" s="62">
        <f>'Glad70-before-LQ'!AO61*$CG61*AO$93</f>
        <v>0.8367493506046531</v>
      </c>
      <c r="AP61" s="62">
        <f>'Glad70-before-LQ'!AP61*$CG61*AP$93</f>
        <v>0.329214497785286</v>
      </c>
      <c r="AQ61" s="62">
        <f>'Glad70-before-LQ'!AQ61*$CG61*AQ$93</f>
        <v>0.0446941267627124</v>
      </c>
      <c r="AR61" s="62">
        <f>'Glad70-before-LQ'!AR61*$CG61*AR$93</f>
        <v>0.196294698218961</v>
      </c>
      <c r="AS61" s="62">
        <f>'Glad70-before-LQ'!AS61*$CG61*AS$93</f>
        <v>4.11007385404962</v>
      </c>
      <c r="AT61" s="62">
        <f>'Glad70-before-LQ'!AT61*$CG61*AT$93</f>
        <v>0.00226428443111202</v>
      </c>
      <c r="AU61" s="62">
        <f>'Glad70-before-LQ'!AU61*$CG61*AU$93</f>
        <v>0.00642888633345295</v>
      </c>
      <c r="AV61" s="62">
        <f>'Glad70-before-LQ'!AV61*$CG61*AV$93</f>
        <v>0.000331641451919544</v>
      </c>
      <c r="AW61" s="62">
        <f>'Glad70-before-LQ'!AW61*$CG61*AW$93</f>
        <v>0.000139142227660746</v>
      </c>
      <c r="AX61" s="62">
        <f>'Glad70-before-LQ'!AX61*$CG61*AX$93</f>
        <v>0.0398410632827139</v>
      </c>
      <c r="AY61" s="62">
        <f>'Glad70-before-LQ'!AY61*$CG61*AY$93</f>
        <v>0.0032934985812088</v>
      </c>
      <c r="AZ61" s="62">
        <f>'Glad70-before-LQ'!AZ61*$CG61*AZ$93</f>
        <v>0.00372608124965662</v>
      </c>
      <c r="BA61" s="62">
        <f>'Glad70-before-LQ'!BA61*$CG61*BA$93</f>
        <v>0.00187755253741513</v>
      </c>
      <c r="BB61" s="62">
        <f>'Glad70-before-LQ'!BB61*$CG61*BB$93</f>
        <v>0.0153937984558451</v>
      </c>
      <c r="BC61" s="62">
        <f>'Glad70-before-LQ'!BC61*$CG61*BC$93</f>
        <v>1.1819943481941</v>
      </c>
      <c r="BD61" s="62">
        <f>'Glad70-before-LQ'!BD61*$CG61*BD$93</f>
        <v>4.17829566994236</v>
      </c>
      <c r="BE61" s="62">
        <f>'Glad70-before-LQ'!BE61*$CG61*BE$93</f>
        <v>3.73633876834304</v>
      </c>
      <c r="BF61" s="62">
        <f>'Glad70-before-LQ'!BF61*$CG61*BF$93</f>
        <v>0.0010085103182079</v>
      </c>
      <c r="BG61" s="62">
        <f>'Glad70-before-LQ'!BG61*$CG61*BG$93</f>
        <v>0.238008779080151</v>
      </c>
      <c r="BH61" s="62">
        <f>'Glad70-before-LQ'!BH61*$CG61*BH$93</f>
        <v>1.37827307909709</v>
      </c>
      <c r="BI61" s="62">
        <f>'Glad70-before-LQ'!BI61*$CG61*BI$93</f>
        <v>0.73550247190258</v>
      </c>
      <c r="BJ61" s="62">
        <f>'Glad70-before-LQ'!BJ61*$CG61*BJ$93</f>
        <v>0.0022595287209343</v>
      </c>
      <c r="BK61" s="62">
        <f>'Glad70-before-LQ'!BK61*$CG61*BK$93</f>
        <v>2.05078612863315</v>
      </c>
      <c r="BL61" s="62">
        <f>'Glad70-before-LQ'!BL61*$CG61*BL$93</f>
        <v>3.9327242255861</v>
      </c>
      <c r="BM61" s="62">
        <f>'Glad70-before-LQ'!BM61*$CG61*BM$93</f>
        <v>0.427948396469126</v>
      </c>
      <c r="BN61" s="62">
        <f>'Glad70-before-LQ'!BN61*$CG61*BN$93</f>
        <v>0.0529507716828181</v>
      </c>
      <c r="BO61" s="62">
        <f>'Glad70-before-LQ'!BO61*$CG61*BO$93</f>
        <v>5.19704534336162</v>
      </c>
      <c r="BP61" s="62">
        <f>'Glad70-before-LQ'!BP61*$CG61*BP$93</f>
        <v>2.48924136360223</v>
      </c>
      <c r="BQ61" s="62">
        <f>'Glad70-before-LQ'!BQ61*$CG61*BQ$93</f>
        <v>0.0152984977359875</v>
      </c>
      <c r="BR61" s="62">
        <f>'Glad70-before-LQ'!BR61*$CG61*BR$93</f>
        <v>0.225702484920747</v>
      </c>
      <c r="BS61" s="62">
        <f>'Glad70-before-LQ'!BS61*$CG61*BS$93</f>
        <v>0.0343122495454913</v>
      </c>
      <c r="BT61" s="62">
        <f>'Glad70-before-LQ'!BT61*$CG61*BT$93</f>
        <v>0.122306493313619</v>
      </c>
      <c r="BU61" s="62">
        <f>'Glad70-before-LQ'!BU61*$CG61*BU$93</f>
        <v>1.16242103513496</v>
      </c>
      <c r="BV61" s="4">
        <f>SUM(D61:BU61)</f>
        <v>47.5204894133312</v>
      </c>
      <c r="BW61" s="66">
        <f>'Glad-base'!BW61*'Households'!$B$3/'Households'!$B$7</f>
        <v>4.16230092667353</v>
      </c>
      <c r="BX61" s="66">
        <f>'Glad-base'!BX61*'Households'!$B$3/'Households'!$B$7</f>
        <v>0.000319744788877446</v>
      </c>
      <c r="BY61" s="66">
        <f>'Glad-base'!BY61*'Businesses'!$B$4/'Businesses'!$C$4</f>
        <v>0.07783455380235341</v>
      </c>
      <c r="BZ61" s="66">
        <f>'Glad-base'!BZ61*'Households'!$B$3/'Households'!$B$7</f>
        <v>0.00226836685890834</v>
      </c>
      <c r="CA61" s="66">
        <f>'Glad-base'!CA61*'Households'!$B$3/'Households'!$B$7</f>
        <v>0.0336421673944387</v>
      </c>
      <c r="CB61" s="66">
        <f>'Glad-base'!CB61*'Glad-id-output'!B59/'Glad-id-output'!E59</f>
        <v>0</v>
      </c>
      <c r="CC61" s="62">
        <f>'Exports'!D62</f>
        <v>2.3</v>
      </c>
      <c r="CD61" s="4">
        <f>SUM(BW61:CC61)</f>
        <v>6.57636575951811</v>
      </c>
      <c r="CE61" s="4">
        <f>SUM(CD61,BV61)</f>
        <v>54.0968551728493</v>
      </c>
      <c r="CF61" s="67">
        <v>0.00371168838997822</v>
      </c>
      <c r="CG61" s="67">
        <f>'Glad-id-output'!I59</f>
        <v>0.600648161669341</v>
      </c>
    </row>
    <row r="62" ht="20.05" customHeight="1">
      <c r="A62" t="s" s="58">
        <v>1</v>
      </c>
      <c r="B62" s="59">
        <v>58</v>
      </c>
      <c r="C62" t="s" s="60">
        <v>215</v>
      </c>
      <c r="D62" s="61">
        <f>'Glad70-before-LQ'!D62*$CG62*D$93</f>
        <v>0.09940511734410989</v>
      </c>
      <c r="E62" s="62">
        <f>'Glad70-before-LQ'!E62*$CG62*E$93</f>
        <v>0.0146678099835594</v>
      </c>
      <c r="F62" s="62">
        <f>'Glad70-before-LQ'!F62*$CG62*F$93</f>
        <v>0.000119737124452142</v>
      </c>
      <c r="G62" s="62">
        <f>'Glad70-before-LQ'!G62*$CG62*G$93</f>
        <v>0.0177547145604681</v>
      </c>
      <c r="H62" s="62">
        <f>'Glad70-before-LQ'!H62*$CG62*H$93</f>
        <v>0.01073021584475</v>
      </c>
      <c r="I62" s="62">
        <f>'Glad70-before-LQ'!I62*$CG62*I$93</f>
        <v>0.382228635714181</v>
      </c>
      <c r="J62" s="62">
        <f>'Glad70-before-LQ'!J62*$CG62*J$93</f>
        <v>6.90625471839257</v>
      </c>
      <c r="K62" s="63">
        <f>'Glad70-before-LQ'!K62*$CG62*K$93</f>
        <v>1.33040212565126</v>
      </c>
      <c r="L62" s="62">
        <f>'Glad70-before-LQ'!L62*$CG62*L$93</f>
        <v>0.252859371573738</v>
      </c>
      <c r="M62" s="62">
        <f>'Glad70-before-LQ'!M62*$CG62*M$93</f>
        <v>0.0349009745766643</v>
      </c>
      <c r="N62" s="62">
        <f>'Glad70-before-LQ'!N62*$CG62*N$93</f>
        <v>0.0357650257533931</v>
      </c>
      <c r="O62" s="62">
        <f>'Glad70-before-LQ'!O62*$CG62*O$93</f>
        <v>0.0366517926008366</v>
      </c>
      <c r="P62" s="62">
        <f>'Glad70-before-LQ'!P62*$CG62*P$93</f>
        <v>0.000600231938681211</v>
      </c>
      <c r="Q62" s="62">
        <f>'Glad70-before-LQ'!Q62*$CG62*Q$93</f>
        <v>0.00816204320874964</v>
      </c>
      <c r="R62" s="62">
        <f>'Glad70-before-LQ'!R62*$CG62*R$93</f>
        <v>0.011631129470179</v>
      </c>
      <c r="S62" s="62">
        <f>'Glad70-before-LQ'!S62*$CG62*S$93</f>
        <v>0.0104413982574615</v>
      </c>
      <c r="T62" s="62">
        <f>'Glad70-before-LQ'!T62*$CG62*T$93</f>
        <v>0.332527248375137</v>
      </c>
      <c r="U62" s="62">
        <f>'Glad70-before-LQ'!U62*$CG62*U$93</f>
        <v>2.71388739095273</v>
      </c>
      <c r="V62" s="62">
        <f>'Glad70-before-LQ'!V62*$CG62*V$93</f>
        <v>0.0391156282576654</v>
      </c>
      <c r="W62" s="62">
        <f>'Glad70-before-LQ'!W62*$CG62*W$93</f>
        <v>0.594188766181315</v>
      </c>
      <c r="X62" s="64">
        <f>'Glad70-before-LQ'!X62*$CG62*X$93</f>
        <v>0</v>
      </c>
      <c r="Y62" s="62">
        <f>'Glad70-before-LQ'!Y62*$CG62*Y$93</f>
        <v>0.402801456777868</v>
      </c>
      <c r="Z62" s="62">
        <f>'Glad70-before-LQ'!Z62*$CG62*Z$93</f>
        <v>0.174201777646588</v>
      </c>
      <c r="AA62" s="62">
        <f>'Glad70-before-LQ'!AA62*$CG62*AA$93</f>
        <v>0.0484232289335533</v>
      </c>
      <c r="AB62" s="62">
        <f>'Glad70-before-LQ'!AB62*$CG62*AB$93</f>
        <v>0.000631874038595458</v>
      </c>
      <c r="AC62" s="65">
        <f>'Glad70-before-LQ'!AC62*$CG62*AC$93</f>
        <v>0.326207215397647</v>
      </c>
      <c r="AD62" s="62">
        <f>'Glad70-before-LQ'!AD62*$CG62*AD$93</f>
        <v>8.90683776809613e-05</v>
      </c>
      <c r="AE62" s="62">
        <f>'Glad70-before-LQ'!AE62*$CG62*AE$93</f>
        <v>0.201481416591553</v>
      </c>
      <c r="AF62" s="62">
        <f>'Glad70-before-LQ'!AF62*$CG62*AF$93</f>
        <v>0.000170644784952085</v>
      </c>
      <c r="AG62" s="62">
        <f>'Glad70-before-LQ'!AG62*$CG62*AG$93</f>
        <v>0.801175117322434</v>
      </c>
      <c r="AH62" s="62">
        <f>'Glad70-before-LQ'!AH62*$CG62*AH$93</f>
        <v>3.20037431887038</v>
      </c>
      <c r="AI62" s="62">
        <f>'Glad70-before-LQ'!AI62*$CG62*AI$93</f>
        <v>0.926995915719518</v>
      </c>
      <c r="AJ62" s="62">
        <f>'Glad70-before-LQ'!AJ62*$CG62*AJ$93</f>
        <v>0.385588421145604</v>
      </c>
      <c r="AK62" s="62">
        <f>'Glad70-before-LQ'!AK62*$CG62*AK$93</f>
        <v>0.862652144458126</v>
      </c>
      <c r="AL62" s="62">
        <f>'Glad70-before-LQ'!AL62*$CG62*AL$93</f>
        <v>0.009714598887612081</v>
      </c>
      <c r="AM62" s="62">
        <f>'Glad70-before-LQ'!AM62*$CG62*AM$93</f>
        <v>0.0268182027922181</v>
      </c>
      <c r="AN62" s="62">
        <f>'Glad70-before-LQ'!AN62*$CG62*AN$93</f>
        <v>4.64213625684658</v>
      </c>
      <c r="AO62" s="62">
        <f>'Glad70-before-LQ'!AO62*$CG62*AO$93</f>
        <v>0.452367470793503</v>
      </c>
      <c r="AP62" s="62">
        <f>'Glad70-before-LQ'!AP62*$CG62*AP$93</f>
        <v>0.0574041041849458</v>
      </c>
      <c r="AQ62" s="62">
        <f>'Glad70-before-LQ'!AQ62*$CG62*AQ$93</f>
        <v>0.00030580698739796</v>
      </c>
      <c r="AR62" s="62">
        <f>'Glad70-before-LQ'!AR62*$CG62*AR$93</f>
        <v>0.205900702748283</v>
      </c>
      <c r="AS62" s="62">
        <f>'Glad70-before-LQ'!AS62*$CG62*AS$93</f>
        <v>4.44717854729286</v>
      </c>
      <c r="AT62" s="62">
        <f>'Glad70-before-LQ'!AT62*$CG62*AT$93</f>
        <v>0.00229765574776828</v>
      </c>
      <c r="AU62" s="62">
        <f>'Glad70-before-LQ'!AU62*$CG62*AU$93</f>
        <v>0.00630618458868552</v>
      </c>
      <c r="AV62" s="62">
        <f>'Glad70-before-LQ'!AV62*$CG62*AV$93</f>
        <v>0.226810841709564</v>
      </c>
      <c r="AW62" s="62">
        <f>'Glad70-before-LQ'!AW62*$CG62*AW$93</f>
        <v>0.000165338302585565</v>
      </c>
      <c r="AX62" s="62">
        <f>'Glad70-before-LQ'!AX62*$CG62*AX$93</f>
        <v>0.0529539290386019</v>
      </c>
      <c r="AY62" s="62">
        <f>'Glad70-before-LQ'!AY62*$CG62*AY$93</f>
        <v>0.00118290537683059</v>
      </c>
      <c r="AZ62" s="62">
        <f>'Glad70-before-LQ'!AZ62*$CG62*AZ$93</f>
        <v>0.0845306319533452</v>
      </c>
      <c r="BA62" s="62">
        <f>'Glad70-before-LQ'!BA62*$CG62*BA$93</f>
        <v>0.0429922735440101</v>
      </c>
      <c r="BB62" s="62">
        <f>'Glad70-before-LQ'!BB62*$CG62*BB$93</f>
        <v>0.202581808236097</v>
      </c>
      <c r="BC62" s="62">
        <f>'Glad70-before-LQ'!BC62*$CG62*BC$93</f>
        <v>0.45293791199966</v>
      </c>
      <c r="BD62" s="62">
        <f>'Glad70-before-LQ'!BD62*$CG62*BD$93</f>
        <v>0.11377258491172</v>
      </c>
      <c r="BE62" s="62">
        <f>'Glad70-before-LQ'!BE62*$CG62*BE$93</f>
        <v>5.55506611658232</v>
      </c>
      <c r="BF62" s="62">
        <f>'Glad70-before-LQ'!BF62*$CG62*BF$93</f>
        <v>0.0717716252909421</v>
      </c>
      <c r="BG62" s="62">
        <f>'Glad70-before-LQ'!BG62*$CG62*BG$93</f>
        <v>1.30125574251963</v>
      </c>
      <c r="BH62" s="62">
        <f>'Glad70-before-LQ'!BH62*$CG62*BH$93</f>
        <v>0.3573838658655</v>
      </c>
      <c r="BI62" s="62">
        <f>'Glad70-before-LQ'!BI62*$CG62*BI$93</f>
        <v>4.2403280613403</v>
      </c>
      <c r="BJ62" s="62">
        <f>'Glad70-before-LQ'!BJ62*$CG62*BJ$93</f>
        <v>0.0047011560971867</v>
      </c>
      <c r="BK62" s="62">
        <f>'Glad70-before-LQ'!BK62*$CG62*BK$93</f>
        <v>1.00740806478623</v>
      </c>
      <c r="BL62" s="62">
        <f>'Glad70-before-LQ'!BL62*$CG62*BL$93</f>
        <v>4.84493149676322</v>
      </c>
      <c r="BM62" s="62">
        <f>'Glad70-before-LQ'!BM62*$CG62*BM$93</f>
        <v>0.512972477909316</v>
      </c>
      <c r="BN62" s="62">
        <f>'Glad70-before-LQ'!BN62*$CG62*BN$93</f>
        <v>0.069127083619146</v>
      </c>
      <c r="BO62" s="62">
        <f>'Glad70-before-LQ'!BO62*$CG62*BO$93</f>
        <v>1.72964525321088</v>
      </c>
      <c r="BP62" s="62">
        <f>'Glad70-before-LQ'!BP62*$CG62*BP$93</f>
        <v>0.880534744318141</v>
      </c>
      <c r="BQ62" s="62">
        <f>'Glad70-before-LQ'!BQ62*$CG62*BQ$93</f>
        <v>0.0127842103219032</v>
      </c>
      <c r="BR62" s="62">
        <f>'Glad70-before-LQ'!BR62*$CG62*BR$93</f>
        <v>0.012117771676454</v>
      </c>
      <c r="BS62" s="62">
        <f>'Glad70-before-LQ'!BS62*$CG62*BS$93</f>
        <v>0.00377984042954958</v>
      </c>
      <c r="BT62" s="62">
        <f>'Glad70-before-LQ'!BT62*$CG62*BT$93</f>
        <v>0.989160180326394</v>
      </c>
      <c r="BU62" s="62">
        <f>'Glad70-before-LQ'!BU62*$CG62*BU$93</f>
        <v>0.441179633476768</v>
      </c>
      <c r="BV62" s="4">
        <f>SUM(D62:BU62)</f>
        <v>53.2255917563025</v>
      </c>
      <c r="BW62" s="66">
        <f>'Glad-base'!BW62*'Households'!$B$3/'Households'!$B$7</f>
        <v>4.51648709564367</v>
      </c>
      <c r="BX62" s="66">
        <f>'Glad-base'!BX62*'Households'!$B$3/'Households'!$B$7</f>
        <v>205.735321112255</v>
      </c>
      <c r="BY62" s="66">
        <f>'Glad-base'!BY62*'Businesses'!$B$4/'Businesses'!$C$4</f>
        <v>2.54744706472294</v>
      </c>
      <c r="BZ62" s="66">
        <f>'Glad-base'!BZ62*'Households'!$B$3/'Households'!$B$7</f>
        <v>0.101624208599382</v>
      </c>
      <c r="CA62" s="66">
        <f>'Glad-base'!CA62*'Households'!$B$3/'Households'!$B$7</f>
        <v>0.528610086055613</v>
      </c>
      <c r="CB62" s="66">
        <f>'Glad-base'!CB62*'Glad-id-output'!B60/'Glad-id-output'!E60</f>
        <v>0</v>
      </c>
      <c r="CC62" s="62">
        <f>'Exports'!D63</f>
        <v>6.5</v>
      </c>
      <c r="CD62" s="4">
        <f>SUM(BW62:CC62)</f>
        <v>219.929489567277</v>
      </c>
      <c r="CE62" s="4">
        <f>SUM(CD62,BV62)</f>
        <v>273.155081323580</v>
      </c>
      <c r="CF62" s="67">
        <v>0.00310734208929559</v>
      </c>
      <c r="CG62" s="67">
        <f>'Glad-id-output'!I60</f>
        <v>0.5600000000000001</v>
      </c>
    </row>
    <row r="63" ht="20.05" customHeight="1">
      <c r="A63" t="s" s="58">
        <v>1</v>
      </c>
      <c r="B63" s="59">
        <v>59</v>
      </c>
      <c r="C63" t="s" s="60">
        <v>60</v>
      </c>
      <c r="D63" s="61">
        <f>'Glad70-before-LQ'!D63*$CG63*D$93</f>
        <v>0</v>
      </c>
      <c r="E63" s="62">
        <f>'Glad70-before-LQ'!E63*$CG63*E$93</f>
        <v>0</v>
      </c>
      <c r="F63" s="62">
        <f>'Glad70-before-LQ'!F63*$CG63*F$93</f>
        <v>0</v>
      </c>
      <c r="G63" s="62">
        <f>'Glad70-before-LQ'!G63*$CG63*G$93</f>
        <v>3.99485051399298e-09</v>
      </c>
      <c r="H63" s="62">
        <f>'Glad70-before-LQ'!H63*$CG63*H$93</f>
        <v>3.21495282448204e-07</v>
      </c>
      <c r="I63" s="62">
        <f>'Glad70-before-LQ'!I63*$CG63*I$93</f>
        <v>3.88898532472228e-06</v>
      </c>
      <c r="J63" s="62">
        <f>'Glad70-before-LQ'!J63*$CG63*J$93</f>
        <v>4.55714539924694e-05</v>
      </c>
      <c r="K63" s="63">
        <f>'Glad70-before-LQ'!K63*$CG63*K$93</f>
        <v>8.76534730668685e-06</v>
      </c>
      <c r="L63" s="62">
        <f>'Glad70-before-LQ'!L63*$CG63*L$93</f>
        <v>2.60425706481558e-06</v>
      </c>
      <c r="M63" s="62">
        <f>'Glad70-before-LQ'!M63*$CG63*M$93</f>
        <v>2.67535702436452e-06</v>
      </c>
      <c r="N63" s="62">
        <f>'Glad70-before-LQ'!N63*$CG63*N$93</f>
        <v>2.81695094319936e-06</v>
      </c>
      <c r="O63" s="62">
        <f>'Glad70-before-LQ'!O63*$CG63*O$93</f>
        <v>2.31970274248357e-06</v>
      </c>
      <c r="P63" s="62">
        <f>'Glad70-before-LQ'!P63*$CG63*P$93</f>
        <v>5.65331424874968e-07</v>
      </c>
      <c r="Q63" s="62">
        <f>'Glad70-before-LQ'!Q63*$CG63*Q$93</f>
        <v>1.17157109790782e-06</v>
      </c>
      <c r="R63" s="62">
        <f>'Glad70-before-LQ'!R63*$CG63*R$93</f>
        <v>3.46603696790066e-07</v>
      </c>
      <c r="S63" s="62">
        <f>'Glad70-before-LQ'!S63*$CG63*S$93</f>
        <v>7.29174697924269e-07</v>
      </c>
      <c r="T63" s="62">
        <f>'Glad70-before-LQ'!T63*$CG63*T$93</f>
        <v>6.40147145062083e-06</v>
      </c>
      <c r="U63" s="62">
        <f>'Glad70-before-LQ'!U63*$CG63*U$93</f>
        <v>0.000101420267728112</v>
      </c>
      <c r="V63" s="62">
        <f>'Glad70-before-LQ'!V63*$CG63*V$93</f>
        <v>1.60484188478218e-06</v>
      </c>
      <c r="W63" s="62">
        <f>'Glad70-before-LQ'!W63*$CG63*W$93</f>
        <v>7.35106068978708e-05</v>
      </c>
      <c r="X63" s="64">
        <f>'Glad70-before-LQ'!X63*$CG63*X$93</f>
        <v>0</v>
      </c>
      <c r="Y63" s="62">
        <f>'Glad70-before-LQ'!Y63*$CG63*Y$93</f>
        <v>3.13783256320761e-05</v>
      </c>
      <c r="Z63" s="62">
        <f>'Glad70-before-LQ'!Z63*$CG63*Z$93</f>
        <v>4.53376027612978e-06</v>
      </c>
      <c r="AA63" s="62">
        <f>'Glad70-before-LQ'!AA63*$CG63*AA$93</f>
        <v>3.03282445798518e-05</v>
      </c>
      <c r="AB63" s="62">
        <f>'Glad70-before-LQ'!AB63*$CG63*AB$93</f>
        <v>5.82466857940967e-07</v>
      </c>
      <c r="AC63" s="65">
        <f>'Glad70-before-LQ'!AC63*$CG63*AC$93</f>
        <v>3.02471755306992e-05</v>
      </c>
      <c r="AD63" s="62">
        <f>'Glad70-before-LQ'!AD63*$CG63*AD$93</f>
        <v>8.48932621343665e-07</v>
      </c>
      <c r="AE63" s="62">
        <f>'Glad70-before-LQ'!AE63*$CG63*AE$93</f>
        <v>7.74740024526793e-07</v>
      </c>
      <c r="AF63" s="62">
        <f>'Glad70-before-LQ'!AF63*$CG63*AF$93</f>
        <v>1.31006728901523e-06</v>
      </c>
      <c r="AG63" s="62">
        <f>'Glad70-before-LQ'!AG63*$CG63*AG$93</f>
        <v>5.40839090138017e-06</v>
      </c>
      <c r="AH63" s="62">
        <f>'Glad70-before-LQ'!AH63*$CG63*AH$93</f>
        <v>1.86817158347666e-05</v>
      </c>
      <c r="AI63" s="62">
        <f>'Glad70-before-LQ'!AI63*$CG63*AI$93</f>
        <v>2.71009014532868e-05</v>
      </c>
      <c r="AJ63" s="62">
        <f>'Glad70-before-LQ'!AJ63*$CG63*AJ$93</f>
        <v>0.000224368359094302</v>
      </c>
      <c r="AK63" s="62">
        <f>'Glad70-before-LQ'!AK63*$CG63*AK$93</f>
        <v>0.000166076092155484</v>
      </c>
      <c r="AL63" s="62">
        <f>'Glad70-before-LQ'!AL63*$CG63*AL$93</f>
        <v>1.55409507664702e-05</v>
      </c>
      <c r="AM63" s="62">
        <f>'Glad70-before-LQ'!AM63*$CG63*AM$93</f>
        <v>1.95453175629732e-05</v>
      </c>
      <c r="AN63" s="62">
        <f>'Glad70-before-LQ'!AN63*$CG63*AN$93</f>
        <v>2.96834200047188e-05</v>
      </c>
      <c r="AO63" s="62">
        <f>'Glad70-before-LQ'!AO63*$CG63*AO$93</f>
        <v>4.22095533560061e-05</v>
      </c>
      <c r="AP63" s="62">
        <f>'Glad70-before-LQ'!AP63*$CG63*AP$93</f>
        <v>3.80860352265572e-05</v>
      </c>
      <c r="AQ63" s="62">
        <f>'Glad70-before-LQ'!AQ63*$CG63*AQ$93</f>
        <v>2.83824632064521e-06</v>
      </c>
      <c r="AR63" s="62">
        <f>'Glad70-before-LQ'!AR63*$CG63*AR$93</f>
        <v>1.23306482842956e-05</v>
      </c>
      <c r="AS63" s="62">
        <f>'Glad70-before-LQ'!AS63*$CG63*AS$93</f>
        <v>8.28469365197437e-05</v>
      </c>
      <c r="AT63" s="62">
        <f>'Glad70-before-LQ'!AT63*$CG63*AT$93</f>
        <v>8.915598879090719e-06</v>
      </c>
      <c r="AU63" s="62">
        <f>'Glad70-before-LQ'!AU63*$CG63*AU$93</f>
        <v>8.45767683018681e-07</v>
      </c>
      <c r="AV63" s="62">
        <f>'Glad70-before-LQ'!AV63*$CG63*AV$93</f>
        <v>0</v>
      </c>
      <c r="AW63" s="62">
        <f>'Glad70-before-LQ'!AW63*$CG63*AW$93</f>
        <v>8.37434429050047e-07</v>
      </c>
      <c r="AX63" s="62">
        <f>'Glad70-before-LQ'!AX63*$CG63*AX$93</f>
        <v>8.12353002364847e-05</v>
      </c>
      <c r="AY63" s="62">
        <f>'Glad70-before-LQ'!AY63*$CG63*AY$93</f>
        <v>1.54982530145818e-06</v>
      </c>
      <c r="AZ63" s="62">
        <f>'Glad70-before-LQ'!AZ63*$CG63*AZ$93</f>
        <v>0.000678130632738484</v>
      </c>
      <c r="BA63" s="62">
        <f>'Glad70-before-LQ'!BA63*$CG63*BA$93</f>
        <v>0.000370277718980798</v>
      </c>
      <c r="BB63" s="62">
        <f>'Glad70-before-LQ'!BB63*$CG63*BB$93</f>
        <v>9.533367445391e-05</v>
      </c>
      <c r="BC63" s="62">
        <f>'Glad70-before-LQ'!BC63*$CG63*BC$93</f>
        <v>7.59367604722931e-05</v>
      </c>
      <c r="BD63" s="62">
        <f>'Glad70-before-LQ'!BD63*$CG63*BD$93</f>
        <v>2.18719541472153e-05</v>
      </c>
      <c r="BE63" s="62">
        <f>'Glad70-before-LQ'!BE63*$CG63*BE$93</f>
        <v>0.00123377997102424</v>
      </c>
      <c r="BF63" s="62">
        <f>'Glad70-before-LQ'!BF63*$CG63*BF$93</f>
        <v>4.59004800156631e-05</v>
      </c>
      <c r="BG63" s="62">
        <f>'Glad70-before-LQ'!BG63*$CG63*BG$93</f>
        <v>0.000627487676933579</v>
      </c>
      <c r="BH63" s="62">
        <f>'Glad70-before-LQ'!BH63*$CG63*BH$93</f>
        <v>1.78383058756829e-05</v>
      </c>
      <c r="BI63" s="62">
        <f>'Glad70-before-LQ'!BI63*$CG63*BI$93</f>
        <v>0.000586386640045864</v>
      </c>
      <c r="BJ63" s="62">
        <f>'Glad70-before-LQ'!BJ63*$CG63*BJ$93</f>
        <v>1.98606802022872e-06</v>
      </c>
      <c r="BK63" s="62">
        <f>'Glad70-before-LQ'!BK63*$CG63*BK$93</f>
        <v>0.000538383211829628</v>
      </c>
      <c r="BL63" s="62">
        <f>'Glad70-before-LQ'!BL63*$CG63*BL$93</f>
        <v>0.000613488472948632</v>
      </c>
      <c r="BM63" s="62">
        <f>'Glad70-before-LQ'!BM63*$CG63*BM$93</f>
        <v>7.14334867057238e-05</v>
      </c>
      <c r="BN63" s="62">
        <f>'Glad70-before-LQ'!BN63*$CG63*BN$93</f>
        <v>1.21876911010984e-05</v>
      </c>
      <c r="BO63" s="62">
        <f>'Glad70-before-LQ'!BO63*$CG63*BO$93</f>
        <v>0.000152852905021854</v>
      </c>
      <c r="BP63" s="62">
        <f>'Glad70-before-LQ'!BP63*$CG63*BP$93</f>
        <v>0.000122401700018109</v>
      </c>
      <c r="BQ63" s="62">
        <f>'Glad70-before-LQ'!BQ63*$CG63*BQ$93</f>
        <v>6.53133152352971e-06</v>
      </c>
      <c r="BR63" s="62">
        <f>'Glad70-before-LQ'!BR63*$CG63*BR$93</f>
        <v>5.04508131058234e-06</v>
      </c>
      <c r="BS63" s="62">
        <f>'Glad70-before-LQ'!BS63*$CG63*BS$93</f>
        <v>1.82802991122343e-06</v>
      </c>
      <c r="BT63" s="62">
        <f>'Glad70-before-LQ'!BT63*$CG63*BT$93</f>
        <v>9.82235421765103e-06</v>
      </c>
      <c r="BU63" s="62">
        <f>'Glad70-before-LQ'!BU63*$CG63*BU$93</f>
        <v>7.557166690669491e-05</v>
      </c>
      <c r="BV63" s="4">
        <f>SUM(D63:BU63)</f>
        <v>0.00649729743443459</v>
      </c>
      <c r="BW63" s="66">
        <f>'Glad-base'!BW63*'Households'!$B$3/'Households'!$B$7</f>
        <v>0</v>
      </c>
      <c r="BX63" s="66">
        <f>'Glad-base'!BX63*'Households'!$B$3/'Households'!$B$7</f>
        <v>89.2299929969104</v>
      </c>
      <c r="BY63" s="66">
        <f>'Glad-base'!BY63*'Businesses'!$B$4/'Businesses'!$C$4</f>
        <v>1.18224145047035</v>
      </c>
      <c r="BZ63" s="66">
        <f>'Glad-base'!BZ63*'Households'!$B$3/'Households'!$B$7</f>
        <v>0.051771189392379</v>
      </c>
      <c r="CA63" s="66">
        <f>'Glad-base'!CA63*'Households'!$B$3/'Households'!$B$7</f>
        <v>0.501487906004119</v>
      </c>
      <c r="CB63" s="66">
        <f>'Glad-base'!CB63*'Glad-id-output'!B61/'Glad-id-output'!E61</f>
        <v>0</v>
      </c>
      <c r="CC63" s="62">
        <f>'Exports'!D64</f>
        <v>0.1</v>
      </c>
      <c r="CD63" s="4">
        <f>SUM(BW63:CC63)</f>
        <v>91.0654935427772</v>
      </c>
      <c r="CE63" s="4">
        <f>SUM(CD63,BV63)</f>
        <v>91.0719908402116</v>
      </c>
      <c r="CF63" s="67">
        <v>8.30492938727856e-05</v>
      </c>
      <c r="CG63" s="67">
        <f>'Glad-id-output'!I61</f>
        <v>0.0134395456868938</v>
      </c>
    </row>
    <row r="64" ht="20.05" customHeight="1">
      <c r="A64" t="s" s="58">
        <v>1</v>
      </c>
      <c r="B64" s="59">
        <v>60</v>
      </c>
      <c r="C64" t="s" s="60">
        <v>216</v>
      </c>
      <c r="D64" s="61">
        <f>'Glad70-before-LQ'!D64*$CG64*D$93</f>
        <v>0.00330752968678207</v>
      </c>
      <c r="E64" s="62">
        <f>'Glad70-before-LQ'!E64*$CG64*E$93</f>
        <v>0.00499991527119122</v>
      </c>
      <c r="F64" s="62">
        <f>'Glad70-before-LQ'!F64*$CG64*F$93</f>
        <v>0.000105676170748415</v>
      </c>
      <c r="G64" s="62">
        <f>'Glad70-before-LQ'!G64*$CG64*G$93</f>
        <v>0.00421197509961095</v>
      </c>
      <c r="H64" s="62">
        <f>'Glad70-before-LQ'!H64*$CG64*H$93</f>
        <v>0.00329339079805046</v>
      </c>
      <c r="I64" s="62">
        <f>'Glad70-before-LQ'!I64*$CG64*I$93</f>
        <v>0.287993558847438</v>
      </c>
      <c r="J64" s="62">
        <f>'Glad70-before-LQ'!J64*$CG64*J$93</f>
        <v>1.7964279916925</v>
      </c>
      <c r="K64" s="63">
        <f>'Glad70-before-LQ'!K64*$CG64*K$93</f>
        <v>0.827801730440463</v>
      </c>
      <c r="L64" s="62">
        <f>'Glad70-before-LQ'!L64*$CG64*L$93</f>
        <v>0.147689361863567</v>
      </c>
      <c r="M64" s="62">
        <f>'Glad70-before-LQ'!M64*$CG64*M$93</f>
        <v>0.14210989488928</v>
      </c>
      <c r="N64" s="62">
        <f>'Glad70-before-LQ'!N64*$CG64*N$93</f>
        <v>0.0148180943472517</v>
      </c>
      <c r="O64" s="62">
        <f>'Glad70-before-LQ'!O64*$CG64*O$93</f>
        <v>0.0323305537700723</v>
      </c>
      <c r="P64" s="62">
        <f>'Glad70-before-LQ'!P64*$CG64*P$93</f>
        <v>0.0022357426308991</v>
      </c>
      <c r="Q64" s="62">
        <f>'Glad70-before-LQ'!Q64*$CG64*Q$93</f>
        <v>0.0188248117211617</v>
      </c>
      <c r="R64" s="62">
        <f>'Glad70-before-LQ'!R64*$CG64*R$93</f>
        <v>0.0130227783818426</v>
      </c>
      <c r="S64" s="62">
        <f>'Glad70-before-LQ'!S64*$CG64*S$93</f>
        <v>0.000453315682229538</v>
      </c>
      <c r="T64" s="62">
        <f>'Glad70-before-LQ'!T64*$CG64*T$93</f>
        <v>0.467957775060195</v>
      </c>
      <c r="U64" s="62">
        <f>'Glad70-before-LQ'!U64*$CG64*U$93</f>
        <v>2.99820247581206</v>
      </c>
      <c r="V64" s="62">
        <f>'Glad70-before-LQ'!V64*$CG64*V$93</f>
        <v>0.100077445198465</v>
      </c>
      <c r="W64" s="62">
        <f>'Glad70-before-LQ'!W64*$CG64*W$93</f>
        <v>1.10062604658864</v>
      </c>
      <c r="X64" s="64">
        <f>'Glad70-before-LQ'!X64*$CG64*X$93</f>
        <v>0</v>
      </c>
      <c r="Y64" s="62">
        <f>'Glad70-before-LQ'!Y64*$CG64*Y$93</f>
        <v>1.2056490124185</v>
      </c>
      <c r="Z64" s="62">
        <f>'Glad70-before-LQ'!Z64*$CG64*Z$93</f>
        <v>0.23483761277598</v>
      </c>
      <c r="AA64" s="62">
        <f>'Glad70-before-LQ'!AA64*$CG64*AA$93</f>
        <v>0.214942739672186</v>
      </c>
      <c r="AB64" s="62">
        <f>'Glad70-before-LQ'!AB64*$CG64*AB$93</f>
        <v>0.00647208850716435</v>
      </c>
      <c r="AC64" s="65">
        <f>'Glad70-before-LQ'!AC64*$CG64*AC$93</f>
        <v>0.775299969281656</v>
      </c>
      <c r="AD64" s="62">
        <f>'Glad70-before-LQ'!AD64*$CG64*AD$93</f>
        <v>0.00157508757505057</v>
      </c>
      <c r="AE64" s="62">
        <f>'Glad70-before-LQ'!AE64*$CG64*AE$93</f>
        <v>0.08287862678383159</v>
      </c>
      <c r="AF64" s="62">
        <f>'Glad70-before-LQ'!AF64*$CG64*AF$93</f>
        <v>0.157308246243344</v>
      </c>
      <c r="AG64" s="62">
        <f>'Glad70-before-LQ'!AG64*$CG64*AG$93</f>
        <v>0.250608359225697</v>
      </c>
      <c r="AH64" s="62">
        <f>'Glad70-before-LQ'!AH64*$CG64*AH$93</f>
        <v>1.43909642921389</v>
      </c>
      <c r="AI64" s="62">
        <f>'Glad70-before-LQ'!AI64*$CG64*AI$93</f>
        <v>1.55011983375125</v>
      </c>
      <c r="AJ64" s="62">
        <f>'Glad70-before-LQ'!AJ64*$CG64*AJ$93</f>
        <v>0.621643220946048</v>
      </c>
      <c r="AK64" s="62">
        <f>'Glad70-before-LQ'!AK64*$CG64*AK$93</f>
        <v>0.884826420772126</v>
      </c>
      <c r="AL64" s="62">
        <f>'Glad70-before-LQ'!AL64*$CG64*AL$93</f>
        <v>0.06748163073629369</v>
      </c>
      <c r="AM64" s="62">
        <f>'Glad70-before-LQ'!AM64*$CG64*AM$93</f>
        <v>0.219461938088564</v>
      </c>
      <c r="AN64" s="62">
        <f>'Glad70-before-LQ'!AN64*$CG64*AN$93</f>
        <v>0.612589573374661</v>
      </c>
      <c r="AO64" s="62">
        <f>'Glad70-before-LQ'!AO64*$CG64*AO$93</f>
        <v>0.07300275224285301</v>
      </c>
      <c r="AP64" s="62">
        <f>'Glad70-before-LQ'!AP64*$CG64*AP$93</f>
        <v>0.116815333391548</v>
      </c>
      <c r="AQ64" s="62">
        <f>'Glad70-before-LQ'!AQ64*$CG64*AQ$93</f>
        <v>0.00834379700462631</v>
      </c>
      <c r="AR64" s="62">
        <f>'Glad70-before-LQ'!AR64*$CG64*AR$93</f>
        <v>0.114134040837971</v>
      </c>
      <c r="AS64" s="62">
        <f>'Glad70-before-LQ'!AS64*$CG64*AS$93</f>
        <v>2.76990247682672</v>
      </c>
      <c r="AT64" s="62">
        <f>'Glad70-before-LQ'!AT64*$CG64*AT$93</f>
        <v>0.000472394562583213</v>
      </c>
      <c r="AU64" s="62">
        <f>'Glad70-before-LQ'!AU64*$CG64*AU$93</f>
        <v>0.0439504137140847</v>
      </c>
      <c r="AV64" s="62">
        <f>'Glad70-before-LQ'!AV64*$CG64*AV$93</f>
        <v>0.000466371468791449</v>
      </c>
      <c r="AW64" s="62">
        <f>'Glad70-before-LQ'!AW64*$CG64*AW$93</f>
        <v>4.43725312475154e-05</v>
      </c>
      <c r="AX64" s="62">
        <f>'Glad70-before-LQ'!AX64*$CG64*AX$93</f>
        <v>0.00430982806040994</v>
      </c>
      <c r="AY64" s="62">
        <f>'Glad70-before-LQ'!AY64*$CG64*AY$93</f>
        <v>0.00192358829918545</v>
      </c>
      <c r="AZ64" s="62">
        <f>'Glad70-before-LQ'!AZ64*$CG64*AZ$93</f>
        <v>0.077428238519739</v>
      </c>
      <c r="BA64" s="62">
        <f>'Glad70-before-LQ'!BA64*$CG64*BA$93</f>
        <v>0.0261593319484997</v>
      </c>
      <c r="BB64" s="62">
        <f>'Glad70-before-LQ'!BB64*$CG64*BB$93</f>
        <v>0.0305162482814256</v>
      </c>
      <c r="BC64" s="62">
        <f>'Glad70-before-LQ'!BC64*$CG64*BC$93</f>
        <v>1.35638343084135</v>
      </c>
      <c r="BD64" s="62">
        <f>'Glad70-before-LQ'!BD64*$CG64*BD$93</f>
        <v>0.618721807873043</v>
      </c>
      <c r="BE64" s="62">
        <f>'Glad70-before-LQ'!BE64*$CG64*BE$93</f>
        <v>5.90799083658109</v>
      </c>
      <c r="BF64" s="62">
        <f>'Glad70-before-LQ'!BF64*$CG64*BF$93</f>
        <v>0.0714432672126461</v>
      </c>
      <c r="BG64" s="62">
        <f>'Glad70-before-LQ'!BG64*$CG64*BG$93</f>
        <v>1.21759817780368</v>
      </c>
      <c r="BH64" s="62">
        <f>'Glad70-before-LQ'!BH64*$CG64*BH$93</f>
        <v>0.301298903238355</v>
      </c>
      <c r="BI64" s="62">
        <f>'Glad70-before-LQ'!BI64*$CG64*BI$93</f>
        <v>0.95990924252788</v>
      </c>
      <c r="BJ64" s="62">
        <f>'Glad70-before-LQ'!BJ64*$CG64*BJ$93</f>
        <v>0.000914048833293266</v>
      </c>
      <c r="BK64" s="62">
        <f>'Glad70-before-LQ'!BK64*$CG64*BK$93</f>
        <v>0.475483339625704</v>
      </c>
      <c r="BL64" s="62">
        <f>'Glad70-before-LQ'!BL64*$CG64*BL$93</f>
        <v>2.29894854266264</v>
      </c>
      <c r="BM64" s="62">
        <f>'Glad70-before-LQ'!BM64*$CG64*BM$93</f>
        <v>0.250208551302303</v>
      </c>
      <c r="BN64" s="62">
        <f>'Glad70-before-LQ'!BN64*$CG64*BN$93</f>
        <v>0.0342003789090433</v>
      </c>
      <c r="BO64" s="62">
        <f>'Glad70-before-LQ'!BO64*$CG64*BO$93</f>
        <v>1.83014978442314</v>
      </c>
      <c r="BP64" s="62">
        <f>'Glad70-before-LQ'!BP64*$CG64*BP$93</f>
        <v>0.923186588343883</v>
      </c>
      <c r="BQ64" s="62">
        <f>'Glad70-before-LQ'!BQ64*$CG64*BQ$93</f>
        <v>0.040729735282297</v>
      </c>
      <c r="BR64" s="62">
        <f>'Glad70-before-LQ'!BR64*$CG64*BR$93</f>
        <v>0.0950144699220644</v>
      </c>
      <c r="BS64" s="62">
        <f>'Glad70-before-LQ'!BS64*$CG64*BS$93</f>
        <v>0.0320848009150335</v>
      </c>
      <c r="BT64" s="62">
        <f>'Glad70-before-LQ'!BT64*$CG64*BT$93</f>
        <v>1.14823109529038</v>
      </c>
      <c r="BU64" s="62">
        <f>'Glad70-before-LQ'!BU64*$CG64*BU$93</f>
        <v>0.64272127590536</v>
      </c>
      <c r="BV64" s="4">
        <f>SUM(D64:BU64)</f>
        <v>37.7639683185016</v>
      </c>
      <c r="BW64" s="66">
        <f>'Glad-base'!BW64*'Households'!$B$3/'Households'!$B$7</f>
        <v>0.636883851781668</v>
      </c>
      <c r="BX64" s="66">
        <f>'Glad-base'!BX64*'Households'!$B$3/'Households'!$B$7</f>
        <v>58.6198779608651</v>
      </c>
      <c r="BY64" s="66">
        <f>'Glad-base'!BY64*'Businesses'!$B$4/'Businesses'!$C$4</f>
        <v>0.220427245037481</v>
      </c>
      <c r="BZ64" s="66">
        <f>'Glad-base'!BZ64*'Households'!$B$3/'Households'!$B$7</f>
        <v>0.0267412329454171</v>
      </c>
      <c r="CA64" s="66">
        <f>'Glad-base'!CA64*'Households'!$B$3/'Households'!$B$7</f>
        <v>0.0841176589495366</v>
      </c>
      <c r="CB64" s="66">
        <f>'Glad-base'!CB64*'Glad-id-output'!B62/'Glad-id-output'!E62</f>
        <v>0</v>
      </c>
      <c r="CC64" s="62">
        <f>'Exports'!D65</f>
        <v>4</v>
      </c>
      <c r="CD64" s="4">
        <f>SUM(BW64:CC64)</f>
        <v>63.5880479495792</v>
      </c>
      <c r="CE64" s="4">
        <f>SUM(CD64,BV64)</f>
        <v>101.352016268081</v>
      </c>
      <c r="CF64" s="67">
        <v>0.00732391700233671</v>
      </c>
      <c r="CG64" s="67">
        <f>'Glad-id-output'!I62</f>
        <v>1</v>
      </c>
    </row>
    <row r="65" ht="20.05" customHeight="1">
      <c r="A65" t="s" s="58">
        <v>1</v>
      </c>
      <c r="B65" s="59">
        <v>61</v>
      </c>
      <c r="C65" t="s" s="60">
        <v>217</v>
      </c>
      <c r="D65" s="61">
        <f>'Glad70-before-LQ'!D65*$CG65*D$93</f>
        <v>0</v>
      </c>
      <c r="E65" s="62">
        <f>'Glad70-before-LQ'!E65*$CG65*E$93</f>
        <v>0</v>
      </c>
      <c r="F65" s="62">
        <f>'Glad70-before-LQ'!F65*$CG65*F$93</f>
        <v>0</v>
      </c>
      <c r="G65" s="62">
        <f>'Glad70-before-LQ'!G65*$CG65*G$93</f>
        <v>0</v>
      </c>
      <c r="H65" s="62">
        <f>'Glad70-before-LQ'!H65*$CG65*H$93</f>
        <v>1.9471060461447e-06</v>
      </c>
      <c r="I65" s="62">
        <f>'Glad70-before-LQ'!I65*$CG65*I$93</f>
        <v>2.35085442804007e-05</v>
      </c>
      <c r="J65" s="62">
        <f>'Glad70-before-LQ'!J65*$CG65*J$93</f>
        <v>0.00027379516437809</v>
      </c>
      <c r="K65" s="63">
        <f>'Glad70-before-LQ'!K65*$CG65*K$93</f>
        <v>5.29082653317143e-05</v>
      </c>
      <c r="L65" s="62">
        <f>'Glad70-before-LQ'!L65*$CG65*L$93</f>
        <v>1.61479730880787e-05</v>
      </c>
      <c r="M65" s="62">
        <f>'Glad70-before-LQ'!M65*$CG65*M$93</f>
        <v>1.63168878236705e-05</v>
      </c>
      <c r="N65" s="62">
        <f>'Glad70-before-LQ'!N65*$CG65*N$93</f>
        <v>1.70249793922022e-05</v>
      </c>
      <c r="O65" s="62">
        <f>'Glad70-before-LQ'!O65*$CG65*O$93</f>
        <v>1.40568456607274e-05</v>
      </c>
      <c r="P65" s="62">
        <f>'Glad70-before-LQ'!P65*$CG65*P$93</f>
        <v>3.39753927555403e-06</v>
      </c>
      <c r="Q65" s="62">
        <f>'Glad70-before-LQ'!Q65*$CG65*Q$93</f>
        <v>7.09124556619716e-06</v>
      </c>
      <c r="R65" s="62">
        <f>'Glad70-before-LQ'!R65*$CG65*R$93</f>
        <v>2.08961978207165e-06</v>
      </c>
      <c r="S65" s="62">
        <f>'Glad70-before-LQ'!S65*$CG65*S$93</f>
        <v>4.3945591864161e-06</v>
      </c>
      <c r="T65" s="62">
        <f>'Glad70-before-LQ'!T65*$CG65*T$93</f>
        <v>3.88334112663004e-05</v>
      </c>
      <c r="U65" s="62">
        <f>'Glad70-before-LQ'!U65*$CG65*U$93</f>
        <v>0.0006118707538564551</v>
      </c>
      <c r="V65" s="62">
        <f>'Glad70-before-LQ'!V65*$CG65*V$93</f>
        <v>9.72985972606994e-06</v>
      </c>
      <c r="W65" s="62">
        <f>'Glad70-before-LQ'!W65*$CG65*W$93</f>
        <v>0.000446285946232207</v>
      </c>
      <c r="X65" s="64">
        <f>'Glad70-before-LQ'!X65*$CG65*X$93</f>
        <v>0</v>
      </c>
      <c r="Y65" s="62">
        <f>'Glad70-before-LQ'!Y65*$CG65*Y$93</f>
        <v>0.000189260267812294</v>
      </c>
      <c r="Z65" s="62">
        <f>'Glad70-before-LQ'!Z65*$CG65*Z$93</f>
        <v>2.74620731987435e-05</v>
      </c>
      <c r="AA65" s="62">
        <f>'Glad70-before-LQ'!AA65*$CG65*AA$93</f>
        <v>0.000183680170796591</v>
      </c>
      <c r="AB65" s="62">
        <f>'Glad70-before-LQ'!AB65*$CG65*AB$93</f>
        <v>3.544692439972e-06</v>
      </c>
      <c r="AC65" s="65">
        <f>'Glad70-before-LQ'!AC65*$CG65*AC$93</f>
        <v>0.000183068917690353</v>
      </c>
      <c r="AD65" s="62">
        <f>'Glad70-before-LQ'!AD65*$CG65*AD$93</f>
        <v>5.11812760895835e-06</v>
      </c>
      <c r="AE65" s="62">
        <f>'Glad70-before-LQ'!AE65*$CG65*AE$93</f>
        <v>4.83069516905955e-06</v>
      </c>
      <c r="AF65" s="62">
        <f>'Glad70-before-LQ'!AF65*$CG65*AF$93</f>
        <v>8.19147393203174e-06</v>
      </c>
      <c r="AG65" s="62">
        <f>'Glad70-before-LQ'!AG65*$CG65*AG$93</f>
        <v>3.26824777727958e-05</v>
      </c>
      <c r="AH65" s="62">
        <f>'Glad70-before-LQ'!AH65*$CG65*AH$93</f>
        <v>0.000113127618049987</v>
      </c>
      <c r="AI65" s="62">
        <f>'Glad70-before-LQ'!AI65*$CG65*AI$93</f>
        <v>0.00016384097307894</v>
      </c>
      <c r="AJ65" s="62">
        <f>'Glad70-before-LQ'!AJ65*$CG65*AJ$93</f>
        <v>0.00135752731546262</v>
      </c>
      <c r="AK65" s="62">
        <f>'Glad70-before-LQ'!AK65*$CG65*AK$93</f>
        <v>0.00100506031205111</v>
      </c>
      <c r="AL65" s="62">
        <f>'Glad70-before-LQ'!AL65*$CG65*AL$93</f>
        <v>9.40001860033041e-05</v>
      </c>
      <c r="AM65" s="62">
        <f>'Glad70-before-LQ'!AM65*$CG65*AM$93</f>
        <v>0.000118204505506428</v>
      </c>
      <c r="AN65" s="62">
        <f>'Glad70-before-LQ'!AN65*$CG65*AN$93</f>
        <v>0.00017981345157636</v>
      </c>
      <c r="AO65" s="62">
        <f>'Glad70-before-LQ'!AO65*$CG65*AO$93</f>
        <v>0.000256336375394049</v>
      </c>
      <c r="AP65" s="62">
        <f>'Glad70-before-LQ'!AP65*$CG65*AP$93</f>
        <v>0.000231022677446588</v>
      </c>
      <c r="AQ65" s="62">
        <f>'Glad70-before-LQ'!AQ65*$CG65*AQ$93</f>
        <v>1.716960816695e-05</v>
      </c>
      <c r="AR65" s="62">
        <f>'Glad70-before-LQ'!AR65*$CG65*AR$93</f>
        <v>7.46842671672309e-05</v>
      </c>
      <c r="AS65" s="62">
        <f>'Glad70-before-LQ'!AS65*$CG65*AS$93</f>
        <v>0.000501312489929139</v>
      </c>
      <c r="AT65" s="62">
        <f>'Glad70-before-LQ'!AT65*$CG65*AT$93</f>
        <v>5.39666986296078e-05</v>
      </c>
      <c r="AU65" s="62">
        <f>'Glad70-before-LQ'!AU65*$CG65*AU$93</f>
        <v>5.11487828688674e-06</v>
      </c>
      <c r="AV65" s="62">
        <f>'Glad70-before-LQ'!AV65*$CG65*AV$93</f>
        <v>0</v>
      </c>
      <c r="AW65" s="62">
        <f>'Glad70-before-LQ'!AW65*$CG65*AW$93</f>
        <v>5.06236885695616e-06</v>
      </c>
      <c r="AX65" s="62">
        <f>'Glad70-before-LQ'!AX65*$CG65*AX$93</f>
        <v>0.000491518313910037</v>
      </c>
      <c r="AY65" s="62">
        <f>'Glad70-before-LQ'!AY65*$CG65*AY$93</f>
        <v>9.48123531235379e-06</v>
      </c>
      <c r="AZ65" s="62">
        <f>'Glad70-before-LQ'!AZ65*$CG65*AZ$93</f>
        <v>0.00410313811362133</v>
      </c>
      <c r="BA65" s="62">
        <f>'Glad70-before-LQ'!BA65*$CG65*BA$93</f>
        <v>0.00224045520153599</v>
      </c>
      <c r="BB65" s="62">
        <f>'Glad70-before-LQ'!BB65*$CG65*BB$93</f>
        <v>0.000576803426782209</v>
      </c>
      <c r="BC65" s="62">
        <f>'Glad70-before-LQ'!BC65*$CG65*BC$93</f>
        <v>0.000459144999577221</v>
      </c>
      <c r="BD65" s="62">
        <f>'Glad70-before-LQ'!BD65*$CG65*BD$93</f>
        <v>0.000132373931148303</v>
      </c>
      <c r="BE65" s="62">
        <f>'Glad70-before-LQ'!BE65*$CG65*BE$93</f>
        <v>0.00746523189184305</v>
      </c>
      <c r="BF65" s="62">
        <f>'Glad70-before-LQ'!BF65*$CG65*BF$93</f>
        <v>0.000277722782252687</v>
      </c>
      <c r="BG65" s="62">
        <f>'Glad70-before-LQ'!BG65*$CG65*BG$93</f>
        <v>0.00379693195684703</v>
      </c>
      <c r="BH65" s="62">
        <f>'Glad70-before-LQ'!BH65*$CG65*BH$93</f>
        <v>0.000108010132148366</v>
      </c>
      <c r="BI65" s="62">
        <f>'Glad70-before-LQ'!BI65*$CG65*BI$93</f>
        <v>0.0035479631975577</v>
      </c>
      <c r="BJ65" s="62">
        <f>'Glad70-before-LQ'!BJ65*$CG65*BJ$93</f>
        <v>1.20172328233921e-05</v>
      </c>
      <c r="BK65" s="62">
        <f>'Glad70-before-LQ'!BK65*$CG65*BK$93</f>
        <v>0.00325767828263937</v>
      </c>
      <c r="BL65" s="62">
        <f>'Glad70-before-LQ'!BL65*$CG65*BL$93</f>
        <v>0.00371214512405738</v>
      </c>
      <c r="BM65" s="62">
        <f>'Glad70-before-LQ'!BM65*$CG65*BM$93</f>
        <v>0.000432242024758686</v>
      </c>
      <c r="BN65" s="62">
        <f>'Glad70-before-LQ'!BN65*$CG65*BN$93</f>
        <v>7.38039663324061e-05</v>
      </c>
      <c r="BO65" s="62">
        <f>'Glad70-before-LQ'!BO65*$CG65*BO$93</f>
        <v>0.0009247600816281811</v>
      </c>
      <c r="BP65" s="62">
        <f>'Glad70-before-LQ'!BP65*$CG65*BP$93</f>
        <v>0.0007406729243275521</v>
      </c>
      <c r="BQ65" s="62">
        <f>'Glad70-before-LQ'!BQ65*$CG65*BQ$93</f>
        <v>3.95370243673072e-05</v>
      </c>
      <c r="BR65" s="62">
        <f>'Glad70-before-LQ'!BR65*$CG65*BR$93</f>
        <v>3.05506216122048e-05</v>
      </c>
      <c r="BS65" s="62">
        <f>'Glad70-before-LQ'!BS65*$CG65*BS$93</f>
        <v>1.10673042614434e-05</v>
      </c>
      <c r="BT65" s="62">
        <f>'Glad70-before-LQ'!BT65*$CG65*BT$93</f>
        <v>5.90903745045886e-05</v>
      </c>
      <c r="BU65" s="62">
        <f>'Glad70-before-LQ'!BU65*$CG65*BU$93</f>
        <v>0.000457112870506379</v>
      </c>
      <c r="BV65" s="4">
        <f>SUM(D65:BU65)</f>
        <v>0.0393129343372744</v>
      </c>
      <c r="BW65" s="66">
        <f>'Glad-base'!BW65*'Households'!$B$3/'Households'!$B$7</f>
        <v>73.2218552008239</v>
      </c>
      <c r="BX65" s="66">
        <f>'Glad-base'!BX65*'Households'!$B$3/'Households'!$B$7</f>
        <v>111.994269515963</v>
      </c>
      <c r="BY65" s="66">
        <f>'Glad-base'!BY65*'Businesses'!$B$4/'Businesses'!$C$4</f>
        <v>0.0202757625391704</v>
      </c>
      <c r="BZ65" s="66">
        <f>'Glad-base'!BZ65*'Households'!$B$3/'Households'!$B$7</f>
        <v>0.00297413406797116</v>
      </c>
      <c r="CA65" s="66">
        <f>'Glad-base'!CA65*'Households'!$B$3/'Households'!$B$7</f>
        <v>0.00745503933058702</v>
      </c>
      <c r="CB65" s="66">
        <f>'Glad-base'!CB65*'Glad-id-output'!B63/'Glad-id-output'!E63</f>
        <v>0</v>
      </c>
      <c r="CC65" s="62">
        <f>'Exports'!D66</f>
        <v>85.7</v>
      </c>
      <c r="CD65" s="4">
        <f>SUM(BW65:CC65)</f>
        <v>270.946829652725</v>
      </c>
      <c r="CE65" s="4">
        <f>SUM(CD65,BV65)</f>
        <v>270.986142587062</v>
      </c>
      <c r="CF65" s="67">
        <v>0.0142227782530934</v>
      </c>
      <c r="CG65" s="67">
        <f>'Glad-id-output'!I63</f>
        <v>1</v>
      </c>
    </row>
    <row r="66" ht="20.05" customHeight="1">
      <c r="A66" t="s" s="58">
        <v>1</v>
      </c>
      <c r="B66" s="59">
        <v>62</v>
      </c>
      <c r="C66" t="s" s="60">
        <v>218</v>
      </c>
      <c r="D66" s="61">
        <f>'Glad70-before-LQ'!D66*$CG66*D$93</f>
        <v>0.00491006914959639</v>
      </c>
      <c r="E66" s="62">
        <f>'Glad70-before-LQ'!E66*$CG66*E$93</f>
        <v>0.00061148339584392</v>
      </c>
      <c r="F66" s="62">
        <f>'Glad70-before-LQ'!F66*$CG66*F$93</f>
        <v>9.11662302052386e-06</v>
      </c>
      <c r="G66" s="62">
        <f>'Glad70-before-LQ'!G66*$CG66*G$93</f>
        <v>0.000708842414964168</v>
      </c>
      <c r="H66" s="62">
        <f>'Glad70-before-LQ'!H66*$CG66*H$93</f>
        <v>0.000632447859588456</v>
      </c>
      <c r="I66" s="62">
        <f>'Glad70-before-LQ'!I66*$CG66*I$93</f>
        <v>0.0212185342392391</v>
      </c>
      <c r="J66" s="62">
        <f>'Glad70-before-LQ'!J66*$CG66*J$93</f>
        <v>0.481151826003189</v>
      </c>
      <c r="K66" s="63">
        <f>'Glad70-before-LQ'!K66*$CG66*K$93</f>
        <v>0.0545633545440351</v>
      </c>
      <c r="L66" s="62">
        <f>'Glad70-before-LQ'!L66*$CG66*L$93</f>
        <v>0.0086833862053479</v>
      </c>
      <c r="M66" s="62">
        <f>'Glad70-before-LQ'!M66*$CG66*M$93</f>
        <v>0.00911889672135603</v>
      </c>
      <c r="N66" s="62">
        <f>'Glad70-before-LQ'!N66*$CG66*N$93</f>
        <v>0.00596889297394644</v>
      </c>
      <c r="O66" s="62">
        <f>'Glad70-before-LQ'!O66*$CG66*O$93</f>
        <v>0.00291074242473479</v>
      </c>
      <c r="P66" s="62">
        <f>'Glad70-before-LQ'!P66*$CG66*P$93</f>
        <v>0.00111138363330909</v>
      </c>
      <c r="Q66" s="62">
        <f>'Glad70-before-LQ'!Q66*$CG66*Q$93</f>
        <v>0.00112626096390854</v>
      </c>
      <c r="R66" s="62">
        <f>'Glad70-before-LQ'!R66*$CG66*R$93</f>
        <v>0.000381612794201256</v>
      </c>
      <c r="S66" s="62">
        <f>'Glad70-before-LQ'!S66*$CG66*S$93</f>
        <v>0.00102466330845346</v>
      </c>
      <c r="T66" s="62">
        <f>'Glad70-before-LQ'!T66*$CG66*T$93</f>
        <v>0.0675914333023539</v>
      </c>
      <c r="U66" s="62">
        <f>'Glad70-before-LQ'!U66*$CG66*U$93</f>
        <v>0.146436236531062</v>
      </c>
      <c r="V66" s="62">
        <f>'Glad70-before-LQ'!V66*$CG66*V$93</f>
        <v>0.00386170171733394</v>
      </c>
      <c r="W66" s="62">
        <f>'Glad70-before-LQ'!W66*$CG66*W$93</f>
        <v>0.133866843929505</v>
      </c>
      <c r="X66" s="64">
        <f>'Glad70-before-LQ'!X66*$CG66*X$93</f>
        <v>0</v>
      </c>
      <c r="Y66" s="62">
        <f>'Glad70-before-LQ'!Y66*$CG66*Y$93</f>
        <v>0.0594491962220991</v>
      </c>
      <c r="Z66" s="62">
        <f>'Glad70-before-LQ'!Z66*$CG66*Z$93</f>
        <v>0.014137719028925</v>
      </c>
      <c r="AA66" s="62">
        <f>'Glad70-before-LQ'!AA66*$CG66*AA$93</f>
        <v>0.0223771361473789</v>
      </c>
      <c r="AB66" s="62">
        <f>'Glad70-before-LQ'!AB66*$CG66*AB$93</f>
        <v>0.000161085003242088</v>
      </c>
      <c r="AC66" s="65">
        <f>'Glad70-before-LQ'!AC66*$CG66*AC$93</f>
        <v>0.18497469615214</v>
      </c>
      <c r="AD66" s="62">
        <f>'Glad70-before-LQ'!AD66*$CG66*AD$93</f>
        <v>0.000734503141025868</v>
      </c>
      <c r="AE66" s="62">
        <f>'Glad70-before-LQ'!AE66*$CG66*AE$93</f>
        <v>0.0109934062240356</v>
      </c>
      <c r="AF66" s="62">
        <f>'Glad70-before-LQ'!AF66*$CG66*AF$93</f>
        <v>0.156017351866396</v>
      </c>
      <c r="AG66" s="62">
        <f>'Glad70-before-LQ'!AG66*$CG66*AG$93</f>
        <v>0.0140367280521701</v>
      </c>
      <c r="AH66" s="62">
        <f>'Glad70-before-LQ'!AH66*$CG66*AH$93</f>
        <v>0.0406690958699253</v>
      </c>
      <c r="AI66" s="62">
        <f>'Glad70-before-LQ'!AI66*$CG66*AI$93</f>
        <v>0.0576672036716373</v>
      </c>
      <c r="AJ66" s="62">
        <f>'Glad70-before-LQ'!AJ66*$CG66*AJ$93</f>
        <v>0.0278765173559089</v>
      </c>
      <c r="AK66" s="62">
        <f>'Glad70-before-LQ'!AK66*$CG66*AK$93</f>
        <v>0.0354523482863964</v>
      </c>
      <c r="AL66" s="62">
        <f>'Glad70-before-LQ'!AL66*$CG66*AL$93</f>
        <v>0.00972602594932959</v>
      </c>
      <c r="AM66" s="62">
        <f>'Glad70-before-LQ'!AM66*$CG66*AM$93</f>
        <v>0.0168612750472619</v>
      </c>
      <c r="AN66" s="62">
        <f>'Glad70-before-LQ'!AN66*$CG66*AN$93</f>
        <v>0.0472770506333994</v>
      </c>
      <c r="AO66" s="62">
        <f>'Glad70-before-LQ'!AO66*$CG66*AO$93</f>
        <v>0.0587800092808992</v>
      </c>
      <c r="AP66" s="62">
        <f>'Glad70-before-LQ'!AP66*$CG66*AP$93</f>
        <v>0.0118093658873419</v>
      </c>
      <c r="AQ66" s="62">
        <f>'Glad70-before-LQ'!AQ66*$CG66*AQ$93</f>
        <v>0.0017174397583965</v>
      </c>
      <c r="AR66" s="62">
        <f>'Glad70-before-LQ'!AR66*$CG66*AR$93</f>
        <v>0.00458325665150097</v>
      </c>
      <c r="AS66" s="62">
        <f>'Glad70-before-LQ'!AS66*$CG66*AS$93</f>
        <v>0.211243057006341</v>
      </c>
      <c r="AT66" s="62">
        <f>'Glad70-before-LQ'!AT66*$CG66*AT$93</f>
        <v>0.00213621350105313</v>
      </c>
      <c r="AU66" s="62">
        <f>'Glad70-before-LQ'!AU66*$CG66*AU$93</f>
        <v>0.0010895786796416</v>
      </c>
      <c r="AV66" s="62">
        <f>'Glad70-before-LQ'!AV66*$CG66*AV$93</f>
        <v>0.000721248899410032</v>
      </c>
      <c r="AW66" s="62">
        <f>'Glad70-before-LQ'!AW66*$CG66*AW$93</f>
        <v>1.43856761449651e-06</v>
      </c>
      <c r="AX66" s="62">
        <f>'Glad70-before-LQ'!AX66*$CG66*AX$93</f>
        <v>0.00201630645246979</v>
      </c>
      <c r="AY66" s="62">
        <f>'Glad70-before-LQ'!AY66*$CG66*AY$93</f>
        <v>0.00226365595551669</v>
      </c>
      <c r="AZ66" s="62">
        <f>'Glad70-before-LQ'!AZ66*$CG66*AZ$93</f>
        <v>0.0446083983525465</v>
      </c>
      <c r="BA66" s="62">
        <f>'Glad70-before-LQ'!BA66*$CG66*BA$93</f>
        <v>0.0091549893912396</v>
      </c>
      <c r="BB66" s="62">
        <f>'Glad70-before-LQ'!BB66*$CG66*BB$93</f>
        <v>0.125590338964306</v>
      </c>
      <c r="BC66" s="62">
        <f>'Glad70-before-LQ'!BC66*$CG66*BC$93</f>
        <v>0.06681388968931409</v>
      </c>
      <c r="BD66" s="62">
        <f>'Glad70-before-LQ'!BD66*$CG66*BD$93</f>
        <v>0.0268187364821641</v>
      </c>
      <c r="BE66" s="62">
        <f>'Glad70-before-LQ'!BE66*$CG66*BE$93</f>
        <v>0.791547846682773</v>
      </c>
      <c r="BF66" s="62">
        <f>'Glad70-before-LQ'!BF66*$CG66*BF$93</f>
        <v>0.00470370264862791</v>
      </c>
      <c r="BG66" s="62">
        <f>'Glad70-before-LQ'!BG66*$CG66*BG$93</f>
        <v>0.265784828204705</v>
      </c>
      <c r="BH66" s="62">
        <f>'Glad70-before-LQ'!BH66*$CG66*BH$93</f>
        <v>0.0673134732639855</v>
      </c>
      <c r="BI66" s="62">
        <f>'Glad70-before-LQ'!BI66*$CG66*BI$93</f>
        <v>0.0791994690706524</v>
      </c>
      <c r="BJ66" s="62">
        <f>'Glad70-before-LQ'!BJ66*$CG66*BJ$93</f>
        <v>0.000524471239679538</v>
      </c>
      <c r="BK66" s="62">
        <f>'Glad70-before-LQ'!BK66*$CG66*BK$93</f>
        <v>0.142560190928824</v>
      </c>
      <c r="BL66" s="62">
        <f>'Glad70-before-LQ'!BL66*$CG66*BL$93</f>
        <v>1.54766327828852</v>
      </c>
      <c r="BM66" s="62">
        <f>'Glad70-before-LQ'!BM66*$CG66*BM$93</f>
        <v>0.181710761496805</v>
      </c>
      <c r="BN66" s="62">
        <f>'Glad70-before-LQ'!BN66*$CG66*BN$93</f>
        <v>0.0199566398824568</v>
      </c>
      <c r="BO66" s="62">
        <f>'Glad70-before-LQ'!BO66*$CG66*BO$93</f>
        <v>0.22696894317658</v>
      </c>
      <c r="BP66" s="62">
        <f>'Glad70-before-LQ'!BP66*$CG66*BP$93</f>
        <v>0.191910760999917</v>
      </c>
      <c r="BQ66" s="62">
        <f>'Glad70-before-LQ'!BQ66*$CG66*BQ$93</f>
        <v>0.00577339878919524</v>
      </c>
      <c r="BR66" s="62">
        <f>'Glad70-before-LQ'!BR66*$CG66*BR$93</f>
        <v>0.00158130017464772</v>
      </c>
      <c r="BS66" s="62">
        <f>'Glad70-before-LQ'!BS66*$CG66*BS$93</f>
        <v>0.000530566566293595</v>
      </c>
      <c r="BT66" s="62">
        <f>'Glad70-before-LQ'!BT66*$CG66*BT$93</f>
        <v>0.129682223903539</v>
      </c>
      <c r="BU66" s="62">
        <f>'Glad70-before-LQ'!BU66*$CG66*BU$93</f>
        <v>0.158303648664682</v>
      </c>
      <c r="BV66" s="4">
        <f>SUM(D66:BU66)</f>
        <v>6.0293624948879</v>
      </c>
      <c r="BW66" s="66">
        <f>'Glad-base'!BW66*'Households'!$B$3/'Households'!$B$7</f>
        <v>51.1582323625953</v>
      </c>
      <c r="BX66" s="66">
        <f>'Glad-base'!BX66*'Households'!$B$3/'Households'!$B$7</f>
        <v>45.0090797116375</v>
      </c>
      <c r="BY66" s="66">
        <f>'Glad-base'!BY66*'Businesses'!$B$4/'Businesses'!$C$4</f>
        <v>1.65710074910593</v>
      </c>
      <c r="BZ66" s="66">
        <f>'Glad-base'!BZ66*'Households'!$B$3/'Households'!$B$7</f>
        <v>0.0285578968486097</v>
      </c>
      <c r="CA66" s="66">
        <f>'Glad-base'!CA66*'Households'!$B$3/'Households'!$B$7</f>
        <v>0.72718294476828</v>
      </c>
      <c r="CB66" s="66">
        <f>'Glad-base'!CB66*'Glad-id-output'!B64/'Glad-id-output'!E64</f>
        <v>4.8399605876527e-05</v>
      </c>
      <c r="CC66" s="62">
        <f>'Exports'!D67</f>
        <v>10.9</v>
      </c>
      <c r="CD66" s="4">
        <f>SUM(BW66:CC66)</f>
        <v>109.480202064561</v>
      </c>
      <c r="CE66" s="4">
        <f>SUM(CD66,BV66)</f>
        <v>115.509564559449</v>
      </c>
      <c r="CF66" s="67">
        <v>0.00159734672859825</v>
      </c>
      <c r="CG66" s="67">
        <f>'Glad-id-output'!I64</f>
        <v>0.3</v>
      </c>
    </row>
    <row r="67" ht="20.05" customHeight="1">
      <c r="A67" t="s" s="58">
        <v>1</v>
      </c>
      <c r="B67" s="59">
        <v>63</v>
      </c>
      <c r="C67" t="s" s="60">
        <v>219</v>
      </c>
      <c r="D67" s="61">
        <f>'Glad70-before-LQ'!D67*$CG67*D$93</f>
        <v>0.00217509951207847</v>
      </c>
      <c r="E67" s="62">
        <f>'Glad70-before-LQ'!E67*$CG67*E$93</f>
        <v>0.000141086718048465</v>
      </c>
      <c r="F67" s="62">
        <f>'Glad70-before-LQ'!F67*$CG67*F$93</f>
        <v>6.57053911389108e-06</v>
      </c>
      <c r="G67" s="62">
        <f>'Glad70-before-LQ'!G67*$CG67*G$93</f>
        <v>0.000225252980274184</v>
      </c>
      <c r="H67" s="62">
        <f>'Glad70-before-LQ'!H67*$CG67*H$93</f>
        <v>0.000341244242487187</v>
      </c>
      <c r="I67" s="62">
        <f>'Glad70-before-LQ'!I67*$CG67*I$93</f>
        <v>0.0189017672004056</v>
      </c>
      <c r="J67" s="62">
        <f>'Glad70-before-LQ'!J67*$CG67*J$93</f>
        <v>0.203675169722537</v>
      </c>
      <c r="K67" s="63">
        <f>'Glad70-before-LQ'!K67*$CG67*K$93</f>
        <v>0.0605901498820638</v>
      </c>
      <c r="L67" s="62">
        <f>'Glad70-before-LQ'!L67*$CG67*L$93</f>
        <v>2.38493140993162e-05</v>
      </c>
      <c r="M67" s="62">
        <f>'Glad70-before-LQ'!M67*$CG67*M$93</f>
        <v>0.00508303689482983</v>
      </c>
      <c r="N67" s="62">
        <f>'Glad70-before-LQ'!N67*$CG67*N$93</f>
        <v>0.00150022468925113</v>
      </c>
      <c r="O67" s="62">
        <f>'Glad70-before-LQ'!O67*$CG67*O$93</f>
        <v>0.00114434198654371</v>
      </c>
      <c r="P67" s="62">
        <f>'Glad70-before-LQ'!P67*$CG67*P$93</f>
        <v>0.000673829110893096</v>
      </c>
      <c r="Q67" s="62">
        <f>'Glad70-before-LQ'!Q67*$CG67*Q$93</f>
        <v>0.000493147223987176</v>
      </c>
      <c r="R67" s="62">
        <f>'Glad70-before-LQ'!R67*$CG67*R$93</f>
        <v>0.000429465087210695</v>
      </c>
      <c r="S67" s="62">
        <f>'Glad70-before-LQ'!S67*$CG67*S$93</f>
        <v>0.000253430847850473</v>
      </c>
      <c r="T67" s="62">
        <f>'Glad70-before-LQ'!T67*$CG67*T$93</f>
        <v>0.008899525672544159</v>
      </c>
      <c r="U67" s="62">
        <f>'Glad70-before-LQ'!U67*$CG67*U$93</f>
        <v>0.165067700985991</v>
      </c>
      <c r="V67" s="62">
        <f>'Glad70-before-LQ'!V67*$CG67*V$93</f>
        <v>0.00154980743847652</v>
      </c>
      <c r="W67" s="62">
        <f>'Glad70-before-LQ'!W67*$CG67*W$93</f>
        <v>0.048891822762277</v>
      </c>
      <c r="X67" s="64">
        <f>'Glad70-before-LQ'!X67*$CG67*X$93</f>
        <v>0</v>
      </c>
      <c r="Y67" s="62">
        <f>'Glad70-before-LQ'!Y67*$CG67*Y$93</f>
        <v>0.0307080301080339</v>
      </c>
      <c r="Z67" s="62">
        <f>'Glad70-before-LQ'!Z67*$CG67*Z$93</f>
        <v>0.00243551214853709</v>
      </c>
      <c r="AA67" s="62">
        <f>'Glad70-before-LQ'!AA67*$CG67*AA$93</f>
        <v>0.00583445668735581</v>
      </c>
      <c r="AB67" s="62">
        <f>'Glad70-before-LQ'!AB67*$CG67*AB$93</f>
        <v>0.000314938833906632</v>
      </c>
      <c r="AC67" s="65">
        <f>'Glad70-before-LQ'!AC67*$CG67*AC$93</f>
        <v>0.037771151441435</v>
      </c>
      <c r="AD67" s="62">
        <f>'Glad70-before-LQ'!AD67*$CG67*AD$93</f>
        <v>1.47713049980064e-06</v>
      </c>
      <c r="AE67" s="62">
        <f>'Glad70-before-LQ'!AE67*$CG67*AE$93</f>
        <v>0.0116027501126608</v>
      </c>
      <c r="AF67" s="62">
        <f>'Glad70-before-LQ'!AF67*$CG67*AF$93</f>
        <v>0.08297848412513099</v>
      </c>
      <c r="AG67" s="62">
        <f>'Glad70-before-LQ'!AG67*$CG67*AG$93</f>
        <v>0.0102732582051231</v>
      </c>
      <c r="AH67" s="62">
        <f>'Glad70-before-LQ'!AH67*$CG67*AH$93</f>
        <v>0.0882887525928414</v>
      </c>
      <c r="AI67" s="62">
        <f>'Glad70-before-LQ'!AI67*$CG67*AI$93</f>
        <v>0.0918066953367654</v>
      </c>
      <c r="AJ67" s="62">
        <f>'Glad70-before-LQ'!AJ67*$CG67*AJ$93</f>
        <v>0.04154139386294</v>
      </c>
      <c r="AK67" s="62">
        <f>'Glad70-before-LQ'!AK67*$CG67*AK$93</f>
        <v>0.0580832522669026</v>
      </c>
      <c r="AL67" s="62">
        <f>'Glad70-before-LQ'!AL67*$CG67*AL$93</f>
        <v>0.00647057369753244</v>
      </c>
      <c r="AM67" s="62">
        <f>'Glad70-before-LQ'!AM67*$CG67*AM$93</f>
        <v>0.009940866099039479</v>
      </c>
      <c r="AN67" s="62">
        <f>'Glad70-before-LQ'!AN67*$CG67*AN$93</f>
        <v>0.102184609570678</v>
      </c>
      <c r="AO67" s="62">
        <f>'Glad70-before-LQ'!AO67*$CG67*AO$93</f>
        <v>0.016501134565231</v>
      </c>
      <c r="AP67" s="62">
        <f>'Glad70-before-LQ'!AP67*$CG67*AP$93</f>
        <v>0.024323094249032</v>
      </c>
      <c r="AQ67" s="62">
        <f>'Glad70-before-LQ'!AQ67*$CG67*AQ$93</f>
        <v>0.0011553700434617</v>
      </c>
      <c r="AR67" s="62">
        <f>'Glad70-before-LQ'!AR67*$CG67*AR$93</f>
        <v>0.00164046704831351</v>
      </c>
      <c r="AS67" s="62">
        <f>'Glad70-before-LQ'!AS67*$CG67*AS$93</f>
        <v>0.057262332728968</v>
      </c>
      <c r="AT67" s="62">
        <f>'Glad70-before-LQ'!AT67*$CG67*AT$93</f>
        <v>0.00157481934007141</v>
      </c>
      <c r="AU67" s="62">
        <f>'Glad70-before-LQ'!AU67*$CG67*AU$93</f>
        <v>0.000530321541237889</v>
      </c>
      <c r="AV67" s="62">
        <f>'Glad70-before-LQ'!AV67*$CG67*AV$93</f>
        <v>2.14062791672942e-06</v>
      </c>
      <c r="AW67" s="62">
        <f>'Glad70-before-LQ'!AW67*$CG67*AW$93</f>
        <v>1.17810272607793e-06</v>
      </c>
      <c r="AX67" s="62">
        <f>'Glad70-before-LQ'!AX67*$CG67*AX$93</f>
        <v>0.000148272805260352</v>
      </c>
      <c r="AY67" s="62">
        <f>'Glad70-before-LQ'!AY67*$CG67*AY$93</f>
        <v>2.24903721362811e-06</v>
      </c>
      <c r="AZ67" s="62">
        <f>'Glad70-before-LQ'!AZ67*$CG67*AZ$93</f>
        <v>0.0008735163052699079</v>
      </c>
      <c r="BA67" s="62">
        <f>'Glad70-before-LQ'!BA67*$CG67*BA$93</f>
        <v>0.00047854282647169</v>
      </c>
      <c r="BB67" s="62">
        <f>'Glad70-before-LQ'!BB67*$CG67*BB$93</f>
        <v>0.000126884324697112</v>
      </c>
      <c r="BC67" s="62">
        <f>'Glad70-before-LQ'!BC67*$CG67*BC$93</f>
        <v>0.0578601015169568</v>
      </c>
      <c r="BD67" s="62">
        <f>'Glad70-before-LQ'!BD67*$CG67*BD$93</f>
        <v>0.0373017227025108</v>
      </c>
      <c r="BE67" s="62">
        <f>'Glad70-before-LQ'!BE67*$CG67*BE$93</f>
        <v>0.231058999096209</v>
      </c>
      <c r="BF67" s="62">
        <f>'Glad70-before-LQ'!BF67*$CG67*BF$93</f>
        <v>5.97240963715689e-05</v>
      </c>
      <c r="BG67" s="62">
        <f>'Glad70-before-LQ'!BG67*$CG67*BG$93</f>
        <v>0.0760982948116566</v>
      </c>
      <c r="BH67" s="62">
        <f>'Glad70-before-LQ'!BH67*$CG67*BH$93</f>
        <v>0.0192153365611495</v>
      </c>
      <c r="BI67" s="62">
        <f>'Glad70-before-LQ'!BI67*$CG67*BI$93</f>
        <v>0.0207359152302873</v>
      </c>
      <c r="BJ67" s="62">
        <f>'Glad70-before-LQ'!BJ67*$CG67*BJ$93</f>
        <v>5.08261678501448e-05</v>
      </c>
      <c r="BK67" s="62">
        <f>'Glad70-before-LQ'!BK67*$CG67*BK$93</f>
        <v>0.0183864006776862</v>
      </c>
      <c r="BL67" s="62">
        <f>'Glad70-before-LQ'!BL67*$CG67*BL$93</f>
        <v>0.489299982218741</v>
      </c>
      <c r="BM67" s="62">
        <f>'Glad70-before-LQ'!BM67*$CG67*BM$93</f>
        <v>0.0723356549229642</v>
      </c>
      <c r="BN67" s="62">
        <f>'Glad70-before-LQ'!BN67*$CG67*BN$93</f>
        <v>0.00856583286037038</v>
      </c>
      <c r="BO67" s="62">
        <f>'Glad70-before-LQ'!BO67*$CG67*BO$93</f>
        <v>0.087937836603087</v>
      </c>
      <c r="BP67" s="62">
        <f>'Glad70-before-LQ'!BP67*$CG67*BP$93</f>
        <v>0.0270716540745781</v>
      </c>
      <c r="BQ67" s="62">
        <f>'Glad70-before-LQ'!BQ67*$CG67*BQ$93</f>
        <v>0.0211138859946769</v>
      </c>
      <c r="BR67" s="62">
        <f>'Glad70-before-LQ'!BR67*$CG67*BR$93</f>
        <v>0.00308767494979151</v>
      </c>
      <c r="BS67" s="62">
        <f>'Glad70-before-LQ'!BS67*$CG67*BS$93</f>
        <v>0.000314585785468655</v>
      </c>
      <c r="BT67" s="62">
        <f>'Glad70-before-LQ'!BT67*$CG67*BT$93</f>
        <v>0.026496248328646</v>
      </c>
      <c r="BU67" s="62">
        <f>'Glad70-before-LQ'!BU67*$CG67*BU$93</f>
        <v>0.0232272703525099</v>
      </c>
      <c r="BV67" s="4">
        <f>SUM(D67:BU67)</f>
        <v>2.42514099552773</v>
      </c>
      <c r="BW67" s="66">
        <f>'Glad-base'!BW67*'Households'!$B$3/'Households'!$B$7</f>
        <v>19.1530487201339</v>
      </c>
      <c r="BX67" s="66">
        <f>'Glad-base'!BX67*'Households'!$B$3/'Households'!$B$7</f>
        <v>3.76170339855819</v>
      </c>
      <c r="BY67" s="66">
        <f>'Glad-base'!BY67*'Businesses'!$B$4/'Businesses'!$C$4</f>
        <v>0.090880340173372</v>
      </c>
      <c r="BZ67" s="66">
        <f>'Glad-base'!BZ67*'Households'!$B$3/'Households'!$B$7</f>
        <v>0.00246361717816684</v>
      </c>
      <c r="CA67" s="66">
        <f>'Glad-base'!CA67*'Households'!$B$3/'Households'!$B$7</f>
        <v>0.0394731062100927</v>
      </c>
      <c r="CB67" s="66">
        <f>'Glad-base'!CB67*'Glad-id-output'!B65/'Glad-id-output'!E65</f>
        <v>3.22225984629446e-05</v>
      </c>
      <c r="CC67" s="62">
        <f>'Exports'!D68</f>
        <v>0.8</v>
      </c>
      <c r="CD67" s="4">
        <f>SUM(BW67:CC67)</f>
        <v>23.8476014048522</v>
      </c>
      <c r="CE67" s="4">
        <f>SUM(CD67,BV67)</f>
        <v>26.2727424003799</v>
      </c>
      <c r="CF67" s="67">
        <v>0.00118465435525532</v>
      </c>
      <c r="CG67" s="67">
        <f>'Glad-id-output'!I65</f>
        <v>0.6</v>
      </c>
    </row>
    <row r="68" ht="20.05" customHeight="1">
      <c r="A68" t="s" s="58">
        <v>1</v>
      </c>
      <c r="B68" s="59">
        <v>64</v>
      </c>
      <c r="C68" t="s" s="60">
        <v>220</v>
      </c>
      <c r="D68" s="61">
        <f>'Glad70-before-LQ'!D68*$CG68*D$93</f>
        <v>0.000887015973568721</v>
      </c>
      <c r="E68" s="62">
        <f>'Glad70-before-LQ'!E68*$CG68*E$93</f>
        <v>0.00503392782438666</v>
      </c>
      <c r="F68" s="62">
        <f>'Glad70-before-LQ'!F68*$CG68*F$93</f>
        <v>0.000196634333881714</v>
      </c>
      <c r="G68" s="62">
        <f>'Glad70-before-LQ'!G68*$CG68*G$93</f>
        <v>0.00280190868335961</v>
      </c>
      <c r="H68" s="62">
        <f>'Glad70-before-LQ'!H68*$CG68*H$93</f>
        <v>0.00103619420615689</v>
      </c>
      <c r="I68" s="62">
        <f>'Glad70-before-LQ'!I68*$CG68*I$93</f>
        <v>0.000548984348878253</v>
      </c>
      <c r="J68" s="62">
        <f>'Glad70-before-LQ'!J68*$CG68*J$93</f>
        <v>0.0866061492552507</v>
      </c>
      <c r="K68" s="63">
        <f>'Glad70-before-LQ'!K68*$CG68*K$93</f>
        <v>0.00433598562956252</v>
      </c>
      <c r="L68" s="62">
        <f>'Glad70-before-LQ'!L68*$CG68*L$93</f>
        <v>0.00145725519905702</v>
      </c>
      <c r="M68" s="62">
        <f>'Glad70-before-LQ'!M68*$CG68*M$93</f>
        <v>0.00643284736082101</v>
      </c>
      <c r="N68" s="62">
        <f>'Glad70-before-LQ'!N68*$CG68*N$93</f>
        <v>0.00222644492006322</v>
      </c>
      <c r="O68" s="62">
        <f>'Glad70-before-LQ'!O68*$CG68*O$93</f>
        <v>0.0135739614560973</v>
      </c>
      <c r="P68" s="62">
        <f>'Glad70-before-LQ'!P68*$CG68*P$93</f>
        <v>0.00446549669435607</v>
      </c>
      <c r="Q68" s="62">
        <f>'Glad70-before-LQ'!Q68*$CG68*Q$93</f>
        <v>0.00588010239286124</v>
      </c>
      <c r="R68" s="62">
        <f>'Glad70-before-LQ'!R68*$CG68*R$93</f>
        <v>0.00119200092248514</v>
      </c>
      <c r="S68" s="62">
        <f>'Glad70-before-LQ'!S68*$CG68*S$93</f>
        <v>0.00246473626827724</v>
      </c>
      <c r="T68" s="62">
        <f>'Glad70-before-LQ'!T68*$CG68*T$93</f>
        <v>0.0220428575440773</v>
      </c>
      <c r="U68" s="62">
        <f>'Glad70-before-LQ'!U68*$CG68*U$93</f>
        <v>3.11109323819114</v>
      </c>
      <c r="V68" s="62">
        <f>'Glad70-before-LQ'!V68*$CG68*V$93</f>
        <v>0.00527920959951698</v>
      </c>
      <c r="W68" s="62">
        <f>'Glad70-before-LQ'!W68*$CG68*W$93</f>
        <v>0.0443237268968287</v>
      </c>
      <c r="X68" s="64">
        <f>'Glad70-before-LQ'!X68*$CG68*X$93</f>
        <v>0</v>
      </c>
      <c r="Y68" s="62">
        <f>'Glad70-before-LQ'!Y68*$CG68*Y$93</f>
        <v>0.014704758978338</v>
      </c>
      <c r="Z68" s="62">
        <f>'Glad70-before-LQ'!Z68*$CG68*Z$93</f>
        <v>0.00272520777123841</v>
      </c>
      <c r="AA68" s="62">
        <f>'Glad70-before-LQ'!AA68*$CG68*AA$93</f>
        <v>0.009355383922485401</v>
      </c>
      <c r="AB68" s="62">
        <f>'Glad70-before-LQ'!AB68*$CG68*AB$93</f>
        <v>0.000380719345704998</v>
      </c>
      <c r="AC68" s="65">
        <f>'Glad70-before-LQ'!AC68*$CG68*AC$93</f>
        <v>0.0278866089741004</v>
      </c>
      <c r="AD68" s="62">
        <f>'Glad70-before-LQ'!AD68*$CG68*AD$93</f>
        <v>7.943463621954209e-06</v>
      </c>
      <c r="AE68" s="62">
        <f>'Glad70-before-LQ'!AE68*$CG68*AE$93</f>
        <v>0.005793668487304</v>
      </c>
      <c r="AF68" s="62">
        <f>'Glad70-before-LQ'!AF68*$CG68*AF$93</f>
        <v>2.19531501378451e-05</v>
      </c>
      <c r="AG68" s="62">
        <f>'Glad70-before-LQ'!AG68*$CG68*AG$93</f>
        <v>0.00178385255322415</v>
      </c>
      <c r="AH68" s="62">
        <f>'Glad70-before-LQ'!AH68*$CG68*AH$93</f>
        <v>0.0460012388781411</v>
      </c>
      <c r="AI68" s="62">
        <f>'Glad70-before-LQ'!AI68*$CG68*AI$93</f>
        <v>0.014520395118693</v>
      </c>
      <c r="AJ68" s="62">
        <f>'Glad70-before-LQ'!AJ68*$CG68*AJ$93</f>
        <v>0.0208243052795872</v>
      </c>
      <c r="AK68" s="62">
        <f>'Glad70-before-LQ'!AK68*$CG68*AK$93</f>
        <v>0.0438884578585547</v>
      </c>
      <c r="AL68" s="62">
        <f>'Glad70-before-LQ'!AL68*$CG68*AL$93</f>
        <v>0.0242846434723454</v>
      </c>
      <c r="AM68" s="62">
        <f>'Glad70-before-LQ'!AM68*$CG68*AM$93</f>
        <v>0.0191929673831846</v>
      </c>
      <c r="AN68" s="62">
        <f>'Glad70-before-LQ'!AN68*$CG68*AN$93</f>
        <v>0.000509701976199144</v>
      </c>
      <c r="AO68" s="62">
        <f>'Glad70-before-LQ'!AO68*$CG68*AO$93</f>
        <v>0.00215223253852245</v>
      </c>
      <c r="AP68" s="62">
        <f>'Glad70-before-LQ'!AP68*$CG68*AP$93</f>
        <v>0.0301349574147422</v>
      </c>
      <c r="AQ68" s="62">
        <f>'Glad70-before-LQ'!AQ68*$CG68*AQ$93</f>
        <v>4.49852770609968e-05</v>
      </c>
      <c r="AR68" s="62">
        <f>'Glad70-before-LQ'!AR68*$CG68*AR$93</f>
        <v>0.0354959969115175</v>
      </c>
      <c r="AS68" s="62">
        <f>'Glad70-before-LQ'!AS68*$CG68*AS$93</f>
        <v>0.09930370039445691</v>
      </c>
      <c r="AT68" s="62">
        <f>'Glad70-before-LQ'!AT68*$CG68*AT$93</f>
        <v>0.00703136909811961</v>
      </c>
      <c r="AU68" s="62">
        <f>'Glad70-before-LQ'!AU68*$CG68*AU$93</f>
        <v>5.52598662919526e-05</v>
      </c>
      <c r="AV68" s="62">
        <f>'Glad70-before-LQ'!AV68*$CG68*AV$93</f>
        <v>4.17517582780757e-06</v>
      </c>
      <c r="AW68" s="62">
        <f>'Glad70-before-LQ'!AW68*$CG68*AW$93</f>
        <v>9.62945371070407e-06</v>
      </c>
      <c r="AX68" s="62">
        <f>'Glad70-before-LQ'!AX68*$CG68*AX$93</f>
        <v>0.000491097503483529</v>
      </c>
      <c r="AY68" s="62">
        <f>'Glad70-before-LQ'!AY68*$CG68*AY$93</f>
        <v>9.01158342362558e-06</v>
      </c>
      <c r="AZ68" s="62">
        <f>'Glad70-before-LQ'!AZ68*$CG68*AZ$93</f>
        <v>0.0123538441085098</v>
      </c>
      <c r="BA68" s="62">
        <f>'Glad70-before-LQ'!BA68*$CG68*BA$93</f>
        <v>0.470752081868644</v>
      </c>
      <c r="BB68" s="62">
        <f>'Glad70-before-LQ'!BB68*$CG68*BB$93</f>
        <v>0.0417910302803152</v>
      </c>
      <c r="BC68" s="62">
        <f>'Glad70-before-LQ'!BC68*$CG68*BC$93</f>
        <v>0.0333528532640213</v>
      </c>
      <c r="BD68" s="62">
        <f>'Glad70-before-LQ'!BD68*$CG68*BD$93</f>
        <v>0.0148192958962725</v>
      </c>
      <c r="BE68" s="62">
        <f>'Glad70-before-LQ'!BE68*$CG68*BE$93</f>
        <v>0.101884890072917</v>
      </c>
      <c r="BF68" s="62">
        <f>'Glad70-before-LQ'!BF68*$CG68*BF$93</f>
        <v>0.000219427332479125</v>
      </c>
      <c r="BG68" s="62">
        <f>'Glad70-before-LQ'!BG68*$CG68*BG$93</f>
        <v>0.0835675175138975</v>
      </c>
      <c r="BH68" s="62">
        <f>'Glad70-before-LQ'!BH68*$CG68*BH$93</f>
        <v>0.07236877800438229</v>
      </c>
      <c r="BI68" s="62">
        <f>'Glad70-before-LQ'!BI68*$CG68*BI$93</f>
        <v>0.170235826474979</v>
      </c>
      <c r="BJ68" s="62">
        <f>'Glad70-before-LQ'!BJ68*$CG68*BJ$93</f>
        <v>0.00570288721226074</v>
      </c>
      <c r="BK68" s="62">
        <f>'Glad70-before-LQ'!BK68*$CG68*BK$93</f>
        <v>0.0567139158103977</v>
      </c>
      <c r="BL68" s="62">
        <f>'Glad70-before-LQ'!BL68*$CG68*BL$93</f>
        <v>0.579604938413894</v>
      </c>
      <c r="BM68" s="62">
        <f>'Glad70-before-LQ'!BM68*$CG68*BM$93</f>
        <v>0.0901284506150716</v>
      </c>
      <c r="BN68" s="62">
        <f>'Glad70-before-LQ'!BN68*$CG68*BN$93</f>
        <v>0.00846048273321191</v>
      </c>
      <c r="BO68" s="62">
        <f>'Glad70-before-LQ'!BO68*$CG68*BO$93</f>
        <v>4.28246488244234</v>
      </c>
      <c r="BP68" s="62">
        <f>'Glad70-before-LQ'!BP68*$CG68*BP$93</f>
        <v>0.569495048132593</v>
      </c>
      <c r="BQ68" s="62">
        <f>'Glad70-before-LQ'!BQ68*$CG68*BQ$93</f>
        <v>3.79959134499105e-05</v>
      </c>
      <c r="BR68" s="62">
        <f>'Glad70-before-LQ'!BR68*$CG68*BR$93</f>
        <v>0.00675551002282646</v>
      </c>
      <c r="BS68" s="62">
        <f>'Glad70-before-LQ'!BS68*$CG68*BS$93</f>
        <v>0.000658084357748996</v>
      </c>
      <c r="BT68" s="62">
        <f>'Glad70-before-LQ'!BT68*$CG68*BT$93</f>
        <v>0.0552163162514765</v>
      </c>
      <c r="BU68" s="62">
        <f>'Glad70-before-LQ'!BU68*$CG68*BU$93</f>
        <v>0.0444697684943426</v>
      </c>
      <c r="BV68" s="4">
        <f>SUM(D68:BU68)</f>
        <v>10.4295467247467</v>
      </c>
      <c r="BW68" s="66">
        <f>'Glad-base'!BW68*'Households'!$B$3/'Households'!$B$7</f>
        <v>113.2200817707</v>
      </c>
      <c r="BX68" s="66">
        <f>'Glad-base'!BX68*'Households'!$B$3/'Households'!$B$7</f>
        <v>188.562846549949</v>
      </c>
      <c r="BY68" s="66">
        <f>'Glad-base'!BY68*'Businesses'!$B$4/'Businesses'!$C$4</f>
        <v>0.367332769720714</v>
      </c>
      <c r="BZ68" s="66">
        <f>'Glad-base'!BZ68*'Households'!$B$3/'Households'!$B$7</f>
        <v>0.0089853958084449</v>
      </c>
      <c r="CA68" s="66">
        <f>'Glad-base'!CA68*'Households'!$B$3/'Households'!$B$7</f>
        <v>0.159715656797116</v>
      </c>
      <c r="CB68" s="66">
        <f>'Glad-base'!CB68*'Glad-id-output'!B66/'Glad-id-output'!E66</f>
        <v>0</v>
      </c>
      <c r="CC68" s="62">
        <f>'Exports'!D69</f>
        <v>39.9</v>
      </c>
      <c r="CD68" s="4">
        <f>SUM(BW68:CC68)</f>
        <v>342.218962142975</v>
      </c>
      <c r="CE68" s="4">
        <f>SUM(CD68,BV68)</f>
        <v>352.648508867722</v>
      </c>
      <c r="CF68" s="67">
        <v>0.007870298567048351</v>
      </c>
      <c r="CG68" s="67">
        <f>'Glad-id-output'!I66</f>
        <v>0.67</v>
      </c>
    </row>
    <row r="69" ht="20.05" customHeight="1">
      <c r="A69" t="s" s="58">
        <v>1</v>
      </c>
      <c r="B69" s="59">
        <v>65</v>
      </c>
      <c r="C69" t="s" s="60">
        <v>153</v>
      </c>
      <c r="D69" s="61">
        <f>'Glad70-before-LQ'!D69*$CG69*D$93</f>
        <v>2.67769034832762e-05</v>
      </c>
      <c r="E69" s="62">
        <f>'Glad70-before-LQ'!E69*$CG69*E$93</f>
        <v>0</v>
      </c>
      <c r="F69" s="62">
        <f>'Glad70-before-LQ'!F69*$CG69*F$93</f>
        <v>0</v>
      </c>
      <c r="G69" s="62">
        <f>'Glad70-before-LQ'!G69*$CG69*G$93</f>
        <v>0</v>
      </c>
      <c r="H69" s="62">
        <f>'Glad70-before-LQ'!H69*$CG69*H$93</f>
        <v>2.38845008327083e-06</v>
      </c>
      <c r="I69" s="62">
        <f>'Glad70-before-LQ'!I69*$CG69*I$93</f>
        <v>6.89142289878004e-05</v>
      </c>
      <c r="J69" s="62">
        <f>'Glad70-before-LQ'!J69*$CG69*J$93</f>
        <v>0.00063457294636245</v>
      </c>
      <c r="K69" s="63">
        <f>'Glad70-before-LQ'!K69*$CG69*K$93</f>
        <v>0.0009650962066274159</v>
      </c>
      <c r="L69" s="62">
        <f>'Glad70-before-LQ'!L69*$CG69*L$93</f>
        <v>1.94272537767346e-05</v>
      </c>
      <c r="M69" s="62">
        <f>'Glad70-before-LQ'!M69*$CG69*M$93</f>
        <v>4.42840335534417e-05</v>
      </c>
      <c r="N69" s="62">
        <f>'Glad70-before-LQ'!N69*$CG69*N$93</f>
        <v>8.657997305439291e-05</v>
      </c>
      <c r="O69" s="62">
        <f>'Glad70-before-LQ'!O69*$CG69*O$93</f>
        <v>1.8254774398863e-05</v>
      </c>
      <c r="P69" s="62">
        <f>'Glad70-before-LQ'!P69*$CG69*P$93</f>
        <v>4.24207046690603e-06</v>
      </c>
      <c r="Q69" s="62">
        <f>'Glad70-before-LQ'!Q69*$CG69*Q$93</f>
        <v>2.93858771006118e-05</v>
      </c>
      <c r="R69" s="62">
        <f>'Glad70-before-LQ'!R69*$CG69*R$93</f>
        <v>5.43051103364708e-06</v>
      </c>
      <c r="S69" s="62">
        <f>'Glad70-before-LQ'!S69*$CG69*S$93</f>
        <v>5.65630473743904e-06</v>
      </c>
      <c r="T69" s="62">
        <f>'Glad70-before-LQ'!T69*$CG69*T$93</f>
        <v>4.77286895344872e-05</v>
      </c>
      <c r="U69" s="62">
        <f>'Glad70-before-LQ'!U69*$CG69*U$93</f>
        <v>0.00075467637833839</v>
      </c>
      <c r="V69" s="62">
        <f>'Glad70-before-LQ'!V69*$CG69*V$93</f>
        <v>2.74647404085883e-05</v>
      </c>
      <c r="W69" s="62">
        <f>'Glad70-before-LQ'!W69*$CG69*W$93</f>
        <v>0.000836187472916052</v>
      </c>
      <c r="X69" s="64">
        <f>'Glad70-before-LQ'!X69*$CG69*X$93</f>
        <v>0</v>
      </c>
      <c r="Y69" s="62">
        <f>'Glad70-before-LQ'!Y69*$CG69*Y$93</f>
        <v>0.000233460603003614</v>
      </c>
      <c r="Z69" s="62">
        <f>'Glad70-before-LQ'!Z69*$CG69*Z$93</f>
        <v>3.3786474908182e-05</v>
      </c>
      <c r="AA69" s="62">
        <f>'Glad70-before-LQ'!AA69*$CG69*AA$93</f>
        <v>0.000225822159497246</v>
      </c>
      <c r="AB69" s="62">
        <f>'Glad70-before-LQ'!AB69*$CG69*AB$93</f>
        <v>4.34815605969899e-06</v>
      </c>
      <c r="AC69" s="65">
        <f>'Glad70-before-LQ'!AC69*$CG69*AC$93</f>
        <v>0.00131360739888028</v>
      </c>
      <c r="AD69" s="62">
        <f>'Glad70-before-LQ'!AD69*$CG69*AD$93</f>
        <v>6.3179722079192e-06</v>
      </c>
      <c r="AE69" s="62">
        <f>'Glad70-before-LQ'!AE69*$CG69*AE$93</f>
        <v>0.000220730564591561</v>
      </c>
      <c r="AF69" s="62">
        <f>'Glad70-before-LQ'!AF69*$CG69*AF$93</f>
        <v>3.91880112908398e-05</v>
      </c>
      <c r="AG69" s="62">
        <f>'Glad70-before-LQ'!AG69*$CG69*AG$93</f>
        <v>5.01131325849536e-05</v>
      </c>
      <c r="AH69" s="62">
        <f>'Glad70-before-LQ'!AH69*$CG69*AH$93</f>
        <v>0.000788386370190358</v>
      </c>
      <c r="AI69" s="62">
        <f>'Glad70-before-LQ'!AI69*$CG69*AI$93</f>
        <v>0.000214164616755855</v>
      </c>
      <c r="AJ69" s="62">
        <f>'Glad70-before-LQ'!AJ69*$CG69*AJ$93</f>
        <v>0.00206551219579435</v>
      </c>
      <c r="AK69" s="62">
        <f>'Glad70-before-LQ'!AK69*$CG69*AK$93</f>
        <v>0.00309028522219254</v>
      </c>
      <c r="AL69" s="62">
        <f>'Glad70-before-LQ'!AL69*$CG69*AL$93</f>
        <v>0.000221756416455169</v>
      </c>
      <c r="AM69" s="62">
        <f>'Glad70-before-LQ'!AM69*$CG69*AM$93</f>
        <v>0.00103575480487872</v>
      </c>
      <c r="AN69" s="62">
        <f>'Glad70-before-LQ'!AN69*$CG69*AN$93</f>
        <v>0.000291662951178443</v>
      </c>
      <c r="AO69" s="62">
        <f>'Glad70-before-LQ'!AO69*$CG69*AO$93</f>
        <v>0.00162956035975727</v>
      </c>
      <c r="AP69" s="62">
        <f>'Glad70-before-LQ'!AP69*$CG69*AP$93</f>
        <v>0.000283387817667814</v>
      </c>
      <c r="AQ69" s="62">
        <f>'Glad70-before-LQ'!AQ69*$CG69*AQ$93</f>
        <v>2.11168107181731e-05</v>
      </c>
      <c r="AR69" s="62">
        <f>'Glad70-before-LQ'!AR69*$CG69*AR$93</f>
        <v>0.000118706261741614</v>
      </c>
      <c r="AS69" s="62">
        <f>'Glad70-before-LQ'!AS69*$CG69*AS$93</f>
        <v>0.00123942886590572</v>
      </c>
      <c r="AT69" s="62">
        <f>'Glad70-before-LQ'!AT69*$CG69*AT$93</f>
        <v>6.637655998676239e-05</v>
      </c>
      <c r="AU69" s="62">
        <f>'Glad70-before-LQ'!AU69*$CG69*AU$93</f>
        <v>1.03357076240018e-05</v>
      </c>
      <c r="AV69" s="62">
        <f>'Glad70-before-LQ'!AV69*$CG69*AV$93</f>
        <v>7.65869099096525e-07</v>
      </c>
      <c r="AW69" s="62">
        <f>'Glad70-before-LQ'!AW69*$CG69*AW$93</f>
        <v>6.23646443090458e-06</v>
      </c>
      <c r="AX69" s="62">
        <f>'Glad70-before-LQ'!AX69*$CG69*AX$93</f>
        <v>0.000625583318535169</v>
      </c>
      <c r="AY69" s="62">
        <f>'Glad70-before-LQ'!AY69*$CG69*AY$93</f>
        <v>1.15626972041822e-05</v>
      </c>
      <c r="AZ69" s="62">
        <f>'Glad70-before-LQ'!AZ69*$CG69*AZ$93</f>
        <v>0.0050535558385692</v>
      </c>
      <c r="BA69" s="62">
        <f>'Glad70-before-LQ'!BA69*$CG69*BA$93</f>
        <v>0.00276042183430717</v>
      </c>
      <c r="BB69" s="62">
        <f>'Glad70-before-LQ'!BB69*$CG69*BB$93</f>
        <v>0.00071083986538752</v>
      </c>
      <c r="BC69" s="62">
        <f>'Glad70-before-LQ'!BC69*$CG69*BC$93</f>
        <v>0.00302505917029146</v>
      </c>
      <c r="BD69" s="62">
        <f>'Glad70-before-LQ'!BD69*$CG69*BD$93</f>
        <v>0.000389207608110097</v>
      </c>
      <c r="BE69" s="62">
        <f>'Glad70-before-LQ'!BE69*$CG69*BE$93</f>
        <v>0.0215764511391117</v>
      </c>
      <c r="BF69" s="62">
        <f>'Glad70-before-LQ'!BF69*$CG69*BF$93</f>
        <v>0.000342099590036347</v>
      </c>
      <c r="BG69" s="62">
        <f>'Glad70-before-LQ'!BG69*$CG69*BG$93</f>
        <v>0.0047922396817394</v>
      </c>
      <c r="BH69" s="62">
        <f>'Glad70-before-LQ'!BH69*$CG69*BH$93</f>
        <v>0.000167152174954279</v>
      </c>
      <c r="BI69" s="62">
        <f>'Glad70-before-LQ'!BI69*$CG69*BI$93</f>
        <v>0.00647736644945187</v>
      </c>
      <c r="BJ69" s="62">
        <f>'Glad70-before-LQ'!BJ69*$CG69*BJ$93</f>
        <v>1.49448865309955e-05</v>
      </c>
      <c r="BK69" s="62">
        <f>'Glad70-before-LQ'!BK69*$CG69*BK$93</f>
        <v>0.0040441497860183</v>
      </c>
      <c r="BL69" s="62">
        <f>'Glad70-before-LQ'!BL69*$CG69*BL$93</f>
        <v>0.00523267390153909</v>
      </c>
      <c r="BM69" s="62">
        <f>'Glad70-before-LQ'!BM69*$CG69*BM$93</f>
        <v>0.000558432416317948</v>
      </c>
      <c r="BN69" s="62">
        <f>'Glad70-before-LQ'!BN69*$CG69*BN$93</f>
        <v>0.000105664060562643</v>
      </c>
      <c r="BO69" s="62">
        <f>'Glad70-before-LQ'!BO69*$CG69*BO$93</f>
        <v>3.02770187542826</v>
      </c>
      <c r="BP69" s="62">
        <f>'Glad70-before-LQ'!BP69*$CG69*BP$93</f>
        <v>0.0810537748925637</v>
      </c>
      <c r="BQ69" s="62">
        <f>'Glad70-before-LQ'!BQ69*$CG69*BQ$93</f>
        <v>4.96679863648294e-05</v>
      </c>
      <c r="BR69" s="62">
        <f>'Glad70-before-LQ'!BR69*$CG69*BR$93</f>
        <v>4.12229720954017e-05</v>
      </c>
      <c r="BS69" s="62">
        <f>'Glad70-before-LQ'!BS69*$CG69*BS$93</f>
        <v>1.36093549360296e-05</v>
      </c>
      <c r="BT69" s="62">
        <f>'Glad70-before-LQ'!BT69*$CG69*BT$93</f>
        <v>0.000171386966220993</v>
      </c>
      <c r="BU69" s="62">
        <f>'Glad70-before-LQ'!BU69*$CG69*BU$93</f>
        <v>0.000582571554446228</v>
      </c>
      <c r="BV69" s="4">
        <f>SUM(D69:BU69)</f>
        <v>3.18228939215582</v>
      </c>
      <c r="BW69" s="66">
        <f>'Glad-base'!BW69*'Households'!$B$3/'Households'!$B$7</f>
        <v>65.5059933883316</v>
      </c>
      <c r="BX69" s="66">
        <f>'Glad-base'!BX69*'Households'!$B$3/'Households'!$B$7</f>
        <v>131.549156230690</v>
      </c>
      <c r="BY69" s="66">
        <f>'Glad-base'!BY69*'Businesses'!$B$4/'Businesses'!$C$4</f>
        <v>0.258242976434871</v>
      </c>
      <c r="BZ69" s="66">
        <f>'Glad-base'!BZ69*'Households'!$B$3/'Households'!$B$7</f>
        <v>0.0112809305252317</v>
      </c>
      <c r="CA69" s="66">
        <f>'Glad-base'!CA69*'Households'!$B$3/'Households'!$B$7</f>
        <v>0.109557820195675</v>
      </c>
      <c r="CB69" s="66">
        <f>'Glad-base'!CB69*'Glad-id-output'!B67/'Glad-id-output'!E67</f>
        <v>0</v>
      </c>
      <c r="CC69" s="62">
        <f>'Exports'!D70</f>
        <v>5</v>
      </c>
      <c r="CD69" s="4">
        <f>SUM(BW69:CC69)</f>
        <v>202.434231346177</v>
      </c>
      <c r="CE69" s="4">
        <f>SUM(CD69,BV69)</f>
        <v>205.616520738333</v>
      </c>
      <c r="CF69" s="67">
        <v>0.0058690406048142</v>
      </c>
      <c r="CG69" s="67">
        <f>'Glad-id-output'!I67</f>
        <v>0.46</v>
      </c>
    </row>
    <row r="70" ht="20.05" customHeight="1">
      <c r="A70" t="s" s="58">
        <v>1</v>
      </c>
      <c r="B70" s="59">
        <v>66</v>
      </c>
      <c r="C70" t="s" s="60">
        <v>154</v>
      </c>
      <c r="D70" s="61">
        <f>'Glad70-before-LQ'!D70*$CG70*D$93</f>
        <v>0.0040518693929574</v>
      </c>
      <c r="E70" s="62">
        <f>'Glad70-before-LQ'!E70*$CG70*E$93</f>
        <v>0.00150869160970361</v>
      </c>
      <c r="F70" s="62">
        <f>'Glad70-before-LQ'!F70*$CG70*F$93</f>
        <v>0.000370332010806687</v>
      </c>
      <c r="G70" s="62">
        <f>'Glad70-before-LQ'!G70*$CG70*G$93</f>
        <v>0.000366415081530729</v>
      </c>
      <c r="H70" s="62">
        <f>'Glad70-before-LQ'!H70*$CG70*H$93</f>
        <v>0.000443272599305169</v>
      </c>
      <c r="I70" s="62">
        <f>'Glad70-before-LQ'!I70*$CG70*I$93</f>
        <v>0.00258585438522852</v>
      </c>
      <c r="J70" s="62">
        <f>'Glad70-before-LQ'!J70*$CG70*J$93</f>
        <v>0.0522401173633395</v>
      </c>
      <c r="K70" s="63">
        <f>'Glad70-before-LQ'!K70*$CG70*K$93</f>
        <v>0.0158471133003413</v>
      </c>
      <c r="L70" s="62">
        <f>'Glad70-before-LQ'!L70*$CG70*L$93</f>
        <v>0.00284626657954027</v>
      </c>
      <c r="M70" s="62">
        <f>'Glad70-before-LQ'!M70*$CG70*M$93</f>
        <v>0.0121337680845356</v>
      </c>
      <c r="N70" s="62">
        <f>'Glad70-before-LQ'!N70*$CG70*N$93</f>
        <v>0.00020072980893076</v>
      </c>
      <c r="O70" s="62">
        <f>'Glad70-before-LQ'!O70*$CG70*O$93</f>
        <v>0.000756286983987261</v>
      </c>
      <c r="P70" s="62">
        <f>'Glad70-before-LQ'!P70*$CG70*P$93</f>
        <v>1.66964787255798e-05</v>
      </c>
      <c r="Q70" s="62">
        <f>'Glad70-before-LQ'!Q70*$CG70*Q$93</f>
        <v>0.000213892750961786</v>
      </c>
      <c r="R70" s="62">
        <f>'Glad70-before-LQ'!R70*$CG70*R$93</f>
        <v>2.20267357028117e-05</v>
      </c>
      <c r="S70" s="62">
        <f>'Glad70-before-LQ'!S70*$CG70*S$93</f>
        <v>3.68635907137443e-05</v>
      </c>
      <c r="T70" s="62">
        <f>'Glad70-before-LQ'!T70*$CG70*T$93</f>
        <v>0.00109655845063216</v>
      </c>
      <c r="U70" s="62">
        <f>'Glad70-before-LQ'!U70*$CG70*U$93</f>
        <v>0.00538553609139972</v>
      </c>
      <c r="V70" s="62">
        <f>'Glad70-before-LQ'!V70*$CG70*V$93</f>
        <v>0.000105878564473688</v>
      </c>
      <c r="W70" s="62">
        <f>'Glad70-before-LQ'!W70*$CG70*W$93</f>
        <v>0.00329065132696239</v>
      </c>
      <c r="X70" s="64">
        <f>'Glad70-before-LQ'!X70*$CG70*X$93</f>
        <v>0</v>
      </c>
      <c r="Y70" s="62">
        <f>'Glad70-before-LQ'!Y70*$CG70*Y$93</f>
        <v>0.00243865674229528</v>
      </c>
      <c r="Z70" s="62">
        <f>'Glad70-before-LQ'!Z70*$CG70*Z$93</f>
        <v>0.000776672929353342</v>
      </c>
      <c r="AA70" s="62">
        <f>'Glad70-before-LQ'!AA70*$CG70*AA$93</f>
        <v>0.000487529463042216</v>
      </c>
      <c r="AB70" s="62">
        <f>'Glad70-before-LQ'!AB70*$CG70*AB$93</f>
        <v>0.000167975885345393</v>
      </c>
      <c r="AC70" s="65">
        <f>'Glad70-before-LQ'!AC70*$CG70*AC$93</f>
        <v>0.0652376948210112</v>
      </c>
      <c r="AD70" s="62">
        <f>'Glad70-before-LQ'!AD70*$CG70*AD$93</f>
        <v>4.31477593362819e-06</v>
      </c>
      <c r="AE70" s="62">
        <f>'Glad70-before-LQ'!AE70*$CG70*AE$93</f>
        <v>0.00438008792368968</v>
      </c>
      <c r="AF70" s="62">
        <f>'Glad70-before-LQ'!AF70*$CG70*AF$93</f>
        <v>0.00041039284399479</v>
      </c>
      <c r="AG70" s="62">
        <f>'Glad70-before-LQ'!AG70*$CG70*AG$93</f>
        <v>0.00467257093079166</v>
      </c>
      <c r="AH70" s="62">
        <f>'Glad70-before-LQ'!AH70*$CG70*AH$93</f>
        <v>0.00180212295553629</v>
      </c>
      <c r="AI70" s="62">
        <f>'Glad70-before-LQ'!AI70*$CG70*AI$93</f>
        <v>0.008903014686447899</v>
      </c>
      <c r="AJ70" s="62">
        <f>'Glad70-before-LQ'!AJ70*$CG70*AJ$93</f>
        <v>0.00489692271222936</v>
      </c>
      <c r="AK70" s="62">
        <f>'Glad70-before-LQ'!AK70*$CG70*AK$93</f>
        <v>0.0258200171738423</v>
      </c>
      <c r="AL70" s="62">
        <f>'Glad70-before-LQ'!AL70*$CG70*AL$93</f>
        <v>0.0224374768004959</v>
      </c>
      <c r="AM70" s="62">
        <f>'Glad70-before-LQ'!AM70*$CG70*AM$93</f>
        <v>0.0260230539223679</v>
      </c>
      <c r="AN70" s="62">
        <f>'Glad70-before-LQ'!AN70*$CG70*AN$93</f>
        <v>0.00370603822781259</v>
      </c>
      <c r="AO70" s="62">
        <f>'Glad70-before-LQ'!AO70*$CG70*AO$93</f>
        <v>0.122187929339183</v>
      </c>
      <c r="AP70" s="62">
        <f>'Glad70-before-LQ'!AP70*$CG70*AP$93</f>
        <v>0.00604714692809634</v>
      </c>
      <c r="AQ70" s="62">
        <f>'Glad70-before-LQ'!AQ70*$CG70*AQ$93</f>
        <v>3.14203829455185e-05</v>
      </c>
      <c r="AR70" s="62">
        <f>'Glad70-before-LQ'!AR70*$CG70*AR$93</f>
        <v>0.00028457209173972</v>
      </c>
      <c r="AS70" s="62">
        <f>'Glad70-before-LQ'!AS70*$CG70*AS$93</f>
        <v>0.00218053646481592</v>
      </c>
      <c r="AT70" s="62">
        <f>'Glad70-before-LQ'!AT70*$CG70*AT$93</f>
        <v>0.0392308229749641</v>
      </c>
      <c r="AU70" s="62">
        <f>'Glad70-before-LQ'!AU70*$CG70*AU$93</f>
        <v>0.0666819740640891</v>
      </c>
      <c r="AV70" s="62">
        <f>'Glad70-before-LQ'!AV70*$CG70*AV$93</f>
        <v>0.014183229742138</v>
      </c>
      <c r="AW70" s="62">
        <f>'Glad70-before-LQ'!AW70*$CG70*AW$93</f>
        <v>0.000512743165036575</v>
      </c>
      <c r="AX70" s="62">
        <f>'Glad70-before-LQ'!AX70*$CG70*AX$93</f>
        <v>0.00552625520406327</v>
      </c>
      <c r="AY70" s="62">
        <f>'Glad70-before-LQ'!AY70*$CG70*AY$93</f>
        <v>0.00319680795471234</v>
      </c>
      <c r="AZ70" s="62">
        <f>'Glad70-before-LQ'!AZ70*$CG70*AZ$93</f>
        <v>0.00436153267409358</v>
      </c>
      <c r="BA70" s="62">
        <f>'Glad70-before-LQ'!BA70*$CG70*BA$93</f>
        <v>0.000562364705506935</v>
      </c>
      <c r="BB70" s="62">
        <f>'Glad70-before-LQ'!BB70*$CG70*BB$93</f>
        <v>0.00170271093154625</v>
      </c>
      <c r="BC70" s="62">
        <f>'Glad70-before-LQ'!BC70*$CG70*BC$93</f>
        <v>0.0894102731969358</v>
      </c>
      <c r="BD70" s="62">
        <f>'Glad70-before-LQ'!BD70*$CG70*BD$93</f>
        <v>0.00656491964788614</v>
      </c>
      <c r="BE70" s="62">
        <f>'Glad70-before-LQ'!BE70*$CG70*BE$93</f>
        <v>0.712768135384992</v>
      </c>
      <c r="BF70" s="62">
        <f>'Glad70-before-LQ'!BF70*$CG70*BF$93</f>
        <v>0.000272479243601759</v>
      </c>
      <c r="BG70" s="62">
        <f>'Glad70-before-LQ'!BG70*$CG70*BG$93</f>
        <v>0.264981060572375</v>
      </c>
      <c r="BH70" s="62">
        <f>'Glad70-before-LQ'!BH70*$CG70*BH$93</f>
        <v>0.0410101109689143</v>
      </c>
      <c r="BI70" s="62">
        <f>'Glad70-before-LQ'!BI70*$CG70*BI$93</f>
        <v>0.0324023378842848</v>
      </c>
      <c r="BJ70" s="62">
        <f>'Glad70-before-LQ'!BJ70*$CG70*BJ$93</f>
        <v>0.000773551851369858</v>
      </c>
      <c r="BK70" s="62">
        <f>'Glad70-before-LQ'!BK70*$CG70*BK$93</f>
        <v>0.0583363172286723</v>
      </c>
      <c r="BL70" s="62">
        <f>'Glad70-before-LQ'!BL70*$CG70*BL$93</f>
        <v>1.23276755429826</v>
      </c>
      <c r="BM70" s="62">
        <f>'Glad70-before-LQ'!BM70*$CG70*BM$93</f>
        <v>0.156456518036059</v>
      </c>
      <c r="BN70" s="62">
        <f>'Glad70-before-LQ'!BN70*$CG70*BN$93</f>
        <v>0.0243176013415662</v>
      </c>
      <c r="BO70" s="62">
        <f>'Glad70-before-LQ'!BO70*$CG70*BO$93</f>
        <v>0.169009860845237</v>
      </c>
      <c r="BP70" s="62">
        <f>'Glad70-before-LQ'!BP70*$CG70*BP$93</f>
        <v>0.267575782356521</v>
      </c>
      <c r="BQ70" s="62">
        <f>'Glad70-before-LQ'!BQ70*$CG70*BQ$93</f>
        <v>0.116540896563802</v>
      </c>
      <c r="BR70" s="62">
        <f>'Glad70-before-LQ'!BR70*$CG70*BR$93</f>
        <v>0.0843011561470557</v>
      </c>
      <c r="BS70" s="62">
        <f>'Glad70-before-LQ'!BS70*$CG70*BS$93</f>
        <v>0.0102195300497138</v>
      </c>
      <c r="BT70" s="62">
        <f>'Glad70-before-LQ'!BT70*$CG70*BT$93</f>
        <v>0.0020272352482669</v>
      </c>
      <c r="BU70" s="62">
        <f>'Glad70-before-LQ'!BU70*$CG70*BU$93</f>
        <v>0.0786662754793707</v>
      </c>
      <c r="BV70" s="4">
        <f>SUM(D70:BU70)</f>
        <v>3.89077500695178</v>
      </c>
      <c r="BW70" s="66">
        <f>'Glad-base'!BW70*'Households'!$B$3/'Households'!$B$7</f>
        <v>3.84856292131823</v>
      </c>
      <c r="BX70" s="66">
        <f>'Glad-base'!BX70*'Households'!$B$3/'Households'!$B$7</f>
        <v>8.667421109999999</v>
      </c>
      <c r="BY70" s="66">
        <f>'Glad-base'!BY70*'Businesses'!$B$4/'Businesses'!$C$4</f>
        <v>0.31782675093622</v>
      </c>
      <c r="BZ70" s="66">
        <f>'Glad-base'!BZ70*'Households'!$B$3/'Households'!$B$7</f>
        <v>0.00232837498455201</v>
      </c>
      <c r="CA70" s="66">
        <f>'Glad-base'!CA70*'Households'!$B$3/'Households'!$B$7</f>
        <v>0.00696362950566426</v>
      </c>
      <c r="CB70" s="66">
        <f>'Glad-base'!CB70*'Glad-id-output'!B68/'Glad-id-output'!E68</f>
        <v>9.67599785974617e-06</v>
      </c>
      <c r="CC70" s="62">
        <f>'Exports'!D71</f>
        <v>0.4</v>
      </c>
      <c r="CD70" s="4">
        <f>SUM(BW70:CC70)</f>
        <v>13.2431124627425</v>
      </c>
      <c r="CE70" s="4">
        <f>SUM(CD70,BV70)</f>
        <v>17.1338874696943</v>
      </c>
      <c r="CF70" s="67">
        <v>0.000640794560248091</v>
      </c>
      <c r="CG70" s="67">
        <f>'Glad-id-output'!I68</f>
        <v>0.3</v>
      </c>
    </row>
    <row r="71" ht="20.05" customHeight="1">
      <c r="A71" t="s" s="58">
        <v>1</v>
      </c>
      <c r="B71" s="59">
        <v>67</v>
      </c>
      <c r="C71" t="s" s="60">
        <v>221</v>
      </c>
      <c r="D71" s="61">
        <f>'Glad70-before-LQ'!D71*$CG71*D$93</f>
        <v>0.00454275988659755</v>
      </c>
      <c r="E71" s="62">
        <f>'Glad70-before-LQ'!E71*$CG71*E$93</f>
        <v>0.00313947542507159</v>
      </c>
      <c r="F71" s="62">
        <f>'Glad70-before-LQ'!F71*$CG71*F$93</f>
        <v>1.31410782277822e-05</v>
      </c>
      <c r="G71" s="62">
        <f>'Glad70-before-LQ'!G71*$CG71*G$93</f>
        <v>0.000376461994612369</v>
      </c>
      <c r="H71" s="62">
        <f>'Glad70-before-LQ'!H71*$CG71*H$93</f>
        <v>0.000543196227206605</v>
      </c>
      <c r="I71" s="62">
        <f>'Glad70-before-LQ'!I71*$CG71*I$93</f>
        <v>0.0433978413118144</v>
      </c>
      <c r="J71" s="62">
        <f>'Glad70-before-LQ'!J71*$CG71*J$93</f>
        <v>1.34597966072851</v>
      </c>
      <c r="K71" s="63">
        <f>'Glad70-before-LQ'!K71*$CG71*K$93</f>
        <v>0.109063960874326</v>
      </c>
      <c r="L71" s="62">
        <f>'Glad70-before-LQ'!L71*$CG71*L$93</f>
        <v>0.0349156442717541</v>
      </c>
      <c r="M71" s="62">
        <f>'Glad70-before-LQ'!M71*$CG71*M$93</f>
        <v>0.0007872898374921</v>
      </c>
      <c r="N71" s="62">
        <f>'Glad70-before-LQ'!N71*$CG71*N$93</f>
        <v>0.00060594788245049</v>
      </c>
      <c r="O71" s="62">
        <f>'Glad70-before-LQ'!O71*$CG71*O$93</f>
        <v>0.00065149176521453</v>
      </c>
      <c r="P71" s="62">
        <f>'Glad70-before-LQ'!P71*$CG71*P$93</f>
        <v>6.172196350589801e-05</v>
      </c>
      <c r="Q71" s="62">
        <f>'Glad70-before-LQ'!Q71*$CG71*Q$93</f>
        <v>1.45187139825158e-05</v>
      </c>
      <c r="R71" s="62">
        <f>'Glad70-before-LQ'!R71*$CG71*R$93</f>
        <v>0.000104391689112896</v>
      </c>
      <c r="S71" s="62">
        <f>'Glad70-before-LQ'!S71*$CG71*S$93</f>
        <v>0.00010225801183776</v>
      </c>
      <c r="T71" s="62">
        <f>'Glad70-before-LQ'!T71*$CG71*T$93</f>
        <v>0.00268951711621682</v>
      </c>
      <c r="U71" s="62">
        <f>'Glad70-before-LQ'!U71*$CG71*U$93</f>
        <v>0.00951977860020525</v>
      </c>
      <c r="V71" s="62">
        <f>'Glad70-before-LQ'!V71*$CG71*V$93</f>
        <v>0.000697277129278265</v>
      </c>
      <c r="W71" s="62">
        <f>'Glad70-before-LQ'!W71*$CG71*W$93</f>
        <v>0.0184914772063238</v>
      </c>
      <c r="X71" s="64">
        <f>'Glad70-before-LQ'!X71*$CG71*X$93</f>
        <v>0</v>
      </c>
      <c r="Y71" s="62">
        <f>'Glad70-before-LQ'!Y71*$CG71*Y$93</f>
        <v>0.00900726108651065</v>
      </c>
      <c r="Z71" s="62">
        <f>'Glad70-before-LQ'!Z71*$CG71*Z$93</f>
        <v>0.00470267691344165</v>
      </c>
      <c r="AA71" s="62">
        <f>'Glad70-before-LQ'!AA71*$CG71*AA$93</f>
        <v>0.00317300489219355</v>
      </c>
      <c r="AB71" s="62">
        <f>'Glad70-before-LQ'!AB71*$CG71*AB$93</f>
        <v>0.000211618138666329</v>
      </c>
      <c r="AC71" s="65">
        <f>'Glad70-before-LQ'!AC71*$CG71*AC$93</f>
        <v>0.0950148368566345</v>
      </c>
      <c r="AD71" s="62">
        <f>'Glad70-before-LQ'!AD71*$CG71*AD$93</f>
        <v>1.66501113354721e-05</v>
      </c>
      <c r="AE71" s="62">
        <f>'Glad70-before-LQ'!AE71*$CG71*AE$93</f>
        <v>0.00182696891293832</v>
      </c>
      <c r="AF71" s="62">
        <f>'Glad70-before-LQ'!AF71*$CG71*AF$93</f>
        <v>7.20849706018795e-05</v>
      </c>
      <c r="AG71" s="62">
        <f>'Glad70-before-LQ'!AG71*$CG71*AG$93</f>
        <v>0.0829656252673755</v>
      </c>
      <c r="AH71" s="62">
        <f>'Glad70-before-LQ'!AH71*$CG71*AH$93</f>
        <v>0.352451215177573</v>
      </c>
      <c r="AI71" s="62">
        <f>'Glad70-before-LQ'!AI71*$CG71*AI$93</f>
        <v>0.239586100588978</v>
      </c>
      <c r="AJ71" s="62">
        <f>'Glad70-before-LQ'!AJ71*$CG71*AJ$93</f>
        <v>0.305245898912355</v>
      </c>
      <c r="AK71" s="62">
        <f>'Glad70-before-LQ'!AK71*$CG71*AK$93</f>
        <v>0.409308148495414</v>
      </c>
      <c r="AL71" s="62">
        <f>'Glad70-before-LQ'!AL71*$CG71*AL$93</f>
        <v>0.0295538685357204</v>
      </c>
      <c r="AM71" s="62">
        <f>'Glad70-before-LQ'!AM71*$CG71*AM$93</f>
        <v>0.0221334616209508</v>
      </c>
      <c r="AN71" s="62">
        <f>'Glad70-before-LQ'!AN71*$CG71*AN$93</f>
        <v>0.0236415959771805</v>
      </c>
      <c r="AO71" s="62">
        <f>'Glad70-before-LQ'!AO71*$CG71*AO$93</f>
        <v>0.00502511669240945</v>
      </c>
      <c r="AP71" s="62">
        <f>'Glad70-before-LQ'!AP71*$CG71*AP$93</f>
        <v>0.0548071354857915</v>
      </c>
      <c r="AQ71" s="62">
        <f>'Glad70-before-LQ'!AQ71*$CG71*AQ$93</f>
        <v>0.00601595960262295</v>
      </c>
      <c r="AR71" s="62">
        <f>'Glad70-before-LQ'!AR71*$CG71*AR$93</f>
        <v>0.000556585544140145</v>
      </c>
      <c r="AS71" s="62">
        <f>'Glad70-before-LQ'!AS71*$CG71*AS$93</f>
        <v>0.00142960492817724</v>
      </c>
      <c r="AT71" s="62">
        <f>'Glad70-before-LQ'!AT71*$CG71*AT$93</f>
        <v>9.7933442382979e-06</v>
      </c>
      <c r="AU71" s="62">
        <f>'Glad70-before-LQ'!AU71*$CG71*AU$93</f>
        <v>0.057268552064903</v>
      </c>
      <c r="AV71" s="62">
        <f>'Glad70-before-LQ'!AV71*$CG71*AV$93</f>
        <v>2.30712119914171e-06</v>
      </c>
      <c r="AW71" s="62">
        <f>'Glad70-before-LQ'!AW71*$CG71*AW$93</f>
        <v>0.000826301483453885</v>
      </c>
      <c r="AX71" s="62">
        <f>'Glad70-before-LQ'!AX71*$CG71*AX$93</f>
        <v>0.000102541106419452</v>
      </c>
      <c r="AY71" s="62">
        <f>'Glad70-before-LQ'!AY71*$CG71*AY$93</f>
        <v>0.00054495053661587</v>
      </c>
      <c r="AZ71" s="62">
        <f>'Glad70-before-LQ'!AZ71*$CG71*AZ$93</f>
        <v>0.0168991317805447</v>
      </c>
      <c r="BA71" s="62">
        <f>'Glad70-before-LQ'!BA71*$CG71*BA$93</f>
        <v>0.00926329905186825</v>
      </c>
      <c r="BB71" s="62">
        <f>'Glad70-before-LQ'!BB71*$CG71*BB$93</f>
        <v>0.0392490006705291</v>
      </c>
      <c r="BC71" s="62">
        <f>'Glad70-before-LQ'!BC71*$CG71*BC$93</f>
        <v>0.109035420384551</v>
      </c>
      <c r="BD71" s="62">
        <f>'Glad70-before-LQ'!BD71*$CG71*BD$93</f>
        <v>0.06437065802191699</v>
      </c>
      <c r="BE71" s="62">
        <f>'Glad70-before-LQ'!BE71*$CG71*BE$93</f>
        <v>0.96645252043065</v>
      </c>
      <c r="BF71" s="62">
        <f>'Glad70-before-LQ'!BF71*$CG71*BF$93</f>
        <v>0.001389272273751</v>
      </c>
      <c r="BG71" s="62">
        <f>'Glad70-before-LQ'!BG71*$CG71*BG$93</f>
        <v>0.318430148213023</v>
      </c>
      <c r="BH71" s="62">
        <f>'Glad70-before-LQ'!BH71*$CG71*BH$93</f>
        <v>0.0070418152134667</v>
      </c>
      <c r="BI71" s="62">
        <f>'Glad70-before-LQ'!BI71*$CG71*BI$93</f>
        <v>0.12984075530253</v>
      </c>
      <c r="BJ71" s="62">
        <f>'Glad70-before-LQ'!BJ71*$CG71*BJ$93</f>
        <v>0.00302587610746679</v>
      </c>
      <c r="BK71" s="62">
        <f>'Glad70-before-LQ'!BK71*$CG71*BK$93</f>
        <v>0.153336089731872</v>
      </c>
      <c r="BL71" s="62">
        <f>'Glad70-before-LQ'!BL71*$CG71*BL$93</f>
        <v>1.75127059819295</v>
      </c>
      <c r="BM71" s="62">
        <f>'Glad70-before-LQ'!BM71*$CG71*BM$93</f>
        <v>0.195806515756386</v>
      </c>
      <c r="BN71" s="62">
        <f>'Glad70-before-LQ'!BN71*$CG71*BN$93</f>
        <v>0.0296366757035755</v>
      </c>
      <c r="BO71" s="62">
        <f>'Glad70-before-LQ'!BO71*$CG71*BO$93</f>
        <v>0.92472230419506</v>
      </c>
      <c r="BP71" s="62">
        <f>'Glad70-before-LQ'!BP71*$CG71*BP$93</f>
        <v>0.493998908419393</v>
      </c>
      <c r="BQ71" s="62">
        <f>'Glad70-before-LQ'!BQ71*$CG71*BQ$93</f>
        <v>0.0141851410213</v>
      </c>
      <c r="BR71" s="62">
        <f>'Glad70-before-LQ'!BR71*$CG71*BR$93</f>
        <v>0.870486117369185</v>
      </c>
      <c r="BS71" s="62">
        <f>'Glad70-before-LQ'!BS71*$CG71*BS$93</f>
        <v>0.0547205556801815</v>
      </c>
      <c r="BT71" s="62">
        <f>'Glad70-before-LQ'!BT71*$CG71*BT$93</f>
        <v>0.024205283408906</v>
      </c>
      <c r="BU71" s="62">
        <f>'Glad70-before-LQ'!BU71*$CG71*BU$93</f>
        <v>0.171226368032949</v>
      </c>
      <c r="BV71" s="4">
        <f>SUM(D71:BU71)</f>
        <v>9.62979013104364</v>
      </c>
      <c r="BW71" s="66">
        <f>'Glad-base'!BW71*'Households'!$B$3/'Households'!$B$7</f>
        <v>27.6107118747683</v>
      </c>
      <c r="BX71" s="66">
        <f>'Glad-base'!BX71*'Households'!$B$3/'Households'!$B$7</f>
        <v>8.37129683298661</v>
      </c>
      <c r="BY71" s="66">
        <f>'Glad-base'!BY71*'Businesses'!$B$4/'Businesses'!$C$4</f>
        <v>0.14450601273251</v>
      </c>
      <c r="BZ71" s="66">
        <f>'Glad-base'!BZ71*'Households'!$B$3/'Households'!$B$7</f>
        <v>0.00306877374871267</v>
      </c>
      <c r="CA71" s="66">
        <f>'Glad-base'!CA71*'Households'!$B$3/'Households'!$B$7</f>
        <v>0.06308705002059729</v>
      </c>
      <c r="CB71" s="66">
        <f>'Glad-base'!CB71*'Glad-id-output'!B69/'Glad-id-output'!E69</f>
        <v>0</v>
      </c>
      <c r="CC71" s="62">
        <f>'Exports'!D72</f>
        <v>1.1</v>
      </c>
      <c r="CD71" s="4">
        <f>SUM(BW71:CC71)</f>
        <v>37.2926705442567</v>
      </c>
      <c r="CE71" s="4">
        <f>SUM(CD71,BV71)</f>
        <v>46.9224606753003</v>
      </c>
      <c r="CF71" s="67">
        <v>0.0012729425671752</v>
      </c>
      <c r="CG71" s="67">
        <f>'Glad-id-output'!I69</f>
        <v>0.5</v>
      </c>
    </row>
    <row r="72" ht="20.05" customHeight="1">
      <c r="A72" t="s" s="58">
        <v>1</v>
      </c>
      <c r="B72" s="59">
        <v>68</v>
      </c>
      <c r="C72" t="s" s="60">
        <v>69</v>
      </c>
      <c r="D72" s="61">
        <f>'Glad70-before-LQ'!D72*$CG72*D$93</f>
        <v>0.00681873847201626</v>
      </c>
      <c r="E72" s="62">
        <f>'Glad70-before-LQ'!E72*$CG72*E$93</f>
        <v>0.00356074465298976</v>
      </c>
      <c r="F72" s="62">
        <f>'Glad70-before-LQ'!F72*$CG72*F$93</f>
        <v>1.59335573511859e-05</v>
      </c>
      <c r="G72" s="62">
        <f>'Glad70-before-LQ'!G72*$CG72*G$93</f>
        <v>0.000351523059477765</v>
      </c>
      <c r="H72" s="62">
        <f>'Glad70-before-LQ'!H72*$CG72*H$93</f>
        <v>0.000301161673737267</v>
      </c>
      <c r="I72" s="62">
        <f>'Glad70-before-LQ'!I72*$CG72*I$93</f>
        <v>0.008296186647957299</v>
      </c>
      <c r="J72" s="62">
        <f>'Glad70-before-LQ'!J72*$CG72*J$93</f>
        <v>0.150946959825777</v>
      </c>
      <c r="K72" s="63">
        <f>'Glad70-before-LQ'!K72*$CG72*K$93</f>
        <v>0.0135467904858584</v>
      </c>
      <c r="L72" s="62">
        <f>'Glad70-before-LQ'!L72*$CG72*L$93</f>
        <v>0.00340150842341496</v>
      </c>
      <c r="M72" s="62">
        <f>'Glad70-before-LQ'!M72*$CG72*M$93</f>
        <v>0.00263195479817761</v>
      </c>
      <c r="N72" s="62">
        <f>'Glad70-before-LQ'!N72*$CG72*N$93</f>
        <v>0.00109282694708949</v>
      </c>
      <c r="O72" s="62">
        <f>'Glad70-before-LQ'!O72*$CG72*O$93</f>
        <v>0.00424284370688964</v>
      </c>
      <c r="P72" s="62">
        <f>'Glad70-before-LQ'!P72*$CG72*P$93</f>
        <v>0.000111245143136712</v>
      </c>
      <c r="Q72" s="62">
        <f>'Glad70-before-LQ'!Q72*$CG72*Q$93</f>
        <v>7.258745676984929e-05</v>
      </c>
      <c r="R72" s="62">
        <f>'Glad70-before-LQ'!R72*$CG72*R$93</f>
        <v>0.000188633728327217</v>
      </c>
      <c r="S72" s="62">
        <f>'Glad70-before-LQ'!S72*$CG72*S$93</f>
        <v>0.000264180615706476</v>
      </c>
      <c r="T72" s="62">
        <f>'Glad70-before-LQ'!T72*$CG72*T$93</f>
        <v>0.0131503279532816</v>
      </c>
      <c r="U72" s="62">
        <f>'Glad70-before-LQ'!U72*$CG72*U$93</f>
        <v>0.0348803900709381</v>
      </c>
      <c r="V72" s="62">
        <f>'Glad70-before-LQ'!V72*$CG72*V$93</f>
        <v>0.00102542991653051</v>
      </c>
      <c r="W72" s="62">
        <f>'Glad70-before-LQ'!W72*$CG72*W$93</f>
        <v>0.0278939601418208</v>
      </c>
      <c r="X72" s="64">
        <f>'Glad70-before-LQ'!X72*$CG72*X$93</f>
        <v>0</v>
      </c>
      <c r="Y72" s="62">
        <f>'Glad70-before-LQ'!Y72*$CG72*Y$93</f>
        <v>0.0182000481575225</v>
      </c>
      <c r="Z72" s="62">
        <f>'Glad70-before-LQ'!Z72*$CG72*Z$93</f>
        <v>0.00415475167901061</v>
      </c>
      <c r="AA72" s="62">
        <f>'Glad70-before-LQ'!AA72*$CG72*AA$93</f>
        <v>0.00452510494557195</v>
      </c>
      <c r="AB72" s="62">
        <f>'Glad70-before-LQ'!AB72*$CG72*AB$93</f>
        <v>0.000268106357389722</v>
      </c>
      <c r="AC72" s="65">
        <f>'Glad70-before-LQ'!AC72*$CG72*AC$93</f>
        <v>0.0114846268652085</v>
      </c>
      <c r="AD72" s="62">
        <f>'Glad70-before-LQ'!AD72*$CG72*AD$93</f>
        <v>3.50429775150072e-05</v>
      </c>
      <c r="AE72" s="62">
        <f>'Glad70-before-LQ'!AE72*$CG72*AE$93</f>
        <v>0.00282044968140711</v>
      </c>
      <c r="AF72" s="62">
        <f>'Glad70-before-LQ'!AF72*$CG72*AF$93</f>
        <v>0.0027036778860064</v>
      </c>
      <c r="AG72" s="62">
        <f>'Glad70-before-LQ'!AG72*$CG72*AG$93</f>
        <v>0.0034414979220792</v>
      </c>
      <c r="AH72" s="62">
        <f>'Glad70-before-LQ'!AH72*$CG72*AH$93</f>
        <v>0.0202369753643945</v>
      </c>
      <c r="AI72" s="62">
        <f>'Glad70-before-LQ'!AI72*$CG72*AI$93</f>
        <v>0.0626389246384338</v>
      </c>
      <c r="AJ72" s="62">
        <f>'Glad70-before-LQ'!AJ72*$CG72*AJ$93</f>
        <v>0.00797845177969851</v>
      </c>
      <c r="AK72" s="62">
        <f>'Glad70-before-LQ'!AK72*$CG72*AK$93</f>
        <v>0.0103658830823568</v>
      </c>
      <c r="AL72" s="62">
        <f>'Glad70-before-LQ'!AL72*$CG72*AL$93</f>
        <v>0.000735091957359915</v>
      </c>
      <c r="AM72" s="62">
        <f>'Glad70-before-LQ'!AM72*$CG72*AM$93</f>
        <v>0.00184930284794551</v>
      </c>
      <c r="AN72" s="62">
        <f>'Glad70-before-LQ'!AN72*$CG72*AN$93</f>
        <v>0.0129483943116216</v>
      </c>
      <c r="AO72" s="62">
        <f>'Glad70-before-LQ'!AO72*$CG72*AO$93</f>
        <v>0.005784195670716</v>
      </c>
      <c r="AP72" s="62">
        <f>'Glad70-before-LQ'!AP72*$CG72*AP$93</f>
        <v>0.00347150076643071</v>
      </c>
      <c r="AQ72" s="62">
        <f>'Glad70-before-LQ'!AQ72*$CG72*AQ$93</f>
        <v>0.000318920953383159</v>
      </c>
      <c r="AR72" s="62">
        <f>'Glad70-before-LQ'!AR72*$CG72*AR$93</f>
        <v>0.00172539432530731</v>
      </c>
      <c r="AS72" s="62">
        <f>'Glad70-before-LQ'!AS72*$CG72*AS$93</f>
        <v>0.0125677312561477</v>
      </c>
      <c r="AT72" s="62">
        <f>'Glad70-before-LQ'!AT72*$CG72*AT$93</f>
        <v>7.618973884630229e-05</v>
      </c>
      <c r="AU72" s="62">
        <f>'Glad70-before-LQ'!AU72*$CG72*AU$93</f>
        <v>0.000262941278790885</v>
      </c>
      <c r="AV72" s="62">
        <f>'Glad70-before-LQ'!AV72*$CG72*AV$93</f>
        <v>9.35311691082972e-05</v>
      </c>
      <c r="AW72" s="62">
        <f>'Glad70-before-LQ'!AW72*$CG72*AW$93</f>
        <v>0.000899753917705302</v>
      </c>
      <c r="AX72" s="62">
        <f>'Glad70-before-LQ'!AX72*$CG72*AX$93</f>
        <v>0.00089466643825344</v>
      </c>
      <c r="AY72" s="62">
        <f>'Glad70-before-LQ'!AY72*$CG72*AY$93</f>
        <v>3.19495580641875e-05</v>
      </c>
      <c r="AZ72" s="62">
        <f>'Glad70-before-LQ'!AZ72*$CG72*AZ$93</f>
        <v>0.0022360073510253</v>
      </c>
      <c r="BA72" s="62">
        <f>'Glad70-before-LQ'!BA72*$CG72*BA$93</f>
        <v>0.000437943093821799</v>
      </c>
      <c r="BB72" s="62">
        <f>'Glad70-before-LQ'!BB72*$CG72*BB$93</f>
        <v>0.00115492967502956</v>
      </c>
      <c r="BC72" s="62">
        <f>'Glad70-before-LQ'!BC72*$CG72*BC$93</f>
        <v>0.00974477676527454</v>
      </c>
      <c r="BD72" s="62">
        <f>'Glad70-before-LQ'!BD72*$CG72*BD$93</f>
        <v>0.00561110090131329</v>
      </c>
      <c r="BE72" s="62">
        <f>'Glad70-before-LQ'!BE72*$CG72*BE$93</f>
        <v>0.14628272674732</v>
      </c>
      <c r="BF72" s="62">
        <f>'Glad70-before-LQ'!BF72*$CG72*BF$93</f>
        <v>0.0016007510472553</v>
      </c>
      <c r="BG72" s="62">
        <f>'Glad70-before-LQ'!BG72*$CG72*BG$93</f>
        <v>0.0650315987928609</v>
      </c>
      <c r="BH72" s="62">
        <f>'Glad70-before-LQ'!BH72*$CG72*BH$93</f>
        <v>0.00363871659623124</v>
      </c>
      <c r="BI72" s="62">
        <f>'Glad70-before-LQ'!BI72*$CG72*BI$93</f>
        <v>0.0076596293235345</v>
      </c>
      <c r="BJ72" s="62">
        <f>'Glad70-before-LQ'!BJ72*$CG72*BJ$93</f>
        <v>4.09424713863447e-05</v>
      </c>
      <c r="BK72" s="62">
        <f>'Glad70-before-LQ'!BK72*$CG72*BK$93</f>
        <v>0.0137479443225963</v>
      </c>
      <c r="BL72" s="62">
        <f>'Glad70-before-LQ'!BL72*$CG72*BL$93</f>
        <v>0.0223368732464832</v>
      </c>
      <c r="BM72" s="62">
        <f>'Glad70-before-LQ'!BM72*$CG72*BM$93</f>
        <v>0.00390292504972239</v>
      </c>
      <c r="BN72" s="62">
        <f>'Glad70-before-LQ'!BN72*$CG72*BN$93</f>
        <v>0.000334747781164494</v>
      </c>
      <c r="BO72" s="62">
        <f>'Glad70-before-LQ'!BO72*$CG72*BO$93</f>
        <v>0.00778640118432363</v>
      </c>
      <c r="BP72" s="62">
        <f>'Glad70-before-LQ'!BP72*$CG72*BP$93</f>
        <v>0.00438047583621519</v>
      </c>
      <c r="BQ72" s="62">
        <f>'Glad70-before-LQ'!BQ72*$CG72*BQ$93</f>
        <v>0.000135470377982049</v>
      </c>
      <c r="BR72" s="62">
        <f>'Glad70-before-LQ'!BR72*$CG72*BR$93</f>
        <v>0.000879666961046421</v>
      </c>
      <c r="BS72" s="62">
        <f>'Glad70-before-LQ'!BS72*$CG72*BS$93</f>
        <v>0.0292263438054889</v>
      </c>
      <c r="BT72" s="62">
        <f>'Glad70-before-LQ'!BT72*$CG72*BT$93</f>
        <v>0.0249392480606471</v>
      </c>
      <c r="BU72" s="62">
        <f>'Glad70-before-LQ'!BU72*$CG72*BU$93</f>
        <v>0.00444325583193771</v>
      </c>
      <c r="BV72" s="4">
        <f>SUM(D72:BU72)</f>
        <v>0.818859508026183</v>
      </c>
      <c r="BW72" s="66">
        <f>'Glad-base'!BW72*'Households'!$B$3/'Households'!$B$7</f>
        <v>29.0981380618641</v>
      </c>
      <c r="BX72" s="66">
        <f>'Glad-base'!BX72*'Households'!$B$3/'Households'!$B$7</f>
        <v>0.485143304737384</v>
      </c>
      <c r="BY72" s="66">
        <f>'Glad-base'!BY72*'Businesses'!$B$4/'Businesses'!$C$4</f>
        <v>0.0775519150854778</v>
      </c>
      <c r="BZ72" s="66">
        <f>'Glad-base'!BZ72*'Households'!$B$3/'Households'!$B$7</f>
        <v>0.00154916499485067</v>
      </c>
      <c r="CA72" s="66">
        <f>'Glad-base'!CA72*'Households'!$B$3/'Households'!$B$7</f>
        <v>0.033910561946447</v>
      </c>
      <c r="CB72" s="66">
        <f>'Glad-base'!CB72*'Glad-id-output'!B70/'Glad-id-output'!E70</f>
        <v>0</v>
      </c>
      <c r="CC72" s="62">
        <f>'Exports'!D73</f>
        <v>0.3</v>
      </c>
      <c r="CD72" s="4">
        <f>SUM(BW72:CC72)</f>
        <v>29.9962930086283</v>
      </c>
      <c r="CE72" s="4">
        <f>SUM(CD72,BV72)</f>
        <v>30.8151525166545</v>
      </c>
      <c r="CF72" s="67">
        <v>0.000311755049618123</v>
      </c>
      <c r="CG72" s="67">
        <f>'Glad-id-output'!I70</f>
        <v>0.3</v>
      </c>
    </row>
    <row r="73" ht="20.05" customHeight="1">
      <c r="A73" t="s" s="58">
        <v>1</v>
      </c>
      <c r="B73" s="59">
        <v>69</v>
      </c>
      <c r="C73" t="s" s="60">
        <v>222</v>
      </c>
      <c r="D73" s="61">
        <f>'Glad70-before-LQ'!D73*$CG73*D$93</f>
        <v>1.0146614724735</v>
      </c>
      <c r="E73" s="62">
        <f>'Glad70-before-LQ'!E73*$CG73*E$93</f>
        <v>0.129534503137014</v>
      </c>
      <c r="F73" s="62">
        <f>'Glad70-before-LQ'!F73*$CG73*F$93</f>
        <v>0.00757939064033644</v>
      </c>
      <c r="G73" s="62">
        <f>'Glad70-before-LQ'!G73*$CG73*G$93</f>
        <v>0.07476181490322149</v>
      </c>
      <c r="H73" s="62">
        <f>'Glad70-before-LQ'!H73*$CG73*H$93</f>
        <v>0.134324633928042</v>
      </c>
      <c r="I73" s="62">
        <f>'Glad70-before-LQ'!I73*$CG73*I$93</f>
        <v>1.42946588636502</v>
      </c>
      <c r="J73" s="62">
        <f>'Glad70-before-LQ'!J73*$CG73*J$93</f>
        <v>28.957397970120</v>
      </c>
      <c r="K73" s="63">
        <f>'Glad70-before-LQ'!K73*$CG73*K$93</f>
        <v>7.63654117802053</v>
      </c>
      <c r="L73" s="62">
        <f>'Glad70-before-LQ'!L73*$CG73*L$93</f>
        <v>0.702456703759838</v>
      </c>
      <c r="M73" s="62">
        <f>'Glad70-before-LQ'!M73*$CG73*M$93</f>
        <v>0.98884419433399</v>
      </c>
      <c r="N73" s="62">
        <f>'Glad70-before-LQ'!N73*$CG73*N$93</f>
        <v>0.110084282579502</v>
      </c>
      <c r="O73" s="62">
        <f>'Glad70-before-LQ'!O73*$CG73*O$93</f>
        <v>0.0456679184324915</v>
      </c>
      <c r="P73" s="62">
        <f>'Glad70-before-LQ'!P73*$CG73*P$93</f>
        <v>0.0313573460623491</v>
      </c>
      <c r="Q73" s="62">
        <f>'Glad70-before-LQ'!Q73*$CG73*Q$93</f>
        <v>0.118644668802309</v>
      </c>
      <c r="R73" s="62">
        <f>'Glad70-before-LQ'!R73*$CG73*R$93</f>
        <v>0.0221785456869793</v>
      </c>
      <c r="S73" s="62">
        <f>'Glad70-before-LQ'!S73*$CG73*S$93</f>
        <v>0.0360576539121817</v>
      </c>
      <c r="T73" s="62">
        <f>'Glad70-before-LQ'!T73*$CG73*T$93</f>
        <v>2.44975842151458</v>
      </c>
      <c r="U73" s="62">
        <f>'Glad70-before-LQ'!U73*$CG73*U$93</f>
        <v>2.27775686686997</v>
      </c>
      <c r="V73" s="62">
        <f>'Glad70-before-LQ'!V73*$CG73*V$93</f>
        <v>0.131932475221997</v>
      </c>
      <c r="W73" s="62">
        <f>'Glad70-before-LQ'!W73*$CG73*W$93</f>
        <v>3.63876198453968</v>
      </c>
      <c r="X73" s="64">
        <f>'Glad70-before-LQ'!X73*$CG73*X$93</f>
        <v>0</v>
      </c>
      <c r="Y73" s="62">
        <f>'Glad70-before-LQ'!Y73*$CG73*Y$93</f>
        <v>1.059486617520</v>
      </c>
      <c r="Z73" s="62">
        <f>'Glad70-before-LQ'!Z73*$CG73*Z$93</f>
        <v>0.255271182708065</v>
      </c>
      <c r="AA73" s="62">
        <f>'Glad70-before-LQ'!AA73*$CG73*AA$93</f>
        <v>0.217641386065041</v>
      </c>
      <c r="AB73" s="62">
        <f>'Glad70-before-LQ'!AB73*$CG73*AB$93</f>
        <v>0.0259097639709948</v>
      </c>
      <c r="AC73" s="65">
        <f>'Glad70-before-LQ'!AC73*$CG73*AC$93</f>
        <v>3.08953828364098</v>
      </c>
      <c r="AD73" s="62">
        <f>'Glad70-before-LQ'!AD73*$CG73*AD$93</f>
        <v>0.0219578040252382</v>
      </c>
      <c r="AE73" s="62">
        <f>'Glad70-before-LQ'!AE73*$CG73*AE$93</f>
        <v>0.572662809974779</v>
      </c>
      <c r="AF73" s="62">
        <f>'Glad70-before-LQ'!AF73*$CG73*AF$93</f>
        <v>2.31063622209444</v>
      </c>
      <c r="AG73" s="62">
        <f>'Glad70-before-LQ'!AG73*$CG73*AG$93</f>
        <v>0.649285949484192</v>
      </c>
      <c r="AH73" s="62">
        <f>'Glad70-before-LQ'!AH73*$CG73*AH$93</f>
        <v>3.86331946916886</v>
      </c>
      <c r="AI73" s="62">
        <f>'Glad70-before-LQ'!AI73*$CG73*AI$93</f>
        <v>4.97207570845069</v>
      </c>
      <c r="AJ73" s="62">
        <f>'Glad70-before-LQ'!AJ73*$CG73*AJ$93</f>
        <v>2.66389910215684</v>
      </c>
      <c r="AK73" s="62">
        <f>'Glad70-before-LQ'!AK73*$CG73*AK$93</f>
        <v>2.89472063994539</v>
      </c>
      <c r="AL73" s="62">
        <f>'Glad70-before-LQ'!AL73*$CG73*AL$93</f>
        <v>0.06768170934449071</v>
      </c>
      <c r="AM73" s="62">
        <f>'Glad70-before-LQ'!AM73*$CG73*AM$93</f>
        <v>0.229577941649694</v>
      </c>
      <c r="AN73" s="62">
        <f>'Glad70-before-LQ'!AN73*$CG73*AN$93</f>
        <v>18.3957111483537</v>
      </c>
      <c r="AO73" s="62">
        <f>'Glad70-before-LQ'!AO73*$CG73*AO$93</f>
        <v>1.81920770948799</v>
      </c>
      <c r="AP73" s="62">
        <f>'Glad70-before-LQ'!AP73*$CG73*AP$93</f>
        <v>1.58537173298855</v>
      </c>
      <c r="AQ73" s="62">
        <f>'Glad70-before-LQ'!AQ73*$CG73*AQ$93</f>
        <v>0.075518443096078</v>
      </c>
      <c r="AR73" s="62">
        <f>'Glad70-before-LQ'!AR73*$CG73*AR$93</f>
        <v>1.12644652969217</v>
      </c>
      <c r="AS73" s="62">
        <f>'Glad70-before-LQ'!AS73*$CG73*AS$93</f>
        <v>7.04905518339161</v>
      </c>
      <c r="AT73" s="62">
        <f>'Glad70-before-LQ'!AT73*$CG73*AT$93</f>
        <v>0.0173103351120416</v>
      </c>
      <c r="AU73" s="62">
        <f>'Glad70-before-LQ'!AU73*$CG73*AU$93</f>
        <v>0.0174162519039616</v>
      </c>
      <c r="AV73" s="62">
        <f>'Glad70-before-LQ'!AV73*$CG73*AV$93</f>
        <v>0.00512180906209458</v>
      </c>
      <c r="AW73" s="62">
        <f>'Glad70-before-LQ'!AW73*$CG73*AW$93</f>
        <v>0.0228365061998144</v>
      </c>
      <c r="AX73" s="62">
        <f>'Glad70-before-LQ'!AX73*$CG73*AX$93</f>
        <v>0.483232162626241</v>
      </c>
      <c r="AY73" s="62">
        <f>'Glad70-before-LQ'!AY73*$CG73*AY$93</f>
        <v>0.00397528352200992</v>
      </c>
      <c r="AZ73" s="62">
        <f>'Glad70-before-LQ'!AZ73*$CG73*AZ$93</f>
        <v>0.229992700316933</v>
      </c>
      <c r="BA73" s="62">
        <f>'Glad70-before-LQ'!BA73*$CG73*BA$93</f>
        <v>0.0422950039292428</v>
      </c>
      <c r="BB73" s="62">
        <f>'Glad70-before-LQ'!BB73*$CG73*BB$93</f>
        <v>0.234060385162827</v>
      </c>
      <c r="BC73" s="62">
        <f>'Glad70-before-LQ'!BC73*$CG73*BC$93</f>
        <v>1.19819031906394</v>
      </c>
      <c r="BD73" s="62">
        <f>'Glad70-before-LQ'!BD73*$CG73*BD$93</f>
        <v>0.522788240642953</v>
      </c>
      <c r="BE73" s="62">
        <f>'Glad70-before-LQ'!BE73*$CG73*BE$93</f>
        <v>5.49037708709838</v>
      </c>
      <c r="BF73" s="62">
        <f>'Glad70-before-LQ'!BF73*$CG73*BF$93</f>
        <v>0.0871833763277514</v>
      </c>
      <c r="BG73" s="62">
        <f>'Glad70-before-LQ'!BG73*$CG73*BG$93</f>
        <v>2.84982284360068</v>
      </c>
      <c r="BH73" s="62">
        <f>'Glad70-before-LQ'!BH73*$CG73*BH$93</f>
        <v>1.4431307990111</v>
      </c>
      <c r="BI73" s="62">
        <f>'Glad70-before-LQ'!BI73*$CG73*BI$93</f>
        <v>0.558318215312572</v>
      </c>
      <c r="BJ73" s="62">
        <f>'Glad70-before-LQ'!BJ73*$CG73*BJ$93</f>
        <v>0.00853826468334354</v>
      </c>
      <c r="BK73" s="62">
        <f>'Glad70-before-LQ'!BK73*$CG73*BK$93</f>
        <v>0.993512045509682</v>
      </c>
      <c r="BL73" s="62">
        <f>'Glad70-before-LQ'!BL73*$CG73*BL$93</f>
        <v>2.57126638876331</v>
      </c>
      <c r="BM73" s="62">
        <f>'Glad70-before-LQ'!BM73*$CG73*BM$93</f>
        <v>0.332728281975053</v>
      </c>
      <c r="BN73" s="62">
        <f>'Glad70-before-LQ'!BN73*$CG73*BN$93</f>
        <v>0.0377721117901381</v>
      </c>
      <c r="BO73" s="62">
        <f>'Glad70-before-LQ'!BO73*$CG73*BO$93</f>
        <v>1.40011037448077</v>
      </c>
      <c r="BP73" s="62">
        <f>'Glad70-before-LQ'!BP73*$CG73*BP$93</f>
        <v>1.10628070047603</v>
      </c>
      <c r="BQ73" s="62">
        <f>'Glad70-before-LQ'!BQ73*$CG73*BQ$93</f>
        <v>0.0228658567700688</v>
      </c>
      <c r="BR73" s="62">
        <f>'Glad70-before-LQ'!BR73*$CG73*BR$93</f>
        <v>0.047933161544009</v>
      </c>
      <c r="BS73" s="62">
        <f>'Glad70-before-LQ'!BS73*$CG73*BS$93</f>
        <v>0.0142538773256101</v>
      </c>
      <c r="BT73" s="62">
        <f>'Glad70-before-LQ'!BT73*$CG73*BT$93</f>
        <v>1.65258423579348</v>
      </c>
      <c r="BU73" s="62">
        <f>'Glad70-before-LQ'!BU73*$CG73*BU$93</f>
        <v>0.584737992414322</v>
      </c>
      <c r="BV73" s="4">
        <f>SUM(D73:BU73)</f>
        <v>124.861377858932</v>
      </c>
      <c r="BW73" s="66">
        <f>'Glad-base'!BW73*'Households'!$B$3/'Households'!$B$7</f>
        <v>33.6089996196395</v>
      </c>
      <c r="BX73" s="66">
        <f>'Glad-base'!BX73*'Households'!$B$3/'Households'!$B$7</f>
        <v>0</v>
      </c>
      <c r="BY73" s="66">
        <f>'Glad-base'!BY73*'Businesses'!$B$4/'Businesses'!$C$4</f>
        <v>0.106398080872662</v>
      </c>
      <c r="BZ73" s="66">
        <f>'Glad-base'!BZ73*'Households'!$B$3/'Households'!$B$7</f>
        <v>0.00276156797116375</v>
      </c>
      <c r="CA73" s="66">
        <f>'Glad-base'!CA73*'Households'!$B$3/'Households'!$B$7</f>
        <v>0.0466982636663234</v>
      </c>
      <c r="CB73" s="66">
        <f>'Glad-base'!CB73*'Glad-id-output'!B71/'Glad-id-output'!E71</f>
        <v>0.000978412201007556</v>
      </c>
      <c r="CC73" s="62">
        <f>'Exports'!D74</f>
        <v>9.9</v>
      </c>
      <c r="CD73" s="4">
        <f>SUM(BW73:CC73)</f>
        <v>43.6658359443507</v>
      </c>
      <c r="CE73" s="4">
        <f>SUM(CD73,BV73)</f>
        <v>168.527213803283</v>
      </c>
      <c r="CF73" s="67">
        <v>0.00622003942153564</v>
      </c>
      <c r="CG73" s="67">
        <f>'Glad-id-output'!I71</f>
        <v>1</v>
      </c>
    </row>
    <row r="74" ht="20.05" customHeight="1">
      <c r="A74" t="s" s="58">
        <v>1</v>
      </c>
      <c r="B74" s="59">
        <v>70</v>
      </c>
      <c r="C74" t="s" s="60">
        <v>223</v>
      </c>
      <c r="D74" s="61">
        <f>'Glad70-before-LQ'!D74*$CG74*D$93</f>
        <v>0.0176586006417626</v>
      </c>
      <c r="E74" s="62">
        <f>'Glad70-before-LQ'!E74*$CG74*E$93</f>
        <v>0.00879097381650305</v>
      </c>
      <c r="F74" s="62">
        <f>'Glad70-before-LQ'!F74*$CG74*F$93</f>
        <v>0.00506082525293701</v>
      </c>
      <c r="G74" s="62">
        <f>'Glad70-before-LQ'!G74*$CG74*G$93</f>
        <v>0.00312802380508941</v>
      </c>
      <c r="H74" s="62">
        <f>'Glad70-before-LQ'!H74*$CG74*H$93</f>
        <v>0.000912416192962045</v>
      </c>
      <c r="I74" s="62">
        <f>'Glad70-before-LQ'!I74*$CG74*I$93</f>
        <v>0.0252361348173038</v>
      </c>
      <c r="J74" s="62">
        <f>'Glad70-before-LQ'!J74*$CG74*J$93</f>
        <v>0.641347442059202</v>
      </c>
      <c r="K74" s="63">
        <f>'Glad70-before-LQ'!K74*$CG74*K$93</f>
        <v>0.134516168563574</v>
      </c>
      <c r="L74" s="62">
        <f>'Glad70-before-LQ'!L74*$CG74*L$93</f>
        <v>0.00649562527112186</v>
      </c>
      <c r="M74" s="62">
        <f>'Glad70-before-LQ'!M74*$CG74*M$93</f>
        <v>0.00544432848010865</v>
      </c>
      <c r="N74" s="62">
        <f>'Glad70-before-LQ'!N74*$CG74*N$93</f>
        <v>0.00357983237787232</v>
      </c>
      <c r="O74" s="62">
        <f>'Glad70-before-LQ'!O74*$CG74*O$93</f>
        <v>0.00484412310994469</v>
      </c>
      <c r="P74" s="62">
        <f>'Glad70-before-LQ'!P74*$CG74*P$93</f>
        <v>0.00163944435371071</v>
      </c>
      <c r="Q74" s="62">
        <f>'Glad70-before-LQ'!Q74*$CG74*Q$93</f>
        <v>0.000756026326097514</v>
      </c>
      <c r="R74" s="62">
        <f>'Glad70-before-LQ'!R74*$CG74*R$93</f>
        <v>0.0009946517983269549</v>
      </c>
      <c r="S74" s="62">
        <f>'Glad70-before-LQ'!S74*$CG74*S$93</f>
        <v>0.000799109180227169</v>
      </c>
      <c r="T74" s="62">
        <f>'Glad70-before-LQ'!T74*$CG74*T$93</f>
        <v>0.0266536987263461</v>
      </c>
      <c r="U74" s="62">
        <f>'Glad70-before-LQ'!U74*$CG74*U$93</f>
        <v>0.18844701631999</v>
      </c>
      <c r="V74" s="62">
        <f>'Glad70-before-LQ'!V74*$CG74*V$93</f>
        <v>0.00524912511973485</v>
      </c>
      <c r="W74" s="62">
        <f>'Glad70-before-LQ'!W74*$CG74*W$93</f>
        <v>0.0718792276536558</v>
      </c>
      <c r="X74" s="64">
        <f>'Glad70-before-LQ'!X74*$CG74*X$93</f>
        <v>0</v>
      </c>
      <c r="Y74" s="62">
        <f>'Glad70-before-LQ'!Y74*$CG74*Y$93</f>
        <v>0.0467284654901029</v>
      </c>
      <c r="Z74" s="62">
        <f>'Glad70-before-LQ'!Z74*$CG74*Z$93</f>
        <v>0.0153210591100752</v>
      </c>
      <c r="AA74" s="62">
        <f>'Glad70-before-LQ'!AA74*$CG74*AA$93</f>
        <v>0.0108037245326554</v>
      </c>
      <c r="AB74" s="62">
        <f>'Glad70-before-LQ'!AB74*$CG74*AB$93</f>
        <v>0.00118251416133638</v>
      </c>
      <c r="AC74" s="65">
        <f>'Glad70-before-LQ'!AC74*$CG74*AC$93</f>
        <v>0.0746451198592671</v>
      </c>
      <c r="AD74" s="62">
        <f>'Glad70-before-LQ'!AD74*$CG74*AD$93</f>
        <v>6.92931969635926e-06</v>
      </c>
      <c r="AE74" s="62">
        <f>'Glad70-before-LQ'!AE74*$CG74*AE$93</f>
        <v>0.0102831439350088</v>
      </c>
      <c r="AF74" s="62">
        <f>'Glad70-before-LQ'!AF74*$CG74*AF$93</f>
        <v>0.354188472968681</v>
      </c>
      <c r="AG74" s="62">
        <f>'Glad70-before-LQ'!AG74*$CG74*AG$93</f>
        <v>0.128145941972047</v>
      </c>
      <c r="AH74" s="62">
        <f>'Glad70-before-LQ'!AH74*$CG74*AH$93</f>
        <v>0.798674624914142</v>
      </c>
      <c r="AI74" s="62">
        <f>'Glad70-before-LQ'!AI74*$CG74*AI$93</f>
        <v>0.23298098700038</v>
      </c>
      <c r="AJ74" s="62">
        <f>'Glad70-before-LQ'!AJ74*$CG74*AJ$93</f>
        <v>0.105672469478146</v>
      </c>
      <c r="AK74" s="62">
        <f>'Glad70-before-LQ'!AK74*$CG74*AK$93</f>
        <v>0.442008498529675</v>
      </c>
      <c r="AL74" s="62">
        <f>'Glad70-before-LQ'!AL74*$CG74*AL$93</f>
        <v>0.110959013572654</v>
      </c>
      <c r="AM74" s="62">
        <f>'Glad70-before-LQ'!AM74*$CG74*AM$93</f>
        <v>0.0539027579638838</v>
      </c>
      <c r="AN74" s="62">
        <f>'Glad70-before-LQ'!AN74*$CG74*AN$93</f>
        <v>0.716289700645084</v>
      </c>
      <c r="AO74" s="62">
        <f>'Glad70-before-LQ'!AO74*$CG74*AO$93</f>
        <v>0.061718497755123</v>
      </c>
      <c r="AP74" s="62">
        <f>'Glad70-before-LQ'!AP74*$CG74*AP$93</f>
        <v>0.180234077676906</v>
      </c>
      <c r="AQ74" s="62">
        <f>'Glad70-before-LQ'!AQ74*$CG74*AQ$93</f>
        <v>0.00300132244164774</v>
      </c>
      <c r="AR74" s="62">
        <f>'Glad70-before-LQ'!AR74*$CG74*AR$93</f>
        <v>0.010793481702341</v>
      </c>
      <c r="AS74" s="62">
        <f>'Glad70-before-LQ'!AS74*$CG74*AS$93</f>
        <v>0.287853660744655</v>
      </c>
      <c r="AT74" s="62">
        <f>'Glad70-before-LQ'!AT74*$CG74*AT$93</f>
        <v>0.00609744256567139</v>
      </c>
      <c r="AU74" s="62">
        <f>'Glad70-before-LQ'!AU74*$CG74*AU$93</f>
        <v>0.0421064497283684</v>
      </c>
      <c r="AV74" s="62">
        <f>'Glad70-before-LQ'!AV74*$CG74*AV$93</f>
        <v>0.00215445023713091</v>
      </c>
      <c r="AW74" s="62">
        <f>'Glad70-before-LQ'!AW74*$CG74*AW$93</f>
        <v>6.84375843558267e-06</v>
      </c>
      <c r="AX74" s="62">
        <f>'Glad70-before-LQ'!AX74*$CG74*AX$93</f>
        <v>0.000681562345779457</v>
      </c>
      <c r="AY74" s="62">
        <f>'Glad70-before-LQ'!AY74*$CG74*AY$93</f>
        <v>0.00115656615854815</v>
      </c>
      <c r="AZ74" s="62">
        <f>'Glad70-before-LQ'!AZ74*$CG74*AZ$93</f>
        <v>0.0123627391362652</v>
      </c>
      <c r="BA74" s="62">
        <f>'Glad70-before-LQ'!BA74*$CG74*BA$93</f>
        <v>0.00397133208148125</v>
      </c>
      <c r="BB74" s="62">
        <f>'Glad70-before-LQ'!BB74*$CG74*BB$93</f>
        <v>0.000779547402745111</v>
      </c>
      <c r="BC74" s="62">
        <f>'Glad70-before-LQ'!BC74*$CG74*BC$93</f>
        <v>0.0855407795140391</v>
      </c>
      <c r="BD74" s="62">
        <f>'Glad70-before-LQ'!BD74*$CG74*BD$93</f>
        <v>0.0500985508211155</v>
      </c>
      <c r="BE74" s="62">
        <f>'Glad70-before-LQ'!BE74*$CG74*BE$93</f>
        <v>1.11366518690284</v>
      </c>
      <c r="BF74" s="62">
        <f>'Glad70-before-LQ'!BF74*$CG74*BF$93</f>
        <v>0.000505616344442734</v>
      </c>
      <c r="BG74" s="62">
        <f>'Glad70-before-LQ'!BG74*$CG74*BG$93</f>
        <v>0.165203067021945</v>
      </c>
      <c r="BH74" s="62">
        <f>'Glad70-before-LQ'!BH74*$CG74*BH$93</f>
        <v>0.0385131286874135</v>
      </c>
      <c r="BI74" s="62">
        <f>'Glad70-before-LQ'!BI74*$CG74*BI$93</f>
        <v>0.0560282350897946</v>
      </c>
      <c r="BJ74" s="62">
        <f>'Glad70-before-LQ'!BJ74*$CG74*BJ$93</f>
        <v>0.00655023592897844</v>
      </c>
      <c r="BK74" s="62">
        <f>'Glad70-before-LQ'!BK74*$CG74*BK$93</f>
        <v>0.08958870261430051</v>
      </c>
      <c r="BL74" s="62">
        <f>'Glad70-before-LQ'!BL74*$CG74*BL$93</f>
        <v>0.434417522456763</v>
      </c>
      <c r="BM74" s="62">
        <f>'Glad70-before-LQ'!BM74*$CG74*BM$93</f>
        <v>0.07525905728453949</v>
      </c>
      <c r="BN74" s="62">
        <f>'Glad70-before-LQ'!BN74*$CG74*BN$93</f>
        <v>0.0021977095267726</v>
      </c>
      <c r="BO74" s="62">
        <f>'Glad70-before-LQ'!BO74*$CG74*BO$93</f>
        <v>5.94284274047607</v>
      </c>
      <c r="BP74" s="62">
        <f>'Glad70-before-LQ'!BP74*$CG74*BP$93</f>
        <v>0.756603627919639</v>
      </c>
      <c r="BQ74" s="62">
        <f>'Glad70-before-LQ'!BQ74*$CG74*BQ$93</f>
        <v>0.0195088040322543</v>
      </c>
      <c r="BR74" s="62">
        <f>'Glad70-before-LQ'!BR74*$CG74*BR$93</f>
        <v>0.0188667048102647</v>
      </c>
      <c r="BS74" s="62">
        <f>'Glad70-before-LQ'!BS74*$CG74*BS$93</f>
        <v>0.00604563975459738</v>
      </c>
      <c r="BT74" s="62">
        <f>'Glad70-before-LQ'!BT74*$CG74*BT$93</f>
        <v>0.0292449108740794</v>
      </c>
      <c r="BU74" s="62">
        <f>'Glad70-before-LQ'!BU74*$CG74*BU$93</f>
        <v>0.381980400907601</v>
      </c>
      <c r="BV74" s="4">
        <f>SUM(D74:BU74)</f>
        <v>14.1408048120219</v>
      </c>
      <c r="BW74" s="66">
        <f>'Glad-base'!BW74*'Households'!$B$3/'Households'!$B$7</f>
        <v>66.5939926535839</v>
      </c>
      <c r="BX74" s="66">
        <f>'Glad-base'!BX74*'Households'!$B$3/'Households'!$B$7</f>
        <v>2.26896395468589</v>
      </c>
      <c r="BY74" s="66">
        <f>'Glad-base'!BY74*'Businesses'!$B$4/'Businesses'!$C$4</f>
        <v>0.09731458463288881</v>
      </c>
      <c r="BZ74" s="66">
        <f>'Glad-base'!BZ74*'Households'!$B$3/'Households'!$B$7</f>
        <v>0.00715858127703399</v>
      </c>
      <c r="CA74" s="66">
        <f>'Glad-base'!CA74*'Households'!$B$3/'Households'!$B$7</f>
        <v>0.0396883592378991</v>
      </c>
      <c r="CB74" s="66">
        <f>'Glad-base'!CB74*'Glad-id-output'!B72/'Glad-id-output'!E72</f>
        <v>0</v>
      </c>
      <c r="CC74" s="62">
        <f>'Exports'!D75</f>
        <v>3</v>
      </c>
      <c r="CD74" s="4">
        <f>SUM(BW74:CC74)</f>
        <v>72.00711813341761</v>
      </c>
      <c r="CE74" s="4">
        <f>SUM(CD74,BV74)</f>
        <v>86.1479229454395</v>
      </c>
      <c r="CF74" s="67">
        <v>0.00395768719053142</v>
      </c>
      <c r="CG74" s="67">
        <f>'Glad-id-output'!I72</f>
        <v>0.640457195133491</v>
      </c>
    </row>
    <row r="75" ht="19" customHeight="1">
      <c r="A75" t="s" s="58">
        <v>1</v>
      </c>
      <c r="B75" s="59"/>
      <c r="C75" t="s" s="76">
        <v>224</v>
      </c>
      <c r="D75" s="77">
        <f>SUM(D5:D74)</f>
        <v>48.760555023215</v>
      </c>
      <c r="E75" s="66">
        <f>SUM(E5:E74)</f>
        <v>3.33224195915326</v>
      </c>
      <c r="F75" s="66">
        <f>SUM(F5:F74)</f>
        <v>1.66836534604668</v>
      </c>
      <c r="G75" s="66">
        <f>SUM(G5:G74)</f>
        <v>2.03434582446781</v>
      </c>
      <c r="H75" s="66">
        <f>SUM(H5:H74)</f>
        <v>3.65765027231837</v>
      </c>
      <c r="I75" s="66">
        <f>SUM(I5:I74)</f>
        <v>34.4826258977035</v>
      </c>
      <c r="J75" s="66">
        <f>SUM(J5:J74)</f>
        <v>571.540236008172</v>
      </c>
      <c r="K75" s="69">
        <f>SUM(K5:K74)</f>
        <v>1559.708596150320</v>
      </c>
      <c r="L75" s="66">
        <f>SUM(L5:L74)</f>
        <v>22.561949096710</v>
      </c>
      <c r="M75" s="66">
        <f>SUM(M5:M74)</f>
        <v>20.721392185047</v>
      </c>
      <c r="N75" s="66">
        <f>SUM(N5:N74)</f>
        <v>20.0877115731711</v>
      </c>
      <c r="O75" s="66">
        <f>SUM(O5:O74)</f>
        <v>6.33640122419647</v>
      </c>
      <c r="P75" s="66">
        <f>SUM(P5:P74)</f>
        <v>1.40177849775208</v>
      </c>
      <c r="Q75" s="66">
        <f>SUM(Q5:Q74)</f>
        <v>3.3940168506356</v>
      </c>
      <c r="R75" s="66">
        <f>SUM(R5:R74)</f>
        <v>0.665901491130283</v>
      </c>
      <c r="S75" s="66">
        <f>SUM(S5:S74)</f>
        <v>0.7947054177999729</v>
      </c>
      <c r="T75" s="66">
        <f>SUM(T5:T74)</f>
        <v>30.9318711375093</v>
      </c>
      <c r="U75" s="66">
        <f>SUM(U5:U74)</f>
        <v>181.426454977368</v>
      </c>
      <c r="V75" s="66">
        <f>SUM(V5:V74)</f>
        <v>4.28976318257325</v>
      </c>
      <c r="W75" s="66">
        <f>SUM(W5:W74)</f>
        <v>147.974317578142</v>
      </c>
      <c r="X75" s="10">
        <f>SUM(X5:X74)</f>
        <v>0</v>
      </c>
      <c r="Y75" s="66">
        <f>SUM(Y5:Y74)</f>
        <v>91.6747793501455</v>
      </c>
      <c r="Z75" s="66">
        <f>SUM(Z5:Z74)</f>
        <v>15.8102148730617</v>
      </c>
      <c r="AA75" s="66">
        <f>SUM(AA5:AA74)</f>
        <v>19.1063398224586</v>
      </c>
      <c r="AB75" s="66">
        <f>SUM(AB5:AB74)</f>
        <v>0.807945201528992</v>
      </c>
      <c r="AC75" s="11">
        <f>SUM(AC5:AC74)</f>
        <v>586.772284784312</v>
      </c>
      <c r="AD75" s="66">
        <f>SUM(AD5:AD74)</f>
        <v>1.55354596444366</v>
      </c>
      <c r="AE75" s="66">
        <f>SUM(AE5:AE74)</f>
        <v>16.7590352652802</v>
      </c>
      <c r="AF75" s="66">
        <f>SUM(AF5:AF74)</f>
        <v>57.219138360240</v>
      </c>
      <c r="AG75" s="66">
        <f>SUM(AG5:AG74)</f>
        <v>89.6192576247655</v>
      </c>
      <c r="AH75" s="66">
        <f>SUM(AH5:AH74)</f>
        <v>415.131162224586</v>
      </c>
      <c r="AI75" s="66">
        <f>SUM(AI5:AI74)</f>
        <v>384.126852598921</v>
      </c>
      <c r="AJ75" s="66">
        <f>SUM(AJ5:AJ74)</f>
        <v>110.455023134859</v>
      </c>
      <c r="AK75" s="66">
        <f>SUM(AK5:AK74)</f>
        <v>145.515146704852</v>
      </c>
      <c r="AL75" s="66">
        <f>SUM(AL5:AL74)</f>
        <v>23.3037085263509</v>
      </c>
      <c r="AM75" s="66">
        <f>SUM(AM5:AM74)</f>
        <v>77.709075248090</v>
      </c>
      <c r="AN75" s="66">
        <f>SUM(AN5:AN74)</f>
        <v>113.191553402147</v>
      </c>
      <c r="AO75" s="66">
        <f>SUM(AO5:AO74)</f>
        <v>143.452682660564</v>
      </c>
      <c r="AP75" s="66">
        <f>SUM(AP5:AP74)</f>
        <v>64.3021562543986</v>
      </c>
      <c r="AQ75" s="66">
        <f>SUM(AQ5:AQ74)</f>
        <v>9.19889842165434</v>
      </c>
      <c r="AR75" s="66">
        <f>SUM(AR5:AR74)</f>
        <v>11.6103239873429</v>
      </c>
      <c r="AS75" s="66">
        <f>SUM(AS5:AS74)</f>
        <v>255.008337889437</v>
      </c>
      <c r="AT75" s="66">
        <f>SUM(AT5:AT74)</f>
        <v>1.44886043620357</v>
      </c>
      <c r="AU75" s="66">
        <f>SUM(AU5:AU74)</f>
        <v>2.10192946506627</v>
      </c>
      <c r="AV75" s="66">
        <f>SUM(AV5:AV74)</f>
        <v>1.00616286928568</v>
      </c>
      <c r="AW75" s="66">
        <f>SUM(AW5:AW74)</f>
        <v>0.384263573841584</v>
      </c>
      <c r="AX75" s="66">
        <f>SUM(AX5:AX74)</f>
        <v>8.032769156886189</v>
      </c>
      <c r="AY75" s="66">
        <f>SUM(AY5:AY74)</f>
        <v>0.7031116567336601</v>
      </c>
      <c r="AZ75" s="66">
        <f>SUM(AZ5:AZ74)</f>
        <v>9.94256695847219</v>
      </c>
      <c r="BA75" s="66">
        <f>SUM(BA5:BA74)</f>
        <v>6.39209905141331</v>
      </c>
      <c r="BB75" s="66">
        <f>SUM(BB5:BB74)</f>
        <v>14.7552121288948</v>
      </c>
      <c r="BC75" s="66">
        <f>SUM(BC5:BC74)</f>
        <v>73.86077909028771</v>
      </c>
      <c r="BD75" s="66">
        <f>SUM(BD5:BD74)</f>
        <v>101.832268475590</v>
      </c>
      <c r="BE75" s="66">
        <f>SUM(BE5:BE74)</f>
        <v>384.345990853845</v>
      </c>
      <c r="BF75" s="66">
        <f>SUM(BF5:BF74)</f>
        <v>3.16375099073521</v>
      </c>
      <c r="BG75" s="66">
        <f>SUM(BG5:BG74)</f>
        <v>112.134098245292</v>
      </c>
      <c r="BH75" s="66">
        <f>SUM(BH5:BH74)</f>
        <v>24.5755648469513</v>
      </c>
      <c r="BI75" s="66">
        <f>SUM(BI5:BI74)</f>
        <v>67.74180961469121</v>
      </c>
      <c r="BJ75" s="66">
        <f>SUM(BJ5:BJ74)</f>
        <v>0.74872018419827</v>
      </c>
      <c r="BK75" s="66">
        <f>SUM(BK5:BK74)</f>
        <v>40.7334824327642</v>
      </c>
      <c r="BL75" s="66">
        <f>SUM(BL5:BL74)</f>
        <v>121.364377313433</v>
      </c>
      <c r="BM75" s="66">
        <f>SUM(BM5:BM74)</f>
        <v>15.5797566486508</v>
      </c>
      <c r="BN75" s="66">
        <f>SUM(BN5:BN74)</f>
        <v>2.81537870138428</v>
      </c>
      <c r="BO75" s="66">
        <f>SUM(BO5:BO74)</f>
        <v>178.285778201808</v>
      </c>
      <c r="BP75" s="66">
        <f>SUM(BP5:BP74)</f>
        <v>50.3109802653017</v>
      </c>
      <c r="BQ75" s="66">
        <f>SUM(BQ5:BQ74)</f>
        <v>1.48060665984313</v>
      </c>
      <c r="BR75" s="66">
        <f>SUM(BR5:BR74)</f>
        <v>7.38104830041036</v>
      </c>
      <c r="BS75" s="66">
        <f>SUM(BS5:BS74)</f>
        <v>1.30996795314855</v>
      </c>
      <c r="BT75" s="66">
        <f>SUM(BT5:BT74)</f>
        <v>63.6145707682926</v>
      </c>
      <c r="BU75" s="66">
        <f>SUM(BU5:BU74)</f>
        <v>22.9474878036382</v>
      </c>
      <c r="BV75" s="4">
        <f>SUM(D75:BU75)</f>
        <v>6617.091734639930</v>
      </c>
      <c r="BW75" s="66">
        <f>SUM(BW5:BW74)</f>
        <v>2431.074457259350</v>
      </c>
      <c r="BX75" s="66">
        <f>SUM(BX5:BX74)</f>
        <v>962.567217333491</v>
      </c>
      <c r="BY75" s="66">
        <f>SUM(BY5:BY74)</f>
        <v>415.530096432872</v>
      </c>
      <c r="BZ75" s="66">
        <f>SUM(BZ5:BZ74)</f>
        <v>62.7984079299849</v>
      </c>
      <c r="CA75" s="66">
        <f>SUM(CA5:CA74)</f>
        <v>146.956060375489</v>
      </c>
      <c r="CB75" s="66">
        <f>SUM(CB5:CB74)</f>
        <v>-3.58525512853571</v>
      </c>
      <c r="CC75" s="66">
        <f>SUM(CC5:CC74)</f>
        <v>6807.22921</v>
      </c>
      <c r="CD75" s="4">
        <f>SUM(BW75:CC75)</f>
        <v>10822.5701942027</v>
      </c>
      <c r="CE75" s="4">
        <f>SUM(CD75,BV75)</f>
        <v>17439.6619288426</v>
      </c>
      <c r="CF75" s="4"/>
      <c r="CG75" s="4"/>
    </row>
    <row r="76" ht="19" customHeight="1">
      <c r="A76" t="s" s="58">
        <v>1</v>
      </c>
      <c r="B76" s="59">
        <v>71</v>
      </c>
      <c r="C76" t="s" s="76">
        <v>225</v>
      </c>
      <c r="D76" s="77">
        <f>'Glad70-before-LQ'!D76*D$93</f>
        <v>12.6181306776627</v>
      </c>
      <c r="E76" s="66">
        <f>'Glad70-before-LQ'!E76*E$93</f>
        <v>1.78107184111525</v>
      </c>
      <c r="F76" s="66">
        <f>'Glad70-before-LQ'!F76*F$93</f>
        <v>1.80142280705847</v>
      </c>
      <c r="G76" s="66">
        <f>'Glad70-before-LQ'!G76*G$93</f>
        <v>0.796619143751401</v>
      </c>
      <c r="H76" s="66">
        <f>'Glad70-before-LQ'!H76*H$93</f>
        <v>1.25449260973037</v>
      </c>
      <c r="I76" s="66">
        <f>'Glad70-before-LQ'!I76*I$93</f>
        <v>12.7352195788098</v>
      </c>
      <c r="J76" s="66">
        <f>'Glad70-before-LQ'!J76*J$93</f>
        <v>229.356103082877</v>
      </c>
      <c r="K76" s="69">
        <f>'Glad70-before-LQ'!K76*K$93</f>
        <v>220.52377</v>
      </c>
      <c r="L76" s="66">
        <f>'Glad70-before-LQ'!L76*L$93</f>
        <v>13.3655531098251</v>
      </c>
      <c r="M76" s="66">
        <f>'Glad70-before-LQ'!M76*M$93</f>
        <v>16.2108280528166</v>
      </c>
      <c r="N76" s="66">
        <f>'Glad70-before-LQ'!N76*N$93</f>
        <v>7.64533503640137</v>
      </c>
      <c r="O76" s="66">
        <f>'Glad70-before-LQ'!O76*O$93</f>
        <v>2.3753200422617</v>
      </c>
      <c r="P76" s="66">
        <f>'Glad70-before-LQ'!P76*P$93</f>
        <v>1.2223052012767</v>
      </c>
      <c r="Q76" s="66">
        <f>'Glad70-before-LQ'!Q76*Q$93</f>
        <v>1.59063973821078</v>
      </c>
      <c r="R76" s="66">
        <f>'Glad70-before-LQ'!R76*R$93</f>
        <v>0.284509770328217</v>
      </c>
      <c r="S76" s="66">
        <f>'Glad70-before-LQ'!S76*S$93</f>
        <v>0.915674015092663</v>
      </c>
      <c r="T76" s="66">
        <f>'Glad70-before-LQ'!T76*T$93</f>
        <v>4.41730053154167</v>
      </c>
      <c r="U76" s="66">
        <f>'Glad70-before-LQ'!U76*U$93</f>
        <v>77.07424583665519</v>
      </c>
      <c r="V76" s="66">
        <f>'Glad70-before-LQ'!V76*V$93</f>
        <v>2.63590745306258</v>
      </c>
      <c r="W76" s="66">
        <f>'Glad70-before-LQ'!W76*W$93</f>
        <v>58.6376193256805</v>
      </c>
      <c r="X76" s="10">
        <f>'Glad70-before-LQ'!X76*X$93</f>
        <v>0</v>
      </c>
      <c r="Y76" s="66">
        <f>'Glad70-before-LQ'!Y76*Y$93</f>
        <v>58.2802806756514</v>
      </c>
      <c r="Z76" s="66">
        <f>'Glad70-before-LQ'!Z76*Z$93</f>
        <v>20.1853417047174</v>
      </c>
      <c r="AA76" s="66">
        <f>'Glad70-before-LQ'!AA76*AA$93</f>
        <v>24.2214547664394</v>
      </c>
      <c r="AB76" s="66">
        <f>'Glad70-before-LQ'!AB76*AB$93</f>
        <v>0.871049088915787</v>
      </c>
      <c r="AC76" s="11">
        <f>'Glad70-before-LQ'!AC76*AC$93</f>
        <v>69.9488751604439</v>
      </c>
      <c r="AD76" s="66">
        <f>'Glad70-before-LQ'!AD76*AD$93</f>
        <v>0.14058654318278</v>
      </c>
      <c r="AE76" s="66">
        <f>'Glad70-before-LQ'!AE76*AE$93</f>
        <v>10.6726158601756</v>
      </c>
      <c r="AF76" s="66">
        <f>'Glad70-before-LQ'!AF76*AF$93</f>
        <v>21.8712353985248</v>
      </c>
      <c r="AG76" s="66">
        <f>'Glad70-before-LQ'!AG76*AG$93</f>
        <v>14.5013364340035</v>
      </c>
      <c r="AH76" s="66">
        <f>'Glad70-before-LQ'!AH76*AH$93</f>
        <v>206.076097230308</v>
      </c>
      <c r="AI76" s="66">
        <f>'Glad70-before-LQ'!AI76*AI$93</f>
        <v>153.713969946549</v>
      </c>
      <c r="AJ76" s="66">
        <f>'Glad70-before-LQ'!AJ76*AJ$93</f>
        <v>109.501493553247</v>
      </c>
      <c r="AK76" s="66">
        <f>'Glad70-before-LQ'!AK76*AK$93</f>
        <v>220.123302001122</v>
      </c>
      <c r="AL76" s="66">
        <f>'Glad70-before-LQ'!AL76*AL$93</f>
        <v>24.8391552958452</v>
      </c>
      <c r="AM76" s="66">
        <f>'Glad70-before-LQ'!AM76*AM$93</f>
        <v>106.906456890233</v>
      </c>
      <c r="AN76" s="66">
        <f>'Glad70-before-LQ'!AN76*AN$93</f>
        <v>80.8053987776227</v>
      </c>
      <c r="AO76" s="66">
        <f>'Glad70-before-LQ'!AO76*AO$93</f>
        <v>111.887363854430</v>
      </c>
      <c r="AP76" s="66">
        <f>'Glad70-before-LQ'!AP76*AP$93</f>
        <v>28.013638739264</v>
      </c>
      <c r="AQ76" s="66">
        <f>'Glad70-before-LQ'!AQ76*AQ$93</f>
        <v>4.47132743210888</v>
      </c>
      <c r="AR76" s="66">
        <f>'Glad70-before-LQ'!AR76*AR$93</f>
        <v>7.64783585014157</v>
      </c>
      <c r="AS76" s="66">
        <f>'Glad70-before-LQ'!AS76*AS$93</f>
        <v>124.083484576254</v>
      </c>
      <c r="AT76" s="66">
        <f>'Glad70-before-LQ'!AT76*AT$93</f>
        <v>2.62478154437419</v>
      </c>
      <c r="AU76" s="66">
        <f>'Glad70-before-LQ'!AU76*AU$93</f>
        <v>1.83496258542062</v>
      </c>
      <c r="AV76" s="66">
        <f>'Glad70-before-LQ'!AV76*AV$93</f>
        <v>0.956622831231745</v>
      </c>
      <c r="AW76" s="66">
        <f>'Glad70-before-LQ'!AW76*AW$93</f>
        <v>0.277294927362559</v>
      </c>
      <c r="AX76" s="66">
        <f>'Glad70-before-LQ'!AX76*AX$93</f>
        <v>3.21559521132242</v>
      </c>
      <c r="AY76" s="66">
        <f>'Glad70-before-LQ'!AY76*AY$93</f>
        <v>1.3582420819558</v>
      </c>
      <c r="AZ76" s="66">
        <f>'Glad70-before-LQ'!AZ76*AZ$93</f>
        <v>18.6230546734912</v>
      </c>
      <c r="BA76" s="66">
        <f>'Glad70-before-LQ'!BA76*BA$93</f>
        <v>2.74042235355556</v>
      </c>
      <c r="BB76" s="66">
        <f>'Glad70-before-LQ'!BB76*BB$93</f>
        <v>13.9349031657281</v>
      </c>
      <c r="BC76" s="66">
        <f>'Glad70-before-LQ'!BC76*BC$93</f>
        <v>34.8428094996895</v>
      </c>
      <c r="BD76" s="66">
        <f>'Glad70-before-LQ'!BD76*BD$93</f>
        <v>27.348534891051</v>
      </c>
      <c r="BE76" s="66">
        <f>'Glad70-before-LQ'!BE76*BE$93</f>
        <v>386.623441871022</v>
      </c>
      <c r="BF76" s="66">
        <f>'Glad70-before-LQ'!BF76*BF$93</f>
        <v>4.30335454369213</v>
      </c>
      <c r="BG76" s="66">
        <f>'Glad70-before-LQ'!BG76*BG$93</f>
        <v>242.566840392974</v>
      </c>
      <c r="BH76" s="66">
        <f>'Glad70-before-LQ'!BH76*BH$93</f>
        <v>21.6020264296732</v>
      </c>
      <c r="BI76" s="66">
        <f>'Glad70-before-LQ'!BI76*BI$93</f>
        <v>146.728693456538</v>
      </c>
      <c r="BJ76" s="66">
        <f>'Glad70-before-LQ'!BJ76*BJ$93</f>
        <v>1.02183851181075</v>
      </c>
      <c r="BK76" s="66">
        <f>'Glad70-before-LQ'!BK76*BK$93</f>
        <v>113.088602433081</v>
      </c>
      <c r="BL76" s="66">
        <f>'Glad70-before-LQ'!BL76*BL$93</f>
        <v>591.582238659167</v>
      </c>
      <c r="BM76" s="66">
        <f>'Glad70-before-LQ'!BM76*BM$93</f>
        <v>45.4445144286202</v>
      </c>
      <c r="BN76" s="66">
        <f>'Glad70-before-LQ'!BN76*BN$93</f>
        <v>3.6001645856209</v>
      </c>
      <c r="BO76" s="66">
        <f>'Glad70-before-LQ'!BO76*BO$93</f>
        <v>425.712319790212</v>
      </c>
      <c r="BP76" s="66">
        <f>'Glad70-before-LQ'!BP76*BP$93</f>
        <v>278.521190942063</v>
      </c>
      <c r="BQ76" s="66">
        <f>'Glad70-before-LQ'!BQ76*BQ$93</f>
        <v>1.02847526919819</v>
      </c>
      <c r="BR76" s="66">
        <f>'Glad70-before-LQ'!BR76*BR$93</f>
        <v>5.72187683945252</v>
      </c>
      <c r="BS76" s="66">
        <f>'Glad70-before-LQ'!BS76*BS$93</f>
        <v>0.66435001073622</v>
      </c>
      <c r="BT76" s="66">
        <f>'Glad70-before-LQ'!BT76*BT$93</f>
        <v>55.8310738477039</v>
      </c>
      <c r="BU76" s="66">
        <f>'Glad70-before-LQ'!BU76*BU$93</f>
        <v>50.8364919623761</v>
      </c>
      <c r="BV76" s="4">
        <f>SUM(D76:BU76)</f>
        <v>4548.639085372460</v>
      </c>
      <c r="BW76" s="66">
        <f>'Glad-base'!BW75*'Households'!$B$3/'Households'!$B$7</f>
        <v>0</v>
      </c>
      <c r="BX76" s="66">
        <f>'Glad-base'!BX75*'Households'!$B$3/'Households'!$B$7</f>
        <v>0</v>
      </c>
      <c r="BY76" s="66">
        <f>'Glad-base'!BY75*'Households'!$B$3/'Households'!$B$7</f>
        <v>0</v>
      </c>
      <c r="BZ76" s="66">
        <f>'Glad-base'!BZ75*'Households'!$B$3/'Households'!$B$7</f>
        <v>0</v>
      </c>
      <c r="CA76" s="66">
        <f>'Glad-base'!CA75*'Households'!$B$3/'Households'!$B$7</f>
        <v>0</v>
      </c>
      <c r="CB76" s="4">
        <v>0</v>
      </c>
      <c r="CC76" s="4">
        <v>0</v>
      </c>
      <c r="CD76" s="4">
        <f>SUM(BW76:CC76)</f>
        <v>0</v>
      </c>
      <c r="CE76" s="4">
        <f>SUM(CD76,BV76)</f>
        <v>4548.639085372460</v>
      </c>
      <c r="CF76" s="4"/>
      <c r="CG76" s="4"/>
    </row>
    <row r="77" ht="19" customHeight="1">
      <c r="A77" t="s" s="58">
        <v>1</v>
      </c>
      <c r="B77" s="59">
        <v>72</v>
      </c>
      <c r="C77" t="s" s="76">
        <v>226</v>
      </c>
      <c r="D77" s="77">
        <f>'Glad70-before-LQ'!D77*D$93</f>
        <v>64.524575973396</v>
      </c>
      <c r="E77" s="66">
        <f>'Glad70-before-LQ'!E77*E$93</f>
        <v>2.33530265572211</v>
      </c>
      <c r="F77" s="66">
        <f>'Glad70-before-LQ'!F77*F$93</f>
        <v>3.23325278896057</v>
      </c>
      <c r="G77" s="66">
        <f>'Glad70-before-LQ'!G77*G$93</f>
        <v>3.45102546975887</v>
      </c>
      <c r="H77" s="66">
        <f>'Glad70-before-LQ'!H77*H$93</f>
        <v>1.54099535652023</v>
      </c>
      <c r="I77" s="66">
        <f>'Glad70-before-LQ'!I77*I$93</f>
        <v>69.2219772038345</v>
      </c>
      <c r="J77" s="66">
        <f>'Glad70-before-LQ'!J77*J$93</f>
        <v>1155.099676178180</v>
      </c>
      <c r="K77" s="69">
        <f>'Glad70-before-LQ'!K77*K$93</f>
        <v>411.459</v>
      </c>
      <c r="L77" s="66">
        <f>'Glad70-before-LQ'!L77*L$93</f>
        <v>15.7132199664766</v>
      </c>
      <c r="M77" s="66">
        <f>'Glad70-before-LQ'!M77*M$93</f>
        <v>10.6590069708127</v>
      </c>
      <c r="N77" s="66">
        <f>'Glad70-before-LQ'!N77*N$93</f>
        <v>3.84623150351861</v>
      </c>
      <c r="O77" s="66">
        <f>'Glad70-before-LQ'!O77*O$93</f>
        <v>2.44321365055501</v>
      </c>
      <c r="P77" s="66">
        <f>'Glad70-before-LQ'!P77*P$93</f>
        <v>0.726426254630361</v>
      </c>
      <c r="Q77" s="66">
        <f>'Glad70-before-LQ'!Q77*Q$93</f>
        <v>0.891907524231177</v>
      </c>
      <c r="R77" s="66">
        <f>'Glad70-before-LQ'!R77*R$93</f>
        <v>0.158060983515676</v>
      </c>
      <c r="S77" s="66">
        <f>'Glad70-before-LQ'!S77*S$93</f>
        <v>0.273814841615157</v>
      </c>
      <c r="T77" s="66">
        <f>'Glad70-before-LQ'!T77*T$93</f>
        <v>29.1250584497253</v>
      </c>
      <c r="U77" s="66">
        <f>'Glad70-before-LQ'!U77*U$93</f>
        <v>74.8378761222676</v>
      </c>
      <c r="V77" s="66">
        <f>'Glad70-before-LQ'!V77*V$93</f>
        <v>1.41702138919673</v>
      </c>
      <c r="W77" s="66">
        <f>'Glad70-before-LQ'!W77*W$93</f>
        <v>36.5736775448833</v>
      </c>
      <c r="X77" s="10">
        <f>'Glad70-before-LQ'!X77*X$93</f>
        <v>0</v>
      </c>
      <c r="Y77" s="66">
        <f>'Glad70-before-LQ'!Y77*Y$93</f>
        <v>24.9687761391825</v>
      </c>
      <c r="Z77" s="66">
        <f>'Glad70-before-LQ'!Z77*Z$93</f>
        <v>2.32046393655656</v>
      </c>
      <c r="AA77" s="66">
        <f>'Glad70-before-LQ'!AA77*AA$93</f>
        <v>10.659054571608</v>
      </c>
      <c r="AB77" s="66">
        <f>'Glad70-before-LQ'!AB77*AB$93</f>
        <v>0.490112808033462</v>
      </c>
      <c r="AC77" s="11">
        <f>'Glad70-before-LQ'!AC77*AC$93</f>
        <v>168.051060713721</v>
      </c>
      <c r="AD77" s="66">
        <f>'Glad70-before-LQ'!AD77*AD$93</f>
        <v>0.88757402838898</v>
      </c>
      <c r="AE77" s="66">
        <f>'Glad70-before-LQ'!AE77*AE$93</f>
        <v>29.3158787492994</v>
      </c>
      <c r="AF77" s="66">
        <f>'Glad70-before-LQ'!AF77*AF$93</f>
        <v>11.2878510783397</v>
      </c>
      <c r="AG77" s="66">
        <f>'Glad70-before-LQ'!AG77*AG$93</f>
        <v>16.3357367857628</v>
      </c>
      <c r="AH77" s="66">
        <f>'Glad70-before-LQ'!AH77*AH$93</f>
        <v>188.894840238966</v>
      </c>
      <c r="AI77" s="66">
        <f>'Glad70-before-LQ'!AI77*AI$93</f>
        <v>122.291347123242</v>
      </c>
      <c r="AJ77" s="66">
        <f>'Glad70-before-LQ'!AJ77*AJ$93</f>
        <v>59.981597529190</v>
      </c>
      <c r="AK77" s="66">
        <f>'Glad70-before-LQ'!AK77*AK$93</f>
        <v>103.800000955737</v>
      </c>
      <c r="AL77" s="66">
        <f>'Glad70-before-LQ'!AL77*AL$93</f>
        <v>15.8697520727366</v>
      </c>
      <c r="AM77" s="66">
        <f>'Glad70-before-LQ'!AM77*AM$93</f>
        <v>31.9550607020748</v>
      </c>
      <c r="AN77" s="66">
        <f>'Glad70-before-LQ'!AN77*AN$93</f>
        <v>42.0154877314116</v>
      </c>
      <c r="AO77" s="66">
        <f>'Glad70-before-LQ'!AO77*AO$93</f>
        <v>49.1195919336164</v>
      </c>
      <c r="AP77" s="66">
        <f>'Glad70-before-LQ'!AP77*AP$93</f>
        <v>52.7416216215098</v>
      </c>
      <c r="AQ77" s="66">
        <f>'Glad70-before-LQ'!AQ77*AQ$93</f>
        <v>3.48633412147859</v>
      </c>
      <c r="AR77" s="66">
        <f>'Glad70-before-LQ'!AR77*AR$93</f>
        <v>3.06038603168513</v>
      </c>
      <c r="AS77" s="66">
        <f>'Glad70-before-LQ'!AS77*AS$93</f>
        <v>244.260189058577</v>
      </c>
      <c r="AT77" s="66">
        <f>'Glad70-before-LQ'!AT77*AT$93</f>
        <v>2.20329584297909</v>
      </c>
      <c r="AU77" s="66">
        <f>'Glad70-before-LQ'!AU77*AU$93</f>
        <v>0.80102647457137</v>
      </c>
      <c r="AV77" s="66">
        <f>'Glad70-before-LQ'!AV77*AV$93</f>
        <v>1.48892563985846</v>
      </c>
      <c r="AW77" s="66">
        <f>'Glad70-before-LQ'!AW77*AW$93</f>
        <v>0.499024011862485</v>
      </c>
      <c r="AX77" s="66">
        <f>'Glad70-before-LQ'!AX77*AX$93</f>
        <v>6.10761905883607</v>
      </c>
      <c r="AY77" s="66">
        <f>'Glad70-before-LQ'!AY77*AY$93</f>
        <v>1.53463715753447</v>
      </c>
      <c r="AZ77" s="66">
        <f>'Glad70-before-LQ'!AZ77*AZ$93</f>
        <v>73.67708846118271</v>
      </c>
      <c r="BA77" s="66">
        <f>'Glad70-before-LQ'!BA77*BA$93</f>
        <v>2.76942783881141</v>
      </c>
      <c r="BB77" s="66">
        <f>'Glad70-before-LQ'!BB77*BB$93</f>
        <v>10.3055782331659</v>
      </c>
      <c r="BC77" s="66">
        <f>'Glad70-before-LQ'!BC77*BC$93</f>
        <v>18.1508157023504</v>
      </c>
      <c r="BD77" s="66">
        <f>'Glad70-before-LQ'!BD77*BD$93</f>
        <v>326.973699412768</v>
      </c>
      <c r="BE77" s="66">
        <f>'Glad70-before-LQ'!BE77*BE$93</f>
        <v>132.533791163025</v>
      </c>
      <c r="BF77" s="66">
        <f>'Glad70-before-LQ'!BF77*BF$93</f>
        <v>1.46177709738108</v>
      </c>
      <c r="BG77" s="66">
        <f>'Glad70-before-LQ'!BG77*BG$93</f>
        <v>23.072405662108</v>
      </c>
      <c r="BH77" s="66">
        <f>'Glad70-before-LQ'!BH77*BH$93</f>
        <v>10.8938054245861</v>
      </c>
      <c r="BI77" s="66">
        <f>'Glad70-before-LQ'!BI77*BI$93</f>
        <v>25.1135387656869</v>
      </c>
      <c r="BJ77" s="66">
        <f>'Glad70-before-LQ'!BJ77*BJ$93</f>
        <v>0.464743848512108</v>
      </c>
      <c r="BK77" s="66">
        <f>'Glad70-before-LQ'!BK77*BK$93</f>
        <v>16.530080674274</v>
      </c>
      <c r="BL77" s="66">
        <f>'Glad70-before-LQ'!BL77*BL$93</f>
        <v>61.6415209489068</v>
      </c>
      <c r="BM77" s="66">
        <f>'Glad70-before-LQ'!BM77*BM$93</f>
        <v>4.64668163349231</v>
      </c>
      <c r="BN77" s="66">
        <f>'Glad70-before-LQ'!BN77*BN$93</f>
        <v>2.37760129099742</v>
      </c>
      <c r="BO77" s="66">
        <f>'Glad70-before-LQ'!BO77*BO$93</f>
        <v>95.7343117695761</v>
      </c>
      <c r="BP77" s="66">
        <f>'Glad70-before-LQ'!BP77*BP$93</f>
        <v>20.5475111574545</v>
      </c>
      <c r="BQ77" s="66">
        <f>'Glad70-before-LQ'!BQ77*BQ$93</f>
        <v>1.67055141856677</v>
      </c>
      <c r="BR77" s="66">
        <f>'Glad70-before-LQ'!BR77*BR$93</f>
        <v>1.71719952311934</v>
      </c>
      <c r="BS77" s="66">
        <f>'Glad70-before-LQ'!BS77*BS$93</f>
        <v>0.564588394858421</v>
      </c>
      <c r="BT77" s="66">
        <f>'Glad70-before-LQ'!BT77*BT$93</f>
        <v>27.3743934941784</v>
      </c>
      <c r="BU77" s="66">
        <f>'Glad70-before-LQ'!BU77*BU$93</f>
        <v>13.4680095093784</v>
      </c>
      <c r="BV77" s="4">
        <f>SUM(D77:BU77)</f>
        <v>3953.647688368940</v>
      </c>
      <c r="BW77" s="66">
        <f>'Glad-base'!BW76*'Households'!$B$3/'Households'!$B$7</f>
        <v>0</v>
      </c>
      <c r="BX77" s="66">
        <f>'Glad-base'!BX76*'Households'!$B$3/'Households'!$B$7</f>
        <v>0</v>
      </c>
      <c r="BY77" s="66">
        <f>'Glad-base'!BY76*'Households'!$B$3/'Households'!$B$7</f>
        <v>0</v>
      </c>
      <c r="BZ77" s="66">
        <f>'Glad-base'!BZ76*'Households'!$B$3/'Households'!$B$7</f>
        <v>0</v>
      </c>
      <c r="CA77" s="66">
        <f>'Glad-base'!CA76*'Households'!$B$3/'Households'!$B$7</f>
        <v>0</v>
      </c>
      <c r="CB77" s="4">
        <v>0</v>
      </c>
      <c r="CC77" s="4">
        <v>0</v>
      </c>
      <c r="CD77" s="4">
        <f>SUM(BW77:CC77)</f>
        <v>0</v>
      </c>
      <c r="CE77" s="4">
        <f>SUM(CD77,BV77)</f>
        <v>3953.647688368940</v>
      </c>
      <c r="CF77" s="4"/>
      <c r="CG77" s="4"/>
    </row>
    <row r="78" ht="19" customHeight="1">
      <c r="A78" t="s" s="58">
        <v>1</v>
      </c>
      <c r="B78" s="59">
        <v>73</v>
      </c>
      <c r="C78" t="s" s="76">
        <v>227</v>
      </c>
      <c r="D78" s="77">
        <f>'Glad70-before-LQ'!D78*D$93</f>
        <v>1.20674714189504</v>
      </c>
      <c r="E78" s="66">
        <f>'Glad70-before-LQ'!E78*E$93</f>
        <v>0.246076329332768</v>
      </c>
      <c r="F78" s="66">
        <f>'Glad70-before-LQ'!F78*F$93</f>
        <v>0.268290990823031</v>
      </c>
      <c r="G78" s="66">
        <f>'Glad70-before-LQ'!G78*G$93</f>
        <v>0.135445467162281</v>
      </c>
      <c r="H78" s="66">
        <f>'Glad70-before-LQ'!H78*H$93</f>
        <v>0.0578615940572687</v>
      </c>
      <c r="I78" s="66">
        <f>'Glad70-before-LQ'!I78*I$93</f>
        <v>0.0679503786723038</v>
      </c>
      <c r="J78" s="66">
        <f>'Glad70-before-LQ'!J78*J$93</f>
        <v>4.77579852166378</v>
      </c>
      <c r="K78" s="69">
        <f>'Glad70-before-LQ'!K78*K$93</f>
        <v>70</v>
      </c>
      <c r="L78" s="66">
        <f>'Glad70-before-LQ'!L78*L$93</f>
        <v>0.430362115073937</v>
      </c>
      <c r="M78" s="66">
        <f>'Glad70-before-LQ'!M78*M$93</f>
        <v>0.12736881050718</v>
      </c>
      <c r="N78" s="66">
        <f>'Glad70-before-LQ'!N78*N$93</f>
        <v>0.179401044350128</v>
      </c>
      <c r="O78" s="66">
        <f>'Glad70-before-LQ'!O78*O$93</f>
        <v>0.276483236677644</v>
      </c>
      <c r="P78" s="66">
        <f>'Glad70-before-LQ'!P78*P$93</f>
        <v>0.0610997284557181</v>
      </c>
      <c r="Q78" s="66">
        <f>'Glad70-before-LQ'!Q78*Q$93</f>
        <v>0.0219131714280951</v>
      </c>
      <c r="R78" s="66">
        <f>'Glad70-before-LQ'!R78*R$93</f>
        <v>0.00150724096280847</v>
      </c>
      <c r="S78" s="66">
        <f>'Glad70-before-LQ'!S78*S$93</f>
        <v>0.00405943179307508</v>
      </c>
      <c r="T78" s="66">
        <f>'Glad70-before-LQ'!T78*T$93</f>
        <v>0.8594113028375751</v>
      </c>
      <c r="U78" s="66">
        <f>'Glad70-before-LQ'!U78*U$93</f>
        <v>2.29550827511489</v>
      </c>
      <c r="V78" s="66">
        <f>'Glad70-before-LQ'!V78*V$93</f>
        <v>0.0393891257692382</v>
      </c>
      <c r="W78" s="66">
        <f>'Glad70-before-LQ'!W78*W$93</f>
        <v>0.702373530198711</v>
      </c>
      <c r="X78" s="10">
        <f>'Glad70-before-LQ'!X78*X$93</f>
        <v>0</v>
      </c>
      <c r="Y78" s="66">
        <f>'Glad70-before-LQ'!Y78*Y$93</f>
        <v>0.823204084514249</v>
      </c>
      <c r="Z78" s="66">
        <f>'Glad70-before-LQ'!Z78*Z$93</f>
        <v>0.161327005239604</v>
      </c>
      <c r="AA78" s="66">
        <f>'Glad70-before-LQ'!AA78*AA$93</f>
        <v>0.09644227996894821</v>
      </c>
      <c r="AB78" s="66">
        <f>'Glad70-before-LQ'!AB78*AB$93</f>
        <v>0.00626966293755901</v>
      </c>
      <c r="AC78" s="11">
        <f>'Glad70-before-LQ'!AC78*AC$93</f>
        <v>1.85345384853271</v>
      </c>
      <c r="AD78" s="66">
        <f>'Glad70-before-LQ'!AD78*AD$93</f>
        <v>0.00322765971491525</v>
      </c>
      <c r="AE78" s="66">
        <f>'Glad70-before-LQ'!AE78*AE$93</f>
        <v>0.236962022405946</v>
      </c>
      <c r="AF78" s="66">
        <f>'Glad70-before-LQ'!AF78*AF$93</f>
        <v>0.388876299417523</v>
      </c>
      <c r="AG78" s="66">
        <f>'Glad70-before-LQ'!AG78*AG$93</f>
        <v>0.3467873892104</v>
      </c>
      <c r="AH78" s="66">
        <f>'Glad70-before-LQ'!AH78*AH$93</f>
        <v>2.07681802359005</v>
      </c>
      <c r="AI78" s="66">
        <f>'Glad70-before-LQ'!AI78*AI$93</f>
        <v>3.73569502818449</v>
      </c>
      <c r="AJ78" s="66">
        <f>'Glad70-before-LQ'!AJ78*AJ$93</f>
        <v>0.405673447126897</v>
      </c>
      <c r="AK78" s="66">
        <f>'Glad70-before-LQ'!AK78*AK$93</f>
        <v>1.34640347660023</v>
      </c>
      <c r="AL78" s="66">
        <f>'Glad70-before-LQ'!AL78*AL$93</f>
        <v>1.85226158695892</v>
      </c>
      <c r="AM78" s="66">
        <f>'Glad70-before-LQ'!AM78*AM$93</f>
        <v>8.763244637304849</v>
      </c>
      <c r="AN78" s="66">
        <f>'Glad70-before-LQ'!AN78*AN$93</f>
        <v>4.47339019596214</v>
      </c>
      <c r="AO78" s="66">
        <f>'Glad70-before-LQ'!AO78*AO$93</f>
        <v>-0.675989043291406</v>
      </c>
      <c r="AP78" s="66">
        <f>'Glad70-before-LQ'!AP78*AP$93</f>
        <v>0.909603020991811</v>
      </c>
      <c r="AQ78" s="66">
        <f>'Glad70-before-LQ'!AQ78*AQ$93</f>
        <v>0.12002369405927</v>
      </c>
      <c r="AR78" s="66">
        <f>'Glad70-before-LQ'!AR78*AR$93</f>
        <v>0.402589923085658</v>
      </c>
      <c r="AS78" s="66">
        <f>'Glad70-before-LQ'!AS78*AS$93</f>
        <v>0.554472357826728</v>
      </c>
      <c r="AT78" s="66">
        <f>'Glad70-before-LQ'!AT78*AT$93</f>
        <v>0.0186613207513956</v>
      </c>
      <c r="AU78" s="66">
        <f>'Glad70-before-LQ'!AU78*AU$93</f>
        <v>0.0171030569460021</v>
      </c>
      <c r="AV78" s="66">
        <f>'Glad70-before-LQ'!AV78*AV$93</f>
        <v>0.00574539775899249</v>
      </c>
      <c r="AW78" s="66">
        <f>'Glad70-before-LQ'!AW78*AW$93</f>
        <v>0.000399232566663753</v>
      </c>
      <c r="AX78" s="66">
        <f>'Glad70-before-LQ'!AX78*AX$93</f>
        <v>0.16855343684146</v>
      </c>
      <c r="AY78" s="66">
        <f>'Glad70-before-LQ'!AY78*AY$93</f>
        <v>0.00164466358592667</v>
      </c>
      <c r="AZ78" s="66">
        <f>'Glad70-before-LQ'!AZ78*AZ$93</f>
        <v>1.28883877309834</v>
      </c>
      <c r="BA78" s="66">
        <f>'Glad70-before-LQ'!BA78*BA$93</f>
        <v>0.738435709316948</v>
      </c>
      <c r="BB78" s="66">
        <f>'Glad70-before-LQ'!BB78*BB$93</f>
        <v>0.193599537982281</v>
      </c>
      <c r="BC78" s="66">
        <f>'Glad70-before-LQ'!BC78*BC$93</f>
        <v>0.674381119044585</v>
      </c>
      <c r="BD78" s="66">
        <f>'Glad70-before-LQ'!BD78*BD$93</f>
        <v>4.53413323370854</v>
      </c>
      <c r="BE78" s="66">
        <f>'Glad70-before-LQ'!BE78*BE$93</f>
        <v>2.49076395269085</v>
      </c>
      <c r="BF78" s="66">
        <f>'Glad70-before-LQ'!BF78*BF$93</f>
        <v>0.0108608572947942</v>
      </c>
      <c r="BG78" s="66">
        <f>'Glad70-before-LQ'!BG78*BG$93</f>
        <v>0.490416216387554</v>
      </c>
      <c r="BH78" s="66">
        <f>'Glad70-before-LQ'!BH78*BH$93</f>
        <v>0.178180343498583</v>
      </c>
      <c r="BI78" s="66">
        <f>'Glad70-before-LQ'!BI78*BI$93</f>
        <v>0.169943024737247</v>
      </c>
      <c r="BJ78" s="66">
        <f>'Glad70-before-LQ'!BJ78*BJ$93</f>
        <v>0.0161663672403471</v>
      </c>
      <c r="BK78" s="66">
        <f>'Glad70-before-LQ'!BK78*BK$93</f>
        <v>0.651789796447855</v>
      </c>
      <c r="BL78" s="66">
        <f>'Glad70-before-LQ'!BL78*BL$93</f>
        <v>0.63601135336618</v>
      </c>
      <c r="BM78" s="66">
        <f>'Glad70-before-LQ'!BM78*BM$93</f>
        <v>0.117778124747772</v>
      </c>
      <c r="BN78" s="66">
        <f>'Glad70-before-LQ'!BN78*BN$93</f>
        <v>0.0158192819329018</v>
      </c>
      <c r="BO78" s="66">
        <f>'Glad70-before-LQ'!BO78*BO$93</f>
        <v>0.929158004467448</v>
      </c>
      <c r="BP78" s="66">
        <f>'Glad70-before-LQ'!BP78*BP$93</f>
        <v>0.373961181641309</v>
      </c>
      <c r="BQ78" s="66">
        <f>'Glad70-before-LQ'!BQ78*BQ$93</f>
        <v>0.00357967065191391</v>
      </c>
      <c r="BR78" s="66">
        <f>'Glad70-before-LQ'!BR78*BR$93</f>
        <v>0.0432786470471329</v>
      </c>
      <c r="BS78" s="66">
        <f>'Glad70-before-LQ'!BS78*BS$93</f>
        <v>0.0209240636652196</v>
      </c>
      <c r="BT78" s="66">
        <f>'Glad70-before-LQ'!BT78*BT$93</f>
        <v>0.696703505586496</v>
      </c>
      <c r="BU78" s="66">
        <f>'Glad70-before-LQ'!BU78*BU$93</f>
        <v>0.226674554994092</v>
      </c>
      <c r="BV78" s="4">
        <f>SUM(D78:BU78)</f>
        <v>124.351288465116</v>
      </c>
      <c r="BW78" s="66">
        <f>'Glad-base'!BW77*'Households'!$B$3/'Households'!$B$7</f>
        <v>206.891013424356</v>
      </c>
      <c r="BX78" s="66">
        <f>'Glad-base'!BX77*'Households'!$B$3/'Households'!$B$7</f>
        <v>0</v>
      </c>
      <c r="BY78" s="66">
        <f>'Glad-base'!BY77*'Households'!$B$3/'Households'!$B$7</f>
        <v>96.9403059983419</v>
      </c>
      <c r="BZ78" s="66">
        <f>'Glad-base'!BZ77*'Households'!$B$3/'Households'!$B$7</f>
        <v>0.752991514109166</v>
      </c>
      <c r="CA78" s="66">
        <f>'Glad-base'!CA77*'Households'!$B$3/'Households'!$B$7</f>
        <v>3.04279799255407</v>
      </c>
      <c r="CB78" s="4">
        <f>'Glad-base'!CB77/'Glad-base'!CB$81*CB$87</f>
        <v>0.134463361035939</v>
      </c>
      <c r="CC78" s="67">
        <f>'Glad-base'!CC77/'Glad-base'!CC$81*CC$87</f>
        <v>6.08143366875774</v>
      </c>
      <c r="CD78" s="4">
        <f>SUM(BW78:CC78)</f>
        <v>313.843005959155</v>
      </c>
      <c r="CE78" s="4">
        <f>SUM(CD78,BV78)</f>
        <v>438.194294424271</v>
      </c>
      <c r="CF78" s="4"/>
      <c r="CG78" s="4"/>
    </row>
    <row r="79" ht="19" customHeight="1">
      <c r="A79" t="s" s="58">
        <v>1</v>
      </c>
      <c r="B79" s="59">
        <v>74</v>
      </c>
      <c r="C79" t="s" s="76">
        <v>228</v>
      </c>
      <c r="D79" s="77">
        <f>'Glad70-before-LQ'!D79*D$93</f>
        <v>1.8375164926567</v>
      </c>
      <c r="E79" s="66">
        <f>'Glad70-before-LQ'!E79*E$93</f>
        <v>0.09147498881860811</v>
      </c>
      <c r="F79" s="66">
        <f>'Glad70-before-LQ'!F79*F$93</f>
        <v>-0.0109508985231518</v>
      </c>
      <c r="G79" s="66">
        <f>'Glad70-before-LQ'!G79*G$93</f>
        <v>0.0743114872902426</v>
      </c>
      <c r="H79" s="66">
        <f>'Glad70-before-LQ'!H79*H$93</f>
        <v>0.0723210817139458</v>
      </c>
      <c r="I79" s="66">
        <f>'Glad70-before-LQ'!I79*I$93</f>
        <v>0.777919101642352</v>
      </c>
      <c r="J79" s="66">
        <f>'Glad70-before-LQ'!J79*J$93</f>
        <v>12.4787411456937</v>
      </c>
      <c r="K79" s="69">
        <f>'Glad70-before-LQ'!K79*K$93</f>
        <v>210</v>
      </c>
      <c r="L79" s="66">
        <f>'Glad70-before-LQ'!L79*L$93</f>
        <v>1.77627703968865</v>
      </c>
      <c r="M79" s="66">
        <f>'Glad70-before-LQ'!M79*M$93</f>
        <v>0.7913690594480181</v>
      </c>
      <c r="N79" s="66">
        <f>'Glad70-before-LQ'!N79*N$93</f>
        <v>0.320470200323805</v>
      </c>
      <c r="O79" s="66">
        <f>'Glad70-before-LQ'!O79*O$93</f>
        <v>0.121443496524652</v>
      </c>
      <c r="P79" s="66">
        <f>'Glad70-before-LQ'!P79*P$93</f>
        <v>0.0469183995195556</v>
      </c>
      <c r="Q79" s="66">
        <f>'Glad70-before-LQ'!Q79*Q$93</f>
        <v>0.0916971409422046</v>
      </c>
      <c r="R79" s="66">
        <f>'Glad70-before-LQ'!R79*R$93</f>
        <v>0.0160739983236281</v>
      </c>
      <c r="S79" s="66">
        <f>'Glad70-before-LQ'!S79*S$93</f>
        <v>0.0452132531679349</v>
      </c>
      <c r="T79" s="66">
        <f>'Glad70-before-LQ'!T79*T$93</f>
        <v>0.145625292248626</v>
      </c>
      <c r="U79" s="66">
        <f>'Glad70-before-LQ'!U79*U$93</f>
        <v>3.72131920474101</v>
      </c>
      <c r="V79" s="66">
        <f>'Glad70-before-LQ'!V79*V$93</f>
        <v>0.138871634272089</v>
      </c>
      <c r="W79" s="66">
        <f>'Glad70-before-LQ'!W79*W$93</f>
        <v>3.70090784680367</v>
      </c>
      <c r="X79" s="10">
        <f>'Glad70-before-LQ'!X79*X$93</f>
        <v>0</v>
      </c>
      <c r="Y79" s="66">
        <f>'Glad70-before-LQ'!Y79*Y$93</f>
        <v>2.96196562630003</v>
      </c>
      <c r="Z79" s="66">
        <f>'Glad70-before-LQ'!Z79*Z$93</f>
        <v>0.406243686371946</v>
      </c>
      <c r="AA79" s="66">
        <f>'Glad70-before-LQ'!AA79*AA$93</f>
        <v>0.843247386042604</v>
      </c>
      <c r="AB79" s="66">
        <f>'Glad70-before-LQ'!AB79*AB$93</f>
        <v>0.0444268119143158</v>
      </c>
      <c r="AC79" s="11">
        <f>'Glad70-before-LQ'!AC79*AC$93</f>
        <v>20.8926109454527</v>
      </c>
      <c r="AD79" s="66">
        <f>'Glad70-before-LQ'!AD79*AD$93</f>
        <v>0.0926445883646891</v>
      </c>
      <c r="AE79" s="66">
        <f>'Glad70-before-LQ'!AE79*AE$93</f>
        <v>1.61989311335797</v>
      </c>
      <c r="AF79" s="66">
        <f>'Glad70-before-LQ'!AF79*AF$93</f>
        <v>1.34340172485321</v>
      </c>
      <c r="AG79" s="66">
        <f>'Glad70-before-LQ'!AG79*AG$93</f>
        <v>1.08831550563283</v>
      </c>
      <c r="AH79" s="66">
        <f>'Glad70-before-LQ'!AH79*AH$93</f>
        <v>8.35730278344279</v>
      </c>
      <c r="AI79" s="66">
        <f>'Glad70-before-LQ'!AI79*AI$93</f>
        <v>8.166100988527241</v>
      </c>
      <c r="AJ79" s="66">
        <f>'Glad70-before-LQ'!AJ79*AJ$93</f>
        <v>5.859358945567</v>
      </c>
      <c r="AK79" s="66">
        <f>'Glad70-before-LQ'!AK79*AK$93</f>
        <v>13.0915320681922</v>
      </c>
      <c r="AL79" s="66">
        <f>'Glad70-before-LQ'!AL79*AL$93</f>
        <v>3.16659844469231</v>
      </c>
      <c r="AM79" s="66">
        <f>'Glad70-before-LQ'!AM79*AM$93</f>
        <v>6.11387348705532</v>
      </c>
      <c r="AN79" s="66">
        <f>'Glad70-before-LQ'!AN79*AN$93</f>
        <v>9.25624321499232</v>
      </c>
      <c r="AO79" s="66">
        <f>'Glad70-before-LQ'!AO79*AO$93</f>
        <v>1.96293620797245</v>
      </c>
      <c r="AP79" s="66">
        <f>'Glad70-before-LQ'!AP79*AP$93</f>
        <v>1.50592560113331</v>
      </c>
      <c r="AQ79" s="66">
        <f>'Glad70-before-LQ'!AQ79*AQ$93</f>
        <v>0.218686588231679</v>
      </c>
      <c r="AR79" s="66">
        <f>'Glad70-before-LQ'!AR79*AR$93</f>
        <v>0.5716058436821581</v>
      </c>
      <c r="AS79" s="66">
        <f>'Glad70-before-LQ'!AS79*AS$93</f>
        <v>10.371982550258</v>
      </c>
      <c r="AT79" s="66">
        <f>'Glad70-before-LQ'!AT79*AT$93</f>
        <v>0.119834170004489</v>
      </c>
      <c r="AU79" s="66">
        <f>'Glad70-before-LQ'!AU79*AU$93</f>
        <v>0.128785328294827</v>
      </c>
      <c r="AV79" s="66">
        <f>'Glad70-before-LQ'!AV79*AV$93</f>
        <v>0.0556563258349648</v>
      </c>
      <c r="AW79" s="66">
        <f>'Glad70-before-LQ'!AW79*AW$93</f>
        <v>0.0113535977002974</v>
      </c>
      <c r="AX79" s="66">
        <f>'Glad70-before-LQ'!AX79*AX$93</f>
        <v>0.059097878623105</v>
      </c>
      <c r="AY79" s="66">
        <f>'Glad70-before-LQ'!AY79*AY$93</f>
        <v>0.0374839535604685</v>
      </c>
      <c r="AZ79" s="66">
        <f>'Glad70-before-LQ'!AZ79*AZ$93</f>
        <v>2.44280571875018</v>
      </c>
      <c r="BA79" s="66">
        <f>'Glad70-before-LQ'!BA79*BA$93</f>
        <v>0.42077820391697</v>
      </c>
      <c r="BB79" s="66">
        <f>'Glad70-before-LQ'!BB79*BB$93</f>
        <v>0.818551269036782</v>
      </c>
      <c r="BC79" s="66">
        <f>'Glad70-before-LQ'!BC79*BC$93</f>
        <v>2.07306270712123</v>
      </c>
      <c r="BD79" s="66">
        <f>'Glad70-before-LQ'!BD79*BD$93</f>
        <v>37.3956355493956</v>
      </c>
      <c r="BE79" s="66">
        <f>'Glad70-before-LQ'!BE79*BE$93</f>
        <v>16.2881037525204</v>
      </c>
      <c r="BF79" s="66">
        <f>'Glad70-before-LQ'!BF79*BF$93</f>
        <v>0.173085621729709</v>
      </c>
      <c r="BG79" s="66">
        <f>'Glad70-before-LQ'!BG79*BG$93</f>
        <v>9.746354100242529</v>
      </c>
      <c r="BH79" s="66">
        <f>'Glad70-before-LQ'!BH79*BH$93</f>
        <v>0.976174046564272</v>
      </c>
      <c r="BI79" s="66">
        <f>'Glad70-before-LQ'!BI79*BI$93</f>
        <v>3.53615529761838</v>
      </c>
      <c r="BJ79" s="66">
        <f>'Glad70-before-LQ'!BJ79*BJ$93</f>
        <v>0</v>
      </c>
      <c r="BK79" s="66">
        <f>'Glad70-before-LQ'!BK79*BK$93</f>
        <v>4.50420895643708</v>
      </c>
      <c r="BL79" s="66">
        <f>'Glad70-before-LQ'!BL79*BL$93</f>
        <v>8.06431526950395</v>
      </c>
      <c r="BM79" s="66">
        <f>'Glad70-before-LQ'!BM79*BM$93</f>
        <v>0.698040520397435</v>
      </c>
      <c r="BN79" s="66">
        <f>'Glad70-before-LQ'!BN79*BN$93</f>
        <v>0.0106618891972978</v>
      </c>
      <c r="BO79" s="66">
        <f>'Glad70-before-LQ'!BO79*BO$93</f>
        <v>9.853613805944541</v>
      </c>
      <c r="BP79" s="66">
        <f>'Glad70-before-LQ'!BP79*BP$93</f>
        <v>4.70110152445618</v>
      </c>
      <c r="BQ79" s="66">
        <f>'Glad70-before-LQ'!BQ79*BQ$93</f>
        <v>-0.194160751755171</v>
      </c>
      <c r="BR79" s="66">
        <f>'Glad70-before-LQ'!BR79*BR$93</f>
        <v>0.285139135047245</v>
      </c>
      <c r="BS79" s="66">
        <f>'Glad70-before-LQ'!BS79*BS$93</f>
        <v>0.0508160730877541</v>
      </c>
      <c r="BT79" s="66">
        <f>'Glad70-before-LQ'!BT79*BT$93</f>
        <v>3.12867982903243</v>
      </c>
      <c r="BU79" s="66">
        <f>'Glad70-before-LQ'!BU79*BU$93</f>
        <v>3.18989587556833</v>
      </c>
      <c r="BV79" s="4">
        <f>SUM(D79:BU79)</f>
        <v>442.747645725165</v>
      </c>
      <c r="BW79" s="66">
        <f>'Glad-base'!BW78*'Households'!$B$3/'Households'!$B$7</f>
        <v>0</v>
      </c>
      <c r="BX79" s="66">
        <f>'Glad-base'!BX78*'Households'!$B$3/'Households'!$B$7</f>
        <v>0</v>
      </c>
      <c r="BY79" s="66">
        <f>'Glad-base'!BY78*'Households'!$B$3/'Households'!$B$7</f>
        <v>0</v>
      </c>
      <c r="BZ79" s="66">
        <f>'Glad-base'!BZ78*'Households'!$B$3/'Households'!$B$7</f>
        <v>0</v>
      </c>
      <c r="CA79" s="66">
        <f>'Glad-base'!CA78*'Households'!$B$3/'Households'!$B$7</f>
        <v>0</v>
      </c>
      <c r="CB79" s="4">
        <v>0</v>
      </c>
      <c r="CC79" s="4">
        <v>0</v>
      </c>
      <c r="CD79" s="4">
        <f>SUM(BW79:CC79)</f>
        <v>0</v>
      </c>
      <c r="CE79" s="4">
        <f>SUM(CD79,BV79)</f>
        <v>442.747645725165</v>
      </c>
      <c r="CF79" s="4"/>
      <c r="CG79" s="4"/>
    </row>
    <row r="80" ht="19" customHeight="1">
      <c r="A80" t="s" s="58">
        <v>1</v>
      </c>
      <c r="B80" s="59">
        <v>75</v>
      </c>
      <c r="C80" t="s" s="76">
        <v>85</v>
      </c>
      <c r="D80" s="77">
        <f>SUM('Glad-imports'!D5:D74)*D93</f>
        <v>26.7596525059446</v>
      </c>
      <c r="E80" s="66">
        <f>SUM('Glad-imports'!E5:E74)*E93</f>
        <v>1.02664134245295</v>
      </c>
      <c r="F80" s="66">
        <f>SUM('Glad-imports'!F5:F74)*F93</f>
        <v>2.19800104749661</v>
      </c>
      <c r="G80" s="66">
        <f>SUM('Glad-imports'!G5:G74)*G93</f>
        <v>0.713566051505067</v>
      </c>
      <c r="H80" s="66">
        <f>SUM('Glad-imports'!H5:H74)*H93</f>
        <v>1.59658006713625</v>
      </c>
      <c r="I80" s="66">
        <f>SUM('Glad-imports'!I5:I74)*I93</f>
        <v>5.03475853191703</v>
      </c>
      <c r="J80" s="66">
        <f>SUM('Glad-imports'!J5:J74)*J93</f>
        <v>211.624641368809</v>
      </c>
      <c r="K80" s="69">
        <f>SUM('Glad-imports'!K5:K74)*K93</f>
        <v>16.9396787851668</v>
      </c>
      <c r="L80" s="66">
        <f>SUM('Glad-imports'!L5:L74)*L93</f>
        <v>4.0903152654136</v>
      </c>
      <c r="M80" s="66">
        <f>SUM('Glad-imports'!M5:M74)*M93</f>
        <v>2.21844575648956</v>
      </c>
      <c r="N80" s="66">
        <f>SUM('Glad-imports'!N5:N74)*N93</f>
        <v>13.2505356796412</v>
      </c>
      <c r="O80" s="66">
        <f>SUM('Glad-imports'!O5:O74)*O93</f>
        <v>3.21707622027983</v>
      </c>
      <c r="P80" s="66">
        <f>SUM('Glad-imports'!P5:P74)*P93</f>
        <v>0.869212713299176</v>
      </c>
      <c r="Q80" s="66">
        <f>SUM('Glad-imports'!Q5:Q74)*Q93</f>
        <v>1.60599991906187</v>
      </c>
      <c r="R80" s="66">
        <f>SUM('Glad-imports'!R5:R74)*R93</f>
        <v>0.272893612021922</v>
      </c>
      <c r="S80" s="66">
        <f>SUM('Glad-imports'!S5:S74)*S93</f>
        <v>0.428955531141419</v>
      </c>
      <c r="T80" s="66">
        <f>SUM('Glad-imports'!T5:T74)*T93</f>
        <v>4.7675036283015</v>
      </c>
      <c r="U80" s="66">
        <f>SUM('Glad-imports'!U5:U74)*U93</f>
        <v>42.6114009400131</v>
      </c>
      <c r="V80" s="66">
        <f>SUM('Glad-imports'!V5:V74)*V93</f>
        <v>1.36761156772068</v>
      </c>
      <c r="W80" s="66">
        <f>SUM('Glad-imports'!W5:W74)*W93</f>
        <v>21.0704772544741</v>
      </c>
      <c r="X80" s="10">
        <f>SUM('Glad-imports'!X5:X74)*X93</f>
        <v>0</v>
      </c>
      <c r="Y80" s="66">
        <f>SUM('Glad-imports'!Y5:Y74)*Y93</f>
        <v>13.0876397808427</v>
      </c>
      <c r="Z80" s="66">
        <f>SUM('Glad-imports'!Z5:Z74)*Z93</f>
        <v>3.98746945412684</v>
      </c>
      <c r="AA80" s="66">
        <f>SUM('Glad-imports'!AA5:AA74)*AA93</f>
        <v>4.10194807874485</v>
      </c>
      <c r="AB80" s="66">
        <f>SUM('Glad-imports'!AB5:AB74)*AB93</f>
        <v>0.494003742512104</v>
      </c>
      <c r="AC80" s="11">
        <f>SUM('Glad-imports'!AC5:AC74)*AC93</f>
        <v>24.8838807596356</v>
      </c>
      <c r="AD80" s="66">
        <f>SUM('Glad-imports'!AD5:AD74)*AD93</f>
        <v>0.257719293569356</v>
      </c>
      <c r="AE80" s="66">
        <f>SUM('Glad-imports'!AE5:AE74)*AE93</f>
        <v>7.59987555347215</v>
      </c>
      <c r="AF80" s="66">
        <f>SUM('Glad-imports'!AF5:AF74)*AF93</f>
        <v>20.2493074096981</v>
      </c>
      <c r="AG80" s="66">
        <f>SUM('Glad-imports'!AG5:AG74)*AG93</f>
        <v>23.9192400036996</v>
      </c>
      <c r="AH80" s="66">
        <f>SUM('Glad-imports'!AH5:AH74)*AH93</f>
        <v>76.02999985318149</v>
      </c>
      <c r="AI80" s="66">
        <f>SUM('Glad-imports'!AI5:AI74)*AI93</f>
        <v>87.3411190004262</v>
      </c>
      <c r="AJ80" s="66">
        <f>SUM('Glad-imports'!AJ5:AJ74)*AJ93</f>
        <v>35.9299573150794</v>
      </c>
      <c r="AK80" s="66">
        <f>SUM('Glad-imports'!AK5:AK74)*AK93</f>
        <v>58.0022411762174</v>
      </c>
      <c r="AL80" s="66">
        <f>SUM('Glad-imports'!AL5:AL74)*AL93</f>
        <v>15.5968647500149</v>
      </c>
      <c r="AM80" s="66">
        <f>SUM('Glad-imports'!AM5:AM74)*AM93</f>
        <v>61.7779367587211</v>
      </c>
      <c r="AN80" s="66">
        <f>SUM('Glad-imports'!AN5:AN74)*AN93</f>
        <v>23.1425989280126</v>
      </c>
      <c r="AO80" s="66">
        <f>SUM('Glad-imports'!AO5:AO74)*AO93</f>
        <v>24.6470937066256</v>
      </c>
      <c r="AP80" s="66">
        <f>SUM('Glad-imports'!AP5:AP74)*AP93</f>
        <v>15.3244556503031</v>
      </c>
      <c r="AQ80" s="66">
        <f>SUM('Glad-imports'!AQ5:AQ74)*AQ93</f>
        <v>2.11001002954308</v>
      </c>
      <c r="AR80" s="66">
        <f>SUM('Glad-imports'!AR5:AR74)*AR93</f>
        <v>4.1121280370536</v>
      </c>
      <c r="AS80" s="66">
        <f>SUM('Glad-imports'!AS5:AS74)*AS93</f>
        <v>70.6742501896246</v>
      </c>
      <c r="AT80" s="66">
        <f>SUM('Glad-imports'!AT5:AT74)*AT93</f>
        <v>1.34721694678609</v>
      </c>
      <c r="AU80" s="66">
        <f>SUM('Glad-imports'!AU5:AU74)*AU93</f>
        <v>2.29611908942644</v>
      </c>
      <c r="AV80" s="66">
        <f>SUM('Glad-imports'!AV5:AV74)*AV93</f>
        <v>1.10471326871077</v>
      </c>
      <c r="AW80" s="66">
        <f>SUM('Glad-imports'!AW5:AW74)*AW93</f>
        <v>0.416042872603783</v>
      </c>
      <c r="AX80" s="66">
        <f>SUM('Glad-imports'!AX5:AX74)*AX93</f>
        <v>5.70881694803423</v>
      </c>
      <c r="AY80" s="66">
        <f>SUM('Glad-imports'!AY5:AY74)*AY93</f>
        <v>0.262190990912325</v>
      </c>
      <c r="AZ80" s="66">
        <f>SUM('Glad-imports'!AZ5:AZ74)*AZ93</f>
        <v>11.374675116928</v>
      </c>
      <c r="BA80" s="66">
        <f>SUM('Glad-imports'!BA5:BA74)*BA93</f>
        <v>7.53823200664579</v>
      </c>
      <c r="BB80" s="66">
        <f>SUM('Glad-imports'!BB5:BB74)*BB93</f>
        <v>6.32853446871562</v>
      </c>
      <c r="BC80" s="66">
        <f>SUM('Glad-imports'!BC5:BC74)*BC93</f>
        <v>25.9331350521871</v>
      </c>
      <c r="BD80" s="66">
        <f>SUM('Glad-imports'!BD5:BD74)*BD93</f>
        <v>66.411508467575</v>
      </c>
      <c r="BE80" s="66">
        <f>SUM('Glad-imports'!BE5:BE74)*BE93</f>
        <v>103.097417953399</v>
      </c>
      <c r="BF80" s="66">
        <f>SUM('Glad-imports'!BF5:BF74)*BF93</f>
        <v>1.2659723035068</v>
      </c>
      <c r="BG80" s="66">
        <f>SUM('Glad-imports'!BG5:BG74)*BG93</f>
        <v>39.5849638243863</v>
      </c>
      <c r="BH80" s="66">
        <f>SUM('Glad-imports'!BH5:BH74)*BH93</f>
        <v>8.394385091334479</v>
      </c>
      <c r="BI80" s="66">
        <f>SUM('Glad-imports'!BI5:BI74)*BI93</f>
        <v>33.0514941252533</v>
      </c>
      <c r="BJ80" s="66">
        <f>SUM('Glad-imports'!BJ5:BJ74)*BJ93</f>
        <v>0.185195651345668</v>
      </c>
      <c r="BK80" s="66">
        <f>SUM('Glad-imports'!BK5:BK74)*BK93</f>
        <v>19.8927753617524</v>
      </c>
      <c r="BL80" s="66">
        <f>SUM('Glad-imports'!BL5:BL74)*BL93</f>
        <v>72.0304103604673</v>
      </c>
      <c r="BM80" s="66">
        <f>SUM('Glad-imports'!BM5:BM74)*BM93</f>
        <v>8.64586771894982</v>
      </c>
      <c r="BN80" s="66">
        <f>SUM('Glad-imports'!BN5:BN74)*BN93</f>
        <v>1.50477721999293</v>
      </c>
      <c r="BO80" s="66">
        <f>SUM('Glad-imports'!BO5:BO74)*BO93</f>
        <v>73.1162510914709</v>
      </c>
      <c r="BP80" s="66">
        <f>SUM('Glad-imports'!BP5:BP74)*BP93</f>
        <v>25.2955514064426</v>
      </c>
      <c r="BQ80" s="66">
        <f>SUM('Glad-imports'!BQ5:BQ74)*BQ93</f>
        <v>0.948300642425051</v>
      </c>
      <c r="BR80" s="66">
        <f>SUM('Glad-imports'!BR5:BR74)*BR93</f>
        <v>3.49228250212458</v>
      </c>
      <c r="BS80" s="66">
        <f>SUM('Glad-imports'!BS5:BS74)*BS93</f>
        <v>0.622746846111809</v>
      </c>
      <c r="BT80" s="66">
        <f>SUM('Glad-imports'!BT5:BT74)*BT93</f>
        <v>16.5928836007012</v>
      </c>
      <c r="BU80" s="66">
        <f>SUM('Glad-imports'!BU5:BU74)*BU93</f>
        <v>11.3574661427099</v>
      </c>
      <c r="BV80" s="4">
        <f>SUM(D80:BU80)</f>
        <v>1482.733614330290</v>
      </c>
      <c r="BW80" s="66">
        <f>'Glad-base'!BW79*'Households'!$B$3/'Households'!$B$7</f>
        <v>350.446408542853</v>
      </c>
      <c r="BX80" s="66">
        <f>'Glad-base'!BX79*'Households'!$B$3/'Households'!$B$7</f>
        <v>16.4174875541092</v>
      </c>
      <c r="BY80" s="66">
        <f>'Glad-base'!BY79*'Households'!$B$3/'Households'!$B$7</f>
        <v>143.115889336777</v>
      </c>
      <c r="BZ80" s="66">
        <f>'Glad-base'!BZ79*'Households'!$B$3/'Households'!$B$7</f>
        <v>10.9935417594439</v>
      </c>
      <c r="CA80" s="66">
        <f>'Glad-base'!CA79*'Households'!$B$3/'Households'!$B$7</f>
        <v>32.0572196438311</v>
      </c>
      <c r="CB80" s="4">
        <f>'Glad-base'!CB79/'Glad-base'!CB$81*CB$87</f>
        <v>-3.87029969777864</v>
      </c>
      <c r="CC80" s="67">
        <f>'Glad-base'!CC79/'Glad-base'!CC$81*CC$87</f>
        <v>216.759928199695</v>
      </c>
      <c r="CD80" s="4">
        <f>SUM(BW80:CC80)</f>
        <v>765.920175338931</v>
      </c>
      <c r="CE80" s="4">
        <f>SUM(CD80,BV80)</f>
        <v>2248.653789669220</v>
      </c>
      <c r="CF80" s="4"/>
      <c r="CG80" s="4"/>
    </row>
    <row r="81" ht="19" customHeight="1">
      <c r="A81" t="s" s="58">
        <v>1</v>
      </c>
      <c r="B81" s="59"/>
      <c r="C81" s="85"/>
      <c r="D81" s="77"/>
      <c r="E81" s="66"/>
      <c r="F81" s="66"/>
      <c r="G81" s="66"/>
      <c r="H81" s="66"/>
      <c r="I81" s="66"/>
      <c r="J81" s="66"/>
      <c r="K81" s="69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10"/>
      <c r="Y81" s="66"/>
      <c r="Z81" s="66"/>
      <c r="AA81" s="66"/>
      <c r="AB81" s="66"/>
      <c r="AC81" s="11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4">
        <f>SUM(D81:BU81)</f>
        <v>0</v>
      </c>
      <c r="BW81" s="66"/>
      <c r="BX81" s="66"/>
      <c r="BY81" s="66"/>
      <c r="BZ81" s="66"/>
      <c r="CA81" s="66"/>
      <c r="CB81" s="4"/>
      <c r="CC81" s="4"/>
      <c r="CD81" s="4"/>
      <c r="CE81" s="4"/>
      <c r="CF81" s="4"/>
      <c r="CG81" s="4"/>
    </row>
    <row r="82" ht="19" customHeight="1">
      <c r="A82" t="s" s="58">
        <v>1</v>
      </c>
      <c r="B82" s="59"/>
      <c r="C82" t="s" s="76">
        <v>229</v>
      </c>
      <c r="D82" s="88">
        <f>D80+D75</f>
        <v>75.52020752915961</v>
      </c>
      <c r="E82" s="9">
        <f>E80+E75</f>
        <v>4.35888330160621</v>
      </c>
      <c r="F82" s="9">
        <f>F80+F75</f>
        <v>3.86636639354329</v>
      </c>
      <c r="G82" s="9">
        <f>G80+G75</f>
        <v>2.74791187597288</v>
      </c>
      <c r="H82" s="9">
        <f>H80+H75</f>
        <v>5.25423033945462</v>
      </c>
      <c r="I82" s="9">
        <f>I80+I75</f>
        <v>39.5173844296205</v>
      </c>
      <c r="J82" s="9">
        <f>J80+J75</f>
        <v>783.1648773769811</v>
      </c>
      <c r="K82" s="69">
        <f>K80+K75</f>
        <v>1576.648274935490</v>
      </c>
      <c r="L82" s="9">
        <f>L80+L75</f>
        <v>26.6522643621236</v>
      </c>
      <c r="M82" s="9">
        <f>M80+M75</f>
        <v>22.9398379415366</v>
      </c>
      <c r="N82" s="9">
        <f>N80+N75</f>
        <v>33.3382472528123</v>
      </c>
      <c r="O82" s="9">
        <f>O80+O75</f>
        <v>9.5534774444763</v>
      </c>
      <c r="P82" s="9">
        <f>P80+P75</f>
        <v>2.27099121105126</v>
      </c>
      <c r="Q82" s="9">
        <f>Q80+Q75</f>
        <v>5.00001676969747</v>
      </c>
      <c r="R82" s="9">
        <f>R80+R75</f>
        <v>0.938795103152205</v>
      </c>
      <c r="S82" s="9">
        <f>S80+S75</f>
        <v>1.22366094894139</v>
      </c>
      <c r="T82" s="9">
        <f>T80+T75</f>
        <v>35.6993747658108</v>
      </c>
      <c r="U82" s="9">
        <f>U80+U75</f>
        <v>224.037855917381</v>
      </c>
      <c r="V82" s="9">
        <f>V80+V75</f>
        <v>5.65737475029393</v>
      </c>
      <c r="W82" s="9">
        <f>W80+W75</f>
        <v>169.044794832616</v>
      </c>
      <c r="X82" s="10">
        <f>X80+X75</f>
        <v>0</v>
      </c>
      <c r="Y82" s="9">
        <f>Y80+Y75</f>
        <v>104.762419130988</v>
      </c>
      <c r="Z82" s="9">
        <f>Z80+Z75</f>
        <v>19.7976843271885</v>
      </c>
      <c r="AA82" s="9">
        <f>AA80+AA75</f>
        <v>23.2082879012035</v>
      </c>
      <c r="AB82" s="9">
        <f>AB80+AB75</f>
        <v>1.3019489440411</v>
      </c>
      <c r="AC82" s="11">
        <f>AC80+AC75</f>
        <v>611.656165543948</v>
      </c>
      <c r="AD82" s="9">
        <f>AD80+AD75</f>
        <v>1.81126525801302</v>
      </c>
      <c r="AE82" s="9">
        <f>AE80+AE75</f>
        <v>24.3589108187524</v>
      </c>
      <c r="AF82" s="9">
        <f>AF80+AF75</f>
        <v>77.4684457699381</v>
      </c>
      <c r="AG82" s="9">
        <f>AG80+AG75</f>
        <v>113.538497628465</v>
      </c>
      <c r="AH82" s="9">
        <f>AH80+AH75</f>
        <v>491.161162077768</v>
      </c>
      <c r="AI82" s="9">
        <f>AI80+AI75</f>
        <v>471.467971599347</v>
      </c>
      <c r="AJ82" s="9">
        <f>AJ80+AJ75</f>
        <v>146.384980449938</v>
      </c>
      <c r="AK82" s="9">
        <f>AK80+AK75</f>
        <v>203.517387881069</v>
      </c>
      <c r="AL82" s="9">
        <f>AL80+AL75</f>
        <v>38.9005732763658</v>
      </c>
      <c r="AM82" s="9">
        <f>AM80+AM75</f>
        <v>139.487012006811</v>
      </c>
      <c r="AN82" s="9">
        <f>AN80+AN75</f>
        <v>136.334152330160</v>
      </c>
      <c r="AO82" s="9">
        <f>AO80+AO75</f>
        <v>168.099776367190</v>
      </c>
      <c r="AP82" s="9">
        <f>AP80+AP75</f>
        <v>79.6266119047017</v>
      </c>
      <c r="AQ82" s="9">
        <f>AQ80+AQ75</f>
        <v>11.3089084511974</v>
      </c>
      <c r="AR82" s="9">
        <f>AR80+AR75</f>
        <v>15.7224520243965</v>
      </c>
      <c r="AS82" s="9">
        <f>AS80+AS75</f>
        <v>325.682588079062</v>
      </c>
      <c r="AT82" s="9">
        <f>AT80+AT75</f>
        <v>2.79607738298966</v>
      </c>
      <c r="AU82" s="9">
        <f>AU80+AU75</f>
        <v>4.39804855449271</v>
      </c>
      <c r="AV82" s="9">
        <f>AV80+AV75</f>
        <v>2.11087613799645</v>
      </c>
      <c r="AW82" s="9">
        <f>AW80+AW75</f>
        <v>0.800306446445367</v>
      </c>
      <c r="AX82" s="9">
        <f>AX80+AX75</f>
        <v>13.7415861049204</v>
      </c>
      <c r="AY82" s="9">
        <f>AY80+AY75</f>
        <v>0.9653026476459849</v>
      </c>
      <c r="AZ82" s="9">
        <f>AZ80+AZ75</f>
        <v>21.3172420754002</v>
      </c>
      <c r="BA82" s="9">
        <f>BA80+BA75</f>
        <v>13.9303310580591</v>
      </c>
      <c r="BB82" s="9">
        <f>BB80+BB75</f>
        <v>21.0837465976104</v>
      </c>
      <c r="BC82" s="9">
        <f>BC80+BC75</f>
        <v>99.7939141424748</v>
      </c>
      <c r="BD82" s="9">
        <f>BD80+BD75</f>
        <v>168.243776943165</v>
      </c>
      <c r="BE82" s="9">
        <f>BE80+BE75</f>
        <v>487.443408807244</v>
      </c>
      <c r="BF82" s="9">
        <f>BF80+BF75</f>
        <v>4.42972329424201</v>
      </c>
      <c r="BG82" s="9">
        <f>BG80+BG75</f>
        <v>151.719062069678</v>
      </c>
      <c r="BH82" s="9">
        <f>BH80+BH75</f>
        <v>32.9699499382858</v>
      </c>
      <c r="BI82" s="9">
        <f>BI80+BI75</f>
        <v>100.793303739945</v>
      </c>
      <c r="BJ82" s="9">
        <f>BJ80+BJ75</f>
        <v>0.933915835543938</v>
      </c>
      <c r="BK82" s="9">
        <f>BK80+BK75</f>
        <v>60.6262577945166</v>
      </c>
      <c r="BL82" s="9">
        <f>BL80+BL75</f>
        <v>193.3947876739</v>
      </c>
      <c r="BM82" s="9">
        <f>BM80+BM75</f>
        <v>24.2256243676006</v>
      </c>
      <c r="BN82" s="9">
        <f>BN80+BN75</f>
        <v>4.32015592137721</v>
      </c>
      <c r="BO82" s="9">
        <f>BO80+BO75</f>
        <v>251.402029293279</v>
      </c>
      <c r="BP82" s="9">
        <f>BP80+BP75</f>
        <v>75.60653167174431</v>
      </c>
      <c r="BQ82" s="9">
        <f>BQ80+BQ75</f>
        <v>2.42890730226818</v>
      </c>
      <c r="BR82" s="9">
        <f>BR80+BR75</f>
        <v>10.8733308025349</v>
      </c>
      <c r="BS82" s="9">
        <f>BS80+BS75</f>
        <v>1.93271479926036</v>
      </c>
      <c r="BT82" s="9">
        <f>BT80+BT75</f>
        <v>80.20745436899379</v>
      </c>
      <c r="BU82" s="9">
        <f>BU80+BU75</f>
        <v>34.3049539463481</v>
      </c>
      <c r="BV82" s="9">
        <f>BV80+BV75</f>
        <v>8099.825348970220</v>
      </c>
      <c r="BW82" s="9">
        <f>BW80+BW75</f>
        <v>2781.5208658022</v>
      </c>
      <c r="BX82" s="9">
        <f>BX80+BX75</f>
        <v>978.9847048875999</v>
      </c>
      <c r="BY82" s="9">
        <f>BY80+BY75</f>
        <v>558.645985769649</v>
      </c>
      <c r="BZ82" s="9">
        <f>BZ80+BZ75</f>
        <v>73.7919496894288</v>
      </c>
      <c r="CA82" s="9">
        <f>CA80+CA75</f>
        <v>179.013280019320</v>
      </c>
      <c r="CB82" s="9">
        <f>CB80+CB75</f>
        <v>-7.45555482631435</v>
      </c>
      <c r="CC82" s="9">
        <f>CC80+CC75</f>
        <v>7023.9891381997</v>
      </c>
      <c r="CD82" s="9">
        <f>CD80+CD75</f>
        <v>11588.4903695416</v>
      </c>
      <c r="CE82" s="9">
        <f>CE80+CE75</f>
        <v>19688.3157185118</v>
      </c>
      <c r="CF82" s="4"/>
      <c r="CG82" s="4"/>
    </row>
    <row r="83" ht="19" customHeight="1">
      <c r="A83" t="s" s="58">
        <v>1</v>
      </c>
      <c r="B83" s="59">
        <v>76</v>
      </c>
      <c r="C83" t="s" s="76">
        <v>86</v>
      </c>
      <c r="D83" s="88">
        <f>D76+D77+D79</f>
        <v>78.98022314371541</v>
      </c>
      <c r="E83" s="9">
        <f>E76+E77+E79</f>
        <v>4.20784948565597</v>
      </c>
      <c r="F83" s="9">
        <f>F76+F77+F79</f>
        <v>5.02372469749589</v>
      </c>
      <c r="G83" s="9">
        <f>G76+G77+G79</f>
        <v>4.32195610080051</v>
      </c>
      <c r="H83" s="9">
        <f>H76+H77+H79</f>
        <v>2.86780904796455</v>
      </c>
      <c r="I83" s="9">
        <f>I76+I77+I79</f>
        <v>82.7351158842867</v>
      </c>
      <c r="J83" s="9">
        <f>J76+J77+J79</f>
        <v>1396.934520406750</v>
      </c>
      <c r="K83" s="69">
        <f>K76+K77+K79</f>
        <v>841.98277</v>
      </c>
      <c r="L83" s="9">
        <f>L76+L77+L79</f>
        <v>30.8550501159904</v>
      </c>
      <c r="M83" s="9">
        <f>M76+M77+M79</f>
        <v>27.6612040830773</v>
      </c>
      <c r="N83" s="9">
        <f>N76+N77+N79</f>
        <v>11.8120367402438</v>
      </c>
      <c r="O83" s="9">
        <f>O76+O77+O79</f>
        <v>4.93997718934136</v>
      </c>
      <c r="P83" s="9">
        <f>P76+P77+P79</f>
        <v>1.99564985542662</v>
      </c>
      <c r="Q83" s="9">
        <f>Q76+Q77+Q79</f>
        <v>2.57424440338416</v>
      </c>
      <c r="R83" s="9">
        <f>R76+R77+R79</f>
        <v>0.458644752167521</v>
      </c>
      <c r="S83" s="9">
        <f>S76+S77+S79</f>
        <v>1.23470210987575</v>
      </c>
      <c r="T83" s="9">
        <f>T76+T77+T79</f>
        <v>33.6879842735156</v>
      </c>
      <c r="U83" s="9">
        <f>U76+U77+U79</f>
        <v>155.633441163664</v>
      </c>
      <c r="V83" s="9">
        <f>V76+V77+V79</f>
        <v>4.1918004765314</v>
      </c>
      <c r="W83" s="9">
        <f>W76+W77+W79</f>
        <v>98.9122047173675</v>
      </c>
      <c r="X83" s="10">
        <f>X76+X77+X79</f>
        <v>0</v>
      </c>
      <c r="Y83" s="9">
        <f>Y76+Y77+Y79</f>
        <v>86.21102244113391</v>
      </c>
      <c r="Z83" s="9">
        <f>Z76+Z77+Z79</f>
        <v>22.9120493276459</v>
      </c>
      <c r="AA83" s="9">
        <f>AA76+AA77+AA79</f>
        <v>35.723756724090</v>
      </c>
      <c r="AB83" s="9">
        <f>AB76+AB77+AB79</f>
        <v>1.40558870886356</v>
      </c>
      <c r="AC83" s="11">
        <f>AC76+AC77+AC79</f>
        <v>258.892546819618</v>
      </c>
      <c r="AD83" s="9">
        <f>AD76+AD77+AD79</f>
        <v>1.12080515993645</v>
      </c>
      <c r="AE83" s="9">
        <f>AE76+AE77+AE79</f>
        <v>41.608387722833</v>
      </c>
      <c r="AF83" s="9">
        <f>AF76+AF77+AF79</f>
        <v>34.5024882017177</v>
      </c>
      <c r="AG83" s="9">
        <f>AG76+AG77+AG79</f>
        <v>31.9253887253991</v>
      </c>
      <c r="AH83" s="9">
        <f>AH76+AH77+AH79</f>
        <v>403.328240252717</v>
      </c>
      <c r="AI83" s="9">
        <f>AI76+AI77+AI79</f>
        <v>284.171418058318</v>
      </c>
      <c r="AJ83" s="9">
        <f>AJ76+AJ77+AJ79</f>
        <v>175.342450028004</v>
      </c>
      <c r="AK83" s="9">
        <f>AK76+AK77+AK79</f>
        <v>337.014835025051</v>
      </c>
      <c r="AL83" s="9">
        <f>AL76+AL77+AL79</f>
        <v>43.8755058132741</v>
      </c>
      <c r="AM83" s="9">
        <f>AM76+AM77+AM79</f>
        <v>144.975391079363</v>
      </c>
      <c r="AN83" s="9">
        <f>AN76+AN77+AN79</f>
        <v>132.077129724027</v>
      </c>
      <c r="AO83" s="9">
        <f>AO76+AO77+AO79</f>
        <v>162.969891996019</v>
      </c>
      <c r="AP83" s="9">
        <f>AP76+AP77+AP79</f>
        <v>82.2611859619071</v>
      </c>
      <c r="AQ83" s="9">
        <f>AQ76+AQ77+AQ79</f>
        <v>8.176348141819149</v>
      </c>
      <c r="AR83" s="9">
        <f>AR76+AR77+AR79</f>
        <v>11.2798277255089</v>
      </c>
      <c r="AS83" s="9">
        <f>AS76+AS77+AS79</f>
        <v>378.715656185089</v>
      </c>
      <c r="AT83" s="9">
        <f>AT76+AT77+AT79</f>
        <v>4.94791155735777</v>
      </c>
      <c r="AU83" s="9">
        <f>AU76+AU77+AU79</f>
        <v>2.76477438828682</v>
      </c>
      <c r="AV83" s="9">
        <f>AV76+AV77+AV79</f>
        <v>2.50120479692517</v>
      </c>
      <c r="AW83" s="9">
        <f>AW76+AW77+AW79</f>
        <v>0.787672536925341</v>
      </c>
      <c r="AX83" s="9">
        <f>AX76+AX77+AX79</f>
        <v>9.382312148781599</v>
      </c>
      <c r="AY83" s="9">
        <f>AY76+AY77+AY79</f>
        <v>2.93036319305074</v>
      </c>
      <c r="AZ83" s="9">
        <f>AZ76+AZ77+AZ79</f>
        <v>94.7429488534241</v>
      </c>
      <c r="BA83" s="9">
        <f>BA76+BA77+BA79</f>
        <v>5.93062839628394</v>
      </c>
      <c r="BB83" s="9">
        <f>BB76+BB77+BB79</f>
        <v>25.0590326679308</v>
      </c>
      <c r="BC83" s="9">
        <f>BC76+BC77+BC79</f>
        <v>55.0666879091611</v>
      </c>
      <c r="BD83" s="9">
        <f>BD76+BD77+BD79</f>
        <v>391.717869853215</v>
      </c>
      <c r="BE83" s="9">
        <f>BE76+BE77+BE79</f>
        <v>535.4453367865671</v>
      </c>
      <c r="BF83" s="9">
        <f>BF76+BF77+BF79</f>
        <v>5.93821726280292</v>
      </c>
      <c r="BG83" s="9">
        <f>BG76+BG77+BG79</f>
        <v>275.385600155325</v>
      </c>
      <c r="BH83" s="9">
        <f>BH76+BH77+BH79</f>
        <v>33.4720059008236</v>
      </c>
      <c r="BI83" s="9">
        <f>BI76+BI77+BI79</f>
        <v>175.378387519843</v>
      </c>
      <c r="BJ83" s="9">
        <f>BJ76+BJ77+BJ79</f>
        <v>1.48658236032286</v>
      </c>
      <c r="BK83" s="9">
        <f>BK76+BK77+BK79</f>
        <v>134.122892063792</v>
      </c>
      <c r="BL83" s="9">
        <f>BL76+BL77+BL79</f>
        <v>661.288074877578</v>
      </c>
      <c r="BM83" s="9">
        <f>BM76+BM77+BM79</f>
        <v>50.7892365825099</v>
      </c>
      <c r="BN83" s="9">
        <f>BN76+BN77+BN79</f>
        <v>5.98842776581562</v>
      </c>
      <c r="BO83" s="9">
        <f>BO76+BO77+BO79</f>
        <v>531.300245365733</v>
      </c>
      <c r="BP83" s="9">
        <f>BP76+BP77+BP79</f>
        <v>303.769803623974</v>
      </c>
      <c r="BQ83" s="9">
        <f>BQ76+BQ77+BQ79</f>
        <v>2.50486593600979</v>
      </c>
      <c r="BR83" s="9">
        <f>BR76+BR77+BR79</f>
        <v>7.72421549761911</v>
      </c>
      <c r="BS83" s="9">
        <f>BS76+BS77+BS79</f>
        <v>1.2797544786824</v>
      </c>
      <c r="BT83" s="9">
        <f>BT76+BT77+BT79</f>
        <v>86.3341471709147</v>
      </c>
      <c r="BU83" s="9">
        <f>BU76+BU77+BU79</f>
        <v>67.4943973473228</v>
      </c>
      <c r="BV83" s="9">
        <f>BV76+BV77+BV79</f>
        <v>8945.034419466570</v>
      </c>
      <c r="BW83" s="9">
        <f>BW76+BW77+BW79</f>
        <v>0</v>
      </c>
      <c r="BX83" s="9">
        <f>BX76+BX77+BX79</f>
        <v>0</v>
      </c>
      <c r="BY83" s="9">
        <f>BY76+BY77+BY79</f>
        <v>0</v>
      </c>
      <c r="BZ83" s="9">
        <f>BZ76+BZ77+BZ79</f>
        <v>0</v>
      </c>
      <c r="CA83" s="9">
        <f>CA76+CA77+CA79</f>
        <v>0</v>
      </c>
      <c r="CB83" s="9">
        <f>CB76+CB77+CB79</f>
        <v>0</v>
      </c>
      <c r="CC83" s="9">
        <f>CC76+CC77+CC79</f>
        <v>0</v>
      </c>
      <c r="CD83" s="9">
        <f>CD76+CD77+CD79</f>
        <v>0</v>
      </c>
      <c r="CE83" s="9">
        <f>CE76+CE77+CE79</f>
        <v>8945.034419466570</v>
      </c>
      <c r="CF83" s="4"/>
      <c r="CG83" s="4"/>
    </row>
    <row r="84" ht="19" customHeight="1">
      <c r="A84" t="s" s="58">
        <v>1</v>
      </c>
      <c r="B84" s="59"/>
      <c r="C84" s="89"/>
      <c r="D84" s="90"/>
      <c r="E84" s="4"/>
      <c r="F84" s="4"/>
      <c r="G84" s="4"/>
      <c r="H84" s="4"/>
      <c r="I84" s="4"/>
      <c r="J84" s="4"/>
      <c r="K84" s="69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10"/>
      <c r="Y84" s="4"/>
      <c r="Z84" s="4"/>
      <c r="AA84" s="4"/>
      <c r="AB84" s="4"/>
      <c r="AC84" s="11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t="s" s="3">
        <v>260</v>
      </c>
      <c r="BW84" s="4">
        <f>(BW75+BW80+BW78)/'Households'!B3</f>
        <v>0.103087787754892</v>
      </c>
      <c r="BX84" s="4"/>
      <c r="BY84" s="4"/>
      <c r="BZ84" s="4"/>
      <c r="CA84" s="4"/>
      <c r="CB84" s="4"/>
      <c r="CC84" s="4"/>
      <c r="CD84" s="4"/>
      <c r="CE84" s="4"/>
      <c r="CF84" s="4"/>
      <c r="CG84" s="4"/>
    </row>
    <row r="85" ht="19" customHeight="1">
      <c r="A85" t="s" s="58">
        <v>1</v>
      </c>
      <c r="B85" s="59"/>
      <c r="C85" t="s" s="76">
        <v>230</v>
      </c>
      <c r="D85" s="90">
        <f>SUM(D75,D76,D80)</f>
        <v>88.1383382068223</v>
      </c>
      <c r="E85" s="4">
        <f>SUM(E75,E76,E80)</f>
        <v>6.13995514272146</v>
      </c>
      <c r="F85" s="4">
        <f>SUM(F75,F76,F80)</f>
        <v>5.66778920060176</v>
      </c>
      <c r="G85" s="4">
        <f>SUM(G75,G76,G80)</f>
        <v>3.54453101972428</v>
      </c>
      <c r="H85" s="4">
        <f>SUM(H75,H76,H80)</f>
        <v>6.50872294918499</v>
      </c>
      <c r="I85" s="4">
        <f>SUM(I75,I76,I80)</f>
        <v>52.2526040084303</v>
      </c>
      <c r="J85" s="4">
        <f>SUM(J75,J76,J80)</f>
        <v>1012.520980459860</v>
      </c>
      <c r="K85" s="69">
        <f>SUM(K75,K76,K80)</f>
        <v>1797.172044935490</v>
      </c>
      <c r="L85" s="4">
        <f>SUM(L75,L76,L80)</f>
        <v>40.0178174719487</v>
      </c>
      <c r="M85" s="4">
        <f>SUM(M75,M76,M80)</f>
        <v>39.1506659943532</v>
      </c>
      <c r="N85" s="4">
        <f>SUM(N75,N76,N80)</f>
        <v>40.9835822892137</v>
      </c>
      <c r="O85" s="4">
        <f>SUM(O75,O76,O80)</f>
        <v>11.928797486738</v>
      </c>
      <c r="P85" s="4">
        <f>SUM(P75,P76,P80)</f>
        <v>3.49329641232796</v>
      </c>
      <c r="Q85" s="4">
        <f>SUM(Q75,Q76,Q80)</f>
        <v>6.59065650790825</v>
      </c>
      <c r="R85" s="4">
        <f>SUM(R75,R76,R80)</f>
        <v>1.22330487348042</v>
      </c>
      <c r="S85" s="4">
        <f>SUM(S75,S76,S80)</f>
        <v>2.13933496403406</v>
      </c>
      <c r="T85" s="4">
        <f>SUM(T75,T76,T80)</f>
        <v>40.1166752973525</v>
      </c>
      <c r="U85" s="4">
        <f>SUM(U75,U76,U80)</f>
        <v>301.112101754036</v>
      </c>
      <c r="V85" s="4">
        <f>SUM(V75,V76,V80)</f>
        <v>8.29328220335651</v>
      </c>
      <c r="W85" s="4">
        <f>SUM(W75,W76,W80)</f>
        <v>227.682414158297</v>
      </c>
      <c r="X85" s="10">
        <f>SUM(X75,X76,X80)</f>
        <v>0</v>
      </c>
      <c r="Y85" s="4">
        <f>SUM(Y75,Y76,Y80)</f>
        <v>163.042699806640</v>
      </c>
      <c r="Z85" s="4">
        <f>SUM(Z75,Z76,Z80)</f>
        <v>39.9830260319059</v>
      </c>
      <c r="AA85" s="4">
        <f>SUM(AA75,AA76,AA80)</f>
        <v>47.4297426676429</v>
      </c>
      <c r="AB85" s="4">
        <f>SUM(AB75,AB76,AB80)</f>
        <v>2.17299803295688</v>
      </c>
      <c r="AC85" s="11">
        <f>SUM(AC75,AC76,AC80)</f>
        <v>681.605040704392</v>
      </c>
      <c r="AD85" s="4">
        <f>SUM(AD75,AD76,AD80)</f>
        <v>1.9518518011958</v>
      </c>
      <c r="AE85" s="4">
        <f>SUM(AE75,AE76,AE80)</f>
        <v>35.031526678928</v>
      </c>
      <c r="AF85" s="4">
        <f>SUM(AF75,AF76,AF80)</f>
        <v>99.3396811684629</v>
      </c>
      <c r="AG85" s="4">
        <f>SUM(AG75,AG76,AG80)</f>
        <v>128.039834062469</v>
      </c>
      <c r="AH85" s="4">
        <f>SUM(AH75,AH76,AH80)</f>
        <v>697.237259308076</v>
      </c>
      <c r="AI85" s="4">
        <f>SUM(AI75,AI76,AI80)</f>
        <v>625.1819415458961</v>
      </c>
      <c r="AJ85" s="4">
        <f>SUM(AJ75,AJ76,AJ80)</f>
        <v>255.886474003185</v>
      </c>
      <c r="AK85" s="4">
        <f>SUM(AK75,AK76,AK80)</f>
        <v>423.640689882191</v>
      </c>
      <c r="AL85" s="4">
        <f>SUM(AL75,AL76,AL80)</f>
        <v>63.739728572211</v>
      </c>
      <c r="AM85" s="4">
        <f>SUM(AM75,AM76,AM80)</f>
        <v>246.393468897044</v>
      </c>
      <c r="AN85" s="4">
        <f>SUM(AN75,AN76,AN80)</f>
        <v>217.139551107782</v>
      </c>
      <c r="AO85" s="4">
        <f>SUM(AO75,AO76,AO80)</f>
        <v>279.987140221620</v>
      </c>
      <c r="AP85" s="4">
        <f>SUM(AP75,AP76,AP80)</f>
        <v>107.640250643966</v>
      </c>
      <c r="AQ85" s="4">
        <f>SUM(AQ75,AQ76,AQ80)</f>
        <v>15.7802358833063</v>
      </c>
      <c r="AR85" s="4">
        <f>SUM(AR75,AR76,AR80)</f>
        <v>23.3702878745381</v>
      </c>
      <c r="AS85" s="4">
        <f>SUM(AS75,AS76,AS80)</f>
        <v>449.766072655316</v>
      </c>
      <c r="AT85" s="4">
        <f>SUM(AT75,AT76,AT80)</f>
        <v>5.42085892736385</v>
      </c>
      <c r="AU85" s="4">
        <f>SUM(AU75,AU76,AU80)</f>
        <v>6.23301113991333</v>
      </c>
      <c r="AV85" s="4">
        <f>SUM(AV75,AV76,AV80)</f>
        <v>3.0674989692282</v>
      </c>
      <c r="AW85" s="4">
        <f>SUM(AW75,AW76,AW80)</f>
        <v>1.07760137380793</v>
      </c>
      <c r="AX85" s="4">
        <f>SUM(AX75,AX76,AX80)</f>
        <v>16.9571813162428</v>
      </c>
      <c r="AY85" s="4">
        <f>SUM(AY75,AY76,AY80)</f>
        <v>2.32354472960179</v>
      </c>
      <c r="AZ85" s="4">
        <f>SUM(AZ75,AZ76,AZ80)</f>
        <v>39.9402967488914</v>
      </c>
      <c r="BA85" s="4">
        <f>SUM(BA75,BA76,BA80)</f>
        <v>16.6707534116147</v>
      </c>
      <c r="BB85" s="4">
        <f>SUM(BB75,BB76,BB80)</f>
        <v>35.0186497633385</v>
      </c>
      <c r="BC85" s="4">
        <f>SUM(BC75,BC76,BC80)</f>
        <v>134.636723642164</v>
      </c>
      <c r="BD85" s="4">
        <f>SUM(BD75,BD76,BD80)</f>
        <v>195.592311834216</v>
      </c>
      <c r="BE85" s="4">
        <f>SUM(BE75,BE76,BE80)</f>
        <v>874.066850678266</v>
      </c>
      <c r="BF85" s="4">
        <f>SUM(BF75,BF76,BF80)</f>
        <v>8.73307783793414</v>
      </c>
      <c r="BG85" s="4">
        <f>SUM(BG75,BG76,BG80)</f>
        <v>394.285902462652</v>
      </c>
      <c r="BH85" s="4">
        <f>SUM(BH75,BH76,BH80)</f>
        <v>54.571976367959</v>
      </c>
      <c r="BI85" s="4">
        <f>SUM(BI75,BI76,BI80)</f>
        <v>247.521997196483</v>
      </c>
      <c r="BJ85" s="4">
        <f>SUM(BJ75,BJ76,BJ80)</f>
        <v>1.95575434735469</v>
      </c>
      <c r="BK85" s="4">
        <f>SUM(BK75,BK76,BK80)</f>
        <v>173.714860227598</v>
      </c>
      <c r="BL85" s="4">
        <f>SUM(BL75,BL76,BL80)</f>
        <v>784.977026333067</v>
      </c>
      <c r="BM85" s="4">
        <f>SUM(BM75,BM76,BM80)</f>
        <v>69.6701387962208</v>
      </c>
      <c r="BN85" s="4">
        <f>SUM(BN75,BN76,BN80)</f>
        <v>7.92032050699811</v>
      </c>
      <c r="BO85" s="4">
        <f>SUM(BO75,BO76,BO80)</f>
        <v>677.114349083491</v>
      </c>
      <c r="BP85" s="4">
        <f>SUM(BP75,BP76,BP80)</f>
        <v>354.127722613807</v>
      </c>
      <c r="BQ85" s="4">
        <f>SUM(BQ75,BQ76,BQ80)</f>
        <v>3.45738257146637</v>
      </c>
      <c r="BR85" s="4">
        <f>SUM(BR75,BR76,BR80)</f>
        <v>16.5952076419875</v>
      </c>
      <c r="BS85" s="4">
        <f>SUM(BS75,BS76,BS80)</f>
        <v>2.59706480999658</v>
      </c>
      <c r="BT85" s="4">
        <f>SUM(BT75,BT76,BT80)</f>
        <v>136.038528216698</v>
      </c>
      <c r="BU85" s="4">
        <f>SUM(BU75,BU76,BU80)</f>
        <v>85.14144590872419</v>
      </c>
      <c r="BV85" s="4">
        <f>SUM(BV75,BV76,BV80)</f>
        <v>12648.4644343427</v>
      </c>
      <c r="BW85" s="4">
        <f>SUM(BW75,BW76,BW80)</f>
        <v>2781.5208658022</v>
      </c>
      <c r="BX85" s="4">
        <f>SUM(BX75,BX76,BX80)</f>
        <v>978.9847048875999</v>
      </c>
      <c r="BY85" s="4">
        <f>SUM(BY75,BY76,BY80)</f>
        <v>558.645985769649</v>
      </c>
      <c r="BZ85" s="4">
        <f>SUM(BZ75,BZ76,BZ80)</f>
        <v>73.7919496894288</v>
      </c>
      <c r="CA85" s="4">
        <f>SUM(CA75,CA76,CA80)</f>
        <v>179.013280019320</v>
      </c>
      <c r="CB85" s="4">
        <f>SUM(CB75,CB76,CB80)</f>
        <v>-7.45555482631435</v>
      </c>
      <c r="CC85" s="4">
        <f>SUM(CC75,CC76,CC80)</f>
        <v>7023.9891381997</v>
      </c>
      <c r="CD85" s="4">
        <f>SUM(CD75,CD76,CD80)</f>
        <v>11588.4903695416</v>
      </c>
      <c r="CE85" s="4">
        <f>SUM(CE75,CE76,CE80)</f>
        <v>24236.9548038843</v>
      </c>
      <c r="CF85" s="4"/>
      <c r="CG85" s="4"/>
    </row>
    <row r="86" ht="19" customHeight="1">
      <c r="A86" t="s" s="58">
        <v>1</v>
      </c>
      <c r="B86" s="59"/>
      <c r="C86" t="s" s="76">
        <v>231</v>
      </c>
      <c r="D86" s="90">
        <f>D85+D79</f>
        <v>89.975854699479</v>
      </c>
      <c r="E86" s="4">
        <f>E85+E79</f>
        <v>6.23143013154007</v>
      </c>
      <c r="F86" s="4">
        <f>F85+F79</f>
        <v>5.65683830207861</v>
      </c>
      <c r="G86" s="4">
        <f>G85+G79</f>
        <v>3.61884250701452</v>
      </c>
      <c r="H86" s="4">
        <f>H85+H79</f>
        <v>6.58104403089894</v>
      </c>
      <c r="I86" s="4">
        <f>I85+I79</f>
        <v>53.0305231100727</v>
      </c>
      <c r="J86" s="4">
        <f>J85+J79</f>
        <v>1024.999721605550</v>
      </c>
      <c r="K86" s="69">
        <f>K85+K79</f>
        <v>2007.172044935490</v>
      </c>
      <c r="L86" s="4">
        <f>L85+L79</f>
        <v>41.7940945116374</v>
      </c>
      <c r="M86" s="4">
        <f>M85+M79</f>
        <v>39.9420350538012</v>
      </c>
      <c r="N86" s="4">
        <f>N85+N79</f>
        <v>41.3040524895375</v>
      </c>
      <c r="O86" s="4">
        <f>O85+O79</f>
        <v>12.0502409832627</v>
      </c>
      <c r="P86" s="4">
        <f>P85+P79</f>
        <v>3.54021481184752</v>
      </c>
      <c r="Q86" s="4">
        <f>Q85+Q79</f>
        <v>6.68235364885045</v>
      </c>
      <c r="R86" s="4">
        <f>R85+R79</f>
        <v>1.23937887180405</v>
      </c>
      <c r="S86" s="4">
        <f>S85+S79</f>
        <v>2.18454821720199</v>
      </c>
      <c r="T86" s="4">
        <f>T85+T79</f>
        <v>40.2623005896011</v>
      </c>
      <c r="U86" s="4">
        <f>U85+U79</f>
        <v>304.833420958777</v>
      </c>
      <c r="V86" s="4">
        <f>V85+V79</f>
        <v>8.432153837628601</v>
      </c>
      <c r="W86" s="4">
        <f>W85+W79</f>
        <v>231.383322005101</v>
      </c>
      <c r="X86" s="10">
        <f>X85+X79</f>
        <v>0</v>
      </c>
      <c r="Y86" s="4">
        <f>Y85+Y79</f>
        <v>166.004665432940</v>
      </c>
      <c r="Z86" s="4">
        <f>Z85+Z79</f>
        <v>40.3892697182778</v>
      </c>
      <c r="AA86" s="4">
        <f>AA85+AA79</f>
        <v>48.2729900536855</v>
      </c>
      <c r="AB86" s="4">
        <f>AB85+AB79</f>
        <v>2.2174248448712</v>
      </c>
      <c r="AC86" s="11">
        <f>AC85+AC79</f>
        <v>702.497651649845</v>
      </c>
      <c r="AD86" s="4">
        <f>AD85+AD79</f>
        <v>2.04449638956049</v>
      </c>
      <c r="AE86" s="4">
        <f>AE85+AE79</f>
        <v>36.651419792286</v>
      </c>
      <c r="AF86" s="4">
        <f>AF85+AF79</f>
        <v>100.683082893316</v>
      </c>
      <c r="AG86" s="4">
        <f>AG85+AG79</f>
        <v>129.128149568102</v>
      </c>
      <c r="AH86" s="4">
        <f>AH85+AH79</f>
        <v>705.594562091519</v>
      </c>
      <c r="AI86" s="4">
        <f>AI85+AI79</f>
        <v>633.348042534423</v>
      </c>
      <c r="AJ86" s="4">
        <f>AJ85+AJ79</f>
        <v>261.745832948752</v>
      </c>
      <c r="AK86" s="4">
        <f>AK85+AK79</f>
        <v>436.732221950383</v>
      </c>
      <c r="AL86" s="4">
        <f>AL85+AL79</f>
        <v>66.9063270169033</v>
      </c>
      <c r="AM86" s="4">
        <f>AM85+AM79</f>
        <v>252.507342384099</v>
      </c>
      <c r="AN86" s="4">
        <f>AN85+AN79</f>
        <v>226.395794322774</v>
      </c>
      <c r="AO86" s="4">
        <f>AO85+AO79</f>
        <v>281.950076429592</v>
      </c>
      <c r="AP86" s="4">
        <f>AP85+AP79</f>
        <v>109.146176245099</v>
      </c>
      <c r="AQ86" s="4">
        <f>AQ85+AQ79</f>
        <v>15.998922471538</v>
      </c>
      <c r="AR86" s="4">
        <f>AR85+AR79</f>
        <v>23.9418937182203</v>
      </c>
      <c r="AS86" s="4">
        <f>AS85+AS79</f>
        <v>460.138055205574</v>
      </c>
      <c r="AT86" s="4">
        <f>AT85+AT79</f>
        <v>5.54069309736834</v>
      </c>
      <c r="AU86" s="4">
        <f>AU85+AU79</f>
        <v>6.36179646820816</v>
      </c>
      <c r="AV86" s="4">
        <f>AV85+AV79</f>
        <v>3.12315529506316</v>
      </c>
      <c r="AW86" s="4">
        <f>AW85+AW79</f>
        <v>1.08895497150823</v>
      </c>
      <c r="AX86" s="4">
        <f>AX85+AX79</f>
        <v>17.0162791948659</v>
      </c>
      <c r="AY86" s="4">
        <f>AY85+AY79</f>
        <v>2.36102868316226</v>
      </c>
      <c r="AZ86" s="4">
        <f>AZ85+AZ79</f>
        <v>42.3831024676416</v>
      </c>
      <c r="BA86" s="4">
        <f>BA85+BA79</f>
        <v>17.0915316155317</v>
      </c>
      <c r="BB86" s="4">
        <f>BB85+BB79</f>
        <v>35.8372010323753</v>
      </c>
      <c r="BC86" s="4">
        <f>BC85+BC79</f>
        <v>136.709786349285</v>
      </c>
      <c r="BD86" s="4">
        <f>BD85+BD79</f>
        <v>232.987947383612</v>
      </c>
      <c r="BE86" s="4">
        <f>BE85+BE79</f>
        <v>890.3549544307861</v>
      </c>
      <c r="BF86" s="4">
        <f>BF85+BF79</f>
        <v>8.906163459663849</v>
      </c>
      <c r="BG86" s="4">
        <f>BG85+BG79</f>
        <v>404.032256562895</v>
      </c>
      <c r="BH86" s="4">
        <f>BH85+BH79</f>
        <v>55.5481504145233</v>
      </c>
      <c r="BI86" s="4">
        <f>BI85+BI79</f>
        <v>251.058152494101</v>
      </c>
      <c r="BJ86" s="4">
        <f>BJ85+BJ79</f>
        <v>1.95575434735469</v>
      </c>
      <c r="BK86" s="4">
        <f>BK85+BK79</f>
        <v>178.219069184035</v>
      </c>
      <c r="BL86" s="4">
        <f>BL85+BL79</f>
        <v>793.041341602571</v>
      </c>
      <c r="BM86" s="4">
        <f>BM85+BM79</f>
        <v>70.3681793166182</v>
      </c>
      <c r="BN86" s="4">
        <f>BN85+BN79</f>
        <v>7.93098239619541</v>
      </c>
      <c r="BO86" s="4">
        <f>BO85+BO79</f>
        <v>686.967962889436</v>
      </c>
      <c r="BP86" s="4">
        <f>BP85+BP79</f>
        <v>358.828824138263</v>
      </c>
      <c r="BQ86" s="4">
        <f>BQ85+BQ79</f>
        <v>3.2632218197112</v>
      </c>
      <c r="BR86" s="4">
        <f>BR85+BR79</f>
        <v>16.8803467770347</v>
      </c>
      <c r="BS86" s="4">
        <f>BS85+BS79</f>
        <v>2.64788088308433</v>
      </c>
      <c r="BT86" s="4">
        <f>BT85+BT79</f>
        <v>139.167208045730</v>
      </c>
      <c r="BU86" s="4">
        <f>BU85+BU79</f>
        <v>88.3313417842925</v>
      </c>
      <c r="BV86" s="4">
        <f>BV85+BV79</f>
        <v>13091.2120800679</v>
      </c>
      <c r="BW86" s="4">
        <f>BW85+BW79</f>
        <v>2781.5208658022</v>
      </c>
      <c r="BX86" s="4">
        <f>BX85+BX79</f>
        <v>978.9847048875999</v>
      </c>
      <c r="BY86" s="4">
        <f>BY85+BY79</f>
        <v>558.645985769649</v>
      </c>
      <c r="BZ86" s="4">
        <f>BZ85+BZ79</f>
        <v>73.7919496894288</v>
      </c>
      <c r="CA86" s="4">
        <f>CA85+CA79</f>
        <v>179.013280019320</v>
      </c>
      <c r="CB86" s="4">
        <f>CB85+CB79</f>
        <v>-7.45555482631435</v>
      </c>
      <c r="CC86" s="4">
        <f>CC85+CC79</f>
        <v>7023.9891381997</v>
      </c>
      <c r="CD86" s="4">
        <f>CD85+CD79</f>
        <v>11588.4903695416</v>
      </c>
      <c r="CE86" s="4">
        <f>CE85+CE79</f>
        <v>24679.7024496095</v>
      </c>
      <c r="CF86" s="4"/>
      <c r="CG86" s="4"/>
    </row>
    <row r="87" ht="19" customHeight="1">
      <c r="A87" t="s" s="58">
        <v>1</v>
      </c>
      <c r="B87" s="59"/>
      <c r="C87" t="s" s="76">
        <v>232</v>
      </c>
      <c r="D87" s="91">
        <f>D77+SUM(D5:D74)</f>
        <v>113.285130996611</v>
      </c>
      <c r="E87" s="67">
        <f>E77+SUM(E5:E74)</f>
        <v>5.66754461487537</v>
      </c>
      <c r="F87" s="67">
        <f>F77+SUM(F5:F74)</f>
        <v>4.90161813500725</v>
      </c>
      <c r="G87" s="67">
        <f>G77+SUM(G5:G74)</f>
        <v>5.48537129422668</v>
      </c>
      <c r="H87" s="67">
        <f>H77+SUM(H5:H74)</f>
        <v>5.1986456288386</v>
      </c>
      <c r="I87" s="67">
        <f>I77+SUM(I5:I74)</f>
        <v>103.704603101538</v>
      </c>
      <c r="J87" s="67">
        <f>J77+SUM(J5:J74)</f>
        <v>1726.639912186350</v>
      </c>
      <c r="K87" s="63">
        <f>K77+SUM(K5:K74)</f>
        <v>1971.167596150320</v>
      </c>
      <c r="L87" s="67">
        <f>L77+SUM(L5:L74)</f>
        <v>38.2751690631866</v>
      </c>
      <c r="M87" s="67">
        <f>M77+SUM(M5:M74)</f>
        <v>31.3803991558597</v>
      </c>
      <c r="N87" s="67">
        <f>N77+SUM(N5:N74)</f>
        <v>23.9339430766897</v>
      </c>
      <c r="O87" s="67">
        <f>O77+SUM(O5:O74)</f>
        <v>8.779614874751481</v>
      </c>
      <c r="P87" s="67">
        <f>P77+SUM(P5:P74)</f>
        <v>2.12820475238244</v>
      </c>
      <c r="Q87" s="67">
        <f>Q77+SUM(Q5:Q74)</f>
        <v>4.28592437486678</v>
      </c>
      <c r="R87" s="67">
        <f>R77+SUM(R5:R74)</f>
        <v>0.823962474645959</v>
      </c>
      <c r="S87" s="67">
        <f>S77+SUM(S5:S74)</f>
        <v>1.06852025941513</v>
      </c>
      <c r="T87" s="67">
        <f>T77+SUM(T5:T74)</f>
        <v>60.0569295872346</v>
      </c>
      <c r="U87" s="67">
        <f>U77+SUM(U5:U74)</f>
        <v>256.264331099635</v>
      </c>
      <c r="V87" s="67">
        <f>V77+SUM(V5:V74)</f>
        <v>5.70678457176998</v>
      </c>
      <c r="W87" s="67">
        <f>W77+SUM(W5:W74)</f>
        <v>184.547995123025</v>
      </c>
      <c r="X87" s="64">
        <f>X77+SUM(X5:X74)</f>
        <v>0</v>
      </c>
      <c r="Y87" s="67">
        <f>Y77+SUM(Y5:Y74)</f>
        <v>116.643555489328</v>
      </c>
      <c r="Z87" s="67">
        <f>Z77+SUM(Z5:Z74)</f>
        <v>18.1306788096183</v>
      </c>
      <c r="AA87" s="67">
        <f>AA77+SUM(AA5:AA74)</f>
        <v>29.7653943940666</v>
      </c>
      <c r="AB87" s="67">
        <f>AB77+SUM(AB5:AB74)</f>
        <v>1.29805800956245</v>
      </c>
      <c r="AC87" s="65">
        <f>AC77+SUM(AC5:AC74)</f>
        <v>754.8233454980329</v>
      </c>
      <c r="AD87" s="67">
        <f>AD77+SUM(AD5:AD74)</f>
        <v>2.44111999283264</v>
      </c>
      <c r="AE87" s="67">
        <f>AE77+SUM(AE5:AE74)</f>
        <v>46.0749140145796</v>
      </c>
      <c r="AF87" s="67">
        <f>AF77+SUM(AF5:AF74)</f>
        <v>68.50698943857969</v>
      </c>
      <c r="AG87" s="67">
        <f>AG77+SUM(AG5:AG74)</f>
        <v>105.954994410528</v>
      </c>
      <c r="AH87" s="67">
        <f>AH77+SUM(AH5:AH74)</f>
        <v>604.026002463552</v>
      </c>
      <c r="AI87" s="67">
        <f>AI77+SUM(AI5:AI74)</f>
        <v>506.418199722163</v>
      </c>
      <c r="AJ87" s="67">
        <f>AJ77+SUM(AJ5:AJ74)</f>
        <v>170.436620664049</v>
      </c>
      <c r="AK87" s="67">
        <f>AK77+SUM(AK5:AK74)</f>
        <v>249.315147660589</v>
      </c>
      <c r="AL87" s="67">
        <f>AL77+SUM(AL5:AL74)</f>
        <v>39.1734605990875</v>
      </c>
      <c r="AM87" s="67">
        <f>AM77+SUM(AM5:AM74)</f>
        <v>109.664135950165</v>
      </c>
      <c r="AN87" s="67">
        <f>AN77+SUM(AN5:AN74)</f>
        <v>155.207041133559</v>
      </c>
      <c r="AO87" s="67">
        <f>AO77+SUM(AO5:AO74)</f>
        <v>192.572274594180</v>
      </c>
      <c r="AP87" s="67">
        <f>AP77+SUM(AP5:AP74)</f>
        <v>117.043777875908</v>
      </c>
      <c r="AQ87" s="67">
        <f>AQ77+SUM(AQ5:AQ74)</f>
        <v>12.6852325431329</v>
      </c>
      <c r="AR87" s="67">
        <f>AR77+SUM(AR5:AR74)</f>
        <v>14.670710019028</v>
      </c>
      <c r="AS87" s="67">
        <f>AS77+SUM(AS5:AS74)</f>
        <v>499.268526948014</v>
      </c>
      <c r="AT87" s="67">
        <f>AT77+SUM(AT5:AT74)</f>
        <v>3.65215627918266</v>
      </c>
      <c r="AU87" s="67">
        <f>AU77+SUM(AU5:AU74)</f>
        <v>2.90295593963764</v>
      </c>
      <c r="AV87" s="67">
        <f>AV77+SUM(AV5:AV74)</f>
        <v>2.49508850914414</v>
      </c>
      <c r="AW87" s="67">
        <f>AW77+SUM(AW5:AW74)</f>
        <v>0.883287585704069</v>
      </c>
      <c r="AX87" s="67">
        <f>AX77+SUM(AX5:AX74)</f>
        <v>14.1403882157223</v>
      </c>
      <c r="AY87" s="67">
        <f>AY77+SUM(AY5:AY74)</f>
        <v>2.23774881426813</v>
      </c>
      <c r="AZ87" s="67">
        <f>AZ77+SUM(AZ5:AZ74)</f>
        <v>83.6196554196549</v>
      </c>
      <c r="BA87" s="67">
        <f>BA77+SUM(BA5:BA74)</f>
        <v>9.161526890224721</v>
      </c>
      <c r="BB87" s="67">
        <f>BB77+SUM(BB5:BB74)</f>
        <v>25.0607903620607</v>
      </c>
      <c r="BC87" s="67">
        <f>BC77+SUM(BC5:BC74)</f>
        <v>92.01159479263811</v>
      </c>
      <c r="BD87" s="67">
        <f>BD77+SUM(BD5:BD74)</f>
        <v>428.805967888358</v>
      </c>
      <c r="BE87" s="67">
        <f>BE77+SUM(BE5:BE74)</f>
        <v>516.879782016870</v>
      </c>
      <c r="BF87" s="67">
        <f>BF77+SUM(BF5:BF74)</f>
        <v>4.62552808811629</v>
      </c>
      <c r="BG87" s="67">
        <f>BG77+SUM(BG5:BG74)</f>
        <v>135.2065039074</v>
      </c>
      <c r="BH87" s="67">
        <f>BH77+SUM(BH5:BH74)</f>
        <v>35.4693702715374</v>
      </c>
      <c r="BI87" s="67">
        <f>BI77+SUM(BI5:BI74)</f>
        <v>92.8553483803781</v>
      </c>
      <c r="BJ87" s="67">
        <f>BJ77+SUM(BJ5:BJ74)</f>
        <v>1.21346403271038</v>
      </c>
      <c r="BK87" s="67">
        <f>BK77+SUM(BK5:BK74)</f>
        <v>57.2635631070382</v>
      </c>
      <c r="BL87" s="67">
        <f>BL77+SUM(BL5:BL74)</f>
        <v>183.005898262340</v>
      </c>
      <c r="BM87" s="67">
        <f>BM77+SUM(BM5:BM74)</f>
        <v>20.2264382821431</v>
      </c>
      <c r="BN87" s="67">
        <f>BN77+SUM(BN5:BN74)</f>
        <v>5.1929799923817</v>
      </c>
      <c r="BO87" s="67">
        <f>BO77+SUM(BO5:BO74)</f>
        <v>274.020089971384</v>
      </c>
      <c r="BP87" s="67">
        <f>BP77+SUM(BP5:BP74)</f>
        <v>70.8584914227562</v>
      </c>
      <c r="BQ87" s="67">
        <f>BQ77+SUM(BQ5:BQ74)</f>
        <v>3.1511580784099</v>
      </c>
      <c r="BR87" s="67">
        <f>BR77+SUM(BR5:BR74)</f>
        <v>9.0982478235297</v>
      </c>
      <c r="BS87" s="67">
        <f>BS77+SUM(BS5:BS74)</f>
        <v>1.87455634800697</v>
      </c>
      <c r="BT87" s="67">
        <f>BT77+SUM(BT5:BT74)</f>
        <v>90.988964262471</v>
      </c>
      <c r="BU87" s="67">
        <f>BU77+SUM(BU5:BU74)</f>
        <v>36.4154973130166</v>
      </c>
      <c r="BV87" s="67">
        <f>BV77+SUM(BV5:BV74)</f>
        <v>10570.7394230089</v>
      </c>
      <c r="BW87" s="4">
        <f>BW77+SUM(BW5:BW74)</f>
        <v>2431.074457259350</v>
      </c>
      <c r="BX87" s="4">
        <f>BX77+SUM(BX5:BX74)</f>
        <v>962.567217333491</v>
      </c>
      <c r="BY87" s="4">
        <f>BY77+SUM(BY5:BY74)</f>
        <v>415.530096432872</v>
      </c>
      <c r="BZ87" s="4">
        <f>BZ77+SUM(BZ5:BZ74)</f>
        <v>62.7984079299849</v>
      </c>
      <c r="CA87" s="4">
        <f>CA77+SUM(CA5:CA74)</f>
        <v>146.956060375489</v>
      </c>
      <c r="CB87" s="4">
        <f>CB77+SUM(CB5:CB74)</f>
        <v>-3.58525512853571</v>
      </c>
      <c r="CC87" s="67">
        <f>CC77+SUM(CC5:CC74)</f>
        <v>6807.22921</v>
      </c>
      <c r="CD87" s="4">
        <f>SUM(BW87:CC87)</f>
        <v>10822.5701942027</v>
      </c>
      <c r="CE87" s="67">
        <f>CE77+SUM(CE5:CE74)</f>
        <v>21393.3096172115</v>
      </c>
      <c r="CF87" s="4"/>
      <c r="CG87" s="4"/>
    </row>
    <row r="88" ht="19" customHeight="1">
      <c r="A88" t="s" s="58">
        <v>1</v>
      </c>
      <c r="B88" s="59"/>
      <c r="C88" s="85"/>
      <c r="D88" s="92">
        <f>'Glad70-before-LQ'!D86</f>
        <v>140.1</v>
      </c>
      <c r="E88" s="93">
        <f>'Glad70-before-LQ'!E86</f>
        <v>6.7</v>
      </c>
      <c r="F88" s="93">
        <f>'Glad70-before-LQ'!F86</f>
        <v>7.1</v>
      </c>
      <c r="G88" s="93">
        <f>'Glad70-before-LQ'!G86</f>
        <v>6.2</v>
      </c>
      <c r="H88" s="93">
        <f>'Glad70-before-LQ'!H86</f>
        <v>6.8</v>
      </c>
      <c r="I88" s="93">
        <f>'Glad70-before-LQ'!I86</f>
        <v>108.8</v>
      </c>
      <c r="J88" s="93">
        <f>'Glad70-before-LQ'!J86</f>
        <v>1979.6</v>
      </c>
      <c r="K88" s="94">
        <f>'Glad70-before-LQ'!K86</f>
        <v>139.8</v>
      </c>
      <c r="L88" s="93">
        <f>'Glad70-before-LQ'!L86</f>
        <v>42.4</v>
      </c>
      <c r="M88" s="93">
        <f>'Glad70-before-LQ'!M86</f>
        <v>33.9</v>
      </c>
      <c r="N88" s="93">
        <f>'Glad70-before-LQ'!N86</f>
        <v>37.2</v>
      </c>
      <c r="O88" s="93">
        <f>'Glad70-before-LQ'!O86</f>
        <v>12</v>
      </c>
      <c r="P88" s="93">
        <f>'Glad70-before-LQ'!P86</f>
        <v>3</v>
      </c>
      <c r="Q88" s="93">
        <f>'Glad70-before-LQ'!Q86</f>
        <v>5.9</v>
      </c>
      <c r="R88" s="93">
        <f>'Glad70-before-LQ'!R86</f>
        <v>1.1</v>
      </c>
      <c r="S88" s="93">
        <f>'Glad70-before-LQ'!S86</f>
        <v>1.5</v>
      </c>
      <c r="T88" s="93">
        <f>'Glad70-before-LQ'!T86</f>
        <v>64.90000000000001</v>
      </c>
      <c r="U88" s="93">
        <f>'Glad70-before-LQ'!U86</f>
        <v>299.3</v>
      </c>
      <c r="V88" s="93">
        <f>'Glad70-before-LQ'!V86</f>
        <v>7.1</v>
      </c>
      <c r="W88" s="93">
        <f>'Glad70-before-LQ'!W86</f>
        <v>206.3</v>
      </c>
      <c r="X88" s="95">
        <f>'Glad70-before-LQ'!X86</f>
        <v>2430.4</v>
      </c>
      <c r="Y88" s="93">
        <f>'Glad70-before-LQ'!Y86</f>
        <v>132.5</v>
      </c>
      <c r="Z88" s="93">
        <f>'Glad70-before-LQ'!Z86</f>
        <v>22.3</v>
      </c>
      <c r="AA88" s="93">
        <f>'Glad70-before-LQ'!AA86</f>
        <v>34.2</v>
      </c>
      <c r="AB88" s="93">
        <f>'Glad70-before-LQ'!AB86</f>
        <v>1.9</v>
      </c>
      <c r="AC88" s="96">
        <f>'Glad70-before-LQ'!AC86</f>
        <v>600</v>
      </c>
      <c r="AD88" s="93">
        <f>'Glad70-before-LQ'!AD86</f>
        <v>2.7</v>
      </c>
      <c r="AE88" s="93">
        <f>'Glad70-before-LQ'!AE86</f>
        <v>53.7</v>
      </c>
      <c r="AF88" s="93">
        <f>'Glad70-before-LQ'!AF86</f>
        <v>88.8</v>
      </c>
      <c r="AG88" s="93">
        <f>'Glad70-before-LQ'!AG86</f>
        <v>130</v>
      </c>
      <c r="AH88" s="93">
        <f>'Glad70-before-LQ'!AH86</f>
        <v>681.5</v>
      </c>
      <c r="AI88" s="93">
        <f>'Glad70-before-LQ'!AI86</f>
        <v>594</v>
      </c>
      <c r="AJ88" s="93">
        <f>'Glad70-before-LQ'!AJ86</f>
        <v>206.8</v>
      </c>
      <c r="AK88" s="93">
        <f>'Glad70-before-LQ'!AK86</f>
        <v>307.4</v>
      </c>
      <c r="AL88" s="93">
        <f>'Glad70-before-LQ'!AL86</f>
        <v>54.8</v>
      </c>
      <c r="AM88" s="93">
        <f>'Glad70-before-LQ'!AM86</f>
        <v>171.5</v>
      </c>
      <c r="AN88" s="93">
        <f>'Glad70-before-LQ'!AN86</f>
        <v>178.4</v>
      </c>
      <c r="AO88" s="93">
        <f>'Glad70-before-LQ'!AO86</f>
        <v>217.4</v>
      </c>
      <c r="AP88" s="93">
        <f>'Glad70-before-LQ'!AP86</f>
        <v>132.4</v>
      </c>
      <c r="AQ88" s="93">
        <f>'Glad70-before-LQ'!AQ86</f>
        <v>14.8</v>
      </c>
      <c r="AR88" s="93">
        <f>'Glad70-before-LQ'!AR86</f>
        <v>18.8</v>
      </c>
      <c r="AS88" s="93">
        <f>'Glad70-before-LQ'!AS86</f>
        <v>570.2</v>
      </c>
      <c r="AT88" s="93">
        <f>'Glad70-before-LQ'!AT86</f>
        <v>5</v>
      </c>
      <c r="AU88" s="93">
        <f>'Glad70-before-LQ'!AU86</f>
        <v>5.2</v>
      </c>
      <c r="AV88" s="93">
        <f>'Glad70-before-LQ'!AV86</f>
        <v>3.6</v>
      </c>
      <c r="AW88" s="93">
        <f>'Glad70-before-LQ'!AW86</f>
        <v>1.3</v>
      </c>
      <c r="AX88" s="93">
        <f>'Glad70-before-LQ'!AX86</f>
        <v>19.9</v>
      </c>
      <c r="AY88" s="93">
        <f>'Glad70-before-LQ'!AY86</f>
        <v>2.5</v>
      </c>
      <c r="AZ88" s="93">
        <f>'Glad70-before-LQ'!AZ86</f>
        <v>95</v>
      </c>
      <c r="BA88" s="93">
        <f>'Glad70-before-LQ'!BA86</f>
        <v>16.7</v>
      </c>
      <c r="BB88" s="93">
        <f>'Glad70-before-LQ'!BB86</f>
        <v>31.4</v>
      </c>
      <c r="BC88" s="93">
        <f>'Glad70-before-LQ'!BC86</f>
        <v>118</v>
      </c>
      <c r="BD88" s="93">
        <f>'Glad70-before-LQ'!BD86</f>
        <v>495.3</v>
      </c>
      <c r="BE88" s="93">
        <f>'Glad70-before-LQ'!BE86</f>
        <v>621.5</v>
      </c>
      <c r="BF88" s="93">
        <f>'Glad70-before-LQ'!BF86</f>
        <v>5.9</v>
      </c>
      <c r="BG88" s="93">
        <f>'Glad70-before-LQ'!BG86</f>
        <v>175</v>
      </c>
      <c r="BH88" s="93">
        <f>'Glad70-before-LQ'!BH86</f>
        <v>43.9</v>
      </c>
      <c r="BI88" s="93">
        <f>'Glad70-before-LQ'!BI86</f>
        <v>126</v>
      </c>
      <c r="BJ88" s="93">
        <f>'Glad70-before-LQ'!BJ86</f>
        <v>1.4</v>
      </c>
      <c r="BK88" s="93">
        <f>'Glad70-before-LQ'!BK86</f>
        <v>77.2</v>
      </c>
      <c r="BL88" s="93">
        <f>'Glad70-before-LQ'!BL86</f>
        <v>255.2</v>
      </c>
      <c r="BM88" s="93">
        <f>'Glad70-before-LQ'!BM86</f>
        <v>28.9</v>
      </c>
      <c r="BN88" s="93">
        <f>'Glad70-before-LQ'!BN86</f>
        <v>6.7</v>
      </c>
      <c r="BO88" s="93">
        <f>'Glad70-before-LQ'!BO86</f>
        <v>347.4</v>
      </c>
      <c r="BP88" s="93">
        <f>'Glad70-before-LQ'!BP86</f>
        <v>96.3</v>
      </c>
      <c r="BQ88" s="93">
        <f>'Glad70-before-LQ'!BQ86</f>
        <v>4.1</v>
      </c>
      <c r="BR88" s="93">
        <f>'Glad70-before-LQ'!BR86</f>
        <v>12.6</v>
      </c>
      <c r="BS88" s="93">
        <f>'Glad70-before-LQ'!BS86</f>
        <v>2.5</v>
      </c>
      <c r="BT88" s="93">
        <f>'Glad70-before-LQ'!BT86</f>
        <v>107.7</v>
      </c>
      <c r="BU88" s="93">
        <f>'Glad70-before-LQ'!BU86</f>
        <v>47.8</v>
      </c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</row>
    <row r="89" ht="19" customHeight="1">
      <c r="A89" t="s" s="58">
        <v>1</v>
      </c>
      <c r="B89" s="59"/>
      <c r="C89" s="89"/>
      <c r="D89" s="90"/>
      <c r="E89" s="4"/>
      <c r="F89" s="4"/>
      <c r="G89" s="4"/>
      <c r="H89" s="4"/>
      <c r="I89" s="4"/>
      <c r="J89" s="4"/>
      <c r="K89" s="69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10"/>
      <c r="Y89" s="4"/>
      <c r="Z89" s="4"/>
      <c r="AA89" s="4"/>
      <c r="AB89" s="4"/>
      <c r="AC89" s="11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</row>
    <row r="90" ht="19" customHeight="1">
      <c r="A90" t="s" s="58">
        <v>1</v>
      </c>
      <c r="B90" s="59"/>
      <c r="C90" t="s" s="76">
        <v>234</v>
      </c>
      <c r="D90" s="88">
        <f>D83+D82-D79</f>
        <v>152.662914180218</v>
      </c>
      <c r="E90" s="9">
        <f>E83+E82-E79</f>
        <v>8.47525779844357</v>
      </c>
      <c r="F90" s="9">
        <f>F83+F82-F79</f>
        <v>8.90104198956233</v>
      </c>
      <c r="G90" s="9">
        <f>G83+G82-G79</f>
        <v>6.99555648948315</v>
      </c>
      <c r="H90" s="9">
        <f>H83+H82-H79</f>
        <v>8.04971830570522</v>
      </c>
      <c r="I90" s="9">
        <f>I83+I82-I79</f>
        <v>121.474581212265</v>
      </c>
      <c r="J90" s="9">
        <f>J83+J82-J79</f>
        <v>2167.620656638040</v>
      </c>
      <c r="K90" s="69">
        <f>K83+K82-K79</f>
        <v>2208.631044935490</v>
      </c>
      <c r="L90" s="9">
        <f>L83+L82-L79</f>
        <v>55.7310374384254</v>
      </c>
      <c r="M90" s="9">
        <f>M83+M82-M79</f>
        <v>49.8096729651659</v>
      </c>
      <c r="N90" s="9">
        <f>N83+N82-N79</f>
        <v>44.8298137927323</v>
      </c>
      <c r="O90" s="9">
        <f>O83+O82-O79</f>
        <v>14.372011137293</v>
      </c>
      <c r="P90" s="9">
        <f>P83+P82-P79</f>
        <v>4.21972266695832</v>
      </c>
      <c r="Q90" s="9">
        <f>Q83+Q82-Q79</f>
        <v>7.48256403213943</v>
      </c>
      <c r="R90" s="9">
        <f>R83+R82-R79</f>
        <v>1.3813658569961</v>
      </c>
      <c r="S90" s="9">
        <f>S83+S82-S79</f>
        <v>2.41314980564921</v>
      </c>
      <c r="T90" s="9">
        <f>T83+T82-T79</f>
        <v>69.2417337470778</v>
      </c>
      <c r="U90" s="9">
        <f>U83+U82-U79</f>
        <v>375.949977876304</v>
      </c>
      <c r="V90" s="9">
        <f>V83+V82-V79</f>
        <v>9.71030359255324</v>
      </c>
      <c r="W90" s="9">
        <f>W83+W82-W79</f>
        <v>264.256091703180</v>
      </c>
      <c r="X90" s="10">
        <f>X83+X82-X79</f>
        <v>0</v>
      </c>
      <c r="Y90" s="9">
        <f>Y83+Y82-Y79</f>
        <v>188.011475945822</v>
      </c>
      <c r="Z90" s="9">
        <f>Z83+Z82-Z79</f>
        <v>42.3034899684625</v>
      </c>
      <c r="AA90" s="9">
        <f>AA83+AA82-AA79</f>
        <v>58.0887972392509</v>
      </c>
      <c r="AB90" s="9">
        <f>AB83+AB82-AB79</f>
        <v>2.66311084099034</v>
      </c>
      <c r="AC90" s="11">
        <f>AC83+AC82-AC79</f>
        <v>849.6561014181131</v>
      </c>
      <c r="AD90" s="9">
        <f>AD83+AD82-AD79</f>
        <v>2.83942582958478</v>
      </c>
      <c r="AE90" s="9">
        <f>AE83+AE82-AE79</f>
        <v>64.3474054282274</v>
      </c>
      <c r="AF90" s="9">
        <f>AF83+AF82-AF79</f>
        <v>110.627532246803</v>
      </c>
      <c r="AG90" s="9">
        <f>AG83+AG82-AG79</f>
        <v>144.375570848231</v>
      </c>
      <c r="AH90" s="9">
        <f>AH83+AH82-AH79</f>
        <v>886.132099547042</v>
      </c>
      <c r="AI90" s="9">
        <f>AI83+AI82-AI79</f>
        <v>747.473288669138</v>
      </c>
      <c r="AJ90" s="9">
        <f>AJ83+AJ82-AJ79</f>
        <v>315.868071532375</v>
      </c>
      <c r="AK90" s="9">
        <f>AK83+AK82-AK79</f>
        <v>527.4406908379279</v>
      </c>
      <c r="AL90" s="9">
        <f>AL83+AL82-AL79</f>
        <v>79.6094806449476</v>
      </c>
      <c r="AM90" s="9">
        <f>AM83+AM82-AM79</f>
        <v>278.348529599119</v>
      </c>
      <c r="AN90" s="9">
        <f>AN83+AN82-AN79</f>
        <v>259.155038839195</v>
      </c>
      <c r="AO90" s="9">
        <f>AO83+AO82-AO79</f>
        <v>329.106732155237</v>
      </c>
      <c r="AP90" s="9">
        <f>AP83+AP82-AP79</f>
        <v>160.381872265475</v>
      </c>
      <c r="AQ90" s="9">
        <f>AQ83+AQ82-AQ79</f>
        <v>19.2665700047849</v>
      </c>
      <c r="AR90" s="9">
        <f>AR83+AR82-AR79</f>
        <v>26.4306739062232</v>
      </c>
      <c r="AS90" s="9">
        <f>AS83+AS82-AS79</f>
        <v>694.0262617138929</v>
      </c>
      <c r="AT90" s="9">
        <f>AT83+AT82-AT79</f>
        <v>7.62415477034294</v>
      </c>
      <c r="AU90" s="9">
        <f>AU83+AU82-AU79</f>
        <v>7.0340376144847</v>
      </c>
      <c r="AV90" s="9">
        <f>AV83+AV82-AV79</f>
        <v>4.55642460908666</v>
      </c>
      <c r="AW90" s="9">
        <f>AW83+AW82-AW79</f>
        <v>1.57662538567041</v>
      </c>
      <c r="AX90" s="9">
        <f>AX83+AX82-AX79</f>
        <v>23.0648003750789</v>
      </c>
      <c r="AY90" s="9">
        <f>AY83+AY82-AY79</f>
        <v>3.85818188713626</v>
      </c>
      <c r="AZ90" s="9">
        <f>AZ83+AZ82-AZ79</f>
        <v>113.617385210074</v>
      </c>
      <c r="BA90" s="9">
        <f>BA83+BA82-BA79</f>
        <v>19.4401812504261</v>
      </c>
      <c r="BB90" s="9">
        <f>BB83+BB82-BB79</f>
        <v>45.3242279965044</v>
      </c>
      <c r="BC90" s="9">
        <f>BC83+BC82-BC79</f>
        <v>152.787539344515</v>
      </c>
      <c r="BD90" s="9">
        <f>BD83+BD82-BD79</f>
        <v>522.566011246984</v>
      </c>
      <c r="BE90" s="9">
        <f>BE83+BE82-BE79</f>
        <v>1006.600641841290</v>
      </c>
      <c r="BF90" s="9">
        <f>BF83+BF82-BF79</f>
        <v>10.1948549353152</v>
      </c>
      <c r="BG90" s="9">
        <f>BG83+BG82-BG79</f>
        <v>417.358308124760</v>
      </c>
      <c r="BH90" s="9">
        <f>BH83+BH82-BH79</f>
        <v>65.4657817925451</v>
      </c>
      <c r="BI90" s="9">
        <f>BI83+BI82-BI79</f>
        <v>272.635535962170</v>
      </c>
      <c r="BJ90" s="9">
        <f>BJ83+BJ82-BJ79</f>
        <v>2.4204981958668</v>
      </c>
      <c r="BK90" s="9">
        <f>BK83+BK82-BK79</f>
        <v>190.244940901872</v>
      </c>
      <c r="BL90" s="9">
        <f>BL83+BL82-BL79</f>
        <v>846.618547281974</v>
      </c>
      <c r="BM90" s="9">
        <f>BM83+BM82-BM79</f>
        <v>74.3168204297131</v>
      </c>
      <c r="BN90" s="9">
        <f>BN83+BN82-BN79</f>
        <v>10.2979217979955</v>
      </c>
      <c r="BO90" s="9">
        <f>BO83+BO82-BO79</f>
        <v>772.848660853067</v>
      </c>
      <c r="BP90" s="9">
        <f>BP83+BP82-BP79</f>
        <v>374.675233771262</v>
      </c>
      <c r="BQ90" s="9">
        <f>BQ83+BQ82-BQ79</f>
        <v>5.12793399003314</v>
      </c>
      <c r="BR90" s="9">
        <f>BR83+BR82-BR79</f>
        <v>18.3124071651068</v>
      </c>
      <c r="BS90" s="9">
        <f>BS83+BS82-BS79</f>
        <v>3.16165320485501</v>
      </c>
      <c r="BT90" s="9">
        <f>BT83+BT82-BT79</f>
        <v>163.412921710876</v>
      </c>
      <c r="BU90" s="9">
        <f>BU83+BU82-BU79</f>
        <v>98.6094554181026</v>
      </c>
      <c r="BV90" s="9">
        <f>BV83+BV82-BV79</f>
        <v>16602.1121227116</v>
      </c>
      <c r="BW90" s="9">
        <f>BW83+BW82-BW79</f>
        <v>2781.5208658022</v>
      </c>
      <c r="BX90" s="9">
        <f>BX83+BX82-BX79</f>
        <v>978.9847048875999</v>
      </c>
      <c r="BY90" s="9">
        <f>BY83+BY82-BY79</f>
        <v>558.645985769649</v>
      </c>
      <c r="BZ90" s="9">
        <f>BZ83+BZ82-BZ79</f>
        <v>73.7919496894288</v>
      </c>
      <c r="CA90" s="9">
        <f>CA83+CA82-CA79</f>
        <v>179.013280019320</v>
      </c>
      <c r="CB90" s="9">
        <f>CB83+CB82-CB79</f>
        <v>-7.45555482631435</v>
      </c>
      <c r="CC90" s="9">
        <f>CC83+CC82-CC79</f>
        <v>7023.9891381997</v>
      </c>
      <c r="CD90" s="9">
        <f>CD83+CD82-CD79</f>
        <v>11588.4903695416</v>
      </c>
      <c r="CE90" s="9">
        <f>CE83+CE82-CE79</f>
        <v>28190.6024922532</v>
      </c>
      <c r="CF90" s="4"/>
      <c r="CG90" s="4"/>
    </row>
    <row r="91" ht="19" customHeight="1">
      <c r="A91" t="s" s="58">
        <v>1</v>
      </c>
      <c r="B91" s="59"/>
      <c r="C91" t="s" s="76">
        <v>88</v>
      </c>
      <c r="D91" s="88">
        <f>SUM(D83,D78,D82)</f>
        <v>155.707177814770</v>
      </c>
      <c r="E91" s="9">
        <f>SUM(E83,E78,E82)</f>
        <v>8.81280911659495</v>
      </c>
      <c r="F91" s="9">
        <f>SUM(F83,F78,F82)</f>
        <v>9.158382081862211</v>
      </c>
      <c r="G91" s="9">
        <f>SUM(G83,G78,G82)</f>
        <v>7.20531344393567</v>
      </c>
      <c r="H91" s="9">
        <f>SUM(H83,H78,H82)</f>
        <v>8.17990098147644</v>
      </c>
      <c r="I91" s="9">
        <f>SUM(I83,I78,I82)</f>
        <v>122.320450692580</v>
      </c>
      <c r="J91" s="9">
        <f>SUM(J83,J78,J82)</f>
        <v>2184.875196305390</v>
      </c>
      <c r="K91" s="69">
        <f>SUM(K83,K78,K82)</f>
        <v>2488.631044935490</v>
      </c>
      <c r="L91" s="9">
        <f>SUM(L83,L78,L82)</f>
        <v>57.9376765931879</v>
      </c>
      <c r="M91" s="9">
        <f>SUM(M83,M78,M82)</f>
        <v>50.7284108351211</v>
      </c>
      <c r="N91" s="9">
        <f>SUM(N83,N78,N82)</f>
        <v>45.3296850374062</v>
      </c>
      <c r="O91" s="9">
        <f>SUM(O83,O78,O82)</f>
        <v>14.7699378704953</v>
      </c>
      <c r="P91" s="9">
        <f>SUM(P83,P78,P82)</f>
        <v>4.3277407949336</v>
      </c>
      <c r="Q91" s="9">
        <f>SUM(Q83,Q78,Q82)</f>
        <v>7.59617434450973</v>
      </c>
      <c r="R91" s="9">
        <f>SUM(R83,R78,R82)</f>
        <v>1.39894709628253</v>
      </c>
      <c r="S91" s="9">
        <f>SUM(S83,S78,S82)</f>
        <v>2.46242249061022</v>
      </c>
      <c r="T91" s="9">
        <f>SUM(T83,T78,T82)</f>
        <v>70.246770342164</v>
      </c>
      <c r="U91" s="9">
        <f>SUM(U83,U78,U82)</f>
        <v>381.966805356160</v>
      </c>
      <c r="V91" s="9">
        <f>SUM(V83,V78,V82)</f>
        <v>9.888564352594569</v>
      </c>
      <c r="W91" s="9">
        <f>SUM(W83,W78,W82)</f>
        <v>268.659373080182</v>
      </c>
      <c r="X91" s="10">
        <f>SUM(X83,X78,X82)</f>
        <v>0</v>
      </c>
      <c r="Y91" s="9">
        <f>SUM(Y83,Y78,Y82)</f>
        <v>191.796645656636</v>
      </c>
      <c r="Z91" s="9">
        <f>SUM(Z83,Z78,Z82)</f>
        <v>42.871060660074</v>
      </c>
      <c r="AA91" s="9">
        <f>SUM(AA83,AA78,AA82)</f>
        <v>59.0284869052624</v>
      </c>
      <c r="AB91" s="9">
        <f>SUM(AB83,AB78,AB82)</f>
        <v>2.71380731584222</v>
      </c>
      <c r="AC91" s="11">
        <f>SUM(AC83,AC78,AC82)</f>
        <v>872.402166212099</v>
      </c>
      <c r="AD91" s="9">
        <f>SUM(AD83,AD78,AD82)</f>
        <v>2.93529807766439</v>
      </c>
      <c r="AE91" s="9">
        <f>SUM(AE83,AE78,AE82)</f>
        <v>66.2042605639913</v>
      </c>
      <c r="AF91" s="9">
        <f>SUM(AF83,AF78,AF82)</f>
        <v>112.359810271073</v>
      </c>
      <c r="AG91" s="9">
        <f>SUM(AG83,AG78,AG82)</f>
        <v>145.810673743075</v>
      </c>
      <c r="AH91" s="9">
        <f>SUM(AH83,AH78,AH82)</f>
        <v>896.566220354075</v>
      </c>
      <c r="AI91" s="9">
        <f>SUM(AI83,AI78,AI82)</f>
        <v>759.3750846858489</v>
      </c>
      <c r="AJ91" s="9">
        <f>SUM(AJ83,AJ78,AJ82)</f>
        <v>322.133103925069</v>
      </c>
      <c r="AK91" s="9">
        <f>SUM(AK83,AK78,AK82)</f>
        <v>541.878626382720</v>
      </c>
      <c r="AL91" s="9">
        <f>SUM(AL83,AL78,AL82)</f>
        <v>84.6283406765988</v>
      </c>
      <c r="AM91" s="9">
        <f>SUM(AM83,AM78,AM82)</f>
        <v>293.225647723479</v>
      </c>
      <c r="AN91" s="9">
        <f>SUM(AN83,AN78,AN82)</f>
        <v>272.884672250149</v>
      </c>
      <c r="AO91" s="9">
        <f>SUM(AO83,AO78,AO82)</f>
        <v>330.393679319918</v>
      </c>
      <c r="AP91" s="9">
        <f>SUM(AP83,AP78,AP82)</f>
        <v>162.797400887601</v>
      </c>
      <c r="AQ91" s="9">
        <f>SUM(AQ83,AQ78,AQ82)</f>
        <v>19.6052802870758</v>
      </c>
      <c r="AR91" s="9">
        <f>SUM(AR83,AR78,AR82)</f>
        <v>27.4048696729911</v>
      </c>
      <c r="AS91" s="9">
        <f>SUM(AS83,AS78,AS82)</f>
        <v>704.952716621978</v>
      </c>
      <c r="AT91" s="9">
        <f>SUM(AT83,AT78,AT82)</f>
        <v>7.76265026109883</v>
      </c>
      <c r="AU91" s="9">
        <f>SUM(AU83,AU78,AU82)</f>
        <v>7.17992599972553</v>
      </c>
      <c r="AV91" s="9">
        <f>SUM(AV83,AV78,AV82)</f>
        <v>4.61782633268061</v>
      </c>
      <c r="AW91" s="9">
        <f>SUM(AW83,AW78,AW82)</f>
        <v>1.58837821593737</v>
      </c>
      <c r="AX91" s="9">
        <f>SUM(AX83,AX78,AX82)</f>
        <v>23.2924516905435</v>
      </c>
      <c r="AY91" s="9">
        <f>SUM(AY83,AY78,AY82)</f>
        <v>3.89731050428265</v>
      </c>
      <c r="AZ91" s="9">
        <f>SUM(AZ83,AZ78,AZ82)</f>
        <v>117.349029701923</v>
      </c>
      <c r="BA91" s="9">
        <f>SUM(BA83,BA78,BA82)</f>
        <v>20.599395163660</v>
      </c>
      <c r="BB91" s="9">
        <f>SUM(BB83,BB78,BB82)</f>
        <v>46.3363788035235</v>
      </c>
      <c r="BC91" s="9">
        <f>SUM(BC83,BC78,BC82)</f>
        <v>155.534983170680</v>
      </c>
      <c r="BD91" s="9">
        <f>SUM(BD83,BD78,BD82)</f>
        <v>564.495780030089</v>
      </c>
      <c r="BE91" s="9">
        <f>SUM(BE83,BE78,BE82)</f>
        <v>1025.3795095465</v>
      </c>
      <c r="BF91" s="9">
        <f>SUM(BF83,BF78,BF82)</f>
        <v>10.3788014143397</v>
      </c>
      <c r="BG91" s="9">
        <f>SUM(BG83,BG78,BG82)</f>
        <v>427.595078441391</v>
      </c>
      <c r="BH91" s="9">
        <f>SUM(BH83,BH78,BH82)</f>
        <v>66.62013618260799</v>
      </c>
      <c r="BI91" s="9">
        <f>SUM(BI83,BI78,BI82)</f>
        <v>276.341634284525</v>
      </c>
      <c r="BJ91" s="9">
        <f>SUM(BJ83,BJ78,BJ82)</f>
        <v>2.43666456310715</v>
      </c>
      <c r="BK91" s="9">
        <f>SUM(BK83,BK78,BK82)</f>
        <v>195.400939654756</v>
      </c>
      <c r="BL91" s="9">
        <f>SUM(BL83,BL78,BL82)</f>
        <v>855.3188739048441</v>
      </c>
      <c r="BM91" s="9">
        <f>SUM(BM83,BM78,BM82)</f>
        <v>75.1326390748583</v>
      </c>
      <c r="BN91" s="9">
        <f>SUM(BN83,BN78,BN82)</f>
        <v>10.3244029691257</v>
      </c>
      <c r="BO91" s="9">
        <f>SUM(BO83,BO78,BO82)</f>
        <v>783.631432663479</v>
      </c>
      <c r="BP91" s="9">
        <f>SUM(BP83,BP78,BP82)</f>
        <v>379.750296477360</v>
      </c>
      <c r="BQ91" s="9">
        <f>SUM(BQ83,BQ78,BQ82)</f>
        <v>4.93735290892988</v>
      </c>
      <c r="BR91" s="9">
        <f>SUM(BR83,BR78,BR82)</f>
        <v>18.6408249472011</v>
      </c>
      <c r="BS91" s="9">
        <f>SUM(BS83,BS78,BS82)</f>
        <v>3.23339334160798</v>
      </c>
      <c r="BT91" s="9">
        <f>SUM(BT83,BT78,BT82)</f>
        <v>167.238305045495</v>
      </c>
      <c r="BU91" s="9">
        <f>SUM(BU83,BU78,BU82)</f>
        <v>102.026025848665</v>
      </c>
      <c r="BV91" s="9">
        <f>SUM(BV83,BV78,BV82)</f>
        <v>17169.2110569019</v>
      </c>
      <c r="BW91" s="9">
        <f>SUM(BW83,BW78,BW82)</f>
        <v>2988.411879226560</v>
      </c>
      <c r="BX91" s="9">
        <f>SUM(BX83,BX78,BX82)</f>
        <v>978.9847048875999</v>
      </c>
      <c r="BY91" s="9">
        <f>SUM(BY83,BY78,BY82)</f>
        <v>655.586291767991</v>
      </c>
      <c r="BZ91" s="9">
        <f>SUM(BZ83,BZ78,BZ82)</f>
        <v>74.544941203538</v>
      </c>
      <c r="CA91" s="9">
        <f>SUM(CA83,CA78,CA82)</f>
        <v>182.056078011874</v>
      </c>
      <c r="CB91" s="9">
        <f>SUM(CB83,CB78,CB82)</f>
        <v>-7.32109146527841</v>
      </c>
      <c r="CC91" s="9">
        <f>SUM(CC83,CC78,CC82)</f>
        <v>7030.070571868460</v>
      </c>
      <c r="CD91" s="9">
        <f>SUM(CD83,CD78,CD82)</f>
        <v>11902.3333755008</v>
      </c>
      <c r="CE91" s="9">
        <f>SUM(CE83,CE78,CE82)</f>
        <v>29071.5444324026</v>
      </c>
      <c r="CF91" s="67">
        <f>SUM(CF83,CF78,CF5:CF74)</f>
        <v>0.430803790291944</v>
      </c>
      <c r="CG91" s="67">
        <f>SUM(CG83,CG78,CG5:CG74)/70</f>
        <v>0.632286793579366</v>
      </c>
    </row>
    <row r="92" ht="19" customHeight="1">
      <c r="A92" t="s" s="58">
        <v>1</v>
      </c>
      <c r="B92" s="59"/>
      <c r="C92" t="s" s="76">
        <v>235</v>
      </c>
      <c r="D92" s="90">
        <f>'Glad70-before-LQ'!D90</f>
        <v>0</v>
      </c>
      <c r="E92" s="4">
        <f>'Glad70-before-LQ'!E90</f>
        <v>0</v>
      </c>
      <c r="F92" s="4">
        <f>'Glad70-before-LQ'!F90</f>
        <v>0</v>
      </c>
      <c r="G92" s="4">
        <f>'Glad70-before-LQ'!G90</f>
        <v>0</v>
      </c>
      <c r="H92" s="4">
        <f>'Glad70-before-LQ'!H90</f>
        <v>0</v>
      </c>
      <c r="I92" s="4">
        <f>'Glad70-before-LQ'!I90</f>
        <v>0</v>
      </c>
      <c r="J92" s="4">
        <f>'Glad70-before-LQ'!J90</f>
        <v>0</v>
      </c>
      <c r="K92" s="69">
        <f>'Glad70-before-LQ'!K90</f>
        <v>0</v>
      </c>
      <c r="L92" s="4">
        <f>'Glad70-before-LQ'!L90</f>
        <v>0</v>
      </c>
      <c r="M92" s="4">
        <f>'Glad70-before-LQ'!M90</f>
        <v>0</v>
      </c>
      <c r="N92" s="4">
        <f>'Glad70-before-LQ'!N90</f>
        <v>0</v>
      </c>
      <c r="O92" s="4">
        <f>'Glad70-before-LQ'!O90</f>
        <v>0</v>
      </c>
      <c r="P92" s="4">
        <f>'Glad70-before-LQ'!P90</f>
        <v>0</v>
      </c>
      <c r="Q92" s="4">
        <f>'Glad70-before-LQ'!Q90</f>
        <v>0</v>
      </c>
      <c r="R92" s="4">
        <f>'Glad70-before-LQ'!R90</f>
        <v>0</v>
      </c>
      <c r="S92" s="4">
        <f>'Glad70-before-LQ'!S90</f>
        <v>0</v>
      </c>
      <c r="T92" s="4">
        <f>'Glad70-before-LQ'!T90</f>
        <v>0</v>
      </c>
      <c r="U92" s="4">
        <f>'Glad70-before-LQ'!U90</f>
        <v>0</v>
      </c>
      <c r="V92" s="4">
        <f>'Glad70-before-LQ'!V90</f>
        <v>0</v>
      </c>
      <c r="W92" s="4">
        <f>'Glad70-before-LQ'!W90</f>
        <v>0</v>
      </c>
      <c r="X92" s="10">
        <f>'Glad70-before-LQ'!X90</f>
        <v>174.65</v>
      </c>
      <c r="Y92" s="4">
        <f>'Glad70-before-LQ'!Y90</f>
        <v>0</v>
      </c>
      <c r="Z92" s="4">
        <f>'Glad70-before-LQ'!Z90</f>
        <v>0</v>
      </c>
      <c r="AA92" s="4">
        <f>'Glad70-before-LQ'!AA90</f>
        <v>0</v>
      </c>
      <c r="AB92" s="4">
        <f>'Glad70-before-LQ'!AB90</f>
        <v>0</v>
      </c>
      <c r="AC92" s="11">
        <f>'Glad70-before-LQ'!AC90</f>
        <v>0</v>
      </c>
      <c r="AD92" s="4">
        <f>'Glad70-before-LQ'!AD90</f>
        <v>0</v>
      </c>
      <c r="AE92" s="4">
        <f>'Glad70-before-LQ'!AE90</f>
        <v>0</v>
      </c>
      <c r="AF92" s="4">
        <f>'Glad70-before-LQ'!AF90</f>
        <v>0</v>
      </c>
      <c r="AG92" s="4">
        <f>'Glad70-before-LQ'!AG90</f>
        <v>0</v>
      </c>
      <c r="AH92" s="4">
        <f>'Glad70-before-LQ'!AH90</f>
        <v>0</v>
      </c>
      <c r="AI92" s="4">
        <f>'Glad70-before-LQ'!AI90</f>
        <v>0</v>
      </c>
      <c r="AJ92" s="4">
        <f>'Glad70-before-LQ'!AJ90</f>
        <v>0</v>
      </c>
      <c r="AK92" s="4">
        <f>'Glad70-before-LQ'!AK90</f>
        <v>0</v>
      </c>
      <c r="AL92" s="4">
        <f>'Glad70-before-LQ'!AL90</f>
        <v>0</v>
      </c>
      <c r="AM92" s="4">
        <f>'Glad70-before-LQ'!AM90</f>
        <v>0</v>
      </c>
      <c r="AN92" s="4">
        <f>'Glad70-before-LQ'!AN90</f>
        <v>0</v>
      </c>
      <c r="AO92" s="4">
        <f>'Glad70-before-LQ'!AO90</f>
        <v>0</v>
      </c>
      <c r="AP92" s="4">
        <f>'Glad70-before-LQ'!AP90</f>
        <v>0</v>
      </c>
      <c r="AQ92" s="4">
        <f>'Glad70-before-LQ'!AQ90</f>
        <v>0</v>
      </c>
      <c r="AR92" s="4">
        <f>'Glad70-before-LQ'!AR90</f>
        <v>0</v>
      </c>
      <c r="AS92" s="4">
        <f>'Glad70-before-LQ'!AS90</f>
        <v>0</v>
      </c>
      <c r="AT92" s="4">
        <f>'Glad70-before-LQ'!AT90</f>
        <v>0</v>
      </c>
      <c r="AU92" s="4">
        <f>'Glad70-before-LQ'!AU90</f>
        <v>0</v>
      </c>
      <c r="AV92" s="4">
        <f>'Glad70-before-LQ'!AV90</f>
        <v>0</v>
      </c>
      <c r="AW92" s="4">
        <f>'Glad70-before-LQ'!AW90</f>
        <v>0</v>
      </c>
      <c r="AX92" s="4">
        <f>'Glad70-before-LQ'!AX90</f>
        <v>0</v>
      </c>
      <c r="AY92" s="4">
        <f>'Glad70-before-LQ'!AY90</f>
        <v>0</v>
      </c>
      <c r="AZ92" s="4">
        <f>'Glad70-before-LQ'!AZ90</f>
        <v>0</v>
      </c>
      <c r="BA92" s="4">
        <f>'Glad70-before-LQ'!BA90</f>
        <v>0</v>
      </c>
      <c r="BB92" s="4">
        <f>'Glad70-before-LQ'!BB90</f>
        <v>0</v>
      </c>
      <c r="BC92" s="4">
        <f>'Glad70-before-LQ'!BC90</f>
        <v>0</v>
      </c>
      <c r="BD92" s="4">
        <f>'Glad70-before-LQ'!BD90</f>
        <v>0</v>
      </c>
      <c r="BE92" s="4">
        <f>'Glad70-before-LQ'!BE90</f>
        <v>0</v>
      </c>
      <c r="BF92" s="4">
        <f>'Glad70-before-LQ'!BF90</f>
        <v>0</v>
      </c>
      <c r="BG92" s="4">
        <f>'Glad70-before-LQ'!BG90</f>
        <v>0</v>
      </c>
      <c r="BH92" s="4">
        <f>'Glad70-before-LQ'!BH90</f>
        <v>0</v>
      </c>
      <c r="BI92" s="4">
        <f>'Glad70-before-LQ'!BI90</f>
        <v>0</v>
      </c>
      <c r="BJ92" s="4">
        <f>'Glad70-before-LQ'!BJ90</f>
        <v>0</v>
      </c>
      <c r="BK92" s="4">
        <f>'Glad70-before-LQ'!BK90</f>
        <v>0</v>
      </c>
      <c r="BL92" s="4">
        <f>'Glad70-before-LQ'!BL90</f>
        <v>0</v>
      </c>
      <c r="BM92" s="4">
        <f>'Glad70-before-LQ'!BM90</f>
        <v>0</v>
      </c>
      <c r="BN92" s="4">
        <f>'Glad70-before-LQ'!BN90</f>
        <v>0</v>
      </c>
      <c r="BO92" s="4">
        <f>'Glad70-before-LQ'!BO90</f>
        <v>0</v>
      </c>
      <c r="BP92" s="4">
        <f>'Glad70-before-LQ'!BP90</f>
        <v>0</v>
      </c>
      <c r="BQ92" s="4">
        <f>'Glad70-before-LQ'!BQ90</f>
        <v>0</v>
      </c>
      <c r="BR92" s="4">
        <f>'Glad70-before-LQ'!BR90</f>
        <v>0</v>
      </c>
      <c r="BS92" s="4">
        <f>'Glad70-before-LQ'!BS90</f>
        <v>0</v>
      </c>
      <c r="BT92" s="4">
        <f>'Glad70-before-LQ'!BT90</f>
        <v>0</v>
      </c>
      <c r="BU92" s="4">
        <f>'Glad70-before-LQ'!BU90</f>
        <v>0</v>
      </c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</row>
    <row r="93" ht="19" customHeight="1">
      <c r="A93" s="59"/>
      <c r="B93" s="59"/>
      <c r="C93" t="s" s="76">
        <v>236</v>
      </c>
      <c r="D93" s="90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69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4">
        <v>1</v>
      </c>
      <c r="U93" s="4">
        <v>1</v>
      </c>
      <c r="V93" s="4">
        <v>1</v>
      </c>
      <c r="W93" s="4">
        <v>1</v>
      </c>
      <c r="X93" s="10">
        <v>0</v>
      </c>
      <c r="Y93" s="4">
        <v>1</v>
      </c>
      <c r="Z93" s="4">
        <v>1</v>
      </c>
      <c r="AA93" s="4">
        <v>1</v>
      </c>
      <c r="AB93" s="4">
        <v>1</v>
      </c>
      <c r="AC93" s="11">
        <v>1</v>
      </c>
      <c r="AD93" s="4">
        <v>1</v>
      </c>
      <c r="AE93" s="4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4">
        <v>1</v>
      </c>
      <c r="BA93" s="4">
        <v>1</v>
      </c>
      <c r="BB93" s="4">
        <v>1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v>1</v>
      </c>
      <c r="BI93" s="4">
        <v>1</v>
      </c>
      <c r="BJ93" s="4">
        <v>1</v>
      </c>
      <c r="BK93" s="4">
        <v>1</v>
      </c>
      <c r="BL93" s="4">
        <v>1</v>
      </c>
      <c r="BM93" s="4">
        <v>1</v>
      </c>
      <c r="BN93" s="4">
        <v>1</v>
      </c>
      <c r="BO93" s="4">
        <v>1</v>
      </c>
      <c r="BP93" s="4">
        <v>1</v>
      </c>
      <c r="BQ93" s="4">
        <v>1</v>
      </c>
      <c r="BR93" s="4">
        <v>1</v>
      </c>
      <c r="BS93" s="4">
        <v>1</v>
      </c>
      <c r="BT93" s="4">
        <v>1</v>
      </c>
      <c r="BU93" s="4">
        <v>1</v>
      </c>
      <c r="BV93" s="4"/>
      <c r="BW93" s="4"/>
      <c r="BX93" s="4"/>
      <c r="BY93" s="4"/>
      <c r="BZ93" s="4"/>
      <c r="CA93" s="4"/>
      <c r="CB93" s="4"/>
      <c r="CC93" s="4"/>
      <c r="CD93" s="4"/>
      <c r="CE93" s="4">
        <f>CE91-'Glad-complete-mm'!CE96</f>
        <v>-249.41480156</v>
      </c>
      <c r="CF93" s="4"/>
      <c r="CG93" s="4"/>
    </row>
  </sheetData>
  <mergeCells count="1">
    <mergeCell ref="A1:C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G93"/>
  <sheetViews>
    <sheetView workbookViewId="0" showGridLines="0" defaultGridColor="1">
      <pane topLeftCell="D5" xSplit="3" ySplit="4" activePane="bottomRight" state="frozen"/>
    </sheetView>
  </sheetViews>
  <sheetFormatPr defaultColWidth="8.33333" defaultRowHeight="19.9" customHeight="1" outlineLevelRow="0" outlineLevelCol="0"/>
  <cols>
    <col min="1" max="1" width="5" style="164" customWidth="1"/>
    <col min="2" max="2" width="3.5" style="164" customWidth="1"/>
    <col min="3" max="3" width="50.5625" style="164" customWidth="1"/>
    <col min="4" max="4" width="15.8516" style="164" customWidth="1"/>
    <col min="5" max="5" width="17.6719" style="164" customWidth="1"/>
    <col min="6" max="6" width="18.3516" style="164" customWidth="1"/>
    <col min="7" max="7" width="17.5" style="164" customWidth="1"/>
    <col min="8" max="9" width="17.6719" style="164" customWidth="1"/>
    <col min="10" max="11" width="15.8516" style="164" customWidth="1"/>
    <col min="12" max="12" width="16.6719" style="164" customWidth="1"/>
    <col min="13" max="15" width="16.8516" style="164" customWidth="1"/>
    <col min="16" max="17" width="17.6719" style="164" customWidth="1"/>
    <col min="18" max="19" width="18.6719" style="164" customWidth="1"/>
    <col min="20" max="20" width="16.8516" style="164" customWidth="1"/>
    <col min="21" max="21" width="15.8516" style="164" customWidth="1"/>
    <col min="22" max="22" width="17.6719" style="164" customWidth="1"/>
    <col min="23" max="23" width="16.6719" style="164" customWidth="1"/>
    <col min="24" max="24" width="15.8516" style="164" customWidth="1"/>
    <col min="25" max="26" width="16.8516" style="164" customWidth="1"/>
    <col min="27" max="27" width="17.6719" style="164" customWidth="1"/>
    <col min="28" max="28" width="18.6719" style="164" customWidth="1"/>
    <col min="29" max="29" width="15.8516" style="164" customWidth="1"/>
    <col min="30" max="30" width="18.6719" style="164" customWidth="1"/>
    <col min="31" max="32" width="16.8516" style="164" customWidth="1"/>
    <col min="33" max="35" width="15.8516" style="164" customWidth="1"/>
    <col min="36" max="36" width="16.8516" style="164" customWidth="1"/>
    <col min="37" max="40" width="15.8516" style="164" customWidth="1"/>
    <col min="41" max="41" width="17.3516" style="164" customWidth="1"/>
    <col min="42" max="42" width="16.6719" style="164" customWidth="1"/>
    <col min="43" max="45" width="16.8516" style="164" customWidth="1"/>
    <col min="46" max="47" width="17.6719" style="164" customWidth="1"/>
    <col min="48" max="48" width="18.6719" style="164" customWidth="1"/>
    <col min="49" max="49" width="19.5" style="164" customWidth="1"/>
    <col min="50" max="50" width="16.8516" style="164" customWidth="1"/>
    <col min="51" max="51" width="18.6719" style="164" customWidth="1"/>
    <col min="52" max="52" width="15.8516" style="164" customWidth="1"/>
    <col min="53" max="54" width="16.8516" style="164" customWidth="1"/>
    <col min="55" max="55" width="16.5" style="164" customWidth="1"/>
    <col min="56" max="57" width="15.8516" style="164" customWidth="1"/>
    <col min="58" max="58" width="17.6719" style="164" customWidth="1"/>
    <col min="59" max="61" width="16.8516" style="164" customWidth="1"/>
    <col min="62" max="62" width="17.6719" style="164" customWidth="1"/>
    <col min="63" max="63" width="16.8516" style="164" customWidth="1"/>
    <col min="64" max="64" width="15.8516" style="164" customWidth="1"/>
    <col min="65" max="65" width="16.8516" style="164" customWidth="1"/>
    <col min="66" max="66" width="17.6719" style="164" customWidth="1"/>
    <col min="67" max="67" width="16.8516" style="164" customWidth="1"/>
    <col min="68" max="68" width="16.6719" style="164" customWidth="1"/>
    <col min="69" max="69" width="18.6719" style="164" customWidth="1"/>
    <col min="70" max="71" width="17.6719" style="164" customWidth="1"/>
    <col min="72" max="73" width="16.8516" style="164" customWidth="1"/>
    <col min="74" max="74" width="18.6719" style="164" customWidth="1"/>
    <col min="75" max="75" width="37.6719" style="164" customWidth="1"/>
    <col min="76" max="76" width="44.6719" style="164" customWidth="1"/>
    <col min="77" max="77" width="32.8516" style="164" customWidth="1"/>
    <col min="78" max="78" width="43.1719" style="164" customWidth="1"/>
    <col min="79" max="79" width="43.6719" style="164" customWidth="1"/>
    <col min="80" max="80" width="21.3516" style="164" customWidth="1"/>
    <col min="81" max="81" width="26.1719" style="164" customWidth="1"/>
    <col min="82" max="83" width="15.8516" style="164" customWidth="1"/>
    <col min="84" max="84" width="13.1719" style="164" customWidth="1"/>
    <col min="85" max="85" width="9" style="164" customWidth="1"/>
    <col min="86" max="16384" width="8.35156" style="16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</row>
    <row r="2" ht="19" customHeight="1">
      <c r="A2" t="s" s="29">
        <v>1</v>
      </c>
      <c r="B2" s="30">
        <v>0</v>
      </c>
      <c r="C2" s="30"/>
      <c r="D2" t="s" s="29">
        <v>1</v>
      </c>
      <c r="E2" t="s" s="29">
        <v>1</v>
      </c>
      <c r="F2" t="s" s="29">
        <v>1</v>
      </c>
      <c r="G2" t="s" s="29">
        <v>1</v>
      </c>
      <c r="H2" t="s" s="29">
        <v>1</v>
      </c>
      <c r="I2" t="s" s="29">
        <v>1</v>
      </c>
      <c r="J2" t="s" s="29">
        <v>1</v>
      </c>
      <c r="K2" t="s" s="31">
        <v>1</v>
      </c>
      <c r="L2" t="s" s="29">
        <v>1</v>
      </c>
      <c r="M2" t="s" s="29">
        <v>1</v>
      </c>
      <c r="N2" t="s" s="29">
        <v>1</v>
      </c>
      <c r="O2" t="s" s="29">
        <v>1</v>
      </c>
      <c r="P2" t="s" s="29">
        <v>1</v>
      </c>
      <c r="Q2" t="s" s="29">
        <v>1</v>
      </c>
      <c r="R2" t="s" s="29">
        <v>1</v>
      </c>
      <c r="S2" t="s" s="29">
        <v>1</v>
      </c>
      <c r="T2" t="s" s="29">
        <v>1</v>
      </c>
      <c r="U2" t="s" s="29">
        <v>1</v>
      </c>
      <c r="V2" t="s" s="29">
        <v>1</v>
      </c>
      <c r="W2" t="s" s="29">
        <v>1</v>
      </c>
      <c r="X2" t="s" s="32">
        <v>1</v>
      </c>
      <c r="Y2" t="s" s="29">
        <v>1</v>
      </c>
      <c r="Z2" t="s" s="29">
        <v>1</v>
      </c>
      <c r="AA2" t="s" s="29">
        <v>1</v>
      </c>
      <c r="AB2" t="s" s="29">
        <v>1</v>
      </c>
      <c r="AC2" t="s" s="33">
        <v>1</v>
      </c>
      <c r="AD2" t="s" s="29">
        <v>1</v>
      </c>
      <c r="AE2" t="s" s="29">
        <v>1</v>
      </c>
      <c r="AF2" t="s" s="29">
        <v>1</v>
      </c>
      <c r="AG2" t="s" s="29">
        <v>1</v>
      </c>
      <c r="AH2" t="s" s="29">
        <v>1</v>
      </c>
      <c r="AI2" t="s" s="29">
        <v>1</v>
      </c>
      <c r="AJ2" t="s" s="29">
        <v>1</v>
      </c>
      <c r="AK2" t="s" s="29">
        <v>1</v>
      </c>
      <c r="AL2" t="s" s="29">
        <v>1</v>
      </c>
      <c r="AM2" t="s" s="29">
        <v>1</v>
      </c>
      <c r="AN2" t="s" s="29">
        <v>1</v>
      </c>
      <c r="AO2" t="s" s="29">
        <v>1</v>
      </c>
      <c r="AP2" t="s" s="29">
        <v>1</v>
      </c>
      <c r="AQ2" t="s" s="29">
        <v>1</v>
      </c>
      <c r="AR2" t="s" s="29">
        <v>1</v>
      </c>
      <c r="AS2" t="s" s="29">
        <v>1</v>
      </c>
      <c r="AT2" t="s" s="29">
        <v>1</v>
      </c>
      <c r="AU2" t="s" s="29">
        <v>1</v>
      </c>
      <c r="AV2" t="s" s="29">
        <v>1</v>
      </c>
      <c r="AW2" t="s" s="29">
        <v>1</v>
      </c>
      <c r="AX2" t="s" s="29">
        <v>1</v>
      </c>
      <c r="AY2" t="s" s="29">
        <v>1</v>
      </c>
      <c r="AZ2" t="s" s="29">
        <v>1</v>
      </c>
      <c r="BA2" t="s" s="29">
        <v>1</v>
      </c>
      <c r="BB2" t="s" s="29">
        <v>1</v>
      </c>
      <c r="BC2" t="s" s="29">
        <v>1</v>
      </c>
      <c r="BD2" t="s" s="29">
        <v>1</v>
      </c>
      <c r="BE2" t="s" s="29">
        <v>1</v>
      </c>
      <c r="BF2" t="s" s="29">
        <v>1</v>
      </c>
      <c r="BG2" t="s" s="29">
        <v>1</v>
      </c>
      <c r="BH2" t="s" s="29">
        <v>1</v>
      </c>
      <c r="BI2" t="s" s="29">
        <v>1</v>
      </c>
      <c r="BJ2" t="s" s="29">
        <v>1</v>
      </c>
      <c r="BK2" t="s" s="29">
        <v>1</v>
      </c>
      <c r="BL2" t="s" s="29">
        <v>1</v>
      </c>
      <c r="BM2" t="s" s="29">
        <v>1</v>
      </c>
      <c r="BN2" t="s" s="29">
        <v>1</v>
      </c>
      <c r="BO2" t="s" s="29">
        <v>1</v>
      </c>
      <c r="BP2" t="s" s="29">
        <v>1</v>
      </c>
      <c r="BQ2" t="s" s="29">
        <v>1</v>
      </c>
      <c r="BR2" t="s" s="29">
        <v>1</v>
      </c>
      <c r="BS2" t="s" s="29">
        <v>1</v>
      </c>
      <c r="BT2" t="s" s="29">
        <v>1</v>
      </c>
      <c r="BU2" t="s" s="29">
        <v>1</v>
      </c>
      <c r="BV2" s="30"/>
      <c r="BW2" t="s" s="29">
        <v>1</v>
      </c>
      <c r="BX2" t="s" s="29">
        <v>1</v>
      </c>
      <c r="BY2" t="s" s="29">
        <v>1</v>
      </c>
      <c r="BZ2" t="s" s="29">
        <v>1</v>
      </c>
      <c r="CA2" t="s" s="29">
        <v>1</v>
      </c>
      <c r="CB2" t="s" s="29">
        <v>1</v>
      </c>
      <c r="CC2" t="s" s="29">
        <v>1</v>
      </c>
      <c r="CD2" t="s" s="29">
        <v>1</v>
      </c>
      <c r="CE2" t="s" s="29">
        <v>1</v>
      </c>
      <c r="CF2" s="30"/>
      <c r="CG2" s="30"/>
    </row>
    <row r="3" ht="19" customHeight="1">
      <c r="A3" s="30">
        <v>0</v>
      </c>
      <c r="B3" s="30">
        <v>0</v>
      </c>
      <c r="C3" s="34"/>
      <c r="D3" s="30">
        <v>1</v>
      </c>
      <c r="E3" s="30">
        <v>2</v>
      </c>
      <c r="F3" s="30">
        <v>3</v>
      </c>
      <c r="G3" s="30">
        <v>4</v>
      </c>
      <c r="H3" s="30">
        <v>5</v>
      </c>
      <c r="I3" s="30">
        <v>6</v>
      </c>
      <c r="J3" s="30">
        <v>7</v>
      </c>
      <c r="K3" s="35">
        <v>8</v>
      </c>
      <c r="L3" s="30">
        <v>9</v>
      </c>
      <c r="M3" s="30">
        <v>10</v>
      </c>
      <c r="N3" s="30">
        <v>11</v>
      </c>
      <c r="O3" s="30">
        <v>12</v>
      </c>
      <c r="P3" s="30">
        <v>13</v>
      </c>
      <c r="Q3" s="30">
        <v>14</v>
      </c>
      <c r="R3" s="30">
        <v>15</v>
      </c>
      <c r="S3" s="30">
        <v>16</v>
      </c>
      <c r="T3" s="30">
        <v>17</v>
      </c>
      <c r="U3" s="30">
        <v>18</v>
      </c>
      <c r="V3" s="30">
        <v>19</v>
      </c>
      <c r="W3" s="30">
        <v>20</v>
      </c>
      <c r="X3" s="36">
        <v>21</v>
      </c>
      <c r="Y3" s="30">
        <v>22</v>
      </c>
      <c r="Z3" s="30">
        <v>23</v>
      </c>
      <c r="AA3" s="30">
        <v>24</v>
      </c>
      <c r="AB3" s="30">
        <v>25</v>
      </c>
      <c r="AC3" s="37">
        <v>26</v>
      </c>
      <c r="AD3" s="30">
        <v>27</v>
      </c>
      <c r="AE3" s="30">
        <v>28</v>
      </c>
      <c r="AF3" s="30">
        <v>29</v>
      </c>
      <c r="AG3" s="30">
        <v>30</v>
      </c>
      <c r="AH3" s="30">
        <v>31</v>
      </c>
      <c r="AI3" s="30">
        <v>32</v>
      </c>
      <c r="AJ3" s="30">
        <v>33</v>
      </c>
      <c r="AK3" s="30">
        <v>34</v>
      </c>
      <c r="AL3" s="30">
        <v>35</v>
      </c>
      <c r="AM3" s="30">
        <v>36</v>
      </c>
      <c r="AN3" s="30">
        <v>37</v>
      </c>
      <c r="AO3" s="30">
        <v>38</v>
      </c>
      <c r="AP3" s="30">
        <v>39</v>
      </c>
      <c r="AQ3" s="30">
        <v>40</v>
      </c>
      <c r="AR3" s="30">
        <v>41</v>
      </c>
      <c r="AS3" s="30">
        <v>42</v>
      </c>
      <c r="AT3" s="30">
        <v>43</v>
      </c>
      <c r="AU3" s="30">
        <v>44</v>
      </c>
      <c r="AV3" s="30">
        <v>45</v>
      </c>
      <c r="AW3" s="30">
        <v>46</v>
      </c>
      <c r="AX3" s="30">
        <v>47</v>
      </c>
      <c r="AY3" s="30">
        <v>48</v>
      </c>
      <c r="AZ3" s="30">
        <v>49</v>
      </c>
      <c r="BA3" s="30">
        <v>50</v>
      </c>
      <c r="BB3" s="30">
        <v>51</v>
      </c>
      <c r="BC3" s="30">
        <v>52</v>
      </c>
      <c r="BD3" s="30">
        <v>53</v>
      </c>
      <c r="BE3" s="30">
        <v>54</v>
      </c>
      <c r="BF3" s="30">
        <v>55</v>
      </c>
      <c r="BG3" s="30">
        <v>56</v>
      </c>
      <c r="BH3" s="30">
        <v>57</v>
      </c>
      <c r="BI3" s="30">
        <v>58</v>
      </c>
      <c r="BJ3" s="30">
        <v>59</v>
      </c>
      <c r="BK3" s="30">
        <v>60</v>
      </c>
      <c r="BL3" s="30">
        <v>61</v>
      </c>
      <c r="BM3" s="30">
        <v>62</v>
      </c>
      <c r="BN3" s="30">
        <v>63</v>
      </c>
      <c r="BO3" s="30">
        <v>64</v>
      </c>
      <c r="BP3" s="30">
        <v>65</v>
      </c>
      <c r="BQ3" s="30">
        <v>66</v>
      </c>
      <c r="BR3" s="30">
        <v>67</v>
      </c>
      <c r="BS3" s="30">
        <v>68</v>
      </c>
      <c r="BT3" s="30">
        <v>69</v>
      </c>
      <c r="BU3" s="30">
        <v>70</v>
      </c>
      <c r="BV3" s="30"/>
      <c r="BW3" s="30">
        <v>71</v>
      </c>
      <c r="BX3" s="30">
        <v>72</v>
      </c>
      <c r="BY3" s="30">
        <v>73</v>
      </c>
      <c r="BZ3" s="30">
        <v>74</v>
      </c>
      <c r="CA3" s="30">
        <v>75</v>
      </c>
      <c r="CB3" s="30">
        <v>76</v>
      </c>
      <c r="CC3" s="30">
        <v>77</v>
      </c>
      <c r="CD3" s="30">
        <v>78</v>
      </c>
      <c r="CE3" s="30">
        <v>79</v>
      </c>
      <c r="CF3" s="30"/>
      <c r="CG3" s="30"/>
    </row>
    <row r="4" ht="22.1" customHeight="1">
      <c r="A4" s="38"/>
      <c r="B4" s="38"/>
      <c r="C4" s="39"/>
      <c r="D4" t="s" s="40">
        <v>89</v>
      </c>
      <c r="E4" t="s" s="40">
        <v>90</v>
      </c>
      <c r="F4" t="s" s="40">
        <v>91</v>
      </c>
      <c r="G4" t="s" s="40">
        <v>92</v>
      </c>
      <c r="H4" t="s" s="40">
        <v>93</v>
      </c>
      <c r="I4" t="s" s="40">
        <v>94</v>
      </c>
      <c r="J4" t="s" s="40">
        <v>95</v>
      </c>
      <c r="K4" t="s" s="41">
        <v>96</v>
      </c>
      <c r="L4" t="s" s="40">
        <v>258</v>
      </c>
      <c r="M4" t="s" s="40">
        <v>98</v>
      </c>
      <c r="N4" t="s" s="40">
        <v>99</v>
      </c>
      <c r="O4" t="s" s="40">
        <v>100</v>
      </c>
      <c r="P4" t="s" s="40">
        <v>101</v>
      </c>
      <c r="Q4" t="s" s="40">
        <v>102</v>
      </c>
      <c r="R4" t="s" s="40">
        <v>103</v>
      </c>
      <c r="S4" t="s" s="40">
        <v>104</v>
      </c>
      <c r="T4" t="s" s="40">
        <v>105</v>
      </c>
      <c r="U4" t="s" s="40">
        <v>106</v>
      </c>
      <c r="V4" t="s" s="40">
        <v>107</v>
      </c>
      <c r="W4" t="s" s="40">
        <v>258</v>
      </c>
      <c r="X4" t="s" s="42">
        <v>109</v>
      </c>
      <c r="Y4" t="s" s="40">
        <v>110</v>
      </c>
      <c r="Z4" t="s" s="40">
        <v>111</v>
      </c>
      <c r="AA4" t="s" s="40">
        <v>112</v>
      </c>
      <c r="AB4" t="s" s="40">
        <v>113</v>
      </c>
      <c r="AC4" t="s" s="43">
        <v>114</v>
      </c>
      <c r="AD4" t="s" s="40">
        <v>115</v>
      </c>
      <c r="AE4" t="s" s="40">
        <v>116</v>
      </c>
      <c r="AF4" t="s" s="40">
        <v>117</v>
      </c>
      <c r="AG4" t="s" s="40">
        <v>118</v>
      </c>
      <c r="AH4" t="s" s="40">
        <v>119</v>
      </c>
      <c r="AI4" t="s" s="40">
        <v>120</v>
      </c>
      <c r="AJ4" t="s" s="40">
        <v>121</v>
      </c>
      <c r="AK4" t="s" s="40">
        <v>122</v>
      </c>
      <c r="AL4" t="s" s="40">
        <v>123</v>
      </c>
      <c r="AM4" t="s" s="40">
        <v>124</v>
      </c>
      <c r="AN4" t="s" s="40">
        <v>125</v>
      </c>
      <c r="AO4" t="s" s="40">
        <v>126</v>
      </c>
      <c r="AP4" t="s" s="40">
        <v>127</v>
      </c>
      <c r="AQ4" t="s" s="40">
        <v>128</v>
      </c>
      <c r="AR4" t="s" s="40">
        <v>129</v>
      </c>
      <c r="AS4" t="s" s="40">
        <v>130</v>
      </c>
      <c r="AT4" t="s" s="40">
        <v>131</v>
      </c>
      <c r="AU4" t="s" s="40">
        <v>132</v>
      </c>
      <c r="AV4" t="s" s="40">
        <v>133</v>
      </c>
      <c r="AW4" t="s" s="40">
        <v>134</v>
      </c>
      <c r="AX4" t="s" s="40">
        <v>135</v>
      </c>
      <c r="AY4" t="s" s="40">
        <v>136</v>
      </c>
      <c r="AZ4" t="s" s="40">
        <v>137</v>
      </c>
      <c r="BA4" t="s" s="40">
        <v>138</v>
      </c>
      <c r="BB4" t="s" s="40">
        <v>139</v>
      </c>
      <c r="BC4" t="s" s="40">
        <v>140</v>
      </c>
      <c r="BD4" t="s" s="40">
        <v>141</v>
      </c>
      <c r="BE4" t="s" s="40">
        <v>142</v>
      </c>
      <c r="BF4" t="s" s="40">
        <v>143</v>
      </c>
      <c r="BG4" t="s" s="40">
        <v>144</v>
      </c>
      <c r="BH4" t="s" s="40">
        <v>145</v>
      </c>
      <c r="BI4" t="s" s="40">
        <v>146</v>
      </c>
      <c r="BJ4" t="s" s="40">
        <v>147</v>
      </c>
      <c r="BK4" t="s" s="40">
        <v>148</v>
      </c>
      <c r="BL4" t="s" s="40">
        <v>149</v>
      </c>
      <c r="BM4" t="s" s="40">
        <v>150</v>
      </c>
      <c r="BN4" t="s" s="40">
        <v>151</v>
      </c>
      <c r="BO4" t="s" s="40">
        <v>152</v>
      </c>
      <c r="BP4" t="s" s="40">
        <v>153</v>
      </c>
      <c r="BQ4" t="s" s="40">
        <v>154</v>
      </c>
      <c r="BR4" t="s" s="40">
        <v>155</v>
      </c>
      <c r="BS4" t="s" s="40">
        <v>156</v>
      </c>
      <c r="BT4" t="s" s="40">
        <v>157</v>
      </c>
      <c r="BU4" t="s" s="40">
        <v>158</v>
      </c>
      <c r="BV4" t="s" s="44">
        <v>159</v>
      </c>
      <c r="BW4" t="s" s="44">
        <v>160</v>
      </c>
      <c r="BX4" t="s" s="44">
        <v>161</v>
      </c>
      <c r="BY4" t="s" s="44">
        <v>162</v>
      </c>
      <c r="BZ4" t="s" s="44">
        <v>163</v>
      </c>
      <c r="CA4" t="s" s="44">
        <v>164</v>
      </c>
      <c r="CB4" t="s" s="44">
        <v>165</v>
      </c>
      <c r="CC4" t="s" s="44">
        <v>166</v>
      </c>
      <c r="CD4" t="s" s="44">
        <v>167</v>
      </c>
      <c r="CE4" t="s" s="45">
        <v>80</v>
      </c>
      <c r="CF4" t="s" s="45">
        <v>168</v>
      </c>
      <c r="CG4" t="s" s="45">
        <v>169</v>
      </c>
    </row>
    <row r="5" ht="20.25" customHeight="1">
      <c r="A5" t="s" s="47">
        <v>1</v>
      </c>
      <c r="B5" s="48">
        <v>1</v>
      </c>
      <c r="C5" t="s" s="49">
        <v>89</v>
      </c>
      <c r="D5" s="50">
        <f>'Glad70-before-LQ'!D5*$CG5*D$93</f>
        <v>9.407980253082821</v>
      </c>
      <c r="E5" s="51">
        <f>'Glad70-before-LQ'!E5*$CG5*E$93</f>
        <v>0.00596769912936531</v>
      </c>
      <c r="F5" s="51">
        <f>'Glad70-before-LQ'!F5*$CG5*F$93</f>
        <v>0.000214111967924664</v>
      </c>
      <c r="G5" s="51">
        <f>'Glad70-before-LQ'!G5*$CG5*G$93</f>
        <v>0.0206089890626915</v>
      </c>
      <c r="H5" s="51">
        <f>'Glad70-before-LQ'!H5*$CG5*H$93</f>
        <v>1.58703885876897</v>
      </c>
      <c r="I5" s="51">
        <f>'Glad70-before-LQ'!I5*$CG5*I$93</f>
        <v>0.000872363609718669</v>
      </c>
      <c r="J5" s="51">
        <f>'Glad70-before-LQ'!J5*$CG5*J$93</f>
        <v>0.0107395100168981</v>
      </c>
      <c r="K5" s="52">
        <f>'Glad70-before-LQ'!K5*$CG5*K$93</f>
        <v>0.00297473013304292</v>
      </c>
      <c r="L5" s="51">
        <f>'Glad70-before-LQ'!L5*$CG5*L$93</f>
        <v>0.000561253858470574</v>
      </c>
      <c r="M5" s="51">
        <f>'Glad70-before-LQ'!M5*$CG5*M$93</f>
        <v>0.000343829460220384</v>
      </c>
      <c r="N5" s="51">
        <f>'Glad70-before-LQ'!N5*$CG5*N$93</f>
        <v>12.0546094949274</v>
      </c>
      <c r="O5" s="51">
        <f>'Glad70-before-LQ'!O5*$CG5*O$93</f>
        <v>1.86227612748054</v>
      </c>
      <c r="P5" s="51">
        <f>'Glad70-before-LQ'!P5*$CG5*P$93</f>
        <v>0.460852374653451</v>
      </c>
      <c r="Q5" s="51">
        <f>'Glad70-before-LQ'!Q5*$CG5*Q$93</f>
        <v>0.00324561908102079</v>
      </c>
      <c r="R5" s="51">
        <f>'Glad70-before-LQ'!R5*$CG5*R$93</f>
        <v>0.000552968403130422</v>
      </c>
      <c r="S5" s="51">
        <f>'Glad70-before-LQ'!S5*$CG5*S$93</f>
        <v>0.000407869179381709</v>
      </c>
      <c r="T5" s="51">
        <f>'Glad70-before-LQ'!T5*$CG5*T$93</f>
        <v>0.00220224275291189</v>
      </c>
      <c r="U5" s="51">
        <f>'Glad70-before-LQ'!U5*$CG5*U$93</f>
        <v>3.109917909615</v>
      </c>
      <c r="V5" s="51">
        <f>'Glad70-before-LQ'!V5*$CG5*V$93</f>
        <v>0.185219506183581</v>
      </c>
      <c r="W5" s="51">
        <f>'Glad70-before-LQ'!W5*$CG5*W$93</f>
        <v>0.0687905592923245</v>
      </c>
      <c r="X5" s="53">
        <f>'Glad70-before-LQ'!X5*$CG5*X$93</f>
        <v>0</v>
      </c>
      <c r="Y5" s="51">
        <f>'Glad70-before-LQ'!Y5*$CG5*Y$93</f>
        <v>0.0168029169787217</v>
      </c>
      <c r="Z5" s="51">
        <f>'Glad70-before-LQ'!Z5*$CG5*Z$93</f>
        <v>0.00147625705678074</v>
      </c>
      <c r="AA5" s="51">
        <f>'Glad70-before-LQ'!AA5*$CG5*AA$93</f>
        <v>0.00222980084621508</v>
      </c>
      <c r="AB5" s="51">
        <f>'Glad70-before-LQ'!AB5*$CG5*AB$93</f>
        <v>0.00581282675690069</v>
      </c>
      <c r="AC5" s="54">
        <f>'Glad70-before-LQ'!AC5*$CG5*AC$93</f>
        <v>0.0251267364397129</v>
      </c>
      <c r="AD5" s="51">
        <f>'Glad70-before-LQ'!AD5*$CG5*AD$93</f>
        <v>6.260960153540951e-05</v>
      </c>
      <c r="AE5" s="51">
        <f>'Glad70-before-LQ'!AE5*$CG5*AE$93</f>
        <v>0.0259193203620302</v>
      </c>
      <c r="AF5" s="51">
        <f>'Glad70-before-LQ'!AF5*$CG5*AF$93</f>
        <v>0.00105270269795326</v>
      </c>
      <c r="AG5" s="51">
        <f>'Glad70-before-LQ'!AG5*$CG5*AG$93</f>
        <v>0.0904489002908288</v>
      </c>
      <c r="AH5" s="51">
        <f>'Glad70-before-LQ'!AH5*$CG5*AH$93</f>
        <v>0.235218563533311</v>
      </c>
      <c r="AI5" s="51">
        <f>'Glad70-before-LQ'!AI5*$CG5*AI$93</f>
        <v>0.6861710958242559</v>
      </c>
      <c r="AJ5" s="51">
        <f>'Glad70-before-LQ'!AJ5*$CG5*AJ$93</f>
        <v>1.18402797893571</v>
      </c>
      <c r="AK5" s="51">
        <f>'Glad70-before-LQ'!AK5*$CG5*AK$93</f>
        <v>8.23994811548947</v>
      </c>
      <c r="AL5" s="51">
        <f>'Glad70-before-LQ'!AL5*$CG5*AL$93</f>
        <v>1.09610090053485</v>
      </c>
      <c r="AM5" s="51">
        <f>'Glad70-before-LQ'!AM5*$CG5*AM$93</f>
        <v>2.78937727704302</v>
      </c>
      <c r="AN5" s="51">
        <f>'Glad70-before-LQ'!AN5*$CG5*AN$93</f>
        <v>0.0155766030470776</v>
      </c>
      <c r="AO5" s="51">
        <f>'Glad70-before-LQ'!AO5*$CG5*AO$93</f>
        <v>0.08164188852117819</v>
      </c>
      <c r="AP5" s="51">
        <f>'Glad70-before-LQ'!AP5*$CG5*AP$93</f>
        <v>0.0595240367243596</v>
      </c>
      <c r="AQ5" s="51">
        <f>'Glad70-before-LQ'!AQ5*$CG5*AQ$93</f>
        <v>0.00350239764541416</v>
      </c>
      <c r="AR5" s="51">
        <f>'Glad70-before-LQ'!AR5*$CG5*AR$93</f>
        <v>0.008775726831973059</v>
      </c>
      <c r="AS5" s="51">
        <f>'Glad70-before-LQ'!AS5*$CG5*AS$93</f>
        <v>0.213787857498321</v>
      </c>
      <c r="AT5" s="51">
        <f>'Glad70-before-LQ'!AT5*$CG5*AT$93</f>
        <v>0.000108164801173707</v>
      </c>
      <c r="AU5" s="51">
        <f>'Glad70-before-LQ'!AU5*$CG5*AU$93</f>
        <v>0.0130075739016918</v>
      </c>
      <c r="AV5" s="51">
        <f>'Glad70-before-LQ'!AV5*$CG5*AV$93</f>
        <v>1.5587576794531e-05</v>
      </c>
      <c r="AW5" s="51">
        <f>'Glad70-before-LQ'!AW5*$CG5*AW$93</f>
        <v>2.83813228159906e-06</v>
      </c>
      <c r="AX5" s="51">
        <f>'Glad70-before-LQ'!AX5*$CG5*AX$93</f>
        <v>0.000115908962737219</v>
      </c>
      <c r="AY5" s="51">
        <f>'Glad70-before-LQ'!AY5*$CG5*AY$93</f>
        <v>0.00119553526424203</v>
      </c>
      <c r="AZ5" s="51">
        <f>'Glad70-before-LQ'!AZ5*$CG5*AZ$93</f>
        <v>0.000702783572876243</v>
      </c>
      <c r="BA5" s="51">
        <f>'Glad70-before-LQ'!BA5*$CG5*BA$93</f>
        <v>5.39358985009491e-05</v>
      </c>
      <c r="BB5" s="51">
        <f>'Glad70-before-LQ'!BB5*$CG5*BB$93</f>
        <v>9.76721653084064e-05</v>
      </c>
      <c r="BC5" s="51">
        <f>'Glad70-before-LQ'!BC5*$CG5*BC$93</f>
        <v>0.101999844813103</v>
      </c>
      <c r="BD5" s="51">
        <f>'Glad70-before-LQ'!BD5*$CG5*BD$93</f>
        <v>2.17397358432551</v>
      </c>
      <c r="BE5" s="51">
        <f>'Glad70-before-LQ'!BE5*$CG5*BE$93</f>
        <v>0.197927172368102</v>
      </c>
      <c r="BF5" s="51">
        <f>'Glad70-before-LQ'!BF5*$CG5*BF$93</f>
        <v>2.06734316093948e-05</v>
      </c>
      <c r="BG5" s="51">
        <f>'Glad70-before-LQ'!BG5*$CG5*BG$93</f>
        <v>0.0406621864015257</v>
      </c>
      <c r="BH5" s="51">
        <f>'Glad70-before-LQ'!BH5*$CG5*BH$93</f>
        <v>0.0187738980375526</v>
      </c>
      <c r="BI5" s="51">
        <f>'Glad70-before-LQ'!BI5*$CG5*BI$93</f>
        <v>0.0616305755418278</v>
      </c>
      <c r="BJ5" s="51">
        <f>'Glad70-before-LQ'!BJ5*$CG5*BJ$93</f>
        <v>0.00035823611889484</v>
      </c>
      <c r="BK5" s="51">
        <f>'Glad70-before-LQ'!BK5*$CG5*BK$93</f>
        <v>0.109480489369714</v>
      </c>
      <c r="BL5" s="51">
        <f>'Glad70-before-LQ'!BL5*$CG5*BL$93</f>
        <v>0.433209896077581</v>
      </c>
      <c r="BM5" s="51">
        <f>'Glad70-before-LQ'!BM5*$CG5*BM$93</f>
        <v>0.0720618569149088</v>
      </c>
      <c r="BN5" s="51">
        <f>'Glad70-before-LQ'!BN5*$CG5*BN$93</f>
        <v>0.00552871553533266</v>
      </c>
      <c r="BO5" s="51">
        <f>'Glad70-before-LQ'!BO5*$CG5*BO$93</f>
        <v>1.21063828828211</v>
      </c>
      <c r="BP5" s="51">
        <f>'Glad70-before-LQ'!BP5*$CG5*BP$93</f>
        <v>0.393710644133484</v>
      </c>
      <c r="BQ5" s="51">
        <f>'Glad70-before-LQ'!BQ5*$CG5*BQ$93</f>
        <v>0.00630213760469274</v>
      </c>
      <c r="BR5" s="51">
        <f>'Glad70-before-LQ'!BR5*$CG5*BR$93</f>
        <v>0.159712621132609</v>
      </c>
      <c r="BS5" s="51">
        <f>'Glad70-before-LQ'!BS5*$CG5*BS$93</f>
        <v>0.0247748794963854</v>
      </c>
      <c r="BT5" s="51">
        <f>'Glad70-before-LQ'!BT5*$CG5*BT$93</f>
        <v>0.0357028272383531</v>
      </c>
      <c r="BU5" s="51">
        <f>'Glad70-before-LQ'!BU5*$CG5*BU$93</f>
        <v>0.487138988360508</v>
      </c>
      <c r="BV5" s="55">
        <f>SUM(D5:BU5)</f>
        <v>49.1168682987779</v>
      </c>
      <c r="BW5" s="56">
        <f>'Glad-base'!BW5*'Households'!$B$3/'Households'!$B$7</f>
        <v>26.4377679729145</v>
      </c>
      <c r="BX5" s="56">
        <f>'Glad-base'!BX5*'Households'!$B$3/'Households'!$B$7</f>
        <v>0.0317926632234809</v>
      </c>
      <c r="BY5" s="56">
        <f>'Glad-base'!BY5*'Businesses'!$B$4/'Businesses'!$C$4</f>
        <v>8.73221407548812</v>
      </c>
      <c r="BZ5" s="56">
        <f>'Glad-base'!BZ5*'Households'!$B$3/'Households'!$B$7</f>
        <v>0.109401679649846</v>
      </c>
      <c r="CA5" s="56">
        <f>'Glad-base'!CA5*'Households'!$B$3/'Households'!$B$7</f>
        <v>0.6396445241091659</v>
      </c>
      <c r="CB5" s="56">
        <f>'Glad-base'!CB5*'Glad-id-output'!B3/'Glad-id-output'!E3</f>
        <v>-0.110808453644239</v>
      </c>
      <c r="CC5" s="51">
        <f>'Exports'!D6</f>
        <v>53.8</v>
      </c>
      <c r="CD5" s="57">
        <f>SUM(BW5:CC5)</f>
        <v>89.64001246174089</v>
      </c>
      <c r="CE5" s="55">
        <f>SUM(CD5,BV5)</f>
        <v>138.756880760519</v>
      </c>
      <c r="CF5" s="55">
        <v>0.00194035532487508</v>
      </c>
      <c r="CG5" s="55">
        <f>'Glad-id-output'!I3</f>
        <v>0.64</v>
      </c>
    </row>
    <row r="6" ht="20.05" customHeight="1">
      <c r="A6" t="s" s="58">
        <v>1</v>
      </c>
      <c r="B6" s="59">
        <v>2</v>
      </c>
      <c r="C6" t="s" s="60">
        <v>90</v>
      </c>
      <c r="D6" s="61">
        <f>'Glad70-before-LQ'!D6*$CG6*D$93</f>
        <v>0.000120975207742663</v>
      </c>
      <c r="E6" s="62">
        <f>'Glad70-before-LQ'!E6*$CG6*E$93</f>
        <v>0.239163624337361</v>
      </c>
      <c r="F6" s="62">
        <f>'Glad70-before-LQ'!F6*$CG6*F$93</f>
        <v>2.14552885731756e-06</v>
      </c>
      <c r="G6" s="62">
        <f>'Glad70-before-LQ'!G6*$CG6*G$93</f>
        <v>1.57887543314414e-05</v>
      </c>
      <c r="H6" s="62">
        <f>'Glad70-before-LQ'!H6*$CG6*H$93</f>
        <v>1.47748638587091e-05</v>
      </c>
      <c r="I6" s="62">
        <f>'Glad70-before-LQ'!I6*$CG6*I$93</f>
        <v>7.815997824890381e-05</v>
      </c>
      <c r="J6" s="62">
        <f>'Glad70-before-LQ'!J6*$CG6*J$93</f>
        <v>0.0049974794318846</v>
      </c>
      <c r="K6" s="63">
        <f>'Glad70-before-LQ'!K6*$CG6*K$93</f>
        <v>0.000254896304651441</v>
      </c>
      <c r="L6" s="62">
        <f>'Glad70-before-LQ'!L6*$CG6*L$93</f>
        <v>4.7591503878483e-05</v>
      </c>
      <c r="M6" s="62">
        <f>'Glad70-before-LQ'!M6*$CG6*M$93</f>
        <v>9.94574809619503e-06</v>
      </c>
      <c r="N6" s="62">
        <f>'Glad70-before-LQ'!N6*$CG6*N$93</f>
        <v>0.27246459061095</v>
      </c>
      <c r="O6" s="62">
        <f>'Glad70-before-LQ'!O6*$CG6*O$93</f>
        <v>1.30729103095835e-05</v>
      </c>
      <c r="P6" s="62">
        <f>'Glad70-before-LQ'!P6*$CG6*P$93</f>
        <v>3.87418158470139e-06</v>
      </c>
      <c r="Q6" s="62">
        <f>'Glad70-before-LQ'!Q6*$CG6*Q$93</f>
        <v>3.51326216577858e-05</v>
      </c>
      <c r="R6" s="62">
        <f>'Glad70-before-LQ'!R6*$CG6*R$93</f>
        <v>1.07308120300795e-06</v>
      </c>
      <c r="S6" s="62">
        <f>'Glad70-before-LQ'!S6*$CG6*S$93</f>
        <v>1.39819473607524e-06</v>
      </c>
      <c r="T6" s="62">
        <f>'Glad70-before-LQ'!T6*$CG6*T$93</f>
        <v>0.000122578877654533</v>
      </c>
      <c r="U6" s="62">
        <f>'Glad70-before-LQ'!U6*$CG6*U$93</f>
        <v>0.000295998341506458</v>
      </c>
      <c r="V6" s="62">
        <f>'Glad70-before-LQ'!V6*$CG6*V$93</f>
        <v>6.23879909305099e-06</v>
      </c>
      <c r="W6" s="62">
        <f>'Glad70-before-LQ'!W6*$CG6*W$93</f>
        <v>0.000421785312566129</v>
      </c>
      <c r="X6" s="64">
        <f>'Glad70-before-LQ'!X6*$CG6*X$93</f>
        <v>0</v>
      </c>
      <c r="Y6" s="62">
        <f>'Glad70-before-LQ'!Y6*$CG6*Y$93</f>
        <v>0.00019657953858862</v>
      </c>
      <c r="Z6" s="62">
        <f>'Glad70-before-LQ'!Z6*$CG6*Z$93</f>
        <v>3.12709429287993e-05</v>
      </c>
      <c r="AA6" s="62">
        <f>'Glad70-before-LQ'!AA6*$CG6*AA$93</f>
        <v>2.97258235595031e-05</v>
      </c>
      <c r="AB6" s="62">
        <f>'Glad70-before-LQ'!AB6*$CG6*AB$93</f>
        <v>3.25122087230752e-06</v>
      </c>
      <c r="AC6" s="65">
        <f>'Glad70-before-LQ'!AC6*$CG6*AC$93</f>
        <v>0.000297205864670127</v>
      </c>
      <c r="AD6" s="62">
        <f>'Glad70-before-LQ'!AD6*$CG6*AD$93</f>
        <v>3.38483385701687e-06</v>
      </c>
      <c r="AE6" s="62">
        <f>'Glad70-before-LQ'!AE6*$CG6*AE$93</f>
        <v>8.69324972241647e-06</v>
      </c>
      <c r="AF6" s="62">
        <f>'Glad70-before-LQ'!AF6*$CG6*AF$93</f>
        <v>1.64055946586827e-05</v>
      </c>
      <c r="AG6" s="62">
        <f>'Glad70-before-LQ'!AG6*$CG6*AG$93</f>
        <v>0.000160500143123783</v>
      </c>
      <c r="AH6" s="62">
        <f>'Glad70-before-LQ'!AH6*$CG6*AH$93</f>
        <v>0.00152810263619883</v>
      </c>
      <c r="AI6" s="62">
        <f>'Glad70-before-LQ'!AI6*$CG6*AI$93</f>
        <v>0.00108969453972622</v>
      </c>
      <c r="AJ6" s="62">
        <f>'Glad70-before-LQ'!AJ6*$CG6*AJ$93</f>
        <v>0.0215465520302475</v>
      </c>
      <c r="AK6" s="62">
        <f>'Glad70-before-LQ'!AK6*$CG6*AK$93</f>
        <v>0.920953998848473</v>
      </c>
      <c r="AL6" s="62">
        <f>'Glad70-before-LQ'!AL6*$CG6*AL$93</f>
        <v>0.376402527628453</v>
      </c>
      <c r="AM6" s="62">
        <f>'Glad70-before-LQ'!AM6*$CG6*AM$93</f>
        <v>0.513431048649571</v>
      </c>
      <c r="AN6" s="62">
        <f>'Glad70-before-LQ'!AN6*$CG6*AN$93</f>
        <v>0.000100208425626936</v>
      </c>
      <c r="AO6" s="62">
        <f>'Glad70-before-LQ'!AO6*$CG6*AO$93</f>
        <v>0.000158860687993235</v>
      </c>
      <c r="AP6" s="62">
        <f>'Glad70-before-LQ'!AP6*$CG6*AP$93</f>
        <v>1.19210063355943e-05</v>
      </c>
      <c r="AQ6" s="62">
        <f>'Glad70-before-LQ'!AQ6*$CG6*AQ$93</f>
        <v>1.93572642046051e-05</v>
      </c>
      <c r="AR6" s="62">
        <f>'Glad70-before-LQ'!AR6*$CG6*AR$93</f>
        <v>2.27069183184532e-05</v>
      </c>
      <c r="AS6" s="62">
        <f>'Glad70-before-LQ'!AS6*$CG6*AS$93</f>
        <v>0.00030908083153424</v>
      </c>
      <c r="AT6" s="62">
        <f>'Glad70-before-LQ'!AT6*$CG6*AT$93</f>
        <v>1.51124212985191e-06</v>
      </c>
      <c r="AU6" s="62">
        <f>'Glad70-before-LQ'!AU6*$CG6*AU$93</f>
        <v>1.82926742312933e-06</v>
      </c>
      <c r="AV6" s="62">
        <f>'Glad70-before-LQ'!AV6*$CG6*AV$93</f>
        <v>3.31375766736767e-07</v>
      </c>
      <c r="AW6" s="62">
        <f>'Glad70-before-LQ'!AW6*$CG6*AW$93</f>
        <v>3.48929684683496e-08</v>
      </c>
      <c r="AX6" s="62">
        <f>'Glad70-before-LQ'!AX6*$CG6*AX$93</f>
        <v>3.57668704972272e-06</v>
      </c>
      <c r="AY6" s="62">
        <f>'Glad70-before-LQ'!AY6*$CG6*AY$93</f>
        <v>0</v>
      </c>
      <c r="AZ6" s="62">
        <f>'Glad70-before-LQ'!AZ6*$CG6*AZ$93</f>
        <v>6.75274673674609e-07</v>
      </c>
      <c r="BA6" s="62">
        <f>'Glad70-before-LQ'!BA6*$CG6*BA$93</f>
        <v>2.07592000105715e-07</v>
      </c>
      <c r="BB6" s="62">
        <f>'Glad70-before-LQ'!BB6*$CG6*BB$93</f>
        <v>1.15960028018742e-06</v>
      </c>
      <c r="BC6" s="62">
        <f>'Glad70-before-LQ'!BC6*$CG6*BC$93</f>
        <v>6.48518689827763e-05</v>
      </c>
      <c r="BD6" s="62">
        <f>'Glad70-before-LQ'!BD6*$CG6*BD$93</f>
        <v>2.19639642184641e-05</v>
      </c>
      <c r="BE6" s="62">
        <f>'Glad70-before-LQ'!BE6*$CG6*BE$93</f>
        <v>7.36921669302648e-05</v>
      </c>
      <c r="BF6" s="62">
        <f>'Glad70-before-LQ'!BF6*$CG6*BF$93</f>
        <v>2.03422110736825e-07</v>
      </c>
      <c r="BG6" s="62">
        <f>'Glad70-before-LQ'!BG6*$CG6*BG$93</f>
        <v>1.72888797545927e-05</v>
      </c>
      <c r="BH6" s="62">
        <f>'Glad70-before-LQ'!BH6*$CG6*BH$93</f>
        <v>8.01540141200581e-05</v>
      </c>
      <c r="BI6" s="62">
        <f>'Glad70-before-LQ'!BI6*$CG6*BI$93</f>
        <v>2.94929118688623e-05</v>
      </c>
      <c r="BJ6" s="62">
        <f>'Glad70-before-LQ'!BJ6*$CG6*BJ$93</f>
        <v>4.41131292809309e-07</v>
      </c>
      <c r="BK6" s="62">
        <f>'Glad70-before-LQ'!BK6*$CG6*BK$93</f>
        <v>7.27026687070915e-05</v>
      </c>
      <c r="BL6" s="62">
        <f>'Glad70-before-LQ'!BL6*$CG6*BL$93</f>
        <v>9.0408525572868e-05</v>
      </c>
      <c r="BM6" s="62">
        <f>'Glad70-before-LQ'!BM6*$CG6*BM$93</f>
        <v>1.18227963769904e-05</v>
      </c>
      <c r="BN6" s="62">
        <f>'Glad70-before-LQ'!BN6*$CG6*BN$93</f>
        <v>7.220907519715559e-07</v>
      </c>
      <c r="BO6" s="62">
        <f>'Glad70-before-LQ'!BO6*$CG6*BO$93</f>
        <v>0.000366646106537397</v>
      </c>
      <c r="BP6" s="62">
        <f>'Glad70-before-LQ'!BP6*$CG6*BP$93</f>
        <v>0.000106299821833547</v>
      </c>
      <c r="BQ6" s="62">
        <f>'Glad70-before-LQ'!BQ6*$CG6*BQ$93</f>
        <v>1.61815046252204e-06</v>
      </c>
      <c r="BR6" s="62">
        <f>'Glad70-before-LQ'!BR6*$CG6*BR$93</f>
        <v>0.000498907359007747</v>
      </c>
      <c r="BS6" s="62">
        <f>'Glad70-before-LQ'!BS6*$CG6*BS$93</f>
        <v>0.00246472205050495</v>
      </c>
      <c r="BT6" s="62">
        <f>'Glad70-before-LQ'!BT6*$CG6*BT$93</f>
        <v>0.000418131152017986</v>
      </c>
      <c r="BU6" s="62">
        <f>'Glad70-before-LQ'!BU6*$CG6*BU$93</f>
        <v>8.68448548260917e-05</v>
      </c>
      <c r="BV6" s="4">
        <f>SUM(D6:BU6)</f>
        <v>2.35880844113701</v>
      </c>
      <c r="BW6" s="66">
        <f>'Glad-base'!BW6*'Households'!$B$3/'Households'!$B$7</f>
        <v>1.88831897907312</v>
      </c>
      <c r="BX6" s="66">
        <f>'Glad-base'!BX6*'Households'!$B$3/'Households'!$B$7</f>
        <v>0</v>
      </c>
      <c r="BY6" s="66">
        <f>'Glad-base'!BY6*'Businesses'!$B$4/'Businesses'!$C$4</f>
        <v>0.009228543058352801</v>
      </c>
      <c r="BZ6" s="66">
        <f>'Glad-base'!BZ6*'Households'!$B$3/'Households'!$B$7</f>
        <v>0.000162410051493306</v>
      </c>
      <c r="CA6" s="66">
        <f>'Glad-base'!CA6*'Households'!$B$3/'Households'!$B$7</f>
        <v>0.00406741643666323</v>
      </c>
      <c r="CB6" s="66">
        <f>'Glad-base'!CB6*'Glad-id-output'!B4/'Glad-id-output'!E4</f>
        <v>0.483529795748959</v>
      </c>
      <c r="CC6" s="62">
        <f>'Exports'!D7</f>
        <v>1.7</v>
      </c>
      <c r="CD6" s="4">
        <f>SUM(BW6:CC6)</f>
        <v>4.08530714436859</v>
      </c>
      <c r="CE6" s="4">
        <f>SUM(CD6,BV6)</f>
        <v>6.4441155855056</v>
      </c>
      <c r="CF6" s="67">
        <v>0.00538088169521224</v>
      </c>
      <c r="CG6" s="67">
        <f>'Glad-id-output'!I4</f>
        <v>0.870767251668021</v>
      </c>
    </row>
    <row r="7" ht="20.05" customHeight="1">
      <c r="A7" t="s" s="58">
        <v>1</v>
      </c>
      <c r="B7" s="59">
        <v>3</v>
      </c>
      <c r="C7" t="s" s="60">
        <v>170</v>
      </c>
      <c r="D7" s="61">
        <f>'Glad70-before-LQ'!D7*$CG7*D$93</f>
        <v>0.0738314902891596</v>
      </c>
      <c r="E7" s="62">
        <f>'Glad70-before-LQ'!E7*$CG7*E$93</f>
        <v>0.00391362287456177</v>
      </c>
      <c r="F7" s="62">
        <f>'Glad70-before-LQ'!F7*$CG7*F$93</f>
        <v>0.374563273732554</v>
      </c>
      <c r="G7" s="62">
        <f>'Glad70-before-LQ'!G7*$CG7*G$93</f>
        <v>0.000248081469169746</v>
      </c>
      <c r="H7" s="62">
        <f>'Glad70-before-LQ'!H7*$CG7*H$93</f>
        <v>0.000764767623324318</v>
      </c>
      <c r="I7" s="62">
        <f>'Glad70-before-LQ'!I7*$CG7*I$93</f>
        <v>0.00739878002715888</v>
      </c>
      <c r="J7" s="62">
        <f>'Glad70-before-LQ'!J7*$CG7*J$93</f>
        <v>0.24465598747999</v>
      </c>
      <c r="K7" s="63">
        <f>'Glad70-before-LQ'!K7*$CG7*K$93</f>
        <v>0.010972778653982</v>
      </c>
      <c r="L7" s="62">
        <f>'Glad70-before-LQ'!L7*$CG7*L$93</f>
        <v>0.00225450547345099</v>
      </c>
      <c r="M7" s="62">
        <f>'Glad70-before-LQ'!M7*$CG7*M$93</f>
        <v>0.0009941879750962441</v>
      </c>
      <c r="N7" s="62">
        <f>'Glad70-before-LQ'!N7*$CG7*N$93</f>
        <v>0.00165196497270592</v>
      </c>
      <c r="O7" s="62">
        <f>'Glad70-before-LQ'!O7*$CG7*O$93</f>
        <v>0.0009617177427147479</v>
      </c>
      <c r="P7" s="62">
        <f>'Glad70-before-LQ'!P7*$CG7*P$93</f>
        <v>0.000125272126717213</v>
      </c>
      <c r="Q7" s="62">
        <f>'Glad70-before-LQ'!Q7*$CG7*Q$93</f>
        <v>0.813937164083454</v>
      </c>
      <c r="R7" s="62">
        <f>'Glad70-before-LQ'!R7*$CG7*R$93</f>
        <v>0.000134046430020176</v>
      </c>
      <c r="S7" s="62">
        <f>'Glad70-before-LQ'!S7*$CG7*S$93</f>
        <v>0.000561092246276393</v>
      </c>
      <c r="T7" s="62">
        <f>'Glad70-before-LQ'!T7*$CG7*T$93</f>
        <v>0.0359173861434318</v>
      </c>
      <c r="U7" s="62">
        <f>'Glad70-before-LQ'!U7*$CG7*U$93</f>
        <v>1.77274093142442</v>
      </c>
      <c r="V7" s="62">
        <f>'Glad70-before-LQ'!V7*$CG7*V$93</f>
        <v>0.0173819167529647</v>
      </c>
      <c r="W7" s="62">
        <f>'Glad70-before-LQ'!W7*$CG7*W$93</f>
        <v>0.0268378952027123</v>
      </c>
      <c r="X7" s="64">
        <f>'Glad70-before-LQ'!X7*$CG7*X$93</f>
        <v>0</v>
      </c>
      <c r="Y7" s="62">
        <f>'Glad70-before-LQ'!Y7*$CG7*Y$93</f>
        <v>0.0128893880686945</v>
      </c>
      <c r="Z7" s="62">
        <f>'Glad70-before-LQ'!Z7*$CG7*Z$93</f>
        <v>0.00355762220928622</v>
      </c>
      <c r="AA7" s="62">
        <f>'Glad70-before-LQ'!AA7*$CG7*AA$93</f>
        <v>0.00421725596028679</v>
      </c>
      <c r="AB7" s="62">
        <f>'Glad70-before-LQ'!AB7*$CG7*AB$93</f>
        <v>0.000300646633988665</v>
      </c>
      <c r="AC7" s="65">
        <f>'Glad70-before-LQ'!AC7*$CG7*AC$93</f>
        <v>0.00509179820220117</v>
      </c>
      <c r="AD7" s="62">
        <f>'Glad70-before-LQ'!AD7*$CG7*AD$93</f>
        <v>2.10685455497881e-05</v>
      </c>
      <c r="AE7" s="62">
        <f>'Glad70-before-LQ'!AE7*$CG7*AE$93</f>
        <v>0.00223912382476248</v>
      </c>
      <c r="AF7" s="62">
        <f>'Glad70-before-LQ'!AF7*$CG7*AF$93</f>
        <v>0.000153835880443556</v>
      </c>
      <c r="AG7" s="62">
        <f>'Glad70-before-LQ'!AG7*$CG7*AG$93</f>
        <v>0.00484743869317803</v>
      </c>
      <c r="AH7" s="62">
        <f>'Glad70-before-LQ'!AH7*$CG7*AH$93</f>
        <v>0.0197215376546542</v>
      </c>
      <c r="AI7" s="62">
        <f>'Glad70-before-LQ'!AI7*$CG7*AI$93</f>
        <v>0.023493016271034</v>
      </c>
      <c r="AJ7" s="62">
        <f>'Glad70-before-LQ'!AJ7*$CG7*AJ$93</f>
        <v>0.00203289022746026</v>
      </c>
      <c r="AK7" s="62">
        <f>'Glad70-before-LQ'!AK7*$CG7*AK$93</f>
        <v>0.00272271903969604</v>
      </c>
      <c r="AL7" s="62">
        <f>'Glad70-before-LQ'!AL7*$CG7*AL$93</f>
        <v>0.00114974305718231</v>
      </c>
      <c r="AM7" s="62">
        <f>'Glad70-before-LQ'!AM7*$CG7*AM$93</f>
        <v>0.00327280384796561</v>
      </c>
      <c r="AN7" s="62">
        <f>'Glad70-before-LQ'!AN7*$CG7*AN$93</f>
        <v>0.00844348641386718</v>
      </c>
      <c r="AO7" s="62">
        <f>'Glad70-before-LQ'!AO7*$CG7*AO$93</f>
        <v>0.035490810374828</v>
      </c>
      <c r="AP7" s="62">
        <f>'Glad70-before-LQ'!AP7*$CG7*AP$93</f>
        <v>0.00358649872142636</v>
      </c>
      <c r="AQ7" s="62">
        <f>'Glad70-before-LQ'!AQ7*$CG7*AQ$93</f>
        <v>0.000428173881140225</v>
      </c>
      <c r="AR7" s="62">
        <f>'Glad70-before-LQ'!AR7*$CG7*AR$93</f>
        <v>0.00074112661323549</v>
      </c>
      <c r="AS7" s="62">
        <f>'Glad70-before-LQ'!AS7*$CG7*AS$93</f>
        <v>0.00118793773475622</v>
      </c>
      <c r="AT7" s="62">
        <f>'Glad70-before-LQ'!AT7*$CG7*AT$93</f>
        <v>1.87933036269109e-05</v>
      </c>
      <c r="AU7" s="62">
        <f>'Glad70-before-LQ'!AU7*$CG7*AU$93</f>
        <v>1.11248602739786e-05</v>
      </c>
      <c r="AV7" s="62">
        <f>'Glad70-before-LQ'!AV7*$CG7*AV$93</f>
        <v>2.71146202785726e-06</v>
      </c>
      <c r="AW7" s="62">
        <f>'Glad70-before-LQ'!AW7*$CG7*AW$93</f>
        <v>0.00100963403624878</v>
      </c>
      <c r="AX7" s="62">
        <f>'Glad70-before-LQ'!AX7*$CG7*AX$93</f>
        <v>1.83580644233475e-05</v>
      </c>
      <c r="AY7" s="62">
        <f>'Glad70-before-LQ'!AY7*$CG7*AY$93</f>
        <v>1.60078531087648e-05</v>
      </c>
      <c r="AZ7" s="62">
        <f>'Glad70-before-LQ'!AZ7*$CG7*AZ$93</f>
        <v>0.000410649858709687</v>
      </c>
      <c r="BA7" s="62">
        <f>'Glad70-before-LQ'!BA7*$CG7*BA$93</f>
        <v>0.000141514981215362</v>
      </c>
      <c r="BB7" s="62">
        <f>'Glad70-before-LQ'!BB7*$CG7*BB$93</f>
        <v>0.00053987096171504</v>
      </c>
      <c r="BC7" s="62">
        <f>'Glad70-before-LQ'!BC7*$CG7*BC$93</f>
        <v>0.0102506040658121</v>
      </c>
      <c r="BD7" s="62">
        <f>'Glad70-before-LQ'!BD7*$CG7*BD$93</f>
        <v>0.0224407713937277</v>
      </c>
      <c r="BE7" s="62">
        <f>'Glad70-before-LQ'!BE7*$CG7*BE$93</f>
        <v>0.0733651236573732</v>
      </c>
      <c r="BF7" s="62">
        <f>'Glad70-before-LQ'!BF7*$CG7*BF$93</f>
        <v>0.00164593595140157</v>
      </c>
      <c r="BG7" s="62">
        <f>'Glad70-before-LQ'!BG7*$CG7*BG$93</f>
        <v>0.0394977861485767</v>
      </c>
      <c r="BH7" s="62">
        <f>'Glad70-before-LQ'!BH7*$CG7*BH$93</f>
        <v>0.00388658314691399</v>
      </c>
      <c r="BI7" s="62">
        <f>'Glad70-before-LQ'!BI7*$CG7*BI$93</f>
        <v>0.000944507701462284</v>
      </c>
      <c r="BJ7" s="62">
        <f>'Glad70-before-LQ'!BJ7*$CG7*BJ$93</f>
        <v>3.64652839536627e-05</v>
      </c>
      <c r="BK7" s="62">
        <f>'Glad70-before-LQ'!BK7*$CG7*BK$93</f>
        <v>0.008895922547718239</v>
      </c>
      <c r="BL7" s="62">
        <f>'Glad70-before-LQ'!BL7*$CG7*BL$93</f>
        <v>0.0115579985195938</v>
      </c>
      <c r="BM7" s="62">
        <f>'Glad70-before-LQ'!BM7*$CG7*BM$93</f>
        <v>0.0022092263664551</v>
      </c>
      <c r="BN7" s="62">
        <f>'Glad70-before-LQ'!BN7*$CG7*BN$93</f>
        <v>0.000232642422285039</v>
      </c>
      <c r="BO7" s="62">
        <f>'Glad70-before-LQ'!BO7*$CG7*BO$93</f>
        <v>0.0104175994012592</v>
      </c>
      <c r="BP7" s="62">
        <f>'Glad70-before-LQ'!BP7*$CG7*BP$93</f>
        <v>0.00351755079608935</v>
      </c>
      <c r="BQ7" s="62">
        <f>'Glad70-before-LQ'!BQ7*$CG7*BQ$93</f>
        <v>4.34458711848205e-06</v>
      </c>
      <c r="BR7" s="62">
        <f>'Glad70-before-LQ'!BR7*$CG7*BR$93</f>
        <v>0.000381500887382407</v>
      </c>
      <c r="BS7" s="62">
        <f>'Glad70-before-LQ'!BS7*$CG7*BS$93</f>
        <v>6.1409509673778e-05</v>
      </c>
      <c r="BT7" s="62">
        <f>'Glad70-before-LQ'!BT7*$CG7*BT$93</f>
        <v>0.0272045864179705</v>
      </c>
      <c r="BU7" s="62">
        <f>'Glad70-before-LQ'!BU7*$CG7*BU$93</f>
        <v>0.00222928604068254</v>
      </c>
      <c r="BV7" s="4">
        <f>SUM(D7:BU7)</f>
        <v>3.7463842948063</v>
      </c>
      <c r="BW7" s="66">
        <f>'Glad-base'!BW7*'Households'!$B$3/'Households'!$B$7</f>
        <v>0.181083326292482</v>
      </c>
      <c r="BX7" s="66">
        <f>'Glad-base'!BX7*'Households'!$B$3/'Households'!$B$7</f>
        <v>0.194056127703399</v>
      </c>
      <c r="BY7" s="66">
        <f>'Glad-base'!BY7*'Businesses'!$B$4/'Businesses'!$C$4</f>
        <v>0.0350183535923496</v>
      </c>
      <c r="BZ7" s="66">
        <f>'Glad-base'!BZ7*'Households'!$B$3/'Households'!$B$7</f>
        <v>0.0007995112461380021</v>
      </c>
      <c r="CA7" s="66">
        <f>'Glad-base'!CA7*'Households'!$B$3/'Households'!$B$7</f>
        <v>0.0156400282492276</v>
      </c>
      <c r="CB7" s="66">
        <f>'Glad-base'!CB7*'Glad-id-output'!B5/'Glad-id-output'!E5</f>
        <v>0.19393877021024</v>
      </c>
      <c r="CC7" s="62">
        <f>'Exports'!D8</f>
        <v>2.6</v>
      </c>
      <c r="CD7" s="4">
        <f>SUM(BW7:CC7)</f>
        <v>3.22053611729384</v>
      </c>
      <c r="CE7" s="4">
        <f>SUM(CD7,BV7)</f>
        <v>6.96692041210014</v>
      </c>
      <c r="CF7" s="67">
        <v>0.00273772463078795</v>
      </c>
      <c r="CG7" s="67">
        <f>'Glad-id-output'!I5</f>
        <v>0.6</v>
      </c>
    </row>
    <row r="8" ht="20.05" customHeight="1">
      <c r="A8" t="s" s="58">
        <v>1</v>
      </c>
      <c r="B8" s="59">
        <v>4</v>
      </c>
      <c r="C8" t="s" s="60">
        <v>171</v>
      </c>
      <c r="D8" s="61">
        <f>'Glad70-before-LQ'!D8*$CG8*D$93</f>
        <v>0.07404302782667729</v>
      </c>
      <c r="E8" s="62">
        <f>'Glad70-before-LQ'!E8*$CG8*E$93</f>
        <v>0.00243344993784278</v>
      </c>
      <c r="F8" s="62">
        <f>'Glad70-before-LQ'!F8*$CG8*F$93</f>
        <v>6.15440497001131e-05</v>
      </c>
      <c r="G8" s="62">
        <f>'Glad70-before-LQ'!G8*$CG8*G$93</f>
        <v>0.0132545535682266</v>
      </c>
      <c r="H8" s="62">
        <f>'Glad70-before-LQ'!H8*$CG8*H$93</f>
        <v>0.00189013928639463</v>
      </c>
      <c r="I8" s="62">
        <f>'Glad70-before-LQ'!I8*$CG8*I$93</f>
        <v>0.0113818967987988</v>
      </c>
      <c r="J8" s="62">
        <f>'Glad70-before-LQ'!J8*$CG8*J$93</f>
        <v>0.82275446895616</v>
      </c>
      <c r="K8" s="63">
        <f>'Glad70-before-LQ'!K8*$CG8*K$93</f>
        <v>0.0374906979200989</v>
      </c>
      <c r="L8" s="62">
        <f>'Glad70-before-LQ'!L8*$CG8*L$93</f>
        <v>0.00705840325197678</v>
      </c>
      <c r="M8" s="62">
        <f>'Glad70-before-LQ'!M8*$CG8*M$93</f>
        <v>0.0010775672718752</v>
      </c>
      <c r="N8" s="62">
        <f>'Glad70-before-LQ'!N8*$CG8*N$93</f>
        <v>0.152973716702271</v>
      </c>
      <c r="O8" s="62">
        <f>'Glad70-before-LQ'!O8*$CG8*O$93</f>
        <v>0.00162355611133398</v>
      </c>
      <c r="P8" s="62">
        <f>'Glad70-before-LQ'!P8*$CG8*P$93</f>
        <v>0.0142948391054829</v>
      </c>
      <c r="Q8" s="62">
        <f>'Glad70-before-LQ'!Q8*$CG8*Q$93</f>
        <v>0.0002943111435681</v>
      </c>
      <c r="R8" s="62">
        <f>'Glad70-before-LQ'!R8*$CG8*R$93</f>
        <v>7.61121680621928e-05</v>
      </c>
      <c r="S8" s="62">
        <f>'Glad70-before-LQ'!S8*$CG8*S$93</f>
        <v>0.000113379627009535</v>
      </c>
      <c r="T8" s="62">
        <f>'Glad70-before-LQ'!T8*$CG8*T$93</f>
        <v>0.0160493634587211</v>
      </c>
      <c r="U8" s="62">
        <f>'Glad70-before-LQ'!U8*$CG8*U$93</f>
        <v>0.0037714138863433</v>
      </c>
      <c r="V8" s="62">
        <f>'Glad70-before-LQ'!V8*$CG8*V$93</f>
        <v>0.00015553623038474</v>
      </c>
      <c r="W8" s="62">
        <f>'Glad70-before-LQ'!W8*$CG8*W$93</f>
        <v>0.016101996940058</v>
      </c>
      <c r="X8" s="64">
        <f>'Glad70-before-LQ'!X8*$CG8*X$93</f>
        <v>0</v>
      </c>
      <c r="Y8" s="62">
        <f>'Glad70-before-LQ'!Y8*$CG8*Y$93</f>
        <v>0.00855422462481472</v>
      </c>
      <c r="Z8" s="62">
        <f>'Glad70-before-LQ'!Z8*$CG8*Z$93</f>
        <v>0.00217148625189023</v>
      </c>
      <c r="AA8" s="62">
        <f>'Glad70-before-LQ'!AA8*$CG8*AA$93</f>
        <v>0.000495656227880511</v>
      </c>
      <c r="AB8" s="62">
        <f>'Glad70-before-LQ'!AB8*$CG8*AB$93</f>
        <v>5.32743642444858e-05</v>
      </c>
      <c r="AC8" s="65">
        <f>'Glad70-before-LQ'!AC8*$CG8*AC$93</f>
        <v>0.0406715009272389</v>
      </c>
      <c r="AD8" s="62">
        <f>'Glad70-before-LQ'!AD8*$CG8*AD$93</f>
        <v>0.000554312655977818</v>
      </c>
      <c r="AE8" s="62">
        <f>'Glad70-before-LQ'!AE8*$CG8*AE$93</f>
        <v>0.000130879634447054</v>
      </c>
      <c r="AF8" s="62">
        <f>'Glad70-before-LQ'!AF8*$CG8*AF$93</f>
        <v>0.000809972942399296</v>
      </c>
      <c r="AG8" s="62">
        <f>'Glad70-before-LQ'!AG8*$CG8*AG$93</f>
        <v>0.0110077226147082</v>
      </c>
      <c r="AH8" s="62">
        <f>'Glad70-before-LQ'!AH8*$CG8*AH$93</f>
        <v>0.211798657789366</v>
      </c>
      <c r="AI8" s="62">
        <f>'Glad70-before-LQ'!AI8*$CG8*AI$93</f>
        <v>0.108591128053992</v>
      </c>
      <c r="AJ8" s="62">
        <f>'Glad70-before-LQ'!AJ8*$CG8*AJ$93</f>
        <v>0.06428951108034781</v>
      </c>
      <c r="AK8" s="62">
        <f>'Glad70-before-LQ'!AK8*$CG8*AK$93</f>
        <v>1.99596241406679</v>
      </c>
      <c r="AL8" s="62">
        <f>'Glad70-before-LQ'!AL8*$CG8*AL$93</f>
        <v>0.222525642558284</v>
      </c>
      <c r="AM8" s="62">
        <f>'Glad70-before-LQ'!AM8*$CG8*AM$93</f>
        <v>0.451906006961661</v>
      </c>
      <c r="AN8" s="62">
        <f>'Glad70-before-LQ'!AN8*$CG8*AN$93</f>
        <v>0.009297185354735839</v>
      </c>
      <c r="AO8" s="62">
        <f>'Glad70-before-LQ'!AO8*$CG8*AO$93</f>
        <v>0.0208191323554273</v>
      </c>
      <c r="AP8" s="62">
        <f>'Glad70-before-LQ'!AP8*$CG8*AP$93</f>
        <v>0.00096242336145156</v>
      </c>
      <c r="AQ8" s="62">
        <f>'Glad70-before-LQ'!AQ8*$CG8*AQ$93</f>
        <v>0.000434264573721554</v>
      </c>
      <c r="AR8" s="62">
        <f>'Glad70-before-LQ'!AR8*$CG8*AR$93</f>
        <v>0.00211552574438395</v>
      </c>
      <c r="AS8" s="62">
        <f>'Glad70-before-LQ'!AS8*$CG8*AS$93</f>
        <v>0.0502372737034277</v>
      </c>
      <c r="AT8" s="62">
        <f>'Glad70-before-LQ'!AT8*$CG8*AT$93</f>
        <v>1.70577742682252e-05</v>
      </c>
      <c r="AU8" s="62">
        <f>'Glad70-before-LQ'!AU8*$CG8*AU$93</f>
        <v>0.000166964241221946</v>
      </c>
      <c r="AV8" s="62">
        <f>'Glad70-before-LQ'!AV8*$CG8*AV$93</f>
        <v>2.28333644451138e-05</v>
      </c>
      <c r="AW8" s="62">
        <f>'Glad70-before-LQ'!AW8*$CG8*AW$93</f>
        <v>3.43012222286634e-05</v>
      </c>
      <c r="AX8" s="62">
        <f>'Glad70-before-LQ'!AX8*$CG8*AX$93</f>
        <v>0.000377857585363841</v>
      </c>
      <c r="AY8" s="62">
        <f>'Glad70-before-LQ'!AY8*$CG8*AY$93</f>
        <v>1.05837045347205e-06</v>
      </c>
      <c r="AZ8" s="62">
        <f>'Glad70-before-LQ'!AZ8*$CG8*AZ$93</f>
        <v>1.80603907813065e-05</v>
      </c>
      <c r="BA8" s="62">
        <f>'Glad70-before-LQ'!BA8*$CG8*BA$93</f>
        <v>6.07128513300406e-06</v>
      </c>
      <c r="BB8" s="62">
        <f>'Glad70-before-LQ'!BB8*$CG8*BB$93</f>
        <v>2.56396536331694e-05</v>
      </c>
      <c r="BC8" s="62">
        <f>'Glad70-before-LQ'!BC8*$CG8*BC$93</f>
        <v>0.009736330954245521</v>
      </c>
      <c r="BD8" s="62">
        <f>'Glad70-before-LQ'!BD8*$CG8*BD$93</f>
        <v>0.00323767263793946</v>
      </c>
      <c r="BE8" s="62">
        <f>'Glad70-before-LQ'!BE8*$CG8*BE$93</f>
        <v>0.0117178990391714</v>
      </c>
      <c r="BF8" s="62">
        <f>'Glad70-before-LQ'!BF8*$CG8*BF$93</f>
        <v>5.69164989246158e-05</v>
      </c>
      <c r="BG8" s="62">
        <f>'Glad70-before-LQ'!BG8*$CG8*BG$93</f>
        <v>0.00328888354059712</v>
      </c>
      <c r="BH8" s="62">
        <f>'Glad70-before-LQ'!BH8*$CG8*BH$93</f>
        <v>0.0129962541962054</v>
      </c>
      <c r="BI8" s="62">
        <f>'Glad70-before-LQ'!BI8*$CG8*BI$93</f>
        <v>0.0162648228448417</v>
      </c>
      <c r="BJ8" s="62">
        <f>'Glad70-before-LQ'!BJ8*$CG8*BJ$93</f>
        <v>2.81238128770802e-05</v>
      </c>
      <c r="BK8" s="62">
        <f>'Glad70-before-LQ'!BK8*$CG8*BK$93</f>
        <v>0.0103911734429154</v>
      </c>
      <c r="BL8" s="62">
        <f>'Glad70-before-LQ'!BL8*$CG8*BL$93</f>
        <v>0.00492221909783056</v>
      </c>
      <c r="BM8" s="62">
        <f>'Glad70-before-LQ'!BM8*$CG8*BM$93</f>
        <v>0.0006657741164797501</v>
      </c>
      <c r="BN8" s="62">
        <f>'Glad70-before-LQ'!BN8*$CG8*BN$93</f>
        <v>1.97126484714485e-05</v>
      </c>
      <c r="BO8" s="62">
        <f>'Glad70-before-LQ'!BO8*$CG8*BO$93</f>
        <v>0.0383837609234375</v>
      </c>
      <c r="BP8" s="62">
        <f>'Glad70-before-LQ'!BP8*$CG8*BP$93</f>
        <v>0.00827910343877512</v>
      </c>
      <c r="BQ8" s="62">
        <f>'Glad70-before-LQ'!BQ8*$CG8*BQ$93</f>
        <v>0.00121335731572097</v>
      </c>
      <c r="BR8" s="62">
        <f>'Glad70-before-LQ'!BR8*$CG8*BR$93</f>
        <v>0.00172539727325195</v>
      </c>
      <c r="BS8" s="62">
        <f>'Glad70-before-LQ'!BS8*$CG8*BS$93</f>
        <v>0.000650620318351038</v>
      </c>
      <c r="BT8" s="62">
        <f>'Glad70-before-LQ'!BT8*$CG8*BT$93</f>
        <v>0.0616644756187969</v>
      </c>
      <c r="BU8" s="62">
        <f>'Glad70-before-LQ'!BU8*$CG8*BU$93</f>
        <v>0.0126079249291322</v>
      </c>
      <c r="BV8" s="4">
        <f>SUM(D8:BU8)</f>
        <v>4.57880843662367</v>
      </c>
      <c r="BW8" s="66">
        <f>'Glad-base'!BW8*'Households'!$B$3/'Households'!$B$7</f>
        <v>1.82909633292482</v>
      </c>
      <c r="BX8" s="66">
        <f>'Glad-base'!BX8*'Households'!$B$3/'Households'!$B$7</f>
        <v>0.0686660144181256</v>
      </c>
      <c r="BY8" s="66">
        <f>'Glad-base'!BY8*'Businesses'!$B$4/'Businesses'!$C$4</f>
        <v>0.0217899216743592</v>
      </c>
      <c r="BZ8" s="66">
        <f>'Glad-base'!BZ8*'Households'!$B$3/'Households'!$B$7</f>
        <v>0.000445433450051493</v>
      </c>
      <c r="CA8" s="66">
        <f>'Glad-base'!CA8*'Households'!$B$3/'Households'!$B$7</f>
        <v>0.00967354869207003</v>
      </c>
      <c r="CB8" s="66">
        <f>'Glad-base'!CB8*'Glad-id-output'!B6/'Glad-id-output'!E6</f>
        <v>0.0073577289795815</v>
      </c>
      <c r="CC8" s="62">
        <f>'Exports'!D9</f>
        <v>2</v>
      </c>
      <c r="CD8" s="4">
        <f>SUM(BW8:CC8)</f>
        <v>3.93702898013901</v>
      </c>
      <c r="CE8" s="4">
        <f>SUM(CD8,BV8)</f>
        <v>8.515837416762681</v>
      </c>
      <c r="CF8" s="67">
        <v>0.00297245949160971</v>
      </c>
      <c r="CG8" s="67">
        <f>'Glad-id-output'!I6</f>
        <v>0.8</v>
      </c>
    </row>
    <row r="9" ht="20.05" customHeight="1">
      <c r="A9" t="s" s="58">
        <v>1</v>
      </c>
      <c r="B9" s="59">
        <v>5</v>
      </c>
      <c r="C9" t="s" s="60">
        <v>172</v>
      </c>
      <c r="D9" s="61">
        <f>'Glad70-before-LQ'!D9*$CG9*D$93</f>
        <v>1.55676276000082</v>
      </c>
      <c r="E9" s="62">
        <f>'Glad70-before-LQ'!E9*$CG9*E$93</f>
        <v>0.008915944074562639</v>
      </c>
      <c r="F9" s="62">
        <f>'Glad70-before-LQ'!F9*$CG9*F$93</f>
        <v>0.326687193184368</v>
      </c>
      <c r="G9" s="62">
        <f>'Glad70-before-LQ'!G9*$CG9*G$93</f>
        <v>0.0289324686971316</v>
      </c>
      <c r="H9" s="62">
        <f>'Glad70-before-LQ'!H9*$CG9*H$93</f>
        <v>0.0225881334290575</v>
      </c>
      <c r="I9" s="62">
        <f>'Glad70-before-LQ'!I9*$CG9*I$93</f>
        <v>0.00575324907638448</v>
      </c>
      <c r="J9" s="62">
        <f>'Glad70-before-LQ'!J9*$CG9*J$93</f>
        <v>0.09967837045874101</v>
      </c>
      <c r="K9" s="63">
        <f>'Glad70-before-LQ'!K9*$CG9*K$93</f>
        <v>0.0802056351568452</v>
      </c>
      <c r="L9" s="62">
        <f>'Glad70-before-LQ'!L9*$CG9*L$93</f>
        <v>0.0149607130241995</v>
      </c>
      <c r="M9" s="62">
        <f>'Glad70-before-LQ'!M9*$CG9*M$93</f>
        <v>0.000187230142516155</v>
      </c>
      <c r="N9" s="62">
        <f>'Glad70-before-LQ'!N9*$CG9*N$93</f>
        <v>0.000434662401479616</v>
      </c>
      <c r="O9" s="62">
        <f>'Glad70-before-LQ'!O9*$CG9*O$93</f>
        <v>0.000114037412472429</v>
      </c>
      <c r="P9" s="62">
        <f>'Glad70-before-LQ'!P9*$CG9*P$93</f>
        <v>2.53919368937088e-05</v>
      </c>
      <c r="Q9" s="62">
        <f>'Glad70-before-LQ'!Q9*$CG9*Q$93</f>
        <v>0.000189988141916091</v>
      </c>
      <c r="R9" s="62">
        <f>'Glad70-before-LQ'!R9*$CG9*R$93</f>
        <v>1.79599360999716e-05</v>
      </c>
      <c r="S9" s="62">
        <f>'Glad70-before-LQ'!S9*$CG9*S$93</f>
        <v>2.27992529064528e-05</v>
      </c>
      <c r="T9" s="62">
        <f>'Glad70-before-LQ'!T9*$CG9*T$93</f>
        <v>0.00213212601500137</v>
      </c>
      <c r="U9" s="62">
        <f>'Glad70-before-LQ'!U9*$CG9*U$93</f>
        <v>0.00232632950204131</v>
      </c>
      <c r="V9" s="62">
        <f>'Glad70-before-LQ'!V9*$CG9*V$93</f>
        <v>8.492683875139101e-05</v>
      </c>
      <c r="W9" s="62">
        <f>'Glad70-before-LQ'!W9*$CG9*W$93</f>
        <v>0.00450168179893195</v>
      </c>
      <c r="X9" s="64">
        <f>'Glad70-before-LQ'!X9*$CG9*X$93</f>
        <v>0</v>
      </c>
      <c r="Y9" s="62">
        <f>'Glad70-before-LQ'!Y9*$CG9*Y$93</f>
        <v>0.00221092135004873</v>
      </c>
      <c r="Z9" s="62">
        <f>'Glad70-before-LQ'!Z9*$CG9*Z$93</f>
        <v>0.000499070840896235</v>
      </c>
      <c r="AA9" s="62">
        <f>'Glad70-before-LQ'!AA9*$CG9*AA$93</f>
        <v>0.000385535991892887</v>
      </c>
      <c r="AB9" s="62">
        <f>'Glad70-before-LQ'!AB9*$CG9*AB$93</f>
        <v>3.10322712926167e-05</v>
      </c>
      <c r="AC9" s="65">
        <f>'Glad70-before-LQ'!AC9*$CG9*AC$93</f>
        <v>0.00515273286097412</v>
      </c>
      <c r="AD9" s="62">
        <f>'Glad70-before-LQ'!AD9*$CG9*AD$93</f>
        <v>6.55086167718423e-05</v>
      </c>
      <c r="AE9" s="62">
        <f>'Glad70-before-LQ'!AE9*$CG9*AE$93</f>
        <v>0.000156463907796108</v>
      </c>
      <c r="AF9" s="62">
        <f>'Glad70-before-LQ'!AF9*$CG9*AF$93</f>
        <v>0.000146014991854191</v>
      </c>
      <c r="AG9" s="62">
        <f>'Glad70-before-LQ'!AG9*$CG9*AG$93</f>
        <v>0.00188304780338625</v>
      </c>
      <c r="AH9" s="62">
        <f>'Glad70-before-LQ'!AH9*$CG9*AH$93</f>
        <v>0.0263580700466048</v>
      </c>
      <c r="AI9" s="62">
        <f>'Glad70-before-LQ'!AI9*$CG9*AI$93</f>
        <v>0.0154002596610653</v>
      </c>
      <c r="AJ9" s="62">
        <f>'Glad70-before-LQ'!AJ9*$CG9*AJ$93</f>
        <v>0.00296552859675868</v>
      </c>
      <c r="AK9" s="62">
        <f>'Glad70-before-LQ'!AK9*$CG9*AK$93</f>
        <v>0.00147945843350763</v>
      </c>
      <c r="AL9" s="62">
        <f>'Glad70-before-LQ'!AL9*$CG9*AL$93</f>
        <v>0.000523036364349558</v>
      </c>
      <c r="AM9" s="62">
        <f>'Glad70-before-LQ'!AM9*$CG9*AM$93</f>
        <v>0.00100490090970369</v>
      </c>
      <c r="AN9" s="62">
        <f>'Glad70-before-LQ'!AN9*$CG9*AN$93</f>
        <v>0.00494413800142213</v>
      </c>
      <c r="AO9" s="62">
        <f>'Glad70-before-LQ'!AO9*$CG9*AO$93</f>
        <v>0.0028239943496356</v>
      </c>
      <c r="AP9" s="62">
        <f>'Glad70-before-LQ'!AP9*$CG9*AP$93</f>
        <v>0.000329432509888767</v>
      </c>
      <c r="AQ9" s="62">
        <f>'Glad70-before-LQ'!AQ9*$CG9*AQ$93</f>
        <v>0.000139033370314743</v>
      </c>
      <c r="AR9" s="62">
        <f>'Glad70-before-LQ'!AR9*$CG9*AR$93</f>
        <v>0.000325504224853636</v>
      </c>
      <c r="AS9" s="62">
        <f>'Glad70-before-LQ'!AS9*$CG9*AS$93</f>
        <v>0.00792566037090137</v>
      </c>
      <c r="AT9" s="62">
        <f>'Glad70-before-LQ'!AT9*$CG9*AT$93</f>
        <v>1.25118863421159e-05</v>
      </c>
      <c r="AU9" s="62">
        <f>'Glad70-before-LQ'!AU9*$CG9*AU$93</f>
        <v>2.33526312453135e-05</v>
      </c>
      <c r="AV9" s="62">
        <f>'Glad70-before-LQ'!AV9*$CG9*AV$93</f>
        <v>3.54734978709048e-06</v>
      </c>
      <c r="AW9" s="62">
        <f>'Glad70-before-LQ'!AW9*$CG9*AW$93</f>
        <v>5.32827376445997e-05</v>
      </c>
      <c r="AX9" s="62">
        <f>'Glad70-before-LQ'!AX9*$CG9*AX$93</f>
        <v>8.75094479530328e-05</v>
      </c>
      <c r="AY9" s="62">
        <f>'Glad70-before-LQ'!AY9*$CG9*AY$93</f>
        <v>1.95194436820009e-06</v>
      </c>
      <c r="AZ9" s="62">
        <f>'Glad70-before-LQ'!AZ9*$CG9*AZ$93</f>
        <v>0.000340554856176307</v>
      </c>
      <c r="BA9" s="62">
        <f>'Glad70-before-LQ'!BA9*$CG9*BA$93</f>
        <v>0.000180928217762402</v>
      </c>
      <c r="BB9" s="62">
        <f>'Glad70-before-LQ'!BB9*$CG9*BB$93</f>
        <v>7.787404441314681e-05</v>
      </c>
      <c r="BC9" s="62">
        <f>'Glad70-before-LQ'!BC9*$CG9*BC$93</f>
        <v>0.00168393714253123</v>
      </c>
      <c r="BD9" s="62">
        <f>'Glad70-before-LQ'!BD9*$CG9*BD$93</f>
        <v>0.000699012729121104</v>
      </c>
      <c r="BE9" s="62">
        <f>'Glad70-before-LQ'!BE9*$CG9*BE$93</f>
        <v>0.008622356697722071</v>
      </c>
      <c r="BF9" s="62">
        <f>'Glad70-before-LQ'!BF9*$CG9*BF$93</f>
        <v>0.000108330353077295</v>
      </c>
      <c r="BG9" s="62">
        <f>'Glad70-before-LQ'!BG9*$CG9*BG$93</f>
        <v>0.00260346238050995</v>
      </c>
      <c r="BH9" s="62">
        <f>'Glad70-before-LQ'!BH9*$CG9*BH$93</f>
        <v>0.00170243952954258</v>
      </c>
      <c r="BI9" s="62">
        <f>'Glad70-before-LQ'!BI9*$CG9*BI$93</f>
        <v>0.0137266640471605</v>
      </c>
      <c r="BJ9" s="62">
        <f>'Glad70-before-LQ'!BJ9*$CG9*BJ$93</f>
        <v>7.03925135872055e-06</v>
      </c>
      <c r="BK9" s="62">
        <f>'Glad70-before-LQ'!BK9*$CG9*BK$93</f>
        <v>0.00351464581948122</v>
      </c>
      <c r="BL9" s="62">
        <f>'Glad70-before-LQ'!BL9*$CG9*BL$93</f>
        <v>0.00166135334537978</v>
      </c>
      <c r="BM9" s="62">
        <f>'Glad70-before-LQ'!BM9*$CG9*BM$93</f>
        <v>0.000249451106439304</v>
      </c>
      <c r="BN9" s="62">
        <f>'Glad70-before-LQ'!BN9*$CG9*BN$93</f>
        <v>2.16677749115818e-05</v>
      </c>
      <c r="BO9" s="62">
        <f>'Glad70-before-LQ'!BO9*$CG9*BO$93</f>
        <v>0.00554003649862201</v>
      </c>
      <c r="BP9" s="62">
        <f>'Glad70-before-LQ'!BP9*$CG9*BP$93</f>
        <v>0.00140854365943844</v>
      </c>
      <c r="BQ9" s="62">
        <f>'Glad70-before-LQ'!BQ9*$CG9*BQ$93</f>
        <v>2.96037998722256e-05</v>
      </c>
      <c r="BR9" s="62">
        <f>'Glad70-before-LQ'!BR9*$CG9*BR$93</f>
        <v>0.000173463961928713</v>
      </c>
      <c r="BS9" s="62">
        <f>'Glad70-before-LQ'!BS9*$CG9*BS$93</f>
        <v>2.59144631165225e-05</v>
      </c>
      <c r="BT9" s="62">
        <f>'Glad70-before-LQ'!BT9*$CG9*BT$93</f>
        <v>0.008624629767049851</v>
      </c>
      <c r="BU9" s="62">
        <f>'Glad70-before-LQ'!BU9*$CG9*BU$93</f>
        <v>0.0016390830952254</v>
      </c>
      <c r="BV9" s="4">
        <f>SUM(D9:BU9)</f>
        <v>2.28209409449322</v>
      </c>
      <c r="BW9" s="66">
        <f>'Glad-base'!BW9*'Households'!$B$3/'Households'!$B$7</f>
        <v>0.0375364260556128</v>
      </c>
      <c r="BX9" s="66">
        <f>'Glad-base'!BX9*'Households'!$B$3/'Households'!$B$7</f>
        <v>1.35045092298661</v>
      </c>
      <c r="BY9" s="66">
        <f>'Glad-base'!BY9*'Businesses'!$B$4/'Businesses'!$C$4</f>
        <v>0.0781484707717274</v>
      </c>
      <c r="BZ9" s="66">
        <f>'Glad-base'!BZ9*'Households'!$B$3/'Households'!$B$7</f>
        <v>0.00299861499485067</v>
      </c>
      <c r="CA9" s="66">
        <f>'Glad-base'!CA9*'Households'!$B$3/'Households'!$B$7</f>
        <v>0.033996543738414</v>
      </c>
      <c r="CB9" s="66">
        <f>'Glad-base'!CB9*'Glad-id-output'!B7/'Glad-id-output'!E7</f>
        <v>0.022343320037517</v>
      </c>
      <c r="CC9" s="62">
        <f>'Exports'!D10</f>
        <v>2.8</v>
      </c>
      <c r="CD9" s="4">
        <f>SUM(BW9:CC9)</f>
        <v>4.32547429858473</v>
      </c>
      <c r="CE9" s="4">
        <f>SUM(CD9,BV9)</f>
        <v>6.60756839307795</v>
      </c>
      <c r="CF9" s="67">
        <v>0.000927193355306998</v>
      </c>
      <c r="CG9" s="67">
        <f>'Glad-id-output'!I7</f>
        <v>0.150044110890581</v>
      </c>
    </row>
    <row r="10" ht="20.05" customHeight="1">
      <c r="A10" t="s" s="58">
        <v>1</v>
      </c>
      <c r="B10" s="59">
        <v>6</v>
      </c>
      <c r="C10" t="s" s="60">
        <v>94</v>
      </c>
      <c r="D10" s="61">
        <f>'Glad70-before-LQ'!D10*$CG10*D$93</f>
        <v>0.07514899155474961</v>
      </c>
      <c r="E10" s="62">
        <f>'Glad70-before-LQ'!E10*$CG10*E$93</f>
        <v>0.00188707521051093</v>
      </c>
      <c r="F10" s="62">
        <f>'Glad70-before-LQ'!F10*$CG10*F$93</f>
        <v>0.000243931264603206</v>
      </c>
      <c r="G10" s="62">
        <f>'Glad70-before-LQ'!G10*$CG10*G$93</f>
        <v>0.00150555073250032</v>
      </c>
      <c r="H10" s="62">
        <f>'Glad70-before-LQ'!H10*$CG10*H$93</f>
        <v>0.00279270638618468</v>
      </c>
      <c r="I10" s="62">
        <f>'Glad70-before-LQ'!I10*$CG10*I$93</f>
        <v>2.991736882221</v>
      </c>
      <c r="J10" s="62">
        <f>'Glad70-before-LQ'!J10*$CG10*J$93</f>
        <v>13.5397500605751</v>
      </c>
      <c r="K10" s="63">
        <f>'Glad70-before-LQ'!K10*$CG10*K$93</f>
        <v>163.3646</v>
      </c>
      <c r="L10" s="62">
        <f>'Glad70-before-LQ'!L10*$CG10*L$93</f>
        <v>1.87749626146006</v>
      </c>
      <c r="M10" s="62">
        <f>'Glad70-before-LQ'!M10*$CG10*M$93</f>
        <v>0.0716462306671503</v>
      </c>
      <c r="N10" s="62">
        <f>'Glad70-before-LQ'!N10*$CG10*N$93</f>
        <v>0.0306495578831009</v>
      </c>
      <c r="O10" s="62">
        <f>'Glad70-before-LQ'!O10*$CG10*O$93</f>
        <v>0.009619663671958229</v>
      </c>
      <c r="P10" s="62">
        <f>'Glad70-before-LQ'!P10*$CG10*P$93</f>
        <v>0.00403983598621829</v>
      </c>
      <c r="Q10" s="62">
        <f>'Glad70-before-LQ'!Q10*$CG10*Q$93</f>
        <v>0.00191096841723554</v>
      </c>
      <c r="R10" s="62">
        <f>'Glad70-before-LQ'!R10*$CG10*R$93</f>
        <v>0.0061661107769307</v>
      </c>
      <c r="S10" s="62">
        <f>'Glad70-before-LQ'!S10*$CG10*S$93</f>
        <v>0.000903546721953226</v>
      </c>
      <c r="T10" s="62">
        <f>'Glad70-before-LQ'!T10*$CG10*T$93</f>
        <v>0.108634647701322</v>
      </c>
      <c r="U10" s="62">
        <f>'Glad70-before-LQ'!U10*$CG10*U$93</f>
        <v>0.615194893799921</v>
      </c>
      <c r="V10" s="62">
        <f>'Glad70-before-LQ'!V10*$CG10*V$93</f>
        <v>0.00388354082975546</v>
      </c>
      <c r="W10" s="62">
        <f>'Glad70-before-LQ'!W10*$CG10*W$93</f>
        <v>8.19186264219452</v>
      </c>
      <c r="X10" s="64">
        <f>'Glad70-before-LQ'!X10*$CG10*X$93</f>
        <v>0</v>
      </c>
      <c r="Y10" s="62">
        <f>'Glad70-before-LQ'!Y10*$CG10*Y$93</f>
        <v>0.903143208394249</v>
      </c>
      <c r="Z10" s="62">
        <f>'Glad70-before-LQ'!Z10*$CG10*Z$93</f>
        <v>0.0126185788886108</v>
      </c>
      <c r="AA10" s="62">
        <f>'Glad70-before-LQ'!AA10*$CG10*AA$93</f>
        <v>0.007918373188210341</v>
      </c>
      <c r="AB10" s="62">
        <f>'Glad70-before-LQ'!AB10*$CG10*AB$93</f>
        <v>0.000507410907140525</v>
      </c>
      <c r="AC10" s="65">
        <f>'Glad70-before-LQ'!AC10*$CG10*AC$93</f>
        <v>500</v>
      </c>
      <c r="AD10" s="62">
        <f>'Glad70-before-LQ'!AD10*$CG10*AD$93</f>
        <v>0.0022874143226518</v>
      </c>
      <c r="AE10" s="62">
        <f>'Glad70-before-LQ'!AE10*$CG10*AE$93</f>
        <v>0.00773394296566434</v>
      </c>
      <c r="AF10" s="62">
        <f>'Glad70-before-LQ'!AF10*$CG10*AF$93</f>
        <v>0.0150444610235695</v>
      </c>
      <c r="AG10" s="62">
        <f>'Glad70-before-LQ'!AG10*$CG10*AG$93</f>
        <v>0.0604196674947181</v>
      </c>
      <c r="AH10" s="62">
        <f>'Glad70-before-LQ'!AH10*$CG10*AH$93</f>
        <v>0.557051704039941</v>
      </c>
      <c r="AI10" s="62">
        <f>'Glad70-before-LQ'!AI10*$CG10*AI$93</f>
        <v>0.153936749188224</v>
      </c>
      <c r="AJ10" s="62">
        <f>'Glad70-before-LQ'!AJ10*$CG10*AJ$93</f>
        <v>0.272489160284375</v>
      </c>
      <c r="AK10" s="62">
        <f>'Glad70-before-LQ'!AK10*$CG10*AK$93</f>
        <v>0.115356418819392</v>
      </c>
      <c r="AL10" s="62">
        <f>'Glad70-before-LQ'!AL10*$CG10*AL$93</f>
        <v>0.0355226177765782</v>
      </c>
      <c r="AM10" s="62">
        <f>'Glad70-before-LQ'!AM10*$CG10*AM$93</f>
        <v>0.0418669733379677</v>
      </c>
      <c r="AN10" s="62">
        <f>'Glad70-before-LQ'!AN10*$CG10*AN$93</f>
        <v>0.0940767380482755</v>
      </c>
      <c r="AO10" s="62">
        <f>'Glad70-before-LQ'!AO10*$CG10*AO$93</f>
        <v>0.26507952419803</v>
      </c>
      <c r="AP10" s="62">
        <f>'Glad70-before-LQ'!AP10*$CG10*AP$93</f>
        <v>0.0365597665256955</v>
      </c>
      <c r="AQ10" s="62">
        <f>'Glad70-before-LQ'!AQ10*$CG10*AQ$93</f>
        <v>0.0021338208297168</v>
      </c>
      <c r="AR10" s="62">
        <f>'Glad70-before-LQ'!AR10*$CG10*AR$93</f>
        <v>0.00863312577704334</v>
      </c>
      <c r="AS10" s="62">
        <f>'Glad70-before-LQ'!AS10*$CG10*AS$93</f>
        <v>0.29294051293696</v>
      </c>
      <c r="AT10" s="62">
        <f>'Glad70-before-LQ'!AT10*$CG10*AT$93</f>
        <v>0.00082288884878255</v>
      </c>
      <c r="AU10" s="62">
        <f>'Glad70-before-LQ'!AU10*$CG10*AU$93</f>
        <v>0.0020125219316654</v>
      </c>
      <c r="AV10" s="62">
        <f>'Glad70-before-LQ'!AV10*$CG10*AV$93</f>
        <v>0.000326374403037345</v>
      </c>
      <c r="AW10" s="62">
        <f>'Glad70-before-LQ'!AW10*$CG10*AW$93</f>
        <v>0.00062323237070374</v>
      </c>
      <c r="AX10" s="62">
        <f>'Glad70-before-LQ'!AX10*$CG10*AX$93</f>
        <v>0.00555142838555337</v>
      </c>
      <c r="AY10" s="62">
        <f>'Glad70-before-LQ'!AY10*$CG10*AY$93</f>
        <v>0.000151258777308714</v>
      </c>
      <c r="AZ10" s="62">
        <f>'Glad70-before-LQ'!AZ10*$CG10*AZ$93</f>
        <v>0.00666950585708713</v>
      </c>
      <c r="BA10" s="62">
        <f>'Glad70-before-LQ'!BA10*$CG10*BA$93</f>
        <v>0.00296853261499912</v>
      </c>
      <c r="BB10" s="62">
        <f>'Glad70-before-LQ'!BB10*$CG10*BB$93</f>
        <v>0.0262947609882912</v>
      </c>
      <c r="BC10" s="62">
        <f>'Glad70-before-LQ'!BC10*$CG10*BC$93</f>
        <v>0.0431780571843221</v>
      </c>
      <c r="BD10" s="62">
        <f>'Glad70-before-LQ'!BD10*$CG10*BD$93</f>
        <v>0.238288613860693</v>
      </c>
      <c r="BE10" s="62">
        <f>'Glad70-before-LQ'!BE10*$CG10*BE$93</f>
        <v>0.997489910376633</v>
      </c>
      <c r="BF10" s="62">
        <f>'Glad70-before-LQ'!BF10*$CG10*BF$93</f>
        <v>0.00645602997801933</v>
      </c>
      <c r="BG10" s="62">
        <f>'Glad70-before-LQ'!BG10*$CG10*BG$93</f>
        <v>0.48028035850152</v>
      </c>
      <c r="BH10" s="62">
        <f>'Glad70-before-LQ'!BH10*$CG10*BH$93</f>
        <v>0.0125770561094412</v>
      </c>
      <c r="BI10" s="62">
        <f>'Glad70-before-LQ'!BI10*$CG10*BI$93</f>
        <v>0.130455853669106</v>
      </c>
      <c r="BJ10" s="62">
        <f>'Glad70-before-LQ'!BJ10*$CG10*BJ$93</f>
        <v>0.00271060437806691</v>
      </c>
      <c r="BK10" s="62">
        <f>'Glad70-before-LQ'!BK10*$CG10*BK$93</f>
        <v>0.0210767683493246</v>
      </c>
      <c r="BL10" s="62">
        <f>'Glad70-before-LQ'!BL10*$CG10*BL$93</f>
        <v>0.134061063258008</v>
      </c>
      <c r="BM10" s="62">
        <f>'Glad70-before-LQ'!BM10*$CG10*BM$93</f>
        <v>0.0166985029660932</v>
      </c>
      <c r="BN10" s="62">
        <f>'Glad70-before-LQ'!BN10*$CG10*BN$93</f>
        <v>0.00210596004733737</v>
      </c>
      <c r="BO10" s="62">
        <f>'Glad70-before-LQ'!BO10*$CG10*BO$93</f>
        <v>0.126385189538946</v>
      </c>
      <c r="BP10" s="62">
        <f>'Glad70-before-LQ'!BP10*$CG10*BP$93</f>
        <v>0.0392380578675458</v>
      </c>
      <c r="BQ10" s="62">
        <f>'Glad70-before-LQ'!BQ10*$CG10*BQ$93</f>
        <v>0.000726212475129161</v>
      </c>
      <c r="BR10" s="62">
        <f>'Glad70-before-LQ'!BR10*$CG10*BR$93</f>
        <v>0.00304233273554873</v>
      </c>
      <c r="BS10" s="62">
        <f>'Glad70-before-LQ'!BS10*$CG10*BS$93</f>
        <v>0.000903715537833015</v>
      </c>
      <c r="BT10" s="62">
        <f>'Glad70-before-LQ'!BT10*$CG10*BT$93</f>
        <v>0.0724783873555019</v>
      </c>
      <c r="BU10" s="62">
        <f>'Glad70-before-LQ'!BU10*$CG10*BU$93</f>
        <v>0.021001467076555</v>
      </c>
      <c r="BV10" s="4">
        <f>SUM(D10:BU10)</f>
        <v>696.179567912445</v>
      </c>
      <c r="BW10" s="66">
        <f>'Glad-base'!BW10*'Households'!$B$3/'Households'!$B$7</f>
        <v>0.0965091876210093</v>
      </c>
      <c r="BX10" s="66">
        <f>'Glad-base'!BX10*'Households'!$B$3/'Households'!$B$7</f>
        <v>0.11356612415036</v>
      </c>
      <c r="BY10" s="66">
        <f>'Glad-base'!BY10*'Businesses'!$B$4/'Businesses'!$C$4</f>
        <v>0.345889825966556</v>
      </c>
      <c r="BZ10" s="66">
        <f>'Glad-base'!BZ10*'Households'!$B$3/'Households'!$B$7</f>
        <v>0.084696841853759</v>
      </c>
      <c r="CA10" s="66">
        <f>'Glad-base'!CA10*'Households'!$B$3/'Households'!$B$7</f>
        <v>0.193033302636457</v>
      </c>
      <c r="CB10" s="66">
        <f>'Glad-base'!CB10*'Glad-id-output'!B8/'Glad-id-output'!E8</f>
        <v>1.4485751271544</v>
      </c>
      <c r="CC10" s="62">
        <f>'Exports'!D11</f>
        <v>120.8</v>
      </c>
      <c r="CD10" s="4">
        <f>SUM(BW10:CC10)</f>
        <v>123.082270409383</v>
      </c>
      <c r="CE10" s="4">
        <f>SUM(CD10,BV10)</f>
        <v>819.261838321828</v>
      </c>
      <c r="CF10" s="67">
        <v>0.00213714038912734</v>
      </c>
      <c r="CG10" s="67">
        <f>'Glad-id-output'!I8</f>
        <v>1</v>
      </c>
    </row>
    <row r="11" ht="20.05" customHeight="1">
      <c r="A11" t="s" s="58">
        <v>1</v>
      </c>
      <c r="B11" s="59">
        <v>7</v>
      </c>
      <c r="C11" t="s" s="60">
        <v>173</v>
      </c>
      <c r="D11" s="61">
        <f>'Glad70-before-LQ'!D11*$CG11*D$93</f>
        <v>0.133960191274051</v>
      </c>
      <c r="E11" s="62">
        <f>'Glad70-before-LQ'!E11*$CG11*E$93</f>
        <v>0.0327313652638066</v>
      </c>
      <c r="F11" s="62">
        <f>'Glad70-before-LQ'!F11*$CG11*F$93</f>
        <v>0.000310184200668275</v>
      </c>
      <c r="G11" s="62">
        <f>'Glad70-before-LQ'!G11*$CG11*G$93</f>
        <v>0.00116728484235513</v>
      </c>
      <c r="H11" s="62">
        <f>'Glad70-before-LQ'!H11*$CG11*H$93</f>
        <v>0.00266976054727097</v>
      </c>
      <c r="I11" s="62">
        <f>'Glad70-before-LQ'!I11*$CG11*I$93</f>
        <v>1.403422052441</v>
      </c>
      <c r="J11" s="62">
        <f>'Glad70-before-LQ'!J11*$CG11*J$93</f>
        <v>16.5045409980432</v>
      </c>
      <c r="K11" s="63">
        <f>'Glad70-before-LQ'!K11*$CG11*K$93</f>
        <v>1.69897686564823</v>
      </c>
      <c r="L11" s="62">
        <f>'Glad70-before-LQ'!L11*$CG11*L$93</f>
        <v>0.770093110115144</v>
      </c>
      <c r="M11" s="62">
        <f>'Glad70-before-LQ'!M11*$CG11*M$93</f>
        <v>0.0494328275062009</v>
      </c>
      <c r="N11" s="62">
        <f>'Glad70-before-LQ'!N11*$CG11*N$93</f>
        <v>0.194722170873954</v>
      </c>
      <c r="O11" s="62">
        <f>'Glad70-before-LQ'!O11*$CG11*O$93</f>
        <v>0.0592813518937033</v>
      </c>
      <c r="P11" s="62">
        <f>'Glad70-before-LQ'!P11*$CG11*P$93</f>
        <v>0.00583729605057092</v>
      </c>
      <c r="Q11" s="62">
        <f>'Glad70-before-LQ'!Q11*$CG11*Q$93</f>
        <v>0.0177307425668666</v>
      </c>
      <c r="R11" s="62">
        <f>'Glad70-before-LQ'!R11*$CG11*R$93</f>
        <v>0.0129874155855306</v>
      </c>
      <c r="S11" s="62">
        <f>'Glad70-before-LQ'!S11*$CG11*S$93</f>
        <v>0.00325784729532207</v>
      </c>
      <c r="T11" s="62">
        <f>'Glad70-before-LQ'!T11*$CG11*T$93</f>
        <v>6.6991056628736</v>
      </c>
      <c r="U11" s="62">
        <f>'Glad70-before-LQ'!U11*$CG11*U$93</f>
        <v>18.5092853155969</v>
      </c>
      <c r="V11" s="62">
        <f>'Glad70-before-LQ'!V11*$CG11*V$93</f>
        <v>0.125194989628044</v>
      </c>
      <c r="W11" s="62">
        <f>'Glad70-before-LQ'!W11*$CG11*W$93</f>
        <v>3.97235746384133</v>
      </c>
      <c r="X11" s="64">
        <f>'Glad70-before-LQ'!X11*$CG11*X$93</f>
        <v>0</v>
      </c>
      <c r="Y11" s="62">
        <f>'Glad70-before-LQ'!Y11*$CG11*Y$93</f>
        <v>0.763632929994012</v>
      </c>
      <c r="Z11" s="62">
        <f>'Glad70-before-LQ'!Z11*$CG11*Z$93</f>
        <v>0.0513594392983105</v>
      </c>
      <c r="AA11" s="62">
        <f>'Glad70-before-LQ'!AA11*$CG11*AA$93</f>
        <v>0.0455486062372596</v>
      </c>
      <c r="AB11" s="62">
        <f>'Glad70-before-LQ'!AB11*$CG11*AB$93</f>
        <v>0.00313157035173473</v>
      </c>
      <c r="AC11" s="65">
        <f>'Glad70-before-LQ'!AC11*$CG11*AC$93</f>
        <v>12.6048834926653</v>
      </c>
      <c r="AD11" s="62">
        <f>'Glad70-before-LQ'!AD11*$CG11*AD$93</f>
        <v>0.0205590003137823</v>
      </c>
      <c r="AE11" s="62">
        <f>'Glad70-before-LQ'!AE11*$CG11*AE$93</f>
        <v>0.0404886325826449</v>
      </c>
      <c r="AF11" s="62">
        <f>'Glad70-before-LQ'!AF11*$CG11*AF$93</f>
        <v>0.0271563743794716</v>
      </c>
      <c r="AG11" s="62">
        <f>'Glad70-before-LQ'!AG11*$CG11*AG$93</f>
        <v>0.403128349504281</v>
      </c>
      <c r="AH11" s="62">
        <f>'Glad70-before-LQ'!AH11*$CG11*AH$93</f>
        <v>0.963604081407082</v>
      </c>
      <c r="AI11" s="62">
        <f>'Glad70-before-LQ'!AI11*$CG11*AI$93</f>
        <v>1.07015734082079</v>
      </c>
      <c r="AJ11" s="62">
        <f>'Glad70-before-LQ'!AJ11*$CG11*AJ$93</f>
        <v>0.80543362719067</v>
      </c>
      <c r="AK11" s="62">
        <f>'Glad70-before-LQ'!AK11*$CG11*AK$93</f>
        <v>0.199237669270968</v>
      </c>
      <c r="AL11" s="62">
        <f>'Glad70-before-LQ'!AL11*$CG11*AL$93</f>
        <v>0.126724854109348</v>
      </c>
      <c r="AM11" s="62">
        <f>'Glad70-before-LQ'!AM11*$CG11*AM$93</f>
        <v>1.58463631941406</v>
      </c>
      <c r="AN11" s="62">
        <f>'Glad70-before-LQ'!AN11*$CG11*AN$93</f>
        <v>1.15027992826578</v>
      </c>
      <c r="AO11" s="62">
        <f>'Glad70-before-LQ'!AO11*$CG11*AO$93</f>
        <v>0.268931497839087</v>
      </c>
      <c r="AP11" s="62">
        <f>'Glad70-before-LQ'!AP11*$CG11*AP$93</f>
        <v>0.08253156805847429</v>
      </c>
      <c r="AQ11" s="62">
        <f>'Glad70-before-LQ'!AQ11*$CG11*AQ$93</f>
        <v>0.00321234332167758</v>
      </c>
      <c r="AR11" s="62">
        <f>'Glad70-before-LQ'!AR11*$CG11*AR$93</f>
        <v>0.332906789820103</v>
      </c>
      <c r="AS11" s="62">
        <f>'Glad70-before-LQ'!AS11*$CG11*AS$93</f>
        <v>0.800355185933168</v>
      </c>
      <c r="AT11" s="62">
        <f>'Glad70-before-LQ'!AT11*$CG11*AT$93</f>
        <v>0.00585038682387433</v>
      </c>
      <c r="AU11" s="62">
        <f>'Glad70-before-LQ'!AU11*$CG11*AU$93</f>
        <v>0.00356114267013263</v>
      </c>
      <c r="AV11" s="62">
        <f>'Glad70-before-LQ'!AV11*$CG11*AV$93</f>
        <v>0.000325185165305829</v>
      </c>
      <c r="AW11" s="62">
        <f>'Glad70-before-LQ'!AW11*$CG11*AW$93</f>
        <v>0.000206755692709299</v>
      </c>
      <c r="AX11" s="62">
        <f>'Glad70-before-LQ'!AX11*$CG11*AX$93</f>
        <v>0.00805022081658335</v>
      </c>
      <c r="AY11" s="62">
        <f>'Glad70-before-LQ'!AY11*$CG11*AY$93</f>
        <v>8.378766089987069e-05</v>
      </c>
      <c r="AZ11" s="62">
        <f>'Glad70-before-LQ'!AZ11*$CG11*AZ$93</f>
        <v>0.00374753108712109</v>
      </c>
      <c r="BA11" s="62">
        <f>'Glad70-before-LQ'!BA11*$CG11*BA$93</f>
        <v>0.0007781019421441001</v>
      </c>
      <c r="BB11" s="62">
        <f>'Glad70-before-LQ'!BB11*$CG11*BB$93</f>
        <v>0.00535938009305243</v>
      </c>
      <c r="BC11" s="62">
        <f>'Glad70-before-LQ'!BC11*$CG11*BC$93</f>
        <v>0.173711905642722</v>
      </c>
      <c r="BD11" s="62">
        <f>'Glad70-before-LQ'!BD11*$CG11*BD$93</f>
        <v>0.185430855637153</v>
      </c>
      <c r="BE11" s="62">
        <f>'Glad70-before-LQ'!BE11*$CG11*BE$93</f>
        <v>0.487217531010444</v>
      </c>
      <c r="BF11" s="62">
        <f>'Glad70-before-LQ'!BF11*$CG11*BF$93</f>
        <v>0.00104792194270049</v>
      </c>
      <c r="BG11" s="62">
        <f>'Glad70-before-LQ'!BG11*$CG11*BG$93</f>
        <v>0.151281051339409</v>
      </c>
      <c r="BH11" s="62">
        <f>'Glad70-before-LQ'!BH11*$CG11*BH$93</f>
        <v>0.00763754120005819</v>
      </c>
      <c r="BI11" s="62">
        <f>'Glad70-before-LQ'!BI11*$CG11*BI$93</f>
        <v>0.26295851357243</v>
      </c>
      <c r="BJ11" s="62">
        <f>'Glad70-before-LQ'!BJ11*$CG11*BJ$93</f>
        <v>0.00238603112775329</v>
      </c>
      <c r="BK11" s="62">
        <f>'Glad70-before-LQ'!BK11*$CG11*BK$93</f>
        <v>0.0594694736672738</v>
      </c>
      <c r="BL11" s="62">
        <f>'Glad70-before-LQ'!BL11*$CG11*BL$93</f>
        <v>0.301114705229716</v>
      </c>
      <c r="BM11" s="62">
        <f>'Glad70-before-LQ'!BM11*$CG11*BM$93</f>
        <v>0.03028888866768</v>
      </c>
      <c r="BN11" s="62">
        <f>'Glad70-before-LQ'!BN11*$CG11*BN$93</f>
        <v>0.00324808531123902</v>
      </c>
      <c r="BO11" s="62">
        <f>'Glad70-before-LQ'!BO11*$CG11*BO$93</f>
        <v>0.320467539232215</v>
      </c>
      <c r="BP11" s="62">
        <f>'Glad70-before-LQ'!BP11*$CG11*BP$93</f>
        <v>0.172896654081282</v>
      </c>
      <c r="BQ11" s="62">
        <f>'Glad70-before-LQ'!BQ11*$CG11*BQ$93</f>
        <v>0.0008138731709711</v>
      </c>
      <c r="BR11" s="62">
        <f>'Glad70-before-LQ'!BR11*$CG11*BR$93</f>
        <v>0.00507305801296332</v>
      </c>
      <c r="BS11" s="62">
        <f>'Glad70-before-LQ'!BS11*$CG11*BS$93</f>
        <v>0.0009655677396772509</v>
      </c>
      <c r="BT11" s="62">
        <f>'Glad70-before-LQ'!BT11*$CG11*BT$93</f>
        <v>0.0935083406397139</v>
      </c>
      <c r="BU11" s="62">
        <f>'Glad70-before-LQ'!BU11*$CG11*BU$93</f>
        <v>0.0620494113105898</v>
      </c>
      <c r="BV11" s="4">
        <f>SUM(D11:BU11)</f>
        <v>73.8944939373536</v>
      </c>
      <c r="BW11" s="66">
        <f>'Glad-base'!BW11*'Households'!$B$3/'Households'!$B$7</f>
        <v>12.0300689802884</v>
      </c>
      <c r="BX11" s="66">
        <f>'Glad-base'!BX11*'Households'!$B$3/'Households'!$B$7</f>
        <v>0.0350235484757981</v>
      </c>
      <c r="BY11" s="66">
        <f>'Glad-base'!BY11*'Businesses'!$B$4/'Businesses'!$C$4</f>
        <v>4.39217697501093</v>
      </c>
      <c r="BZ11" s="66">
        <f>'Glad-base'!BZ11*'Households'!$B$3/'Households'!$B$7</f>
        <v>0.646029866354274</v>
      </c>
      <c r="CA11" s="66">
        <f>'Glad-base'!CA11*'Households'!$B$3/'Households'!$B$7</f>
        <v>2.05303382026777</v>
      </c>
      <c r="CB11" s="66">
        <f>'Glad-base'!CB11*'Glad-id-output'!B9/'Glad-id-output'!E9</f>
        <v>-10.8236493770282</v>
      </c>
      <c r="CC11" s="62">
        <f>'Exports'!D12</f>
        <v>2333</v>
      </c>
      <c r="CD11" s="4">
        <f>SUM(BW11:CC11)</f>
        <v>2341.332683813370</v>
      </c>
      <c r="CE11" s="4">
        <f>SUM(CD11,BV11)</f>
        <v>2415.227177750720</v>
      </c>
      <c r="CF11" s="67">
        <v>0.0526529162265558</v>
      </c>
      <c r="CG11" s="67">
        <f>'Glad-id-output'!I9</f>
        <v>1</v>
      </c>
    </row>
    <row r="12" ht="20.05" customHeight="1">
      <c r="A12" t="s" s="31">
        <v>1</v>
      </c>
      <c r="B12" s="35">
        <v>8</v>
      </c>
      <c r="C12" t="s" s="60">
        <v>174</v>
      </c>
      <c r="D12" s="68">
        <f>'Glad70-before-LQ'!D12*$CG12*D$93</f>
        <v>0.039283657765291</v>
      </c>
      <c r="E12" s="63">
        <f>'Glad70-before-LQ'!E12*$CG12*E$93</f>
        <v>0.000891612096896669</v>
      </c>
      <c r="F12" s="63">
        <f>'Glad70-before-LQ'!F12*$CG12*F$93</f>
        <v>0.000283628271749632</v>
      </c>
      <c r="G12" s="63">
        <f>'Glad70-before-LQ'!G12*$CG12*G$93</f>
        <v>0.000599842325406839</v>
      </c>
      <c r="H12" s="63">
        <f>'Glad70-before-LQ'!H12*$CG12*H$93</f>
        <v>0.00165939794799293</v>
      </c>
      <c r="I12" s="63">
        <f>'Glad70-before-LQ'!I12*$CG12*I$93</f>
        <v>0.367350069490554</v>
      </c>
      <c r="J12" s="63">
        <f>'Glad70-before-LQ'!J12*$CG12*J$93</f>
        <v>3.16892629367851</v>
      </c>
      <c r="K12" s="63">
        <f>'Glad70-before-LQ'!K12*$CG12*K$93</f>
        <v>733.166687</v>
      </c>
      <c r="L12" s="63">
        <f>'Glad70-before-LQ'!L12*$CG12*L$93</f>
        <v>0.256062135712991</v>
      </c>
      <c r="M12" s="63">
        <f>'Glad70-before-LQ'!M12*$CG12*M$93</f>
        <v>0.057764230428967</v>
      </c>
      <c r="N12" s="63">
        <f>'Glad70-before-LQ'!N12*$CG12*N$93</f>
        <v>0.00903561017015905</v>
      </c>
      <c r="O12" s="63">
        <f>'Glad70-before-LQ'!O12*$CG12*O$93</f>
        <v>0.00333921803042587</v>
      </c>
      <c r="P12" s="63">
        <f>'Glad70-before-LQ'!P12*$CG12*P$93</f>
        <v>0.00198853120170641</v>
      </c>
      <c r="Q12" s="63">
        <f>'Glad70-before-LQ'!Q12*$CG12*Q$93</f>
        <v>0.00369881813989935</v>
      </c>
      <c r="R12" s="63">
        <f>'Glad70-before-LQ'!R12*$CG12*R$93</f>
        <v>0.000775516839120644</v>
      </c>
      <c r="S12" s="63">
        <f>'Glad70-before-LQ'!S12*$CG12*S$93</f>
        <v>0.000441737708988403</v>
      </c>
      <c r="T12" s="63">
        <f>'Glad70-before-LQ'!T12*$CG12*T$93</f>
        <v>0.0337905287501406</v>
      </c>
      <c r="U12" s="63">
        <f>'Glad70-before-LQ'!U12*$CG12*U$93</f>
        <v>6.23949297229074</v>
      </c>
      <c r="V12" s="63">
        <f>'Glad70-before-LQ'!V12*$CG12*V$93</f>
        <v>0.00426698575623285</v>
      </c>
      <c r="W12" s="63">
        <f>'Glad70-before-LQ'!W12*$CG12*W$93</f>
        <v>13.1862464894745</v>
      </c>
      <c r="X12" s="63">
        <f>'Glad70-before-LQ'!X12*$CG12*X$93</f>
        <v>0</v>
      </c>
      <c r="Y12" s="63">
        <f>'Glad70-before-LQ'!Y12*$CG12*Y$93</f>
        <v>0.0404278603463616</v>
      </c>
      <c r="Z12" s="63">
        <f>'Glad70-before-LQ'!Z12*$CG12*Z$93</f>
        <v>0.00883433770131889</v>
      </c>
      <c r="AA12" s="63">
        <f>'Glad70-before-LQ'!AA12*$CG12*AA$93</f>
        <v>0.00954933082127522</v>
      </c>
      <c r="AB12" s="63">
        <f>'Glad70-before-LQ'!AB12*$CG12*AB$93</f>
        <v>0.00131593162141521</v>
      </c>
      <c r="AC12" s="63">
        <f>'Glad70-before-LQ'!AC12*$CG12*AC$93</f>
        <v>0.161134779060639</v>
      </c>
      <c r="AD12" s="63">
        <f>'Glad70-before-LQ'!AD12*$CG12*AD$93</f>
        <v>0.000926186737945172</v>
      </c>
      <c r="AE12" s="63">
        <f>'Glad70-before-LQ'!AE12*$CG12*AE$93</f>
        <v>0.0342406114509833</v>
      </c>
      <c r="AF12" s="63">
        <f>'Glad70-before-LQ'!AF12*$CG12*AF$93</f>
        <v>0.00786791071171649</v>
      </c>
      <c r="AG12" s="63">
        <f>'Glad70-before-LQ'!AG12*$CG12*AG$93</f>
        <v>0.198870126197145</v>
      </c>
      <c r="AH12" s="63">
        <f>'Glad70-before-LQ'!AH12*$CG12*AH$93</f>
        <v>0.808138452301887</v>
      </c>
      <c r="AI12" s="63">
        <f>'Glad70-before-LQ'!AI12*$CG12*AI$93</f>
        <v>0.828473742163564</v>
      </c>
      <c r="AJ12" s="63">
        <f>'Glad70-before-LQ'!AJ12*$CG12*AJ$93</f>
        <v>0.121660545040118</v>
      </c>
      <c r="AK12" s="63">
        <f>'Glad70-before-LQ'!AK12*$CG12*AK$93</f>
        <v>0.109393090563305</v>
      </c>
      <c r="AL12" s="63">
        <f>'Glad70-before-LQ'!AL12*$CG12*AL$93</f>
        <v>0.0383263439948555</v>
      </c>
      <c r="AM12" s="63">
        <f>'Glad70-before-LQ'!AM12*$CG12*AM$93</f>
        <v>0.0792860041035644</v>
      </c>
      <c r="AN12" s="63">
        <f>'Glad70-before-LQ'!AN12*$CG12*AN$93</f>
        <v>0.0230858340937698</v>
      </c>
      <c r="AO12" s="63">
        <f>'Glad70-before-LQ'!AO12*$CG12*AO$93</f>
        <v>0.114603143831577</v>
      </c>
      <c r="AP12" s="63">
        <f>'Glad70-before-LQ'!AP12*$CG12*AP$93</f>
        <v>0.00975600210461478</v>
      </c>
      <c r="AQ12" s="63">
        <f>'Glad70-before-LQ'!AQ12*$CG12*AQ$93</f>
        <v>0.00138983459793522</v>
      </c>
      <c r="AR12" s="63">
        <f>'Glad70-before-LQ'!AR12*$CG12*AR$93</f>
        <v>0.00298152945908956</v>
      </c>
      <c r="AS12" s="63">
        <f>'Glad70-before-LQ'!AS12*$CG12*AS$93</f>
        <v>0.145355268344327</v>
      </c>
      <c r="AT12" s="63">
        <f>'Glad70-before-LQ'!AT12*$CG12*AT$93</f>
        <v>0.000855781262342403</v>
      </c>
      <c r="AU12" s="63">
        <f>'Glad70-before-LQ'!AU12*$CG12*AU$93</f>
        <v>0.00140723088867972</v>
      </c>
      <c r="AV12" s="63">
        <f>'Glad70-before-LQ'!AV12*$CG12*AV$93</f>
        <v>0.000242128802136727</v>
      </c>
      <c r="AW12" s="63">
        <f>'Glad70-before-LQ'!AW12*$CG12*AW$93</f>
        <v>0.000246893999873292</v>
      </c>
      <c r="AX12" s="63">
        <f>'Glad70-before-LQ'!AX12*$CG12*AX$93</f>
        <v>0.00381390884064499</v>
      </c>
      <c r="AY12" s="63">
        <f>'Glad70-before-LQ'!AY12*$CG12*AY$93</f>
        <v>0.0001331782820619</v>
      </c>
      <c r="AZ12" s="63">
        <f>'Glad70-before-LQ'!AZ12*$CG12*AZ$93</f>
        <v>0.00445710798637709</v>
      </c>
      <c r="BA12" s="63">
        <f>'Glad70-before-LQ'!BA12*$CG12*BA$93</f>
        <v>0.00193208318637078</v>
      </c>
      <c r="BB12" s="63">
        <f>'Glad70-before-LQ'!BB12*$CG12*BB$93</f>
        <v>0.00749933234780976</v>
      </c>
      <c r="BC12" s="63">
        <f>'Glad70-before-LQ'!BC12*$CG12*BC$93</f>
        <v>0.0884998147680081</v>
      </c>
      <c r="BD12" s="63">
        <f>'Glad70-before-LQ'!BD12*$CG12*BD$93</f>
        <v>0.0797770867860049</v>
      </c>
      <c r="BE12" s="63">
        <f>'Glad70-before-LQ'!BE12*$CG12*BE$93</f>
        <v>0.323036663471181</v>
      </c>
      <c r="BF12" s="63">
        <f>'Glad70-before-LQ'!BF12*$CG12*BF$93</f>
        <v>0.00210841648516344</v>
      </c>
      <c r="BG12" s="63">
        <f>'Glad70-before-LQ'!BG12*$CG12*BG$93</f>
        <v>0.117786645579815</v>
      </c>
      <c r="BH12" s="63">
        <f>'Glad70-before-LQ'!BH12*$CG12*BH$93</f>
        <v>0.00729866405005317</v>
      </c>
      <c r="BI12" s="63">
        <f>'Glad70-before-LQ'!BI12*$CG12*BI$93</f>
        <v>0.159023513901253</v>
      </c>
      <c r="BJ12" s="63">
        <f>'Glad70-before-LQ'!BJ12*$CG12*BJ$93</f>
        <v>0.000650026823142293</v>
      </c>
      <c r="BK12" s="63">
        <f>'Glad70-before-LQ'!BK12*$CG12*BK$93</f>
        <v>0.0164648978129532</v>
      </c>
      <c r="BL12" s="63">
        <f>'Glad70-before-LQ'!BL12*$CG12*BL$93</f>
        <v>0.06604773765171509</v>
      </c>
      <c r="BM12" s="63">
        <f>'Glad70-before-LQ'!BM12*$CG12*BM$93</f>
        <v>0.00685437454708795</v>
      </c>
      <c r="BN12" s="63">
        <f>'Glad70-before-LQ'!BN12*$CG12*BN$93</f>
        <v>0.00132432510373992</v>
      </c>
      <c r="BO12" s="63">
        <f>'Glad70-before-LQ'!BO12*$CG12*BO$93</f>
        <v>0.113865905608342</v>
      </c>
      <c r="BP12" s="63">
        <f>'Glad70-before-LQ'!BP12*$CG12*BP$93</f>
        <v>0.0254387695975067</v>
      </c>
      <c r="BQ12" s="63">
        <f>'Glad70-before-LQ'!BQ12*$CG12*BQ$93</f>
        <v>0.000325715874974104</v>
      </c>
      <c r="BR12" s="63">
        <f>'Glad70-before-LQ'!BR12*$CG12*BR$93</f>
        <v>0.00168219360252203</v>
      </c>
      <c r="BS12" s="63">
        <f>'Glad70-before-LQ'!BS12*$CG12*BS$93</f>
        <v>0.000489891884969919</v>
      </c>
      <c r="BT12" s="63">
        <f>'Glad70-before-LQ'!BT12*$CG12*BT$93</f>
        <v>0.0232449093222208</v>
      </c>
      <c r="BU12" s="63">
        <f>'Glad70-before-LQ'!BU12*$CG12*BU$93</f>
        <v>0.0104395872711838</v>
      </c>
      <c r="BV12" s="69">
        <f>SUM(D12:BU12)</f>
        <v>760.3531479270659</v>
      </c>
      <c r="BW12" s="66">
        <f>'Glad-base'!BW12*'Households'!$B$3/'Households'!$B$7</f>
        <v>0.456863057425335</v>
      </c>
      <c r="BX12" s="66">
        <f>'Glad-base'!BX12*'Households'!$B$3/'Households'!$B$7</f>
        <v>0.0152963996292482</v>
      </c>
      <c r="BY12" s="66">
        <f>'Glad-base'!BY12*'Businesses'!$B$4/'Businesses'!$C$4</f>
        <v>1.07604837990551</v>
      </c>
      <c r="BZ12" s="66">
        <f>'Glad-base'!BZ12*'Households'!$B$3/'Households'!$B$7</f>
        <v>0.142469142358393</v>
      </c>
      <c r="CA12" s="66">
        <f>'Glad-base'!CA12*'Households'!$B$3/'Households'!$B$7</f>
        <v>0.548219607033986</v>
      </c>
      <c r="CB12" s="70">
        <f>'Glad70-before-LQ'!CB12*K$93</f>
        <v>-80.229</v>
      </c>
      <c r="CC12" s="71">
        <f>('Exports'!D13+'Exports'!H13)*K$93</f>
        <v>2193.02921</v>
      </c>
      <c r="CD12" s="69">
        <f>SUM(BW12:CC12)</f>
        <v>2115.039106586350</v>
      </c>
      <c r="CE12" s="69">
        <f>SUM(CD12,BV12)</f>
        <v>2875.392254513420</v>
      </c>
      <c r="CF12" s="63">
        <v>0.00494469769455274</v>
      </c>
      <c r="CG12" s="63">
        <f>'Glad-id-output'!I10</f>
        <v>1</v>
      </c>
    </row>
    <row r="13" ht="20.05" customHeight="1">
      <c r="A13" t="s" s="58">
        <v>1</v>
      </c>
      <c r="B13" s="59">
        <v>9</v>
      </c>
      <c r="C13" t="s" s="60">
        <v>175</v>
      </c>
      <c r="D13" s="61">
        <f>'Glad70-before-LQ'!D13*$CG13*D$93</f>
        <v>0.0458952244992704</v>
      </c>
      <c r="E13" s="62">
        <f>'Glad70-before-LQ'!E13*$CG13*E$93</f>
        <v>0.00169874435117851</v>
      </c>
      <c r="F13" s="62">
        <f>'Glad70-before-LQ'!F13*$CG13*F$93</f>
        <v>0.000541521931969856</v>
      </c>
      <c r="G13" s="62">
        <f>'Glad70-before-LQ'!G13*$CG13*G$93</f>
        <v>0.00131888027642723</v>
      </c>
      <c r="H13" s="62">
        <f>'Glad70-before-LQ'!H13*$CG13*H$93</f>
        <v>0.00196194113982961</v>
      </c>
      <c r="I13" s="62">
        <f>'Glad70-before-LQ'!I13*$CG13*I$93</f>
        <v>0.0875862108535669</v>
      </c>
      <c r="J13" s="62">
        <f>'Glad70-before-LQ'!J13*$CG13*J$93</f>
        <v>0.681513021178425</v>
      </c>
      <c r="K13" s="63">
        <f>'Glad70-before-LQ'!K13*$CG13*K$93</f>
        <v>0.239901403576846</v>
      </c>
      <c r="L13" s="62">
        <f>'Glad70-before-LQ'!L13*$CG13*L$93</f>
        <v>0.07052192493096759</v>
      </c>
      <c r="M13" s="62">
        <f>'Glad70-before-LQ'!M13*$CG13*M$93</f>
        <v>0.0448049501972123</v>
      </c>
      <c r="N13" s="62">
        <f>'Glad70-before-LQ'!N13*$CG13*N$93</f>
        <v>0.0610508691808774</v>
      </c>
      <c r="O13" s="62">
        <f>'Glad70-before-LQ'!O13*$CG13*O$93</f>
        <v>0.00327304566853999</v>
      </c>
      <c r="P13" s="62">
        <f>'Glad70-before-LQ'!P13*$CG13*P$93</f>
        <v>0.00098294046993469</v>
      </c>
      <c r="Q13" s="62">
        <f>'Glad70-before-LQ'!Q13*$CG13*Q$93</f>
        <v>0.00339041008919707</v>
      </c>
      <c r="R13" s="62">
        <f>'Glad70-before-LQ'!R13*$CG13*R$93</f>
        <v>0.000240574174910301</v>
      </c>
      <c r="S13" s="62">
        <f>'Glad70-before-LQ'!S13*$CG13*S$93</f>
        <v>0.000492190628878603</v>
      </c>
      <c r="T13" s="62">
        <f>'Glad70-before-LQ'!T13*$CG13*T$93</f>
        <v>0.0329768474297014</v>
      </c>
      <c r="U13" s="62">
        <f>'Glad70-before-LQ'!U13*$CG13*U$93</f>
        <v>0.969464482091265</v>
      </c>
      <c r="V13" s="62">
        <f>'Glad70-before-LQ'!V13*$CG13*V$93</f>
        <v>0.00289817139931529</v>
      </c>
      <c r="W13" s="62">
        <f>'Glad70-before-LQ'!W13*$CG13*W$93</f>
        <v>10.5501714678694</v>
      </c>
      <c r="X13" s="64">
        <f>'Glad70-before-LQ'!X13*$CG13*X$93</f>
        <v>0</v>
      </c>
      <c r="Y13" s="62">
        <f>'Glad70-before-LQ'!Y13*$CG13*Y$93</f>
        <v>0.269129798230588</v>
      </c>
      <c r="Z13" s="62">
        <f>'Glad70-before-LQ'!Z13*$CG13*Z$93</f>
        <v>0.0101065304295613</v>
      </c>
      <c r="AA13" s="62">
        <f>'Glad70-before-LQ'!AA13*$CG13*AA$93</f>
        <v>0.0223121729801762</v>
      </c>
      <c r="AB13" s="62">
        <f>'Glad70-before-LQ'!AB13*$CG13*AB$93</f>
        <v>0.00601553212089595</v>
      </c>
      <c r="AC13" s="65">
        <f>'Glad70-before-LQ'!AC13*$CG13*AC$93</f>
        <v>0.08305847138488021</v>
      </c>
      <c r="AD13" s="62">
        <f>'Glad70-before-LQ'!AD13*$CG13*AD$93</f>
        <v>0.00148011067537041</v>
      </c>
      <c r="AE13" s="62">
        <f>'Glad70-before-LQ'!AE13*$CG13*AE$93</f>
        <v>0.0201227437962345</v>
      </c>
      <c r="AF13" s="62">
        <f>'Glad70-before-LQ'!AF13*$CG13*AF$93</f>
        <v>0.0979372623313715</v>
      </c>
      <c r="AG13" s="62">
        <f>'Glad70-before-LQ'!AG13*$CG13*AG$93</f>
        <v>0.291096337043543</v>
      </c>
      <c r="AH13" s="62">
        <f>'Glad70-before-LQ'!AH13*$CG13*AH$93</f>
        <v>2.25884318922293</v>
      </c>
      <c r="AI13" s="62">
        <f>'Glad70-before-LQ'!AI13*$CG13*AI$93</f>
        <v>5.7406741006154</v>
      </c>
      <c r="AJ13" s="62">
        <f>'Glad70-before-LQ'!AJ13*$CG13*AJ$93</f>
        <v>0.135056208438588</v>
      </c>
      <c r="AK13" s="62">
        <f>'Glad70-before-LQ'!AK13*$CG13*AK$93</f>
        <v>0.08130866895496131</v>
      </c>
      <c r="AL13" s="62">
        <f>'Glad70-before-LQ'!AL13*$CG13*AL$93</f>
        <v>0.0138117256540386</v>
      </c>
      <c r="AM13" s="62">
        <f>'Glad70-before-LQ'!AM13*$CG13*AM$93</f>
        <v>0.0409222227209239</v>
      </c>
      <c r="AN13" s="62">
        <f>'Glad70-before-LQ'!AN13*$CG13*AN$93</f>
        <v>0.0579956474910424</v>
      </c>
      <c r="AO13" s="62">
        <f>'Glad70-before-LQ'!AO13*$CG13*AO$93</f>
        <v>0.0530639390432834</v>
      </c>
      <c r="AP13" s="62">
        <f>'Glad70-before-LQ'!AP13*$CG13*AP$93</f>
        <v>0.0275909528034913</v>
      </c>
      <c r="AQ13" s="62">
        <f>'Glad70-before-LQ'!AQ13*$CG13*AQ$93</f>
        <v>0.0023680504316575</v>
      </c>
      <c r="AR13" s="62">
        <f>'Glad70-before-LQ'!AR13*$CG13*AR$93</f>
        <v>0.00474975249961875</v>
      </c>
      <c r="AS13" s="62">
        <f>'Glad70-before-LQ'!AS13*$CG13*AS$93</f>
        <v>0.116050960312332</v>
      </c>
      <c r="AT13" s="62">
        <f>'Glad70-before-LQ'!AT13*$CG13*AT$93</f>
        <v>0.000649831778445033</v>
      </c>
      <c r="AU13" s="62">
        <f>'Glad70-before-LQ'!AU13*$CG13*AU$93</f>
        <v>0.00162525257565826</v>
      </c>
      <c r="AV13" s="62">
        <f>'Glad70-before-LQ'!AV13*$CG13*AV$93</f>
        <v>0.000169680439532752</v>
      </c>
      <c r="AW13" s="62">
        <f>'Glad70-before-LQ'!AW13*$CG13*AW$93</f>
        <v>0.000428471420035461</v>
      </c>
      <c r="AX13" s="62">
        <f>'Glad70-before-LQ'!AX13*$CG13*AX$93</f>
        <v>0.00689630330142541</v>
      </c>
      <c r="AY13" s="62">
        <f>'Glad70-before-LQ'!AY13*$CG13*AY$93</f>
        <v>0.000644062519706637</v>
      </c>
      <c r="AZ13" s="62">
        <f>'Glad70-before-LQ'!AZ13*$CG13*AZ$93</f>
        <v>0.00294394709653681</v>
      </c>
      <c r="BA13" s="62">
        <f>'Glad70-before-LQ'!BA13*$CG13*BA$93</f>
        <v>0.000824868320426467</v>
      </c>
      <c r="BB13" s="62">
        <f>'Glad70-before-LQ'!BB13*$CG13*BB$93</f>
        <v>0.0201363612183048</v>
      </c>
      <c r="BC13" s="62">
        <f>'Glad70-before-LQ'!BC13*$CG13*BC$93</f>
        <v>0.0313930795948392</v>
      </c>
      <c r="BD13" s="62">
        <f>'Glad70-before-LQ'!BD13*$CG13*BD$93</f>
        <v>0.0732138823491169</v>
      </c>
      <c r="BE13" s="62">
        <f>'Glad70-before-LQ'!BE13*$CG13*BE$93</f>
        <v>0.799438965107421</v>
      </c>
      <c r="BF13" s="62">
        <f>'Glad70-before-LQ'!BF13*$CG13*BF$93</f>
        <v>0.00637859805448234</v>
      </c>
      <c r="BG13" s="62">
        <f>'Glad70-before-LQ'!BG13*$CG13*BG$93</f>
        <v>0.385773425696191</v>
      </c>
      <c r="BH13" s="62">
        <f>'Glad70-before-LQ'!BH13*$CG13*BH$93</f>
        <v>0.0150200894077249</v>
      </c>
      <c r="BI13" s="62">
        <f>'Glad70-before-LQ'!BI13*$CG13*BI$93</f>
        <v>0.0667929396778265</v>
      </c>
      <c r="BJ13" s="62">
        <f>'Glad70-before-LQ'!BJ13*$CG13*BJ$93</f>
        <v>0.000501335367392458</v>
      </c>
      <c r="BK13" s="62">
        <f>'Glad70-before-LQ'!BK13*$CG13*BK$93</f>
        <v>0.0235632381716179</v>
      </c>
      <c r="BL13" s="62">
        <f>'Glad70-before-LQ'!BL13*$CG13*BL$93</f>
        <v>0.103880327804944</v>
      </c>
      <c r="BM13" s="62">
        <f>'Glad70-before-LQ'!BM13*$CG13*BM$93</f>
        <v>0.0120251456422333</v>
      </c>
      <c r="BN13" s="62">
        <f>'Glad70-before-LQ'!BN13*$CG13*BN$93</f>
        <v>0.00300606042646036</v>
      </c>
      <c r="BO13" s="62">
        <f>'Glad70-before-LQ'!BO13*$CG13*BO$93</f>
        <v>0.204429431219368</v>
      </c>
      <c r="BP13" s="62">
        <f>'Glad70-before-LQ'!BP13*$CG13*BP$93</f>
        <v>0.0453172101260124</v>
      </c>
      <c r="BQ13" s="62">
        <f>'Glad70-before-LQ'!BQ13*$CG13*BQ$93</f>
        <v>0.00110248704090684</v>
      </c>
      <c r="BR13" s="62">
        <f>'Glad70-before-LQ'!BR13*$CG13*BR$93</f>
        <v>0.00950328002950317</v>
      </c>
      <c r="BS13" s="62">
        <f>'Glad70-before-LQ'!BS13*$CG13*BS$93</f>
        <v>0.00311486940275452</v>
      </c>
      <c r="BT13" s="62">
        <f>'Glad70-before-LQ'!BT13*$CG13*BT$93</f>
        <v>0.0578662707464304</v>
      </c>
      <c r="BU13" s="62">
        <f>'Glad70-before-LQ'!BU13*$CG13*BU$93</f>
        <v>0.0201956819645628</v>
      </c>
      <c r="BV13" s="4">
        <f>SUM(D13:BU13)</f>
        <v>24.0312142956185</v>
      </c>
      <c r="BW13" s="66">
        <f>'Glad-base'!BW13*'Households'!$B$3/'Households'!$B$7</f>
        <v>0.326606613553038</v>
      </c>
      <c r="BX13" s="66">
        <f>'Glad-base'!BX13*'Households'!$B$3/'Households'!$B$7</f>
        <v>0.0127853133367662</v>
      </c>
      <c r="BY13" s="66">
        <f>'Glad-base'!BY13*'Businesses'!$B$4/'Businesses'!$C$4</f>
        <v>0.160179658503837</v>
      </c>
      <c r="BZ13" s="66">
        <f>'Glad-base'!BZ13*'Households'!$B$3/'Households'!$B$7</f>
        <v>0.008318439824922761</v>
      </c>
      <c r="CA13" s="66">
        <f>'Glad-base'!CA13*'Households'!$B$3/'Households'!$B$7</f>
        <v>0.0588906608959835</v>
      </c>
      <c r="CB13" s="66">
        <f>'Glad-base'!CB13*'Glad-id-output'!B11/'Glad-id-output'!E11</f>
        <v>0.557503802258812</v>
      </c>
      <c r="CC13" s="62">
        <f>'Exports'!D14</f>
        <v>15.6</v>
      </c>
      <c r="CD13" s="4">
        <f>SUM(BW13:CC13)</f>
        <v>16.7242844883734</v>
      </c>
      <c r="CE13" s="4">
        <f>SUM(CD13,BV13)</f>
        <v>40.7554987839919</v>
      </c>
      <c r="CF13" s="67">
        <v>0.0124215177600605</v>
      </c>
      <c r="CG13" s="67">
        <f>'Glad-id-output'!I11</f>
        <v>1</v>
      </c>
    </row>
    <row r="14" ht="20.05" customHeight="1">
      <c r="A14" t="s" s="58">
        <v>1</v>
      </c>
      <c r="B14" s="59">
        <v>10</v>
      </c>
      <c r="C14" t="s" s="60">
        <v>176</v>
      </c>
      <c r="D14" s="61">
        <f>'Glad70-before-LQ'!D14*$CG14*D$93</f>
        <v>0.0819283272311836</v>
      </c>
      <c r="E14" s="62">
        <f>'Glad70-before-LQ'!E14*$CG14*E$93</f>
        <v>0.00267746216095727</v>
      </c>
      <c r="F14" s="62">
        <f>'Glad70-before-LQ'!F14*$CG14*F$93</f>
        <v>0.0006153583652622081</v>
      </c>
      <c r="G14" s="62">
        <f>'Glad70-before-LQ'!G14*$CG14*G$93</f>
        <v>0.00214663890581273</v>
      </c>
      <c r="H14" s="62">
        <f>'Glad70-before-LQ'!H14*$CG14*H$93</f>
        <v>0.00293969527599485</v>
      </c>
      <c r="I14" s="62">
        <f>'Glad70-before-LQ'!I14*$CG14*I$93</f>
        <v>6.27654964402597</v>
      </c>
      <c r="J14" s="62">
        <f>'Glad70-before-LQ'!J14*$CG14*J$93</f>
        <v>28.4843750698943</v>
      </c>
      <c r="K14" s="63">
        <f>'Glad70-before-LQ'!K14*$CG14*K$93</f>
        <v>9.16188481106016</v>
      </c>
      <c r="L14" s="62">
        <f>'Glad70-before-LQ'!L14*$CG14*L$93</f>
        <v>3.87325234046736</v>
      </c>
      <c r="M14" s="62">
        <f>'Glad70-before-LQ'!M14*$CG14*M$93</f>
        <v>0.151485276770337</v>
      </c>
      <c r="N14" s="62">
        <f>'Glad70-before-LQ'!N14*$CG14*N$93</f>
        <v>0.0160985023994646</v>
      </c>
      <c r="O14" s="62">
        <f>'Glad70-before-LQ'!O14*$CG14*O$93</f>
        <v>0.0173861359243744</v>
      </c>
      <c r="P14" s="62">
        <f>'Glad70-before-LQ'!P14*$CG14*P$93</f>
        <v>0.00144598705311034</v>
      </c>
      <c r="Q14" s="62">
        <f>'Glad70-before-LQ'!Q14*$CG14*Q$93</f>
        <v>0.00402096303362905</v>
      </c>
      <c r="R14" s="62">
        <f>'Glad70-before-LQ'!R14*$CG14*R$93</f>
        <v>0.00330374692044923</v>
      </c>
      <c r="S14" s="62">
        <f>'Glad70-before-LQ'!S14*$CG14*S$93</f>
        <v>0.00169990338448947</v>
      </c>
      <c r="T14" s="62">
        <f>'Glad70-before-LQ'!T14*$CG14*T$93</f>
        <v>0.0533913593621777</v>
      </c>
      <c r="U14" s="62">
        <f>'Glad70-before-LQ'!U14*$CG14*U$93</f>
        <v>0.588092400795087</v>
      </c>
      <c r="V14" s="62">
        <f>'Glad70-before-LQ'!V14*$CG14*V$93</f>
        <v>0.00704470149213939</v>
      </c>
      <c r="W14" s="62">
        <f>'Glad70-before-LQ'!W14*$CG14*W$93</f>
        <v>0.16880733261164</v>
      </c>
      <c r="X14" s="64">
        <f>'Glad70-before-LQ'!X14*$CG14*X$93</f>
        <v>0</v>
      </c>
      <c r="Y14" s="62">
        <f>'Glad70-before-LQ'!Y14*$CG14*Y$93</f>
        <v>0.361871768163547</v>
      </c>
      <c r="Z14" s="62">
        <f>'Glad70-before-LQ'!Z14*$CG14*Z$93</f>
        <v>0.0233998199571703</v>
      </c>
      <c r="AA14" s="62">
        <f>'Glad70-before-LQ'!AA14*$CG14*AA$93</f>
        <v>0.0189726815021058</v>
      </c>
      <c r="AB14" s="62">
        <f>'Glad70-before-LQ'!AB14*$CG14*AB$93</f>
        <v>0.00130884790804317</v>
      </c>
      <c r="AC14" s="65">
        <f>'Glad70-before-LQ'!AC14*$CG14*AC$93</f>
        <v>0.0890725128742958</v>
      </c>
      <c r="AD14" s="62">
        <f>'Glad70-before-LQ'!AD14*$CG14*AD$93</f>
        <v>0.000526709751559176</v>
      </c>
      <c r="AE14" s="62">
        <f>'Glad70-before-LQ'!AE14*$CG14*AE$93</f>
        <v>0.00974666176924331</v>
      </c>
      <c r="AF14" s="62">
        <f>'Glad70-before-LQ'!AF14*$CG14*AF$93</f>
        <v>0.06767109317129121</v>
      </c>
      <c r="AG14" s="62">
        <f>'Glad70-before-LQ'!AG14*$CG14*AG$93</f>
        <v>0.06508354180524591</v>
      </c>
      <c r="AH14" s="62">
        <f>'Glad70-before-LQ'!AH14*$CG14*AH$93</f>
        <v>0.487577332873564</v>
      </c>
      <c r="AI14" s="62">
        <f>'Glad70-before-LQ'!AI14*$CG14*AI$93</f>
        <v>0.156513281935027</v>
      </c>
      <c r="AJ14" s="62">
        <f>'Glad70-before-LQ'!AJ14*$CG14*AJ$93</f>
        <v>0.245320446435692</v>
      </c>
      <c r="AK14" s="62">
        <f>'Glad70-before-LQ'!AK14*$CG14*AK$93</f>
        <v>0.0997464693043528</v>
      </c>
      <c r="AL14" s="62">
        <f>'Glad70-before-LQ'!AL14*$CG14*AL$93</f>
        <v>0.0381212870527853</v>
      </c>
      <c r="AM14" s="62">
        <f>'Glad70-before-LQ'!AM14*$CG14*AM$93</f>
        <v>0.054519495064675</v>
      </c>
      <c r="AN14" s="62">
        <f>'Glad70-before-LQ'!AN14*$CG14*AN$93</f>
        <v>0.136154457832097</v>
      </c>
      <c r="AO14" s="62">
        <f>'Glad70-before-LQ'!AO14*$CG14*AO$93</f>
        <v>0.233070662442372</v>
      </c>
      <c r="AP14" s="62">
        <f>'Glad70-before-LQ'!AP14*$CG14*AP$93</f>
        <v>0.0297359555816056</v>
      </c>
      <c r="AQ14" s="62">
        <f>'Glad70-before-LQ'!AQ14*$CG14*AQ$93</f>
        <v>0.00316360061141878</v>
      </c>
      <c r="AR14" s="62">
        <f>'Glad70-before-LQ'!AR14*$CG14*AR$93</f>
        <v>0.0107684783168228</v>
      </c>
      <c r="AS14" s="62">
        <f>'Glad70-before-LQ'!AS14*$CG14*AS$93</f>
        <v>0.347341146533762</v>
      </c>
      <c r="AT14" s="62">
        <f>'Glad70-before-LQ'!AT14*$CG14*AT$93</f>
        <v>0.00067557794325986</v>
      </c>
      <c r="AU14" s="62">
        <f>'Glad70-before-LQ'!AU14*$CG14*AU$93</f>
        <v>0.000761100282686606</v>
      </c>
      <c r="AV14" s="62">
        <f>'Glad70-before-LQ'!AV14*$CG14*AV$93</f>
        <v>0.000291329945565021</v>
      </c>
      <c r="AW14" s="62">
        <f>'Glad70-before-LQ'!AW14*$CG14*AW$93</f>
        <v>7.13257050445463e-05</v>
      </c>
      <c r="AX14" s="62">
        <f>'Glad70-before-LQ'!AX14*$CG14*AX$93</f>
        <v>0.0134592610367052</v>
      </c>
      <c r="AY14" s="62">
        <f>'Glad70-before-LQ'!AY14*$CG14*AY$93</f>
        <v>0.00011617600171456</v>
      </c>
      <c r="AZ14" s="62">
        <f>'Glad70-before-LQ'!AZ14*$CG14*AZ$93</f>
        <v>0.008011178338831689</v>
      </c>
      <c r="BA14" s="62">
        <f>'Glad70-before-LQ'!BA14*$CG14*BA$93</f>
        <v>0.00332045378359579</v>
      </c>
      <c r="BB14" s="62">
        <f>'Glad70-before-LQ'!BB14*$CG14*BB$93</f>
        <v>0.00245810946091746</v>
      </c>
      <c r="BC14" s="62">
        <f>'Glad70-before-LQ'!BC14*$CG14*BC$93</f>
        <v>0.0295374965217151</v>
      </c>
      <c r="BD14" s="62">
        <f>'Glad70-before-LQ'!BD14*$CG14*BD$93</f>
        <v>0.200104903430315</v>
      </c>
      <c r="BE14" s="62">
        <f>'Glad70-before-LQ'!BE14*$CG14*BE$93</f>
        <v>0.171619411495284</v>
      </c>
      <c r="BF14" s="62">
        <f>'Glad70-before-LQ'!BF14*$CG14*BF$93</f>
        <v>0.00177744300879187</v>
      </c>
      <c r="BG14" s="62">
        <f>'Glad70-before-LQ'!BG14*$CG14*BG$93</f>
        <v>0.08239677541520039</v>
      </c>
      <c r="BH14" s="62">
        <f>'Glad70-before-LQ'!BH14*$CG14*BH$93</f>
        <v>0.00928174492305078</v>
      </c>
      <c r="BI14" s="62">
        <f>'Glad70-before-LQ'!BI14*$CG14*BI$93</f>
        <v>0.122279119119123</v>
      </c>
      <c r="BJ14" s="62">
        <f>'Glad70-before-LQ'!BJ14*$CG14*BJ$93</f>
        <v>0.00250650060636069</v>
      </c>
      <c r="BK14" s="62">
        <f>'Glad70-before-LQ'!BK14*$CG14*BK$93</f>
        <v>0.0316929544943027</v>
      </c>
      <c r="BL14" s="62">
        <f>'Glad70-before-LQ'!BL14*$CG14*BL$93</f>
        <v>0.132208674395547</v>
      </c>
      <c r="BM14" s="62">
        <f>'Glad70-before-LQ'!BM14*$CG14*BM$93</f>
        <v>0.0206275414401347</v>
      </c>
      <c r="BN14" s="62">
        <f>'Glad70-before-LQ'!BN14*$CG14*BN$93</f>
        <v>0.00347030395985217</v>
      </c>
      <c r="BO14" s="62">
        <f>'Glad70-before-LQ'!BO14*$CG14*BO$93</f>
        <v>0.214435162156016</v>
      </c>
      <c r="BP14" s="62">
        <f>'Glad70-before-LQ'!BP14*$CG14*BP$93</f>
        <v>0.0461607673321424</v>
      </c>
      <c r="BQ14" s="62">
        <f>'Glad70-before-LQ'!BQ14*$CG14*BQ$93</f>
        <v>0.00109627133367243</v>
      </c>
      <c r="BR14" s="62">
        <f>'Glad70-before-LQ'!BR14*$CG14*BR$93</f>
        <v>0.00318936142088517</v>
      </c>
      <c r="BS14" s="62">
        <f>'Glad70-before-LQ'!BS14*$CG14*BS$93</f>
        <v>0.000632644522190058</v>
      </c>
      <c r="BT14" s="62">
        <f>'Glad70-before-LQ'!BT14*$CG14*BT$93</f>
        <v>0.0899751094467048</v>
      </c>
      <c r="BU14" s="62">
        <f>'Glad70-before-LQ'!BU14*$CG14*BU$93</f>
        <v>0.0212419796848108</v>
      </c>
      <c r="BV14" s="4">
        <f>SUM(D14:BU14)</f>
        <v>52.592230585225</v>
      </c>
      <c r="BW14" s="66">
        <f>'Glad-base'!BW14*'Households'!$B$3/'Households'!$B$7</f>
        <v>0.421551708784758</v>
      </c>
      <c r="BX14" s="66">
        <f>'Glad-base'!BX14*'Households'!$B$3/'Households'!$B$7</f>
        <v>0.396378150803296</v>
      </c>
      <c r="BY14" s="66">
        <f>'Glad-base'!BY14*'Businesses'!$B$4/'Businesses'!$C$4</f>
        <v>5.02123352068546</v>
      </c>
      <c r="BZ14" s="66">
        <f>'Glad-base'!BZ14*'Households'!$B$3/'Households'!$B$7</f>
        <v>0.0180418460144181</v>
      </c>
      <c r="CA14" s="66">
        <f>'Glad-base'!CA14*'Households'!$B$3/'Households'!$B$7</f>
        <v>0.25371704215242</v>
      </c>
      <c r="CB14" s="66">
        <f>'Glad-base'!CB14*'Glad-id-output'!B12/'Glad-id-output'!E12</f>
        <v>0.00154276174372804</v>
      </c>
      <c r="CC14" s="62">
        <f>'Exports'!D15</f>
        <v>1.7</v>
      </c>
      <c r="CD14" s="4">
        <f>SUM(BW14:CC14)</f>
        <v>7.81246503018408</v>
      </c>
      <c r="CE14" s="4">
        <f>SUM(CD14,BV14)</f>
        <v>60.4046956154091</v>
      </c>
      <c r="CF14" s="67">
        <v>0.00407922195591762</v>
      </c>
      <c r="CG14" s="67">
        <f>'Glad-id-output'!I12</f>
        <v>0.91</v>
      </c>
    </row>
    <row r="15" ht="20.05" customHeight="1">
      <c r="A15" t="s" s="58">
        <v>1</v>
      </c>
      <c r="B15" s="59">
        <v>11</v>
      </c>
      <c r="C15" t="s" s="60">
        <v>177</v>
      </c>
      <c r="D15" s="61">
        <f>'Glad70-before-LQ'!D15*$CG15*D$93</f>
        <v>0.226474707752012</v>
      </c>
      <c r="E15" s="62">
        <f>'Glad70-before-LQ'!E15*$CG15*E$93</f>
        <v>0.0358821070535806</v>
      </c>
      <c r="F15" s="62">
        <f>'Glad70-before-LQ'!F15*$CG15*F$93</f>
        <v>0.000416804189198999</v>
      </c>
      <c r="G15" s="62">
        <f>'Glad70-before-LQ'!G15*$CG15*G$93</f>
        <v>0.00713691978235134</v>
      </c>
      <c r="H15" s="62">
        <f>'Glad70-before-LQ'!H15*$CG15*H$93</f>
        <v>0.00648651541131488</v>
      </c>
      <c r="I15" s="62">
        <f>'Glad70-before-LQ'!I15*$CG15*I$93</f>
        <v>0.0104534732590165</v>
      </c>
      <c r="J15" s="62">
        <f>'Glad70-before-LQ'!J15*$CG15*J$93</f>
        <v>0.346822349186713</v>
      </c>
      <c r="K15" s="63">
        <f>'Glad70-before-LQ'!K15*$CG15*K$93</f>
        <v>0.0512753494199981</v>
      </c>
      <c r="L15" s="62">
        <f>'Glad70-before-LQ'!L15*$CG15*L$93</f>
        <v>0.00697105836919109</v>
      </c>
      <c r="M15" s="62">
        <f>'Glad70-before-LQ'!M15*$CG15*M$93</f>
        <v>0.0105807423705246</v>
      </c>
      <c r="N15" s="62">
        <f>'Glad70-before-LQ'!N15*$CG15*N$93</f>
        <v>0.462566830522091</v>
      </c>
      <c r="O15" s="62">
        <f>'Glad70-before-LQ'!O15*$CG15*O$93</f>
        <v>0.0356292076605269</v>
      </c>
      <c r="P15" s="62">
        <f>'Glad70-before-LQ'!P15*$CG15*P$93</f>
        <v>0.0258965908316038</v>
      </c>
      <c r="Q15" s="62">
        <f>'Glad70-before-LQ'!Q15*$CG15*Q$93</f>
        <v>0.00108613779837432</v>
      </c>
      <c r="R15" s="62">
        <f>'Glad70-before-LQ'!R15*$CG15*R$93</f>
        <v>0.000242552440123332</v>
      </c>
      <c r="S15" s="62">
        <f>'Glad70-before-LQ'!S15*$CG15*S$93</f>
        <v>0.000312453339970058</v>
      </c>
      <c r="T15" s="62">
        <f>'Glad70-before-LQ'!T15*$CG15*T$93</f>
        <v>0.0227502886134327</v>
      </c>
      <c r="U15" s="62">
        <f>'Glad70-before-LQ'!U15*$CG15*U$93</f>
        <v>0.366681707378317</v>
      </c>
      <c r="V15" s="62">
        <f>'Glad70-before-LQ'!V15*$CG15*V$93</f>
        <v>0.00262268775548577</v>
      </c>
      <c r="W15" s="62">
        <f>'Glad70-before-LQ'!W15*$CG15*W$93</f>
        <v>0.0330041823093181</v>
      </c>
      <c r="X15" s="64">
        <f>'Glad70-before-LQ'!X15*$CG15*X$93</f>
        <v>0</v>
      </c>
      <c r="Y15" s="62">
        <f>'Glad70-before-LQ'!Y15*$CG15*Y$93</f>
        <v>0.0257559597713109</v>
      </c>
      <c r="Z15" s="62">
        <f>'Glad70-before-LQ'!Z15*$CG15*Z$93</f>
        <v>0.00744508371503727</v>
      </c>
      <c r="AA15" s="62">
        <f>'Glad70-before-LQ'!AA15*$CG15*AA$93</f>
        <v>0.0106727380693004</v>
      </c>
      <c r="AB15" s="62">
        <f>'Glad70-before-LQ'!AB15*$CG15*AB$93</f>
        <v>0.000997643691672186</v>
      </c>
      <c r="AC15" s="65">
        <f>'Glad70-before-LQ'!AC15*$CG15*AC$93</f>
        <v>0.0223774628200238</v>
      </c>
      <c r="AD15" s="62">
        <f>'Glad70-before-LQ'!AD15*$CG15*AD$93</f>
        <v>0.000456025969797254</v>
      </c>
      <c r="AE15" s="62">
        <f>'Glad70-before-LQ'!AE15*$CG15*AE$93</f>
        <v>0.00472762094823539</v>
      </c>
      <c r="AF15" s="62">
        <f>'Glad70-before-LQ'!AF15*$CG15*AF$93</f>
        <v>0.0570897856121926</v>
      </c>
      <c r="AG15" s="62">
        <f>'Glad70-before-LQ'!AG15*$CG15*AG$93</f>
        <v>0.0148812581541049</v>
      </c>
      <c r="AH15" s="62">
        <f>'Glad70-before-LQ'!AH15*$CG15*AH$93</f>
        <v>0.0950112800240782</v>
      </c>
      <c r="AI15" s="62">
        <f>'Glad70-before-LQ'!AI15*$CG15*AI$93</f>
        <v>0.0910578403507208</v>
      </c>
      <c r="AJ15" s="62">
        <f>'Glad70-before-LQ'!AJ15*$CG15*AJ$93</f>
        <v>0.226575729858956</v>
      </c>
      <c r="AK15" s="62">
        <f>'Glad70-before-LQ'!AK15*$CG15*AK$93</f>
        <v>0.483808325543262</v>
      </c>
      <c r="AL15" s="62">
        <f>'Glad70-before-LQ'!AL15*$CG15*AL$93</f>
        <v>0.363633930258713</v>
      </c>
      <c r="AM15" s="62">
        <f>'Glad70-before-LQ'!AM15*$CG15*AM$93</f>
        <v>3.54585415445836</v>
      </c>
      <c r="AN15" s="62">
        <f>'Glad70-before-LQ'!AN15*$CG15*AN$93</f>
        <v>0.0219057442076449</v>
      </c>
      <c r="AO15" s="62">
        <f>'Glad70-before-LQ'!AO15*$CG15*AO$93</f>
        <v>0.0426145806428521</v>
      </c>
      <c r="AP15" s="62">
        <f>'Glad70-before-LQ'!AP15*$CG15*AP$93</f>
        <v>0.0117626602136936</v>
      </c>
      <c r="AQ15" s="62">
        <f>'Glad70-before-LQ'!AQ15*$CG15*AQ$93</f>
        <v>0.000971497328397761</v>
      </c>
      <c r="AR15" s="62">
        <f>'Glad70-before-LQ'!AR15*$CG15*AR$93</f>
        <v>0.00555666939117273</v>
      </c>
      <c r="AS15" s="62">
        <f>'Glad70-before-LQ'!AS15*$CG15*AS$93</f>
        <v>0.0252075987040364</v>
      </c>
      <c r="AT15" s="62">
        <f>'Glad70-before-LQ'!AT15*$CG15*AT$93</f>
        <v>0.000250398249937331</v>
      </c>
      <c r="AU15" s="62">
        <f>'Glad70-before-LQ'!AU15*$CG15*AU$93</f>
        <v>0.000882696197674788</v>
      </c>
      <c r="AV15" s="62">
        <f>'Glad70-before-LQ'!AV15*$CG15*AV$93</f>
        <v>9.01716094866163e-05</v>
      </c>
      <c r="AW15" s="62">
        <f>'Glad70-before-LQ'!AW15*$CG15*AW$93</f>
        <v>0.000269021969849358</v>
      </c>
      <c r="AX15" s="62">
        <f>'Glad70-before-LQ'!AX15*$CG15*AX$93</f>
        <v>0.00184781197000587</v>
      </c>
      <c r="AY15" s="62">
        <f>'Glad70-before-LQ'!AY15*$CG15*AY$93</f>
        <v>4.05897278539784e-05</v>
      </c>
      <c r="AZ15" s="62">
        <f>'Glad70-before-LQ'!AZ15*$CG15*AZ$93</f>
        <v>0.00207480543947145</v>
      </c>
      <c r="BA15" s="62">
        <f>'Glad70-before-LQ'!BA15*$CG15*BA$93</f>
        <v>0.00102779971277356</v>
      </c>
      <c r="BB15" s="62">
        <f>'Glad70-before-LQ'!BB15*$CG15*BB$93</f>
        <v>0.00230014637075829</v>
      </c>
      <c r="BC15" s="62">
        <f>'Glad70-before-LQ'!BC15*$CG15*BC$93</f>
        <v>0.0236988187885326</v>
      </c>
      <c r="BD15" s="62">
        <f>'Glad70-before-LQ'!BD15*$CG15*BD$93</f>
        <v>0.0150017748874823</v>
      </c>
      <c r="BE15" s="62">
        <f>'Glad70-before-LQ'!BE15*$CG15*BE$93</f>
        <v>0.160229281679984</v>
      </c>
      <c r="BF15" s="62">
        <f>'Glad70-before-LQ'!BF15*$CG15*BF$93</f>
        <v>0.0008506954092025719</v>
      </c>
      <c r="BG15" s="62">
        <f>'Glad70-before-LQ'!BG15*$CG15*BG$93</f>
        <v>0.055554242607925</v>
      </c>
      <c r="BH15" s="62">
        <f>'Glad70-before-LQ'!BH15*$CG15*BH$93</f>
        <v>0.0159247832653706</v>
      </c>
      <c r="BI15" s="62">
        <f>'Glad70-before-LQ'!BI15*$CG15*BI$93</f>
        <v>0.018101115694032</v>
      </c>
      <c r="BJ15" s="62">
        <f>'Glad70-before-LQ'!BJ15*$CG15*BJ$93</f>
        <v>0.00109275290831185</v>
      </c>
      <c r="BK15" s="62">
        <f>'Glad70-before-LQ'!BK15*$CG15*BK$93</f>
        <v>0.108671022028797</v>
      </c>
      <c r="BL15" s="62">
        <f>'Glad70-before-LQ'!BL15*$CG15*BL$93</f>
        <v>0.245880488879547</v>
      </c>
      <c r="BM15" s="62">
        <f>'Glad70-before-LQ'!BM15*$CG15*BM$93</f>
        <v>0.0404533283869551</v>
      </c>
      <c r="BN15" s="62">
        <f>'Glad70-before-LQ'!BN15*$CG15*BN$93</f>
        <v>0.00323873103538548</v>
      </c>
      <c r="BO15" s="62">
        <f>'Glad70-before-LQ'!BO15*$CG15*BO$93</f>
        <v>0.77105756848996</v>
      </c>
      <c r="BP15" s="62">
        <f>'Glad70-before-LQ'!BP15*$CG15*BP$93</f>
        <v>0.777667202083566</v>
      </c>
      <c r="BQ15" s="62">
        <f>'Glad70-before-LQ'!BQ15*$CG15*BQ$93</f>
        <v>0.00238082095176327</v>
      </c>
      <c r="BR15" s="62">
        <f>'Glad70-before-LQ'!BR15*$CG15*BR$93</f>
        <v>0.0584723674400565</v>
      </c>
      <c r="BS15" s="62">
        <f>'Glad70-before-LQ'!BS15*$CG15*BS$93</f>
        <v>0.0037576989536438</v>
      </c>
      <c r="BT15" s="62">
        <f>'Glad70-before-LQ'!BT15*$CG15*BT$93</f>
        <v>0.06376488549270209</v>
      </c>
      <c r="BU15" s="62">
        <f>'Glad70-before-LQ'!BU15*$CG15*BU$93</f>
        <v>0.0553973419943919</v>
      </c>
      <c r="BV15" s="4">
        <f>SUM(D15:BU15)</f>
        <v>9.141634617402129</v>
      </c>
      <c r="BW15" s="66">
        <f>'Glad-base'!BW15*'Households'!$B$3/'Households'!$B$7</f>
        <v>91.56055126217301</v>
      </c>
      <c r="BX15" s="66">
        <f>'Glad-base'!BX15*'Households'!$B$3/'Households'!$B$7</f>
        <v>0.00773149467559217</v>
      </c>
      <c r="BY15" s="66">
        <f>'Glad-base'!BY15*'Businesses'!$B$4/'Businesses'!$C$4</f>
        <v>1.11469031094661</v>
      </c>
      <c r="BZ15" s="66">
        <f>'Glad-base'!BZ15*'Households'!$B$3/'Households'!$B$7</f>
        <v>0.104183062554068</v>
      </c>
      <c r="CA15" s="66">
        <f>'Glad-base'!CA15*'Households'!$B$3/'Households'!$B$7</f>
        <v>0.451455160968074</v>
      </c>
      <c r="CB15" s="66">
        <f>'Glad-base'!CB15*'Glad-id-output'!B13/'Glad-id-output'!E13</f>
        <v>0.002111686544266</v>
      </c>
      <c r="CC15" s="62">
        <f>'Exports'!D16</f>
        <v>12.6</v>
      </c>
      <c r="CD15" s="4">
        <f>SUM(BW15:CC15)</f>
        <v>105.840722977862</v>
      </c>
      <c r="CE15" s="4">
        <f>SUM(CD15,BV15)</f>
        <v>114.982357595264</v>
      </c>
      <c r="CF15" s="67">
        <v>0.000589099632948171</v>
      </c>
      <c r="CG15" s="67">
        <f>'Glad-id-output'!I13</f>
        <v>0.09533171279296949</v>
      </c>
    </row>
    <row r="16" ht="20.05" customHeight="1">
      <c r="A16" t="s" s="58">
        <v>1</v>
      </c>
      <c r="B16" s="59">
        <v>12</v>
      </c>
      <c r="C16" t="s" s="60">
        <v>178</v>
      </c>
      <c r="D16" s="61">
        <f>'Glad70-before-LQ'!D16*$CG16*D$93</f>
        <v>0.00829852256512038</v>
      </c>
      <c r="E16" s="62">
        <f>'Glad70-before-LQ'!E16*$CG16*E$93</f>
        <v>0.000961483409839238</v>
      </c>
      <c r="F16" s="62">
        <f>'Glad70-before-LQ'!F16*$CG16*F$93</f>
        <v>7.56218276283285e-05</v>
      </c>
      <c r="G16" s="62">
        <f>'Glad70-before-LQ'!G16*$CG16*G$93</f>
        <v>0.000352203589175626</v>
      </c>
      <c r="H16" s="62">
        <f>'Glad70-before-LQ'!H16*$CG16*H$93</f>
        <v>0.0012769808439178</v>
      </c>
      <c r="I16" s="62">
        <f>'Glad70-before-LQ'!I16*$CG16*I$93</f>
        <v>0.00220546378301953</v>
      </c>
      <c r="J16" s="62">
        <f>'Glad70-before-LQ'!J16*$CG16*J$93</f>
        <v>0.0781824408979175</v>
      </c>
      <c r="K16" s="63">
        <f>'Glad70-before-LQ'!K16*$CG16*K$93</f>
        <v>0.0124379434010842</v>
      </c>
      <c r="L16" s="62">
        <f>'Glad70-before-LQ'!L16*$CG16*L$93</f>
        <v>0.00304357838207901</v>
      </c>
      <c r="M16" s="62">
        <f>'Glad70-before-LQ'!M16*$CG16*M$93</f>
        <v>0.000698280921106086</v>
      </c>
      <c r="N16" s="62">
        <f>'Glad70-before-LQ'!N16*$CG16*N$93</f>
        <v>0.011199035564362</v>
      </c>
      <c r="O16" s="62">
        <f>'Glad70-before-LQ'!O16*$CG16*O$93</f>
        <v>0.0624951608086233</v>
      </c>
      <c r="P16" s="62">
        <f>'Glad70-before-LQ'!P16*$CG16*P$93</f>
        <v>0.000597057749529558</v>
      </c>
      <c r="Q16" s="62">
        <f>'Glad70-before-LQ'!Q16*$CG16*Q$93</f>
        <v>0.000420310083594104</v>
      </c>
      <c r="R16" s="62">
        <f>'Glad70-before-LQ'!R16*$CG16*R$93</f>
        <v>0.000149588602229176</v>
      </c>
      <c r="S16" s="62">
        <f>'Glad70-before-LQ'!S16*$CG16*S$93</f>
        <v>0.000249836259601322</v>
      </c>
      <c r="T16" s="62">
        <f>'Glad70-before-LQ'!T16*$CG16*T$93</f>
        <v>0.0028237192075057</v>
      </c>
      <c r="U16" s="62">
        <f>'Glad70-before-LQ'!U16*$CG16*U$93</f>
        <v>0.0424139485493454</v>
      </c>
      <c r="V16" s="62">
        <f>'Glad70-before-LQ'!V16*$CG16*V$93</f>
        <v>0.00157859820931079</v>
      </c>
      <c r="W16" s="62">
        <f>'Glad70-before-LQ'!W16*$CG16*W$93</f>
        <v>0.014445019070757</v>
      </c>
      <c r="X16" s="64">
        <f>'Glad70-before-LQ'!X16*$CG16*X$93</f>
        <v>0</v>
      </c>
      <c r="Y16" s="62">
        <f>'Glad70-before-LQ'!Y16*$CG16*Y$93</f>
        <v>0.00785134774108504</v>
      </c>
      <c r="Z16" s="62">
        <f>'Glad70-before-LQ'!Z16*$CG16*Z$93</f>
        <v>0.00193054517949002</v>
      </c>
      <c r="AA16" s="62">
        <f>'Glad70-before-LQ'!AA16*$CG16*AA$93</f>
        <v>0.00228612147914436</v>
      </c>
      <c r="AB16" s="62">
        <f>'Glad70-before-LQ'!AB16*$CG16*AB$93</f>
        <v>0.000142090347343221</v>
      </c>
      <c r="AC16" s="65">
        <f>'Glad70-before-LQ'!AC16*$CG16*AC$93</f>
        <v>0.00468407565919076</v>
      </c>
      <c r="AD16" s="62">
        <f>'Glad70-before-LQ'!AD16*$CG16*AD$93</f>
        <v>4.12847392816105e-05</v>
      </c>
      <c r="AE16" s="62">
        <f>'Glad70-before-LQ'!AE16*$CG16*AE$93</f>
        <v>0.00166365366840565</v>
      </c>
      <c r="AF16" s="62">
        <f>'Glad70-before-LQ'!AF16*$CG16*AF$93</f>
        <v>0.00155952471955324</v>
      </c>
      <c r="AG16" s="62">
        <f>'Glad70-before-LQ'!AG16*$CG16*AG$93</f>
        <v>0.00320613570243784</v>
      </c>
      <c r="AH16" s="62">
        <f>'Glad70-before-LQ'!AH16*$CG16*AH$93</f>
        <v>0.0196546836014236</v>
      </c>
      <c r="AI16" s="62">
        <f>'Glad70-before-LQ'!AI16*$CG16*AI$93</f>
        <v>0.0142121372023318</v>
      </c>
      <c r="AJ16" s="62">
        <f>'Glad70-before-LQ'!AJ16*$CG16*AJ$93</f>
        <v>0.00634058993417393</v>
      </c>
      <c r="AK16" s="62">
        <f>'Glad70-before-LQ'!AK16*$CG16*AK$93</f>
        <v>0.0125235859970471</v>
      </c>
      <c r="AL16" s="62">
        <f>'Glad70-before-LQ'!AL16*$CG16*AL$93</f>
        <v>0.18594994788451</v>
      </c>
      <c r="AM16" s="62">
        <f>'Glad70-before-LQ'!AM16*$CG16*AM$93</f>
        <v>0.832417320847785</v>
      </c>
      <c r="AN16" s="62">
        <f>'Glad70-before-LQ'!AN16*$CG16*AN$93</f>
        <v>0.0054205584896241</v>
      </c>
      <c r="AO16" s="62">
        <f>'Glad70-before-LQ'!AO16*$CG16*AO$93</f>
        <v>0.0118911678631943</v>
      </c>
      <c r="AP16" s="62">
        <f>'Glad70-before-LQ'!AP16*$CG16*AP$93</f>
        <v>0.00113419598144008</v>
      </c>
      <c r="AQ16" s="62">
        <f>'Glad70-before-LQ'!AQ16*$CG16*AQ$93</f>
        <v>0.00204363808178242</v>
      </c>
      <c r="AR16" s="62">
        <f>'Glad70-before-LQ'!AR16*$CG16*AR$93</f>
        <v>0.000507640118521225</v>
      </c>
      <c r="AS16" s="62">
        <f>'Glad70-before-LQ'!AS16*$CG16*AS$93</f>
        <v>0.00454613536744509</v>
      </c>
      <c r="AT16" s="62">
        <f>'Glad70-before-LQ'!AT16*$CG16*AT$93</f>
        <v>7.193734119465209e-05</v>
      </c>
      <c r="AU16" s="62">
        <f>'Glad70-before-LQ'!AU16*$CG16*AU$93</f>
        <v>5.6974334415718e-05</v>
      </c>
      <c r="AV16" s="62">
        <f>'Glad70-before-LQ'!AV16*$CG16*AV$93</f>
        <v>1.919061478109e-05</v>
      </c>
      <c r="AW16" s="62">
        <f>'Glad70-before-LQ'!AW16*$CG16*AW$93</f>
        <v>4.24017823509503e-05</v>
      </c>
      <c r="AX16" s="62">
        <f>'Glad70-before-LQ'!AX16*$CG16*AX$93</f>
        <v>0.000322772088958022</v>
      </c>
      <c r="AY16" s="62">
        <f>'Glad70-before-LQ'!AY16*$CG16*AY$93</f>
        <v>8.56425079654926e-06</v>
      </c>
      <c r="AZ16" s="62">
        <f>'Glad70-before-LQ'!AZ16*$CG16*AZ$93</f>
        <v>0.00320844051844234</v>
      </c>
      <c r="BA16" s="62">
        <f>'Glad70-before-LQ'!BA16*$CG16*BA$93</f>
        <v>0.00065328293255949</v>
      </c>
      <c r="BB16" s="62">
        <f>'Glad70-before-LQ'!BB16*$CG16*BB$93</f>
        <v>0.00077176479302409</v>
      </c>
      <c r="BC16" s="62">
        <f>'Glad70-before-LQ'!BC16*$CG16*BC$93</f>
        <v>0.00379456484360242</v>
      </c>
      <c r="BD16" s="62">
        <f>'Glad70-before-LQ'!BD16*$CG16*BD$93</f>
        <v>0.00350000917933429</v>
      </c>
      <c r="BE16" s="62">
        <f>'Glad70-before-LQ'!BE16*$CG16*BE$93</f>
        <v>0.0145786988898544</v>
      </c>
      <c r="BF16" s="62">
        <f>'Glad70-before-LQ'!BF16*$CG16*BF$93</f>
        <v>0.000159348464649054</v>
      </c>
      <c r="BG16" s="62">
        <f>'Glad70-before-LQ'!BG16*$CG16*BG$93</f>
        <v>0.00542882751383935</v>
      </c>
      <c r="BH16" s="62">
        <f>'Glad70-before-LQ'!BH16*$CG16*BH$93</f>
        <v>0.00178186372571542</v>
      </c>
      <c r="BI16" s="62">
        <f>'Glad70-before-LQ'!BI16*$CG16*BI$93</f>
        <v>0.0130632108242091</v>
      </c>
      <c r="BJ16" s="62">
        <f>'Glad70-before-LQ'!BJ16*$CG16*BJ$93</f>
        <v>0.000290811044367255</v>
      </c>
      <c r="BK16" s="62">
        <f>'Glad70-before-LQ'!BK16*$CG16*BK$93</f>
        <v>0.00452273141573812</v>
      </c>
      <c r="BL16" s="62">
        <f>'Glad70-before-LQ'!BL16*$CG16*BL$93</f>
        <v>0.008830958548535521</v>
      </c>
      <c r="BM16" s="62">
        <f>'Glad70-before-LQ'!BM16*$CG16*BM$93</f>
        <v>0.00590252934804358</v>
      </c>
      <c r="BN16" s="62">
        <f>'Glad70-before-LQ'!BN16*$CG16*BN$93</f>
        <v>0.000348143807473487</v>
      </c>
      <c r="BO16" s="62">
        <f>'Glad70-before-LQ'!BO16*$CG16*BO$93</f>
        <v>0.0258325597439117</v>
      </c>
      <c r="BP16" s="62">
        <f>'Glad70-before-LQ'!BP16*$CG16*BP$93</f>
        <v>0.0287717308542942</v>
      </c>
      <c r="BQ16" s="62">
        <f>'Glad70-before-LQ'!BQ16*$CG16*BQ$93</f>
        <v>8.36020816176778e-05</v>
      </c>
      <c r="BR16" s="62">
        <f>'Glad70-before-LQ'!BR16*$CG16*BR$93</f>
        <v>0.00696128836753009</v>
      </c>
      <c r="BS16" s="62">
        <f>'Glad70-before-LQ'!BS16*$CG16*BS$93</f>
        <v>0.00410850806495097</v>
      </c>
      <c r="BT16" s="62">
        <f>'Glad70-before-LQ'!BT16*$CG16*BT$93</f>
        <v>0.0107711435585468</v>
      </c>
      <c r="BU16" s="62">
        <f>'Glad70-before-LQ'!BU16*$CG16*BU$93</f>
        <v>0.00646346491167989</v>
      </c>
      <c r="BV16" s="4">
        <f>SUM(D16:BU16)</f>
        <v>1.51426049817537</v>
      </c>
      <c r="BW16" s="66">
        <f>'Glad-base'!BW16*'Households'!$B$3/'Households'!$B$7</f>
        <v>29.1450175440989</v>
      </c>
      <c r="BX16" s="66">
        <f>'Glad-base'!BX16*'Households'!$B$3/'Households'!$B$7</f>
        <v>0.000973564665293512</v>
      </c>
      <c r="BY16" s="66">
        <f>'Glad-base'!BY16*'Businesses'!$B$4/'Businesses'!$C$4</f>
        <v>0.137828024792385</v>
      </c>
      <c r="BZ16" s="66">
        <f>'Glad-base'!BZ16*'Households'!$B$3/'Households'!$B$7</f>
        <v>0.0118347368589083</v>
      </c>
      <c r="CA16" s="66">
        <f>'Glad-base'!CA16*'Households'!$B$3/'Households'!$B$7</f>
        <v>0.055988476869207</v>
      </c>
      <c r="CB16" s="66">
        <f>'Glad-base'!CB16*'Glad-id-output'!B14/'Glad-id-output'!E14</f>
        <v>0.06572856718715619</v>
      </c>
      <c r="CC16" s="62">
        <f>'Exports'!D17</f>
        <v>4.3</v>
      </c>
      <c r="CD16" s="4">
        <f>SUM(BW16:CC16)</f>
        <v>33.7173709144719</v>
      </c>
      <c r="CE16" s="4">
        <f>SUM(CD16,BV16)</f>
        <v>35.2316314126473</v>
      </c>
      <c r="CF16" s="67">
        <v>0.000956248004131119</v>
      </c>
      <c r="CG16" s="67">
        <f>'Glad-id-output'!I14</f>
        <v>0.154745912219399</v>
      </c>
    </row>
    <row r="17" ht="20.05" customHeight="1">
      <c r="A17" t="s" s="58">
        <v>1</v>
      </c>
      <c r="B17" s="59">
        <v>13</v>
      </c>
      <c r="C17" t="s" s="60">
        <v>101</v>
      </c>
      <c r="D17" s="61">
        <f>'Glad70-before-LQ'!D17*$CG17*D$93</f>
        <v>0.00567407700138339</v>
      </c>
      <c r="E17" s="62">
        <f>'Glad70-before-LQ'!E17*$CG17*E$93</f>
        <v>0.0013959028448005</v>
      </c>
      <c r="F17" s="62">
        <f>'Glad70-before-LQ'!F17*$CG17*F$93</f>
        <v>0.0002566775700385</v>
      </c>
      <c r="G17" s="62">
        <f>'Glad70-before-LQ'!G17*$CG17*G$93</f>
        <v>0.00136346464659488</v>
      </c>
      <c r="H17" s="62">
        <f>'Glad70-before-LQ'!H17*$CG17*H$93</f>
        <v>0.00081638961157158</v>
      </c>
      <c r="I17" s="62">
        <f>'Glad70-before-LQ'!I17*$CG17*I$93</f>
        <v>0.00246617638377806</v>
      </c>
      <c r="J17" s="62">
        <f>'Glad70-before-LQ'!J17*$CG17*J$93</f>
        <v>0.144416884920777</v>
      </c>
      <c r="K17" s="63">
        <f>'Glad70-before-LQ'!K17*$CG17*K$93</f>
        <v>0.00816539255184549</v>
      </c>
      <c r="L17" s="62">
        <f>'Glad70-before-LQ'!L17*$CG17*L$93</f>
        <v>0.00165403561034907</v>
      </c>
      <c r="M17" s="62">
        <f>'Glad70-before-LQ'!M17*$CG17*M$93</f>
        <v>0.000662533676021064</v>
      </c>
      <c r="N17" s="62">
        <f>'Glad70-before-LQ'!N17*$CG17*N$93</f>
        <v>0.00349452270803168</v>
      </c>
      <c r="O17" s="62">
        <f>'Glad70-before-LQ'!O17*$CG17*O$93</f>
        <v>0.000790310381558183</v>
      </c>
      <c r="P17" s="62">
        <f>'Glad70-before-LQ'!P17*$CG17*P$93</f>
        <v>0.02349816712907</v>
      </c>
      <c r="Q17" s="62">
        <f>'Glad70-before-LQ'!Q17*$CG17*Q$93</f>
        <v>0.000874502616129875</v>
      </c>
      <c r="R17" s="62">
        <f>'Glad70-before-LQ'!R17*$CG17*R$93</f>
        <v>0.000184106124417107</v>
      </c>
      <c r="S17" s="62">
        <f>'Glad70-before-LQ'!S17*$CG17*S$93</f>
        <v>0.00175311000621062</v>
      </c>
      <c r="T17" s="62">
        <f>'Glad70-before-LQ'!T17*$CG17*T$93</f>
        <v>0.00161141438662607</v>
      </c>
      <c r="U17" s="62">
        <f>'Glad70-before-LQ'!U17*$CG17*U$93</f>
        <v>0.06746107326599091</v>
      </c>
      <c r="V17" s="62">
        <f>'Glad70-before-LQ'!V17*$CG17*V$93</f>
        <v>0.00644969482566512</v>
      </c>
      <c r="W17" s="62">
        <f>'Glad70-before-LQ'!W17*$CG17*W$93</f>
        <v>0.0230201537864577</v>
      </c>
      <c r="X17" s="64">
        <f>'Glad70-before-LQ'!X17*$CG17*X$93</f>
        <v>0</v>
      </c>
      <c r="Y17" s="62">
        <f>'Glad70-before-LQ'!Y17*$CG17*Y$93</f>
        <v>0.026794034258281</v>
      </c>
      <c r="Z17" s="62">
        <f>'Glad70-before-LQ'!Z17*$CG17*Z$93</f>
        <v>0.008993888269414409</v>
      </c>
      <c r="AA17" s="62">
        <f>'Glad70-before-LQ'!AA17*$CG17*AA$93</f>
        <v>0.009540625046892509</v>
      </c>
      <c r="AB17" s="62">
        <f>'Glad70-before-LQ'!AB17*$CG17*AB$93</f>
        <v>0.00347582763225316</v>
      </c>
      <c r="AC17" s="65">
        <f>'Glad70-before-LQ'!AC17*$CG17*AC$93</f>
        <v>0.00471258615192288</v>
      </c>
      <c r="AD17" s="62">
        <f>'Glad70-before-LQ'!AD17*$CG17*AD$93</f>
        <v>3.00312759458962e-05</v>
      </c>
      <c r="AE17" s="62">
        <f>'Glad70-before-LQ'!AE17*$CG17*AE$93</f>
        <v>0.00302223810966596</v>
      </c>
      <c r="AF17" s="62">
        <f>'Glad70-before-LQ'!AF17*$CG17*AF$93</f>
        <v>0.00847511013096898</v>
      </c>
      <c r="AG17" s="62">
        <f>'Glad70-before-LQ'!AG17*$CG17*AG$93</f>
        <v>0.0647415898655436</v>
      </c>
      <c r="AH17" s="62">
        <f>'Glad70-before-LQ'!AH17*$CG17*AH$93</f>
        <v>0.0516170163041992</v>
      </c>
      <c r="AI17" s="62">
        <f>'Glad70-before-LQ'!AI17*$CG17*AI$93</f>
        <v>0.133063159199105</v>
      </c>
      <c r="AJ17" s="62">
        <f>'Glad70-before-LQ'!AJ17*$CG17*AJ$93</f>
        <v>0.0335165968777463</v>
      </c>
      <c r="AK17" s="62">
        <f>'Glad70-before-LQ'!AK17*$CG17*AK$93</f>
        <v>0.0218395281076209</v>
      </c>
      <c r="AL17" s="62">
        <f>'Glad70-before-LQ'!AL17*$CG17*AL$93</f>
        <v>0.00512210239269372</v>
      </c>
      <c r="AM17" s="62">
        <f>'Glad70-before-LQ'!AM17*$CG17*AM$93</f>
        <v>0.0146544140999048</v>
      </c>
      <c r="AN17" s="62">
        <f>'Glad70-before-LQ'!AN17*$CG17*AN$93</f>
        <v>0.0213848299105725</v>
      </c>
      <c r="AO17" s="62">
        <f>'Glad70-before-LQ'!AO17*$CG17*AO$93</f>
        <v>0.0116679187781916</v>
      </c>
      <c r="AP17" s="62">
        <f>'Glad70-before-LQ'!AP17*$CG17*AP$93</f>
        <v>0.00546494135740088</v>
      </c>
      <c r="AQ17" s="62">
        <f>'Glad70-before-LQ'!AQ17*$CG17*AQ$93</f>
        <v>0.000424375620091696</v>
      </c>
      <c r="AR17" s="62">
        <f>'Glad70-before-LQ'!AR17*$CG17*AR$93</f>
        <v>0.00112637043980711</v>
      </c>
      <c r="AS17" s="62">
        <f>'Glad70-before-LQ'!AS17*$CG17*AS$93</f>
        <v>0.00245303445628269</v>
      </c>
      <c r="AT17" s="62">
        <f>'Glad70-before-LQ'!AT17*$CG17*AT$93</f>
        <v>0.000252065721947126</v>
      </c>
      <c r="AU17" s="62">
        <f>'Glad70-before-LQ'!AU17*$CG17*AU$93</f>
        <v>0.000265737524901654</v>
      </c>
      <c r="AV17" s="62">
        <f>'Glad70-before-LQ'!AV17*$CG17*AV$93</f>
        <v>4.3708686219954e-05</v>
      </c>
      <c r="AW17" s="62">
        <f>'Glad70-before-LQ'!AW17*$CG17*AW$93</f>
        <v>2.71550039800911e-05</v>
      </c>
      <c r="AX17" s="62">
        <f>'Glad70-before-LQ'!AX17*$CG17*AX$93</f>
        <v>0.000350977592603329</v>
      </c>
      <c r="AY17" s="62">
        <f>'Glad70-before-LQ'!AY17*$CG17*AY$93</f>
        <v>1.97142841856568e-05</v>
      </c>
      <c r="AZ17" s="62">
        <f>'Glad70-before-LQ'!AZ17*$CG17*AZ$93</f>
        <v>0.000396427023550963</v>
      </c>
      <c r="BA17" s="62">
        <f>'Glad70-before-LQ'!BA17*$CG17*BA$93</f>
        <v>0.000107019017247441</v>
      </c>
      <c r="BB17" s="62">
        <f>'Glad70-before-LQ'!BB17*$CG17*BB$93</f>
        <v>0.000463773702952531</v>
      </c>
      <c r="BC17" s="62">
        <f>'Glad70-before-LQ'!BC17*$CG17*BC$93</f>
        <v>0.00264775469034285</v>
      </c>
      <c r="BD17" s="62">
        <f>'Glad70-before-LQ'!BD17*$CG17*BD$93</f>
        <v>0.00112319645002429</v>
      </c>
      <c r="BE17" s="62">
        <f>'Glad70-before-LQ'!BE17*$CG17*BE$93</f>
        <v>0.0111905098119597</v>
      </c>
      <c r="BF17" s="62">
        <f>'Glad70-before-LQ'!BF17*$CG17*BF$93</f>
        <v>0.000101450218764069</v>
      </c>
      <c r="BG17" s="62">
        <f>'Glad70-before-LQ'!BG17*$CG17*BG$93</f>
        <v>0.0046035242972095</v>
      </c>
      <c r="BH17" s="62">
        <f>'Glad70-before-LQ'!BH17*$CG17*BH$93</f>
        <v>0.00177008661861474</v>
      </c>
      <c r="BI17" s="62">
        <f>'Glad70-before-LQ'!BI17*$CG17*BI$93</f>
        <v>0.00258268782048079</v>
      </c>
      <c r="BJ17" s="62">
        <f>'Glad70-before-LQ'!BJ17*$CG17*BJ$93</f>
        <v>0.000107890240909936</v>
      </c>
      <c r="BK17" s="62">
        <f>'Glad70-before-LQ'!BK17*$CG17*BK$93</f>
        <v>0.00632911959464996</v>
      </c>
      <c r="BL17" s="62">
        <f>'Glad70-before-LQ'!BL17*$CG17*BL$93</f>
        <v>0.0648135821759943</v>
      </c>
      <c r="BM17" s="62">
        <f>'Glad70-before-LQ'!BM17*$CG17*BM$93</f>
        <v>0.00578742249417888</v>
      </c>
      <c r="BN17" s="62">
        <f>'Glad70-before-LQ'!BN17*$CG17*BN$93</f>
        <v>0.000362654331432035</v>
      </c>
      <c r="BO17" s="62">
        <f>'Glad70-before-LQ'!BO17*$CG17*BO$93</f>
        <v>0.0516093775458856</v>
      </c>
      <c r="BP17" s="62">
        <f>'Glad70-before-LQ'!BP17*$CG17*BP$93</f>
        <v>0.0219111537667986</v>
      </c>
      <c r="BQ17" s="62">
        <f>'Glad70-before-LQ'!BQ17*$CG17*BQ$93</f>
        <v>0.000267441138901038</v>
      </c>
      <c r="BR17" s="62">
        <f>'Glad70-before-LQ'!BR17*$CG17*BR$93</f>
        <v>0.00617143515972345</v>
      </c>
      <c r="BS17" s="62">
        <f>'Glad70-before-LQ'!BS17*$CG17*BS$93</f>
        <v>0.000500624570474553</v>
      </c>
      <c r="BT17" s="62">
        <f>'Glad70-before-LQ'!BT17*$CG17*BT$93</f>
        <v>0.0235471714484293</v>
      </c>
      <c r="BU17" s="62">
        <f>'Glad70-before-LQ'!BU17*$CG17*BU$93</f>
        <v>0.0108240422597001</v>
      </c>
      <c r="BV17" s="4">
        <f>SUM(D17:BU17)</f>
        <v>0.946306511523884</v>
      </c>
      <c r="BW17" s="66">
        <f>'Glad-base'!BW17*'Households'!$B$3/'Households'!$B$7</f>
        <v>4.1277729676931</v>
      </c>
      <c r="BX17" s="66">
        <f>'Glad-base'!BX17*'Households'!$B$3/'Households'!$B$7</f>
        <v>4.26923480947477e-05</v>
      </c>
      <c r="BY17" s="66">
        <f>'Glad-base'!BY17*'Businesses'!$B$4/'Businesses'!$C$4</f>
        <v>0.702448129050777</v>
      </c>
      <c r="BZ17" s="66">
        <f>'Glad-base'!BZ17*'Households'!$B$3/'Households'!$B$7</f>
        <v>0.06995126307929971</v>
      </c>
      <c r="CA17" s="66">
        <f>'Glad-base'!CA17*'Households'!$B$3/'Households'!$B$7</f>
        <v>0.678231838733265</v>
      </c>
      <c r="CB17" s="66">
        <f>'Glad-base'!CB17*'Glad-id-output'!B15/'Glad-id-output'!E15</f>
        <v>0.0163820445550065</v>
      </c>
      <c r="CC17" s="62">
        <f>'Exports'!D18</f>
        <v>1</v>
      </c>
      <c r="CD17" s="4">
        <f>SUM(BW17:CC17)</f>
        <v>6.59482893545954</v>
      </c>
      <c r="CE17" s="4">
        <f>SUM(CD17,BV17)</f>
        <v>7.54113544698342</v>
      </c>
      <c r="CF17" s="67">
        <v>0.000808937922750958</v>
      </c>
      <c r="CG17" s="67">
        <f>'Glad-id-output'!I15</f>
        <v>0.130907292087585</v>
      </c>
    </row>
    <row r="18" ht="20.05" customHeight="1">
      <c r="A18" t="s" s="58">
        <v>1</v>
      </c>
      <c r="B18" s="59">
        <v>14</v>
      </c>
      <c r="C18" t="s" s="60">
        <v>179</v>
      </c>
      <c r="D18" s="61">
        <f>'Glad70-before-LQ'!D18*$CG18*D$93</f>
        <v>0.00410245358350052</v>
      </c>
      <c r="E18" s="62">
        <f>'Glad70-before-LQ'!E18*$CG18*E$93</f>
        <v>0.00060167276151205</v>
      </c>
      <c r="F18" s="62">
        <f>'Glad70-before-LQ'!F18*$CG18*F$93</f>
        <v>5.14042646587537e-05</v>
      </c>
      <c r="G18" s="62">
        <f>'Glad70-before-LQ'!G18*$CG18*G$93</f>
        <v>0.000554117951412061</v>
      </c>
      <c r="H18" s="62">
        <f>'Glad70-before-LQ'!H18*$CG18*H$93</f>
        <v>0.000442119366026045</v>
      </c>
      <c r="I18" s="62">
        <f>'Glad70-before-LQ'!I18*$CG18*I$93</f>
        <v>0.000969487916028135</v>
      </c>
      <c r="J18" s="62">
        <f>'Glad70-before-LQ'!J18*$CG18*J$93</f>
        <v>0.0230826870306228</v>
      </c>
      <c r="K18" s="63">
        <f>'Glad70-before-LQ'!K18*$CG18*K$93</f>
        <v>0.00881098592484345</v>
      </c>
      <c r="L18" s="62">
        <f>'Glad70-before-LQ'!L18*$CG18*L$93</f>
        <v>0.00154573115822905</v>
      </c>
      <c r="M18" s="62">
        <f>'Glad70-before-LQ'!M18*$CG18*M$93</f>
        <v>0.000646194444166393</v>
      </c>
      <c r="N18" s="62">
        <f>'Glad70-before-LQ'!N18*$CG18*N$93</f>
        <v>0.000586471169115703</v>
      </c>
      <c r="O18" s="62">
        <f>'Glad70-before-LQ'!O18*$CG18*O$93</f>
        <v>0.000228237523055411</v>
      </c>
      <c r="P18" s="62">
        <f>'Glad70-before-LQ'!P18*$CG18*P$93</f>
        <v>0.000687218947639535</v>
      </c>
      <c r="Q18" s="62">
        <f>'Glad70-before-LQ'!Q18*$CG18*Q$93</f>
        <v>0.05675924502885</v>
      </c>
      <c r="R18" s="62">
        <f>'Glad70-before-LQ'!R18*$CG18*R$93</f>
        <v>0.00539898328479478</v>
      </c>
      <c r="S18" s="62">
        <f>'Glad70-before-LQ'!S18*$CG18*S$93</f>
        <v>5.02875856874607e-05</v>
      </c>
      <c r="T18" s="62">
        <f>'Glad70-before-LQ'!T18*$CG18*T$93</f>
        <v>0.00575534421136682</v>
      </c>
      <c r="U18" s="62">
        <f>'Glad70-before-LQ'!U18*$CG18*U$93</f>
        <v>0.00468879791467287</v>
      </c>
      <c r="V18" s="62">
        <f>'Glad70-before-LQ'!V18*$CG18*V$93</f>
        <v>0.00157968918325542</v>
      </c>
      <c r="W18" s="62">
        <f>'Glad70-before-LQ'!W18*$CG18*W$93</f>
        <v>0.0472664124276933</v>
      </c>
      <c r="X18" s="64">
        <f>'Glad70-before-LQ'!X18*$CG18*X$93</f>
        <v>0</v>
      </c>
      <c r="Y18" s="62">
        <f>'Glad70-before-LQ'!Y18*$CG18*Y$93</f>
        <v>0.0943551659710162</v>
      </c>
      <c r="Z18" s="62">
        <f>'Glad70-before-LQ'!Z18*$CG18*Z$93</f>
        <v>0.0101025066228383</v>
      </c>
      <c r="AA18" s="62">
        <f>'Glad70-before-LQ'!AA18*$CG18*AA$93</f>
        <v>0.00612569641590409</v>
      </c>
      <c r="AB18" s="62">
        <f>'Glad70-before-LQ'!AB18*$CG18*AB$93</f>
        <v>0.026547014709658</v>
      </c>
      <c r="AC18" s="65">
        <f>'Glad70-before-LQ'!AC18*$CG18*AC$93</f>
        <v>0.00291352171928555</v>
      </c>
      <c r="AD18" s="62">
        <f>'Glad70-before-LQ'!AD18*$CG18*AD$93</f>
        <v>1.66764839704085e-05</v>
      </c>
      <c r="AE18" s="62">
        <f>'Glad70-before-LQ'!AE18*$CG18*AE$93</f>
        <v>0.00509889863064921</v>
      </c>
      <c r="AF18" s="62">
        <f>'Glad70-before-LQ'!AF18*$CG18*AF$93</f>
        <v>0.00735664439028224</v>
      </c>
      <c r="AG18" s="62">
        <f>'Glad70-before-LQ'!AG18*$CG18*AG$93</f>
        <v>0.578042197912624</v>
      </c>
      <c r="AH18" s="62">
        <f>'Glad70-before-LQ'!AH18*$CG18*AH$93</f>
        <v>0.560087192175486</v>
      </c>
      <c r="AI18" s="62">
        <f>'Glad70-before-LQ'!AI18*$CG18*AI$93</f>
        <v>1.02281261296702</v>
      </c>
      <c r="AJ18" s="62">
        <f>'Glad70-before-LQ'!AJ18*$CG18*AJ$93</f>
        <v>0.0143993333153954</v>
      </c>
      <c r="AK18" s="62">
        <f>'Glad70-before-LQ'!AK18*$CG18*AK$93</f>
        <v>0.0189552025231725</v>
      </c>
      <c r="AL18" s="62">
        <f>'Glad70-before-LQ'!AL18*$CG18*AL$93</f>
        <v>0.00209131513742511</v>
      </c>
      <c r="AM18" s="62">
        <f>'Glad70-before-LQ'!AM18*$CG18*AM$93</f>
        <v>0.00461812898380488</v>
      </c>
      <c r="AN18" s="62">
        <f>'Glad70-before-LQ'!AN18*$CG18*AN$93</f>
        <v>0.00732058498647486</v>
      </c>
      <c r="AO18" s="62">
        <f>'Glad70-before-LQ'!AO18*$CG18*AO$93</f>
        <v>0.0102482574729656</v>
      </c>
      <c r="AP18" s="62">
        <f>'Glad70-before-LQ'!AP18*$CG18*AP$93</f>
        <v>0.00091281739470783</v>
      </c>
      <c r="AQ18" s="62">
        <f>'Glad70-before-LQ'!AQ18*$CG18*AQ$93</f>
        <v>7.96968782414484e-05</v>
      </c>
      <c r="AR18" s="62">
        <f>'Glad70-before-LQ'!AR18*$CG18*AR$93</f>
        <v>0.000468989553033794</v>
      </c>
      <c r="AS18" s="62">
        <f>'Glad70-before-LQ'!AS18*$CG18*AS$93</f>
        <v>0.009618449162910721</v>
      </c>
      <c r="AT18" s="62">
        <f>'Glad70-before-LQ'!AT18*$CG18*AT$93</f>
        <v>2.35787677998643e-05</v>
      </c>
      <c r="AU18" s="62">
        <f>'Glad70-before-LQ'!AU18*$CG18*AU$93</f>
        <v>0.000161675278693605</v>
      </c>
      <c r="AV18" s="62">
        <f>'Glad70-before-LQ'!AV18*$CG18*AV$93</f>
        <v>1.30353176828022e-05</v>
      </c>
      <c r="AW18" s="62">
        <f>'Glad70-before-LQ'!AW18*$CG18*AW$93</f>
        <v>5.86692755397806e-06</v>
      </c>
      <c r="AX18" s="62">
        <f>'Glad70-before-LQ'!AX18*$CG18*AX$93</f>
        <v>0.000120103174061738</v>
      </c>
      <c r="AY18" s="62">
        <f>'Glad70-before-LQ'!AY18*$CG18*AY$93</f>
        <v>8.85814201843046e-05</v>
      </c>
      <c r="AZ18" s="62">
        <f>'Glad70-before-LQ'!AZ18*$CG18*AZ$93</f>
        <v>6.413540348072481e-05</v>
      </c>
      <c r="BA18" s="62">
        <f>'Glad70-before-LQ'!BA18*$CG18*BA$93</f>
        <v>2.25504547825594e-05</v>
      </c>
      <c r="BB18" s="62">
        <f>'Glad70-before-LQ'!BB18*$CG18*BB$93</f>
        <v>4.80765104630555e-05</v>
      </c>
      <c r="BC18" s="62">
        <f>'Glad70-before-LQ'!BC18*$CG18*BC$93</f>
        <v>0.00337039379270355</v>
      </c>
      <c r="BD18" s="62">
        <f>'Glad70-before-LQ'!BD18*$CG18*BD$93</f>
        <v>0.00377550044206924</v>
      </c>
      <c r="BE18" s="62">
        <f>'Glad70-before-LQ'!BE18*$CG18*BE$93</f>
        <v>0.00262422862963777</v>
      </c>
      <c r="BF18" s="62">
        <f>'Glad70-before-LQ'!BF18*$CG18*BF$93</f>
        <v>2.58060191430126e-05</v>
      </c>
      <c r="BG18" s="62">
        <f>'Glad70-before-LQ'!BG18*$CG18*BG$93</f>
        <v>0.000665794131574127</v>
      </c>
      <c r="BH18" s="62">
        <f>'Glad70-before-LQ'!BH18*$CG18*BH$93</f>
        <v>0.000332595986630258</v>
      </c>
      <c r="BI18" s="62">
        <f>'Glad70-before-LQ'!BI18*$CG18*BI$93</f>
        <v>0.00382087556313507</v>
      </c>
      <c r="BJ18" s="62">
        <f>'Glad70-before-LQ'!BJ18*$CG18*BJ$93</f>
        <v>0.000136345899806724</v>
      </c>
      <c r="BK18" s="62">
        <f>'Glad70-before-LQ'!BK18*$CG18*BK$93</f>
        <v>0.00192956927785396</v>
      </c>
      <c r="BL18" s="62">
        <f>'Glad70-before-LQ'!BL18*$CG18*BL$93</f>
        <v>0.0523513769517633</v>
      </c>
      <c r="BM18" s="62">
        <f>'Glad70-before-LQ'!BM18*$CG18*BM$93</f>
        <v>0.0105904449652551</v>
      </c>
      <c r="BN18" s="62">
        <f>'Glad70-before-LQ'!BN18*$CG18*BN$93</f>
        <v>0.00188527408368526</v>
      </c>
      <c r="BO18" s="62">
        <f>'Glad70-before-LQ'!BO18*$CG18*BO$93</f>
        <v>0.008577872032481421</v>
      </c>
      <c r="BP18" s="62">
        <f>'Glad70-before-LQ'!BP18*$CG18*BP$93</f>
        <v>0.00226888572298985</v>
      </c>
      <c r="BQ18" s="62">
        <f>'Glad70-before-LQ'!BQ18*$CG18*BQ$93</f>
        <v>0.000331183290421143</v>
      </c>
      <c r="BR18" s="62">
        <f>'Glad70-before-LQ'!BR18*$CG18*BR$93</f>
        <v>0.000190894115949776</v>
      </c>
      <c r="BS18" s="62">
        <f>'Glad70-before-LQ'!BS18*$CG18*BS$93</f>
        <v>2.34606528082218e-05</v>
      </c>
      <c r="BT18" s="62">
        <f>'Glad70-before-LQ'!BT18*$CG18*BT$93</f>
        <v>0.0306447857148019</v>
      </c>
      <c r="BU18" s="62">
        <f>'Glad70-before-LQ'!BU18*$CG18*BU$93</f>
        <v>0.00100057010822103</v>
      </c>
      <c r="BV18" s="4">
        <f>SUM(D18:BU18)</f>
        <v>2.67107190571963</v>
      </c>
      <c r="BW18" s="66">
        <f>'Glad-base'!BW18*'Households'!$B$3/'Households'!$B$7</f>
        <v>0.845177728300721</v>
      </c>
      <c r="BX18" s="66">
        <f>'Glad-base'!BX18*'Households'!$B$3/'Households'!$B$7</f>
        <v>0.000294666766220391</v>
      </c>
      <c r="BY18" s="66">
        <f>'Glad-base'!BY18*'Businesses'!$B$4/'Businesses'!$C$4</f>
        <v>0.332302909620969</v>
      </c>
      <c r="BZ18" s="66">
        <f>'Glad-base'!BZ18*'Households'!$B$3/'Households'!$B$7</f>
        <v>0.0373919288774459</v>
      </c>
      <c r="CA18" s="66">
        <f>'Glad-base'!CA18*'Households'!$B$3/'Households'!$B$7</f>
        <v>0.188465221390319</v>
      </c>
      <c r="CB18" s="66">
        <f>'Glad-base'!CB18*'Glad-id-output'!B16/'Glad-id-output'!E16</f>
        <v>0.00647510191049284</v>
      </c>
      <c r="CC18" s="62">
        <f>'Exports'!D19</f>
        <v>0</v>
      </c>
      <c r="CD18" s="4">
        <f>SUM(BW18:CC18)</f>
        <v>1.41010755686617</v>
      </c>
      <c r="CE18" s="4">
        <f>SUM(CD18,BV18)</f>
        <v>4.0811794625858</v>
      </c>
      <c r="CF18" s="67">
        <v>0.000611314272948031</v>
      </c>
      <c r="CG18" s="67">
        <f>'Glad-id-output'!I16</f>
        <v>0.0989266219761024</v>
      </c>
    </row>
    <row r="19" ht="20.05" customHeight="1">
      <c r="A19" t="s" s="58">
        <v>1</v>
      </c>
      <c r="B19" s="59">
        <v>15</v>
      </c>
      <c r="C19" t="s" s="60">
        <v>180</v>
      </c>
      <c r="D19" s="61">
        <f>'Glad70-before-LQ'!D19*$CG19*D$93</f>
        <v>0.00254403814595376</v>
      </c>
      <c r="E19" s="62">
        <f>'Glad70-before-LQ'!E19*$CG19*E$93</f>
        <v>5.23477004249966e-05</v>
      </c>
      <c r="F19" s="62">
        <f>'Glad70-before-LQ'!F19*$CG19*F$93</f>
        <v>1.44246898805709e-05</v>
      </c>
      <c r="G19" s="62">
        <f>'Glad70-before-LQ'!G19*$CG19*G$93</f>
        <v>6.127992454416281e-05</v>
      </c>
      <c r="H19" s="62">
        <f>'Glad70-before-LQ'!H19*$CG19*H$93</f>
        <v>5.07551760270759e-05</v>
      </c>
      <c r="I19" s="62">
        <f>'Glad70-before-LQ'!I19*$CG19*I$93</f>
        <v>0.000436798151867138</v>
      </c>
      <c r="J19" s="62">
        <f>'Glad70-before-LQ'!J19*$CG19*J$93</f>
        <v>0.0197772328779861</v>
      </c>
      <c r="K19" s="63">
        <f>'Glad70-before-LQ'!K19*$CG19*K$93</f>
        <v>0.00254711274288921</v>
      </c>
      <c r="L19" s="62">
        <f>'Glad70-before-LQ'!L19*$CG19*L$93</f>
        <v>0.00046082329626044</v>
      </c>
      <c r="M19" s="62">
        <f>'Glad70-before-LQ'!M19*$CG19*M$93</f>
        <v>0.000861329306036919</v>
      </c>
      <c r="N19" s="62">
        <f>'Glad70-before-LQ'!N19*$CG19*N$93</f>
        <v>0.0111005343812166</v>
      </c>
      <c r="O19" s="62">
        <f>'Glad70-before-LQ'!O19*$CG19*O$93</f>
        <v>0.0113450704417077</v>
      </c>
      <c r="P19" s="62">
        <f>'Glad70-before-LQ'!P19*$CG19*P$93</f>
        <v>0.000127844396333124</v>
      </c>
      <c r="Q19" s="62">
        <f>'Glad70-before-LQ'!Q19*$CG19*Q$93</f>
        <v>0.000299435159773985</v>
      </c>
      <c r="R19" s="62">
        <f>'Glad70-before-LQ'!R19*$CG19*R$93</f>
        <v>0.0022970910369045</v>
      </c>
      <c r="S19" s="62">
        <f>'Glad70-before-LQ'!S19*$CG19*S$93</f>
        <v>0.00357277691132446</v>
      </c>
      <c r="T19" s="62">
        <f>'Glad70-before-LQ'!T19*$CG19*T$93</f>
        <v>0.00212355689118468</v>
      </c>
      <c r="U19" s="62">
        <f>'Glad70-before-LQ'!U19*$CG19*U$93</f>
        <v>0.156787043427745</v>
      </c>
      <c r="V19" s="62">
        <f>'Glad70-before-LQ'!V19*$CG19*V$93</f>
        <v>0.00186325874027973</v>
      </c>
      <c r="W19" s="62">
        <f>'Glad70-before-LQ'!W19*$CG19*W$93</f>
        <v>0.0382703012892962</v>
      </c>
      <c r="X19" s="64">
        <f>'Glad70-before-LQ'!X19*$CG19*X$93</f>
        <v>0</v>
      </c>
      <c r="Y19" s="62">
        <f>'Glad70-before-LQ'!Y19*$CG19*Y$93</f>
        <v>0.00896763163391689</v>
      </c>
      <c r="Z19" s="62">
        <f>'Glad70-before-LQ'!Z19*$CG19*Z$93</f>
        <v>0.000938962219313841</v>
      </c>
      <c r="AA19" s="62">
        <f>'Glad70-before-LQ'!AA19*$CG19*AA$93</f>
        <v>0.00417412117038931</v>
      </c>
      <c r="AB19" s="62">
        <f>'Glad70-before-LQ'!AB19*$CG19*AB$93</f>
        <v>8.44891801415477e-05</v>
      </c>
      <c r="AC19" s="65">
        <f>'Glad70-before-LQ'!AC19*$CG19*AC$93</f>
        <v>0.00641575338556921</v>
      </c>
      <c r="AD19" s="62">
        <f>'Glad70-before-LQ'!AD19*$CG19*AD$93</f>
        <v>9.39491374238823e-05</v>
      </c>
      <c r="AE19" s="62">
        <f>'Glad70-before-LQ'!AE19*$CG19*AE$93</f>
        <v>0.000439571563826366</v>
      </c>
      <c r="AF19" s="62">
        <f>'Glad70-before-LQ'!AF19*$CG19*AF$93</f>
        <v>0.00441993098941951</v>
      </c>
      <c r="AG19" s="62">
        <f>'Glad70-before-LQ'!AG19*$CG19*AG$93</f>
        <v>0.0102410173324203</v>
      </c>
      <c r="AH19" s="62">
        <f>'Glad70-before-LQ'!AH19*$CG19*AH$93</f>
        <v>0.0498474810537133</v>
      </c>
      <c r="AI19" s="62">
        <f>'Glad70-before-LQ'!AI19*$CG19*AI$93</f>
        <v>0.0118192218848653</v>
      </c>
      <c r="AJ19" s="62">
        <f>'Glad70-before-LQ'!AJ19*$CG19*AJ$93</f>
        <v>0.0474037179476563</v>
      </c>
      <c r="AK19" s="62">
        <f>'Glad70-before-LQ'!AK19*$CG19*AK$93</f>
        <v>0.0535092778259889</v>
      </c>
      <c r="AL19" s="62">
        <f>'Glad70-before-LQ'!AL19*$CG19*AL$93</f>
        <v>0.00270621283618858</v>
      </c>
      <c r="AM19" s="62">
        <f>'Glad70-before-LQ'!AM19*$CG19*AM$93</f>
        <v>0.00821412801774832</v>
      </c>
      <c r="AN19" s="62">
        <f>'Glad70-before-LQ'!AN19*$CG19*AN$93</f>
        <v>0.00382273302147253</v>
      </c>
      <c r="AO19" s="62">
        <f>'Glad70-before-LQ'!AO19*$CG19*AO$93</f>
        <v>0.00477598955937328</v>
      </c>
      <c r="AP19" s="62">
        <f>'Glad70-before-LQ'!AP19*$CG19*AP$93</f>
        <v>0.00443924944039628</v>
      </c>
      <c r="AQ19" s="62">
        <f>'Glad70-before-LQ'!AQ19*$CG19*AQ$93</f>
        <v>0.000456100621517071</v>
      </c>
      <c r="AR19" s="62">
        <f>'Glad70-before-LQ'!AR19*$CG19*AR$93</f>
        <v>0.00139722961609987</v>
      </c>
      <c r="AS19" s="62">
        <f>'Glad70-before-LQ'!AS19*$CG19*AS$93</f>
        <v>0.000647042347831547</v>
      </c>
      <c r="AT19" s="62">
        <f>'Glad70-before-LQ'!AT19*$CG19*AT$93</f>
        <v>0.01215849886495</v>
      </c>
      <c r="AU19" s="62">
        <f>'Glad70-before-LQ'!AU19*$CG19*AU$93</f>
        <v>9.190597131529401e-05</v>
      </c>
      <c r="AV19" s="62">
        <f>'Glad70-before-LQ'!AV19*$CG19*AV$93</f>
        <v>1.67526786411904e-05</v>
      </c>
      <c r="AW19" s="62">
        <f>'Glad70-before-LQ'!AW19*$CG19*AW$93</f>
        <v>5.21439022155818e-06</v>
      </c>
      <c r="AX19" s="62">
        <f>'Glad70-before-LQ'!AX19*$CG19*AX$93</f>
        <v>0.000327884850064071</v>
      </c>
      <c r="AY19" s="62">
        <f>'Glad70-before-LQ'!AY19*$CG19*AY$93</f>
        <v>2.00167912111828e-05</v>
      </c>
      <c r="AZ19" s="62">
        <f>'Glad70-before-LQ'!AZ19*$CG19*AZ$93</f>
        <v>0.000329686692087533</v>
      </c>
      <c r="BA19" s="62">
        <f>'Glad70-before-LQ'!BA19*$CG19*BA$93</f>
        <v>0.000183615200386758</v>
      </c>
      <c r="BB19" s="62">
        <f>'Glad70-before-LQ'!BB19*$CG19*BB$93</f>
        <v>0.00152888704951922</v>
      </c>
      <c r="BC19" s="62">
        <f>'Glad70-before-LQ'!BC19*$CG19*BC$93</f>
        <v>0.0025129417617306</v>
      </c>
      <c r="BD19" s="62">
        <f>'Glad70-before-LQ'!BD19*$CG19*BD$93</f>
        <v>0.000701176057493173</v>
      </c>
      <c r="BE19" s="62">
        <f>'Glad70-before-LQ'!BE19*$CG19*BE$93</f>
        <v>0.008635529532003189</v>
      </c>
      <c r="BF19" s="62">
        <f>'Glad70-before-LQ'!BF19*$CG19*BF$93</f>
        <v>8.25125375353767e-05</v>
      </c>
      <c r="BG19" s="62">
        <f>'Glad70-before-LQ'!BG19*$CG19*BG$93</f>
        <v>0.00504190596074758</v>
      </c>
      <c r="BH19" s="62">
        <f>'Glad70-before-LQ'!BH19*$CG19*BH$93</f>
        <v>0.000844249428751805</v>
      </c>
      <c r="BI19" s="62">
        <f>'Glad70-before-LQ'!BI19*$CG19*BI$93</f>
        <v>0.0108869427616751</v>
      </c>
      <c r="BJ19" s="62">
        <f>'Glad70-before-LQ'!BJ19*$CG19*BJ$93</f>
        <v>3.87233619058524e-05</v>
      </c>
      <c r="BK19" s="62">
        <f>'Glad70-before-LQ'!BK19*$CG19*BK$93</f>
        <v>0.00413591261776367</v>
      </c>
      <c r="BL19" s="62">
        <f>'Glad70-before-LQ'!BL19*$CG19*BL$93</f>
        <v>0.022427213715389</v>
      </c>
      <c r="BM19" s="62">
        <f>'Glad70-before-LQ'!BM19*$CG19*BM$93</f>
        <v>0.00299765749564151</v>
      </c>
      <c r="BN19" s="62">
        <f>'Glad70-before-LQ'!BN19*$CG19*BN$93</f>
        <v>0.000380320521559002</v>
      </c>
      <c r="BO19" s="62">
        <f>'Glad70-before-LQ'!BO19*$CG19*BO$93</f>
        <v>0.039094351195349</v>
      </c>
      <c r="BP19" s="62">
        <f>'Glad70-before-LQ'!BP19*$CG19*BP$93</f>
        <v>0.0151586574513353</v>
      </c>
      <c r="BQ19" s="62">
        <f>'Glad70-before-LQ'!BQ19*$CG19*BQ$93</f>
        <v>0.000166460782991123</v>
      </c>
      <c r="BR19" s="62">
        <f>'Glad70-before-LQ'!BR19*$CG19*BR$93</f>
        <v>0.000108374567500427</v>
      </c>
      <c r="BS19" s="62">
        <f>'Glad70-before-LQ'!BS19*$CG19*BS$93</f>
        <v>3.01857047983023e-05</v>
      </c>
      <c r="BT19" s="62">
        <f>'Glad70-before-LQ'!BT19*$CG19*BT$93</f>
        <v>0.00402143828868249</v>
      </c>
      <c r="BU19" s="62">
        <f>'Glad70-before-LQ'!BU19*$CG19*BU$93</f>
        <v>0.00564662439556219</v>
      </c>
      <c r="BV19" s="4">
        <f>SUM(D19:BU19)</f>
        <v>0.61698050609972</v>
      </c>
      <c r="BW19" s="66">
        <f>'Glad-base'!BW19*'Households'!$B$3/'Households'!$B$7</f>
        <v>5.85144607013388</v>
      </c>
      <c r="BX19" s="66">
        <f>'Glad-base'!BX19*'Households'!$B$3/'Households'!$B$7</f>
        <v>1.16433676622039e-05</v>
      </c>
      <c r="BY19" s="66">
        <f>'Glad-base'!BY19*'Businesses'!$B$4/'Businesses'!$C$4</f>
        <v>0.130469694344551</v>
      </c>
      <c r="BZ19" s="66">
        <f>'Glad-base'!BZ19*'Households'!$B$3/'Households'!$B$7</f>
        <v>0.00548372762100927</v>
      </c>
      <c r="CA19" s="66">
        <f>'Glad-base'!CA19*'Households'!$B$3/'Households'!$B$7</f>
        <v>0.0503647302883625</v>
      </c>
      <c r="CB19" s="66">
        <f>'Glad-base'!CB19*'Glad-id-output'!B17/'Glad-id-output'!E17</f>
        <v>0.0152497772695869</v>
      </c>
      <c r="CC19" s="62">
        <f>'Exports'!D20</f>
        <v>0.2</v>
      </c>
      <c r="CD19" s="4">
        <f>SUM(BW19:CC19)</f>
        <v>6.25302564302505</v>
      </c>
      <c r="CE19" s="4">
        <f>SUM(CD19,BV19)</f>
        <v>6.87000614912477</v>
      </c>
      <c r="CF19" s="67">
        <v>0.000178599981373646</v>
      </c>
      <c r="CG19" s="67">
        <f>'Glad-id-output'!I17</f>
        <v>0.0289021435031856</v>
      </c>
    </row>
    <row r="20" ht="20.05" customHeight="1">
      <c r="A20" t="s" s="58">
        <v>1</v>
      </c>
      <c r="B20" s="59">
        <v>16</v>
      </c>
      <c r="C20" t="s" s="60">
        <v>181</v>
      </c>
      <c r="D20" s="61">
        <f>'Glad70-before-LQ'!D20*$CG20*D$93</f>
        <v>0.0378188840017757</v>
      </c>
      <c r="E20" s="62">
        <f>'Glad70-before-LQ'!E20*$CG20*E$93</f>
        <v>0.00152605596522949</v>
      </c>
      <c r="F20" s="62">
        <f>'Glad70-before-LQ'!F20*$CG20*F$93</f>
        <v>6.26579379142089e-05</v>
      </c>
      <c r="G20" s="62">
        <f>'Glad70-before-LQ'!G20*$CG20*G$93</f>
        <v>0.00193295844434127</v>
      </c>
      <c r="H20" s="62">
        <f>'Glad70-before-LQ'!H20*$CG20*H$93</f>
        <v>0.00288931711276894</v>
      </c>
      <c r="I20" s="62">
        <f>'Glad70-before-LQ'!I20*$CG20*I$93</f>
        <v>0.00343991723360621</v>
      </c>
      <c r="J20" s="62">
        <f>'Glad70-before-LQ'!J20*$CG20*J$93</f>
        <v>0.086116263302959</v>
      </c>
      <c r="K20" s="63">
        <f>'Glad70-before-LQ'!K20*$CG20*K$93</f>
        <v>0.01091284443163</v>
      </c>
      <c r="L20" s="62">
        <f>'Glad70-before-LQ'!L20*$CG20*L$93</f>
        <v>0.00184461237742402</v>
      </c>
      <c r="M20" s="62">
        <f>'Glad70-before-LQ'!M20*$CG20*M$93</f>
        <v>0.00193697459807387</v>
      </c>
      <c r="N20" s="62">
        <f>'Glad70-before-LQ'!N20*$CG20*N$93</f>
        <v>0.00688777435786558</v>
      </c>
      <c r="O20" s="62">
        <f>'Glad70-before-LQ'!O20*$CG20*O$93</f>
        <v>0.00262897606140101</v>
      </c>
      <c r="P20" s="62">
        <f>'Glad70-before-LQ'!P20*$CG20*P$93</f>
        <v>0.0002927123408912</v>
      </c>
      <c r="Q20" s="62">
        <f>'Glad70-before-LQ'!Q20*$CG20*Q$93</f>
        <v>0.000693705331040719</v>
      </c>
      <c r="R20" s="62">
        <f>'Glad70-before-LQ'!R20*$CG20*R$93</f>
        <v>0.00140473883692127</v>
      </c>
      <c r="S20" s="62">
        <f>'Glad70-before-LQ'!S20*$CG20*S$93</f>
        <v>0.00643050497166931</v>
      </c>
      <c r="T20" s="62">
        <f>'Glad70-before-LQ'!T20*$CG20*T$93</f>
        <v>0.00582922578015822</v>
      </c>
      <c r="U20" s="62">
        <f>'Glad70-before-LQ'!U20*$CG20*U$93</f>
        <v>0.0450315660820896</v>
      </c>
      <c r="V20" s="62">
        <f>'Glad70-before-LQ'!V20*$CG20*V$93</f>
        <v>0.00149629120728673</v>
      </c>
      <c r="W20" s="62">
        <f>'Glad70-before-LQ'!W20*$CG20*W$93</f>
        <v>0.038052938636068</v>
      </c>
      <c r="X20" s="64">
        <f>'Glad70-before-LQ'!X20*$CG20*X$93</f>
        <v>0</v>
      </c>
      <c r="Y20" s="62">
        <f>'Glad70-before-LQ'!Y20*$CG20*Y$93</f>
        <v>0.0388009034991715</v>
      </c>
      <c r="Z20" s="62">
        <f>'Glad70-before-LQ'!Z20*$CG20*Z$93</f>
        <v>0.00434489756110202</v>
      </c>
      <c r="AA20" s="62">
        <f>'Glad70-before-LQ'!AA20*$CG20*AA$93</f>
        <v>0.0077162355206976</v>
      </c>
      <c r="AB20" s="62">
        <f>'Glad70-before-LQ'!AB20*$CG20*AB$93</f>
        <v>0.0004708963822821</v>
      </c>
      <c r="AC20" s="65">
        <f>'Glad70-before-LQ'!AC20*$CG20*AC$93</f>
        <v>0.0220865186529918</v>
      </c>
      <c r="AD20" s="62">
        <f>'Glad70-before-LQ'!AD20*$CG20*AD$93</f>
        <v>0.000448725977331128</v>
      </c>
      <c r="AE20" s="62">
        <f>'Glad70-before-LQ'!AE20*$CG20*AE$93</f>
        <v>0.00109539874663187</v>
      </c>
      <c r="AF20" s="62">
        <f>'Glad70-before-LQ'!AF20*$CG20*AF$93</f>
        <v>0.0123114862572609</v>
      </c>
      <c r="AG20" s="62">
        <f>'Glad70-before-LQ'!AG20*$CG20*AG$93</f>
        <v>0.0155727639448432</v>
      </c>
      <c r="AH20" s="62">
        <f>'Glad70-before-LQ'!AH20*$CG20*AH$93</f>
        <v>0.0734452868159272</v>
      </c>
      <c r="AI20" s="62">
        <f>'Glad70-before-LQ'!AI20*$CG20*AI$93</f>
        <v>0.0586683931568915</v>
      </c>
      <c r="AJ20" s="62">
        <f>'Glad70-before-LQ'!AJ20*$CG20*AJ$93</f>
        <v>0.0401650530530814</v>
      </c>
      <c r="AK20" s="62">
        <f>'Glad70-before-LQ'!AK20*$CG20*AK$93</f>
        <v>0.210575335076586</v>
      </c>
      <c r="AL20" s="62">
        <f>'Glad70-before-LQ'!AL20*$CG20*AL$93</f>
        <v>0.00703178475659764</v>
      </c>
      <c r="AM20" s="62">
        <f>'Glad70-before-LQ'!AM20*$CG20*AM$93</f>
        <v>0.0182900723547842</v>
      </c>
      <c r="AN20" s="62">
        <f>'Glad70-before-LQ'!AN20*$CG20*AN$93</f>
        <v>0.0262735375280929</v>
      </c>
      <c r="AO20" s="62">
        <f>'Glad70-before-LQ'!AO20*$CG20*AO$93</f>
        <v>0.00691374694199108</v>
      </c>
      <c r="AP20" s="62">
        <f>'Glad70-before-LQ'!AP20*$CG20*AP$93</f>
        <v>0.105622611270038</v>
      </c>
      <c r="AQ20" s="62">
        <f>'Glad70-before-LQ'!AQ20*$CG20*AQ$93</f>
        <v>0.0126874075766881</v>
      </c>
      <c r="AR20" s="62">
        <f>'Glad70-before-LQ'!AR20*$CG20*AR$93</f>
        <v>0.00545474132243849</v>
      </c>
      <c r="AS20" s="62">
        <f>'Glad70-before-LQ'!AS20*$CG20*AS$93</f>
        <v>0.0510754279957894</v>
      </c>
      <c r="AT20" s="62">
        <f>'Glad70-before-LQ'!AT20*$CG20*AT$93</f>
        <v>0.0198376567789874</v>
      </c>
      <c r="AU20" s="62">
        <f>'Glad70-before-LQ'!AU20*$CG20*AU$93</f>
        <v>0.00381954824631944</v>
      </c>
      <c r="AV20" s="62">
        <f>'Glad70-before-LQ'!AV20*$CG20*AV$93</f>
        <v>0.00084190970590229</v>
      </c>
      <c r="AW20" s="62">
        <f>'Glad70-before-LQ'!AW20*$CG20*AW$93</f>
        <v>3.83385693887281e-05</v>
      </c>
      <c r="AX20" s="62">
        <f>'Glad70-before-LQ'!AX20*$CG20*AX$93</f>
        <v>0.00264733379103289</v>
      </c>
      <c r="AY20" s="62">
        <f>'Glad70-before-LQ'!AY20*$CG20*AY$93</f>
        <v>0.000135259553326486</v>
      </c>
      <c r="AZ20" s="62">
        <f>'Glad70-before-LQ'!AZ20*$CG20*AZ$93</f>
        <v>0.00226445655604218</v>
      </c>
      <c r="BA20" s="62">
        <f>'Glad70-before-LQ'!BA20*$CG20*BA$93</f>
        <v>0.00298146354787893</v>
      </c>
      <c r="BB20" s="62">
        <f>'Glad70-before-LQ'!BB20*$CG20*BB$93</f>
        <v>0.00873600188956912</v>
      </c>
      <c r="BC20" s="62">
        <f>'Glad70-before-LQ'!BC20*$CG20*BC$93</f>
        <v>0.0169094009533766</v>
      </c>
      <c r="BD20" s="62">
        <f>'Glad70-before-LQ'!BD20*$CG20*BD$93</f>
        <v>0.0187650461178982</v>
      </c>
      <c r="BE20" s="62">
        <f>'Glad70-before-LQ'!BE20*$CG20*BE$93</f>
        <v>0.174630887145006</v>
      </c>
      <c r="BF20" s="62">
        <f>'Glad70-before-LQ'!BF20*$CG20*BF$93</f>
        <v>0.000832157060339449</v>
      </c>
      <c r="BG20" s="62">
        <f>'Glad70-before-LQ'!BG20*$CG20*BG$93</f>
        <v>0.0543169687676379</v>
      </c>
      <c r="BH20" s="62">
        <f>'Glad70-before-LQ'!BH20*$CG20*BH$93</f>
        <v>0.0109859989391608</v>
      </c>
      <c r="BI20" s="62">
        <f>'Glad70-before-LQ'!BI20*$CG20*BI$93</f>
        <v>0.0426913233463765</v>
      </c>
      <c r="BJ20" s="62">
        <f>'Glad70-before-LQ'!BJ20*$CG20*BJ$93</f>
        <v>0.000318857191855398</v>
      </c>
      <c r="BK20" s="62">
        <f>'Glad70-before-LQ'!BK20*$CG20*BK$93</f>
        <v>0.0125937491119258</v>
      </c>
      <c r="BL20" s="62">
        <f>'Glad70-before-LQ'!BL20*$CG20*BL$93</f>
        <v>0.07918471516966751</v>
      </c>
      <c r="BM20" s="62">
        <f>'Glad70-before-LQ'!BM20*$CG20*BM$93</f>
        <v>0.0090884907769115</v>
      </c>
      <c r="BN20" s="62">
        <f>'Glad70-before-LQ'!BN20*$CG20*BN$93</f>
        <v>0.00110312833549911</v>
      </c>
      <c r="BO20" s="62">
        <f>'Glad70-before-LQ'!BO20*$CG20*BO$93</f>
        <v>0.0439110343665599</v>
      </c>
      <c r="BP20" s="62">
        <f>'Glad70-before-LQ'!BP20*$CG20*BP$93</f>
        <v>0.0131131798085471</v>
      </c>
      <c r="BQ20" s="62">
        <f>'Glad70-before-LQ'!BQ20*$CG20*BQ$93</f>
        <v>0.00236011258471466</v>
      </c>
      <c r="BR20" s="62">
        <f>'Glad70-before-LQ'!BR20*$CG20*BR$93</f>
        <v>0.0100074971321791</v>
      </c>
      <c r="BS20" s="62">
        <f>'Glad70-before-LQ'!BS20*$CG20*BS$93</f>
        <v>0.00320765741817846</v>
      </c>
      <c r="BT20" s="62">
        <f>'Glad70-before-LQ'!BT20*$CG20*BT$93</f>
        <v>0.0318875474830853</v>
      </c>
      <c r="BU20" s="62">
        <f>'Glad70-before-LQ'!BU20*$CG20*BU$93</f>
        <v>0.0278697445432257</v>
      </c>
      <c r="BV20" s="4">
        <f>SUM(D20:BU20)</f>
        <v>1.57135960829292</v>
      </c>
      <c r="BW20" s="66">
        <f>'Glad-base'!BW20*'Households'!$B$3/'Households'!$B$7</f>
        <v>0.7656869645314111</v>
      </c>
      <c r="BX20" s="66">
        <f>'Glad-base'!BX20*'Households'!$B$3/'Households'!$B$7</f>
        <v>1.4927394438723e-05</v>
      </c>
      <c r="BY20" s="66">
        <f>'Glad-base'!BY20*'Businesses'!$B$4/'Businesses'!$C$4</f>
        <v>0.093374821325981</v>
      </c>
      <c r="BZ20" s="66">
        <f>'Glad-base'!BZ20*'Households'!$B$3/'Households'!$B$7</f>
        <v>0.00434924564366632</v>
      </c>
      <c r="CA20" s="66">
        <f>'Glad-base'!CA20*'Households'!$B$3/'Households'!$B$7</f>
        <v>0.0389204940679712</v>
      </c>
      <c r="CB20" s="66">
        <f>'Glad-base'!CB20*'Glad-id-output'!B18/'Glad-id-output'!E18</f>
        <v>0.017970662429936</v>
      </c>
      <c r="CC20" s="62">
        <f>'Exports'!D21</f>
        <v>0.1</v>
      </c>
      <c r="CD20" s="4">
        <f>SUM(BW20:CC20)</f>
        <v>1.0203171153934</v>
      </c>
      <c r="CE20" s="4">
        <f>SUM(CD20,BV20)</f>
        <v>2.59167672368632</v>
      </c>
      <c r="CF20" s="67">
        <v>0.000422553767924625</v>
      </c>
      <c r="CG20" s="67">
        <f>'Glad-id-output'!I18</f>
        <v>0.06838024026900311</v>
      </c>
    </row>
    <row r="21" ht="20.05" customHeight="1">
      <c r="A21" t="s" s="58">
        <v>1</v>
      </c>
      <c r="B21" s="59">
        <v>17</v>
      </c>
      <c r="C21" t="s" s="60">
        <v>182</v>
      </c>
      <c r="D21" s="61">
        <f>'Glad70-before-LQ'!D21*$CG21*D$93</f>
        <v>1.60213366691402</v>
      </c>
      <c r="E21" s="62">
        <f>'Glad70-before-LQ'!E21*$CG21*E$93</f>
        <v>0.418831947370749</v>
      </c>
      <c r="F21" s="62">
        <f>'Glad70-before-LQ'!F21*$CG21*F$93</f>
        <v>0.523998934798979</v>
      </c>
      <c r="G21" s="62">
        <f>'Glad70-before-LQ'!G21*$CG21*G$93</f>
        <v>0.218238263113501</v>
      </c>
      <c r="H21" s="62">
        <f>'Glad70-before-LQ'!H21*$CG21*H$93</f>
        <v>0.0462784875343716</v>
      </c>
      <c r="I21" s="62">
        <f>'Glad70-before-LQ'!I21*$CG21*I$93</f>
        <v>1.31331776187364</v>
      </c>
      <c r="J21" s="62">
        <f>'Glad70-before-LQ'!J21*$CG21*J$93</f>
        <v>4.66306943374478</v>
      </c>
      <c r="K21" s="63">
        <f>'Glad70-before-LQ'!K21*$CG21*K$93</f>
        <v>3.80049526664805</v>
      </c>
      <c r="L21" s="62">
        <f>'Glad70-before-LQ'!L21*$CG21*L$93</f>
        <v>0.746984715148949</v>
      </c>
      <c r="M21" s="62">
        <f>'Glad70-before-LQ'!M21*$CG21*M$93</f>
        <v>0.196744605507736</v>
      </c>
      <c r="N21" s="62">
        <f>'Glad70-before-LQ'!N21*$CG21*N$93</f>
        <v>0.0463447615950943</v>
      </c>
      <c r="O21" s="62">
        <f>'Glad70-before-LQ'!O21*$CG21*O$93</f>
        <v>0.0216008463114787</v>
      </c>
      <c r="P21" s="62">
        <f>'Glad70-before-LQ'!P21*$CG21*P$93</f>
        <v>0.00578693720794806</v>
      </c>
      <c r="Q21" s="62">
        <f>'Glad70-before-LQ'!Q21*$CG21*Q$93</f>
        <v>0.008555372803346751</v>
      </c>
      <c r="R21" s="62">
        <f>'Glad70-before-LQ'!R21*$CG21*R$93</f>
        <v>0.00172448462579697</v>
      </c>
      <c r="S21" s="62">
        <f>'Glad70-before-LQ'!S21*$CG21*S$93</f>
        <v>0.00182042721775775</v>
      </c>
      <c r="T21" s="62">
        <f>'Glad70-before-LQ'!T21*$CG21*T$93</f>
        <v>0.682079052522494</v>
      </c>
      <c r="U21" s="62">
        <f>'Glad70-before-LQ'!U21*$CG21*U$93</f>
        <v>2.75541352972216</v>
      </c>
      <c r="V21" s="62">
        <f>'Glad70-before-LQ'!V21*$CG21*V$93</f>
        <v>0.0326523715421088</v>
      </c>
      <c r="W21" s="62">
        <f>'Glad70-before-LQ'!W21*$CG21*W$93</f>
        <v>0.675189131674949</v>
      </c>
      <c r="X21" s="64">
        <f>'Glad70-before-LQ'!X21*$CG21*X$93</f>
        <v>0</v>
      </c>
      <c r="Y21" s="62">
        <f>'Glad70-before-LQ'!Y21*$CG21*Y$93</f>
        <v>0.45965729849376</v>
      </c>
      <c r="Z21" s="62">
        <f>'Glad70-before-LQ'!Z21*$CG21*Z$93</f>
        <v>0.0925402887278515</v>
      </c>
      <c r="AA21" s="62">
        <f>'Glad70-before-LQ'!AA21*$CG21*AA$93</f>
        <v>0.0484281190863521</v>
      </c>
      <c r="AB21" s="62">
        <f>'Glad70-before-LQ'!AB21*$CG21*AB$93</f>
        <v>0.00239399567470236</v>
      </c>
      <c r="AC21" s="65">
        <f>'Glad70-before-LQ'!AC21*$CG21*AC$93</f>
        <v>1.20194895338392</v>
      </c>
      <c r="AD21" s="62">
        <f>'Glad70-before-LQ'!AD21*$CG21*AD$93</f>
        <v>0.00121784191184664</v>
      </c>
      <c r="AE21" s="62">
        <f>'Glad70-before-LQ'!AE21*$CG21*AE$93</f>
        <v>0.183462098600126</v>
      </c>
      <c r="AF21" s="62">
        <f>'Glad70-before-LQ'!AF21*$CG21*AF$93</f>
        <v>0.476416502907655</v>
      </c>
      <c r="AG21" s="62">
        <f>'Glad70-before-LQ'!AG21*$CG21*AG$93</f>
        <v>0.31802053807131</v>
      </c>
      <c r="AH21" s="62">
        <f>'Glad70-before-LQ'!AH21*$CG21*AH$93</f>
        <v>4.55485171748789</v>
      </c>
      <c r="AI21" s="62">
        <f>'Glad70-before-LQ'!AI21*$CG21*AI$93</f>
        <v>3.66075802294498</v>
      </c>
      <c r="AJ21" s="62">
        <f>'Glad70-before-LQ'!AJ21*$CG21*AJ$93</f>
        <v>0.667578040415475</v>
      </c>
      <c r="AK21" s="62">
        <f>'Glad70-before-LQ'!AK21*$CG21*AK$93</f>
        <v>0.5345104293995629</v>
      </c>
      <c r="AL21" s="62">
        <f>'Glad70-before-LQ'!AL21*$CG21*AL$93</f>
        <v>0.0995429945003603</v>
      </c>
      <c r="AM21" s="62">
        <f>'Glad70-before-LQ'!AM21*$CG21*AM$93</f>
        <v>0.174817559949237</v>
      </c>
      <c r="AN21" s="62">
        <f>'Glad70-before-LQ'!AN21*$CG21*AN$93</f>
        <v>9.596066156923911</v>
      </c>
      <c r="AO21" s="62">
        <f>'Glad70-before-LQ'!AO21*$CG21*AO$93</f>
        <v>4.36658338745949</v>
      </c>
      <c r="AP21" s="62">
        <f>'Glad70-before-LQ'!AP21*$CG21*AP$93</f>
        <v>7.53723936279223</v>
      </c>
      <c r="AQ21" s="62">
        <f>'Glad70-before-LQ'!AQ21*$CG21*AQ$93</f>
        <v>0.821442119707786</v>
      </c>
      <c r="AR21" s="62">
        <f>'Glad70-before-LQ'!AR21*$CG21*AR$93</f>
        <v>0.273834425763531</v>
      </c>
      <c r="AS21" s="62">
        <f>'Glad70-before-LQ'!AS21*$CG21*AS$93</f>
        <v>0.854523146913416</v>
      </c>
      <c r="AT21" s="62">
        <f>'Glad70-before-LQ'!AT21*$CG21*AT$93</f>
        <v>0.008988870360650259</v>
      </c>
      <c r="AU21" s="62">
        <f>'Glad70-before-LQ'!AU21*$CG21*AU$93</f>
        <v>0.0116866284022695</v>
      </c>
      <c r="AV21" s="62">
        <f>'Glad70-before-LQ'!AV21*$CG21*AV$93</f>
        <v>0.00111205379628461</v>
      </c>
      <c r="AW21" s="62">
        <f>'Glad70-before-LQ'!AW21*$CG21*AW$93</f>
        <v>0.000180064331420167</v>
      </c>
      <c r="AX21" s="62">
        <f>'Glad70-before-LQ'!AX21*$CG21*AX$93</f>
        <v>0.101079511410167</v>
      </c>
      <c r="AY21" s="62">
        <f>'Glad70-before-LQ'!AY21*$CG21*AY$93</f>
        <v>0.000527193014818783</v>
      </c>
      <c r="AZ21" s="62">
        <f>'Glad70-before-LQ'!AZ21*$CG21*AZ$93</f>
        <v>0.0492550706909236</v>
      </c>
      <c r="BA21" s="62">
        <f>'Glad70-before-LQ'!BA21*$CG21*BA$93</f>
        <v>0.0109082007392979</v>
      </c>
      <c r="BB21" s="62">
        <f>'Glad70-before-LQ'!BB21*$CG21*BB$93</f>
        <v>0.07040364865114331</v>
      </c>
      <c r="BC21" s="62">
        <f>'Glad70-before-LQ'!BC21*$CG21*BC$93</f>
        <v>0.233755385913099</v>
      </c>
      <c r="BD21" s="62">
        <f>'Glad70-before-LQ'!BD21*$CG21*BD$93</f>
        <v>0.0332112881308848</v>
      </c>
      <c r="BE21" s="62">
        <f>'Glad70-before-LQ'!BE21*$CG21*BE$93</f>
        <v>0.823520101436089</v>
      </c>
      <c r="BF21" s="62">
        <f>'Glad70-before-LQ'!BF21*$CG21*BF$93</f>
        <v>0.000537101063229653</v>
      </c>
      <c r="BG21" s="62">
        <f>'Glad70-before-LQ'!BG21*$CG21*BG$93</f>
        <v>0.134625307683537</v>
      </c>
      <c r="BH21" s="62">
        <f>'Glad70-before-LQ'!BH21*$CG21*BH$93</f>
        <v>0.0190483198613748</v>
      </c>
      <c r="BI21" s="62">
        <f>'Glad70-before-LQ'!BI21*$CG21*BI$93</f>
        <v>0.0729489831050979</v>
      </c>
      <c r="BJ21" s="62">
        <f>'Glad70-before-LQ'!BJ21*$CG21*BJ$93</f>
        <v>0.0107924323550082</v>
      </c>
      <c r="BK21" s="62">
        <f>'Glad70-before-LQ'!BK21*$CG21*BK$93</f>
        <v>0.331571318206387</v>
      </c>
      <c r="BL21" s="62">
        <f>'Glad70-before-LQ'!BL21*$CG21*BL$93</f>
        <v>0.205996340075143</v>
      </c>
      <c r="BM21" s="62">
        <f>'Glad70-before-LQ'!BM21*$CG21*BM$93</f>
        <v>0.0237828705453395</v>
      </c>
      <c r="BN21" s="62">
        <f>'Glad70-before-LQ'!BN21*$CG21*BN$93</f>
        <v>0.00333544780009155</v>
      </c>
      <c r="BO21" s="62">
        <f>'Glad70-before-LQ'!BO21*$CG21*BO$93</f>
        <v>0.5644331447958501</v>
      </c>
      <c r="BP21" s="62">
        <f>'Glad70-before-LQ'!BP21*$CG21*BP$93</f>
        <v>0.155489468038572</v>
      </c>
      <c r="BQ21" s="62">
        <f>'Glad70-before-LQ'!BQ21*$CG21*BQ$93</f>
        <v>0.00168520310112431</v>
      </c>
      <c r="BR21" s="62">
        <f>'Glad70-before-LQ'!BR21*$CG21*BR$93</f>
        <v>0.022833455852612</v>
      </c>
      <c r="BS21" s="62">
        <f>'Glad70-before-LQ'!BS21*$CG21*BS$93</f>
        <v>0.00105077784358465</v>
      </c>
      <c r="BT21" s="62">
        <f>'Glad70-before-LQ'!BT21*$CG21*BT$93</f>
        <v>0.227304244102312</v>
      </c>
      <c r="BU21" s="62">
        <f>'Glad70-before-LQ'!BU21*$CG21*BU$93</f>
        <v>0.0761239459723819</v>
      </c>
      <c r="BV21" s="4">
        <f>SUM(D21:BU21)</f>
        <v>56.883279376272</v>
      </c>
      <c r="BW21" s="66">
        <f>'Glad-base'!BW21*'Households'!$B$3/'Households'!$B$7</f>
        <v>14.8742985923481</v>
      </c>
      <c r="BX21" s="66">
        <f>'Glad-base'!BX21*'Households'!$B$3/'Households'!$B$7</f>
        <v>0.00479647038105046</v>
      </c>
      <c r="BY21" s="66">
        <f>'Glad-base'!BY21*'Businesses'!$B$4/'Businesses'!$C$4</f>
        <v>0.327605499524271</v>
      </c>
      <c r="BZ21" s="66">
        <f>'Glad-base'!BZ21*'Households'!$B$3/'Households'!$B$7</f>
        <v>0.0151083144593203</v>
      </c>
      <c r="CA21" s="66">
        <f>'Glad-base'!CA21*'Households'!$B$3/'Households'!$B$7</f>
        <v>0.121255225025747</v>
      </c>
      <c r="CB21" s="66">
        <f>'Glad-base'!CB21*'Glad-id-output'!B19/'Glad-id-output'!E19</f>
        <v>-0.810893809636741</v>
      </c>
      <c r="CC21" s="62">
        <f>'Exports'!D22</f>
        <v>58.2</v>
      </c>
      <c r="CD21" s="4">
        <f>SUM(BW21:CC21)</f>
        <v>72.7321702921017</v>
      </c>
      <c r="CE21" s="4">
        <f>SUM(CD21,BV21)</f>
        <v>129.615449668374</v>
      </c>
      <c r="CF21" s="67">
        <v>0.00606772051035943</v>
      </c>
      <c r="CG21" s="67">
        <f>'Glad-id-output'!I19</f>
        <v>0.981915717901127</v>
      </c>
    </row>
    <row r="22" ht="20.05" customHeight="1">
      <c r="A22" t="s" s="58">
        <v>1</v>
      </c>
      <c r="B22" s="59">
        <v>18</v>
      </c>
      <c r="C22" t="s" s="60">
        <v>183</v>
      </c>
      <c r="D22" s="61">
        <f>'Glad70-before-LQ'!D22*$CG22*D$93</f>
        <v>2.02492687592296</v>
      </c>
      <c r="E22" s="62">
        <f>'Glad70-before-LQ'!E22*$CG22*E$93</f>
        <v>0.019647751421898</v>
      </c>
      <c r="F22" s="62">
        <f>'Glad70-before-LQ'!F22*$CG22*F$93</f>
        <v>0.00282286786680546</v>
      </c>
      <c r="G22" s="62">
        <f>'Glad70-before-LQ'!G22*$CG22*G$93</f>
        <v>0.009286557943687041</v>
      </c>
      <c r="H22" s="62">
        <f>'Glad70-before-LQ'!H22*$CG22*H$93</f>
        <v>0.09546475505576379</v>
      </c>
      <c r="I22" s="62">
        <f>'Glad70-before-LQ'!I22*$CG22*I$93</f>
        <v>0.464321746077012</v>
      </c>
      <c r="J22" s="62">
        <f>'Glad70-before-LQ'!J22*$CG22*J$93</f>
        <v>2.2868056616769</v>
      </c>
      <c r="K22" s="63">
        <f>'Glad70-before-LQ'!K22*$CG22*K$93</f>
        <v>78.05200000000001</v>
      </c>
      <c r="L22" s="62">
        <f>'Glad70-before-LQ'!L22*$CG22*L$93</f>
        <v>0.292429855410897</v>
      </c>
      <c r="M22" s="62">
        <f>'Glad70-before-LQ'!M22*$CG22*M$93</f>
        <v>0.196653171661854</v>
      </c>
      <c r="N22" s="62">
        <f>'Glad70-before-LQ'!N22*$CG22*N$93</f>
        <v>0.053199113633091</v>
      </c>
      <c r="O22" s="62">
        <f>'Glad70-before-LQ'!O22*$CG22*O$93</f>
        <v>0.0173627862606096</v>
      </c>
      <c r="P22" s="62">
        <f>'Glad70-before-LQ'!P22*$CG22*P$93</f>
        <v>0.0117532208672332</v>
      </c>
      <c r="Q22" s="62">
        <f>'Glad70-before-LQ'!Q22*$CG22*Q$93</f>
        <v>0.0347379335602718</v>
      </c>
      <c r="R22" s="62">
        <f>'Glad70-before-LQ'!R22*$CG22*R$93</f>
        <v>0.0120885040192789</v>
      </c>
      <c r="S22" s="62">
        <f>'Glad70-before-LQ'!S22*$CG22*S$93</f>
        <v>0.0128108161144316</v>
      </c>
      <c r="T22" s="62">
        <f>'Glad70-before-LQ'!T22*$CG22*T$93</f>
        <v>0.817965737891565</v>
      </c>
      <c r="U22" s="62">
        <f>'Glad70-before-LQ'!U22*$CG22*U$93</f>
        <v>17.0293721298403</v>
      </c>
      <c r="V22" s="62">
        <f>'Glad70-before-LQ'!V22*$CG22*V$93</f>
        <v>0.895633676238008</v>
      </c>
      <c r="W22" s="62">
        <f>'Glad70-before-LQ'!W22*$CG22*W$93</f>
        <v>1.26841650034425</v>
      </c>
      <c r="X22" s="64">
        <f>'Glad70-before-LQ'!X22*$CG22*X$93</f>
        <v>0</v>
      </c>
      <c r="Y22" s="62">
        <f>'Glad70-before-LQ'!Y22*$CG22*Y$93</f>
        <v>0.498785675760648</v>
      </c>
      <c r="Z22" s="62">
        <f>'Glad70-before-LQ'!Z22*$CG22*Z$93</f>
        <v>0.165350117714482</v>
      </c>
      <c r="AA22" s="62">
        <f>'Glad70-before-LQ'!AA22*$CG22*AA$93</f>
        <v>0.372373460041082</v>
      </c>
      <c r="AB22" s="62">
        <f>'Glad70-before-LQ'!AB22*$CG22*AB$93</f>
        <v>0.008905779811317391</v>
      </c>
      <c r="AC22" s="65">
        <f>'Glad70-before-LQ'!AC22*$CG22*AC$93</f>
        <v>0.275695584315648</v>
      </c>
      <c r="AD22" s="62">
        <f>'Glad70-before-LQ'!AD22*$CG22*AD$93</f>
        <v>0.00124772176735353</v>
      </c>
      <c r="AE22" s="62">
        <f>'Glad70-before-LQ'!AE22*$CG22*AE$93</f>
        <v>0.1604702187283</v>
      </c>
      <c r="AF22" s="62">
        <f>'Glad70-before-LQ'!AF22*$CG22*AF$93</f>
        <v>0.209471552242523</v>
      </c>
      <c r="AG22" s="62">
        <f>'Glad70-before-LQ'!AG22*$CG22*AG$93</f>
        <v>0.356457000950639</v>
      </c>
      <c r="AH22" s="62">
        <f>'Glad70-before-LQ'!AH22*$CG22*AH$93</f>
        <v>2.38469200792264</v>
      </c>
      <c r="AI22" s="62">
        <f>'Glad70-before-LQ'!AI22*$CG22*AI$93</f>
        <v>3.72445449952466</v>
      </c>
      <c r="AJ22" s="62">
        <f>'Glad70-before-LQ'!AJ22*$CG22*AJ$93</f>
        <v>0.416981304551985</v>
      </c>
      <c r="AK22" s="62">
        <f>'Glad70-before-LQ'!AK22*$CG22*AK$93</f>
        <v>0.329212743600892</v>
      </c>
      <c r="AL22" s="62">
        <f>'Glad70-before-LQ'!AL22*$CG22*AL$93</f>
        <v>0.110608811046469</v>
      </c>
      <c r="AM22" s="62">
        <f>'Glad70-before-LQ'!AM22*$CG22*AM$93</f>
        <v>0.262447648450557</v>
      </c>
      <c r="AN22" s="62">
        <f>'Glad70-before-LQ'!AN22*$CG22*AN$93</f>
        <v>0.237108103242334</v>
      </c>
      <c r="AO22" s="62">
        <f>'Glad70-before-LQ'!AO22*$CG22*AO$93</f>
        <v>0.300026716710085</v>
      </c>
      <c r="AP22" s="62">
        <f>'Glad70-before-LQ'!AP22*$CG22*AP$93</f>
        <v>0.0360994324498945</v>
      </c>
      <c r="AQ22" s="62">
        <f>'Glad70-before-LQ'!AQ22*$CG22*AQ$93</f>
        <v>0.00696426417159126</v>
      </c>
      <c r="AR22" s="62">
        <f>'Glad70-before-LQ'!AR22*$CG22*AR$93</f>
        <v>0.0219511247042948</v>
      </c>
      <c r="AS22" s="62">
        <f>'Glad70-before-LQ'!AS22*$CG22*AS$93</f>
        <v>0.205861957215016</v>
      </c>
      <c r="AT22" s="62">
        <f>'Glad70-before-LQ'!AT22*$CG22*AT$93</f>
        <v>0.00420014633652975</v>
      </c>
      <c r="AU22" s="62">
        <f>'Glad70-before-LQ'!AU22*$CG22*AU$93</f>
        <v>0.00477428219524745</v>
      </c>
      <c r="AV22" s="62">
        <f>'Glad70-before-LQ'!AV22*$CG22*AV$93</f>
        <v>0.000864385552775338</v>
      </c>
      <c r="AW22" s="62">
        <f>'Glad70-before-LQ'!AW22*$CG22*AW$93</f>
        <v>0.00202601611668367</v>
      </c>
      <c r="AX22" s="62">
        <f>'Glad70-before-LQ'!AX22*$CG22*AX$93</f>
        <v>0.0237198347232487</v>
      </c>
      <c r="AY22" s="62">
        <f>'Glad70-before-LQ'!AY22*$CG22*AY$93</f>
        <v>0.000432829416701174</v>
      </c>
      <c r="AZ22" s="62">
        <f>'Glad70-before-LQ'!AZ22*$CG22*AZ$93</f>
        <v>0.00849398445633991</v>
      </c>
      <c r="BA22" s="62">
        <f>'Glad70-before-LQ'!BA22*$CG22*BA$93</f>
        <v>0.00308411748706659</v>
      </c>
      <c r="BB22" s="62">
        <f>'Glad70-before-LQ'!BB22*$CG22*BB$93</f>
        <v>0.00991086251276053</v>
      </c>
      <c r="BC22" s="62">
        <f>'Glad70-before-LQ'!BC22*$CG22*BC$93</f>
        <v>0.243217859207484</v>
      </c>
      <c r="BD22" s="62">
        <f>'Glad70-before-LQ'!BD22*$CG22*BD$93</f>
        <v>0.105317991074577</v>
      </c>
      <c r="BE22" s="62">
        <f>'Glad70-before-LQ'!BE22*$CG22*BE$93</f>
        <v>1.06910094889078</v>
      </c>
      <c r="BF22" s="62">
        <f>'Glad70-before-LQ'!BF22*$CG22*BF$93</f>
        <v>0.00745931069656328</v>
      </c>
      <c r="BG22" s="62">
        <f>'Glad70-before-LQ'!BG22*$CG22*BG$93</f>
        <v>0.289401312843157</v>
      </c>
      <c r="BH22" s="62">
        <f>'Glad70-before-LQ'!BH22*$CG22*BH$93</f>
        <v>0.225901521128533</v>
      </c>
      <c r="BI22" s="62">
        <f>'Glad70-before-LQ'!BI22*$CG22*BI$93</f>
        <v>0.148811544858992</v>
      </c>
      <c r="BJ22" s="62">
        <f>'Glad70-before-LQ'!BJ22*$CG22*BJ$93</f>
        <v>0.00440597266318596</v>
      </c>
      <c r="BK22" s="62">
        <f>'Glad70-before-LQ'!BK22*$CG22*BK$93</f>
        <v>0.174981560236428</v>
      </c>
      <c r="BL22" s="62">
        <f>'Glad70-before-LQ'!BL22*$CG22*BL$93</f>
        <v>0.480081346266216</v>
      </c>
      <c r="BM22" s="62">
        <f>'Glad70-before-LQ'!BM22*$CG22*BM$93</f>
        <v>0.0724537307931423</v>
      </c>
      <c r="BN22" s="62">
        <f>'Glad70-before-LQ'!BN22*$CG22*BN$93</f>
        <v>0.00700083337781681</v>
      </c>
      <c r="BO22" s="62">
        <f>'Glad70-before-LQ'!BO22*$CG22*BO$93</f>
        <v>2.34656493410902</v>
      </c>
      <c r="BP22" s="62">
        <f>'Glad70-before-LQ'!BP22*$CG22*BP$93</f>
        <v>0.942585528254975</v>
      </c>
      <c r="BQ22" s="62">
        <f>'Glad70-before-LQ'!BQ22*$CG22*BQ$93</f>
        <v>0.00275381462266617</v>
      </c>
      <c r="BR22" s="62">
        <f>'Glad70-before-LQ'!BR22*$CG22*BR$93</f>
        <v>0.0534494581588627</v>
      </c>
      <c r="BS22" s="62">
        <f>'Glad70-before-LQ'!BS22*$CG22*BS$93</f>
        <v>0.00592181834300121</v>
      </c>
      <c r="BT22" s="62">
        <f>'Glad70-before-LQ'!BT22*$CG22*BT$93</f>
        <v>0.462941362042402</v>
      </c>
      <c r="BU22" s="62">
        <f>'Glad70-before-LQ'!BU22*$CG22*BU$93</f>
        <v>0.285308878027972</v>
      </c>
      <c r="BV22" s="4">
        <f>SUM(D22:BU22)</f>
        <v>120.668031571122</v>
      </c>
      <c r="BW22" s="66">
        <f>'Glad-base'!BW22*'Households'!$B$3/'Households'!$B$7</f>
        <v>15.292438197312</v>
      </c>
      <c r="BX22" s="66">
        <f>'Glad-base'!BX22*'Households'!$B$3/'Households'!$B$7</f>
        <v>12.7047457107621</v>
      </c>
      <c r="BY22" s="66">
        <f>'Glad-base'!BY22*'Businesses'!$B$4/'Businesses'!$C$4</f>
        <v>1.17083234322876</v>
      </c>
      <c r="BZ22" s="66">
        <f>'Glad-base'!BZ22*'Households'!$B$3/'Households'!$B$7</f>
        <v>0.0473864165499485</v>
      </c>
      <c r="CA22" s="66">
        <f>'Glad-base'!CA22*'Households'!$B$3/'Households'!$B$7</f>
        <v>0.452137939989701</v>
      </c>
      <c r="CB22" s="66">
        <f>'Glad-base'!CB22*'Glad-id-output'!B20/'Glad-id-output'!E20</f>
        <v>1.73797772712652</v>
      </c>
      <c r="CC22" s="62">
        <f>'Exports'!D23</f>
        <v>267.6</v>
      </c>
      <c r="CD22" s="4">
        <f>SUM(BW22:CC22)</f>
        <v>299.005518334969</v>
      </c>
      <c r="CE22" s="4">
        <f>SUM(CD22,BV22)</f>
        <v>419.673549906091</v>
      </c>
      <c r="CF22" s="67">
        <v>0.017890957715101</v>
      </c>
      <c r="CG22" s="67">
        <f>'Glad-id-output'!I20</f>
        <v>1</v>
      </c>
    </row>
    <row r="23" ht="20.05" customHeight="1">
      <c r="A23" t="s" s="58">
        <v>1</v>
      </c>
      <c r="B23" s="59">
        <v>19</v>
      </c>
      <c r="C23" t="s" s="60">
        <v>184</v>
      </c>
      <c r="D23" s="61">
        <f>'Glad70-before-LQ'!D23*$CG23*D$93</f>
        <v>0.0170163682470685</v>
      </c>
      <c r="E23" s="62">
        <f>'Glad70-before-LQ'!E23*$CG23*E$93</f>
        <v>0.00655358886951147</v>
      </c>
      <c r="F23" s="62">
        <f>'Glad70-before-LQ'!F23*$CG23*F$93</f>
        <v>0.000264910393020288</v>
      </c>
      <c r="G23" s="62">
        <f>'Glad70-before-LQ'!G23*$CG23*G$93</f>
        <v>0.00539218484228081</v>
      </c>
      <c r="H23" s="62">
        <f>'Glad70-before-LQ'!H23*$CG23*H$93</f>
        <v>0.00183186620495383</v>
      </c>
      <c r="I23" s="62">
        <f>'Glad70-before-LQ'!I23*$CG23*I$93</f>
        <v>0.0165097602076746</v>
      </c>
      <c r="J23" s="62">
        <f>'Glad70-before-LQ'!J23*$CG23*J$93</f>
        <v>0.532787476372871</v>
      </c>
      <c r="K23" s="63">
        <f>'Glad70-before-LQ'!K23*$CG23*K$93</f>
        <v>0.0493783014197606</v>
      </c>
      <c r="L23" s="62">
        <f>'Glad70-before-LQ'!L23*$CG23*L$93</f>
        <v>0.00625259320315692</v>
      </c>
      <c r="M23" s="62">
        <f>'Glad70-before-LQ'!M23*$CG23*M$93</f>
        <v>0.00687532786797251</v>
      </c>
      <c r="N23" s="62">
        <f>'Glad70-before-LQ'!N23*$CG23*N$93</f>
        <v>0.0191085559931371</v>
      </c>
      <c r="O23" s="62">
        <f>'Glad70-before-LQ'!O23*$CG23*O$93</f>
        <v>0.0154716284918885</v>
      </c>
      <c r="P23" s="62">
        <f>'Glad70-before-LQ'!P23*$CG23*P$93</f>
        <v>0.00249600762757515</v>
      </c>
      <c r="Q23" s="62">
        <f>'Glad70-before-LQ'!Q23*$CG23*Q$93</f>
        <v>0.0116423673831372</v>
      </c>
      <c r="R23" s="62">
        <f>'Glad70-before-LQ'!R23*$CG23*R$93</f>
        <v>0.00314214497390419</v>
      </c>
      <c r="S23" s="62">
        <f>'Glad70-before-LQ'!S23*$CG23*S$93</f>
        <v>0.00600470739006734</v>
      </c>
      <c r="T23" s="62">
        <f>'Glad70-before-LQ'!T23*$CG23*T$93</f>
        <v>0.0502531781468612</v>
      </c>
      <c r="U23" s="62">
        <f>'Glad70-before-LQ'!U23*$CG23*U$93</f>
        <v>0.985604895832038</v>
      </c>
      <c r="V23" s="62">
        <f>'Glad70-before-LQ'!V23*$CG23*V$93</f>
        <v>0.0780624663432342</v>
      </c>
      <c r="W23" s="62">
        <f>'Glad70-before-LQ'!W23*$CG23*W$93</f>
        <v>0.111385039083445</v>
      </c>
      <c r="X23" s="64">
        <f>'Glad70-before-LQ'!X23*$CG23*X$93</f>
        <v>0</v>
      </c>
      <c r="Y23" s="62">
        <f>'Glad70-before-LQ'!Y23*$CG23*Y$93</f>
        <v>0.130869992691044</v>
      </c>
      <c r="Z23" s="62">
        <f>'Glad70-before-LQ'!Z23*$CG23*Z$93</f>
        <v>0.0449336569082908</v>
      </c>
      <c r="AA23" s="62">
        <f>'Glad70-before-LQ'!AA23*$CG23*AA$93</f>
        <v>0.070393066110833</v>
      </c>
      <c r="AB23" s="62">
        <f>'Glad70-before-LQ'!AB23*$CG23*AB$93</f>
        <v>0.00760994962144411</v>
      </c>
      <c r="AC23" s="65">
        <f>'Glad70-before-LQ'!AC23*$CG23*AC$93</f>
        <v>0.045876811707327</v>
      </c>
      <c r="AD23" s="62">
        <f>'Glad70-before-LQ'!AD23*$CG23*AD$93</f>
        <v>0.0010321103004055</v>
      </c>
      <c r="AE23" s="62">
        <f>'Glad70-before-LQ'!AE23*$CG23*AE$93</f>
        <v>0.0275455089926281</v>
      </c>
      <c r="AF23" s="62">
        <f>'Glad70-before-LQ'!AF23*$CG23*AF$93</f>
        <v>0.0261947098396421</v>
      </c>
      <c r="AG23" s="62">
        <f>'Glad70-before-LQ'!AG23*$CG23*AG$93</f>
        <v>0.162643084829514</v>
      </c>
      <c r="AH23" s="62">
        <f>'Glad70-before-LQ'!AH23*$CG23*AH$93</f>
        <v>1.00122938692529</v>
      </c>
      <c r="AI23" s="62">
        <f>'Glad70-before-LQ'!AI23*$CG23*AI$93</f>
        <v>1.46577137840347</v>
      </c>
      <c r="AJ23" s="62">
        <f>'Glad70-before-LQ'!AJ23*$CG23*AJ$93</f>
        <v>0.163794783416658</v>
      </c>
      <c r="AK23" s="62">
        <f>'Glad70-before-LQ'!AK23*$CG23*AK$93</f>
        <v>0.120653415779813</v>
      </c>
      <c r="AL23" s="62">
        <f>'Glad70-before-LQ'!AL23*$CG23*AL$93</f>
        <v>0.0213898378989424</v>
      </c>
      <c r="AM23" s="62">
        <f>'Glad70-before-LQ'!AM23*$CG23*AM$93</f>
        <v>0.0181544945851131</v>
      </c>
      <c r="AN23" s="62">
        <f>'Glad70-before-LQ'!AN23*$CG23*AN$93</f>
        <v>0.0568838630215035</v>
      </c>
      <c r="AO23" s="62">
        <f>'Glad70-before-LQ'!AO23*$CG23*AO$93</f>
        <v>0.0250524523352028</v>
      </c>
      <c r="AP23" s="62">
        <f>'Glad70-before-LQ'!AP23*$CG23*AP$93</f>
        <v>0.0220433519067653</v>
      </c>
      <c r="AQ23" s="62">
        <f>'Glad70-before-LQ'!AQ23*$CG23*AQ$93</f>
        <v>0.00248792150854773</v>
      </c>
      <c r="AR23" s="62">
        <f>'Glad70-before-LQ'!AR23*$CG23*AR$93</f>
        <v>0.0194374931786307</v>
      </c>
      <c r="AS23" s="62">
        <f>'Glad70-before-LQ'!AS23*$CG23*AS$93</f>
        <v>0.0161746105682891</v>
      </c>
      <c r="AT23" s="62">
        <f>'Glad70-before-LQ'!AT23*$CG23*AT$93</f>
        <v>0.00118335257392261</v>
      </c>
      <c r="AU23" s="62">
        <f>'Glad70-before-LQ'!AU23*$CG23*AU$93</f>
        <v>0.00047279651413411</v>
      </c>
      <c r="AV23" s="62">
        <f>'Glad70-before-LQ'!AV23*$CG23*AV$93</f>
        <v>6.46662455350884e-05</v>
      </c>
      <c r="AW23" s="62">
        <f>'Glad70-before-LQ'!AW23*$CG23*AW$93</f>
        <v>7.15720323545074e-05</v>
      </c>
      <c r="AX23" s="62">
        <f>'Glad70-before-LQ'!AX23*$CG23*AX$93</f>
        <v>0.000938562340118312</v>
      </c>
      <c r="AY23" s="62">
        <f>'Glad70-before-LQ'!AY23*$CG23*AY$93</f>
        <v>0.000138744792355344</v>
      </c>
      <c r="AZ23" s="62">
        <f>'Glad70-before-LQ'!AZ23*$CG23*AZ$93</f>
        <v>0.00045909029006093</v>
      </c>
      <c r="BA23" s="62">
        <f>'Glad70-before-LQ'!BA23*$CG23*BA$93</f>
        <v>0.000141430542592802</v>
      </c>
      <c r="BB23" s="62">
        <f>'Glad70-before-LQ'!BB23*$CG23*BB$93</f>
        <v>0.000372738602655229</v>
      </c>
      <c r="BC23" s="62">
        <f>'Glad70-before-LQ'!BC23*$CG23*BC$93</f>
        <v>0.010671402412063</v>
      </c>
      <c r="BD23" s="62">
        <f>'Glad70-before-LQ'!BD23*$CG23*BD$93</f>
        <v>0.0594327333517172</v>
      </c>
      <c r="BE23" s="62">
        <f>'Glad70-before-LQ'!BE23*$CG23*BE$93</f>
        <v>0.0778902750399092</v>
      </c>
      <c r="BF23" s="62">
        <f>'Glad70-before-LQ'!BF23*$CG23*BF$93</f>
        <v>0.000283520597863203</v>
      </c>
      <c r="BG23" s="62">
        <f>'Glad70-before-LQ'!BG23*$CG23*BG$93</f>
        <v>0.0157766444708074</v>
      </c>
      <c r="BH23" s="62">
        <f>'Glad70-before-LQ'!BH23*$CG23*BH$93</f>
        <v>0.0147824822903178</v>
      </c>
      <c r="BI23" s="62">
        <f>'Glad70-before-LQ'!BI23*$CG23*BI$93</f>
        <v>0.0191630929703552</v>
      </c>
      <c r="BJ23" s="62">
        <f>'Glad70-before-LQ'!BJ23*$CG23*BJ$93</f>
        <v>0.0007082761623427</v>
      </c>
      <c r="BK23" s="62">
        <f>'Glad70-before-LQ'!BK23*$CG23*BK$93</f>
        <v>0.016731547769433</v>
      </c>
      <c r="BL23" s="62">
        <f>'Glad70-before-LQ'!BL23*$CG23*BL$93</f>
        <v>0.0653275533009552</v>
      </c>
      <c r="BM23" s="62">
        <f>'Glad70-before-LQ'!BM23*$CG23*BM$93</f>
        <v>0.010724228528491</v>
      </c>
      <c r="BN23" s="62">
        <f>'Glad70-before-LQ'!BN23*$CG23*BN$93</f>
        <v>0.00112421161974619</v>
      </c>
      <c r="BO23" s="62">
        <f>'Glad70-before-LQ'!BO23*$CG23*BO$93</f>
        <v>0.184536702447468</v>
      </c>
      <c r="BP23" s="62">
        <f>'Glad70-before-LQ'!BP23*$CG23*BP$93</f>
        <v>0.0406603791819361</v>
      </c>
      <c r="BQ23" s="62">
        <f>'Glad70-before-LQ'!BQ23*$CG23*BQ$93</f>
        <v>0.000546654641534046</v>
      </c>
      <c r="BR23" s="62">
        <f>'Glad70-before-LQ'!BR23*$CG23*BR$93</f>
        <v>0.00133474026738843</v>
      </c>
      <c r="BS23" s="62">
        <f>'Glad70-before-LQ'!BS23*$CG23*BS$93</f>
        <v>0.00029706712377096</v>
      </c>
      <c r="BT23" s="62">
        <f>'Glad70-before-LQ'!BT23*$CG23*BT$93</f>
        <v>0.383699138025639</v>
      </c>
      <c r="BU23" s="62">
        <f>'Glad70-before-LQ'!BU23*$CG23*BU$93</f>
        <v>0.0275672825418784</v>
      </c>
      <c r="BV23" s="4">
        <f>SUM(D23:BU23)</f>
        <v>6.31130613610026</v>
      </c>
      <c r="BW23" s="66">
        <f>'Glad-base'!BW23*'Households'!$B$3/'Households'!$B$7</f>
        <v>4.66678446219361</v>
      </c>
      <c r="BX23" s="66">
        <f>'Glad-base'!BX23*'Households'!$B$3/'Households'!$B$7</f>
        <v>9.9416446961895e-05</v>
      </c>
      <c r="BY23" s="66">
        <f>'Glad-base'!BY23*'Businesses'!$B$4/'Businesses'!$C$4</f>
        <v>1.23765111786628</v>
      </c>
      <c r="BZ23" s="66">
        <f>'Glad-base'!BZ23*'Households'!$B$3/'Households'!$B$7</f>
        <v>0.0519933090216272</v>
      </c>
      <c r="CA23" s="66">
        <f>'Glad-base'!CA23*'Households'!$B$3/'Households'!$B$7</f>
        <v>0.225055549186406</v>
      </c>
      <c r="CB23" s="66">
        <f>'Glad-base'!CB23*'Glad-id-output'!B21/'Glad-id-output'!E21</f>
        <v>0.0719225039222173</v>
      </c>
      <c r="CC23" s="62">
        <f>'Exports'!D24</f>
        <v>1.2</v>
      </c>
      <c r="CD23" s="4">
        <f>SUM(BW23:CC23)</f>
        <v>7.4535063586371</v>
      </c>
      <c r="CE23" s="4">
        <f>SUM(CD23,BV23)</f>
        <v>13.7648124947374</v>
      </c>
      <c r="CF23" s="67">
        <v>0.000884532702369994</v>
      </c>
      <c r="CG23" s="67">
        <f>'Glad-id-output'!I21</f>
        <v>0.143140502594311</v>
      </c>
    </row>
    <row r="24" ht="20.05" customHeight="1">
      <c r="A24" t="s" s="58">
        <v>1</v>
      </c>
      <c r="B24" s="59">
        <v>20</v>
      </c>
      <c r="C24" t="s" s="60">
        <v>185</v>
      </c>
      <c r="D24" s="61">
        <f>'Glad70-before-LQ'!D24*$CG24*D$93</f>
        <v>0.128744516160787</v>
      </c>
      <c r="E24" s="62">
        <f>'Glad70-before-LQ'!E24*$CG24*E$93</f>
        <v>0.0107962010332738</v>
      </c>
      <c r="F24" s="62">
        <f>'Glad70-before-LQ'!F24*$CG24*F$93</f>
        <v>0.00222686521468292</v>
      </c>
      <c r="G24" s="62">
        <f>'Glad70-before-LQ'!G24*$CG24*G$93</f>
        <v>0.0087164402131963</v>
      </c>
      <c r="H24" s="62">
        <f>'Glad70-before-LQ'!H24*$CG24*H$93</f>
        <v>0.0114625205743183</v>
      </c>
      <c r="I24" s="62">
        <f>'Glad70-before-LQ'!I24*$CG24*I$93</f>
        <v>0.230793210046484</v>
      </c>
      <c r="J24" s="62">
        <f>'Glad70-before-LQ'!J24*$CG24*J$93</f>
        <v>3.56844609142237</v>
      </c>
      <c r="K24" s="63">
        <f>'Glad70-before-LQ'!K24*$CG24*K$93</f>
        <v>0.638215098254539</v>
      </c>
      <c r="L24" s="62">
        <f>'Glad70-before-LQ'!L24*$CG24*L$93</f>
        <v>0.07135540877266761</v>
      </c>
      <c r="M24" s="62">
        <f>'Glad70-before-LQ'!M24*$CG24*M$93</f>
        <v>0.291129175927493</v>
      </c>
      <c r="N24" s="62">
        <f>'Glad70-before-LQ'!N24*$CG24*N$93</f>
        <v>0.09247491635141521</v>
      </c>
      <c r="O24" s="62">
        <f>'Glad70-before-LQ'!O24*$CG24*O$93</f>
        <v>0.249378004501346</v>
      </c>
      <c r="P24" s="62">
        <f>'Glad70-before-LQ'!P24*$CG24*P$93</f>
        <v>0.00398636518952445</v>
      </c>
      <c r="Q24" s="62">
        <f>'Glad70-before-LQ'!Q24*$CG24*Q$93</f>
        <v>0.05668222088486</v>
      </c>
      <c r="R24" s="62">
        <f>'Glad70-before-LQ'!R24*$CG24*R$93</f>
        <v>0.00153803159959729</v>
      </c>
      <c r="S24" s="62">
        <f>'Glad70-before-LQ'!S24*$CG24*S$93</f>
        <v>0.00300063881678635</v>
      </c>
      <c r="T24" s="62">
        <f>'Glad70-before-LQ'!T24*$CG24*T$93</f>
        <v>0.526949974178063</v>
      </c>
      <c r="U24" s="62">
        <f>'Glad70-before-LQ'!U24*$CG24*U$93</f>
        <v>2.81032416155847</v>
      </c>
      <c r="V24" s="62">
        <f>'Glad70-before-LQ'!V24*$CG24*V$93</f>
        <v>0.023597651887097</v>
      </c>
      <c r="W24" s="62">
        <f>'Glad70-before-LQ'!W24*$CG24*W$93</f>
        <v>24.4810972182408</v>
      </c>
      <c r="X24" s="64">
        <f>'Glad70-before-LQ'!X24*$CG24*X$93</f>
        <v>0</v>
      </c>
      <c r="Y24" s="62">
        <f>'Glad70-before-LQ'!Y24*$CG24*Y$93</f>
        <v>18.5691735758167</v>
      </c>
      <c r="Z24" s="62">
        <f>'Glad70-before-LQ'!Z24*$CG24*Z$93</f>
        <v>0.746317751117731</v>
      </c>
      <c r="AA24" s="62">
        <f>'Glad70-before-LQ'!AA24*$CG24*AA$93</f>
        <v>0.969385221391211</v>
      </c>
      <c r="AB24" s="62">
        <f>'Glad70-before-LQ'!AB24*$CG24*AB$93</f>
        <v>0.0520093344065087</v>
      </c>
      <c r="AC24" s="65">
        <f>'Glad70-before-LQ'!AC24*$CG24*AC$93</f>
        <v>0.7170261333465719</v>
      </c>
      <c r="AD24" s="62">
        <f>'Glad70-before-LQ'!AD24*$CG24*AD$93</f>
        <v>0.00744998541945503</v>
      </c>
      <c r="AE24" s="62">
        <f>'Glad70-before-LQ'!AE24*$CG24*AE$93</f>
        <v>0.308788340689314</v>
      </c>
      <c r="AF24" s="62">
        <f>'Glad70-before-LQ'!AF24*$CG24*AF$93</f>
        <v>0.250802453113982</v>
      </c>
      <c r="AG24" s="62">
        <f>'Glad70-before-LQ'!AG24*$CG24*AG$93</f>
        <v>7.22613313980747</v>
      </c>
      <c r="AH24" s="62">
        <f>'Glad70-before-LQ'!AH24*$CG24*AH$93</f>
        <v>18.3093090347272</v>
      </c>
      <c r="AI24" s="62">
        <f>'Glad70-before-LQ'!AI24*$CG24*AI$93</f>
        <v>32.3531353890528</v>
      </c>
      <c r="AJ24" s="62">
        <f>'Glad70-before-LQ'!AJ24*$CG24*AJ$93</f>
        <v>0.593843761969393</v>
      </c>
      <c r="AK24" s="62">
        <f>'Glad70-before-LQ'!AK24*$CG24*AK$93</f>
        <v>0.244102691495713</v>
      </c>
      <c r="AL24" s="62">
        <f>'Glad70-before-LQ'!AL24*$CG24*AL$93</f>
        <v>0.0837457634776811</v>
      </c>
      <c r="AM24" s="62">
        <f>'Glad70-before-LQ'!AM24*$CG24*AM$93</f>
        <v>0.20948538928112</v>
      </c>
      <c r="AN24" s="62">
        <f>'Glad70-before-LQ'!AN24*$CG24*AN$93</f>
        <v>0.06272501790358</v>
      </c>
      <c r="AO24" s="62">
        <f>'Glad70-before-LQ'!AO24*$CG24*AO$93</f>
        <v>0.994374986887822</v>
      </c>
      <c r="AP24" s="62">
        <f>'Glad70-before-LQ'!AP24*$CG24*AP$93</f>
        <v>0.222758910710368</v>
      </c>
      <c r="AQ24" s="62">
        <f>'Glad70-before-LQ'!AQ24*$CG24*AQ$93</f>
        <v>0.0259824065736104</v>
      </c>
      <c r="AR24" s="62">
        <f>'Glad70-before-LQ'!AR24*$CG24*AR$93</f>
        <v>0.0106589886777723</v>
      </c>
      <c r="AS24" s="62">
        <f>'Glad70-before-LQ'!AS24*$CG24*AS$93</f>
        <v>0.125612775781164</v>
      </c>
      <c r="AT24" s="62">
        <f>'Glad70-before-LQ'!AT24*$CG24*AT$93</f>
        <v>0.000761318878676795</v>
      </c>
      <c r="AU24" s="62">
        <f>'Glad70-before-LQ'!AU24*$CG24*AU$93</f>
        <v>0.0018521339625266</v>
      </c>
      <c r="AV24" s="62">
        <f>'Glad70-before-LQ'!AV24*$CG24*AV$93</f>
        <v>0.00038350538365939</v>
      </c>
      <c r="AW24" s="62">
        <f>'Glad70-before-LQ'!AW24*$CG24*AW$93</f>
        <v>0.000385367820295625</v>
      </c>
      <c r="AX24" s="62">
        <f>'Glad70-before-LQ'!AX24*$CG24*AX$93</f>
        <v>0.0104915080777758</v>
      </c>
      <c r="AY24" s="62">
        <f>'Glad70-before-LQ'!AY24*$CG24*AY$93</f>
        <v>0.00020704371996047</v>
      </c>
      <c r="AZ24" s="62">
        <f>'Glad70-before-LQ'!AZ24*$CG24*AZ$93</f>
        <v>0.00286622537666688</v>
      </c>
      <c r="BA24" s="62">
        <f>'Glad70-before-LQ'!BA24*$CG24*BA$93</f>
        <v>0.00121227034952849</v>
      </c>
      <c r="BB24" s="62">
        <f>'Glad70-before-LQ'!BB24*$CG24*BB$93</f>
        <v>0.00408245786934787</v>
      </c>
      <c r="BC24" s="62">
        <f>'Glad70-before-LQ'!BC24*$CG24*BC$93</f>
        <v>0.0992559390139568</v>
      </c>
      <c r="BD24" s="62">
        <f>'Glad70-before-LQ'!BD24*$CG24*BD$93</f>
        <v>0.0901298985810715</v>
      </c>
      <c r="BE24" s="62">
        <f>'Glad70-before-LQ'!BE24*$CG24*BE$93</f>
        <v>0.796775535335376</v>
      </c>
      <c r="BF24" s="62">
        <f>'Glad70-before-LQ'!BF24*$CG24*BF$93</f>
        <v>0.00521276551400965</v>
      </c>
      <c r="BG24" s="62">
        <f>'Glad70-before-LQ'!BG24*$CG24*BG$93</f>
        <v>0.155589535494687</v>
      </c>
      <c r="BH24" s="62">
        <f>'Glad70-before-LQ'!BH24*$CG24*BH$93</f>
        <v>0.0267378896548861</v>
      </c>
      <c r="BI24" s="62">
        <f>'Glad70-before-LQ'!BI24*$CG24*BI$93</f>
        <v>0.116560441314194</v>
      </c>
      <c r="BJ24" s="62">
        <f>'Glad70-before-LQ'!BJ24*$CG24*BJ$93</f>
        <v>0.00213017286319002</v>
      </c>
      <c r="BK24" s="62">
        <f>'Glad70-before-LQ'!BK24*$CG24*BK$93</f>
        <v>0.0469558290770813</v>
      </c>
      <c r="BL24" s="62">
        <f>'Glad70-before-LQ'!BL24*$CG24*BL$93</f>
        <v>0.452295726670972</v>
      </c>
      <c r="BM24" s="62">
        <f>'Glad70-before-LQ'!BM24*$CG24*BM$93</f>
        <v>0.0741996307675002</v>
      </c>
      <c r="BN24" s="62">
        <f>'Glad70-before-LQ'!BN24*$CG24*BN$93</f>
        <v>0.00688793581776098</v>
      </c>
      <c r="BO24" s="62">
        <f>'Glad70-before-LQ'!BO24*$CG24*BO$93</f>
        <v>0.477827862841493</v>
      </c>
      <c r="BP24" s="62">
        <f>'Glad70-before-LQ'!BP24*$CG24*BP$93</f>
        <v>0.368132050512608</v>
      </c>
      <c r="BQ24" s="62">
        <f>'Glad70-before-LQ'!BQ24*$CG24*BQ$93</f>
        <v>0.00234825574548515</v>
      </c>
      <c r="BR24" s="62">
        <f>'Glad70-before-LQ'!BR24*$CG24*BR$93</f>
        <v>0.009219413837023099</v>
      </c>
      <c r="BS24" s="62">
        <f>'Glad70-before-LQ'!BS24*$CG24*BS$93</f>
        <v>0.00180362766406069</v>
      </c>
      <c r="BT24" s="62">
        <f>'Glad70-before-LQ'!BT24*$CG24*BT$93</f>
        <v>1.30506876730046</v>
      </c>
      <c r="BU24" s="62">
        <f>'Glad70-before-LQ'!BU24*$CG24*BU$93</f>
        <v>0.424085179363957</v>
      </c>
      <c r="BV24" s="4">
        <f>SUM(D24:BU24)</f>
        <v>119.777194051283</v>
      </c>
      <c r="BW24" s="66">
        <f>'Glad-base'!BW24*'Households'!$B$3/'Households'!$B$7</f>
        <v>1.84916949877446</v>
      </c>
      <c r="BX24" s="66">
        <f>'Glad-base'!BX24*'Households'!$B$3/'Households'!$B$7</f>
        <v>0.0141374367250257</v>
      </c>
      <c r="BY24" s="66">
        <f>'Glad-base'!BY24*'Businesses'!$B$4/'Businesses'!$C$4</f>
        <v>0.465732207318491</v>
      </c>
      <c r="BZ24" s="66">
        <f>'Glad-base'!BZ24*'Households'!$B$3/'Households'!$B$7</f>
        <v>0.019840895592173</v>
      </c>
      <c r="CA24" s="66">
        <f>'Glad-base'!CA24*'Households'!$B$3/'Households'!$B$7</f>
        <v>0.152053723779609</v>
      </c>
      <c r="CB24" s="66">
        <f>'Glad-base'!CB24*'Glad-id-output'!B22/'Glad-id-output'!E22</f>
        <v>1.38269726914663</v>
      </c>
      <c r="CC24" s="62">
        <f>'Exports'!D25</f>
        <v>141.3</v>
      </c>
      <c r="CD24" s="4">
        <f>SUM(BW24:CC24)</f>
        <v>145.183631031336</v>
      </c>
      <c r="CE24" s="4">
        <f>SUM(CD24,BV24)</f>
        <v>264.960825082619</v>
      </c>
      <c r="CF24" s="67">
        <v>0.0108850230788343</v>
      </c>
      <c r="CG24" s="67">
        <f>'Glad-id-output'!I22</f>
        <v>1</v>
      </c>
    </row>
    <row r="25" ht="20.05" customHeight="1">
      <c r="A25" t="s" s="32">
        <v>1</v>
      </c>
      <c r="B25" s="36">
        <v>21</v>
      </c>
      <c r="C25" t="s" s="60">
        <v>186</v>
      </c>
      <c r="D25" s="72">
        <f>'Glad70-before-LQ'!D25*$CG25*D$93</f>
        <v>0.0552164974444378</v>
      </c>
      <c r="E25" s="64">
        <f>'Glad70-before-LQ'!E25*$CG25*E$93</f>
        <v>0.00581404267167683</v>
      </c>
      <c r="F25" s="64">
        <f>'Glad70-before-LQ'!F25*$CG25*F$93</f>
        <v>0.000380817496142604</v>
      </c>
      <c r="G25" s="64">
        <f>'Glad70-before-LQ'!G25*$CG25*G$93</f>
        <v>0.00106265426825047</v>
      </c>
      <c r="H25" s="64">
        <f>'Glad70-before-LQ'!H25*$CG25*H$93</f>
        <v>0.00477430402514679</v>
      </c>
      <c r="I25" s="64">
        <f>'Glad70-before-LQ'!I25*$CG25*I$93</f>
        <v>0.0606383665449435</v>
      </c>
      <c r="J25" s="64">
        <f>'Glad70-before-LQ'!J25*$CG25*J$93</f>
        <v>4</v>
      </c>
      <c r="K25" s="64">
        <f>'Glad70-before-LQ'!K25*$CG25*K$93</f>
        <v>0.300555537847077</v>
      </c>
      <c r="L25" s="64">
        <f>'Glad70-before-LQ'!L25*$CG25*L$93</f>
        <v>0.0345156713998801</v>
      </c>
      <c r="M25" s="64">
        <f>'Glad70-before-LQ'!M25*$CG25*M$93</f>
        <v>0.301155087650748</v>
      </c>
      <c r="N25" s="64">
        <f>'Glad70-before-LQ'!N25*$CG25*N$93</f>
        <v>0.0155212436691387</v>
      </c>
      <c r="O25" s="64">
        <f>'Glad70-before-LQ'!O25*$CG25*O$93</f>
        <v>0.00330890496869491</v>
      </c>
      <c r="P25" s="64">
        <f>'Glad70-before-LQ'!P25*$CG25*P$93</f>
        <v>0.00258253431838243</v>
      </c>
      <c r="Q25" s="64">
        <f>'Glad70-before-LQ'!Q25*$CG25*Q$93</f>
        <v>0.00807570607135266</v>
      </c>
      <c r="R25" s="64">
        <f>'Glad70-before-LQ'!R25*$CG25*R$93</f>
        <v>0.00314391333211842</v>
      </c>
      <c r="S25" s="64">
        <f>'Glad70-before-LQ'!S25*$CG25*S$93</f>
        <v>0.00252420944345133</v>
      </c>
      <c r="T25" s="64">
        <f>'Glad70-before-LQ'!T25*$CG25*T$93</f>
        <v>0.07556678446396529</v>
      </c>
      <c r="U25" s="64">
        <f>'Glad70-before-LQ'!U25*$CG25*U$93</f>
        <v>0.424267960351677</v>
      </c>
      <c r="V25" s="64">
        <f>'Glad70-before-LQ'!V25*$CG25*V$93</f>
        <v>0.0256038605093423</v>
      </c>
      <c r="W25" s="64">
        <f>'Glad70-before-LQ'!W25*$CG25*W$93</f>
        <v>0.681527622500435</v>
      </c>
      <c r="X25" s="64">
        <f>'Glad70-before-LQ'!X25*$CG25*X$93</f>
        <v>0</v>
      </c>
      <c r="Y25" s="64">
        <f>'Glad70-before-LQ'!Y25*$CG25*Y$93</f>
        <v>120</v>
      </c>
      <c r="Z25" s="64">
        <f>'Glad70-before-LQ'!Z25*$CG25*Z$93</f>
        <v>70</v>
      </c>
      <c r="AA25" s="64">
        <f>'Glad70-before-LQ'!AA25*$CG25*AA$93</f>
        <v>60</v>
      </c>
      <c r="AB25" s="64">
        <f>'Glad70-before-LQ'!AB25*$CG25*AB$93</f>
        <v>10</v>
      </c>
      <c r="AC25" s="64">
        <f>'Glad70-before-LQ'!AC25*$CG25*AC$93</f>
        <v>0.165249175414155</v>
      </c>
      <c r="AD25" s="64">
        <f>'Glad70-before-LQ'!AD25*$CG25*AD$93</f>
        <v>0.00116071359800124</v>
      </c>
      <c r="AE25" s="64">
        <f>'Glad70-before-LQ'!AE25*$CG25*AE$93</f>
        <v>0.025210431948288</v>
      </c>
      <c r="AF25" s="64">
        <f>'Glad70-before-LQ'!AF25*$CG25*AF$93</f>
        <v>0.0437031517221758</v>
      </c>
      <c r="AG25" s="64">
        <f>'Glad70-before-LQ'!AG25*$CG25*AG$93</f>
        <v>0.125765585772112</v>
      </c>
      <c r="AH25" s="64">
        <f>'Glad70-before-LQ'!AH25*$CG25*AH$93</f>
        <v>30</v>
      </c>
      <c r="AI25" s="64">
        <f>'Glad70-before-LQ'!AI25*$CG25*AI$93</f>
        <v>0.240681277410158</v>
      </c>
      <c r="AJ25" s="64">
        <f>'Glad70-before-LQ'!AJ25*$CG25*AJ$93</f>
        <v>0.433422020871092</v>
      </c>
      <c r="AK25" s="64">
        <f>'Glad70-before-LQ'!AK25*$CG25*AK$93</f>
        <v>0.08261116319328191</v>
      </c>
      <c r="AL25" s="64">
        <f>'Glad70-before-LQ'!AL25*$CG25*AL$93</f>
        <v>0.0296746508976241</v>
      </c>
      <c r="AM25" s="64">
        <f>'Glad70-before-LQ'!AM25*$CG25*AM$93</f>
        <v>0.05792729111421</v>
      </c>
      <c r="AN25" s="64">
        <f>'Glad70-before-LQ'!AN25*$CG25*AN$93</f>
        <v>0.0503599384288721</v>
      </c>
      <c r="AO25" s="64">
        <f>'Glad70-before-LQ'!AO25*$CG25*AO$93</f>
        <v>0.18063169919434</v>
      </c>
      <c r="AP25" s="64">
        <f>'Glad70-before-LQ'!AP25*$CG25*AP$93</f>
        <v>0.0317664737884519</v>
      </c>
      <c r="AQ25" s="64">
        <f>'Glad70-before-LQ'!AQ25*$CG25*AQ$93</f>
        <v>0.00475742732398554</v>
      </c>
      <c r="AR25" s="64">
        <f>'Glad70-before-LQ'!AR25*$CG25*AR$93</f>
        <v>0.0171619439183783</v>
      </c>
      <c r="AS25" s="64">
        <f>'Glad70-before-LQ'!AS25*$CG25*AS$93</f>
        <v>0.257222862361388</v>
      </c>
      <c r="AT25" s="64">
        <f>'Glad70-before-LQ'!AT25*$CG25*AT$93</f>
        <v>0.0006267740312510661</v>
      </c>
      <c r="AU25" s="64">
        <f>'Glad70-before-LQ'!AU25*$CG25*AU$93</f>
        <v>0.000924970935916108</v>
      </c>
      <c r="AV25" s="64">
        <f>'Glad70-before-LQ'!AV25*$CG25*AV$93</f>
        <v>0.000198222145089144</v>
      </c>
      <c r="AW25" s="64">
        <f>'Glad70-before-LQ'!AW25*$CG25*AW$93</f>
        <v>0.000669541692147188</v>
      </c>
      <c r="AX25" s="64">
        <f>'Glad70-before-LQ'!AX25*$CG25*AX$93</f>
        <v>0.0507948362435042</v>
      </c>
      <c r="AY25" s="64">
        <f>'Glad70-before-LQ'!AY25*$CG25*AY$93</f>
        <v>6.01948195412229e-05</v>
      </c>
      <c r="AZ25" s="64">
        <f>'Glad70-before-LQ'!AZ25*$CG25*AZ$93</f>
        <v>0.00566946341716422</v>
      </c>
      <c r="BA25" s="64">
        <f>'Glad70-before-LQ'!BA25*$CG25*BA$93</f>
        <v>0.000241103129496522</v>
      </c>
      <c r="BB25" s="64">
        <f>'Glad70-before-LQ'!BB25*$CG25*BB$93</f>
        <v>0.0106751692237299</v>
      </c>
      <c r="BC25" s="64">
        <f>'Glad70-before-LQ'!BC25*$CG25*BC$93</f>
        <v>0.05527015517486</v>
      </c>
      <c r="BD25" s="64">
        <f>'Glad70-before-LQ'!BD25*$CG25*BD$93</f>
        <v>0.08252364406780301</v>
      </c>
      <c r="BE25" s="64">
        <f>'Glad70-before-LQ'!BE25*$CG25*BE$93</f>
        <v>1.52280002973124</v>
      </c>
      <c r="BF25" s="64">
        <f>'Glad70-before-LQ'!BF25*$CG25*BF$93</f>
        <v>0.00849960837690782</v>
      </c>
      <c r="BG25" s="64">
        <f>'Glad70-before-LQ'!BG25*$CG25*BG$93</f>
        <v>0.208532268213805</v>
      </c>
      <c r="BH25" s="64">
        <f>'Glad70-before-LQ'!BH25*$CG25*BH$93</f>
        <v>0.0362446371281373</v>
      </c>
      <c r="BI25" s="64">
        <f>'Glad70-before-LQ'!BI25*$CG25*BI$93</f>
        <v>0.0931574943686638</v>
      </c>
      <c r="BJ25" s="64">
        <f>'Glad70-before-LQ'!BJ25*$CG25*BJ$93</f>
        <v>0.00134031594395411</v>
      </c>
      <c r="BK25" s="64">
        <f>'Glad70-before-LQ'!BK25*$CG25*BK$93</f>
        <v>0.0436615312094303</v>
      </c>
      <c r="BL25" s="64">
        <f>'Glad70-before-LQ'!BL25*$CG25*BL$93</f>
        <v>0.163691377192677</v>
      </c>
      <c r="BM25" s="64">
        <f>'Glad70-before-LQ'!BM25*$CG25*BM$93</f>
        <v>0.0276939989070722</v>
      </c>
      <c r="BN25" s="64">
        <f>'Glad70-before-LQ'!BN25*$CG25*BN$93</f>
        <v>0.00224278762536936</v>
      </c>
      <c r="BO25" s="64">
        <f>'Glad70-before-LQ'!BO25*$CG25*BO$93</f>
        <v>0.263658937145403</v>
      </c>
      <c r="BP25" s="64">
        <f>'Glad70-before-LQ'!BP25*$CG25*BP$93</f>
        <v>0.145957170801124</v>
      </c>
      <c r="BQ25" s="64">
        <f>'Glad70-before-LQ'!BQ25*$CG25*BQ$93</f>
        <v>0.000541279165041562</v>
      </c>
      <c r="BR25" s="64">
        <f>'Glad70-before-LQ'!BR25*$CG25*BR$93</f>
        <v>0.009469674345729749</v>
      </c>
      <c r="BS25" s="64">
        <f>'Glad70-before-LQ'!BS25*$CG25*BS$93</f>
        <v>0.00269680588121661</v>
      </c>
      <c r="BT25" s="64">
        <f>'Glad70-before-LQ'!BT25*$CG25*BT$93</f>
        <v>0.118152136827838</v>
      </c>
      <c r="BU25" s="64">
        <f>'Glad70-before-LQ'!BU25*$CG25*BU$93</f>
        <v>0.0270365442733964</v>
      </c>
      <c r="BV25" s="10">
        <f>SUM(D25:BU25)</f>
        <v>300.636572197951</v>
      </c>
      <c r="BW25" s="10">
        <f>'Glad-base'!BW25*'Households'!$B$3/'Households'!$B$7*$X93</f>
        <v>0</v>
      </c>
      <c r="BX25" s="10">
        <f>'Glad-base'!BX25*'Households'!$B$3/'Households'!$B$7*$X93</f>
        <v>0</v>
      </c>
      <c r="BY25" s="10">
        <f>'Glad-base'!BY25*'Households'!$B$3/'Households'!$B$7*$X93</f>
        <v>0</v>
      </c>
      <c r="BZ25" s="10">
        <f>'Glad-base'!BZ25*'Households'!$B$3/'Households'!$B$7*$X93</f>
        <v>0</v>
      </c>
      <c r="CA25" s="10">
        <f>'Glad-base'!CA25*'Households'!$B$3/'Households'!$B$7*$X93</f>
        <v>0</v>
      </c>
      <c r="CB25" s="70">
        <f>'Glad70-before-LQ'!CB25*$X93</f>
        <v>0</v>
      </c>
      <c r="CC25" s="71">
        <f>'Exports'!D26*$X93</f>
        <v>0</v>
      </c>
      <c r="CD25" s="10">
        <f>SUM(BW25:CC25)</f>
        <v>0</v>
      </c>
      <c r="CE25" s="10">
        <f>SUM(CD25,BV25)</f>
        <v>300.636572197951</v>
      </c>
      <c r="CF25" s="64">
        <v>0.080158533420739</v>
      </c>
      <c r="CG25" s="64">
        <v>1</v>
      </c>
    </row>
    <row r="26" ht="20.05" customHeight="1">
      <c r="A26" t="s" s="58">
        <v>1</v>
      </c>
      <c r="B26" s="59">
        <v>22</v>
      </c>
      <c r="C26" t="s" s="60">
        <v>187</v>
      </c>
      <c r="D26" s="61">
        <f>'Glad70-before-LQ'!D26*$CG26*D$93</f>
        <v>0.163308453633852</v>
      </c>
      <c r="E26" s="62">
        <f>'Glad70-before-LQ'!E26*$CG26*E$93</f>
        <v>0.0947401078312629</v>
      </c>
      <c r="F26" s="62">
        <f>'Glad70-before-LQ'!F26*$CG26*F$93</f>
        <v>0.00329813686271024</v>
      </c>
      <c r="G26" s="62">
        <f>'Glad70-before-LQ'!G26*$CG26*G$93</f>
        <v>0.100187044410654</v>
      </c>
      <c r="H26" s="62">
        <f>'Glad70-before-LQ'!H26*$CG26*H$93</f>
        <v>0.0381370389324808</v>
      </c>
      <c r="I26" s="62">
        <f>'Glad70-before-LQ'!I26*$CG26*I$93</f>
        <v>1.238515170879</v>
      </c>
      <c r="J26" s="62">
        <f>'Glad70-before-LQ'!J26*$CG26*J$93</f>
        <v>13.9672022303771</v>
      </c>
      <c r="K26" s="63">
        <f>'Glad70-before-LQ'!K26*$CG26*K$93</f>
        <v>3.19059338324747</v>
      </c>
      <c r="L26" s="62">
        <f>'Glad70-before-LQ'!L26*$CG26*L$93</f>
        <v>0.646153690208812</v>
      </c>
      <c r="M26" s="62">
        <f>'Glad70-before-LQ'!M26*$CG26*M$93</f>
        <v>0.56697105965299</v>
      </c>
      <c r="N26" s="62">
        <f>'Glad70-before-LQ'!N26*$CG26*N$93</f>
        <v>0.0587698754021021</v>
      </c>
      <c r="O26" s="62">
        <f>'Glad70-before-LQ'!O26*$CG26*O$93</f>
        <v>0.225551268607212</v>
      </c>
      <c r="P26" s="62">
        <f>'Glad70-before-LQ'!P26*$CG26*P$93</f>
        <v>0.0120605363840863</v>
      </c>
      <c r="Q26" s="62">
        <f>'Glad70-before-LQ'!Q26*$CG26*Q$93</f>
        <v>0.0807356647139735</v>
      </c>
      <c r="R26" s="62">
        <f>'Glad70-before-LQ'!R26*$CG26*R$93</f>
        <v>0.0149845741572451</v>
      </c>
      <c r="S26" s="62">
        <f>'Glad70-before-LQ'!S26*$CG26*S$93</f>
        <v>0.00448333773305707</v>
      </c>
      <c r="T26" s="62">
        <f>'Glad70-before-LQ'!T26*$CG26*T$93</f>
        <v>0.210049314767368</v>
      </c>
      <c r="U26" s="62">
        <f>'Glad70-before-LQ'!U26*$CG26*U$93</f>
        <v>2.47428367008304</v>
      </c>
      <c r="V26" s="62">
        <f>'Glad70-before-LQ'!V26*$CG26*V$93</f>
        <v>0.184317686174076</v>
      </c>
      <c r="W26" s="62">
        <f>'Glad70-before-LQ'!W26*$CG26*W$93</f>
        <v>10.0807896796685</v>
      </c>
      <c r="X26" s="64">
        <f>'Glad70-before-LQ'!X26*$CG26*X$93</f>
        <v>0</v>
      </c>
      <c r="Y26" s="62">
        <f>'Glad70-before-LQ'!Y26*$CG26*Y$93</f>
        <v>14.8827086112214</v>
      </c>
      <c r="Z26" s="62">
        <f>'Glad70-before-LQ'!Z26*$CG26*Z$93</f>
        <v>1.11943811477513</v>
      </c>
      <c r="AA26" s="62">
        <f>'Glad70-before-LQ'!AA26*$CG26*AA$93</f>
        <v>2.11188836686441</v>
      </c>
      <c r="AB26" s="62">
        <f>'Glad70-before-LQ'!AB26*$CG26*AB$93</f>
        <v>0.0678500922950849</v>
      </c>
      <c r="AC26" s="65">
        <f>'Glad70-before-LQ'!AC26*$CG26*AC$93</f>
        <v>0.967775733335816</v>
      </c>
      <c r="AD26" s="62">
        <f>'Glad70-before-LQ'!AD26*$CG26*AD$93</f>
        <v>0.0113330246140187</v>
      </c>
      <c r="AE26" s="62">
        <f>'Glad70-before-LQ'!AE26*$CG26*AE$93</f>
        <v>0.559567761510493</v>
      </c>
      <c r="AF26" s="62">
        <f>'Glad70-before-LQ'!AF26*$CG26*AF$93</f>
        <v>0.161806184579423</v>
      </c>
      <c r="AG26" s="62">
        <f>'Glad70-before-LQ'!AG26*$CG26*AG$93</f>
        <v>5.92727777261436</v>
      </c>
      <c r="AH26" s="62">
        <f>'Glad70-before-LQ'!AH26*$CG26*AH$93</f>
        <v>16.3201748137925</v>
      </c>
      <c r="AI26" s="62">
        <f>'Glad70-before-LQ'!AI26*$CG26*AI$93</f>
        <v>14.3910111625677</v>
      </c>
      <c r="AJ26" s="62">
        <f>'Glad70-before-LQ'!AJ26*$CG26*AJ$93</f>
        <v>0.561440197083533</v>
      </c>
      <c r="AK26" s="62">
        <f>'Glad70-before-LQ'!AK26*$CG26*AK$93</f>
        <v>1.25535007314446</v>
      </c>
      <c r="AL26" s="62">
        <f>'Glad70-before-LQ'!AL26*$CG26*AL$93</f>
        <v>0.0745479240483634</v>
      </c>
      <c r="AM26" s="62">
        <f>'Glad70-before-LQ'!AM26*$CG26*AM$93</f>
        <v>0.221327090079944</v>
      </c>
      <c r="AN26" s="62">
        <f>'Glad70-before-LQ'!AN26*$CG26*AN$93</f>
        <v>0.394532843644882</v>
      </c>
      <c r="AO26" s="62">
        <f>'Glad70-before-LQ'!AO26*$CG26*AO$93</f>
        <v>6.31785105489896</v>
      </c>
      <c r="AP26" s="62">
        <f>'Glad70-before-LQ'!AP26*$CG26*AP$93</f>
        <v>0.268770071662268</v>
      </c>
      <c r="AQ26" s="62">
        <f>'Glad70-before-LQ'!AQ26*$CG26*AQ$93</f>
        <v>0.0114773408614535</v>
      </c>
      <c r="AR26" s="62">
        <f>'Glad70-before-LQ'!AR26*$CG26*AR$93</f>
        <v>0.234095957898242</v>
      </c>
      <c r="AS26" s="62">
        <f>'Glad70-before-LQ'!AS26*$CG26*AS$93</f>
        <v>0.324481711872295</v>
      </c>
      <c r="AT26" s="62">
        <f>'Glad70-before-LQ'!AT26*$CG26*AT$93</f>
        <v>0.00174015743697553</v>
      </c>
      <c r="AU26" s="62">
        <f>'Glad70-before-LQ'!AU26*$CG26*AU$93</f>
        <v>0.0139899228115334</v>
      </c>
      <c r="AV26" s="62">
        <f>'Glad70-before-LQ'!AV26*$CG26*AV$93</f>
        <v>0.000701317275029817</v>
      </c>
      <c r="AW26" s="62">
        <f>'Glad70-before-LQ'!AW26*$CG26*AW$93</f>
        <v>0.000910692107301506</v>
      </c>
      <c r="AX26" s="62">
        <f>'Glad70-before-LQ'!AX26*$CG26*AX$93</f>
        <v>0.0326770612798349</v>
      </c>
      <c r="AY26" s="62">
        <f>'Glad70-before-LQ'!AY26*$CG26*AY$93</f>
        <v>0.000993765757041361</v>
      </c>
      <c r="AZ26" s="62">
        <f>'Glad70-before-LQ'!AZ26*$CG26*AZ$93</f>
        <v>0.0106514945936163</v>
      </c>
      <c r="BA26" s="62">
        <f>'Glad70-before-LQ'!BA26*$CG26*BA$93</f>
        <v>0.00214863098725345</v>
      </c>
      <c r="BB26" s="62">
        <f>'Glad70-before-LQ'!BB26*$CG26*BB$93</f>
        <v>0.00524600807889191</v>
      </c>
      <c r="BC26" s="62">
        <f>'Glad70-before-LQ'!BC26*$CG26*BC$93</f>
        <v>0.136111154941559</v>
      </c>
      <c r="BD26" s="62">
        <f>'Glad70-before-LQ'!BD26*$CG26*BD$93</f>
        <v>0.238801966422951</v>
      </c>
      <c r="BE26" s="62">
        <f>'Glad70-before-LQ'!BE26*$CG26*BE$93</f>
        <v>1.21912493327829</v>
      </c>
      <c r="BF26" s="62">
        <f>'Glad70-before-LQ'!BF26*$CG26*BF$93</f>
        <v>0.00702179696732969</v>
      </c>
      <c r="BG26" s="62">
        <f>'Glad70-before-LQ'!BG26*$CG26*BG$93</f>
        <v>0.195311914081068</v>
      </c>
      <c r="BH26" s="62">
        <f>'Glad70-before-LQ'!BH26*$CG26*BH$93</f>
        <v>0.0804560422165239</v>
      </c>
      <c r="BI26" s="62">
        <f>'Glad70-before-LQ'!BI26*$CG26*BI$93</f>
        <v>0.128220742504275</v>
      </c>
      <c r="BJ26" s="62">
        <f>'Glad70-before-LQ'!BJ26*$CG26*BJ$93</f>
        <v>0.0132776719564993</v>
      </c>
      <c r="BK26" s="62">
        <f>'Glad70-before-LQ'!BK26*$CG26*BK$93</f>
        <v>0.204483030313541</v>
      </c>
      <c r="BL26" s="62">
        <f>'Glad70-before-LQ'!BL26*$CG26*BL$93</f>
        <v>1.65919802089372</v>
      </c>
      <c r="BM26" s="62">
        <f>'Glad70-before-LQ'!BM26*$CG26*BM$93</f>
        <v>0.272013931494397</v>
      </c>
      <c r="BN26" s="62">
        <f>'Glad70-before-LQ'!BN26*$CG26*BN$93</f>
        <v>0.0307478222560872</v>
      </c>
      <c r="BO26" s="62">
        <f>'Glad70-before-LQ'!BO26*$CG26*BO$93</f>
        <v>1.00656081681466</v>
      </c>
      <c r="BP26" s="62">
        <f>'Glad70-before-LQ'!BP26*$CG26*BP$93</f>
        <v>0.306058729459851</v>
      </c>
      <c r="BQ26" s="62">
        <f>'Glad70-before-LQ'!BQ26*$CG26*BQ$93</f>
        <v>0.0140010407441407</v>
      </c>
      <c r="BR26" s="62">
        <f>'Glad70-before-LQ'!BR26*$CG26*BR$93</f>
        <v>0.0460983421276827</v>
      </c>
      <c r="BS26" s="62">
        <f>'Glad70-before-LQ'!BS26*$CG26*BS$93</f>
        <v>0.00913654288814841</v>
      </c>
      <c r="BT26" s="62">
        <f>'Glad70-before-LQ'!BT26*$CG26*BT$93</f>
        <v>1.94826251775137</v>
      </c>
      <c r="BU26" s="62">
        <f>'Glad70-before-LQ'!BU26*$CG26*BU$93</f>
        <v>0.266177418148943</v>
      </c>
      <c r="BV26" s="4">
        <f>SUM(D26:BU26)</f>
        <v>107.389961312680</v>
      </c>
      <c r="BW26" s="66">
        <f>'Glad-base'!BW26*'Households'!$B$3/'Households'!$B$7</f>
        <v>3.53768142216272</v>
      </c>
      <c r="BX26" s="66">
        <f>'Glad-base'!BX26*'Households'!$B$3/'Households'!$B$7</f>
        <v>0.000638593934088568</v>
      </c>
      <c r="BY26" s="66">
        <f>'Glad-base'!BY26*'Businesses'!$B$4/'Businesses'!$C$4</f>
        <v>3.60040415317398</v>
      </c>
      <c r="BZ26" s="66">
        <f>'Glad-base'!BZ26*'Households'!$B$3/'Households'!$B$7</f>
        <v>0.492610285983522</v>
      </c>
      <c r="CA26" s="66">
        <f>'Glad-base'!CA26*'Households'!$B$3/'Households'!$B$7</f>
        <v>0.888367457178167</v>
      </c>
      <c r="CB26" s="66">
        <f>'Glad-base'!CB26*'Glad-id-output'!B24/'Glad-id-output'!E24</f>
        <v>2.2903148838643</v>
      </c>
      <c r="CC26" s="62">
        <f>'Exports'!D27</f>
        <v>180</v>
      </c>
      <c r="CD26" s="4">
        <f>SUM(BW26:CC26)</f>
        <v>190.810016796297</v>
      </c>
      <c r="CE26" s="4">
        <f>SUM(CD26,BV26)</f>
        <v>298.199978108977</v>
      </c>
      <c r="CF26" s="67">
        <v>0.008487007525215</v>
      </c>
      <c r="CG26" s="67">
        <f>'Glad-id-output'!I24</f>
        <v>1</v>
      </c>
    </row>
    <row r="27" ht="20.05" customHeight="1">
      <c r="A27" t="s" s="58">
        <v>1</v>
      </c>
      <c r="B27" s="59">
        <v>23</v>
      </c>
      <c r="C27" t="s" s="60">
        <v>188</v>
      </c>
      <c r="D27" s="61">
        <f>'Glad70-before-LQ'!D27*$CG27*D$93</f>
        <v>0.0994680469480065</v>
      </c>
      <c r="E27" s="62">
        <f>'Glad70-before-LQ'!E27*$CG27*E$93</f>
        <v>0.147698745475542</v>
      </c>
      <c r="F27" s="62">
        <f>'Glad70-before-LQ'!F27*$CG27*F$93</f>
        <v>0.00168589082763922</v>
      </c>
      <c r="G27" s="62">
        <f>'Glad70-before-LQ'!G27*$CG27*G$93</f>
        <v>0.244723481682075</v>
      </c>
      <c r="H27" s="62">
        <f>'Glad70-before-LQ'!H27*$CG27*H$93</f>
        <v>0.0180738727943348</v>
      </c>
      <c r="I27" s="62">
        <f>'Glad70-before-LQ'!I27*$CG27*I$93</f>
        <v>0.307920896977778</v>
      </c>
      <c r="J27" s="62">
        <f>'Glad70-before-LQ'!J27*$CG27*J$93</f>
        <v>1.0605139774688</v>
      </c>
      <c r="K27" s="63">
        <f>'Glad70-before-LQ'!K27*$CG27*K$93</f>
        <v>0.296075147266043</v>
      </c>
      <c r="L27" s="62">
        <f>'Glad70-before-LQ'!L27*$CG27*L$93</f>
        <v>0.031415260566969</v>
      </c>
      <c r="M27" s="62">
        <f>'Glad70-before-LQ'!M27*$CG27*M$93</f>
        <v>0.215384143039037</v>
      </c>
      <c r="N27" s="62">
        <f>'Glad70-before-LQ'!N27*$CG27*N$93</f>
        <v>0.0236369747624491</v>
      </c>
      <c r="O27" s="62">
        <f>'Glad70-before-LQ'!O27*$CG27*O$93</f>
        <v>0.00726241671697461</v>
      </c>
      <c r="P27" s="62">
        <f>'Glad70-before-LQ'!P27*$CG27*P$93</f>
        <v>0.00380977404098791</v>
      </c>
      <c r="Q27" s="62">
        <f>'Glad70-before-LQ'!Q27*$CG27*Q$93</f>
        <v>0.00578346094207943</v>
      </c>
      <c r="R27" s="62">
        <f>'Glad70-before-LQ'!R27*$CG27*R$93</f>
        <v>0.00157594837564291</v>
      </c>
      <c r="S27" s="62">
        <f>'Glad70-before-LQ'!S27*$CG27*S$93</f>
        <v>0.00367520365190122</v>
      </c>
      <c r="T27" s="62">
        <f>'Glad70-before-LQ'!T27*$CG27*T$93</f>
        <v>0.0483130110196349</v>
      </c>
      <c r="U27" s="62">
        <f>'Glad70-before-LQ'!U27*$CG27*U$93</f>
        <v>0.379755257556506</v>
      </c>
      <c r="V27" s="62">
        <f>'Glad70-before-LQ'!V27*$CG27*V$93</f>
        <v>0.00770560663669621</v>
      </c>
      <c r="W27" s="62">
        <f>'Glad70-before-LQ'!W27*$CG27*W$93</f>
        <v>0.285454287730891</v>
      </c>
      <c r="X27" s="64">
        <f>'Glad70-before-LQ'!X27*$CG27*X$93</f>
        <v>0</v>
      </c>
      <c r="Y27" s="62">
        <f>'Glad70-before-LQ'!Y27*$CG27*Y$93</f>
        <v>0.282510414294842</v>
      </c>
      <c r="Z27" s="62">
        <f>'Glad70-before-LQ'!Z27*$CG27*Z$93</f>
        <v>1.31905179998307</v>
      </c>
      <c r="AA27" s="62">
        <f>'Glad70-before-LQ'!AA27*$CG27*AA$93</f>
        <v>0.162428808123207</v>
      </c>
      <c r="AB27" s="62">
        <f>'Glad70-before-LQ'!AB27*$CG27*AB$93</f>
        <v>0.00279194155341955</v>
      </c>
      <c r="AC27" s="65">
        <f>'Glad70-before-LQ'!AC27*$CG27*AC$93</f>
        <v>0.114210181734687</v>
      </c>
      <c r="AD27" s="62">
        <f>'Glad70-before-LQ'!AD27*$CG27*AD$93</f>
        <v>0.00130440988960465</v>
      </c>
      <c r="AE27" s="62">
        <f>'Glad70-before-LQ'!AE27*$CG27*AE$93</f>
        <v>0.0123536977790083</v>
      </c>
      <c r="AF27" s="62">
        <f>'Glad70-before-LQ'!AF27*$CG27*AF$93</f>
        <v>0.0901889471390627</v>
      </c>
      <c r="AG27" s="62">
        <f>'Glad70-before-LQ'!AG27*$CG27*AG$93</f>
        <v>0.161331604445778</v>
      </c>
      <c r="AH27" s="62">
        <f>'Glad70-before-LQ'!AH27*$CG27*AH$93</f>
        <v>2.7792542718717</v>
      </c>
      <c r="AI27" s="62">
        <f>'Glad70-before-LQ'!AI27*$CG27*AI$93</f>
        <v>0.780782674483948</v>
      </c>
      <c r="AJ27" s="62">
        <f>'Glad70-before-LQ'!AJ27*$CG27*AJ$93</f>
        <v>0.757742828557145</v>
      </c>
      <c r="AK27" s="62">
        <f>'Glad70-before-LQ'!AK27*$CG27*AK$93</f>
        <v>1.05689372284399</v>
      </c>
      <c r="AL27" s="62">
        <f>'Glad70-before-LQ'!AL27*$CG27*AL$93</f>
        <v>0.053738173373766</v>
      </c>
      <c r="AM27" s="62">
        <f>'Glad70-before-LQ'!AM27*$CG27*AM$93</f>
        <v>0.6974663488109339</v>
      </c>
      <c r="AN27" s="62">
        <f>'Glad70-before-LQ'!AN27*$CG27*AN$93</f>
        <v>0.908430282623421</v>
      </c>
      <c r="AO27" s="62">
        <f>'Glad70-before-LQ'!AO27*$CG27*AO$93</f>
        <v>16.9340705379145</v>
      </c>
      <c r="AP27" s="62">
        <f>'Glad70-before-LQ'!AP27*$CG27*AP$93</f>
        <v>4.78410830235582</v>
      </c>
      <c r="AQ27" s="62">
        <f>'Glad70-before-LQ'!AQ27*$CG27*AQ$93</f>
        <v>1.68656970657591</v>
      </c>
      <c r="AR27" s="62">
        <f>'Glad70-before-LQ'!AR27*$CG27*AR$93</f>
        <v>0.267730580878238</v>
      </c>
      <c r="AS27" s="62">
        <f>'Glad70-before-LQ'!AS27*$CG27*AS$93</f>
        <v>1.5824188044177</v>
      </c>
      <c r="AT27" s="62">
        <f>'Glad70-before-LQ'!AT27*$CG27*AT$93</f>
        <v>0.00367089252638579</v>
      </c>
      <c r="AU27" s="62">
        <f>'Glad70-before-LQ'!AU27*$CG27*AU$93</f>
        <v>0.00547821731948023</v>
      </c>
      <c r="AV27" s="62">
        <f>'Glad70-before-LQ'!AV27*$CG27*AV$93</f>
        <v>0.0026035743808541</v>
      </c>
      <c r="AW27" s="62">
        <f>'Glad70-before-LQ'!AW27*$CG27*AW$93</f>
        <v>0.00114678015359887</v>
      </c>
      <c r="AX27" s="62">
        <f>'Glad70-before-LQ'!AX27*$CG27*AX$93</f>
        <v>0.0605840435736142</v>
      </c>
      <c r="AY27" s="62">
        <f>'Glad70-before-LQ'!AY27*$CG27*AY$93</f>
        <v>0.000826631422930566</v>
      </c>
      <c r="AZ27" s="62">
        <f>'Glad70-before-LQ'!AZ27*$CG27*AZ$93</f>
        <v>0.00431019497930587</v>
      </c>
      <c r="BA27" s="62">
        <f>'Glad70-before-LQ'!BA27*$CG27*BA$93</f>
        <v>0.00732809678249392</v>
      </c>
      <c r="BB27" s="62">
        <f>'Glad70-before-LQ'!BB27*$CG27*BB$93</f>
        <v>0.0455291177713017</v>
      </c>
      <c r="BC27" s="62">
        <f>'Glad70-before-LQ'!BC27*$CG27*BC$93</f>
        <v>0.8006982043965</v>
      </c>
      <c r="BD27" s="62">
        <f>'Glad70-before-LQ'!BD27*$CG27*BD$93</f>
        <v>0.223670778576677</v>
      </c>
      <c r="BE27" s="62">
        <f>'Glad70-before-LQ'!BE27*$CG27*BE$93</f>
        <v>2.42801154477229</v>
      </c>
      <c r="BF27" s="62">
        <f>'Glad70-before-LQ'!BF27*$CG27*BF$93</f>
        <v>0.0197469669268995</v>
      </c>
      <c r="BG27" s="62">
        <f>'Glad70-before-LQ'!BG27*$CG27*BG$93</f>
        <v>0.694062460349908</v>
      </c>
      <c r="BH27" s="62">
        <f>'Glad70-before-LQ'!BH27*$CG27*BH$93</f>
        <v>0.137588205759264</v>
      </c>
      <c r="BI27" s="62">
        <f>'Glad70-before-LQ'!BI27*$CG27*BI$93</f>
        <v>0.208890761218687</v>
      </c>
      <c r="BJ27" s="62">
        <f>'Glad70-before-LQ'!BJ27*$CG27*BJ$93</f>
        <v>0.07395845240773009</v>
      </c>
      <c r="BK27" s="62">
        <f>'Glad70-before-LQ'!BK27*$CG27*BK$93</f>
        <v>0.150173256174413</v>
      </c>
      <c r="BL27" s="62">
        <f>'Glad70-before-LQ'!BL27*$CG27*BL$93</f>
        <v>0.504935651263496</v>
      </c>
      <c r="BM27" s="62">
        <f>'Glad70-before-LQ'!BM27*$CG27*BM$93</f>
        <v>0.102105278116112</v>
      </c>
      <c r="BN27" s="62">
        <f>'Glad70-before-LQ'!BN27*$CG27*BN$93</f>
        <v>0.0289299701479479</v>
      </c>
      <c r="BO27" s="62">
        <f>'Glad70-before-LQ'!BO27*$CG27*BO$93</f>
        <v>0.574274436631387</v>
      </c>
      <c r="BP27" s="62">
        <f>'Glad70-before-LQ'!BP27*$CG27*BP$93</f>
        <v>0.183115240678324</v>
      </c>
      <c r="BQ27" s="62">
        <f>'Glad70-before-LQ'!BQ27*$CG27*BQ$93</f>
        <v>0.00488907025632486</v>
      </c>
      <c r="BR27" s="62">
        <f>'Glad70-before-LQ'!BR27*$CG27*BR$93</f>
        <v>0.0280141562528515</v>
      </c>
      <c r="BS27" s="62">
        <f>'Glad70-before-LQ'!BS27*$CG27*BS$93</f>
        <v>0.00423709405486487</v>
      </c>
      <c r="BT27" s="62">
        <f>'Glad70-before-LQ'!BT27*$CG27*BT$93</f>
        <v>5.55266091380592</v>
      </c>
      <c r="BU27" s="62">
        <f>'Glad70-before-LQ'!BU27*$CG27*BU$93</f>
        <v>0.0757121390297424</v>
      </c>
      <c r="BV27" s="4">
        <f>SUM(D27:BU27)</f>
        <v>49.552461573859</v>
      </c>
      <c r="BW27" s="66">
        <f>'Glad-base'!BW27*'Households'!$B$3/'Households'!$B$7</f>
        <v>24.1015749147992</v>
      </c>
      <c r="BX27" s="66">
        <f>'Glad-base'!BX27*'Households'!$B$3/'Households'!$B$7</f>
        <v>0.227174045005149</v>
      </c>
      <c r="BY27" s="66">
        <f>'Glad-base'!BY27*'Businesses'!$B$4/'Businesses'!$C$4</f>
        <v>2.20833457161248</v>
      </c>
      <c r="BZ27" s="66">
        <f>'Glad-base'!BZ27*'Households'!$B$3/'Households'!$B$7</f>
        <v>0.69536818900103</v>
      </c>
      <c r="CA27" s="66">
        <f>'Glad-base'!CA27*'Households'!$B$3/'Households'!$B$7</f>
        <v>5.77377674703399</v>
      </c>
      <c r="CB27" s="66">
        <f>'Glad-base'!CB27*'Glad-id-output'!B25/'Glad-id-output'!E25</f>
        <v>-0.185406856003089</v>
      </c>
      <c r="CC27" s="62">
        <f>'Exports'!D28</f>
        <v>30</v>
      </c>
      <c r="CD27" s="4">
        <f>SUM(BW27:CC27)</f>
        <v>62.8208216114488</v>
      </c>
      <c r="CE27" s="4">
        <f>SUM(CD27,BV27)</f>
        <v>112.373283185308</v>
      </c>
      <c r="CF27" s="67">
        <v>0.00162497474548778</v>
      </c>
      <c r="CG27" s="67">
        <f>'Glad-id-output'!I25</f>
        <v>1</v>
      </c>
    </row>
    <row r="28" ht="20.05" customHeight="1">
      <c r="A28" t="s" s="58">
        <v>1</v>
      </c>
      <c r="B28" s="59">
        <v>24</v>
      </c>
      <c r="C28" t="s" s="60">
        <v>189</v>
      </c>
      <c r="D28" s="61">
        <f>'Glad70-before-LQ'!D28*$CG28*D$93</f>
        <v>0.662049818953976</v>
      </c>
      <c r="E28" s="62">
        <f>'Glad70-before-LQ'!E28*$CG28*E$93</f>
        <v>0.199413861360057</v>
      </c>
      <c r="F28" s="62">
        <f>'Glad70-before-LQ'!F28*$CG28*F$93</f>
        <v>0.00621025455247939</v>
      </c>
      <c r="G28" s="62">
        <f>'Glad70-before-LQ'!G28*$CG28*G$93</f>
        <v>0.147891155053651</v>
      </c>
      <c r="H28" s="62">
        <f>'Glad70-before-LQ'!H28*$CG28*H$93</f>
        <v>0.0653530382101427</v>
      </c>
      <c r="I28" s="62">
        <f>'Glad70-before-LQ'!I28*$CG28*I$93</f>
        <v>0.591118712792015</v>
      </c>
      <c r="J28" s="62">
        <f>'Glad70-before-LQ'!J28*$CG28*J$93</f>
        <v>8.620704015025311</v>
      </c>
      <c r="K28" s="63">
        <f>'Glad70-before-LQ'!K28*$CG28*K$93</f>
        <v>2.64805324068484</v>
      </c>
      <c r="L28" s="62">
        <f>'Glad70-before-LQ'!L28*$CG28*L$93</f>
        <v>0.386869412788861</v>
      </c>
      <c r="M28" s="62">
        <f>'Glad70-before-LQ'!M28*$CG28*M$93</f>
        <v>0.399082929535484</v>
      </c>
      <c r="N28" s="62">
        <f>'Glad70-before-LQ'!N28*$CG28*N$93</f>
        <v>0.0714691550995291</v>
      </c>
      <c r="O28" s="62">
        <f>'Glad70-before-LQ'!O28*$CG28*O$93</f>
        <v>0.0288499066598354</v>
      </c>
      <c r="P28" s="62">
        <f>'Glad70-before-LQ'!P28*$CG28*P$93</f>
        <v>0.0114418606607664</v>
      </c>
      <c r="Q28" s="62">
        <f>'Glad70-before-LQ'!Q28*$CG28*Q$93</f>
        <v>0.0279400577136624</v>
      </c>
      <c r="R28" s="62">
        <f>'Glad70-before-LQ'!R28*$CG28*R$93</f>
        <v>0.00755468991211452</v>
      </c>
      <c r="S28" s="62">
        <f>'Glad70-before-LQ'!S28*$CG28*S$93</f>
        <v>0.0192050264967974</v>
      </c>
      <c r="T28" s="62">
        <f>'Glad70-before-LQ'!T28*$CG28*T$93</f>
        <v>0.351898057770346</v>
      </c>
      <c r="U28" s="62">
        <f>'Glad70-before-LQ'!U28*$CG28*U$93</f>
        <v>1.34930024895749</v>
      </c>
      <c r="V28" s="62">
        <f>'Glad70-before-LQ'!V28*$CG28*V$93</f>
        <v>0.0529978383017411</v>
      </c>
      <c r="W28" s="62">
        <f>'Glad70-before-LQ'!W28*$CG28*W$93</f>
        <v>1.24086650693172</v>
      </c>
      <c r="X28" s="64">
        <f>'Glad70-before-LQ'!X28*$CG28*X$93</f>
        <v>0</v>
      </c>
      <c r="Y28" s="62">
        <f>'Glad70-before-LQ'!Y28*$CG28*Y$93</f>
        <v>2.32753210926387</v>
      </c>
      <c r="Z28" s="62">
        <f>'Glad70-before-LQ'!Z28*$CG28*Z$93</f>
        <v>0.523730660450509</v>
      </c>
      <c r="AA28" s="62">
        <f>'Glad70-before-LQ'!AA28*$CG28*AA$93</f>
        <v>1.71026212001072</v>
      </c>
      <c r="AB28" s="62">
        <f>'Glad70-before-LQ'!AB28*$CG28*AB$93</f>
        <v>0.0171814078319395</v>
      </c>
      <c r="AC28" s="65">
        <f>'Glad70-before-LQ'!AC28*$CG28*AC$93</f>
        <v>1.81407024261286</v>
      </c>
      <c r="AD28" s="62">
        <f>'Glad70-before-LQ'!AD28*$CG28*AD$93</f>
        <v>0.00876884268193054</v>
      </c>
      <c r="AE28" s="62">
        <f>'Glad70-before-LQ'!AE28*$CG28*AE$93</f>
        <v>0.158092550566089</v>
      </c>
      <c r="AF28" s="62">
        <f>'Glad70-before-LQ'!AF28*$CG28*AF$93</f>
        <v>0.207320471187971</v>
      </c>
      <c r="AG28" s="62">
        <f>'Glad70-before-LQ'!AG28*$CG28*AG$93</f>
        <v>1.05016768125713</v>
      </c>
      <c r="AH28" s="62">
        <f>'Glad70-before-LQ'!AH28*$CG28*AH$93</f>
        <v>5.01944271687819</v>
      </c>
      <c r="AI28" s="62">
        <f>'Glad70-before-LQ'!AI28*$CG28*AI$93</f>
        <v>4.00062958846248</v>
      </c>
      <c r="AJ28" s="62">
        <f>'Glad70-before-LQ'!AJ28*$CG28*AJ$93</f>
        <v>0.674945250040129</v>
      </c>
      <c r="AK28" s="62">
        <f>'Glad70-before-LQ'!AK28*$CG28*AK$93</f>
        <v>0.445176460347354</v>
      </c>
      <c r="AL28" s="62">
        <f>'Glad70-before-LQ'!AL28*$CG28*AL$93</f>
        <v>0.0775895390055205</v>
      </c>
      <c r="AM28" s="62">
        <f>'Glad70-before-LQ'!AM28*$CG28*AM$93</f>
        <v>0.271467936089858</v>
      </c>
      <c r="AN28" s="62">
        <f>'Glad70-before-LQ'!AN28*$CG28*AN$93</f>
        <v>0.580020654480833</v>
      </c>
      <c r="AO28" s="62">
        <f>'Glad70-before-LQ'!AO28*$CG28*AO$93</f>
        <v>0.532546902559641</v>
      </c>
      <c r="AP28" s="62">
        <f>'Glad70-before-LQ'!AP28*$CG28*AP$93</f>
        <v>1.19756679895216</v>
      </c>
      <c r="AQ28" s="62">
        <f>'Glad70-before-LQ'!AQ28*$CG28*AQ$93</f>
        <v>0.127146551190509</v>
      </c>
      <c r="AR28" s="62">
        <f>'Glad70-before-LQ'!AR28*$CG28*AR$93</f>
        <v>0.13144931698084</v>
      </c>
      <c r="AS28" s="62">
        <f>'Glad70-before-LQ'!AS28*$CG28*AS$93</f>
        <v>0.684197048467817</v>
      </c>
      <c r="AT28" s="62">
        <f>'Glad70-before-LQ'!AT28*$CG28*AT$93</f>
        <v>0.004032626431289</v>
      </c>
      <c r="AU28" s="62">
        <f>'Glad70-before-LQ'!AU28*$CG28*AU$93</f>
        <v>0.011361697406084</v>
      </c>
      <c r="AV28" s="62">
        <f>'Glad70-before-LQ'!AV28*$CG28*AV$93</f>
        <v>0.0032459054644007</v>
      </c>
      <c r="AW28" s="62">
        <f>'Glad70-before-LQ'!AW28*$CG28*AW$93</f>
        <v>0.008035675737057581</v>
      </c>
      <c r="AX28" s="62">
        <f>'Glad70-before-LQ'!AX28*$CG28*AX$93</f>
        <v>0.100606887339523</v>
      </c>
      <c r="AY28" s="62">
        <f>'Glad70-before-LQ'!AY28*$CG28*AY$93</f>
        <v>0.00167928111950899</v>
      </c>
      <c r="AZ28" s="62">
        <f>'Glad70-before-LQ'!AZ28*$CG28*AZ$93</f>
        <v>0.0249451392728006</v>
      </c>
      <c r="BA28" s="62">
        <f>'Glad70-before-LQ'!BA28*$CG28*BA$93</f>
        <v>0.00410077961205464</v>
      </c>
      <c r="BB28" s="62">
        <f>'Glad70-before-LQ'!BB28*$CG28*BB$93</f>
        <v>0.0418269044882103</v>
      </c>
      <c r="BC28" s="62">
        <f>'Glad70-before-LQ'!BC28*$CG28*BC$93</f>
        <v>0.190966697574995</v>
      </c>
      <c r="BD28" s="62">
        <f>'Glad70-before-LQ'!BD28*$CG28*BD$93</f>
        <v>0.14630426950637</v>
      </c>
      <c r="BE28" s="62">
        <f>'Glad70-before-LQ'!BE28*$CG28*BE$93</f>
        <v>2.48019545858754</v>
      </c>
      <c r="BF28" s="62">
        <f>'Glad70-before-LQ'!BF28*$CG28*BF$93</f>
        <v>0.0194409133201821</v>
      </c>
      <c r="BG28" s="62">
        <f>'Glad70-before-LQ'!BG28*$CG28*BG$93</f>
        <v>0.783182912015595</v>
      </c>
      <c r="BH28" s="62">
        <f>'Glad70-before-LQ'!BH28*$CG28*BH$93</f>
        <v>0.179545502488417</v>
      </c>
      <c r="BI28" s="62">
        <f>'Glad70-before-LQ'!BI28*$CG28*BI$93</f>
        <v>0.302069385513558</v>
      </c>
      <c r="BJ28" s="62">
        <f>'Glad70-before-LQ'!BJ28*$CG28*BJ$93</f>
        <v>0.008660920185464259</v>
      </c>
      <c r="BK28" s="62">
        <f>'Glad70-before-LQ'!BK28*$CG28*BK$93</f>
        <v>0.21520011806306</v>
      </c>
      <c r="BL28" s="62">
        <f>'Glad70-before-LQ'!BL28*$CG28*BL$93</f>
        <v>0.84038414319618</v>
      </c>
      <c r="BM28" s="62">
        <f>'Glad70-before-LQ'!BM28*$CG28*BM$93</f>
        <v>0.124557583733289</v>
      </c>
      <c r="BN28" s="62">
        <f>'Glad70-before-LQ'!BN28*$CG28*BN$93</f>
        <v>0.0118753306533859</v>
      </c>
      <c r="BO28" s="62">
        <f>'Glad70-before-LQ'!BO28*$CG28*BO$93</f>
        <v>8.386389460433261</v>
      </c>
      <c r="BP28" s="62">
        <f>'Glad70-before-LQ'!BP28*$CG28*BP$93</f>
        <v>0.584543532350164</v>
      </c>
      <c r="BQ28" s="62">
        <f>'Glad70-before-LQ'!BQ28*$CG28*BQ$93</f>
        <v>0.00734344158098709</v>
      </c>
      <c r="BR28" s="62">
        <f>'Glad70-before-LQ'!BR28*$CG28*BR$93</f>
        <v>0.0546168737872191</v>
      </c>
      <c r="BS28" s="62">
        <f>'Glad70-before-LQ'!BS28*$CG28*BS$93</f>
        <v>0.0140520159309823</v>
      </c>
      <c r="BT28" s="62">
        <f>'Glad70-before-LQ'!BT28*$CG28*BT$93</f>
        <v>2.75794308736699</v>
      </c>
      <c r="BU28" s="62">
        <f>'Glad70-before-LQ'!BU28*$CG28*BU$93</f>
        <v>0.231071941231491</v>
      </c>
      <c r="BV28" s="4">
        <f>SUM(D28:BU28)</f>
        <v>55.9857531211692</v>
      </c>
      <c r="BW28" s="66">
        <f>'Glad-base'!BW28*'Households'!$B$3/'Households'!$B$7</f>
        <v>7.78064610726056</v>
      </c>
      <c r="BX28" s="66">
        <f>'Glad-base'!BX28*'Households'!$B$3/'Households'!$B$7</f>
        <v>0.17680841907312</v>
      </c>
      <c r="BY28" s="66">
        <f>'Glad-base'!BY28*'Businesses'!$B$4/'Businesses'!$C$4</f>
        <v>9.707627514091399</v>
      </c>
      <c r="BZ28" s="66">
        <f>'Glad-base'!BZ28*'Households'!$B$3/'Households'!$B$7</f>
        <v>0.505486656426365</v>
      </c>
      <c r="CA28" s="66">
        <f>'Glad-base'!CA28*'Households'!$B$3/'Households'!$B$7</f>
        <v>2.28007889258496</v>
      </c>
      <c r="CB28" s="66">
        <f>'Glad-base'!CB28*'Glad-id-output'!B26/'Glad-id-output'!E26</f>
        <v>0.426881378686906</v>
      </c>
      <c r="CC28" s="62">
        <f>'Exports'!D29</f>
        <v>40</v>
      </c>
      <c r="CD28" s="4">
        <f>SUM(BW28:CC28)</f>
        <v>60.8775289681233</v>
      </c>
      <c r="CE28" s="4">
        <f>SUM(CD28,BV28)</f>
        <v>116.863282089293</v>
      </c>
      <c r="CF28" s="67">
        <v>0.00254757518441874</v>
      </c>
      <c r="CG28" s="67">
        <f>'Glad-id-output'!I26</f>
        <v>1</v>
      </c>
    </row>
    <row r="29" ht="20.05" customHeight="1">
      <c r="A29" t="s" s="58">
        <v>1</v>
      </c>
      <c r="B29" s="59">
        <v>25</v>
      </c>
      <c r="C29" t="s" s="60">
        <v>190</v>
      </c>
      <c r="D29" s="61">
        <f>'Glad70-before-LQ'!D29*$CG29*D$93</f>
        <v>0.00242221448688424</v>
      </c>
      <c r="E29" s="62">
        <f>'Glad70-before-LQ'!E29*$CG29*E$93</f>
        <v>0.00057340835966912</v>
      </c>
      <c r="F29" s="62">
        <f>'Glad70-before-LQ'!F29*$CG29*F$93</f>
        <v>6.876363890851709e-05</v>
      </c>
      <c r="G29" s="62">
        <f>'Glad70-before-LQ'!G29*$CG29*G$93</f>
        <v>0.000536643519219233</v>
      </c>
      <c r="H29" s="62">
        <f>'Glad70-before-LQ'!H29*$CG29*H$93</f>
        <v>0.000253122918537171</v>
      </c>
      <c r="I29" s="62">
        <f>'Glad70-before-LQ'!I29*$CG29*I$93</f>
        <v>0.00131496514999786</v>
      </c>
      <c r="J29" s="62">
        <f>'Glad70-before-LQ'!J29*$CG29*J$93</f>
        <v>0.030567820573038</v>
      </c>
      <c r="K29" s="63">
        <f>'Glad70-before-LQ'!K29*$CG29*K$93</f>
        <v>0.00494126751453983</v>
      </c>
      <c r="L29" s="62">
        <f>'Glad70-before-LQ'!L29*$CG29*L$93</f>
        <v>0.000694192170886999</v>
      </c>
      <c r="M29" s="62">
        <f>'Glad70-before-LQ'!M29*$CG29*M$93</f>
        <v>0.000343066259253099</v>
      </c>
      <c r="N29" s="62">
        <f>'Glad70-before-LQ'!N29*$CG29*N$93</f>
        <v>0.00126883704103109</v>
      </c>
      <c r="O29" s="62">
        <f>'Glad70-before-LQ'!O29*$CG29*O$93</f>
        <v>0.00245279183593246</v>
      </c>
      <c r="P29" s="62">
        <f>'Glad70-before-LQ'!P29*$CG29*P$93</f>
        <v>0.000530022972428028</v>
      </c>
      <c r="Q29" s="62">
        <f>'Glad70-before-LQ'!Q29*$CG29*Q$93</f>
        <v>0.000429344200341163</v>
      </c>
      <c r="R29" s="62">
        <f>'Glad70-before-LQ'!R29*$CG29*R$93</f>
        <v>8.460665523519351e-05</v>
      </c>
      <c r="S29" s="62">
        <f>'Glad70-before-LQ'!S29*$CG29*S$93</f>
        <v>0.000243026822195717</v>
      </c>
      <c r="T29" s="62">
        <f>'Glad70-before-LQ'!T29*$CG29*T$93</f>
        <v>0.0017783490531267</v>
      </c>
      <c r="U29" s="62">
        <f>'Glad70-before-LQ'!U29*$CG29*U$93</f>
        <v>0.0136378703442591</v>
      </c>
      <c r="V29" s="62">
        <f>'Glad70-before-LQ'!V29*$CG29*V$93</f>
        <v>0.000696171612689747</v>
      </c>
      <c r="W29" s="62">
        <f>'Glad70-before-LQ'!W29*$CG29*W$93</f>
        <v>0.0127383233952601</v>
      </c>
      <c r="X29" s="64">
        <f>'Glad70-before-LQ'!X29*$CG29*X$93</f>
        <v>0</v>
      </c>
      <c r="Y29" s="62">
        <f>'Glad70-before-LQ'!Y29*$CG29*Y$93</f>
        <v>0.0114359487957815</v>
      </c>
      <c r="Z29" s="62">
        <f>'Glad70-before-LQ'!Z29*$CG29*Z$93</f>
        <v>0.0264961172376039</v>
      </c>
      <c r="AA29" s="62">
        <f>'Glad70-before-LQ'!AA29*$CG29*AA$93</f>
        <v>0.00385511896091056</v>
      </c>
      <c r="AB29" s="62">
        <f>'Glad70-before-LQ'!AB29*$CG29*AB$93</f>
        <v>0.00342717283960625</v>
      </c>
      <c r="AC29" s="65">
        <f>'Glad70-before-LQ'!AC29*$CG29*AC$93</f>
        <v>0.00402663378979752</v>
      </c>
      <c r="AD29" s="62">
        <f>'Glad70-before-LQ'!AD29*$CG29*AD$93</f>
        <v>2.25009813576269e-05</v>
      </c>
      <c r="AE29" s="62">
        <f>'Glad70-before-LQ'!AE29*$CG29*AE$93</f>
        <v>0.00172023802832292</v>
      </c>
      <c r="AF29" s="62">
        <f>'Glad70-before-LQ'!AF29*$CG29*AF$93</f>
        <v>0.00735416208859988</v>
      </c>
      <c r="AG29" s="62">
        <f>'Glad70-before-LQ'!AG29*$CG29*AG$93</f>
        <v>0.08333003249957049</v>
      </c>
      <c r="AH29" s="62">
        <f>'Glad70-before-LQ'!AH29*$CG29*AH$93</f>
        <v>0.0642213852346465</v>
      </c>
      <c r="AI29" s="62">
        <f>'Glad70-before-LQ'!AI29*$CG29*AI$93</f>
        <v>0.0926332493659336</v>
      </c>
      <c r="AJ29" s="62">
        <f>'Glad70-before-LQ'!AJ29*$CG29*AJ$93</f>
        <v>0.00643363721638589</v>
      </c>
      <c r="AK29" s="62">
        <f>'Glad70-before-LQ'!AK29*$CG29*AK$93</f>
        <v>0.0210192487702316</v>
      </c>
      <c r="AL29" s="62">
        <f>'Glad70-before-LQ'!AL29*$CG29*AL$93</f>
        <v>0.00702022044287795</v>
      </c>
      <c r="AM29" s="62">
        <f>'Glad70-before-LQ'!AM29*$CG29*AM$93</f>
        <v>0.00672445387014065</v>
      </c>
      <c r="AN29" s="62">
        <f>'Glad70-before-LQ'!AN29*$CG29*AN$93</f>
        <v>0.00690567733320428</v>
      </c>
      <c r="AO29" s="62">
        <f>'Glad70-before-LQ'!AO29*$CG29*AO$93</f>
        <v>0.0105904599909259</v>
      </c>
      <c r="AP29" s="62">
        <f>'Glad70-before-LQ'!AP29*$CG29*AP$93</f>
        <v>0.00221717610629903</v>
      </c>
      <c r="AQ29" s="62">
        <f>'Glad70-before-LQ'!AQ29*$CG29*AQ$93</f>
        <v>0.000315123228629073</v>
      </c>
      <c r="AR29" s="62">
        <f>'Glad70-before-LQ'!AR29*$CG29*AR$93</f>
        <v>0.00196807039217461</v>
      </c>
      <c r="AS29" s="62">
        <f>'Glad70-before-LQ'!AS29*$CG29*AS$93</f>
        <v>0.00509666193600124</v>
      </c>
      <c r="AT29" s="62">
        <f>'Glad70-before-LQ'!AT29*$CG29*AT$93</f>
        <v>4.92587385115789e-05</v>
      </c>
      <c r="AU29" s="62">
        <f>'Glad70-before-LQ'!AU29*$CG29*AU$93</f>
        <v>0.000494444600430721</v>
      </c>
      <c r="AV29" s="62">
        <f>'Glad70-before-LQ'!AV29*$CG29*AV$93</f>
        <v>5.47777534075559e-05</v>
      </c>
      <c r="AW29" s="62">
        <f>'Glad70-before-LQ'!AW29*$CG29*AW$93</f>
        <v>7.88163730213172e-06</v>
      </c>
      <c r="AX29" s="62">
        <f>'Glad70-before-LQ'!AX29*$CG29*AX$93</f>
        <v>0.000139485082704839</v>
      </c>
      <c r="AY29" s="62">
        <f>'Glad70-before-LQ'!AY29*$CG29*AY$93</f>
        <v>3.6476984497165e-05</v>
      </c>
      <c r="AZ29" s="62">
        <f>'Glad70-before-LQ'!AZ29*$CG29*AZ$93</f>
        <v>0.000454391057692217</v>
      </c>
      <c r="BA29" s="62">
        <f>'Glad70-before-LQ'!BA29*$CG29*BA$93</f>
        <v>0.000155341885580391</v>
      </c>
      <c r="BB29" s="62">
        <f>'Glad70-before-LQ'!BB29*$CG29*BB$93</f>
        <v>0.000552367076014114</v>
      </c>
      <c r="BC29" s="62">
        <f>'Glad70-before-LQ'!BC29*$CG29*BC$93</f>
        <v>0.0022332097731372</v>
      </c>
      <c r="BD29" s="62">
        <f>'Glad70-before-LQ'!BD29*$CG29*BD$93</f>
        <v>0.00420005861200288</v>
      </c>
      <c r="BE29" s="62">
        <f>'Glad70-before-LQ'!BE29*$CG29*BE$93</f>
        <v>0.0200212324373715</v>
      </c>
      <c r="BF29" s="62">
        <f>'Glad70-before-LQ'!BF29*$CG29*BF$93</f>
        <v>0.000115134448795871</v>
      </c>
      <c r="BG29" s="62">
        <f>'Glad70-before-LQ'!BG29*$CG29*BG$93</f>
        <v>0.00769711184403352</v>
      </c>
      <c r="BH29" s="62">
        <f>'Glad70-before-LQ'!BH29*$CG29*BH$93</f>
        <v>0.00234883745912043</v>
      </c>
      <c r="BI29" s="62">
        <f>'Glad70-before-LQ'!BI29*$CG29*BI$93</f>
        <v>0.00383822317030961</v>
      </c>
      <c r="BJ29" s="62">
        <f>'Glad70-before-LQ'!BJ29*$CG29*BJ$93</f>
        <v>0.000104737958131362</v>
      </c>
      <c r="BK29" s="62">
        <f>'Glad70-before-LQ'!BK29*$CG29*BK$93</f>
        <v>0.00438882591067629</v>
      </c>
      <c r="BL29" s="62">
        <f>'Glad70-before-LQ'!BL29*$CG29*BL$93</f>
        <v>0.0254995238742842</v>
      </c>
      <c r="BM29" s="62">
        <f>'Glad70-before-LQ'!BM29*$CG29*BM$93</f>
        <v>0.00408008012035471</v>
      </c>
      <c r="BN29" s="62">
        <f>'Glad70-before-LQ'!BN29*$CG29*BN$93</f>
        <v>0.000612524640007072</v>
      </c>
      <c r="BO29" s="62">
        <f>'Glad70-before-LQ'!BO29*$CG29*BO$93</f>
        <v>0.0312842495525556</v>
      </c>
      <c r="BP29" s="62">
        <f>'Glad70-before-LQ'!BP29*$CG29*BP$93</f>
        <v>0.0121409804641563</v>
      </c>
      <c r="BQ29" s="62">
        <f>'Glad70-before-LQ'!BQ29*$CG29*BQ$93</f>
        <v>0.000272353504370749</v>
      </c>
      <c r="BR29" s="62">
        <f>'Glad70-before-LQ'!BR29*$CG29*BR$93</f>
        <v>0.000950590837097483</v>
      </c>
      <c r="BS29" s="62">
        <f>'Glad70-before-LQ'!BS29*$CG29*BS$93</f>
        <v>0.00013255843215125</v>
      </c>
      <c r="BT29" s="62">
        <f>'Glad70-before-LQ'!BT29*$CG29*BT$93</f>
        <v>0.0264136299612554</v>
      </c>
      <c r="BU29" s="62">
        <f>'Glad70-before-LQ'!BU29*$CG29*BU$93</f>
        <v>0.00891522931438894</v>
      </c>
      <c r="BV29" s="4">
        <f>SUM(D29:BU29)</f>
        <v>0.5995816147627751</v>
      </c>
      <c r="BW29" s="66">
        <f>'Glad-base'!BW29*'Households'!$B$3/'Households'!$B$7</f>
        <v>6.44302169721936</v>
      </c>
      <c r="BX29" s="66">
        <f>'Glad-base'!BX29*'Households'!$B$3/'Households'!$B$7</f>
        <v>0.0145912295159629</v>
      </c>
      <c r="BY29" s="66">
        <f>'Glad-base'!BY29*'Businesses'!$B$4/'Businesses'!$C$4</f>
        <v>0.950259727245729</v>
      </c>
      <c r="BZ29" s="66">
        <f>'Glad-base'!BZ29*'Households'!$B$3/'Households'!$B$7</f>
        <v>0.210905573450051</v>
      </c>
      <c r="CA29" s="66">
        <f>'Glad-base'!CA29*'Households'!$B$3/'Households'!$B$7</f>
        <v>1.86903368110196</v>
      </c>
      <c r="CB29" s="66">
        <f>'Glad-base'!CB29*'Glad-id-output'!B27/'Glad-id-output'!E27</f>
        <v>0.0212953306152051</v>
      </c>
      <c r="CC29" s="62">
        <f>'Exports'!D30</f>
        <v>0.3</v>
      </c>
      <c r="CD29" s="4">
        <f>SUM(BW29:CC29)</f>
        <v>9.80910723914827</v>
      </c>
      <c r="CE29" s="4">
        <f>SUM(CD29,BV29)</f>
        <v>10.408688853911</v>
      </c>
      <c r="CF29" s="67">
        <v>0.000472625658662934</v>
      </c>
      <c r="CG29" s="67">
        <f>'Glad-id-output'!I27</f>
        <v>0.076483180484695</v>
      </c>
    </row>
    <row r="30" ht="20.05" customHeight="1">
      <c r="A30" t="s" s="33">
        <v>1</v>
      </c>
      <c r="B30" s="37">
        <v>26</v>
      </c>
      <c r="C30" t="s" s="60">
        <v>191</v>
      </c>
      <c r="D30" s="74">
        <f>'Glad70-before-LQ'!D30*$CG30*D$93</f>
        <v>1.12073002613013</v>
      </c>
      <c r="E30" s="65">
        <f>'Glad70-before-LQ'!E30*$CG30*E$93</f>
        <v>0.0158348586526706</v>
      </c>
      <c r="F30" s="65">
        <f>'Glad70-before-LQ'!F30*$CG30*F$93</f>
        <v>0.00500729834971116</v>
      </c>
      <c r="G30" s="65">
        <f>'Glad70-before-LQ'!G30*$CG30*G$93</f>
        <v>0.00887873650143819</v>
      </c>
      <c r="H30" s="65">
        <f>'Glad70-before-LQ'!H30*$CG30*H$93</f>
        <v>0.0490154276929557</v>
      </c>
      <c r="I30" s="65">
        <f>'Glad70-before-LQ'!I30*$CG30*I$93</f>
        <v>0.7717397739212291</v>
      </c>
      <c r="J30" s="65">
        <f>'Glad70-before-LQ'!J30*$CG30*J$93</f>
        <v>44.2285489048324</v>
      </c>
      <c r="K30" s="65">
        <f>'Glad70-before-LQ'!K30*$CG30*K$93</f>
        <v>147.2625</v>
      </c>
      <c r="L30" s="65">
        <f>'Glad70-before-LQ'!L30*$CG30*L$93</f>
        <v>1.90145488491566</v>
      </c>
      <c r="M30" s="65">
        <f>'Glad70-before-LQ'!M30*$CG30*M$93</f>
        <v>0.566144201362525</v>
      </c>
      <c r="N30" s="65">
        <f>'Glad70-before-LQ'!N30*$CG30*N$93</f>
        <v>0.434406664313119</v>
      </c>
      <c r="O30" s="65">
        <f>'Glad70-before-LQ'!O30*$CG30*O$93</f>
        <v>0.144991199251181</v>
      </c>
      <c r="P30" s="65">
        <f>'Glad70-before-LQ'!P30*$CG30*P$93</f>
        <v>0.103291018329886</v>
      </c>
      <c r="Q30" s="65">
        <f>'Glad70-before-LQ'!Q30*$CG30*Q$93</f>
        <v>0.11174011861507</v>
      </c>
      <c r="R30" s="65">
        <f>'Glad70-before-LQ'!R30*$CG30*R$93</f>
        <v>0.06937457306486269</v>
      </c>
      <c r="S30" s="65">
        <f>'Glad70-before-LQ'!S30*$CG30*S$93</f>
        <v>0.0199740743544202</v>
      </c>
      <c r="T30" s="65">
        <f>'Glad70-before-LQ'!T30*$CG30*T$93</f>
        <v>1.80370152080636</v>
      </c>
      <c r="U30" s="65">
        <f>'Glad70-before-LQ'!U30*$CG30*U$93</f>
        <v>9.967269023671131</v>
      </c>
      <c r="V30" s="65">
        <f>'Glad70-before-LQ'!V30*$CG30*V$93</f>
        <v>0.251115826791653</v>
      </c>
      <c r="W30" s="65">
        <f>'Glad70-before-LQ'!W30*$CG30*W$93</f>
        <v>5.63631175581965</v>
      </c>
      <c r="X30" s="65">
        <f>'Glad70-before-LQ'!X30*$CG30*X$93</f>
        <v>0</v>
      </c>
      <c r="Y30" s="65">
        <f>'Glad70-before-LQ'!Y30*$CG30*Y$93</f>
        <v>2.15723096756216</v>
      </c>
      <c r="Z30" s="65">
        <f>'Glad70-before-LQ'!Z30*$CG30*Z$93</f>
        <v>0.415626940542291</v>
      </c>
      <c r="AA30" s="65">
        <f>'Glad70-before-LQ'!AA30*$CG30*AA$93</f>
        <v>0.429370614399601</v>
      </c>
      <c r="AB30" s="65">
        <f>'Glad70-before-LQ'!AB30*$CG30*AB$93</f>
        <v>0.0536607357204428</v>
      </c>
      <c r="AC30" s="65">
        <f>'Glad70-before-LQ'!AC30*$CG30*AC$93</f>
        <v>0</v>
      </c>
      <c r="AD30" s="65">
        <f>'Glad70-before-LQ'!AD30*$CG30*AD$93</f>
        <v>0.00555128964938234</v>
      </c>
      <c r="AE30" s="65">
        <f>'Glad70-before-LQ'!AE30*$CG30*AE$93</f>
        <v>1.64312199414791</v>
      </c>
      <c r="AF30" s="65">
        <f>'Glad70-before-LQ'!AF30*$CG30*AF$93</f>
        <v>0.0952635652399564</v>
      </c>
      <c r="AG30" s="65">
        <f>'Glad70-before-LQ'!AG30*$CG30*AG$93</f>
        <v>0.148257182790494</v>
      </c>
      <c r="AH30" s="65">
        <f>'Glad70-before-LQ'!AH30*$CG30*AH$93</f>
        <v>4.42657339486839</v>
      </c>
      <c r="AI30" s="65">
        <f>'Glad70-before-LQ'!AI30*$CG30*AI$93</f>
        <v>0.673892378830127</v>
      </c>
      <c r="AJ30" s="65">
        <f>'Glad70-before-LQ'!AJ30*$CG30*AJ$93</f>
        <v>2.0103208635149</v>
      </c>
      <c r="AK30" s="65">
        <f>'Glad70-before-LQ'!AK30*$CG30*AK$93</f>
        <v>7.745883958926</v>
      </c>
      <c r="AL30" s="65">
        <f>'Glad70-before-LQ'!AL30*$CG30*AL$93</f>
        <v>2.14643228078238</v>
      </c>
      <c r="AM30" s="65">
        <f>'Glad70-before-LQ'!AM30*$CG30*AM$93</f>
        <v>4.91043430192138</v>
      </c>
      <c r="AN30" s="65">
        <f>'Glad70-before-LQ'!AN30*$CG30*AN$93</f>
        <v>0.757905952584136</v>
      </c>
      <c r="AO30" s="65">
        <f>'Glad70-before-LQ'!AO30*$CG30*AO$93</f>
        <v>6.21723787288843</v>
      </c>
      <c r="AP30" s="65">
        <f>'Glad70-before-LQ'!AP30*$CG30*AP$93</f>
        <v>0.0614691449917143</v>
      </c>
      <c r="AQ30" s="65">
        <f>'Glad70-before-LQ'!AQ30*$CG30*AQ$93</f>
        <v>0.0423026613344491</v>
      </c>
      <c r="AR30" s="65">
        <f>'Glad70-before-LQ'!AR30*$CG30*AR$93</f>
        <v>0.125151430552037</v>
      </c>
      <c r="AS30" s="65">
        <f>'Glad70-before-LQ'!AS30*$CG30*AS$93</f>
        <v>5.39732848668807</v>
      </c>
      <c r="AT30" s="65">
        <f>'Glad70-before-LQ'!AT30*$CG30*AT$93</f>
        <v>0.0386592470417448</v>
      </c>
      <c r="AU30" s="65">
        <f>'Glad70-before-LQ'!AU30*$CG30*AU$93</f>
        <v>0.0758763879354846</v>
      </c>
      <c r="AV30" s="65">
        <f>'Glad70-before-LQ'!AV30*$CG30*AV$93</f>
        <v>0.00938622528927514</v>
      </c>
      <c r="AW30" s="65">
        <f>'Glad70-before-LQ'!AW30*$CG30*AW$93</f>
        <v>0.00708110531393787</v>
      </c>
      <c r="AX30" s="65">
        <f>'Glad70-before-LQ'!AX30*$CG30*AX$93</f>
        <v>0.183167797350895</v>
      </c>
      <c r="AY30" s="65">
        <f>'Glad70-before-LQ'!AY30*$CG30*AY$93</f>
        <v>0.00446367738751837</v>
      </c>
      <c r="AZ30" s="65">
        <f>'Glad70-before-LQ'!AZ30*$CG30*AZ$93</f>
        <v>0.135905302289197</v>
      </c>
      <c r="BA30" s="65">
        <f>'Glad70-before-LQ'!BA30*$CG30*BA$93</f>
        <v>0.0322624833817437</v>
      </c>
      <c r="BB30" s="65">
        <f>'Glad70-before-LQ'!BB30*$CG30*BB$93</f>
        <v>0.148259787874413</v>
      </c>
      <c r="BC30" s="65">
        <f>'Glad70-before-LQ'!BC30*$CG30*BC$93</f>
        <v>7.05296549635683</v>
      </c>
      <c r="BD30" s="65">
        <f>'Glad70-before-LQ'!BD30*$CG30*BD$93</f>
        <v>1.57872318383074</v>
      </c>
      <c r="BE30" s="65">
        <f>'Glad70-before-LQ'!BE30*$CG30*BE$93</f>
        <v>4.92426684718783</v>
      </c>
      <c r="BF30" s="65">
        <f>'Glad70-before-LQ'!BF30*$CG30*BF$93</f>
        <v>0.0156812812412168</v>
      </c>
      <c r="BG30" s="65">
        <f>'Glad70-before-LQ'!BG30*$CG30*BG$93</f>
        <v>0.742023398771293</v>
      </c>
      <c r="BH30" s="65">
        <f>'Glad70-before-LQ'!BH30*$CG30*BH$93</f>
        <v>0.172021167784253</v>
      </c>
      <c r="BI30" s="65">
        <f>'Glad70-before-LQ'!BI30*$CG30*BI$93</f>
        <v>9.029276112033211</v>
      </c>
      <c r="BJ30" s="65">
        <f>'Glad70-before-LQ'!BJ30*$CG30*BJ$93</f>
        <v>0.00276865583448399</v>
      </c>
      <c r="BK30" s="65">
        <f>'Glad70-before-LQ'!BK30*$CG30*BK$93</f>
        <v>0.803188343936759</v>
      </c>
      <c r="BL30" s="65">
        <f>'Glad70-before-LQ'!BL30*$CG30*BL$93</f>
        <v>3.19202381245305</v>
      </c>
      <c r="BM30" s="65">
        <f>'Glad70-before-LQ'!BM30*$CG30*BM$93</f>
        <v>0.237623855101041</v>
      </c>
      <c r="BN30" s="65">
        <f>'Glad70-before-LQ'!BN30*$CG30*BN$93</f>
        <v>0.07230727401997659</v>
      </c>
      <c r="BO30" s="65">
        <f>'Glad70-before-LQ'!BO30*$CG30*BO$93</f>
        <v>3.9532525442881</v>
      </c>
      <c r="BP30" s="65">
        <f>'Glad70-before-LQ'!BP30*$CG30*BP$93</f>
        <v>0.878938130512007</v>
      </c>
      <c r="BQ30" s="65">
        <f>'Glad70-before-LQ'!BQ30*$CG30*BQ$93</f>
        <v>0.0141511789096068</v>
      </c>
      <c r="BR30" s="65">
        <f>'Glad70-before-LQ'!BR30*$CG30*BR$93</f>
        <v>0.0709395617375933</v>
      </c>
      <c r="BS30" s="65">
        <f>'Glad70-before-LQ'!BS30*$CG30*BS$93</f>
        <v>0.0207424039978071</v>
      </c>
      <c r="BT30" s="65">
        <f>'Glad70-before-LQ'!BT30*$CG30*BT$93</f>
        <v>0.575302020164848</v>
      </c>
      <c r="BU30" s="65">
        <f>'Glad70-before-LQ'!BU30*$CG30*BU$93</f>
        <v>0.342400494594983</v>
      </c>
      <c r="BV30" s="11">
        <f>SUM(D30:BU30)</f>
        <v>288.248703681930</v>
      </c>
      <c r="BW30" s="66">
        <f>'Glad-base'!BW30*'Households'!$B$3/'Households'!$B$7</f>
        <v>41.1025946187745</v>
      </c>
      <c r="BX30" s="66">
        <f>'Glad-base'!BX30*'Households'!$B$3/'Households'!$B$7</f>
        <v>0.00391903813594233</v>
      </c>
      <c r="BY30" s="66">
        <f>'Glad-base'!BY30*'Businesses'!$B$4/'Businesses'!$C$4</f>
        <v>4.54146775005825</v>
      </c>
      <c r="BZ30" s="66">
        <f>'Glad-base'!BZ30*'Households'!$B$3/'Households'!$B$7</f>
        <v>2.91396054679712</v>
      </c>
      <c r="CA30" s="66">
        <f>'Glad-base'!CA30*'Households'!$B$3/'Households'!$B$7</f>
        <v>2.38300506852729</v>
      </c>
      <c r="CB30" s="70">
        <f>'Glad70-before-LQ'!CB30*$AC93</f>
        <v>0</v>
      </c>
      <c r="CC30" s="71">
        <f>'Exports'!D31*AC93</f>
        <v>53.4</v>
      </c>
      <c r="CD30" s="11">
        <f>SUM(BW30:CC30)</f>
        <v>104.344947022293</v>
      </c>
      <c r="CE30" s="11">
        <f>SUM(CD30,BV30)</f>
        <v>392.593650704223</v>
      </c>
      <c r="CF30" s="65">
        <v>0.0139249596713999</v>
      </c>
      <c r="CG30" s="65">
        <f>'Glad-id-output'!I28</f>
        <v>1</v>
      </c>
    </row>
    <row r="31" ht="20.05" customHeight="1">
      <c r="A31" t="s" s="58">
        <v>1</v>
      </c>
      <c r="B31" s="59">
        <v>27</v>
      </c>
      <c r="C31" t="s" s="60">
        <v>115</v>
      </c>
      <c r="D31" s="61">
        <f>'Glad70-before-LQ'!D31*$CG31*D$93</f>
        <v>0.0164066744494813</v>
      </c>
      <c r="E31" s="62">
        <f>'Glad70-before-LQ'!E31*$CG31*E$93</f>
        <v>0.0119633142729654</v>
      </c>
      <c r="F31" s="62">
        <f>'Glad70-before-LQ'!F31*$CG31*F$93</f>
        <v>1.01295811339154e-05</v>
      </c>
      <c r="G31" s="62">
        <f>'Glad70-before-LQ'!G31*$CG31*G$93</f>
        <v>1.12953460681169e-05</v>
      </c>
      <c r="H31" s="62">
        <f>'Glad70-before-LQ'!H31*$CG31*H$93</f>
        <v>2.17890438497144e-05</v>
      </c>
      <c r="I31" s="62">
        <f>'Glad70-before-LQ'!I31*$CG31*I$93</f>
        <v>0.164272792008545</v>
      </c>
      <c r="J31" s="62">
        <f>'Glad70-before-LQ'!J31*$CG31*J$93</f>
        <v>3.13776103256401</v>
      </c>
      <c r="K31" s="63">
        <f>'Glad70-before-LQ'!K31*$CG31*K$93</f>
        <v>261.38336</v>
      </c>
      <c r="L31" s="62">
        <f>'Glad70-before-LQ'!L31*$CG31*L$93</f>
        <v>0.0984107166058554</v>
      </c>
      <c r="M31" s="62">
        <f>'Glad70-before-LQ'!M31*$CG31*M$93</f>
        <v>2.28436429531387e-05</v>
      </c>
      <c r="N31" s="62">
        <f>'Glad70-before-LQ'!N31*$CG31*N$93</f>
        <v>0.0601326395830011</v>
      </c>
      <c r="O31" s="62">
        <f>'Glad70-before-LQ'!O31*$CG31*O$93</f>
        <v>0.0153737904120168</v>
      </c>
      <c r="P31" s="62">
        <f>'Glad70-before-LQ'!P31*$CG31*P$93</f>
        <v>0.00141693566549058</v>
      </c>
      <c r="Q31" s="62">
        <f>'Glad70-before-LQ'!Q31*$CG31*Q$93</f>
        <v>0.00505507998586186</v>
      </c>
      <c r="R31" s="62">
        <f>'Glad70-before-LQ'!R31*$CG31*R$93</f>
        <v>0.0038294872206193</v>
      </c>
      <c r="S31" s="62">
        <f>'Glad70-before-LQ'!S31*$CG31*S$93</f>
        <v>0.000835642331447739</v>
      </c>
      <c r="T31" s="62">
        <f>'Glad70-before-LQ'!T31*$CG31*T$93</f>
        <v>0.531549306324915</v>
      </c>
      <c r="U31" s="62">
        <f>'Glad70-before-LQ'!U31*$CG31*U$93</f>
        <v>6.15054628691434</v>
      </c>
      <c r="V31" s="62">
        <f>'Glad70-before-LQ'!V31*$CG31*V$93</f>
        <v>0.0386089679257479</v>
      </c>
      <c r="W31" s="62">
        <f>'Glad70-before-LQ'!W31*$CG31*W$93</f>
        <v>1.35814827659693</v>
      </c>
      <c r="X31" s="64">
        <f>'Glad70-before-LQ'!X31*$CG31*X$93</f>
        <v>0</v>
      </c>
      <c r="Y31" s="62">
        <f>'Glad70-before-LQ'!Y31*$CG31*Y$93</f>
        <v>0.231511986075825</v>
      </c>
      <c r="Z31" s="62">
        <f>'Glad70-before-LQ'!Z31*$CG31*Z$93</f>
        <v>0.015633882026338</v>
      </c>
      <c r="AA31" s="62">
        <f>'Glad70-before-LQ'!AA31*$CG31*AA$93</f>
        <v>0.0133227991844363</v>
      </c>
      <c r="AB31" s="62">
        <f>'Glad70-before-LQ'!AB31*$CG31*AB$93</f>
        <v>0.000629348327075562</v>
      </c>
      <c r="AC31" s="65">
        <f>'Glad70-before-LQ'!AC31*$CG31*AC$93</f>
        <v>4.59603929879433</v>
      </c>
      <c r="AD31" s="62">
        <f>'Glad70-before-LQ'!AD31*$CG31*AD$93</f>
        <v>0.951892307108676</v>
      </c>
      <c r="AE31" s="62">
        <f>'Glad70-before-LQ'!AE31*$CG31*AE$93</f>
        <v>4.92730907244074e-05</v>
      </c>
      <c r="AF31" s="62">
        <f>'Glad70-before-LQ'!AF31*$CG31*AF$93</f>
        <v>0.00257703769901719</v>
      </c>
      <c r="AG31" s="62">
        <f>'Glad70-before-LQ'!AG31*$CG31*AG$93</f>
        <v>0.000590155314126277</v>
      </c>
      <c r="AH31" s="62">
        <f>'Glad70-before-LQ'!AH31*$CG31*AH$93</f>
        <v>0.00176196265112855</v>
      </c>
      <c r="AI31" s="62">
        <f>'Glad70-before-LQ'!AI31*$CG31*AI$93</f>
        <v>0.0494918356597459</v>
      </c>
      <c r="AJ31" s="62">
        <f>'Glad70-before-LQ'!AJ31*$CG31*AJ$93</f>
        <v>0.022135579934001</v>
      </c>
      <c r="AK31" s="62">
        <f>'Glad70-before-LQ'!AK31*$CG31*AK$93</f>
        <v>0.0200297333124708</v>
      </c>
      <c r="AL31" s="62">
        <f>'Glad70-before-LQ'!AL31*$CG31*AL$93</f>
        <v>0.0153892483286415</v>
      </c>
      <c r="AM31" s="62">
        <f>'Glad70-before-LQ'!AM31*$CG31*AM$93</f>
        <v>0.496652831641648</v>
      </c>
      <c r="AN31" s="62">
        <f>'Glad70-before-LQ'!AN31*$CG31*AN$93</f>
        <v>0.211581785656554</v>
      </c>
      <c r="AO31" s="62">
        <f>'Glad70-before-LQ'!AO31*$CG31*AO$93</f>
        <v>0.000417989945462368</v>
      </c>
      <c r="AP31" s="62">
        <f>'Glad70-before-LQ'!AP31*$CG31*AP$93</f>
        <v>0.00333528295069185</v>
      </c>
      <c r="AQ31" s="62">
        <f>'Glad70-before-LQ'!AQ31*$CG31*AQ$93</f>
        <v>0.000784831825947164</v>
      </c>
      <c r="AR31" s="62">
        <f>'Glad70-before-LQ'!AR31*$CG31*AR$93</f>
        <v>9.116487360916171e-05</v>
      </c>
      <c r="AS31" s="62">
        <f>'Glad70-before-LQ'!AS31*$CG31*AS$93</f>
        <v>0.213148851177825</v>
      </c>
      <c r="AT31" s="62">
        <f>'Glad70-before-LQ'!AT31*$CG31*AT$93</f>
        <v>0.00309114307632959</v>
      </c>
      <c r="AU31" s="62">
        <f>'Glad70-before-LQ'!AU31*$CG31*AU$93</f>
        <v>0.00057670252684648</v>
      </c>
      <c r="AV31" s="62">
        <f>'Glad70-before-LQ'!AV31*$CG31*AV$93</f>
        <v>2.52118399081464e-06</v>
      </c>
      <c r="AW31" s="62">
        <f>'Glad70-before-LQ'!AW31*$CG31*AW$93</f>
        <v>6.01072819427512e-07</v>
      </c>
      <c r="AX31" s="62">
        <f>'Glad70-before-LQ'!AX31*$CG31*AX$93</f>
        <v>0.00127894515482654</v>
      </c>
      <c r="AY31" s="62">
        <f>'Glad70-before-LQ'!AY31*$CG31*AY$93</f>
        <v>8.81975377893375e-07</v>
      </c>
      <c r="AZ31" s="62">
        <f>'Glad70-before-LQ'!AZ31*$CG31*AZ$93</f>
        <v>2.95549333873479e-05</v>
      </c>
      <c r="BA31" s="62">
        <f>'Glad70-before-LQ'!BA31*$CG31*BA$93</f>
        <v>7.31097162613054e-05</v>
      </c>
      <c r="BB31" s="62">
        <f>'Glad70-before-LQ'!BB31*$CG31*BB$93</f>
        <v>2.58349695541978e-05</v>
      </c>
      <c r="BC31" s="62">
        <f>'Glad70-before-LQ'!BC31*$CG31*BC$93</f>
        <v>0.0366363926418507</v>
      </c>
      <c r="BD31" s="62">
        <f>'Glad70-before-LQ'!BD31*$CG31*BD$93</f>
        <v>0.0143434015243179</v>
      </c>
      <c r="BE31" s="62">
        <f>'Glad70-before-LQ'!BE31*$CG31*BE$93</f>
        <v>0.181486307300037</v>
      </c>
      <c r="BF31" s="62">
        <f>'Glad70-before-LQ'!BF31*$CG31*BF$93</f>
        <v>6.75352487239844e-06</v>
      </c>
      <c r="BG31" s="62">
        <f>'Glad70-before-LQ'!BG31*$CG31*BG$93</f>
        <v>0.0495726782246608</v>
      </c>
      <c r="BH31" s="62">
        <f>'Glad70-before-LQ'!BH31*$CG31*BH$93</f>
        <v>8.759584600348601e-05</v>
      </c>
      <c r="BI31" s="62">
        <f>'Glad70-before-LQ'!BI31*$CG31*BI$93</f>
        <v>0.0266942436865116</v>
      </c>
      <c r="BJ31" s="62">
        <f>'Glad70-before-LQ'!BJ31*$CG31*BJ$93</f>
        <v>8.00262995758162e-05</v>
      </c>
      <c r="BK31" s="62">
        <f>'Glad70-before-LQ'!BK31*$CG31*BK$93</f>
        <v>0.0254176539566095</v>
      </c>
      <c r="BL31" s="62">
        <f>'Glad70-before-LQ'!BL31*$CG31*BL$93</f>
        <v>0.142882030330576</v>
      </c>
      <c r="BM31" s="62">
        <f>'Glad70-before-LQ'!BM31*$CG31*BM$93</f>
        <v>0.0163942084142953</v>
      </c>
      <c r="BN31" s="62">
        <f>'Glad70-before-LQ'!BN31*$CG31*BN$93</f>
        <v>0.00175684240884363</v>
      </c>
      <c r="BO31" s="62">
        <f>'Glad70-before-LQ'!BO31*$CG31*BO$93</f>
        <v>0.0995954802465701</v>
      </c>
      <c r="BP31" s="62">
        <f>'Glad70-before-LQ'!BP31*$CG31*BP$93</f>
        <v>0.0840182507782177</v>
      </c>
      <c r="BQ31" s="62">
        <f>'Glad70-before-LQ'!BQ31*$CG31*BQ$93</f>
        <v>0.000341992056804406</v>
      </c>
      <c r="BR31" s="62">
        <f>'Glad70-before-LQ'!BR31*$CG31*BR$93</f>
        <v>0.00101759028819985</v>
      </c>
      <c r="BS31" s="62">
        <f>'Glad70-before-LQ'!BS31*$CG31*BS$93</f>
        <v>0.000321357105146361</v>
      </c>
      <c r="BT31" s="62">
        <f>'Glad70-before-LQ'!BT31*$CG31*BT$93</f>
        <v>0.0334065877251836</v>
      </c>
      <c r="BU31" s="62">
        <f>'Glad70-before-LQ'!BU31*$CG31*BU$93</f>
        <v>0.0310500348533143</v>
      </c>
      <c r="BV31" s="4">
        <f>SUM(D31:BU31)</f>
        <v>280.574992907874</v>
      </c>
      <c r="BW31" s="66">
        <f>'Glad-base'!BW31*'Households'!$B$3/'Households'!$B$7</f>
        <v>3.57947752949537</v>
      </c>
      <c r="BX31" s="66">
        <f>'Glad-base'!BX31*'Households'!$B$3/'Households'!$B$7</f>
        <v>4.77676622039135e-06</v>
      </c>
      <c r="BY31" s="66">
        <f>'Glad-base'!BY31*'Businesses'!$B$4/'Businesses'!$C$4</f>
        <v>0.0256723145077727</v>
      </c>
      <c r="BZ31" s="66">
        <f>'Glad-base'!BZ31*'Households'!$B$3/'Households'!$B$7</f>
        <v>0.00240898291452111</v>
      </c>
      <c r="CA31" s="66">
        <f>'Glad-base'!CA31*'Households'!$B$3/'Households'!$B$7</f>
        <v>0.0116111244902163</v>
      </c>
      <c r="CB31" s="66">
        <f>'Glad-base'!CB31*'Glad-id-output'!B29/'Glad-id-output'!E29</f>
        <v>1.96302869052453e-05</v>
      </c>
      <c r="CC31" s="62">
        <f>'Exports'!D32</f>
        <v>0.2</v>
      </c>
      <c r="CD31" s="4">
        <f>SUM(BW31:CC31)</f>
        <v>3.81919435846101</v>
      </c>
      <c r="CE31" s="4">
        <f>SUM(CD31,BV31)</f>
        <v>284.394187266335</v>
      </c>
      <c r="CF31" s="67">
        <v>0.000647864254298525</v>
      </c>
      <c r="CG31" s="67">
        <f>'Glad-id-output'!I29</f>
        <v>1</v>
      </c>
    </row>
    <row r="32" ht="20.05" customHeight="1">
      <c r="A32" t="s" s="58">
        <v>1</v>
      </c>
      <c r="B32" s="59">
        <v>28</v>
      </c>
      <c r="C32" t="s" s="60">
        <v>192</v>
      </c>
      <c r="D32" s="61">
        <f>'Glad70-before-LQ'!D32*$CG32*D$93</f>
        <v>2.3276457849029</v>
      </c>
      <c r="E32" s="62">
        <f>'Glad70-before-LQ'!E32*$CG32*E$93</f>
        <v>0.00512851834370679</v>
      </c>
      <c r="F32" s="62">
        <f>'Glad70-before-LQ'!F32*$CG32*F$93</f>
        <v>6.789557084354121e-05</v>
      </c>
      <c r="G32" s="62">
        <f>'Glad70-before-LQ'!G32*$CG32*G$93</f>
        <v>0.00647401677272594</v>
      </c>
      <c r="H32" s="62">
        <f>'Glad70-before-LQ'!H32*$CG32*H$93</f>
        <v>0.0151469088103017</v>
      </c>
      <c r="I32" s="62">
        <f>'Glad70-before-LQ'!I32*$CG32*I$93</f>
        <v>0.085367004273497</v>
      </c>
      <c r="J32" s="62">
        <f>'Glad70-before-LQ'!J32*$CG32*J$93</f>
        <v>0.206836450812779</v>
      </c>
      <c r="K32" s="63">
        <f>'Glad70-before-LQ'!K32*$CG32*K$93</f>
        <v>0.18</v>
      </c>
      <c r="L32" s="62">
        <f>'Glad70-before-LQ'!L32*$CG32*L$93</f>
        <v>0.06841523551886131</v>
      </c>
      <c r="M32" s="62">
        <f>'Glad70-before-LQ'!M32*$CG32*M$93</f>
        <v>0.0389027239491951</v>
      </c>
      <c r="N32" s="62">
        <f>'Glad70-before-LQ'!N32*$CG32*N$93</f>
        <v>0.07398926441931809</v>
      </c>
      <c r="O32" s="62">
        <f>'Glad70-before-LQ'!O32*$CG32*O$93</f>
        <v>0.0584496073797101</v>
      </c>
      <c r="P32" s="62">
        <f>'Glad70-before-LQ'!P32*$CG32*P$93</f>
        <v>0.0091553976221108</v>
      </c>
      <c r="Q32" s="62">
        <f>'Glad70-before-LQ'!Q32*$CG32*Q$93</f>
        <v>0.0110501779292359</v>
      </c>
      <c r="R32" s="62">
        <f>'Glad70-before-LQ'!R32*$CG32*R$93</f>
        <v>0.0181764058643661</v>
      </c>
      <c r="S32" s="62">
        <f>'Glad70-before-LQ'!S32*$CG32*S$93</f>
        <v>0.00521651077578308</v>
      </c>
      <c r="T32" s="62">
        <f>'Glad70-before-LQ'!T32*$CG32*T$93</f>
        <v>0.531940067525782</v>
      </c>
      <c r="U32" s="62">
        <f>'Glad70-before-LQ'!U32*$CG32*U$93</f>
        <v>2.6772601635524</v>
      </c>
      <c r="V32" s="62">
        <f>'Glad70-before-LQ'!V32*$CG32*V$93</f>
        <v>0.0441563147686613</v>
      </c>
      <c r="W32" s="62">
        <f>'Glad70-before-LQ'!W32*$CG32*W$93</f>
        <v>1.37041243209985</v>
      </c>
      <c r="X32" s="64">
        <f>'Glad70-before-LQ'!X32*$CG32*X$93</f>
        <v>0</v>
      </c>
      <c r="Y32" s="62">
        <f>'Glad70-before-LQ'!Y32*$CG32*Y$93</f>
        <v>0.229891816339261</v>
      </c>
      <c r="Z32" s="62">
        <f>'Glad70-before-LQ'!Z32*$CG32*Z$93</f>
        <v>0.171852454158552</v>
      </c>
      <c r="AA32" s="62">
        <f>'Glad70-before-LQ'!AA32*$CG32*AA$93</f>
        <v>0.141189164295671</v>
      </c>
      <c r="AB32" s="62">
        <f>'Glad70-before-LQ'!AB32*$CG32*AB$93</f>
        <v>0.00261782626076812</v>
      </c>
      <c r="AC32" s="65">
        <f>'Glad70-before-LQ'!AC32*$CG32*AC$93</f>
        <v>1.0390619424543</v>
      </c>
      <c r="AD32" s="62">
        <f>'Glad70-before-LQ'!AD32*$CG32*AD$93</f>
        <v>0.00156025148362714</v>
      </c>
      <c r="AE32" s="62">
        <f>'Glad70-before-LQ'!AE32*$CG32*AE$93</f>
        <v>1.747828922169</v>
      </c>
      <c r="AF32" s="62">
        <f>'Glad70-before-LQ'!AF32*$CG32*AF$93</f>
        <v>1.04678845377434</v>
      </c>
      <c r="AG32" s="62">
        <f>'Glad70-before-LQ'!AG32*$CG32*AG$93</f>
        <v>0.848300780928041</v>
      </c>
      <c r="AH32" s="62">
        <f>'Glad70-before-LQ'!AH32*$CG32*AH$93</f>
        <v>1.28380897610712</v>
      </c>
      <c r="AI32" s="62">
        <f>'Glad70-before-LQ'!AI32*$CG32*AI$93</f>
        <v>1.86356503725518</v>
      </c>
      <c r="AJ32" s="62">
        <f>'Glad70-before-LQ'!AJ32*$CG32*AJ$93</f>
        <v>0.21592946868453</v>
      </c>
      <c r="AK32" s="62">
        <f>'Glad70-before-LQ'!AK32*$CG32*AK$93</f>
        <v>0.20376887536863</v>
      </c>
      <c r="AL32" s="62">
        <f>'Glad70-before-LQ'!AL32*$CG32*AL$93</f>
        <v>0.2896707631315</v>
      </c>
      <c r="AM32" s="62">
        <f>'Glad70-before-LQ'!AM32*$CG32*AM$93</f>
        <v>1.32227322924272</v>
      </c>
      <c r="AN32" s="62">
        <f>'Glad70-before-LQ'!AN32*$CG32*AN$93</f>
        <v>0.462184196849495</v>
      </c>
      <c r="AO32" s="62">
        <f>'Glad70-before-LQ'!AO32*$CG32*AO$93</f>
        <v>0.12274124641616</v>
      </c>
      <c r="AP32" s="62">
        <f>'Glad70-before-LQ'!AP32*$CG32*AP$93</f>
        <v>0.112840032060374</v>
      </c>
      <c r="AQ32" s="62">
        <f>'Glad70-before-LQ'!AQ32*$CG32*AQ$93</f>
        <v>0.00525697255528501</v>
      </c>
      <c r="AR32" s="62">
        <f>'Glad70-before-LQ'!AR32*$CG32*AR$93</f>
        <v>0.00730341203703236</v>
      </c>
      <c r="AS32" s="62">
        <f>'Glad70-before-LQ'!AS32*$CG32*AS$93</f>
        <v>0.479047300721252</v>
      </c>
      <c r="AT32" s="62">
        <f>'Glad70-before-LQ'!AT32*$CG32*AT$93</f>
        <v>0.0154964589994495</v>
      </c>
      <c r="AU32" s="62">
        <f>'Glad70-before-LQ'!AU32*$CG32*AU$93</f>
        <v>0.00662723819178443</v>
      </c>
      <c r="AV32" s="62">
        <f>'Glad70-before-LQ'!AV32*$CG32*AV$93</f>
        <v>0.00251499995461076</v>
      </c>
      <c r="AW32" s="62">
        <f>'Glad70-before-LQ'!AW32*$CG32*AW$93</f>
        <v>0.000711349646031813</v>
      </c>
      <c r="AX32" s="62">
        <f>'Glad70-before-LQ'!AX32*$CG32*AX$93</f>
        <v>0.07814604699789179</v>
      </c>
      <c r="AY32" s="62">
        <f>'Glad70-before-LQ'!AY32*$CG32*AY$93</f>
        <v>0.00213614436525776</v>
      </c>
      <c r="AZ32" s="62">
        <f>'Glad70-before-LQ'!AZ32*$CG32*AZ$93</f>
        <v>0.0207438581004965</v>
      </c>
      <c r="BA32" s="62">
        <f>'Glad70-before-LQ'!BA32*$CG32*BA$93</f>
        <v>0.0211264829211963</v>
      </c>
      <c r="BB32" s="62">
        <f>'Glad70-before-LQ'!BB32*$CG32*BB$93</f>
        <v>0.0592950726653403</v>
      </c>
      <c r="BC32" s="62">
        <f>'Glad70-before-LQ'!BC32*$CG32*BC$93</f>
        <v>1.63484642727391</v>
      </c>
      <c r="BD32" s="62">
        <f>'Glad70-before-LQ'!BD32*$CG32*BD$93</f>
        <v>1.56799706140668</v>
      </c>
      <c r="BE32" s="62">
        <f>'Glad70-before-LQ'!BE32*$CG32*BE$93</f>
        <v>6.36557748788543</v>
      </c>
      <c r="BF32" s="62">
        <f>'Glad70-before-LQ'!BF32*$CG32*BF$93</f>
        <v>0.000675649812234227</v>
      </c>
      <c r="BG32" s="62">
        <f>'Glad70-before-LQ'!BG32*$CG32*BG$93</f>
        <v>1.63925383681584</v>
      </c>
      <c r="BH32" s="62">
        <f>'Glad70-before-LQ'!BH32*$CG32*BH$93</f>
        <v>0.447148213847193</v>
      </c>
      <c r="BI32" s="62">
        <f>'Glad70-before-LQ'!BI32*$CG32*BI$93</f>
        <v>0.510014271800263</v>
      </c>
      <c r="BJ32" s="62">
        <f>'Glad70-before-LQ'!BJ32*$CG32*BJ$93</f>
        <v>0.00377958166907986</v>
      </c>
      <c r="BK32" s="62">
        <f>'Glad70-before-LQ'!BK32*$CG32*BK$93</f>
        <v>1.07589732308557</v>
      </c>
      <c r="BL32" s="62">
        <f>'Glad70-before-LQ'!BL32*$CG32*BL$93</f>
        <v>0.930091472471916</v>
      </c>
      <c r="BM32" s="62">
        <f>'Glad70-before-LQ'!BM32*$CG32*BM$93</f>
        <v>0.153827524922796</v>
      </c>
      <c r="BN32" s="62">
        <f>'Glad70-before-LQ'!BN32*$CG32*BN$93</f>
        <v>0.0128012564974534</v>
      </c>
      <c r="BO32" s="62">
        <f>'Glad70-before-LQ'!BO32*$CG32*BO$93</f>
        <v>2.65867972547202</v>
      </c>
      <c r="BP32" s="62">
        <f>'Glad70-before-LQ'!BP32*$CG32*BP$93</f>
        <v>0.870828290204275</v>
      </c>
      <c r="BQ32" s="62">
        <f>'Glad70-before-LQ'!BQ32*$CG32*BQ$93</f>
        <v>0.009174960593088191</v>
      </c>
      <c r="BR32" s="62">
        <f>'Glad70-before-LQ'!BR32*$CG32*BR$93</f>
        <v>0.284755470157498</v>
      </c>
      <c r="BS32" s="62">
        <f>'Glad70-before-LQ'!BS32*$CG32*BS$93</f>
        <v>0.00619491576646669</v>
      </c>
      <c r="BT32" s="62">
        <f>'Glad70-before-LQ'!BT32*$CG32*BT$93</f>
        <v>0.70727570659128</v>
      </c>
      <c r="BU32" s="62">
        <f>'Glad70-before-LQ'!BU32*$CG32*BU$93</f>
        <v>0.274946465657004</v>
      </c>
      <c r="BV32" s="4">
        <f>SUM(D32:BU32)</f>
        <v>38.6918352969569</v>
      </c>
      <c r="BW32" s="66">
        <f>'Glad-base'!BW32*'Households'!$B$3/'Households'!$B$7</f>
        <v>29.3241543381565</v>
      </c>
      <c r="BX32" s="66">
        <f>'Glad-base'!BX32*'Households'!$B$3/'Households'!$B$7</f>
        <v>2.20962965162719</v>
      </c>
      <c r="BY32" s="66">
        <f>'Glad-base'!BY32*'Businesses'!$B$4/'Businesses'!$C$4</f>
        <v>1.45598158554198</v>
      </c>
      <c r="BZ32" s="66">
        <f>'Glad-base'!BZ32*'Households'!$B$3/'Households'!$B$7</f>
        <v>0.933632392430484</v>
      </c>
      <c r="CA32" s="66">
        <f>'Glad-base'!CA32*'Households'!$B$3/'Households'!$B$7</f>
        <v>0.765089868753862</v>
      </c>
      <c r="CB32" s="66">
        <f>'Glad-base'!CB32*'Glad-id-output'!B30/'Glad-id-output'!E30</f>
        <v>9.75800424150029e-05</v>
      </c>
      <c r="CC32" s="62">
        <f>'Exports'!D33</f>
        <v>3</v>
      </c>
      <c r="CD32" s="4">
        <f>SUM(BW32:CC32)</f>
        <v>37.6885854165524</v>
      </c>
      <c r="CE32" s="4">
        <f>SUM(CD32,BV32)</f>
        <v>76.3804207135093</v>
      </c>
      <c r="CF32" s="67">
        <v>0.0032204634460397</v>
      </c>
      <c r="CG32" s="67">
        <f>'Glad-id-output'!I30</f>
        <v>1</v>
      </c>
    </row>
    <row r="33" ht="20.05" customHeight="1">
      <c r="A33" t="s" s="58">
        <v>1</v>
      </c>
      <c r="B33" s="59">
        <v>29</v>
      </c>
      <c r="C33" t="s" s="60">
        <v>193</v>
      </c>
      <c r="D33" s="61">
        <f>'Glad70-before-LQ'!D33*$CG33*D$93</f>
        <v>0.666064608156675</v>
      </c>
      <c r="E33" s="62">
        <f>'Glad70-before-LQ'!E33*$CG33*E$93</f>
        <v>3.71280836969645e-05</v>
      </c>
      <c r="F33" s="62">
        <f>'Glad70-before-LQ'!F33*$CG33*F$93</f>
        <v>0.00114080985364934</v>
      </c>
      <c r="G33" s="62">
        <f>'Glad70-before-LQ'!G33*$CG33*G$93</f>
        <v>0.0324545017131914</v>
      </c>
      <c r="H33" s="62">
        <f>'Glad70-before-LQ'!H33*$CG33*H$93</f>
        <v>0.014798933144055</v>
      </c>
      <c r="I33" s="62">
        <f>'Glad70-before-LQ'!I33*$CG33*I$93</f>
        <v>0.06996313749078389</v>
      </c>
      <c r="J33" s="62">
        <f>'Glad70-before-LQ'!J33*$CG33*J$93</f>
        <v>7.04087432481399</v>
      </c>
      <c r="K33" s="63">
        <f>'Glad70-before-LQ'!K33*$CG33*K$93</f>
        <v>5.40222023306398</v>
      </c>
      <c r="L33" s="62">
        <f>'Glad70-before-LQ'!L33*$CG33*L$93</f>
        <v>0.0305283641989007</v>
      </c>
      <c r="M33" s="62">
        <f>'Glad70-before-LQ'!M33*$CG33*M$93</f>
        <v>0.0164017356403536</v>
      </c>
      <c r="N33" s="62">
        <f>'Glad70-before-LQ'!N33*$CG33*N$93</f>
        <v>0.0808490350951831</v>
      </c>
      <c r="O33" s="62">
        <f>'Glad70-before-LQ'!O33*$CG33*O$93</f>
        <v>0.0705949132801794</v>
      </c>
      <c r="P33" s="62">
        <f>'Glad70-before-LQ'!P33*$CG33*P$93</f>
        <v>0.010428423231144</v>
      </c>
      <c r="Q33" s="62">
        <f>'Glad70-before-LQ'!Q33*$CG33*Q$93</f>
        <v>0.0137079278623048</v>
      </c>
      <c r="R33" s="62">
        <f>'Glad70-before-LQ'!R33*$CG33*R$93</f>
        <v>0.00192773675895458</v>
      </c>
      <c r="S33" s="62">
        <f>'Glad70-before-LQ'!S33*$CG33*S$93</f>
        <v>0.00773628340467121</v>
      </c>
      <c r="T33" s="62">
        <f>'Glad70-before-LQ'!T33*$CG33*T$93</f>
        <v>0.127480380834448</v>
      </c>
      <c r="U33" s="62">
        <f>'Glad70-before-LQ'!U33*$CG33*U$93</f>
        <v>1.10767213044042</v>
      </c>
      <c r="V33" s="62">
        <f>'Glad70-before-LQ'!V33*$CG33*V$93</f>
        <v>0.0490698054770564</v>
      </c>
      <c r="W33" s="62">
        <f>'Glad70-before-LQ'!W33*$CG33*W$93</f>
        <v>1.71738778177001</v>
      </c>
      <c r="X33" s="64">
        <f>'Glad70-before-LQ'!X33*$CG33*X$93</f>
        <v>0</v>
      </c>
      <c r="Y33" s="62">
        <f>'Glad70-before-LQ'!Y33*$CG33*Y$93</f>
        <v>1.31396444595905</v>
      </c>
      <c r="Z33" s="62">
        <f>'Glad70-before-LQ'!Z33*$CG33*Z$93</f>
        <v>0.186808559218547</v>
      </c>
      <c r="AA33" s="62">
        <f>'Glad70-before-LQ'!AA33*$CG33*AA$93</f>
        <v>0.237967469431444</v>
      </c>
      <c r="AB33" s="62">
        <f>'Glad70-before-LQ'!AB33*$CG33*AB$93</f>
        <v>0.0144094583438814</v>
      </c>
      <c r="AC33" s="65">
        <f>'Glad70-before-LQ'!AC33*$CG33*AC$93</f>
        <v>2.80039075388194</v>
      </c>
      <c r="AD33" s="62">
        <f>'Glad70-before-LQ'!AD33*$CG33*AD$93</f>
        <v>0.00581393381807497</v>
      </c>
      <c r="AE33" s="62">
        <f>'Glad70-before-LQ'!AE33*$CG33*AE$93</f>
        <v>0.122188891791571</v>
      </c>
      <c r="AF33" s="62">
        <f>'Glad70-before-LQ'!AF33*$CG33*AF$93</f>
        <v>8.769548704857399</v>
      </c>
      <c r="AG33" s="62">
        <f>'Glad70-before-LQ'!AG33*$CG33*AG$93</f>
        <v>0.442585013579074</v>
      </c>
      <c r="AH33" s="62">
        <f>'Glad70-before-LQ'!AH33*$CG33*AH$93</f>
        <v>4.07932958535918</v>
      </c>
      <c r="AI33" s="62">
        <f>'Glad70-before-LQ'!AI33*$CG33*AI$93</f>
        <v>2.76884275701838</v>
      </c>
      <c r="AJ33" s="62">
        <f>'Glad70-before-LQ'!AJ33*$CG33*AJ$93</f>
        <v>1.65353527751978</v>
      </c>
      <c r="AK33" s="62">
        <f>'Glad70-before-LQ'!AK33*$CG33*AK$93</f>
        <v>0.788035650057986</v>
      </c>
      <c r="AL33" s="62">
        <f>'Glad70-before-LQ'!AL33*$CG33*AL$93</f>
        <v>0.15268623508949</v>
      </c>
      <c r="AM33" s="62">
        <f>'Glad70-before-LQ'!AM33*$CG33*AM$93</f>
        <v>0.84658686642609</v>
      </c>
      <c r="AN33" s="62">
        <f>'Glad70-before-LQ'!AN33*$CG33*AN$93</f>
        <v>1.34899149696674</v>
      </c>
      <c r="AO33" s="62">
        <f>'Glad70-before-LQ'!AO33*$CG33*AO$93</f>
        <v>0.356771738477496</v>
      </c>
      <c r="AP33" s="62">
        <f>'Glad70-before-LQ'!AP33*$CG33*AP$93</f>
        <v>0.733818721362248</v>
      </c>
      <c r="AQ33" s="62">
        <f>'Glad70-before-LQ'!AQ33*$CG33*AQ$93</f>
        <v>0.0223961272593284</v>
      </c>
      <c r="AR33" s="62">
        <f>'Glad70-before-LQ'!AR33*$CG33*AR$93</f>
        <v>0.0481909621583771</v>
      </c>
      <c r="AS33" s="62">
        <f>'Glad70-before-LQ'!AS33*$CG33*AS$93</f>
        <v>2.68880740259377</v>
      </c>
      <c r="AT33" s="62">
        <f>'Glad70-before-LQ'!AT33*$CG33*AT$93</f>
        <v>0.00145379509279239</v>
      </c>
      <c r="AU33" s="62">
        <f>'Glad70-before-LQ'!AU33*$CG33*AU$93</f>
        <v>0.0116018226742309</v>
      </c>
      <c r="AV33" s="62">
        <f>'Glad70-before-LQ'!AV33*$CG33*AV$93</f>
        <v>0.000892546702257645</v>
      </c>
      <c r="AW33" s="62">
        <f>'Glad70-before-LQ'!AW33*$CG33*AW$93</f>
        <v>0.000296916615623426</v>
      </c>
      <c r="AX33" s="62">
        <f>'Glad70-before-LQ'!AX33*$CG33*AX$93</f>
        <v>0.514327161121319</v>
      </c>
      <c r="AY33" s="62">
        <f>'Glad70-before-LQ'!AY33*$CG33*AY$93</f>
        <v>0.000316188172974775</v>
      </c>
      <c r="AZ33" s="62">
        <f>'Glad70-before-LQ'!AZ33*$CG33*AZ$93</f>
        <v>0.0297912005224735</v>
      </c>
      <c r="BA33" s="62">
        <f>'Glad70-before-LQ'!BA33*$CG33*BA$93</f>
        <v>0.0162674681377207</v>
      </c>
      <c r="BB33" s="62">
        <f>'Glad70-before-LQ'!BB33*$CG33*BB$93</f>
        <v>0.157117897572831</v>
      </c>
      <c r="BC33" s="62">
        <f>'Glad70-before-LQ'!BC33*$CG33*BC$93</f>
        <v>0.715799376330862</v>
      </c>
      <c r="BD33" s="62">
        <f>'Glad70-before-LQ'!BD33*$CG33*BD$93</f>
        <v>1.52872175639288</v>
      </c>
      <c r="BE33" s="62">
        <f>'Glad70-before-LQ'!BE33*$CG33*BE$93</f>
        <v>5.42376511972497</v>
      </c>
      <c r="BF33" s="62">
        <f>'Glad70-before-LQ'!BF33*$CG33*BF$93</f>
        <v>0.166156505210628</v>
      </c>
      <c r="BG33" s="62">
        <f>'Glad70-before-LQ'!BG33*$CG33*BG$93</f>
        <v>3.74460296997329</v>
      </c>
      <c r="BH33" s="62">
        <f>'Glad70-before-LQ'!BH33*$CG33*BH$93</f>
        <v>0.947958904930175</v>
      </c>
      <c r="BI33" s="62">
        <f>'Glad70-before-LQ'!BI33*$CG33*BI$93</f>
        <v>0.111433948335274</v>
      </c>
      <c r="BJ33" s="62">
        <f>'Glad70-before-LQ'!BJ33*$CG33*BJ$93</f>
        <v>0.00395895983891569</v>
      </c>
      <c r="BK33" s="62">
        <f>'Glad70-before-LQ'!BK33*$CG33*BK$93</f>
        <v>1.41594093037046</v>
      </c>
      <c r="BL33" s="62">
        <f>'Glad70-before-LQ'!BL33*$CG33*BL$93</f>
        <v>0.536756273049142</v>
      </c>
      <c r="BM33" s="62">
        <f>'Glad70-before-LQ'!BM33*$CG33*BM$93</f>
        <v>0.142913813134321</v>
      </c>
      <c r="BN33" s="62">
        <f>'Glad70-before-LQ'!BN33*$CG33*BN$93</f>
        <v>0.187252035267125</v>
      </c>
      <c r="BO33" s="62">
        <f>'Glad70-before-LQ'!BO33*$CG33*BO$93</f>
        <v>9.292437907218289</v>
      </c>
      <c r="BP33" s="62">
        <f>'Glad70-before-LQ'!BP33*$CG33*BP$93</f>
        <v>1.24935617234019</v>
      </c>
      <c r="BQ33" s="62">
        <f>'Glad70-before-LQ'!BQ33*$CG33*BQ$93</f>
        <v>0.0670014792195404</v>
      </c>
      <c r="BR33" s="62">
        <f>'Glad70-before-LQ'!BR33*$CG33*BR$93</f>
        <v>0.035178531609427</v>
      </c>
      <c r="BS33" s="62">
        <f>'Glad70-before-LQ'!BS33*$CG33*BS$93</f>
        <v>0.00445167505551703</v>
      </c>
      <c r="BT33" s="62">
        <f>'Glad70-before-LQ'!BT33*$CG33*BT$93</f>
        <v>0.270503294403163</v>
      </c>
      <c r="BU33" s="62">
        <f>'Glad70-before-LQ'!BU33*$CG33*BU$93</f>
        <v>0.253627196299049</v>
      </c>
      <c r="BV33" s="4">
        <f>SUM(D33:BU33)</f>
        <v>72.6728900907989</v>
      </c>
      <c r="BW33" s="66">
        <f>'Glad-base'!BW33*'Households'!$B$3/'Households'!$B$7</f>
        <v>1.44930012895984</v>
      </c>
      <c r="BX33" s="66">
        <f>'Glad-base'!BX33*'Households'!$B$3/'Households'!$B$7</f>
        <v>1.54772868095778</v>
      </c>
      <c r="BY33" s="66">
        <f>'Glad-base'!BY33*'Businesses'!$B$4/'Businesses'!$C$4</f>
        <v>0.258038290254015</v>
      </c>
      <c r="BZ33" s="66">
        <f>'Glad-base'!BZ33*'Households'!$B$3/'Households'!$B$7</f>
        <v>0.043022840607621</v>
      </c>
      <c r="CA33" s="66">
        <f>'Glad-base'!CA33*'Households'!$B$3/'Households'!$B$7</f>
        <v>0.107638157270855</v>
      </c>
      <c r="CB33" s="66">
        <f>'Glad-base'!CB33*'Glad-id-output'!B31/'Glad-id-output'!E31</f>
        <v>0.000321924925528848</v>
      </c>
      <c r="CC33" s="62">
        <f>'Exports'!D34</f>
        <v>37.7</v>
      </c>
      <c r="CD33" s="4">
        <f>SUM(BW33:CC33)</f>
        <v>41.1060500229756</v>
      </c>
      <c r="CE33" s="4">
        <f>SUM(CD33,BV33)</f>
        <v>113.778940113775</v>
      </c>
      <c r="CF33" s="67">
        <v>0.008191473932031739</v>
      </c>
      <c r="CG33" s="67">
        <f>'Glad-id-output'!I31</f>
        <v>1</v>
      </c>
    </row>
    <row r="34" ht="20.05" customHeight="1">
      <c r="A34" t="s" s="58">
        <v>1</v>
      </c>
      <c r="B34" s="59">
        <v>30</v>
      </c>
      <c r="C34" t="s" s="60">
        <v>194</v>
      </c>
      <c r="D34" s="61">
        <f>'Glad70-before-LQ'!D34*$CG34*D$93</f>
        <v>0.630941072207915</v>
      </c>
      <c r="E34" s="62">
        <f>'Glad70-before-LQ'!E34*$CG34*E$93</f>
        <v>0.0226182671617399</v>
      </c>
      <c r="F34" s="62">
        <f>'Glad70-before-LQ'!F34*$CG34*F$93</f>
        <v>0.000492790433541831</v>
      </c>
      <c r="G34" s="62">
        <f>'Glad70-before-LQ'!G34*$CG34*G$93</f>
        <v>0.0204676129443516</v>
      </c>
      <c r="H34" s="62">
        <f>'Glad70-before-LQ'!H34*$CG34*H$93</f>
        <v>0.0425191865280006</v>
      </c>
      <c r="I34" s="62">
        <f>'Glad70-before-LQ'!I34*$CG34*I$93</f>
        <v>0.283177192409482</v>
      </c>
      <c r="J34" s="62">
        <f>'Glad70-before-LQ'!J34*$CG34*J$93</f>
        <v>17.3651687096412</v>
      </c>
      <c r="K34" s="63">
        <f>'Glad70-before-LQ'!K34*$CG34*K$93</f>
        <v>0.275308099185498</v>
      </c>
      <c r="L34" s="62">
        <f>'Glad70-before-LQ'!L34*$CG34*L$93</f>
        <v>0.310836060427755</v>
      </c>
      <c r="M34" s="62">
        <f>'Glad70-before-LQ'!M34*$CG34*M$93</f>
        <v>0.07261423003728951</v>
      </c>
      <c r="N34" s="62">
        <f>'Glad70-before-LQ'!N34*$CG34*N$93</f>
        <v>0.009866387927524201</v>
      </c>
      <c r="O34" s="62">
        <f>'Glad70-before-LQ'!O34*$CG34*O$93</f>
        <v>0.0101817462487865</v>
      </c>
      <c r="P34" s="62">
        <f>'Glad70-before-LQ'!P34*$CG34*P$93</f>
        <v>0.000837331643839515</v>
      </c>
      <c r="Q34" s="62">
        <f>'Glad70-before-LQ'!Q34*$CG34*Q$93</f>
        <v>0.0330317859901876</v>
      </c>
      <c r="R34" s="62">
        <f>'Glad70-before-LQ'!R34*$CG34*R$93</f>
        <v>0.0021550766752451</v>
      </c>
      <c r="S34" s="62">
        <f>'Glad70-before-LQ'!S34*$CG34*S$93</f>
        <v>0.0050525810415167</v>
      </c>
      <c r="T34" s="62">
        <f>'Glad70-before-LQ'!T34*$CG34*T$93</f>
        <v>0.140815410200065</v>
      </c>
      <c r="U34" s="62">
        <f>'Glad70-before-LQ'!U34*$CG34*U$93</f>
        <v>0.257695093093115</v>
      </c>
      <c r="V34" s="62">
        <f>'Glad70-before-LQ'!V34*$CG34*V$93</f>
        <v>0.0075922979975226</v>
      </c>
      <c r="W34" s="62">
        <f>'Glad70-before-LQ'!W34*$CG34*W$93</f>
        <v>0.246210514024769</v>
      </c>
      <c r="X34" s="64">
        <f>'Glad70-before-LQ'!X34*$CG34*X$93</f>
        <v>0</v>
      </c>
      <c r="Y34" s="62">
        <f>'Glad70-before-LQ'!Y34*$CG34*Y$93</f>
        <v>0.215011546045302</v>
      </c>
      <c r="Z34" s="62">
        <f>'Glad70-before-LQ'!Z34*$CG34*Z$93</f>
        <v>0.0412073283271384</v>
      </c>
      <c r="AA34" s="62">
        <f>'Glad70-before-LQ'!AA34*$CG34*AA$93</f>
        <v>0.0492139300338421</v>
      </c>
      <c r="AB34" s="62">
        <f>'Glad70-before-LQ'!AB34*$CG34*AB$93</f>
        <v>0.00509050918176085</v>
      </c>
      <c r="AC34" s="65">
        <f>'Glad70-before-LQ'!AC34*$CG34*AC$93</f>
        <v>1.91306812128885</v>
      </c>
      <c r="AD34" s="62">
        <f>'Glad70-before-LQ'!AD34*$CG34*AD$93</f>
        <v>0.018868884440381</v>
      </c>
      <c r="AE34" s="62">
        <f>'Glad70-before-LQ'!AE34*$CG34*AE$93</f>
        <v>0.223626566345412</v>
      </c>
      <c r="AF34" s="62">
        <f>'Glad70-before-LQ'!AF34*$CG34*AF$93</f>
        <v>0.170387163096923</v>
      </c>
      <c r="AG34" s="62">
        <f>'Glad70-before-LQ'!AG34*$CG34*AG$93</f>
        <v>3.842049197688</v>
      </c>
      <c r="AH34" s="62">
        <f>'Glad70-before-LQ'!AH34*$CG34*AH$93</f>
        <v>15.2484136590535</v>
      </c>
      <c r="AI34" s="62">
        <f>'Glad70-before-LQ'!AI34*$CG34*AI$93</f>
        <v>14.665543578944</v>
      </c>
      <c r="AJ34" s="62">
        <f>'Glad70-before-LQ'!AJ34*$CG34*AJ$93</f>
        <v>1.15559355286824</v>
      </c>
      <c r="AK34" s="62">
        <f>'Glad70-before-LQ'!AK34*$CG34*AK$93</f>
        <v>0.95067252094217</v>
      </c>
      <c r="AL34" s="62">
        <f>'Glad70-before-LQ'!AL34*$CG34*AL$93</f>
        <v>0.605146677883725</v>
      </c>
      <c r="AM34" s="62">
        <f>'Glad70-before-LQ'!AM34*$CG34*AM$93</f>
        <v>0.621049128211795</v>
      </c>
      <c r="AN34" s="62">
        <f>'Glad70-before-LQ'!AN34*$CG34*AN$93</f>
        <v>0.348053002864948</v>
      </c>
      <c r="AO34" s="62">
        <f>'Glad70-before-LQ'!AO34*$CG34*AO$93</f>
        <v>4.847900502217</v>
      </c>
      <c r="AP34" s="62">
        <f>'Glad70-before-LQ'!AP34*$CG34*AP$93</f>
        <v>0.366547425153125</v>
      </c>
      <c r="AQ34" s="62">
        <f>'Glad70-before-LQ'!AQ34*$CG34*AQ$93</f>
        <v>0.0469178971929046</v>
      </c>
      <c r="AR34" s="62">
        <f>'Glad70-before-LQ'!AR34*$CG34*AR$93</f>
        <v>0.059898242575019</v>
      </c>
      <c r="AS34" s="62">
        <f>'Glad70-before-LQ'!AS34*$CG34*AS$93</f>
        <v>2.77770393636828</v>
      </c>
      <c r="AT34" s="62">
        <f>'Glad70-before-LQ'!AT34*$CG34*AT$93</f>
        <v>0.00801950926733835</v>
      </c>
      <c r="AU34" s="62">
        <f>'Glad70-before-LQ'!AU34*$CG34*AU$93</f>
        <v>0.008026979437258349</v>
      </c>
      <c r="AV34" s="62">
        <f>'Glad70-before-LQ'!AV34*$CG34*AV$93</f>
        <v>0.00829802519542845</v>
      </c>
      <c r="AW34" s="62">
        <f>'Glad70-before-LQ'!AW34*$CG34*AW$93</f>
        <v>0.00133543019726964</v>
      </c>
      <c r="AX34" s="62">
        <f>'Glad70-before-LQ'!AX34*$CG34*AX$93</f>
        <v>0.0594789551567515</v>
      </c>
      <c r="AY34" s="62">
        <f>'Glad70-before-LQ'!AY34*$CG34*AY$93</f>
        <v>0.00145559011429078</v>
      </c>
      <c r="AZ34" s="62">
        <f>'Glad70-before-LQ'!AZ34*$CG34*AZ$93</f>
        <v>0.0565850741197415</v>
      </c>
      <c r="BA34" s="62">
        <f>'Glad70-before-LQ'!BA34*$CG34*BA$93</f>
        <v>0.0274023957926491</v>
      </c>
      <c r="BB34" s="62">
        <f>'Glad70-before-LQ'!BB34*$CG34*BB$93</f>
        <v>0.086287555391523</v>
      </c>
      <c r="BC34" s="62">
        <f>'Glad70-before-LQ'!BC34*$CG34*BC$93</f>
        <v>0.769833371891475</v>
      </c>
      <c r="BD34" s="62">
        <f>'Glad70-before-LQ'!BD34*$CG34*BD$93</f>
        <v>4.353761746042</v>
      </c>
      <c r="BE34" s="62">
        <f>'Glad70-before-LQ'!BE34*$CG34*BE$93</f>
        <v>2.88723028433592</v>
      </c>
      <c r="BF34" s="62">
        <f>'Glad70-before-LQ'!BF34*$CG34*BF$93</f>
        <v>0.0391735555536022</v>
      </c>
      <c r="BG34" s="62">
        <f>'Glad70-before-LQ'!BG34*$CG34*BG$93</f>
        <v>0.7561445169064051</v>
      </c>
      <c r="BH34" s="62">
        <f>'Glad70-before-LQ'!BH34*$CG34*BH$93</f>
        <v>0.184148552845248</v>
      </c>
      <c r="BI34" s="62">
        <f>'Glad70-before-LQ'!BI34*$CG34*BI$93</f>
        <v>2.12590549150728</v>
      </c>
      <c r="BJ34" s="62">
        <f>'Glad70-before-LQ'!BJ34*$CG34*BJ$93</f>
        <v>0.0482739218656345</v>
      </c>
      <c r="BK34" s="62">
        <f>'Glad70-before-LQ'!BK34*$CG34*BK$93</f>
        <v>0.375429844673382</v>
      </c>
      <c r="BL34" s="62">
        <f>'Glad70-before-LQ'!BL34*$CG34*BL$93</f>
        <v>0.711228516157665</v>
      </c>
      <c r="BM34" s="62">
        <f>'Glad70-before-LQ'!BM34*$CG34*BM$93</f>
        <v>0.0885152118838705</v>
      </c>
      <c r="BN34" s="62">
        <f>'Glad70-before-LQ'!BN34*$CG34*BN$93</f>
        <v>0.0165267575138603</v>
      </c>
      <c r="BO34" s="62">
        <f>'Glad70-before-LQ'!BO34*$CG34*BO$93</f>
        <v>1.13660805627685</v>
      </c>
      <c r="BP34" s="62">
        <f>'Glad70-before-LQ'!BP34*$CG34*BP$93</f>
        <v>0.375499163731801</v>
      </c>
      <c r="BQ34" s="62">
        <f>'Glad70-before-LQ'!BQ34*$CG34*BQ$93</f>
        <v>0.0072393765444028</v>
      </c>
      <c r="BR34" s="62">
        <f>'Glad70-before-LQ'!BR34*$CG34*BR$93</f>
        <v>0.0322818871506915</v>
      </c>
      <c r="BS34" s="62">
        <f>'Glad70-before-LQ'!BS34*$CG34*BS$93</f>
        <v>0.0069854953967933</v>
      </c>
      <c r="BT34" s="62">
        <f>'Glad70-before-LQ'!BT34*$CG34*BT$93</f>
        <v>0.571104426561225</v>
      </c>
      <c r="BU34" s="62">
        <f>'Glad70-before-LQ'!BU34*$CG34*BU$93</f>
        <v>0.213498227030656</v>
      </c>
      <c r="BV34" s="4">
        <f>SUM(D34:BU34)</f>
        <v>82.8658227350827</v>
      </c>
      <c r="BW34" s="66">
        <f>'Glad-base'!BW34*'Households'!$B$3/'Households'!$B$7</f>
        <v>0.400373617198764</v>
      </c>
      <c r="BX34" s="66">
        <f>'Glad-base'!BX34*'Households'!$B$3/'Households'!$B$7</f>
        <v>0.634516068475798</v>
      </c>
      <c r="BY34" s="66">
        <f>'Glad-base'!BY34*'Businesses'!$B$4/'Businesses'!$C$4</f>
        <v>151.208170658642</v>
      </c>
      <c r="BZ34" s="66">
        <f>'Glad-base'!BZ34*'Households'!$B$3/'Households'!$B$7</f>
        <v>8.45995898789907</v>
      </c>
      <c r="CA34" s="66">
        <f>'Glad-base'!CA34*'Households'!$B$3/'Households'!$B$7</f>
        <v>29.647718748723</v>
      </c>
      <c r="CB34" s="66">
        <f>'Glad-base'!CB34*'Glad-id-output'!B32/'Glad-id-output'!E32</f>
        <v>0.000105200164144084</v>
      </c>
      <c r="CC34" s="62">
        <f>'Exports'!D35</f>
        <v>0.4</v>
      </c>
      <c r="CD34" s="4">
        <f>SUM(BW34:CC34)</f>
        <v>190.750843281103</v>
      </c>
      <c r="CE34" s="4">
        <f>SUM(CD34,BV34)</f>
        <v>273.616666016186</v>
      </c>
      <c r="CF34" s="67">
        <v>0.00110042012703016</v>
      </c>
      <c r="CG34" s="67">
        <f>'Glad-id-output'!I32</f>
        <v>0.5</v>
      </c>
    </row>
    <row r="35" ht="20.05" customHeight="1">
      <c r="A35" t="s" s="58">
        <v>1</v>
      </c>
      <c r="B35" s="59">
        <v>31</v>
      </c>
      <c r="C35" t="s" s="60">
        <v>195</v>
      </c>
      <c r="D35" s="61">
        <f>'Glad70-before-LQ'!D35*$CG35*D$93</f>
        <v>0.9016016245458069</v>
      </c>
      <c r="E35" s="62">
        <f>'Glad70-before-LQ'!E35*$CG35*E$93</f>
        <v>0.00490198322433835</v>
      </c>
      <c r="F35" s="62">
        <f>'Glad70-before-LQ'!F35*$CG35*F$93</f>
        <v>0.00017494060390735</v>
      </c>
      <c r="G35" s="62">
        <f>'Glad70-before-LQ'!G35*$CG35*G$93</f>
        <v>0.00604152391669673</v>
      </c>
      <c r="H35" s="62">
        <f>'Glad70-before-LQ'!H35*$CG35*H$93</f>
        <v>0.0143196668986968</v>
      </c>
      <c r="I35" s="62">
        <f>'Glad70-before-LQ'!I35*$CG35*I$93</f>
        <v>0.865660896316247</v>
      </c>
      <c r="J35" s="62">
        <f>'Glad70-before-LQ'!J35*$CG35*J$93</f>
        <v>9.89816380322238</v>
      </c>
      <c r="K35" s="63">
        <f>'Glad70-before-LQ'!K35*$CG35*K$93</f>
        <v>0.54424437851345</v>
      </c>
      <c r="L35" s="62">
        <f>'Glad70-before-LQ'!L35*$CG35*L$93</f>
        <v>1.30456617629503</v>
      </c>
      <c r="M35" s="62">
        <f>'Glad70-before-LQ'!M35*$CG35*M$93</f>
        <v>0.0241228869585144</v>
      </c>
      <c r="N35" s="62">
        <f>'Glad70-before-LQ'!N35*$CG35*N$93</f>
        <v>0.00391409578123424</v>
      </c>
      <c r="O35" s="62">
        <f>'Glad70-before-LQ'!O35*$CG35*O$93</f>
        <v>0.00384545572381288</v>
      </c>
      <c r="P35" s="62">
        <f>'Glad70-before-LQ'!P35*$CG35*P$93</f>
        <v>0.00056560939558747</v>
      </c>
      <c r="Q35" s="62">
        <f>'Glad70-before-LQ'!Q35*$CG35*Q$93</f>
        <v>0.00746916004973363</v>
      </c>
      <c r="R35" s="62">
        <f>'Glad70-before-LQ'!R35*$CG35*R$93</f>
        <v>0.00063790555347225</v>
      </c>
      <c r="S35" s="62">
        <f>'Glad70-before-LQ'!S35*$CG35*S$93</f>
        <v>0.00154857504869017</v>
      </c>
      <c r="T35" s="62">
        <f>'Glad70-before-LQ'!T35*$CG35*T$93</f>
        <v>0.162507511024599</v>
      </c>
      <c r="U35" s="62">
        <f>'Glad70-before-LQ'!U35*$CG35*U$93</f>
        <v>0.11558453231841</v>
      </c>
      <c r="V35" s="62">
        <f>'Glad70-before-LQ'!V35*$CG35*V$93</f>
        <v>0.0030705668230072</v>
      </c>
      <c r="W35" s="62">
        <f>'Glad70-before-LQ'!W35*$CG35*W$93</f>
        <v>0.09511442016516219</v>
      </c>
      <c r="X35" s="64">
        <f>'Glad70-before-LQ'!X35*$CG35*X$93</f>
        <v>0</v>
      </c>
      <c r="Y35" s="62">
        <f>'Glad70-before-LQ'!Y35*$CG35*Y$93</f>
        <v>0.0767921414896503</v>
      </c>
      <c r="Z35" s="62">
        <f>'Glad70-before-LQ'!Z35*$CG35*Z$93</f>
        <v>0.0142554159497407</v>
      </c>
      <c r="AA35" s="62">
        <f>'Glad70-before-LQ'!AA35*$CG35*AA$93</f>
        <v>0.0167564210179958</v>
      </c>
      <c r="AB35" s="62">
        <f>'Glad70-before-LQ'!AB35*$CG35*AB$93</f>
        <v>0.00148371373024055</v>
      </c>
      <c r="AC35" s="65">
        <f>'Glad70-before-LQ'!AC35*$CG35*AC$93</f>
        <v>1.31651581580991</v>
      </c>
      <c r="AD35" s="62">
        <f>'Glad70-before-LQ'!AD35*$CG35*AD$93</f>
        <v>0.00484097128096944</v>
      </c>
      <c r="AE35" s="62">
        <f>'Glad70-before-LQ'!AE35*$CG35*AE$93</f>
        <v>0.07926880930716571</v>
      </c>
      <c r="AF35" s="62">
        <f>'Glad70-before-LQ'!AF35*$CG35*AF$93</f>
        <v>0.129030459082578</v>
      </c>
      <c r="AG35" s="62">
        <f>'Glad70-before-LQ'!AG35*$CG35*AG$93</f>
        <v>0.802896236024637</v>
      </c>
      <c r="AH35" s="62">
        <f>'Glad70-before-LQ'!AH35*$CG35*AH$93</f>
        <v>3.16757613359009</v>
      </c>
      <c r="AI35" s="62">
        <f>'Glad70-before-LQ'!AI35*$CG35*AI$93</f>
        <v>3.54894189585898</v>
      </c>
      <c r="AJ35" s="62">
        <f>'Glad70-before-LQ'!AJ35*$CG35*AJ$93</f>
        <v>0.46856104486228</v>
      </c>
      <c r="AK35" s="62">
        <f>'Glad70-before-LQ'!AK35*$CG35*AK$93</f>
        <v>0.278963723379436</v>
      </c>
      <c r="AL35" s="62">
        <f>'Glad70-before-LQ'!AL35*$CG35*AL$93</f>
        <v>0.0240430419886887</v>
      </c>
      <c r="AM35" s="62">
        <f>'Glad70-before-LQ'!AM35*$CG35*AM$93</f>
        <v>0.135183453802992</v>
      </c>
      <c r="AN35" s="62">
        <f>'Glad70-before-LQ'!AN35*$CG35*AN$93</f>
        <v>0.0828713170181954</v>
      </c>
      <c r="AO35" s="62">
        <f>'Glad70-before-LQ'!AO35*$CG35*AO$93</f>
        <v>11.244389090944</v>
      </c>
      <c r="AP35" s="62">
        <f>'Glad70-before-LQ'!AP35*$CG35*AP$93</f>
        <v>0.457739776697208</v>
      </c>
      <c r="AQ35" s="62">
        <f>'Glad70-before-LQ'!AQ35*$CG35*AQ$93</f>
        <v>0.0133041871704169</v>
      </c>
      <c r="AR35" s="62">
        <f>'Glad70-before-LQ'!AR35*$CG35*AR$93</f>
        <v>0.0160642103601828</v>
      </c>
      <c r="AS35" s="62">
        <f>'Glad70-before-LQ'!AS35*$CG35*AS$93</f>
        <v>24.2443732230125</v>
      </c>
      <c r="AT35" s="62">
        <f>'Glad70-before-LQ'!AT35*$CG35*AT$93</f>
        <v>0.00252098035987375</v>
      </c>
      <c r="AU35" s="62">
        <f>'Glad70-before-LQ'!AU35*$CG35*AU$93</f>
        <v>0.00249222444528557</v>
      </c>
      <c r="AV35" s="62">
        <f>'Glad70-before-LQ'!AV35*$CG35*AV$93</f>
        <v>0.00126591978044452</v>
      </c>
      <c r="AW35" s="62">
        <f>'Glad70-before-LQ'!AW35*$CG35*AW$93</f>
        <v>0.00020929355572466</v>
      </c>
      <c r="AX35" s="62">
        <f>'Glad70-before-LQ'!AX35*$CG35*AX$93</f>
        <v>0.0226550669866946</v>
      </c>
      <c r="AY35" s="62">
        <f>'Glad70-before-LQ'!AY35*$CG35*AY$93</f>
        <v>0.000437239293590641</v>
      </c>
      <c r="AZ35" s="62">
        <f>'Glad70-before-LQ'!AZ35*$CG35*AZ$93</f>
        <v>0.0189297194196299</v>
      </c>
      <c r="BA35" s="62">
        <f>'Glad70-before-LQ'!BA35*$CG35*BA$93</f>
        <v>0.009151826601340471</v>
      </c>
      <c r="BB35" s="62">
        <f>'Glad70-before-LQ'!BB35*$CG35*BB$93</f>
        <v>0.0283690160696117</v>
      </c>
      <c r="BC35" s="62">
        <f>'Glad70-before-LQ'!BC35*$CG35*BC$93</f>
        <v>0.199807158319363</v>
      </c>
      <c r="BD35" s="62">
        <f>'Glad70-before-LQ'!BD35*$CG35*BD$93</f>
        <v>0.404379557441267</v>
      </c>
      <c r="BE35" s="62">
        <f>'Glad70-before-LQ'!BE35*$CG35*BE$93</f>
        <v>0.793019080232846</v>
      </c>
      <c r="BF35" s="62">
        <f>'Glad70-before-LQ'!BF35*$CG35*BF$93</f>
        <v>0.0124770097767585</v>
      </c>
      <c r="BG35" s="62">
        <f>'Glad70-before-LQ'!BG35*$CG35*BG$93</f>
        <v>0.242124195910771</v>
      </c>
      <c r="BH35" s="62">
        <f>'Glad70-before-LQ'!BH35*$CG35*BH$93</f>
        <v>0.0566110424927868</v>
      </c>
      <c r="BI35" s="62">
        <f>'Glad70-before-LQ'!BI35*$CG35*BI$93</f>
        <v>1.41934655007751</v>
      </c>
      <c r="BJ35" s="62">
        <f>'Glad70-before-LQ'!BJ35*$CG35*BJ$93</f>
        <v>0.103909416189447</v>
      </c>
      <c r="BK35" s="62">
        <f>'Glad70-before-LQ'!BK35*$CG35*BK$93</f>
        <v>0.19507912088254</v>
      </c>
      <c r="BL35" s="62">
        <f>'Glad70-before-LQ'!BL35*$CG35*BL$93</f>
        <v>0.194954466070802</v>
      </c>
      <c r="BM35" s="62">
        <f>'Glad70-before-LQ'!BM35*$CG35*BM$93</f>
        <v>0.020854639419233</v>
      </c>
      <c r="BN35" s="62">
        <f>'Glad70-before-LQ'!BN35*$CG35*BN$93</f>
        <v>0.00663832914510868</v>
      </c>
      <c r="BO35" s="62">
        <f>'Glad70-before-LQ'!BO35*$CG35*BO$93</f>
        <v>0.586185346482758</v>
      </c>
      <c r="BP35" s="62">
        <f>'Glad70-before-LQ'!BP35*$CG35*BP$93</f>
        <v>0.154893958930075</v>
      </c>
      <c r="BQ35" s="62">
        <f>'Glad70-before-LQ'!BQ35*$CG35*BQ$93</f>
        <v>0.00276182455466927</v>
      </c>
      <c r="BR35" s="62">
        <f>'Glad70-before-LQ'!BR35*$CG35*BR$93</f>
        <v>0.009648140893647709</v>
      </c>
      <c r="BS35" s="62">
        <f>'Glad70-before-LQ'!BS35*$CG35*BS$93</f>
        <v>0.00206843240320632</v>
      </c>
      <c r="BT35" s="62">
        <f>'Glad70-before-LQ'!BT35*$CG35*BT$93</f>
        <v>0.166692080465618</v>
      </c>
      <c r="BU35" s="62">
        <f>'Glad70-before-LQ'!BU35*$CG35*BU$93</f>
        <v>0.104321468192656</v>
      </c>
      <c r="BV35" s="4">
        <f>SUM(D35:BU35)</f>
        <v>64.8437098991499</v>
      </c>
      <c r="BW35" s="66">
        <f>'Glad-base'!BW35*'Households'!$B$3/'Households'!$B$7</f>
        <v>0.100071759577755</v>
      </c>
      <c r="BX35" s="66">
        <f>'Glad-base'!BX35*'Households'!$B$3/'Households'!$B$7</f>
        <v>0.00265409073120494</v>
      </c>
      <c r="BY35" s="66">
        <f>'Glad-base'!BY35*'Businesses'!$B$4/'Businesses'!$C$4</f>
        <v>48.8187965198066</v>
      </c>
      <c r="BZ35" s="66">
        <f>'Glad-base'!BZ35*'Households'!$B$3/'Households'!$B$7</f>
        <v>29.8012398353759</v>
      </c>
      <c r="CA35" s="66">
        <f>'Glad-base'!CA35*'Households'!$B$3/'Households'!$B$7</f>
        <v>46.8593072641298</v>
      </c>
      <c r="CB35" s="66">
        <f>'Glad-base'!CB35*'Glad-id-output'!B33/'Glad-id-output'!E33</f>
        <v>-0.000151308189141858</v>
      </c>
      <c r="CC35" s="62">
        <f>'Exports'!D36</f>
        <v>3.3</v>
      </c>
      <c r="CD35" s="4">
        <f>SUM(BW35:CC35)</f>
        <v>128.881918161432</v>
      </c>
      <c r="CE35" s="4">
        <f>SUM(CD35,BV35)</f>
        <v>193.725628060582</v>
      </c>
      <c r="CF35" s="67">
        <v>0.0141409522562484</v>
      </c>
      <c r="CG35" s="67">
        <f>'Glad-id-output'!I33</f>
        <v>1</v>
      </c>
    </row>
    <row r="36" ht="20.05" customHeight="1">
      <c r="A36" t="s" s="58">
        <v>1</v>
      </c>
      <c r="B36" s="59">
        <v>32</v>
      </c>
      <c r="C36" t="s" s="60">
        <v>196</v>
      </c>
      <c r="D36" s="61">
        <f>'Glad70-before-LQ'!D36*$CG36*D$93</f>
        <v>3.33675312608382</v>
      </c>
      <c r="E36" s="62">
        <f>'Glad70-before-LQ'!E36*$CG36*E$93</f>
        <v>0.168159225268685</v>
      </c>
      <c r="F36" s="62">
        <f>'Glad70-before-LQ'!F36*$CG36*F$93</f>
        <v>0.008044311037136849</v>
      </c>
      <c r="G36" s="62">
        <f>'Glad70-before-LQ'!G36*$CG36*G$93</f>
        <v>0.0579847184898678</v>
      </c>
      <c r="H36" s="62">
        <f>'Glad70-before-LQ'!H36*$CG36*H$93</f>
        <v>0.204620790257532</v>
      </c>
      <c r="I36" s="62">
        <f>'Glad70-before-LQ'!I36*$CG36*I$93</f>
        <v>1.50193247010763</v>
      </c>
      <c r="J36" s="62">
        <f>'Glad70-before-LQ'!J36*$CG36*J$93</f>
        <v>86.3122791135026</v>
      </c>
      <c r="K36" s="63">
        <f>'Glad70-before-LQ'!K36*$CG36*K$93</f>
        <v>5.47707935240656</v>
      </c>
      <c r="L36" s="62">
        <f>'Glad70-before-LQ'!L36*$CG36*L$93</f>
        <v>1.83249707750105</v>
      </c>
      <c r="M36" s="62">
        <f>'Glad70-before-LQ'!M36*$CG36*M$93</f>
        <v>0.645691313867214</v>
      </c>
      <c r="N36" s="62">
        <f>'Glad70-before-LQ'!N36*$CG36*N$93</f>
        <v>0.109382317347877</v>
      </c>
      <c r="O36" s="62">
        <f>'Glad70-before-LQ'!O36*$CG36*O$93</f>
        <v>0.0541640098245558</v>
      </c>
      <c r="P36" s="62">
        <f>'Glad70-before-LQ'!P36*$CG36*P$93</f>
        <v>0.0182982971533151</v>
      </c>
      <c r="Q36" s="62">
        <f>'Glad70-before-LQ'!Q36*$CG36*Q$93</f>
        <v>0.350976987343588</v>
      </c>
      <c r="R36" s="62">
        <f>'Glad70-before-LQ'!R36*$CG36*R$93</f>
        <v>0.0130770495581826</v>
      </c>
      <c r="S36" s="62">
        <f>'Glad70-before-LQ'!S36*$CG36*S$93</f>
        <v>0.0243846187498769</v>
      </c>
      <c r="T36" s="62">
        <f>'Glad70-before-LQ'!T36*$CG36*T$93</f>
        <v>0.623975070195299</v>
      </c>
      <c r="U36" s="62">
        <f>'Glad70-before-LQ'!U36*$CG36*U$93</f>
        <v>1.8702570277272</v>
      </c>
      <c r="V36" s="62">
        <f>'Glad70-before-LQ'!V36*$CG36*V$93</f>
        <v>0.0729887815589433</v>
      </c>
      <c r="W36" s="62">
        <f>'Glad70-before-LQ'!W36*$CG36*W$93</f>
        <v>1.9476737247309</v>
      </c>
      <c r="X36" s="64">
        <f>'Glad70-before-LQ'!X36*$CG36*X$93</f>
        <v>0</v>
      </c>
      <c r="Y36" s="62">
        <f>'Glad70-before-LQ'!Y36*$CG36*Y$93</f>
        <v>1.11513932066584</v>
      </c>
      <c r="Z36" s="62">
        <f>'Glad70-before-LQ'!Z36*$CG36*Z$93</f>
        <v>0.275488744747233</v>
      </c>
      <c r="AA36" s="62">
        <f>'Glad70-before-LQ'!AA36*$CG36*AA$93</f>
        <v>0.51069739200259</v>
      </c>
      <c r="AB36" s="62">
        <f>'Glad70-before-LQ'!AB36*$CG36*AB$93</f>
        <v>0.07398072294263509</v>
      </c>
      <c r="AC36" s="65">
        <f>'Glad70-before-LQ'!AC36*$CG36*AC$93</f>
        <v>16.0187254679894</v>
      </c>
      <c r="AD36" s="62">
        <f>'Glad70-before-LQ'!AD36*$CG36*AD$93</f>
        <v>0.132029927873273</v>
      </c>
      <c r="AE36" s="62">
        <f>'Glad70-before-LQ'!AE36*$CG36*AE$93</f>
        <v>2.6831829662168</v>
      </c>
      <c r="AF36" s="62">
        <f>'Glad70-before-LQ'!AF36*$CG36*AF$93</f>
        <v>0.500895033097014</v>
      </c>
      <c r="AG36" s="62">
        <f>'Glad70-before-LQ'!AG36*$CG36*AG$93</f>
        <v>45.2288948413454</v>
      </c>
      <c r="AH36" s="62">
        <f>'Glad70-before-LQ'!AH36*$CG36*AH$93</f>
        <v>154.926233652732</v>
      </c>
      <c r="AI36" s="62">
        <f>'Glad70-before-LQ'!AI36*$CG36*AI$93</f>
        <v>182.862024274243</v>
      </c>
      <c r="AJ36" s="62">
        <f>'Glad70-before-LQ'!AJ36*$CG36*AJ$93</f>
        <v>5.32779145320362</v>
      </c>
      <c r="AK36" s="62">
        <f>'Glad70-before-LQ'!AK36*$CG36*AK$93</f>
        <v>3.45610213805759</v>
      </c>
      <c r="AL36" s="62">
        <f>'Glad70-before-LQ'!AL36*$CG36*AL$93</f>
        <v>3.03843155420997</v>
      </c>
      <c r="AM36" s="62">
        <f>'Glad70-before-LQ'!AM36*$CG36*AM$93</f>
        <v>1.58112166117899</v>
      </c>
      <c r="AN36" s="62">
        <f>'Glad70-before-LQ'!AN36*$CG36*AN$93</f>
        <v>1.46668985786727</v>
      </c>
      <c r="AO36" s="62">
        <f>'Glad70-before-LQ'!AO36*$CG36*AO$93</f>
        <v>24.5847208689097</v>
      </c>
      <c r="AP36" s="62">
        <f>'Glad70-before-LQ'!AP36*$CG36*AP$93</f>
        <v>1.36029232782917</v>
      </c>
      <c r="AQ36" s="62">
        <f>'Glad70-before-LQ'!AQ36*$CG36*AQ$93</f>
        <v>0.143469941663997</v>
      </c>
      <c r="AR36" s="62">
        <f>'Glad70-before-LQ'!AR36*$CG36*AR$93</f>
        <v>0.25768149980798</v>
      </c>
      <c r="AS36" s="62">
        <f>'Glad70-before-LQ'!AS36*$CG36*AS$93</f>
        <v>13.0541450846089</v>
      </c>
      <c r="AT36" s="62">
        <f>'Glad70-before-LQ'!AT36*$CG36*AT$93</f>
        <v>0.0181027117018133</v>
      </c>
      <c r="AU36" s="62">
        <f>'Glad70-before-LQ'!AU36*$CG36*AU$93</f>
        <v>0.0219550487563653</v>
      </c>
      <c r="AV36" s="62">
        <f>'Glad70-before-LQ'!AV36*$CG36*AV$93</f>
        <v>0.0380028242810473</v>
      </c>
      <c r="AW36" s="62">
        <f>'Glad70-before-LQ'!AW36*$CG36*AW$93</f>
        <v>0.0306448201321953</v>
      </c>
      <c r="AX36" s="62">
        <f>'Glad70-before-LQ'!AX36*$CG36*AX$93</f>
        <v>0.304011998783897</v>
      </c>
      <c r="AY36" s="62">
        <f>'Glad70-before-LQ'!AY36*$CG36*AY$93</f>
        <v>0.00416852432730635</v>
      </c>
      <c r="AZ36" s="62">
        <f>'Glad70-before-LQ'!AZ36*$CG36*AZ$93</f>
        <v>0.302442690347029</v>
      </c>
      <c r="BA36" s="62">
        <f>'Glad70-before-LQ'!BA36*$CG36*BA$93</f>
        <v>0.09221243482259731</v>
      </c>
      <c r="BB36" s="62">
        <f>'Glad70-before-LQ'!BB36*$CG36*BB$93</f>
        <v>0.244756746163988</v>
      </c>
      <c r="BC36" s="62">
        <f>'Glad70-before-LQ'!BC36*$CG36*BC$93</f>
        <v>1.58601044450115</v>
      </c>
      <c r="BD36" s="62">
        <f>'Glad70-before-LQ'!BD36*$CG36*BD$93</f>
        <v>22.1292158470507</v>
      </c>
      <c r="BE36" s="62">
        <f>'Glad70-before-LQ'!BE36*$CG36*BE$93</f>
        <v>14.2906091987345</v>
      </c>
      <c r="BF36" s="62">
        <f>'Glad70-before-LQ'!BF36*$CG36*BF$93</f>
        <v>0.171584206963077</v>
      </c>
      <c r="BG36" s="62">
        <f>'Glad70-before-LQ'!BG36*$CG36*BG$93</f>
        <v>3.5791581711489</v>
      </c>
      <c r="BH36" s="62">
        <f>'Glad70-before-LQ'!BH36*$CG36*BH$93</f>
        <v>0.481531884650364</v>
      </c>
      <c r="BI36" s="62">
        <f>'Glad70-before-LQ'!BI36*$CG36*BI$93</f>
        <v>10.4665371107239</v>
      </c>
      <c r="BJ36" s="62">
        <f>'Glad70-before-LQ'!BJ36*$CG36*BJ$93</f>
        <v>0.252656110516116</v>
      </c>
      <c r="BK36" s="62">
        <f>'Glad70-before-LQ'!BK36*$CG36*BK$93</f>
        <v>1.56318483946145</v>
      </c>
      <c r="BL36" s="62">
        <f>'Glad70-before-LQ'!BL36*$CG36*BL$93</f>
        <v>3.97934533008703</v>
      </c>
      <c r="BM36" s="62">
        <f>'Glad70-before-LQ'!BM36*$CG36*BM$93</f>
        <v>0.459539162871038</v>
      </c>
      <c r="BN36" s="62">
        <f>'Glad70-before-LQ'!BN36*$CG36*BN$93</f>
        <v>0.0483218142199933</v>
      </c>
      <c r="BO36" s="62">
        <f>'Glad70-before-LQ'!BO36*$CG36*BO$93</f>
        <v>4.86377675116522</v>
      </c>
      <c r="BP36" s="62">
        <f>'Glad70-before-LQ'!BP36*$CG36*BP$93</f>
        <v>1.86835719422365</v>
      </c>
      <c r="BQ36" s="62">
        <f>'Glad70-before-LQ'!BQ36*$CG36*BQ$93</f>
        <v>0.0155411456140778</v>
      </c>
      <c r="BR36" s="62">
        <f>'Glad70-before-LQ'!BR36*$CG36*BR$93</f>
        <v>0.08691793145297221</v>
      </c>
      <c r="BS36" s="62">
        <f>'Glad70-before-LQ'!BS36*$CG36*BS$93</f>
        <v>0.0260347234270689</v>
      </c>
      <c r="BT36" s="62">
        <f>'Glad70-before-LQ'!BT36*$CG36*BT$93</f>
        <v>1.789569905585</v>
      </c>
      <c r="BU36" s="62">
        <f>'Glad70-before-LQ'!BU36*$CG36*BU$93</f>
        <v>0.81053983780603</v>
      </c>
      <c r="BV36" s="4">
        <f>SUM(D36:BU36)</f>
        <v>632.752687523423</v>
      </c>
      <c r="BW36" s="66">
        <f>'Glad-base'!BW36*'Households'!$B$3/'Households'!$B$7</f>
        <v>4.92025132121524</v>
      </c>
      <c r="BX36" s="66">
        <f>'Glad-base'!BX36*'Households'!$B$3/'Households'!$B$7</f>
        <v>0.198919472811535</v>
      </c>
      <c r="BY36" s="66">
        <f>'Glad-base'!BY36*'Businesses'!$B$4/'Businesses'!$C$4</f>
        <v>70.0237040210246</v>
      </c>
      <c r="BZ36" s="66">
        <f>'Glad-base'!BZ36*'Households'!$B$3/'Households'!$B$7</f>
        <v>9.724337360360449</v>
      </c>
      <c r="CA36" s="66">
        <f>'Glad-base'!CA36*'Households'!$B$3/'Households'!$B$7</f>
        <v>21.6248535741504</v>
      </c>
      <c r="CB36" s="66">
        <f>'Glad-base'!CB36*'Glad-id-output'!B34/'Glad-id-output'!E34</f>
        <v>0.0011776533291217</v>
      </c>
      <c r="CC36" s="62">
        <f>'Exports'!D37</f>
        <v>3.2</v>
      </c>
      <c r="CD36" s="4">
        <f>SUM(BW36:CC36)</f>
        <v>109.693243402891</v>
      </c>
      <c r="CE36" s="4">
        <f>SUM(CD36,BV36)</f>
        <v>742.445930926314</v>
      </c>
      <c r="CF36" s="67">
        <v>0.00370680934567737</v>
      </c>
      <c r="CG36" s="67">
        <f>'Glad-id-output'!I34</f>
        <v>0.9</v>
      </c>
    </row>
    <row r="37" ht="20.05" customHeight="1">
      <c r="A37" t="s" s="58">
        <v>1</v>
      </c>
      <c r="B37" s="59">
        <v>33</v>
      </c>
      <c r="C37" t="s" s="60">
        <v>34</v>
      </c>
      <c r="D37" s="61">
        <f>'Glad70-before-LQ'!D37*$CG37*D$93</f>
        <v>4.410465998743</v>
      </c>
      <c r="E37" s="62">
        <f>'Glad70-before-LQ'!E37*$CG37*E$93</f>
        <v>0.38645986299954</v>
      </c>
      <c r="F37" s="62">
        <f>'Glad70-before-LQ'!F37*$CG37*F$93</f>
        <v>0.171389441058813</v>
      </c>
      <c r="G37" s="62">
        <f>'Glad70-before-LQ'!G37*$CG37*G$93</f>
        <v>0.24733954328064</v>
      </c>
      <c r="H37" s="62">
        <f>'Glad70-before-LQ'!H37*$CG37*H$93</f>
        <v>0.336042654384955</v>
      </c>
      <c r="I37" s="62">
        <f>'Glad70-before-LQ'!I37*$CG37*I$93</f>
        <v>1.46283875260246</v>
      </c>
      <c r="J37" s="62">
        <f>'Glad70-before-LQ'!J37*$CG37*J$93</f>
        <v>18.9128527414379</v>
      </c>
      <c r="K37" s="63">
        <f>'Glad70-before-LQ'!K37*$CG37*K$93</f>
        <v>6.82671955784838</v>
      </c>
      <c r="L37" s="62">
        <f>'Glad70-before-LQ'!L37*$CG37*L$93</f>
        <v>0.860191545780247</v>
      </c>
      <c r="M37" s="62">
        <f>'Glad70-before-LQ'!M37*$CG37*M$93</f>
        <v>0.513402366114791</v>
      </c>
      <c r="N37" s="62">
        <f>'Glad70-before-LQ'!N37*$CG37*N$93</f>
        <v>1.19615622329366</v>
      </c>
      <c r="O37" s="62">
        <f>'Glad70-before-LQ'!O37*$CG37*O$93</f>
        <v>0.292900548024137</v>
      </c>
      <c r="P37" s="62">
        <f>'Glad70-before-LQ'!P37*$CG37*P$93</f>
        <v>0.17923214641647</v>
      </c>
      <c r="Q37" s="62">
        <f>'Glad70-before-LQ'!Q37*$CG37*Q$93</f>
        <v>0.288448927008236</v>
      </c>
      <c r="R37" s="62">
        <f>'Glad70-before-LQ'!R37*$CG37*R$93</f>
        <v>0.03679103000103</v>
      </c>
      <c r="S37" s="62">
        <f>'Glad70-before-LQ'!S37*$CG37*S$93</f>
        <v>0.0794678135301773</v>
      </c>
      <c r="T37" s="62">
        <f>'Glad70-before-LQ'!T37*$CG37*T$93</f>
        <v>2.90324884561383</v>
      </c>
      <c r="U37" s="62">
        <f>'Glad70-before-LQ'!U37*$CG37*U$93</f>
        <v>12.209462244795</v>
      </c>
      <c r="V37" s="62">
        <f>'Glad70-before-LQ'!V37*$CG37*V$93</f>
        <v>0.230646682157699</v>
      </c>
      <c r="W37" s="62">
        <f>'Glad70-before-LQ'!W37*$CG37*W$93</f>
        <v>5.88914436956485</v>
      </c>
      <c r="X37" s="64">
        <f>'Glad70-before-LQ'!X37*$CG37*X$93</f>
        <v>0</v>
      </c>
      <c r="Y37" s="62">
        <f>'Glad70-before-LQ'!Y37*$CG37*Y$93</f>
        <v>6.27649408899462</v>
      </c>
      <c r="Z37" s="62">
        <f>'Glad70-before-LQ'!Z37*$CG37*Z$93</f>
        <v>1.56066433871668</v>
      </c>
      <c r="AA37" s="62">
        <f>'Glad70-before-LQ'!AA37*$CG37*AA$93</f>
        <v>2.73512529006043</v>
      </c>
      <c r="AB37" s="62">
        <f>'Glad70-before-LQ'!AB37*$CG37*AB$93</f>
        <v>0.113689683445035</v>
      </c>
      <c r="AC37" s="65">
        <f>'Glad70-before-LQ'!AC37*$CG37*AC$93</f>
        <v>2.82923802993022</v>
      </c>
      <c r="AD37" s="62">
        <f>'Glad70-before-LQ'!AD37*$CG37*AD$93</f>
        <v>0.0169828142488961</v>
      </c>
      <c r="AE37" s="62">
        <f>'Glad70-before-LQ'!AE37*$CG37*AE$93</f>
        <v>0.5358604164663749</v>
      </c>
      <c r="AF37" s="62">
        <f>'Glad70-before-LQ'!AF37*$CG37*AF$93</f>
        <v>1.61631506312707</v>
      </c>
      <c r="AG37" s="62">
        <f>'Glad70-before-LQ'!AG37*$CG37*AG$93</f>
        <v>3.38670214311679</v>
      </c>
      <c r="AH37" s="62">
        <f>'Glad70-before-LQ'!AH37*$CG37*AH$93</f>
        <v>11.2846296531706</v>
      </c>
      <c r="AI37" s="62">
        <f>'Glad70-before-LQ'!AI37*$CG37*AI$93</f>
        <v>15.765070837604</v>
      </c>
      <c r="AJ37" s="62">
        <f>'Glad70-before-LQ'!AJ37*$CG37*AJ$93</f>
        <v>7.34033167865132</v>
      </c>
      <c r="AK37" s="62">
        <f>'Glad70-before-LQ'!AK37*$CG37*AK$93</f>
        <v>9.151700137535901</v>
      </c>
      <c r="AL37" s="62">
        <f>'Glad70-before-LQ'!AL37*$CG37*AL$93</f>
        <v>1.406534750338</v>
      </c>
      <c r="AM37" s="62">
        <f>'Glad70-before-LQ'!AM37*$CG37*AM$93</f>
        <v>7.5602161751969</v>
      </c>
      <c r="AN37" s="62">
        <f>'Glad70-before-LQ'!AN37*$CG37*AN$93</f>
        <v>8.085744409370159</v>
      </c>
      <c r="AO37" s="62">
        <f>'Glad70-before-LQ'!AO37*$CG37*AO$93</f>
        <v>4.79377149708064</v>
      </c>
      <c r="AP37" s="62">
        <f>'Glad70-before-LQ'!AP37*$CG37*AP$93</f>
        <v>1.19783543554405</v>
      </c>
      <c r="AQ37" s="62">
        <f>'Glad70-before-LQ'!AQ37*$CG37*AQ$93</f>
        <v>0.215621084821027</v>
      </c>
      <c r="AR37" s="62">
        <f>'Glad70-before-LQ'!AR37*$CG37*AR$93</f>
        <v>0.816730615066727</v>
      </c>
      <c r="AS37" s="62">
        <f>'Glad70-before-LQ'!AS37*$CG37*AS$93</f>
        <v>3.15151472810305</v>
      </c>
      <c r="AT37" s="62">
        <f>'Glad70-before-LQ'!AT37*$CG37*AT$93</f>
        <v>0.107811049050969</v>
      </c>
      <c r="AU37" s="62">
        <f>'Glad70-before-LQ'!AU37*$CG37*AU$93</f>
        <v>0.339916702450615</v>
      </c>
      <c r="AV37" s="62">
        <f>'Glad70-before-LQ'!AV37*$CG37*AV$93</f>
        <v>0.07543224284329619</v>
      </c>
      <c r="AW37" s="62">
        <f>'Glad70-before-LQ'!AW37*$CG37*AW$93</f>
        <v>0.012964285588787</v>
      </c>
      <c r="AX37" s="62">
        <f>'Glad70-before-LQ'!AX37*$CG37*AX$93</f>
        <v>0.408042854586893</v>
      </c>
      <c r="AY37" s="62">
        <f>'Glad70-before-LQ'!AY37*$CG37*AY$93</f>
        <v>0.0129664800847755</v>
      </c>
      <c r="AZ37" s="62">
        <f>'Glad70-before-LQ'!AZ37*$CG37*AZ$93</f>
        <v>0.415976478006278</v>
      </c>
      <c r="BA37" s="62">
        <f>'Glad70-before-LQ'!BA37*$CG37*BA$93</f>
        <v>0.222438961952236</v>
      </c>
      <c r="BB37" s="62">
        <f>'Glad70-before-LQ'!BB37*$CG37*BB$93</f>
        <v>0.579741761273758</v>
      </c>
      <c r="BC37" s="62">
        <f>'Glad70-before-LQ'!BC37*$CG37*BC$93</f>
        <v>2.91823798050638</v>
      </c>
      <c r="BD37" s="62">
        <f>'Glad70-before-LQ'!BD37*$CG37*BD$93</f>
        <v>1.01603920801597</v>
      </c>
      <c r="BE37" s="62">
        <f>'Glad70-before-LQ'!BE37*$CG37*BE$93</f>
        <v>9.2242521695936</v>
      </c>
      <c r="BF37" s="62">
        <f>'Glad70-before-LQ'!BF37*$CG37*BF$93</f>
        <v>0.163071531577416</v>
      </c>
      <c r="BG37" s="62">
        <f>'Glad70-before-LQ'!BG37*$CG37*BG$93</f>
        <v>3.82604359826911</v>
      </c>
      <c r="BH37" s="62">
        <f>'Glad70-before-LQ'!BH37*$CG37*BH$93</f>
        <v>1.19526669061932</v>
      </c>
      <c r="BI37" s="62">
        <f>'Glad70-before-LQ'!BI37*$CG37*BI$93</f>
        <v>1.8322737392002</v>
      </c>
      <c r="BJ37" s="62">
        <f>'Glad70-before-LQ'!BJ37*$CG37*BJ$93</f>
        <v>0.034620511815951</v>
      </c>
      <c r="BK37" s="62">
        <f>'Glad70-before-LQ'!BK37*$CG37*BK$93</f>
        <v>2.84044130789372</v>
      </c>
      <c r="BL37" s="62">
        <f>'Glad70-before-LQ'!BL37*$CG37*BL$93</f>
        <v>9.496628459584191</v>
      </c>
      <c r="BM37" s="62">
        <f>'Glad70-before-LQ'!BM37*$CG37*BM$93</f>
        <v>1.16230098016236</v>
      </c>
      <c r="BN37" s="62">
        <f>'Glad70-before-LQ'!BN37*$CG37*BN$93</f>
        <v>0.131339000955521</v>
      </c>
      <c r="BO37" s="62">
        <f>'Glad70-before-LQ'!BO37*$CG37*BO$93</f>
        <v>19.7035608240461</v>
      </c>
      <c r="BP37" s="62">
        <f>'Glad70-before-LQ'!BP37*$CG37*BP$93</f>
        <v>5.33512676207431</v>
      </c>
      <c r="BQ37" s="62">
        <f>'Glad70-before-LQ'!BQ37*$CG37*BQ$93</f>
        <v>0.0748193189557268</v>
      </c>
      <c r="BR37" s="62">
        <f>'Glad70-before-LQ'!BR37*$CG37*BR$93</f>
        <v>0.5015047143326949</v>
      </c>
      <c r="BS37" s="62">
        <f>'Glad70-before-LQ'!BS37*$CG37*BS$93</f>
        <v>0.08041555464160061</v>
      </c>
      <c r="BT37" s="62">
        <f>'Glad70-before-LQ'!BT37*$CG37*BT$93</f>
        <v>10.0603609272301</v>
      </c>
      <c r="BU37" s="62">
        <f>'Glad70-before-LQ'!BU37*$CG37*BU$93</f>
        <v>2.19985941745328</v>
      </c>
      <c r="BV37" s="4">
        <f>SUM(D37:BU37)</f>
        <v>221.245427678009</v>
      </c>
      <c r="BW37" s="66">
        <f>'Glad-base'!BW37*'Households'!$B$3/'Households'!$B$7</f>
        <v>119.927536886540</v>
      </c>
      <c r="BX37" s="66">
        <f>'Glad-base'!BX37*'Households'!$B$3/'Households'!$B$7</f>
        <v>1.77713974529351</v>
      </c>
      <c r="BY37" s="66">
        <f>'Glad-base'!BY37*'Businesses'!$B$4/'Businesses'!$C$4</f>
        <v>16.1905286176707</v>
      </c>
      <c r="BZ37" s="66">
        <f>'Glad-base'!BZ37*'Households'!$B$3/'Households'!$B$7</f>
        <v>1.81258155936148</v>
      </c>
      <c r="CA37" s="66">
        <f>'Glad-base'!CA37*'Households'!$B$3/'Households'!$B$7</f>
        <v>5.57807353062822</v>
      </c>
      <c r="CB37" s="66">
        <f>'Glad-base'!CB37*'Glad-id-output'!B35/'Glad-id-output'!E35</f>
        <v>1.4218651423231</v>
      </c>
      <c r="CC37" s="62">
        <f>'Exports'!D38</f>
        <v>60.6</v>
      </c>
      <c r="CD37" s="4">
        <f>SUM(BW37:CC37)</f>
        <v>207.307725481817</v>
      </c>
      <c r="CE37" s="4">
        <f>SUM(CD37,BV37)</f>
        <v>428.553153159826</v>
      </c>
      <c r="CF37" s="67">
        <v>0.00251907091382932</v>
      </c>
      <c r="CG37" s="67">
        <f>'Glad-id-output'!I35</f>
        <v>0.78</v>
      </c>
    </row>
    <row r="38" ht="20.05" customHeight="1">
      <c r="A38" t="s" s="58">
        <v>1</v>
      </c>
      <c r="B38" s="59">
        <v>34</v>
      </c>
      <c r="C38" t="s" s="60">
        <v>197</v>
      </c>
      <c r="D38" s="61">
        <f>'Glad70-before-LQ'!D38*$CG38*D$93</f>
        <v>1.17896826220626</v>
      </c>
      <c r="E38" s="62">
        <f>'Glad70-before-LQ'!E38*$CG38*E$93</f>
        <v>0.192695615328317</v>
      </c>
      <c r="F38" s="62">
        <f>'Glad70-before-LQ'!F38*$CG38*F$93</f>
        <v>0.035152274750332</v>
      </c>
      <c r="G38" s="62">
        <f>'Glad70-before-LQ'!G38*$CG38*G$93</f>
        <v>0.107760407491596</v>
      </c>
      <c r="H38" s="62">
        <f>'Glad70-before-LQ'!H38*$CG38*H$93</f>
        <v>0.110142674631858</v>
      </c>
      <c r="I38" s="62">
        <f>'Glad70-before-LQ'!I38*$CG38*I$93</f>
        <v>0.5956556780440589</v>
      </c>
      <c r="J38" s="62">
        <f>'Glad70-before-LQ'!J38*$CG38*J$93</f>
        <v>9.62861088430467</v>
      </c>
      <c r="K38" s="63">
        <f>'Glad70-before-LQ'!K38*$CG38*K$93</f>
        <v>5.590444207435</v>
      </c>
      <c r="L38" s="62">
        <f>'Glad70-before-LQ'!L38*$CG38*L$93</f>
        <v>0.363285099349438</v>
      </c>
      <c r="M38" s="62">
        <f>'Glad70-before-LQ'!M38*$CG38*M$93</f>
        <v>0.199268638244886</v>
      </c>
      <c r="N38" s="62">
        <f>'Glad70-before-LQ'!N38*$CG38*N$93</f>
        <v>0.456666682306312</v>
      </c>
      <c r="O38" s="62">
        <f>'Glad70-before-LQ'!O38*$CG38*O$93</f>
        <v>0.106888629253389</v>
      </c>
      <c r="P38" s="62">
        <f>'Glad70-before-LQ'!P38*$CG38*P$93</f>
        <v>0.158265091869462</v>
      </c>
      <c r="Q38" s="62">
        <f>'Glad70-before-LQ'!Q38*$CG38*Q$93</f>
        <v>0.0952723635623994</v>
      </c>
      <c r="R38" s="62">
        <f>'Glad70-before-LQ'!R38*$CG38*R$93</f>
        <v>0.0165044210639389</v>
      </c>
      <c r="S38" s="62">
        <f>'Glad70-before-LQ'!S38*$CG38*S$93</f>
        <v>0.0324063515916093</v>
      </c>
      <c r="T38" s="62">
        <f>'Glad70-before-LQ'!T38*$CG38*T$93</f>
        <v>0.613483022733046</v>
      </c>
      <c r="U38" s="62">
        <f>'Glad70-before-LQ'!U38*$CG38*U$93</f>
        <v>4.25549961974094</v>
      </c>
      <c r="V38" s="62">
        <f>'Glad70-before-LQ'!V38*$CG38*V$93</f>
        <v>0.0852614569783476</v>
      </c>
      <c r="W38" s="62">
        <f>'Glad70-before-LQ'!W38*$CG38*W$93</f>
        <v>2.54611283118395</v>
      </c>
      <c r="X38" s="64">
        <f>'Glad70-before-LQ'!X38*$CG38*X$93</f>
        <v>0</v>
      </c>
      <c r="Y38" s="62">
        <f>'Glad70-before-LQ'!Y38*$CG38*Y$93</f>
        <v>3.14184941425044</v>
      </c>
      <c r="Z38" s="62">
        <f>'Glad70-before-LQ'!Z38*$CG38*Z$93</f>
        <v>0.58093608614354</v>
      </c>
      <c r="AA38" s="62">
        <f>'Glad70-before-LQ'!AA38*$CG38*AA$93</f>
        <v>1.09882474984488</v>
      </c>
      <c r="AB38" s="62">
        <f>'Glad70-before-LQ'!AB38*$CG38*AB$93</f>
        <v>0.06466740086160649</v>
      </c>
      <c r="AC38" s="65">
        <f>'Glad70-before-LQ'!AC38*$CG38*AC$93</f>
        <v>1.18105604908315</v>
      </c>
      <c r="AD38" s="62">
        <f>'Glad70-before-LQ'!AD38*$CG38*AD$93</f>
        <v>0.00721222571677002</v>
      </c>
      <c r="AE38" s="62">
        <f>'Glad70-before-LQ'!AE38*$CG38*AE$93</f>
        <v>0.287197458458226</v>
      </c>
      <c r="AF38" s="62">
        <f>'Glad70-before-LQ'!AF38*$CG38*AF$93</f>
        <v>1.58908104995767</v>
      </c>
      <c r="AG38" s="62">
        <f>'Glad70-before-LQ'!AG38*$CG38*AG$93</f>
        <v>1.44575359054941</v>
      </c>
      <c r="AH38" s="62">
        <f>'Glad70-before-LQ'!AH38*$CG38*AH$93</f>
        <v>5.45839993479765</v>
      </c>
      <c r="AI38" s="62">
        <f>'Glad70-before-LQ'!AI38*$CG38*AI$93</f>
        <v>8.225336506164931</v>
      </c>
      <c r="AJ38" s="62">
        <f>'Glad70-before-LQ'!AJ38*$CG38*AJ$93</f>
        <v>4.57966909249622</v>
      </c>
      <c r="AK38" s="62">
        <f>'Glad70-before-LQ'!AK38*$CG38*AK$93</f>
        <v>9.28153634129748</v>
      </c>
      <c r="AL38" s="62">
        <f>'Glad70-before-LQ'!AL38*$CG38*AL$93</f>
        <v>0.760633257285357</v>
      </c>
      <c r="AM38" s="62">
        <f>'Glad70-before-LQ'!AM38*$CG38*AM$93</f>
        <v>4.43525270333321</v>
      </c>
      <c r="AN38" s="62">
        <f>'Glad70-before-LQ'!AN38*$CG38*AN$93</f>
        <v>8.374789918489331</v>
      </c>
      <c r="AO38" s="62">
        <f>'Glad70-before-LQ'!AO38*$CG38*AO$93</f>
        <v>2.17715933428005</v>
      </c>
      <c r="AP38" s="62">
        <f>'Glad70-before-LQ'!AP38*$CG38*AP$93</f>
        <v>0.802610977198783</v>
      </c>
      <c r="AQ38" s="62">
        <f>'Glad70-before-LQ'!AQ38*$CG38*AQ$93</f>
        <v>0.08383910089087671</v>
      </c>
      <c r="AR38" s="62">
        <f>'Glad70-before-LQ'!AR38*$CG38*AR$93</f>
        <v>0.492966986156146</v>
      </c>
      <c r="AS38" s="62">
        <f>'Glad70-before-LQ'!AS38*$CG38*AS$93</f>
        <v>1.45915288560376</v>
      </c>
      <c r="AT38" s="62">
        <f>'Glad70-before-LQ'!AT38*$CG38*AT$93</f>
        <v>0.0229813012579299</v>
      </c>
      <c r="AU38" s="62">
        <f>'Glad70-before-LQ'!AU38*$CG38*AU$93</f>
        <v>0.0621186751179492</v>
      </c>
      <c r="AV38" s="62">
        <f>'Glad70-before-LQ'!AV38*$CG38*AV$93</f>
        <v>0.0152677137059212</v>
      </c>
      <c r="AW38" s="62">
        <f>'Glad70-before-LQ'!AW38*$CG38*AW$93</f>
        <v>0.0199963695407202</v>
      </c>
      <c r="AX38" s="62">
        <f>'Glad70-before-LQ'!AX38*$CG38*AX$93</f>
        <v>0.130712003073806</v>
      </c>
      <c r="AY38" s="62">
        <f>'Glad70-before-LQ'!AY38*$CG38*AY$93</f>
        <v>0.00840436983520732</v>
      </c>
      <c r="AZ38" s="62">
        <f>'Glad70-before-LQ'!AZ38*$CG38*AZ$93</f>
        <v>0.219569933334619</v>
      </c>
      <c r="BA38" s="62">
        <f>'Glad70-before-LQ'!BA38*$CG38*BA$93</f>
        <v>0.0521633677342687</v>
      </c>
      <c r="BB38" s="62">
        <f>'Glad70-before-LQ'!BB38*$CG38*BB$93</f>
        <v>0.178820071018033</v>
      </c>
      <c r="BC38" s="62">
        <f>'Glad70-before-LQ'!BC38*$CG38*BC$93</f>
        <v>1.5417402057466</v>
      </c>
      <c r="BD38" s="62">
        <f>'Glad70-before-LQ'!BD38*$CG38*BD$93</f>
        <v>0.597076676449747</v>
      </c>
      <c r="BE38" s="62">
        <f>'Glad70-before-LQ'!BE38*$CG38*BE$93</f>
        <v>4.12680908286865</v>
      </c>
      <c r="BF38" s="62">
        <f>'Glad70-before-LQ'!BF38*$CG38*BF$93</f>
        <v>0.06659380565777211</v>
      </c>
      <c r="BG38" s="62">
        <f>'Glad70-before-LQ'!BG38*$CG38*BG$93</f>
        <v>2.04261358618637</v>
      </c>
      <c r="BH38" s="62">
        <f>'Glad70-before-LQ'!BH38*$CG38*BH$93</f>
        <v>0.608401751341989</v>
      </c>
      <c r="BI38" s="62">
        <f>'Glad70-before-LQ'!BI38*$CG38*BI$93</f>
        <v>0.630767126631966</v>
      </c>
      <c r="BJ38" s="62">
        <f>'Glad70-before-LQ'!BJ38*$CG38*BJ$93</f>
        <v>0.0182587750981343</v>
      </c>
      <c r="BK38" s="62">
        <f>'Glad70-before-LQ'!BK38*$CG38*BK$93</f>
        <v>1.32664043965664</v>
      </c>
      <c r="BL38" s="62">
        <f>'Glad70-before-LQ'!BL38*$CG38*BL$93</f>
        <v>3.67393417955706</v>
      </c>
      <c r="BM38" s="62">
        <f>'Glad70-before-LQ'!BM38*$CG38*BM$93</f>
        <v>0.483764264586789</v>
      </c>
      <c r="BN38" s="62">
        <f>'Glad70-before-LQ'!BN38*$CG38*BN$93</f>
        <v>0.0594314648546382</v>
      </c>
      <c r="BO38" s="62">
        <f>'Glad70-before-LQ'!BO38*$CG38*BO$93</f>
        <v>8.987016946451931</v>
      </c>
      <c r="BP38" s="62">
        <f>'Glad70-before-LQ'!BP38*$CG38*BP$93</f>
        <v>4.24950225564966</v>
      </c>
      <c r="BQ38" s="62">
        <f>'Glad70-before-LQ'!BQ38*$CG38*BQ$93</f>
        <v>0.0353773039162784</v>
      </c>
      <c r="BR38" s="62">
        <f>'Glad70-before-LQ'!BR38*$CG38*BR$93</f>
        <v>0.111070211632562</v>
      </c>
      <c r="BS38" s="62">
        <f>'Glad70-before-LQ'!BS38*$CG38*BS$93</f>
        <v>0.0322716749974058</v>
      </c>
      <c r="BT38" s="62">
        <f>'Glad70-before-LQ'!BT38*$CG38*BT$93</f>
        <v>3.95961469631412</v>
      </c>
      <c r="BU38" s="62">
        <f>'Glad70-before-LQ'!BU38*$CG38*BU$93</f>
        <v>1.27496819229988</v>
      </c>
      <c r="BV38" s="4">
        <f>SUM(D38:BU38)</f>
        <v>116.432155719446</v>
      </c>
      <c r="BW38" s="66">
        <f>'Glad-base'!BW38*'Households'!$B$3/'Households'!$B$7</f>
        <v>266.415020678187</v>
      </c>
      <c r="BX38" s="66">
        <f>'Glad-base'!BX38*'Households'!$B$3/'Households'!$B$7</f>
        <v>7.70407962006179</v>
      </c>
      <c r="BY38" s="66">
        <f>'Glad-base'!BY38*'Businesses'!$B$4/'Businesses'!$C$4</f>
        <v>4.11725037316965</v>
      </c>
      <c r="BZ38" s="66">
        <f>'Glad-base'!BZ38*'Households'!$B$3/'Households'!$B$7</f>
        <v>0.340156209485067</v>
      </c>
      <c r="CA38" s="66">
        <f>'Glad-base'!CA38*'Households'!$B$3/'Households'!$B$7</f>
        <v>1.42684037128733</v>
      </c>
      <c r="CB38" s="66">
        <f>'Glad-base'!CB38*'Glad-id-output'!B36/'Glad-id-output'!E36</f>
        <v>0.206717910551031</v>
      </c>
      <c r="CC38" s="62">
        <f>'Exports'!D39</f>
        <v>64.3</v>
      </c>
      <c r="CD38" s="4">
        <f>SUM(BW38:CC38)</f>
        <v>344.510065162742</v>
      </c>
      <c r="CE38" s="4">
        <f>SUM(CD38,BV38)</f>
        <v>460.942220882188</v>
      </c>
      <c r="CF38" s="67">
        <v>0.00443931233238121</v>
      </c>
      <c r="CG38" s="67">
        <f>'Glad-id-output'!I36</f>
        <v>0.98</v>
      </c>
    </row>
    <row r="39" ht="20.05" customHeight="1">
      <c r="A39" t="s" s="58">
        <v>1</v>
      </c>
      <c r="B39" s="59">
        <v>35</v>
      </c>
      <c r="C39" t="s" s="60">
        <v>123</v>
      </c>
      <c r="D39" s="61">
        <f>'Glad70-before-LQ'!D39*$CG39*D$93</f>
        <v>0.078993545623376</v>
      </c>
      <c r="E39" s="62">
        <f>'Glad70-before-LQ'!E39*$CG39*E$93</f>
        <v>0.0025664976186386</v>
      </c>
      <c r="F39" s="62">
        <f>'Glad70-before-LQ'!F39*$CG39*F$93</f>
        <v>3.21956416580663e-05</v>
      </c>
      <c r="G39" s="62">
        <f>'Glad70-before-LQ'!G39*$CG39*G$93</f>
        <v>0.00294243170582546</v>
      </c>
      <c r="H39" s="62">
        <f>'Glad70-before-LQ'!H39*$CG39*H$93</f>
        <v>0.00160885478380844</v>
      </c>
      <c r="I39" s="62">
        <f>'Glad70-before-LQ'!I39*$CG39*I$93</f>
        <v>0.41189176817856</v>
      </c>
      <c r="J39" s="62">
        <f>'Glad70-before-LQ'!J39*$CG39*J$93</f>
        <v>4.08411327298789</v>
      </c>
      <c r="K39" s="63">
        <f>'Glad70-before-LQ'!K39*$CG39*K$93</f>
        <v>0.142854530537888</v>
      </c>
      <c r="L39" s="62">
        <f>'Glad70-before-LQ'!L39*$CG39*L$93</f>
        <v>0.139495060498504</v>
      </c>
      <c r="M39" s="62">
        <f>'Glad70-before-LQ'!M39*$CG39*M$93</f>
        <v>0.10234871499635</v>
      </c>
      <c r="N39" s="62">
        <f>'Glad70-before-LQ'!N39*$CG39*N$93</f>
        <v>0.0135344038318841</v>
      </c>
      <c r="O39" s="62">
        <f>'Glad70-before-LQ'!O39*$CG39*O$93</f>
        <v>0.063819110135051</v>
      </c>
      <c r="P39" s="62">
        <f>'Glad70-before-LQ'!P39*$CG39*P$93</f>
        <v>0.00119738344175259</v>
      </c>
      <c r="Q39" s="62">
        <f>'Glad70-before-LQ'!Q39*$CG39*Q$93</f>
        <v>0.00304258816206074</v>
      </c>
      <c r="R39" s="62">
        <f>'Glad70-before-LQ'!R39*$CG39*R$93</f>
        <v>0.00263562385752839</v>
      </c>
      <c r="S39" s="62">
        <f>'Glad70-before-LQ'!S39*$CG39*S$93</f>
        <v>0.00444415009661974</v>
      </c>
      <c r="T39" s="62">
        <f>'Glad70-before-LQ'!T39*$CG39*T$93</f>
        <v>0.651310830679165</v>
      </c>
      <c r="U39" s="62">
        <f>'Glad70-before-LQ'!U39*$CG39*U$93</f>
        <v>0.677242023304846</v>
      </c>
      <c r="V39" s="62">
        <f>'Glad70-before-LQ'!V39*$CG39*V$93</f>
        <v>0.00923542186703376</v>
      </c>
      <c r="W39" s="62">
        <f>'Glad70-before-LQ'!W39*$CG39*W$93</f>
        <v>0.216375971968454</v>
      </c>
      <c r="X39" s="64">
        <f>'Glad70-before-LQ'!X39*$CG39*X$93</f>
        <v>0</v>
      </c>
      <c r="Y39" s="62">
        <f>'Glad70-before-LQ'!Y39*$CG39*Y$93</f>
        <v>0.255521424832387</v>
      </c>
      <c r="Z39" s="62">
        <f>'Glad70-before-LQ'!Z39*$CG39*Z$93</f>
        <v>0.0408829801179895</v>
      </c>
      <c r="AA39" s="62">
        <f>'Glad70-before-LQ'!AA39*$CG39*AA$93</f>
        <v>0.0376600702496092</v>
      </c>
      <c r="AB39" s="62">
        <f>'Glad70-before-LQ'!AB39*$CG39*AB$93</f>
        <v>0.000976137404119489</v>
      </c>
      <c r="AC39" s="65">
        <f>'Glad70-before-LQ'!AC39*$CG39*AC$93</f>
        <v>0.192130270600683</v>
      </c>
      <c r="AD39" s="62">
        <f>'Glad70-before-LQ'!AD39*$CG39*AD$93</f>
        <v>0.0009975023393298419</v>
      </c>
      <c r="AE39" s="62">
        <f>'Glad70-before-LQ'!AE39*$CG39*AE$93</f>
        <v>0.0321794439953221</v>
      </c>
      <c r="AF39" s="62">
        <f>'Glad70-before-LQ'!AF39*$CG39*AF$93</f>
        <v>0.150944601421558</v>
      </c>
      <c r="AG39" s="62">
        <f>'Glad70-before-LQ'!AG39*$CG39*AG$93</f>
        <v>0.0340076058906058</v>
      </c>
      <c r="AH39" s="62">
        <f>'Glad70-before-LQ'!AH39*$CG39*AH$93</f>
        <v>0.537569459579367</v>
      </c>
      <c r="AI39" s="62">
        <f>'Glad70-before-LQ'!AI39*$CG39*AI$93</f>
        <v>2.54332820141804</v>
      </c>
      <c r="AJ39" s="62">
        <f>'Glad70-before-LQ'!AJ39*$CG39*AJ$93</f>
        <v>0.706963548220428</v>
      </c>
      <c r="AK39" s="62">
        <f>'Glad70-before-LQ'!AK39*$CG39*AK$93</f>
        <v>0.9324378146926739</v>
      </c>
      <c r="AL39" s="62">
        <f>'Glad70-before-LQ'!AL39*$CG39*AL$93</f>
        <v>0.0243454600172673</v>
      </c>
      <c r="AM39" s="62">
        <f>'Glad70-before-LQ'!AM39*$CG39*AM$93</f>
        <v>0.452883527232253</v>
      </c>
      <c r="AN39" s="62">
        <f>'Glad70-before-LQ'!AN39*$CG39*AN$93</f>
        <v>0.317467454005615</v>
      </c>
      <c r="AO39" s="62">
        <f>'Glad70-before-LQ'!AO39*$CG39*AO$93</f>
        <v>0.267708011247341</v>
      </c>
      <c r="AP39" s="62">
        <f>'Glad70-before-LQ'!AP39*$CG39*AP$93</f>
        <v>0.0541101315115397</v>
      </c>
      <c r="AQ39" s="62">
        <f>'Glad70-before-LQ'!AQ39*$CG39*AQ$93</f>
        <v>0.0209073704157711</v>
      </c>
      <c r="AR39" s="62">
        <f>'Glad70-before-LQ'!AR39*$CG39*AR$93</f>
        <v>0.0630459174085705</v>
      </c>
      <c r="AS39" s="62">
        <f>'Glad70-before-LQ'!AS39*$CG39*AS$93</f>
        <v>0.566459811232464</v>
      </c>
      <c r="AT39" s="62">
        <f>'Glad70-before-LQ'!AT39*$CG39*AT$93</f>
        <v>0.00698817838392233</v>
      </c>
      <c r="AU39" s="62">
        <f>'Glad70-before-LQ'!AU39*$CG39*AU$93</f>
        <v>0.00816227162143099</v>
      </c>
      <c r="AV39" s="62">
        <f>'Glad70-before-LQ'!AV39*$CG39*AV$93</f>
        <v>0.00511041806740703</v>
      </c>
      <c r="AW39" s="62">
        <f>'Glad70-before-LQ'!AW39*$CG39*AW$93</f>
        <v>0.000684935834911415</v>
      </c>
      <c r="AX39" s="62">
        <f>'Glad70-before-LQ'!AX39*$CG39*AX$93</f>
        <v>0.0414531767290731</v>
      </c>
      <c r="AY39" s="62">
        <f>'Glad70-before-LQ'!AY39*$CG39*AY$93</f>
        <v>0.00133561500363595</v>
      </c>
      <c r="AZ39" s="62">
        <f>'Glad70-before-LQ'!AZ39*$CG39*AZ$93</f>
        <v>0.0384528260756096</v>
      </c>
      <c r="BA39" s="62">
        <f>'Glad70-before-LQ'!BA39*$CG39*BA$93</f>
        <v>0.011742561578876</v>
      </c>
      <c r="BB39" s="62">
        <f>'Glad70-before-LQ'!BB39*$CG39*BB$93</f>
        <v>0.0534823660951805</v>
      </c>
      <c r="BC39" s="62">
        <f>'Glad70-before-LQ'!BC39*$CG39*BC$93</f>
        <v>0.607073364394354</v>
      </c>
      <c r="BD39" s="62">
        <f>'Glad70-before-LQ'!BD39*$CG39*BD$93</f>
        <v>0.122406597890847</v>
      </c>
      <c r="BE39" s="62">
        <f>'Glad70-before-LQ'!BE39*$CG39*BE$93</f>
        <v>1.91825002661264</v>
      </c>
      <c r="BF39" s="62">
        <f>'Glad70-before-LQ'!BF39*$CG39*BF$93</f>
        <v>0.0124326832923461</v>
      </c>
      <c r="BG39" s="62">
        <f>'Glad70-before-LQ'!BG39*$CG39*BG$93</f>
        <v>0.850800944418125</v>
      </c>
      <c r="BH39" s="62">
        <f>'Glad70-before-LQ'!BH39*$CG39*BH$93</f>
        <v>0.08553001674952231</v>
      </c>
      <c r="BI39" s="62">
        <f>'Glad70-before-LQ'!BI39*$CG39*BI$93</f>
        <v>0.250981642584975</v>
      </c>
      <c r="BJ39" s="62">
        <f>'Glad70-before-LQ'!BJ39*$CG39*BJ$93</f>
        <v>0.000896964264754932</v>
      </c>
      <c r="BK39" s="62">
        <f>'Glad70-before-LQ'!BK39*$CG39*BK$93</f>
        <v>0.209430482726959</v>
      </c>
      <c r="BL39" s="62">
        <f>'Glad70-before-LQ'!BL39*$CG39*BL$93</f>
        <v>0.577112069401139</v>
      </c>
      <c r="BM39" s="62">
        <f>'Glad70-before-LQ'!BM39*$CG39*BM$93</f>
        <v>0.0846438280426511</v>
      </c>
      <c r="BN39" s="62">
        <f>'Glad70-before-LQ'!BN39*$CG39*BN$93</f>
        <v>0.0161656890822308</v>
      </c>
      <c r="BO39" s="62">
        <f>'Glad70-before-LQ'!BO39*$CG39*BO$93</f>
        <v>0.169855634610447</v>
      </c>
      <c r="BP39" s="62">
        <f>'Glad70-before-LQ'!BP39*$CG39*BP$93</f>
        <v>0.242108066650751</v>
      </c>
      <c r="BQ39" s="62">
        <f>'Glad70-before-LQ'!BQ39*$CG39*BQ$93</f>
        <v>0.00618577828367553</v>
      </c>
      <c r="BR39" s="62">
        <f>'Glad70-before-LQ'!BR39*$CG39*BR$93</f>
        <v>0.0261962847938646</v>
      </c>
      <c r="BS39" s="62">
        <f>'Glad70-before-LQ'!BS39*$CG39*BS$93</f>
        <v>0.00583998326598655</v>
      </c>
      <c r="BT39" s="62">
        <f>'Glad70-before-LQ'!BT39*$CG39*BT$93</f>
        <v>0.0588637535883043</v>
      </c>
      <c r="BU39" s="62">
        <f>'Glad70-before-LQ'!BU39*$CG39*BU$93</f>
        <v>0.113495972838012</v>
      </c>
      <c r="BV39" s="4">
        <f>SUM(D39:BU39)</f>
        <v>19.3678932566315</v>
      </c>
      <c r="BW39" s="66">
        <f>'Glad-base'!BW39*'Households'!$B$3/'Households'!$B$7</f>
        <v>18.4590320574253</v>
      </c>
      <c r="BX39" s="66">
        <f>'Glad-base'!BX39*'Households'!$B$3/'Households'!$B$7</f>
        <v>0.0488896051699279</v>
      </c>
      <c r="BY39" s="66">
        <f>'Glad-base'!BY39*'Businesses'!$B$4/'Businesses'!$C$4</f>
        <v>0.00897118624505088</v>
      </c>
      <c r="BZ39" s="66">
        <f>'Glad-base'!BZ39*'Households'!$B$3/'Households'!$B$7</f>
        <v>0.00114642389289392</v>
      </c>
      <c r="CA39" s="66">
        <f>'Glad-base'!CA39*'Households'!$B$3/'Households'!$B$7</f>
        <v>0.00339150401647786</v>
      </c>
      <c r="CB39" s="66">
        <f>'Glad-base'!CB39*'Glad-id-output'!B37/'Glad-id-output'!E37</f>
        <v>0</v>
      </c>
      <c r="CC39" s="62">
        <f>'Exports'!D40</f>
        <v>44.5</v>
      </c>
      <c r="CD39" s="4">
        <f>SUM(BW39:CC39)</f>
        <v>63.0214307767497</v>
      </c>
      <c r="CE39" s="4">
        <f>SUM(CD39,BV39)</f>
        <v>82.3893240333812</v>
      </c>
      <c r="CF39" s="67">
        <v>0.00525140703929073</v>
      </c>
      <c r="CG39" s="67">
        <f>'Glad-id-output'!I37</f>
        <v>0.98</v>
      </c>
    </row>
    <row r="40" ht="20.05" customHeight="1">
      <c r="A40" t="s" s="58">
        <v>1</v>
      </c>
      <c r="B40" s="59">
        <v>36</v>
      </c>
      <c r="C40" t="s" s="60">
        <v>198</v>
      </c>
      <c r="D40" s="61">
        <f>'Glad70-before-LQ'!D40*$CG40*D$93</f>
        <v>0.356653149772913</v>
      </c>
      <c r="E40" s="62">
        <f>'Glad70-before-LQ'!E40*$CG40*E$93</f>
        <v>0.0473188709689466</v>
      </c>
      <c r="F40" s="62">
        <f>'Glad70-before-LQ'!F40*$CG40*F$93</f>
        <v>0.001817635612322</v>
      </c>
      <c r="G40" s="62">
        <f>'Glad70-before-LQ'!G40*$CG40*G$93</f>
        <v>0.0299090122478755</v>
      </c>
      <c r="H40" s="62">
        <f>'Glad70-before-LQ'!H40*$CG40*H$93</f>
        <v>0.0105764018846514</v>
      </c>
      <c r="I40" s="62">
        <f>'Glad70-before-LQ'!I40*$CG40*I$93</f>
        <v>0.297543768184367</v>
      </c>
      <c r="J40" s="62">
        <f>'Glad70-before-LQ'!J40*$CG40*J$93</f>
        <v>5.12988274901992</v>
      </c>
      <c r="K40" s="63">
        <f>'Glad70-before-LQ'!K40*$CG40*K$93</f>
        <v>0.659683217936476</v>
      </c>
      <c r="L40" s="62">
        <f>'Glad70-before-LQ'!L40*$CG40*L$93</f>
        <v>0.123230896533298</v>
      </c>
      <c r="M40" s="62">
        <f>'Glad70-before-LQ'!M40*$CG40*M$93</f>
        <v>0.17379844138344</v>
      </c>
      <c r="N40" s="62">
        <f>'Glad70-before-LQ'!N40*$CG40*N$93</f>
        <v>0.08262286946535551</v>
      </c>
      <c r="O40" s="62">
        <f>'Glad70-before-LQ'!O40*$CG40*O$93</f>
        <v>0.5491578159671709</v>
      </c>
      <c r="P40" s="62">
        <f>'Glad70-before-LQ'!P40*$CG40*P$93</f>
        <v>0.00662804095943921</v>
      </c>
      <c r="Q40" s="62">
        <f>'Glad70-before-LQ'!Q40*$CG40*Q$93</f>
        <v>0.0166266735336946</v>
      </c>
      <c r="R40" s="62">
        <f>'Glad70-before-LQ'!R40*$CG40*R$93</f>
        <v>0.0114772877326233</v>
      </c>
      <c r="S40" s="62">
        <f>'Glad70-before-LQ'!S40*$CG40*S$93</f>
        <v>0.0206542692959389</v>
      </c>
      <c r="T40" s="62">
        <f>'Glad70-before-LQ'!T40*$CG40*T$93</f>
        <v>0.719241449558048</v>
      </c>
      <c r="U40" s="62">
        <f>'Glad70-before-LQ'!U40*$CG40*U$93</f>
        <v>3.44615806417853</v>
      </c>
      <c r="V40" s="62">
        <f>'Glad70-before-LQ'!V40*$CG40*V$93</f>
        <v>0.0414299426179965</v>
      </c>
      <c r="W40" s="62">
        <f>'Glad70-before-LQ'!W40*$CG40*W$93</f>
        <v>1.43090866911624</v>
      </c>
      <c r="X40" s="64">
        <f>'Glad70-before-LQ'!X40*$CG40*X$93</f>
        <v>0</v>
      </c>
      <c r="Y40" s="62">
        <f>'Glad70-before-LQ'!Y40*$CG40*Y$93</f>
        <v>1.37624884586305</v>
      </c>
      <c r="Z40" s="62">
        <f>'Glad70-before-LQ'!Z40*$CG40*Z$93</f>
        <v>0.219136785040078</v>
      </c>
      <c r="AA40" s="62">
        <f>'Glad70-before-LQ'!AA40*$CG40*AA$93</f>
        <v>0.207337550091697</v>
      </c>
      <c r="AB40" s="62">
        <f>'Glad70-before-LQ'!AB40*$CG40*AB$93</f>
        <v>0.00831398915483313</v>
      </c>
      <c r="AC40" s="65">
        <f>'Glad70-before-LQ'!AC40*$CG40*AC$93</f>
        <v>1.03496941094214</v>
      </c>
      <c r="AD40" s="62">
        <f>'Glad70-before-LQ'!AD40*$CG40*AD$93</f>
        <v>0.00202337724581244</v>
      </c>
      <c r="AE40" s="62">
        <f>'Glad70-before-LQ'!AE40*$CG40*AE$93</f>
        <v>0.134837313503307</v>
      </c>
      <c r="AF40" s="62">
        <f>'Glad70-before-LQ'!AF40*$CG40*AF$93</f>
        <v>0.40083737497244</v>
      </c>
      <c r="AG40" s="62">
        <f>'Glad70-before-LQ'!AG40*$CG40*AG$93</f>
        <v>0.107980278758054</v>
      </c>
      <c r="AH40" s="62">
        <f>'Glad70-before-LQ'!AH40*$CG40*AH$93</f>
        <v>1.06469562794416</v>
      </c>
      <c r="AI40" s="62">
        <f>'Glad70-before-LQ'!AI40*$CG40*AI$93</f>
        <v>3.68550297623934</v>
      </c>
      <c r="AJ40" s="62">
        <f>'Glad70-before-LQ'!AJ40*$CG40*AJ$93</f>
        <v>1.10108068699614</v>
      </c>
      <c r="AK40" s="62">
        <f>'Glad70-before-LQ'!AK40*$CG40*AK$93</f>
        <v>1.72095026465241</v>
      </c>
      <c r="AL40" s="62">
        <f>'Glad70-before-LQ'!AL40*$CG40*AL$93</f>
        <v>0.0612410056501978</v>
      </c>
      <c r="AM40" s="62">
        <f>'Glad70-before-LQ'!AM40*$CG40*AM$93</f>
        <v>0.511332264019744</v>
      </c>
      <c r="AN40" s="62">
        <f>'Glad70-before-LQ'!AN40*$CG40*AN$93</f>
        <v>0.891134851091807</v>
      </c>
      <c r="AO40" s="62">
        <f>'Glad70-before-LQ'!AO40*$CG40*AO$93</f>
        <v>0.510021770799181</v>
      </c>
      <c r="AP40" s="62">
        <f>'Glad70-before-LQ'!AP40*$CG40*AP$93</f>
        <v>0.144941505843915</v>
      </c>
      <c r="AQ40" s="62">
        <f>'Glad70-before-LQ'!AQ40*$CG40*AQ$93</f>
        <v>0.013534527404276</v>
      </c>
      <c r="AR40" s="62">
        <f>'Glad70-before-LQ'!AR40*$CG40*AR$93</f>
        <v>0.216838501563998</v>
      </c>
      <c r="AS40" s="62">
        <f>'Glad70-before-LQ'!AS40*$CG40*AS$93</f>
        <v>1.73307203535101</v>
      </c>
      <c r="AT40" s="62">
        <f>'Glad70-before-LQ'!AT40*$CG40*AT$93</f>
        <v>0.00769685617782253</v>
      </c>
      <c r="AU40" s="62">
        <f>'Glad70-before-LQ'!AU40*$CG40*AU$93</f>
        <v>0.0570746525092737</v>
      </c>
      <c r="AV40" s="62">
        <f>'Glad70-before-LQ'!AV40*$CG40*AV$93</f>
        <v>0.0123319091154398</v>
      </c>
      <c r="AW40" s="62">
        <f>'Glad70-before-LQ'!AW40*$CG40*AW$93</f>
        <v>0.00812596408740943</v>
      </c>
      <c r="AX40" s="62">
        <f>'Glad70-before-LQ'!AX40*$CG40*AX$93</f>
        <v>0.151297818614926</v>
      </c>
      <c r="AY40" s="62">
        <f>'Glad70-before-LQ'!AY40*$CG40*AY$93</f>
        <v>0.00637938523670235</v>
      </c>
      <c r="AZ40" s="62">
        <f>'Glad70-before-LQ'!AZ40*$CG40*AZ$93</f>
        <v>0.240178653871766</v>
      </c>
      <c r="BA40" s="62">
        <f>'Glad70-before-LQ'!BA40*$CG40*BA$93</f>
        <v>0.0416005029476435</v>
      </c>
      <c r="BB40" s="62">
        <f>'Glad70-before-LQ'!BB40*$CG40*BB$93</f>
        <v>0.09635903151294339</v>
      </c>
      <c r="BC40" s="62">
        <f>'Glad70-before-LQ'!BC40*$CG40*BC$93</f>
        <v>0.648716664154504</v>
      </c>
      <c r="BD40" s="62">
        <f>'Glad70-before-LQ'!BD40*$CG40*BD$93</f>
        <v>0.142529069920576</v>
      </c>
      <c r="BE40" s="62">
        <f>'Glad70-before-LQ'!BE40*$CG40*BE$93</f>
        <v>11.1846250323666</v>
      </c>
      <c r="BF40" s="62">
        <f>'Glad70-before-LQ'!BF40*$CG40*BF$93</f>
        <v>0.032312416023237</v>
      </c>
      <c r="BG40" s="62">
        <f>'Glad70-before-LQ'!BG40*$CG40*BG$93</f>
        <v>5.24539239212029</v>
      </c>
      <c r="BH40" s="62">
        <f>'Glad70-before-LQ'!BH40*$CG40*BH$93</f>
        <v>0.253953600868282</v>
      </c>
      <c r="BI40" s="62">
        <f>'Glad70-before-LQ'!BI40*$CG40*BI$93</f>
        <v>1.0867199664123</v>
      </c>
      <c r="BJ40" s="62">
        <f>'Glad70-before-LQ'!BJ40*$CG40*BJ$93</f>
        <v>0.00438529056533564</v>
      </c>
      <c r="BK40" s="62">
        <f>'Glad70-before-LQ'!BK40*$CG40*BK$93</f>
        <v>1.09597717450036</v>
      </c>
      <c r="BL40" s="62">
        <f>'Glad70-before-LQ'!BL40*$CG40*BL$93</f>
        <v>2.09164443823467</v>
      </c>
      <c r="BM40" s="62">
        <f>'Glad70-before-LQ'!BM40*$CG40*BM$93</f>
        <v>0.345071737289281</v>
      </c>
      <c r="BN40" s="62">
        <f>'Glad70-before-LQ'!BN40*$CG40*BN$93</f>
        <v>0.0473622418229278</v>
      </c>
      <c r="BO40" s="62">
        <f>'Glad70-before-LQ'!BO40*$CG40*BO$93</f>
        <v>1.0838513672231</v>
      </c>
      <c r="BP40" s="62">
        <f>'Glad70-before-LQ'!BP40*$CG40*BP$93</f>
        <v>0.374600144091956</v>
      </c>
      <c r="BQ40" s="62">
        <f>'Glad70-before-LQ'!BQ40*$CG40*BQ$93</f>
        <v>0.0278461351609211</v>
      </c>
      <c r="BR40" s="62">
        <f>'Glad70-before-LQ'!BR40*$CG40*BR$93</f>
        <v>0.122981499295194</v>
      </c>
      <c r="BS40" s="62">
        <f>'Glad70-before-LQ'!BS40*$CG40*BS$93</f>
        <v>0.0316986636046169</v>
      </c>
      <c r="BT40" s="62">
        <f>'Glad70-before-LQ'!BT40*$CG40*BT$93</f>
        <v>0.442250662148319</v>
      </c>
      <c r="BU40" s="62">
        <f>'Glad70-before-LQ'!BU40*$CG40*BU$93</f>
        <v>0.390064203721203</v>
      </c>
      <c r="BV40" s="4">
        <f>SUM(D40:BU40)</f>
        <v>53.5743776426944</v>
      </c>
      <c r="BW40" s="66">
        <f>'Glad-base'!BW40*'Households'!$B$3/'Households'!$B$7</f>
        <v>154.556034853996</v>
      </c>
      <c r="BX40" s="66">
        <f>'Glad-base'!BX40*'Households'!$B$3/'Households'!$B$7</f>
        <v>0.0078795744284243</v>
      </c>
      <c r="BY40" s="66">
        <f>'Glad-base'!BY40*'Businesses'!$B$4/'Businesses'!$C$4</f>
        <v>0.06741516826028369</v>
      </c>
      <c r="BZ40" s="66">
        <f>'Glad-base'!BZ40*'Households'!$B$3/'Households'!$B$7</f>
        <v>0.00488185507723996</v>
      </c>
      <c r="CA40" s="66">
        <f>'Glad-base'!CA40*'Households'!$B$3/'Households'!$B$7</f>
        <v>0.0278894481256437</v>
      </c>
      <c r="CB40" s="66">
        <f>'Glad-base'!CB40*'Glad-id-output'!B38/'Glad-id-output'!E38</f>
        <v>0.000468833600491787</v>
      </c>
      <c r="CC40" s="62">
        <f>'Exports'!D41</f>
        <v>21.4</v>
      </c>
      <c r="CD40" s="4">
        <f>SUM(BW40:CC40)</f>
        <v>176.064569733488</v>
      </c>
      <c r="CE40" s="4">
        <f>SUM(CD40,BV40)</f>
        <v>229.638947376182</v>
      </c>
      <c r="CF40" s="67">
        <v>0.00442713503769393</v>
      </c>
      <c r="CG40" s="67">
        <f>'Glad-id-output'!I38</f>
        <v>0.9399999999999999</v>
      </c>
    </row>
    <row r="41" ht="20.05" customHeight="1">
      <c r="A41" t="s" s="58">
        <v>1</v>
      </c>
      <c r="B41" s="59">
        <v>37</v>
      </c>
      <c r="C41" t="s" s="60">
        <v>125</v>
      </c>
      <c r="D41" s="61">
        <f>'Glad70-before-LQ'!D41*$CG41*D$93</f>
        <v>2.08268928140273</v>
      </c>
      <c r="E41" s="62">
        <f>'Glad70-before-LQ'!E41*$CG41*E$93</f>
        <v>0.0822788257801475</v>
      </c>
      <c r="F41" s="62">
        <f>'Glad70-before-LQ'!F41*$CG41*F$93</f>
        <v>0.164055543845287</v>
      </c>
      <c r="G41" s="62">
        <f>'Glad70-before-LQ'!G41*$CG41*G$93</f>
        <v>0.0397056081302876</v>
      </c>
      <c r="H41" s="62">
        <f>'Glad70-before-LQ'!H41*$CG41*H$93</f>
        <v>0.0646701917375937</v>
      </c>
      <c r="I41" s="62">
        <f>'Glad70-before-LQ'!I41*$CG41*I$93</f>
        <v>0.589669816005862</v>
      </c>
      <c r="J41" s="62">
        <f>'Glad70-before-LQ'!J41*$CG41*J$93</f>
        <v>4.32662198686376</v>
      </c>
      <c r="K41" s="63">
        <f>'Glad70-before-LQ'!K41*$CG41*K$93</f>
        <v>17.9067782694886</v>
      </c>
      <c r="L41" s="62">
        <f>'Glad70-before-LQ'!L41*$CG41*L$93</f>
        <v>0.7570561357439159</v>
      </c>
      <c r="M41" s="62">
        <f>'Glad70-before-LQ'!M41*$CG41*M$93</f>
        <v>0.25375134602427</v>
      </c>
      <c r="N41" s="62">
        <f>'Glad70-before-LQ'!N41*$CG41*N$93</f>
        <v>1.37142145856884</v>
      </c>
      <c r="O41" s="62">
        <f>'Glad70-before-LQ'!O41*$CG41*O$93</f>
        <v>0.31875541458406</v>
      </c>
      <c r="P41" s="62">
        <f>'Glad70-before-LQ'!P41*$CG41*P$93</f>
        <v>0.0885017435243806</v>
      </c>
      <c r="Q41" s="62">
        <f>'Glad70-before-LQ'!Q41*$CG41*Q$93</f>
        <v>0.560506404907428</v>
      </c>
      <c r="R41" s="62">
        <f>'Glad70-before-LQ'!R41*$CG41*R$93</f>
        <v>0.0323759625076602</v>
      </c>
      <c r="S41" s="62">
        <f>'Glad70-before-LQ'!S41*$CG41*S$93</f>
        <v>0.0262750886763018</v>
      </c>
      <c r="T41" s="62">
        <f>'Glad70-before-LQ'!T41*$CG41*T$93</f>
        <v>1.00282836542114</v>
      </c>
      <c r="U41" s="62">
        <f>'Glad70-before-LQ'!U41*$CG41*U$93</f>
        <v>7.62218101471343</v>
      </c>
      <c r="V41" s="62">
        <f>'Glad70-before-LQ'!V41*$CG41*V$93</f>
        <v>0.273685056851155</v>
      </c>
      <c r="W41" s="62">
        <f>'Glad70-before-LQ'!W41*$CG41*W$93</f>
        <v>11.1078634079553</v>
      </c>
      <c r="X41" s="64">
        <f>'Glad70-before-LQ'!X41*$CG41*X$93</f>
        <v>0</v>
      </c>
      <c r="Y41" s="62">
        <f>'Glad70-before-LQ'!Y41*$CG41*Y$93</f>
        <v>3.84951742695016</v>
      </c>
      <c r="Z41" s="62">
        <f>'Glad70-before-LQ'!Z41*$CG41*Z$93</f>
        <v>0.429930710905487</v>
      </c>
      <c r="AA41" s="62">
        <f>'Glad70-before-LQ'!AA41*$CG41*AA$93</f>
        <v>0.62665036750951</v>
      </c>
      <c r="AB41" s="62">
        <f>'Glad70-before-LQ'!AB41*$CG41*AB$93</f>
        <v>0.0611639903316124</v>
      </c>
      <c r="AC41" s="65">
        <f>'Glad70-before-LQ'!AC41*$CG41*AC$93</f>
        <v>1.21745845337709</v>
      </c>
      <c r="AD41" s="62">
        <f>'Glad70-before-LQ'!AD41*$CG41*AD$93</f>
        <v>0.0185602923239127</v>
      </c>
      <c r="AE41" s="62">
        <f>'Glad70-before-LQ'!AE41*$CG41*AE$93</f>
        <v>0.146178604581079</v>
      </c>
      <c r="AF41" s="62">
        <f>'Glad70-before-LQ'!AF41*$CG41*AF$93</f>
        <v>0.726411161592072</v>
      </c>
      <c r="AG41" s="62">
        <f>'Glad70-before-LQ'!AG41*$CG41*AG$93</f>
        <v>1.93786076177216</v>
      </c>
      <c r="AH41" s="62">
        <f>'Glad70-before-LQ'!AH41*$CG41*AH$93</f>
        <v>6.70615050144488</v>
      </c>
      <c r="AI41" s="62">
        <f>'Glad70-before-LQ'!AI41*$CG41*AI$93</f>
        <v>8.16795264815679</v>
      </c>
      <c r="AJ41" s="62">
        <f>'Glad70-before-LQ'!AJ41*$CG41*AJ$93</f>
        <v>5.14593839647239</v>
      </c>
      <c r="AK41" s="62">
        <f>'Glad70-before-LQ'!AK41*$CG41*AK$93</f>
        <v>4.5394951808334</v>
      </c>
      <c r="AL41" s="62">
        <f>'Glad70-before-LQ'!AL41*$CG41*AL$93</f>
        <v>0.574304257903723</v>
      </c>
      <c r="AM41" s="62">
        <f>'Glad70-before-LQ'!AM41*$CG41*AM$93</f>
        <v>2.30875210634032</v>
      </c>
      <c r="AN41" s="62">
        <f>'Glad70-before-LQ'!AN41*$CG41*AN$93</f>
        <v>10.0553278452184</v>
      </c>
      <c r="AO41" s="62">
        <f>'Glad70-before-LQ'!AO41*$CG41*AO$93</f>
        <v>5.97917165460183</v>
      </c>
      <c r="AP41" s="62">
        <f>'Glad70-before-LQ'!AP41*$CG41*AP$93</f>
        <v>5.81081722196985</v>
      </c>
      <c r="AQ41" s="62">
        <f>'Glad70-before-LQ'!AQ41*$CG41*AQ$93</f>
        <v>0.371125589688034</v>
      </c>
      <c r="AR41" s="62">
        <f>'Glad70-before-LQ'!AR41*$CG41*AR$93</f>
        <v>1.17361197685717</v>
      </c>
      <c r="AS41" s="62">
        <f>'Glad70-before-LQ'!AS41*$CG41*AS$93</f>
        <v>7.80271417949039</v>
      </c>
      <c r="AT41" s="62">
        <f>'Glad70-before-LQ'!AT41*$CG41*AT$93</f>
        <v>0.0854816160698245</v>
      </c>
      <c r="AU41" s="62">
        <f>'Glad70-before-LQ'!AU41*$CG41*AU$93</f>
        <v>0.0309214457933815</v>
      </c>
      <c r="AV41" s="62">
        <f>'Glad70-before-LQ'!AV41*$CG41*AV$93</f>
        <v>0.00856062960742684</v>
      </c>
      <c r="AW41" s="62">
        <f>'Glad70-before-LQ'!AW41*$CG41*AW$93</f>
        <v>0.0008247062558688661</v>
      </c>
      <c r="AX41" s="62">
        <f>'Glad70-before-LQ'!AX41*$CG41*AX$93</f>
        <v>0.06425762377396579</v>
      </c>
      <c r="AY41" s="62">
        <f>'Glad70-before-LQ'!AY41*$CG41*AY$93</f>
        <v>0.00264262020238881</v>
      </c>
      <c r="AZ41" s="62">
        <f>'Glad70-before-LQ'!AZ41*$CG41*AZ$93</f>
        <v>0.041456737913726</v>
      </c>
      <c r="BA41" s="62">
        <f>'Glad70-before-LQ'!BA41*$CG41*BA$93</f>
        <v>0.0250782660839252</v>
      </c>
      <c r="BB41" s="62">
        <f>'Glad70-before-LQ'!BB41*$CG41*BB$93</f>
        <v>0.216261122502278</v>
      </c>
      <c r="BC41" s="62">
        <f>'Glad70-before-LQ'!BC41*$CG41*BC$93</f>
        <v>1.05202016698228</v>
      </c>
      <c r="BD41" s="62">
        <f>'Glad70-before-LQ'!BD41*$CG41*BD$93</f>
        <v>0.263573526879761</v>
      </c>
      <c r="BE41" s="62">
        <f>'Glad70-before-LQ'!BE41*$CG41*BE$93</f>
        <v>2.20504603542424</v>
      </c>
      <c r="BF41" s="62">
        <f>'Glad70-before-LQ'!BF41*$CG41*BF$93</f>
        <v>0.0164000401933974</v>
      </c>
      <c r="BG41" s="62">
        <f>'Glad70-before-LQ'!BG41*$CG41*BG$93</f>
        <v>0.92925212253885</v>
      </c>
      <c r="BH41" s="62">
        <f>'Glad70-before-LQ'!BH41*$CG41*BH$93</f>
        <v>0.265246716357667</v>
      </c>
      <c r="BI41" s="62">
        <f>'Glad70-before-LQ'!BI41*$CG41*BI$93</f>
        <v>0.639343290344509</v>
      </c>
      <c r="BJ41" s="62">
        <f>'Glad70-before-LQ'!BJ41*$CG41*BJ$93</f>
        <v>0.00841535367150812</v>
      </c>
      <c r="BK41" s="62">
        <f>'Glad70-before-LQ'!BK41*$CG41*BK$93</f>
        <v>0.658787974494336</v>
      </c>
      <c r="BL41" s="62">
        <f>'Glad70-before-LQ'!BL41*$CG41*BL$93</f>
        <v>2.30776681971764</v>
      </c>
      <c r="BM41" s="62">
        <f>'Glad70-before-LQ'!BM41*$CG41*BM$93</f>
        <v>0.341151960902761</v>
      </c>
      <c r="BN41" s="62">
        <f>'Glad70-before-LQ'!BN41*$CG41*BN$93</f>
        <v>0.0394805766739155</v>
      </c>
      <c r="BO41" s="62">
        <f>'Glad70-before-LQ'!BO41*$CG41*BO$93</f>
        <v>4.37845733110971</v>
      </c>
      <c r="BP41" s="62">
        <f>'Glad70-before-LQ'!BP41*$CG41*BP$93</f>
        <v>1.37640303192279</v>
      </c>
      <c r="BQ41" s="62">
        <f>'Glad70-before-LQ'!BQ41*$CG41*BQ$93</f>
        <v>0.0216462526047336</v>
      </c>
      <c r="BR41" s="62">
        <f>'Glad70-before-LQ'!BR41*$CG41*BR$93</f>
        <v>0.120892420929647</v>
      </c>
      <c r="BS41" s="62">
        <f>'Glad70-before-LQ'!BS41*$CG41*BS$93</f>
        <v>0.0194174578343938</v>
      </c>
      <c r="BT41" s="62">
        <f>'Glad70-before-LQ'!BT41*$CG41*BT$93</f>
        <v>1.3121039228926</v>
      </c>
      <c r="BU41" s="62">
        <f>'Glad70-before-LQ'!BU41*$CG41*BU$93</f>
        <v>0.323082024150204</v>
      </c>
      <c r="BV41" s="4">
        <f>SUM(D41:BU41)</f>
        <v>133.074736044880</v>
      </c>
      <c r="BW41" s="66">
        <f>'Glad-base'!BW41*'Households'!$B$3/'Households'!$B$7</f>
        <v>38.689175581174</v>
      </c>
      <c r="BX41" s="66">
        <f>'Glad-base'!BX41*'Households'!$B$3/'Households'!$B$7</f>
        <v>4.23425693882595</v>
      </c>
      <c r="BY41" s="66">
        <f>'Glad-base'!BY41*'Businesses'!$B$4/'Businesses'!$C$4</f>
        <v>2.30754659552127</v>
      </c>
      <c r="BZ41" s="66">
        <f>'Glad-base'!BZ41*'Households'!$B$3/'Households'!$B$7</f>
        <v>0.27368780607621</v>
      </c>
      <c r="CA41" s="66">
        <f>'Glad-base'!CA41*'Households'!$B$3/'Households'!$B$7</f>
        <v>1.12275710610711</v>
      </c>
      <c r="CB41" s="66">
        <f>'Glad-base'!CB41*'Glad-id-output'!B39/'Glad-id-output'!E39</f>
        <v>0.541319266980013</v>
      </c>
      <c r="CC41" s="62">
        <f>'Exports'!D42</f>
        <v>37</v>
      </c>
      <c r="CD41" s="4">
        <f>SUM(BW41:CC41)</f>
        <v>84.1687432946846</v>
      </c>
      <c r="CE41" s="4">
        <f>SUM(CD41,BV41)</f>
        <v>217.243479339565</v>
      </c>
      <c r="CF41" s="67">
        <v>0.00553272158696492</v>
      </c>
      <c r="CG41" s="67">
        <f>'Glad-id-output'!I39</f>
        <v>0.89533891347443</v>
      </c>
    </row>
    <row r="42" ht="20.05" customHeight="1">
      <c r="A42" t="s" s="58">
        <v>1</v>
      </c>
      <c r="B42" s="59">
        <v>38</v>
      </c>
      <c r="C42" t="s" s="60">
        <v>126</v>
      </c>
      <c r="D42" s="61">
        <f>'Glad70-before-LQ'!D42*$CG42*D$93</f>
        <v>0.181461641911253</v>
      </c>
      <c r="E42" s="62">
        <f>'Glad70-before-LQ'!E42*$CG42*E$93</f>
        <v>0.00646674362130607</v>
      </c>
      <c r="F42" s="62">
        <f>'Glad70-before-LQ'!F42*$CG42*F$93</f>
        <v>0.00255511839791439</v>
      </c>
      <c r="G42" s="62">
        <f>'Glad70-before-LQ'!G42*$CG42*G$93</f>
        <v>0.00279143670857067</v>
      </c>
      <c r="H42" s="62">
        <f>'Glad70-before-LQ'!H42*$CG42*H$93</f>
        <v>0.00302329937364953</v>
      </c>
      <c r="I42" s="62">
        <f>'Glad70-before-LQ'!I42*$CG42*I$93</f>
        <v>1.24083183106081</v>
      </c>
      <c r="J42" s="62">
        <f>'Glad70-before-LQ'!J42*$CG42*J$93</f>
        <v>1.19098263858658</v>
      </c>
      <c r="K42" s="63">
        <f>'Glad70-before-LQ'!K42*$CG42*K$93</f>
        <v>10</v>
      </c>
      <c r="L42" s="62">
        <f>'Glad70-before-LQ'!L42*$CG42*L$93</f>
        <v>0.0480017132319778</v>
      </c>
      <c r="M42" s="62">
        <f>'Glad70-before-LQ'!M42*$CG42*M$93</f>
        <v>0.00654878292803014</v>
      </c>
      <c r="N42" s="62">
        <f>'Glad70-before-LQ'!N42*$CG42*N$93</f>
        <v>0.07578766777878231</v>
      </c>
      <c r="O42" s="62">
        <f>'Glad70-before-LQ'!O42*$CG42*O$93</f>
        <v>0.0245210675699343</v>
      </c>
      <c r="P42" s="62">
        <f>'Glad70-before-LQ'!P42*$CG42*P$93</f>
        <v>0.0059939064324155</v>
      </c>
      <c r="Q42" s="62">
        <f>'Glad70-before-LQ'!Q42*$CG42*Q$93</f>
        <v>0.0158482613947504</v>
      </c>
      <c r="R42" s="62">
        <f>'Glad70-before-LQ'!R42*$CG42*R$93</f>
        <v>0.00242265516733909</v>
      </c>
      <c r="S42" s="62">
        <f>'Glad70-before-LQ'!S42*$CG42*S$93</f>
        <v>0.0015483637718062</v>
      </c>
      <c r="T42" s="62">
        <f>'Glad70-before-LQ'!T42*$CG42*T$93</f>
        <v>0.0808341726390083</v>
      </c>
      <c r="U42" s="62">
        <f>'Glad70-before-LQ'!U42*$CG42*U$93</f>
        <v>1.08524760404031</v>
      </c>
      <c r="V42" s="62">
        <f>'Glad70-before-LQ'!V42*$CG42*V$93</f>
        <v>0.008961023901169939</v>
      </c>
      <c r="W42" s="62">
        <f>'Glad70-before-LQ'!W42*$CG42*W$93</f>
        <v>1.40430730546504</v>
      </c>
      <c r="X42" s="64">
        <f>'Glad70-before-LQ'!X42*$CG42*X$93</f>
        <v>0</v>
      </c>
      <c r="Y42" s="62">
        <f>'Glad70-before-LQ'!Y42*$CG42*Y$93</f>
        <v>0.487146593640568</v>
      </c>
      <c r="Z42" s="62">
        <f>'Glad70-before-LQ'!Z42*$CG42*Z$93</f>
        <v>0.0432664150758832</v>
      </c>
      <c r="AA42" s="62">
        <f>'Glad70-before-LQ'!AA42*$CG42*AA$93</f>
        <v>0.0288818598657553</v>
      </c>
      <c r="AB42" s="62">
        <f>'Glad70-before-LQ'!AB42*$CG42*AB$93</f>
        <v>0.00226638182098637</v>
      </c>
      <c r="AC42" s="65">
        <f>'Glad70-before-LQ'!AC42*$CG42*AC$93</f>
        <v>0.466209304658742</v>
      </c>
      <c r="AD42" s="62">
        <f>'Glad70-before-LQ'!AD42*$CG42*AD$93</f>
        <v>0.000385803163434772</v>
      </c>
      <c r="AE42" s="62">
        <f>'Glad70-before-LQ'!AE42*$CG42*AE$93</f>
        <v>0.00818223147735306</v>
      </c>
      <c r="AF42" s="62">
        <f>'Glad70-before-LQ'!AF42*$CG42*AF$93</f>
        <v>0.7235045627201649</v>
      </c>
      <c r="AG42" s="62">
        <f>'Glad70-before-LQ'!AG42*$CG42*AG$93</f>
        <v>0.0898374188346409</v>
      </c>
      <c r="AH42" s="62">
        <f>'Glad70-before-LQ'!AH42*$CG42*AH$93</f>
        <v>0.694090258260019</v>
      </c>
      <c r="AI42" s="62">
        <f>'Glad70-before-LQ'!AI42*$CG42*AI$93</f>
        <v>0.407604091779094</v>
      </c>
      <c r="AJ42" s="62">
        <f>'Glad70-before-LQ'!AJ42*$CG42*AJ$93</f>
        <v>1.75956397991122</v>
      </c>
      <c r="AK42" s="62">
        <f>'Glad70-before-LQ'!AK42*$CG42*AK$93</f>
        <v>0.304051165232188</v>
      </c>
      <c r="AL42" s="62">
        <f>'Glad70-before-LQ'!AL42*$CG42*AL$93</f>
        <v>0.0384156179145235</v>
      </c>
      <c r="AM42" s="62">
        <f>'Glad70-before-LQ'!AM42*$CG42*AM$93</f>
        <v>0.213770413284104</v>
      </c>
      <c r="AN42" s="62">
        <f>'Glad70-before-LQ'!AN42*$CG42*AN$93</f>
        <v>1.91187897250922</v>
      </c>
      <c r="AO42" s="62">
        <f>'Glad70-before-LQ'!AO42*$CG42*AO$93</f>
        <v>8.350568490396469</v>
      </c>
      <c r="AP42" s="62">
        <f>'Glad70-before-LQ'!AP42*$CG42*AP$93</f>
        <v>0.669447247030168</v>
      </c>
      <c r="AQ42" s="62">
        <f>'Glad70-before-LQ'!AQ42*$CG42*AQ$93</f>
        <v>0.024065013173156</v>
      </c>
      <c r="AR42" s="62">
        <f>'Glad70-before-LQ'!AR42*$CG42*AR$93</f>
        <v>0.0784837771055459</v>
      </c>
      <c r="AS42" s="62">
        <f>'Glad70-before-LQ'!AS42*$CG42*AS$93</f>
        <v>3.42517898061691</v>
      </c>
      <c r="AT42" s="62">
        <f>'Glad70-before-LQ'!AT42*$CG42*AT$93</f>
        <v>0.00180181005133646</v>
      </c>
      <c r="AU42" s="62">
        <f>'Glad70-before-LQ'!AU42*$CG42*AU$93</f>
        <v>0.00232480351850229</v>
      </c>
      <c r="AV42" s="62">
        <f>'Glad70-before-LQ'!AV42*$CG42*AV$93</f>
        <v>0.000530304889237767</v>
      </c>
      <c r="AW42" s="62">
        <f>'Glad70-before-LQ'!AW42*$CG42*AW$93</f>
        <v>0.000148865701611547</v>
      </c>
      <c r="AX42" s="62">
        <f>'Glad70-before-LQ'!AX42*$CG42*AX$93</f>
        <v>0.0135239417787557</v>
      </c>
      <c r="AY42" s="62">
        <f>'Glad70-before-LQ'!AY42*$CG42*AY$93</f>
        <v>0.000265033601056959</v>
      </c>
      <c r="AZ42" s="62">
        <f>'Glad70-before-LQ'!AZ42*$CG42*AZ$93</f>
        <v>0.00342656278721476</v>
      </c>
      <c r="BA42" s="62">
        <f>'Glad70-before-LQ'!BA42*$CG42*BA$93</f>
        <v>0.00708258322989685</v>
      </c>
      <c r="BB42" s="62">
        <f>'Glad70-before-LQ'!BB42*$CG42*BB$93</f>
        <v>0.0103229791061302</v>
      </c>
      <c r="BC42" s="62">
        <f>'Glad70-before-LQ'!BC42*$CG42*BC$93</f>
        <v>0.1792945867329</v>
      </c>
      <c r="BD42" s="62">
        <f>'Glad70-before-LQ'!BD42*$CG42*BD$93</f>
        <v>0.0412019914384968</v>
      </c>
      <c r="BE42" s="62">
        <f>'Glad70-before-LQ'!BE42*$CG42*BE$93</f>
        <v>0.282259786092935</v>
      </c>
      <c r="BF42" s="62">
        <f>'Glad70-before-LQ'!BF42*$CG42*BF$93</f>
        <v>0.00201492901192979</v>
      </c>
      <c r="BG42" s="62">
        <f>'Glad70-before-LQ'!BG42*$CG42*BG$93</f>
        <v>0.124056663792776</v>
      </c>
      <c r="BH42" s="62">
        <f>'Glad70-before-LQ'!BH42*$CG42*BH$93</f>
        <v>0.0334523339523567</v>
      </c>
      <c r="BI42" s="62">
        <f>'Glad70-before-LQ'!BI42*$CG42*BI$93</f>
        <v>0.115916289299083</v>
      </c>
      <c r="BJ42" s="62">
        <f>'Glad70-before-LQ'!BJ42*$CG42*BJ$93</f>
        <v>0.000714830187151228</v>
      </c>
      <c r="BK42" s="62">
        <f>'Glad70-before-LQ'!BK42*$CG42*BK$93</f>
        <v>0.0545924773354178</v>
      </c>
      <c r="BL42" s="62">
        <f>'Glad70-before-LQ'!BL42*$CG42*BL$93</f>
        <v>0.168343647959264</v>
      </c>
      <c r="BM42" s="62">
        <f>'Glad70-before-LQ'!BM42*$CG42*BM$93</f>
        <v>0.0245411559341649</v>
      </c>
      <c r="BN42" s="62">
        <f>'Glad70-before-LQ'!BN42*$CG42*BN$93</f>
        <v>0.00489511026135049</v>
      </c>
      <c r="BO42" s="62">
        <f>'Glad70-before-LQ'!BO42*$CG42*BO$93</f>
        <v>0.179094153102182</v>
      </c>
      <c r="BP42" s="62">
        <f>'Glad70-before-LQ'!BP42*$CG42*BP$93</f>
        <v>0.06596860330217209</v>
      </c>
      <c r="BQ42" s="62">
        <f>'Glad70-before-LQ'!BQ42*$CG42*BQ$93</f>
        <v>0.00254703021807411</v>
      </c>
      <c r="BR42" s="62">
        <f>'Glad70-before-LQ'!BR42*$CG42*BR$93</f>
        <v>0.0199398815492592</v>
      </c>
      <c r="BS42" s="62">
        <f>'Glad70-before-LQ'!BS42*$CG42*BS$93</f>
        <v>0.00156896963821313</v>
      </c>
      <c r="BT42" s="62">
        <f>'Glad70-before-LQ'!BT42*$CG42*BT$93</f>
        <v>0.0660394025463282</v>
      </c>
      <c r="BU42" s="62">
        <f>'Glad70-before-LQ'!BU42*$CG42*BU$93</f>
        <v>0.0250949029377217</v>
      </c>
      <c r="BV42" s="4">
        <f>SUM(D42:BU42)</f>
        <v>36.5458974424063</v>
      </c>
      <c r="BW42" s="66">
        <f>'Glad-base'!BW42*'Households'!$B$3/'Households'!$B$7</f>
        <v>11.3675703167456</v>
      </c>
      <c r="BX42" s="66">
        <f>'Glad-base'!BX42*'Households'!$B$3/'Households'!$B$7</f>
        <v>0.0132611986714727</v>
      </c>
      <c r="BY42" s="66">
        <f>'Glad-base'!BY42*'Businesses'!$B$4/'Businesses'!$C$4</f>
        <v>0.496594604915681</v>
      </c>
      <c r="BZ42" s="66">
        <f>'Glad-base'!BZ42*'Households'!$B$3/'Households'!$B$7</f>
        <v>0.244028566065911</v>
      </c>
      <c r="CA42" s="66">
        <f>'Glad-base'!CA42*'Households'!$B$3/'Households'!$B$7</f>
        <v>0.303110297610711</v>
      </c>
      <c r="CB42" s="66">
        <f>'Glad-base'!CB42*'Glad-id-output'!B40/'Glad-id-output'!E40</f>
        <v>0.0854870265255578</v>
      </c>
      <c r="CC42" s="62">
        <f>'Exports'!D43</f>
        <v>147.6</v>
      </c>
      <c r="CD42" s="4">
        <f>SUM(BW42:CC42)</f>
        <v>160.110052010535</v>
      </c>
      <c r="CE42" s="4">
        <f>SUM(CD42,BV42)</f>
        <v>196.655949452941</v>
      </c>
      <c r="CF42" s="67">
        <v>0.023093367152617</v>
      </c>
      <c r="CG42" s="67">
        <f>'Glad-id-output'!I40</f>
        <v>1</v>
      </c>
    </row>
    <row r="43" ht="20.05" customHeight="1">
      <c r="A43" t="s" s="58">
        <v>1</v>
      </c>
      <c r="B43" s="59">
        <v>39</v>
      </c>
      <c r="C43" t="s" s="60">
        <v>199</v>
      </c>
      <c r="D43" s="61">
        <f>'Glad70-before-LQ'!D43*$CG43*D$93</f>
        <v>0.108400472686069</v>
      </c>
      <c r="E43" s="62">
        <f>'Glad70-before-LQ'!E43*$CG43*E$93</f>
        <v>0.0246869471294643</v>
      </c>
      <c r="F43" s="62">
        <f>'Glad70-before-LQ'!F43*$CG43*F$93</f>
        <v>0.000666088402670708</v>
      </c>
      <c r="G43" s="62">
        <f>'Glad70-before-LQ'!G43*$CG43*G$93</f>
        <v>0.0277859568356692</v>
      </c>
      <c r="H43" s="62">
        <f>'Glad70-before-LQ'!H43*$CG43*H$93</f>
        <v>0.00291416871572989</v>
      </c>
      <c r="I43" s="62">
        <f>'Glad70-before-LQ'!I43*$CG43*I$93</f>
        <v>0.161130340780373</v>
      </c>
      <c r="J43" s="62">
        <f>'Glad70-before-LQ'!J43*$CG43*J$93</f>
        <v>3.73411849232923</v>
      </c>
      <c r="K43" s="63">
        <f>'Glad70-before-LQ'!K43*$CG43*K$93</f>
        <v>63.4418400050976</v>
      </c>
      <c r="L43" s="62">
        <f>'Glad70-before-LQ'!L43*$CG43*L$93</f>
        <v>0.0733031027574451</v>
      </c>
      <c r="M43" s="62">
        <f>'Glad70-before-LQ'!M43*$CG43*M$93</f>
        <v>0.134930056324669</v>
      </c>
      <c r="N43" s="62">
        <f>'Glad70-before-LQ'!N43*$CG43*N$93</f>
        <v>0.06464455367175111</v>
      </c>
      <c r="O43" s="62">
        <f>'Glad70-before-LQ'!O43*$CG43*O$93</f>
        <v>0.0396444166296692</v>
      </c>
      <c r="P43" s="62">
        <f>'Glad70-before-LQ'!P43*$CG43*P$93</f>
        <v>0.00313511981341361</v>
      </c>
      <c r="Q43" s="62">
        <f>'Glad70-before-LQ'!Q43*$CG43*Q$93</f>
        <v>0.00917087559133906</v>
      </c>
      <c r="R43" s="62">
        <f>'Glad70-before-LQ'!R43*$CG43*R$93</f>
        <v>0.009151248725607949</v>
      </c>
      <c r="S43" s="62">
        <f>'Glad70-before-LQ'!S43*$CG43*S$93</f>
        <v>0.00330462399743132</v>
      </c>
      <c r="T43" s="62">
        <f>'Glad70-before-LQ'!T43*$CG43*T$93</f>
        <v>0.8991360622468469</v>
      </c>
      <c r="U43" s="62">
        <f>'Glad70-before-LQ'!U43*$CG43*U$93</f>
        <v>6.73769173720853</v>
      </c>
      <c r="V43" s="62">
        <f>'Glad70-before-LQ'!V43*$CG43*V$93</f>
        <v>0.0531642189030569</v>
      </c>
      <c r="W43" s="62">
        <f>'Glad70-before-LQ'!W43*$CG43*W$93</f>
        <v>1.27154703298173</v>
      </c>
      <c r="X43" s="64">
        <f>'Glad70-before-LQ'!X43*$CG43*X$93</f>
        <v>0</v>
      </c>
      <c r="Y43" s="62">
        <f>'Glad70-before-LQ'!Y43*$CG43*Y$93</f>
        <v>0.786393386775134</v>
      </c>
      <c r="Z43" s="62">
        <f>'Glad70-before-LQ'!Z43*$CG43*Z$93</f>
        <v>0.0400920269105728</v>
      </c>
      <c r="AA43" s="62">
        <f>'Glad70-before-LQ'!AA43*$CG43*AA$93</f>
        <v>0.0237011109707213</v>
      </c>
      <c r="AB43" s="62">
        <f>'Glad70-before-LQ'!AB43*$CG43*AB$93</f>
        <v>0.0017350560555175</v>
      </c>
      <c r="AC43" s="65">
        <f>'Glad70-before-LQ'!AC43*$CG43*AC$93</f>
        <v>3.15383891383246</v>
      </c>
      <c r="AD43" s="62">
        <f>'Glad70-before-LQ'!AD43*$CG43*AD$93</f>
        <v>0.0114815151011039</v>
      </c>
      <c r="AE43" s="62">
        <f>'Glad70-before-LQ'!AE43*$CG43*AE$93</f>
        <v>0.00608120112515676</v>
      </c>
      <c r="AF43" s="62">
        <f>'Glad70-before-LQ'!AF43*$CG43*AF$93</f>
        <v>0.0441217360401026</v>
      </c>
      <c r="AG43" s="62">
        <f>'Glad70-before-LQ'!AG43*$CG43*AG$93</f>
        <v>0.128364007818069</v>
      </c>
      <c r="AH43" s="62">
        <f>'Glad70-before-LQ'!AH43*$CG43*AH$93</f>
        <v>0.895299039723726</v>
      </c>
      <c r="AI43" s="62">
        <f>'Glad70-before-LQ'!AI43*$CG43*AI$93</f>
        <v>0.429275952618597</v>
      </c>
      <c r="AJ43" s="62">
        <f>'Glad70-before-LQ'!AJ43*$CG43*AJ$93</f>
        <v>1.73572450041111</v>
      </c>
      <c r="AK43" s="62">
        <f>'Glad70-before-LQ'!AK43*$CG43*AK$93</f>
        <v>0.291262394265065</v>
      </c>
      <c r="AL43" s="62">
        <f>'Glad70-before-LQ'!AL43*$CG43*AL$93</f>
        <v>0.147688996150901</v>
      </c>
      <c r="AM43" s="62">
        <f>'Glad70-before-LQ'!AM43*$CG43*AM$93</f>
        <v>0.455715556661596</v>
      </c>
      <c r="AN43" s="62">
        <f>'Glad70-before-LQ'!AN43*$CG43*AN$93</f>
        <v>0.663278155465798</v>
      </c>
      <c r="AO43" s="62">
        <f>'Glad70-before-LQ'!AO43*$CG43*AO$93</f>
        <v>0.182266709588745</v>
      </c>
      <c r="AP43" s="62">
        <f>'Glad70-before-LQ'!AP43*$CG43*AP$93</f>
        <v>14.9111944329971</v>
      </c>
      <c r="AQ43" s="62">
        <f>'Glad70-before-LQ'!AQ43*$CG43*AQ$93</f>
        <v>0.0704559389448734</v>
      </c>
      <c r="AR43" s="62">
        <f>'Glad70-before-LQ'!AR43*$CG43*AR$93</f>
        <v>0.0596892100730594</v>
      </c>
      <c r="AS43" s="62">
        <f>'Glad70-before-LQ'!AS43*$CG43*AS$93</f>
        <v>2.07153153798273</v>
      </c>
      <c r="AT43" s="62">
        <f>'Glad70-before-LQ'!AT43*$CG43*AT$93</f>
        <v>0.00404890734955857</v>
      </c>
      <c r="AU43" s="62">
        <f>'Glad70-before-LQ'!AU43*$CG43*AU$93</f>
        <v>0.00177449741710064</v>
      </c>
      <c r="AV43" s="62">
        <f>'Glad70-before-LQ'!AV43*$CG43*AV$93</f>
        <v>0.000463279450689506</v>
      </c>
      <c r="AW43" s="62">
        <f>'Glad70-before-LQ'!AW43*$CG43*AW$93</f>
        <v>3.01738555352611e-05</v>
      </c>
      <c r="AX43" s="62">
        <f>'Glad70-before-LQ'!AX43*$CG43*AX$93</f>
        <v>0.0177938263793587</v>
      </c>
      <c r="AY43" s="62">
        <f>'Glad70-before-LQ'!AY43*$CG43*AY$93</f>
        <v>0.000202854336915476</v>
      </c>
      <c r="AZ43" s="62">
        <f>'Glad70-before-LQ'!AZ43*$CG43*AZ$93</f>
        <v>0.00955606640658029</v>
      </c>
      <c r="BA43" s="62">
        <f>'Glad70-before-LQ'!BA43*$CG43*BA$93</f>
        <v>0.0138470597269741</v>
      </c>
      <c r="BB43" s="62">
        <f>'Glad70-before-LQ'!BB43*$CG43*BB$93</f>
        <v>0.00397680971206438</v>
      </c>
      <c r="BC43" s="62">
        <f>'Glad70-before-LQ'!BC43*$CG43*BC$93</f>
        <v>0.138462929412638</v>
      </c>
      <c r="BD43" s="62">
        <f>'Glad70-before-LQ'!BD43*$CG43*BD$93</f>
        <v>0.0949175569506213</v>
      </c>
      <c r="BE43" s="62">
        <f>'Glad70-before-LQ'!BE43*$CG43*BE$93</f>
        <v>0.906978592524629</v>
      </c>
      <c r="BF43" s="62">
        <f>'Glad70-before-LQ'!BF43*$CG43*BF$93</f>
        <v>0.000569398601741744</v>
      </c>
      <c r="BG43" s="62">
        <f>'Glad70-before-LQ'!BG43*$CG43*BG$93</f>
        <v>0.819602975896351</v>
      </c>
      <c r="BH43" s="62">
        <f>'Glad70-before-LQ'!BH43*$CG43*BH$93</f>
        <v>0.0437596926113262</v>
      </c>
      <c r="BI43" s="62">
        <f>'Glad70-before-LQ'!BI43*$CG43*BI$93</f>
        <v>0.254141430394054</v>
      </c>
      <c r="BJ43" s="62">
        <f>'Glad70-before-LQ'!BJ43*$CG43*BJ$93</f>
        <v>0.00405117777483203</v>
      </c>
      <c r="BK43" s="62">
        <f>'Glad70-before-LQ'!BK43*$CG43*BK$93</f>
        <v>0.172863483439352</v>
      </c>
      <c r="BL43" s="62">
        <f>'Glad70-before-LQ'!BL43*$CG43*BL$93</f>
        <v>0.593869261402264</v>
      </c>
      <c r="BM43" s="62">
        <f>'Glad70-before-LQ'!BM43*$CG43*BM$93</f>
        <v>0.09071507779849609</v>
      </c>
      <c r="BN43" s="62">
        <f>'Glad70-before-LQ'!BN43*$CG43*BN$93</f>
        <v>0.00721762512482853</v>
      </c>
      <c r="BO43" s="62">
        <f>'Glad70-before-LQ'!BO43*$CG43*BO$93</f>
        <v>0.364596303297655</v>
      </c>
      <c r="BP43" s="62">
        <f>'Glad70-before-LQ'!BP43*$CG43*BP$93</f>
        <v>0.190307749939524</v>
      </c>
      <c r="BQ43" s="62">
        <f>'Glad70-before-LQ'!BQ43*$CG43*BQ$93</f>
        <v>0.00435464759307795</v>
      </c>
      <c r="BR43" s="62">
        <f>'Glad70-before-LQ'!BR43*$CG43*BR$93</f>
        <v>0.0171815423004473</v>
      </c>
      <c r="BS43" s="62">
        <f>'Glad70-before-LQ'!BS43*$CG43*BS$93</f>
        <v>0.00278852421681426</v>
      </c>
      <c r="BT43" s="62">
        <f>'Glad70-before-LQ'!BT43*$CG43*BT$93</f>
        <v>0.223571230955851</v>
      </c>
      <c r="BU43" s="62">
        <f>'Glad70-before-LQ'!BU43*$CG43*BU$93</f>
        <v>0.0880672469011433</v>
      </c>
      <c r="BV43" s="4">
        <f>SUM(D43:BU43)</f>
        <v>106.979266822111</v>
      </c>
      <c r="BW43" s="66">
        <f>'Glad-base'!BW43*'Households'!$B$3/'Households'!$B$7</f>
        <v>8.775148831637489</v>
      </c>
      <c r="BX43" s="66">
        <f>'Glad-base'!BX43*'Households'!$B$3/'Households'!$B$7</f>
        <v>0.634725350545829</v>
      </c>
      <c r="BY43" s="66">
        <f>'Glad-base'!BY43*'Businesses'!$B$4/'Businesses'!$C$4</f>
        <v>0.251698528805931</v>
      </c>
      <c r="BZ43" s="66">
        <f>'Glad-base'!BZ43*'Households'!$B$3/'Households'!$B$7</f>
        <v>0.156926622420185</v>
      </c>
      <c r="CA43" s="66">
        <f>'Glad-base'!CA43*'Households'!$B$3/'Households'!$B$7</f>
        <v>0.130022382327497</v>
      </c>
      <c r="CB43" s="66">
        <f>'Glad-base'!CB43*'Glad-id-output'!B41/'Glad-id-output'!E41</f>
        <v>-0.252685759474709</v>
      </c>
      <c r="CC43" s="62">
        <f>'Exports'!D44</f>
        <v>68.7</v>
      </c>
      <c r="CD43" s="4">
        <f>SUM(BW43:CC43)</f>
        <v>78.3958359562622</v>
      </c>
      <c r="CE43" s="4">
        <f>SUM(CD43,BV43)</f>
        <v>185.375102778373</v>
      </c>
      <c r="CF43" s="67">
        <v>0.0171127909219694</v>
      </c>
      <c r="CG43" s="67">
        <f>'Glad-id-output'!I41</f>
        <v>1</v>
      </c>
    </row>
    <row r="44" ht="20.05" customHeight="1">
      <c r="A44" t="s" s="58">
        <v>1</v>
      </c>
      <c r="B44" s="59">
        <v>40</v>
      </c>
      <c r="C44" t="s" s="60">
        <v>200</v>
      </c>
      <c r="D44" s="61">
        <f>'Glad70-before-LQ'!D44*$CG44*D$93</f>
        <v>0.0187782417324009</v>
      </c>
      <c r="E44" s="62">
        <f>'Glad70-before-LQ'!E44*$CG44*E$93</f>
        <v>0.000838421341870195</v>
      </c>
      <c r="F44" s="62">
        <f>'Glad70-before-LQ'!F44*$CG44*F$93</f>
        <v>6.373650623039211e-05</v>
      </c>
      <c r="G44" s="62">
        <f>'Glad70-before-LQ'!G44*$CG44*G$93</f>
        <v>0.000744522841229388</v>
      </c>
      <c r="H44" s="62">
        <f>'Glad70-before-LQ'!H44*$CG44*H$93</f>
        <v>0.00111054497714347</v>
      </c>
      <c r="I44" s="62">
        <f>'Glad70-before-LQ'!I44*$CG44*I$93</f>
        <v>0.0314879756695548</v>
      </c>
      <c r="J44" s="62">
        <f>'Glad70-before-LQ'!J44*$CG44*J$93</f>
        <v>0.499713653099836</v>
      </c>
      <c r="K44" s="63">
        <f>'Glad70-before-LQ'!K44*$CG44*K$93</f>
        <v>0.0756199410660964</v>
      </c>
      <c r="L44" s="62">
        <f>'Glad70-before-LQ'!L44*$CG44*L$93</f>
        <v>0.0220395066454717</v>
      </c>
      <c r="M44" s="62">
        <f>'Glad70-before-LQ'!M44*$CG44*M$93</f>
        <v>0.0114791586202979</v>
      </c>
      <c r="N44" s="62">
        <f>'Glad70-before-LQ'!N44*$CG44*N$93</f>
        <v>0.00631679587433814</v>
      </c>
      <c r="O44" s="62">
        <f>'Glad70-before-LQ'!O44*$CG44*O$93</f>
        <v>0.00201011885416269</v>
      </c>
      <c r="P44" s="62">
        <f>'Glad70-before-LQ'!P44*$CG44*P$93</f>
        <v>0.000762193944866149</v>
      </c>
      <c r="Q44" s="62">
        <f>'Glad70-before-LQ'!Q44*$CG44*Q$93</f>
        <v>0.00082553092778537</v>
      </c>
      <c r="R44" s="62">
        <f>'Glad70-before-LQ'!R44*$CG44*R$93</f>
        <v>0.000732583807839152</v>
      </c>
      <c r="S44" s="62">
        <f>'Glad70-before-LQ'!S44*$CG44*S$93</f>
        <v>0.0007810230726604601</v>
      </c>
      <c r="T44" s="62">
        <f>'Glad70-before-LQ'!T44*$CG44*T$93</f>
        <v>0.017256894349036</v>
      </c>
      <c r="U44" s="62">
        <f>'Glad70-before-LQ'!U44*$CG44*U$93</f>
        <v>0.114642992538721</v>
      </c>
      <c r="V44" s="62">
        <f>'Glad70-before-LQ'!V44*$CG44*V$93</f>
        <v>0.00579808762964857</v>
      </c>
      <c r="W44" s="62">
        <f>'Glad70-before-LQ'!W44*$CG44*W$93</f>
        <v>0.0604514300778468</v>
      </c>
      <c r="X44" s="64">
        <f>'Glad70-before-LQ'!X44*$CG44*X$93</f>
        <v>0</v>
      </c>
      <c r="Y44" s="62">
        <f>'Glad70-before-LQ'!Y44*$CG44*Y$93</f>
        <v>0.0620511188680433</v>
      </c>
      <c r="Z44" s="62">
        <f>'Glad70-before-LQ'!Z44*$CG44*Z$93</f>
        <v>0.00831366672111254</v>
      </c>
      <c r="AA44" s="62">
        <f>'Glad70-before-LQ'!AA44*$CG44*AA$93</f>
        <v>0.0256522514404084</v>
      </c>
      <c r="AB44" s="62">
        <f>'Glad70-before-LQ'!AB44*$CG44*AB$93</f>
        <v>0.000424490907925178</v>
      </c>
      <c r="AC44" s="65">
        <f>'Glad70-before-LQ'!AC44*$CG44*AC$93</f>
        <v>0.0902941192484657</v>
      </c>
      <c r="AD44" s="62">
        <f>'Glad70-before-LQ'!AD44*$CG44*AD$93</f>
        <v>0.000323134230657262</v>
      </c>
      <c r="AE44" s="62">
        <f>'Glad70-before-LQ'!AE44*$CG44*AE$93</f>
        <v>0.0181031350201558</v>
      </c>
      <c r="AF44" s="62">
        <f>'Glad70-before-LQ'!AF44*$CG44*AF$93</f>
        <v>0.0213854776547327</v>
      </c>
      <c r="AG44" s="62">
        <f>'Glad70-before-LQ'!AG44*$CG44*AG$93</f>
        <v>0.0252478200418779</v>
      </c>
      <c r="AH44" s="62">
        <f>'Glad70-before-LQ'!AH44*$CG44*AH$93</f>
        <v>0.0765298517157882</v>
      </c>
      <c r="AI44" s="62">
        <f>'Glad70-before-LQ'!AI44*$CG44*AI$93</f>
        <v>0.0428981488223888</v>
      </c>
      <c r="AJ44" s="62">
        <f>'Glad70-before-LQ'!AJ44*$CG44*AJ$93</f>
        <v>0.230257089980024</v>
      </c>
      <c r="AK44" s="62">
        <f>'Glad70-before-LQ'!AK44*$CG44*AK$93</f>
        <v>0.15346606381476</v>
      </c>
      <c r="AL44" s="62">
        <f>'Glad70-before-LQ'!AL44*$CG44*AL$93</f>
        <v>0.0695047872282471</v>
      </c>
      <c r="AM44" s="62">
        <f>'Glad70-before-LQ'!AM44*$CG44*AM$93</f>
        <v>0.0622532835090493</v>
      </c>
      <c r="AN44" s="62">
        <f>'Glad70-before-LQ'!AN44*$CG44*AN$93</f>
        <v>0.121061958350267</v>
      </c>
      <c r="AO44" s="62">
        <f>'Glad70-before-LQ'!AO44*$CG44*AO$93</f>
        <v>0.0672652244471358</v>
      </c>
      <c r="AP44" s="62">
        <f>'Glad70-before-LQ'!AP44*$CG44*AP$93</f>
        <v>0.0450507321668098</v>
      </c>
      <c r="AQ44" s="62">
        <f>'Glad70-before-LQ'!AQ44*$CG44*AQ$93</f>
        <v>0.125954427445157</v>
      </c>
      <c r="AR44" s="62">
        <f>'Glad70-before-LQ'!AR44*$CG44*AR$93</f>
        <v>0.0396356416207951</v>
      </c>
      <c r="AS44" s="62">
        <f>'Glad70-before-LQ'!AS44*$CG44*AS$93</f>
        <v>1.40537546195393</v>
      </c>
      <c r="AT44" s="62">
        <f>'Glad70-before-LQ'!AT44*$CG44*AT$93</f>
        <v>0.00145794595551673</v>
      </c>
      <c r="AU44" s="62">
        <f>'Glad70-before-LQ'!AU44*$CG44*AU$93</f>
        <v>0.00248858715677802</v>
      </c>
      <c r="AV44" s="62">
        <f>'Glad70-before-LQ'!AV44*$CG44*AV$93</f>
        <v>0.00194675348667178</v>
      </c>
      <c r="AW44" s="62">
        <f>'Glad70-before-LQ'!AW44*$CG44*AW$93</f>
        <v>0.000294915808726003</v>
      </c>
      <c r="AX44" s="62">
        <f>'Glad70-before-LQ'!AX44*$CG44*AX$93</f>
        <v>0.00432268674163668</v>
      </c>
      <c r="AY44" s="62">
        <f>'Glad70-before-LQ'!AY44*$CG44*AY$93</f>
        <v>0.00019797952039569</v>
      </c>
      <c r="AZ44" s="62">
        <f>'Glad70-before-LQ'!AZ44*$CG44*AZ$93</f>
        <v>0.00812165496903814</v>
      </c>
      <c r="BA44" s="62">
        <f>'Glad70-before-LQ'!BA44*$CG44*BA$93</f>
        <v>0.00314262635494933</v>
      </c>
      <c r="BB44" s="62">
        <f>'Glad70-before-LQ'!BB44*$CG44*BB$93</f>
        <v>0.0223551745823323</v>
      </c>
      <c r="BC44" s="62">
        <f>'Glad70-before-LQ'!BC44*$CG44*BC$93</f>
        <v>0.0313507196052176</v>
      </c>
      <c r="BD44" s="62">
        <f>'Glad70-before-LQ'!BD44*$CG44*BD$93</f>
        <v>0.0151838111130283</v>
      </c>
      <c r="BE44" s="62">
        <f>'Glad70-before-LQ'!BE44*$CG44*BE$93</f>
        <v>0.690215207930739</v>
      </c>
      <c r="BF44" s="62">
        <f>'Glad70-before-LQ'!BF44*$CG44*BF$93</f>
        <v>0.0106611958231407</v>
      </c>
      <c r="BG44" s="62">
        <f>'Glad70-before-LQ'!BG44*$CG44*BG$93</f>
        <v>0.280687033264669</v>
      </c>
      <c r="BH44" s="62">
        <f>'Glad70-before-LQ'!BH44*$CG44*BH$93</f>
        <v>0.0240002202225607</v>
      </c>
      <c r="BI44" s="62">
        <f>'Glad70-before-LQ'!BI44*$CG44*BI$93</f>
        <v>0.133771717370638</v>
      </c>
      <c r="BJ44" s="62">
        <f>'Glad70-before-LQ'!BJ44*$CG44*BJ$93</f>
        <v>0.00117727955545781</v>
      </c>
      <c r="BK44" s="62">
        <f>'Glad70-before-LQ'!BK44*$CG44*BK$93</f>
        <v>0.07209002986604179</v>
      </c>
      <c r="BL44" s="62">
        <f>'Glad70-before-LQ'!BL44*$CG44*BL$93</f>
        <v>0.351371011605134</v>
      </c>
      <c r="BM44" s="62">
        <f>'Glad70-before-LQ'!BM44*$CG44*BM$93</f>
        <v>0.0492853837445534</v>
      </c>
      <c r="BN44" s="62">
        <f>'Glad70-before-LQ'!BN44*$CG44*BN$93</f>
        <v>0.00637606483323017</v>
      </c>
      <c r="BO44" s="62">
        <f>'Glad70-before-LQ'!BO44*$CG44*BO$93</f>
        <v>0.113375103308442</v>
      </c>
      <c r="BP44" s="62">
        <f>'Glad70-before-LQ'!BP44*$CG44*BP$93</f>
        <v>0.0400841703550467</v>
      </c>
      <c r="BQ44" s="62">
        <f>'Glad70-before-LQ'!BQ44*$CG44*BQ$93</f>
        <v>0.00451461069658412</v>
      </c>
      <c r="BR44" s="62">
        <f>'Glad70-before-LQ'!BR44*$CG44*BR$93</f>
        <v>0.0203732986961046</v>
      </c>
      <c r="BS44" s="62">
        <f>'Glad70-before-LQ'!BS44*$CG44*BS$93</f>
        <v>0.00382043611812994</v>
      </c>
      <c r="BT44" s="62">
        <f>'Glad70-before-LQ'!BT44*$CG44*BT$93</f>
        <v>0.0443999299045516</v>
      </c>
      <c r="BU44" s="62">
        <f>'Glad70-before-LQ'!BU44*$CG44*BU$93</f>
        <v>0.0459751343265527</v>
      </c>
      <c r="BV44" s="4">
        <f>SUM(D44:BU44)</f>
        <v>5.54554192168063</v>
      </c>
      <c r="BW44" s="66">
        <f>'Glad-base'!BW44*'Households'!$B$3/'Households'!$B$7</f>
        <v>36.2804007545314</v>
      </c>
      <c r="BX44" s="66">
        <f>'Glad-base'!BX44*'Households'!$B$3/'Households'!$B$7</f>
        <v>0.0985987242945417</v>
      </c>
      <c r="BY44" s="66">
        <f>'Glad-base'!BY44*'Businesses'!$B$4/'Businesses'!$C$4</f>
        <v>0.197731064358094</v>
      </c>
      <c r="BZ44" s="66">
        <f>'Glad-base'!BZ44*'Households'!$B$3/'Households'!$B$7</f>
        <v>0.0147282629969104</v>
      </c>
      <c r="CA44" s="66">
        <f>'Glad-base'!CA44*'Households'!$B$3/'Households'!$B$7</f>
        <v>0.0721611145520082</v>
      </c>
      <c r="CB44" s="66">
        <f>'Glad-base'!CB44*'Glad-id-output'!B42/'Glad-id-output'!E42</f>
        <v>0.00647375557616913</v>
      </c>
      <c r="CC44" s="62">
        <f>'Exports'!D45</f>
        <v>4.7</v>
      </c>
      <c r="CD44" s="4">
        <f>SUM(BW44:CC44)</f>
        <v>41.3700936763091</v>
      </c>
      <c r="CE44" s="4">
        <f>SUM(CD44,BV44)</f>
        <v>46.9156355979897</v>
      </c>
      <c r="CF44" s="67">
        <v>0.000903663587734213</v>
      </c>
      <c r="CG44" s="67">
        <f>'Glad-id-output'!I42</f>
        <v>0.146236379704079</v>
      </c>
    </row>
    <row r="45" ht="20.05" customHeight="1">
      <c r="A45" t="s" s="58">
        <v>1</v>
      </c>
      <c r="B45" s="59">
        <v>41</v>
      </c>
      <c r="C45" t="s" s="60">
        <v>201</v>
      </c>
      <c r="D45" s="61">
        <f>'Glad70-before-LQ'!D45*$CG45*D$93</f>
        <v>0.0578983739183683</v>
      </c>
      <c r="E45" s="62">
        <f>'Glad70-before-LQ'!E45*$CG45*E$93</f>
        <v>0.00137930904633612</v>
      </c>
      <c r="F45" s="62">
        <f>'Glad70-before-LQ'!F45*$CG45*F$93</f>
        <v>0.00062339951241945</v>
      </c>
      <c r="G45" s="62">
        <f>'Glad70-before-LQ'!G45*$CG45*G$93</f>
        <v>0.00120518493203935</v>
      </c>
      <c r="H45" s="62">
        <f>'Glad70-before-LQ'!H45*$CG45*H$93</f>
        <v>0.00201202866327214</v>
      </c>
      <c r="I45" s="62">
        <f>'Glad70-before-LQ'!I45*$CG45*I$93</f>
        <v>0.0450577266696542</v>
      </c>
      <c r="J45" s="62">
        <f>'Glad70-before-LQ'!J45*$CG45*J$93</f>
        <v>1.29848635793643</v>
      </c>
      <c r="K45" s="63">
        <f>'Glad70-before-LQ'!K45*$CG45*K$93</f>
        <v>0.15486015943388</v>
      </c>
      <c r="L45" s="62">
        <f>'Glad70-before-LQ'!L45*$CG45*L$93</f>
        <v>0.0278171184059554</v>
      </c>
      <c r="M45" s="62">
        <f>'Glad70-before-LQ'!M45*$CG45*M$93</f>
        <v>0.0146940179878761</v>
      </c>
      <c r="N45" s="62">
        <f>'Glad70-before-LQ'!N45*$CG45*N$93</f>
        <v>0.009420621243305879</v>
      </c>
      <c r="O45" s="62">
        <f>'Glad70-before-LQ'!O45*$CG45*O$93</f>
        <v>0.00521489251166417</v>
      </c>
      <c r="P45" s="62">
        <f>'Glad70-before-LQ'!P45*$CG45*P$93</f>
        <v>0.00190850765391975</v>
      </c>
      <c r="Q45" s="62">
        <f>'Glad70-before-LQ'!Q45*$CG45*Q$93</f>
        <v>0.00225104666654175</v>
      </c>
      <c r="R45" s="62">
        <f>'Glad70-before-LQ'!R45*$CG45*R$93</f>
        <v>0.000849196770409039</v>
      </c>
      <c r="S45" s="62">
        <f>'Glad70-before-LQ'!S45*$CG45*S$93</f>
        <v>0.00184598333820669</v>
      </c>
      <c r="T45" s="62">
        <f>'Glad70-before-LQ'!T45*$CG45*T$93</f>
        <v>0.013407768456652</v>
      </c>
      <c r="U45" s="62">
        <f>'Glad70-before-LQ'!U45*$CG45*U$93</f>
        <v>0.171107392370446</v>
      </c>
      <c r="V45" s="62">
        <f>'Glad70-before-LQ'!V45*$CG45*V$93</f>
        <v>0.0111067891554785</v>
      </c>
      <c r="W45" s="62">
        <f>'Glad70-before-LQ'!W45*$CG45*W$93</f>
        <v>0.174136465647006</v>
      </c>
      <c r="X45" s="64">
        <f>'Glad70-before-LQ'!X45*$CG45*X$93</f>
        <v>0</v>
      </c>
      <c r="Y45" s="62">
        <f>'Glad70-before-LQ'!Y45*$CG45*Y$93</f>
        <v>0.086865724139851</v>
      </c>
      <c r="Z45" s="62">
        <f>'Glad70-before-LQ'!Z45*$CG45*Z$93</f>
        <v>0.00932885211775898</v>
      </c>
      <c r="AA45" s="62">
        <f>'Glad70-before-LQ'!AA45*$CG45*AA$93</f>
        <v>0.0315078763302597</v>
      </c>
      <c r="AB45" s="62">
        <f>'Glad70-before-LQ'!AB45*$CG45*AB$93</f>
        <v>0.00130304267406362</v>
      </c>
      <c r="AC45" s="65">
        <f>'Glad70-before-LQ'!AC45*$CG45*AC$93</f>
        <v>0.150462301511916</v>
      </c>
      <c r="AD45" s="62">
        <f>'Glad70-before-LQ'!AD45*$CG45*AD$93</f>
        <v>0.00181249200019961</v>
      </c>
      <c r="AE45" s="62">
        <f>'Glad70-before-LQ'!AE45*$CG45*AE$93</f>
        <v>0.0291779766566027</v>
      </c>
      <c r="AF45" s="62">
        <f>'Glad70-before-LQ'!AF45*$CG45*AF$93</f>
        <v>0.205114975600461</v>
      </c>
      <c r="AG45" s="62">
        <f>'Glad70-before-LQ'!AG45*$CG45*AG$93</f>
        <v>0.112535607512983</v>
      </c>
      <c r="AH45" s="62">
        <f>'Glad70-before-LQ'!AH45*$CG45*AH$93</f>
        <v>0.430146609546573</v>
      </c>
      <c r="AI45" s="62">
        <f>'Glad70-before-LQ'!AI45*$CG45*AI$93</f>
        <v>0.258443317960365</v>
      </c>
      <c r="AJ45" s="62">
        <f>'Glad70-before-LQ'!AJ45*$CG45*AJ$93</f>
        <v>0.454516794835404</v>
      </c>
      <c r="AK45" s="62">
        <f>'Glad70-before-LQ'!AK45*$CG45*AK$93</f>
        <v>0.647986705320856</v>
      </c>
      <c r="AL45" s="62">
        <f>'Glad70-before-LQ'!AL45*$CG45*AL$93</f>
        <v>0.0562523273108648</v>
      </c>
      <c r="AM45" s="62">
        <f>'Glad70-before-LQ'!AM45*$CG45*AM$93</f>
        <v>0.0136883576445582</v>
      </c>
      <c r="AN45" s="62">
        <f>'Glad70-before-LQ'!AN45*$CG45*AN$93</f>
        <v>1.08901738671325</v>
      </c>
      <c r="AO45" s="62">
        <f>'Glad70-before-LQ'!AO45*$CG45*AO$93</f>
        <v>0.144152975117856</v>
      </c>
      <c r="AP45" s="62">
        <f>'Glad70-before-LQ'!AP45*$CG45*AP$93</f>
        <v>0.0903758277548934</v>
      </c>
      <c r="AQ45" s="62">
        <f>'Glad70-before-LQ'!AQ45*$CG45*AQ$93</f>
        <v>0.0241253224918697</v>
      </c>
      <c r="AR45" s="62">
        <f>'Glad70-before-LQ'!AR45*$CG45*AR$93</f>
        <v>0.520797740554345</v>
      </c>
      <c r="AS45" s="62">
        <f>'Glad70-before-LQ'!AS45*$CG45*AS$93</f>
        <v>1.98058417613693</v>
      </c>
      <c r="AT45" s="62">
        <f>'Glad70-before-LQ'!AT45*$CG45*AT$93</f>
        <v>0.0124804317805608</v>
      </c>
      <c r="AU45" s="62">
        <f>'Glad70-before-LQ'!AU45*$CG45*AU$93</f>
        <v>0.00759169734983589</v>
      </c>
      <c r="AV45" s="62">
        <f>'Glad70-before-LQ'!AV45*$CG45*AV$93</f>
        <v>0.00157211359340983</v>
      </c>
      <c r="AW45" s="62">
        <f>'Glad70-before-LQ'!AW45*$CG45*AW$93</f>
        <v>0.000294709937891248</v>
      </c>
      <c r="AX45" s="62">
        <f>'Glad70-before-LQ'!AX45*$CG45*AX$93</f>
        <v>0.0172860066169361</v>
      </c>
      <c r="AY45" s="62">
        <f>'Glad70-before-LQ'!AY45*$CG45*AY$93</f>
        <v>0.0005942337852595649</v>
      </c>
      <c r="AZ45" s="62">
        <f>'Glad70-before-LQ'!AZ45*$CG45*AZ$93</f>
        <v>0.039460760520635</v>
      </c>
      <c r="BA45" s="62">
        <f>'Glad70-before-LQ'!BA45*$CG45*BA$93</f>
        <v>0.0990513385702009</v>
      </c>
      <c r="BB45" s="62">
        <f>'Glad70-before-LQ'!BB45*$CG45*BB$93</f>
        <v>0.289228489741726</v>
      </c>
      <c r="BC45" s="62">
        <f>'Glad70-before-LQ'!BC45*$CG45*BC$93</f>
        <v>0.25703003523123</v>
      </c>
      <c r="BD45" s="62">
        <f>'Glad70-before-LQ'!BD45*$CG45*BD$93</f>
        <v>0.0671049766514628</v>
      </c>
      <c r="BE45" s="62">
        <f>'Glad70-before-LQ'!BE45*$CG45*BE$93</f>
        <v>1.86176519581117</v>
      </c>
      <c r="BF45" s="62">
        <f>'Glad70-before-LQ'!BF45*$CG45*BF$93</f>
        <v>0.000587065510289443</v>
      </c>
      <c r="BG45" s="62">
        <f>'Glad70-before-LQ'!BG45*$CG45*BG$93</f>
        <v>0.864552926264446</v>
      </c>
      <c r="BH45" s="62">
        <f>'Glad70-before-LQ'!BH45*$CG45*BH$93</f>
        <v>0.0815068648898789</v>
      </c>
      <c r="BI45" s="62">
        <f>'Glad70-before-LQ'!BI45*$CG45*BI$93</f>
        <v>0.561970241743876</v>
      </c>
      <c r="BJ45" s="62">
        <f>'Glad70-before-LQ'!BJ45*$CG45*BJ$93</f>
        <v>0.000548988610709332</v>
      </c>
      <c r="BK45" s="62">
        <f>'Glad70-before-LQ'!BK45*$CG45*BK$93</f>
        <v>0.278133701855397</v>
      </c>
      <c r="BL45" s="62">
        <f>'Glad70-before-LQ'!BL45*$CG45*BL$93</f>
        <v>1.14697432952117</v>
      </c>
      <c r="BM45" s="62">
        <f>'Glad70-before-LQ'!BM45*$CG45*BM$93</f>
        <v>0.121939453993353</v>
      </c>
      <c r="BN45" s="62">
        <f>'Glad70-before-LQ'!BN45*$CG45*BN$93</f>
        <v>0.0183339328951257</v>
      </c>
      <c r="BO45" s="62">
        <f>'Glad70-before-LQ'!BO45*$CG45*BO$93</f>
        <v>1.31302382980771</v>
      </c>
      <c r="BP45" s="62">
        <f>'Glad70-before-LQ'!BP45*$CG45*BP$93</f>
        <v>0.449004308420608</v>
      </c>
      <c r="BQ45" s="62">
        <f>'Glad70-before-LQ'!BQ45*$CG45*BQ$93</f>
        <v>0.0070443236328665</v>
      </c>
      <c r="BR45" s="62">
        <f>'Glad70-before-LQ'!BR45*$CG45*BR$93</f>
        <v>0.0446119399146936</v>
      </c>
      <c r="BS45" s="62">
        <f>'Glad70-before-LQ'!BS45*$CG45*BS$93</f>
        <v>0.010770383275349</v>
      </c>
      <c r="BT45" s="62">
        <f>'Glad70-before-LQ'!BT45*$CG45*BT$93</f>
        <v>0.183711929933896</v>
      </c>
      <c r="BU45" s="62">
        <f>'Glad70-before-LQ'!BU45*$CG45*BU$93</f>
        <v>0.243377219786073</v>
      </c>
      <c r="BV45" s="4">
        <f>SUM(D45:BU45)</f>
        <v>16.3130301598975</v>
      </c>
      <c r="BW45" s="66">
        <f>'Glad-base'!BW45*'Households'!$B$3/'Households'!$B$7</f>
        <v>5.50872414009269</v>
      </c>
      <c r="BX45" s="66">
        <f>'Glad-base'!BX45*'Households'!$B$3/'Households'!$B$7</f>
        <v>0.128825503841401</v>
      </c>
      <c r="BY45" s="66">
        <f>'Glad-base'!BY45*'Businesses'!$B$4/'Businesses'!$C$4</f>
        <v>0.250916896620442</v>
      </c>
      <c r="BZ45" s="66">
        <f>'Glad-base'!BZ45*'Households'!$B$3/'Households'!$B$7</f>
        <v>0.108945199927909</v>
      </c>
      <c r="CA45" s="66">
        <f>'Glad-base'!CA45*'Households'!$B$3/'Households'!$B$7</f>
        <v>0.116338141297631</v>
      </c>
      <c r="CB45" s="66">
        <f>'Glad-base'!CB45*'Glad-id-output'!B43/'Glad-id-output'!E43</f>
        <v>0.00509167292947096</v>
      </c>
      <c r="CC45" s="62">
        <f>'Exports'!D46</f>
        <v>6.9</v>
      </c>
      <c r="CD45" s="4">
        <f>SUM(BW45:CC45)</f>
        <v>13.0188415547095</v>
      </c>
      <c r="CE45" s="4">
        <f>SUM(CD45,BV45)</f>
        <v>29.331871714607</v>
      </c>
      <c r="CF45" s="67">
        <v>0.00208615271416846</v>
      </c>
      <c r="CG45" s="67">
        <f>'Glad-id-output'!I43</f>
        <v>0.337594016811887</v>
      </c>
    </row>
    <row r="46" ht="20.05" customHeight="1">
      <c r="A46" t="s" s="58">
        <v>1</v>
      </c>
      <c r="B46" s="59">
        <v>42</v>
      </c>
      <c r="C46" t="s" s="60">
        <v>202</v>
      </c>
      <c r="D46" s="61">
        <f>'Glad70-before-LQ'!D46*$CG46*D$93</f>
        <v>2.51148552630032</v>
      </c>
      <c r="E46" s="62">
        <f>'Glad70-before-LQ'!E46*$CG46*E$93</f>
        <v>0.08593214258437</v>
      </c>
      <c r="F46" s="62">
        <f>'Glad70-before-LQ'!F46*$CG46*F$93</f>
        <v>0.0103439449725061</v>
      </c>
      <c r="G46" s="62">
        <f>'Glad70-before-LQ'!G46*$CG46*G$93</f>
        <v>0.086615983355761</v>
      </c>
      <c r="H46" s="62">
        <f>'Glad70-before-LQ'!H46*$CG46*H$93</f>
        <v>0.0586109517270278</v>
      </c>
      <c r="I46" s="62">
        <f>'Glad70-before-LQ'!I46*$CG46*I$93</f>
        <v>2.22495591514466</v>
      </c>
      <c r="J46" s="62">
        <f>'Glad70-before-LQ'!J46*$CG46*J$93</f>
        <v>20.5396920083145</v>
      </c>
      <c r="K46" s="63">
        <f>'Glad70-before-LQ'!K46*$CG46*K$93</f>
        <v>2.48367566628528</v>
      </c>
      <c r="L46" s="62">
        <f>'Glad70-before-LQ'!L46*$CG46*L$93</f>
        <v>0.6063924118588579</v>
      </c>
      <c r="M46" s="62">
        <f>'Glad70-before-LQ'!M46*$CG46*M$93</f>
        <v>0.06791822972163709</v>
      </c>
      <c r="N46" s="62">
        <f>'Glad70-before-LQ'!N46*$CG46*N$93</f>
        <v>0.461331934316721</v>
      </c>
      <c r="O46" s="62">
        <f>'Glad70-before-LQ'!O46*$CG46*O$93</f>
        <v>0.473721723128941</v>
      </c>
      <c r="P46" s="62">
        <f>'Glad70-before-LQ'!P46*$CG46*P$93</f>
        <v>0.0227819569308507</v>
      </c>
      <c r="Q46" s="62">
        <f>'Glad70-before-LQ'!Q46*$CG46*Q$93</f>
        <v>0.105095132468125</v>
      </c>
      <c r="R46" s="62">
        <f>'Glad70-before-LQ'!R46*$CG46*R$93</f>
        <v>0.0880281802194611</v>
      </c>
      <c r="S46" s="62">
        <f>'Glad70-before-LQ'!S46*$CG46*S$93</f>
        <v>0.0432880559458935</v>
      </c>
      <c r="T46" s="62">
        <f>'Glad70-before-LQ'!T46*$CG46*T$93</f>
        <v>1.39520012548308</v>
      </c>
      <c r="U46" s="62">
        <f>'Glad70-before-LQ'!U46*$CG46*U$93</f>
        <v>14.618052107244</v>
      </c>
      <c r="V46" s="62">
        <f>'Glad70-before-LQ'!V46*$CG46*V$93</f>
        <v>0.200765748681187</v>
      </c>
      <c r="W46" s="62">
        <f>'Glad70-before-LQ'!W46*$CG46*W$93</f>
        <v>4.74364842916137</v>
      </c>
      <c r="X46" s="64">
        <f>'Glad70-before-LQ'!X46*$CG46*X$93</f>
        <v>0</v>
      </c>
      <c r="Y46" s="62">
        <f>'Glad70-before-LQ'!Y46*$CG46*Y$93</f>
        <v>9.245336075505749</v>
      </c>
      <c r="Z46" s="62">
        <f>'Glad70-before-LQ'!Z46*$CG46*Z$93</f>
        <v>0.5493079254419611</v>
      </c>
      <c r="AA46" s="62">
        <f>'Glad70-before-LQ'!AA46*$CG46*AA$93</f>
        <v>0.305294786405263</v>
      </c>
      <c r="AB46" s="62">
        <f>'Glad70-before-LQ'!AB46*$CG46*AB$93</f>
        <v>0.0239996473715086</v>
      </c>
      <c r="AC46" s="65">
        <f>'Glad70-before-LQ'!AC46*$CG46*AC$93</f>
        <v>0.690403568706179</v>
      </c>
      <c r="AD46" s="62">
        <f>'Glad70-before-LQ'!AD46*$CG46*AD$93</f>
        <v>0.00181978590389913</v>
      </c>
      <c r="AE46" s="62">
        <f>'Glad70-before-LQ'!AE46*$CG46*AE$93</f>
        <v>0.105356495498155</v>
      </c>
      <c r="AF46" s="62">
        <f>'Glad70-before-LQ'!AF46*$CG46*AF$93</f>
        <v>0.919334853423675</v>
      </c>
      <c r="AG46" s="62">
        <f>'Glad70-before-LQ'!AG46*$CG46*AG$93</f>
        <v>1.27181375303348</v>
      </c>
      <c r="AH46" s="62">
        <f>'Glad70-before-LQ'!AH46*$CG46*AH$93</f>
        <v>10.3213707524081</v>
      </c>
      <c r="AI46" s="62">
        <f>'Glad70-before-LQ'!AI46*$CG46*AI$93</f>
        <v>4.4253483896715</v>
      </c>
      <c r="AJ46" s="62">
        <f>'Glad70-before-LQ'!AJ46*$CG46*AJ$93</f>
        <v>16.2806736981813</v>
      </c>
      <c r="AK46" s="62">
        <f>'Glad70-before-LQ'!AK46*$CG46*AK$93</f>
        <v>4.2976174734938</v>
      </c>
      <c r="AL46" s="62">
        <f>'Glad70-before-LQ'!AL46*$CG46*AL$93</f>
        <v>0.22161620388722</v>
      </c>
      <c r="AM46" s="62">
        <f>'Glad70-before-LQ'!AM46*$CG46*AM$93</f>
        <v>1.33343093767822</v>
      </c>
      <c r="AN46" s="62">
        <f>'Glad70-before-LQ'!AN46*$CG46*AN$93</f>
        <v>7.38932037173798</v>
      </c>
      <c r="AO46" s="62">
        <f>'Glad70-before-LQ'!AO46*$CG46*AO$93</f>
        <v>17.3179954574901</v>
      </c>
      <c r="AP46" s="62">
        <f>'Glad70-before-LQ'!AP46*$CG46*AP$93</f>
        <v>6.24811269956758</v>
      </c>
      <c r="AQ46" s="62">
        <f>'Glad70-before-LQ'!AQ46*$CG46*AQ$93</f>
        <v>2.15129831606809</v>
      </c>
      <c r="AR46" s="62">
        <f>'Glad70-before-LQ'!AR46*$CG46*AR$93</f>
        <v>1.0497825035992</v>
      </c>
      <c r="AS46" s="62">
        <f>'Glad70-before-LQ'!AS46*$CG46*AS$93</f>
        <v>68.02904066669871</v>
      </c>
      <c r="AT46" s="62">
        <f>'Glad70-before-LQ'!AT46*$CG46*AT$93</f>
        <v>0.0229944416945028</v>
      </c>
      <c r="AU46" s="62">
        <f>'Glad70-before-LQ'!AU46*$CG46*AU$93</f>
        <v>0.022289452191793</v>
      </c>
      <c r="AV46" s="62">
        <f>'Glad70-before-LQ'!AV46*$CG46*AV$93</f>
        <v>0.00449346341427061</v>
      </c>
      <c r="AW46" s="62">
        <f>'Glad70-before-LQ'!AW46*$CG46*AW$93</f>
        <v>0.0013686962385315</v>
      </c>
      <c r="AX46" s="62">
        <f>'Glad70-before-LQ'!AX46*$CG46*AX$93</f>
        <v>0.466984563083964</v>
      </c>
      <c r="AY46" s="62">
        <f>'Glad70-before-LQ'!AY46*$CG46*AY$93</f>
        <v>0.00429191268267364</v>
      </c>
      <c r="AZ46" s="62">
        <f>'Glad70-before-LQ'!AZ46*$CG46*AZ$93</f>
        <v>0.121000913097331</v>
      </c>
      <c r="BA46" s="62">
        <f>'Glad70-before-LQ'!BA46*$CG46*BA$93</f>
        <v>0.0360049459170351</v>
      </c>
      <c r="BB46" s="62">
        <f>'Glad70-before-LQ'!BB46*$CG46*BB$93</f>
        <v>0.120366188512577</v>
      </c>
      <c r="BC46" s="62">
        <f>'Glad70-before-LQ'!BC46*$CG46*BC$93</f>
        <v>1.88836049792676</v>
      </c>
      <c r="BD46" s="62">
        <f>'Glad70-before-LQ'!BD46*$CG46*BD$93</f>
        <v>0.753965993284537</v>
      </c>
      <c r="BE46" s="62">
        <f>'Glad70-before-LQ'!BE46*$CG46*BE$93</f>
        <v>9.47942845673815</v>
      </c>
      <c r="BF46" s="62">
        <f>'Glad70-before-LQ'!BF46*$CG46*BF$93</f>
        <v>0.0183737502028451</v>
      </c>
      <c r="BG46" s="62">
        <f>'Glad70-before-LQ'!BG46*$CG46*BG$93</f>
        <v>4.48040773933695</v>
      </c>
      <c r="BH46" s="62">
        <f>'Glad70-before-LQ'!BH46*$CG46*BH$93</f>
        <v>0.594890114366081</v>
      </c>
      <c r="BI46" s="62">
        <f>'Glad70-before-LQ'!BI46*$CG46*BI$93</f>
        <v>1.68573059756918</v>
      </c>
      <c r="BJ46" s="62">
        <f>'Glad70-before-LQ'!BJ46*$CG46*BJ$93</f>
        <v>0.0208133074297049</v>
      </c>
      <c r="BK46" s="62">
        <f>'Glad70-before-LQ'!BK46*$CG46*BK$93</f>
        <v>1.37301325564466</v>
      </c>
      <c r="BL46" s="62">
        <f>'Glad70-before-LQ'!BL46*$CG46*BL$93</f>
        <v>3.63042957388205</v>
      </c>
      <c r="BM46" s="62">
        <f>'Glad70-before-LQ'!BM46*$CG46*BM$93</f>
        <v>0.562951310213153</v>
      </c>
      <c r="BN46" s="62">
        <f>'Glad70-before-LQ'!BN46*$CG46*BN$93</f>
        <v>0.188243709427909</v>
      </c>
      <c r="BO46" s="62">
        <f>'Glad70-before-LQ'!BO46*$CG46*BO$93</f>
        <v>2.68347588813737</v>
      </c>
      <c r="BP46" s="62">
        <f>'Glad70-before-LQ'!BP46*$CG46*BP$93</f>
        <v>0.911145077734986</v>
      </c>
      <c r="BQ46" s="62">
        <f>'Glad70-before-LQ'!BQ46*$CG46*BQ$93</f>
        <v>0.0223739828656223</v>
      </c>
      <c r="BR46" s="62">
        <f>'Glad70-before-LQ'!BR46*$CG46*BR$93</f>
        <v>0.150181636781073</v>
      </c>
      <c r="BS46" s="62">
        <f>'Glad70-before-LQ'!BS46*$CG46*BS$93</f>
        <v>0.0290828491912507</v>
      </c>
      <c r="BT46" s="62">
        <f>'Glad70-before-LQ'!BT46*$CG46*BT$93</f>
        <v>1.73892398099988</v>
      </c>
      <c r="BU46" s="62">
        <f>'Glad70-before-LQ'!BU46*$CG46*BU$93</f>
        <v>0.596778859922795</v>
      </c>
      <c r="BV46" s="4">
        <f>SUM(D46:BU46)</f>
        <v>234.614175694104</v>
      </c>
      <c r="BW46" s="66">
        <f>'Glad-base'!BW46*'Households'!$B$3/'Households'!$B$7</f>
        <v>11.9050090609681</v>
      </c>
      <c r="BX46" s="66">
        <f>'Glad-base'!BX46*'Households'!$B$3/'Households'!$B$7</f>
        <v>39.4167678350978</v>
      </c>
      <c r="BY46" s="66">
        <f>'Glad-base'!BY46*'Businesses'!$B$4/'Businesses'!$C$4</f>
        <v>2.11851234392906</v>
      </c>
      <c r="BZ46" s="66">
        <f>'Glad-base'!BZ46*'Households'!$B$3/'Households'!$B$7</f>
        <v>0.715809762945417</v>
      </c>
      <c r="CA46" s="66">
        <f>'Glad-base'!CA46*'Households'!$B$3/'Households'!$B$7</f>
        <v>1.81167516797116</v>
      </c>
      <c r="CB46" s="66">
        <f>'Glad-base'!CB46*'Glad-id-output'!B44/'Glad-id-output'!E44</f>
        <v>-0.222262366511985</v>
      </c>
      <c r="CC46" s="62">
        <f>'Exports'!D47</f>
        <v>427.7</v>
      </c>
      <c r="CD46" s="4">
        <f>SUM(BW46:CC46)</f>
        <v>483.4455118044</v>
      </c>
      <c r="CE46" s="4">
        <f>SUM(CD46,BV46)</f>
        <v>718.059687498504</v>
      </c>
      <c r="CF46" s="67">
        <v>0.0115244250558423</v>
      </c>
      <c r="CG46" s="67">
        <f>'Glad-id-output'!I44</f>
        <v>1</v>
      </c>
    </row>
    <row r="47" ht="20.05" customHeight="1">
      <c r="A47" t="s" s="58">
        <v>1</v>
      </c>
      <c r="B47" s="59">
        <v>43</v>
      </c>
      <c r="C47" t="s" s="60">
        <v>203</v>
      </c>
      <c r="D47" s="61">
        <f>'Glad70-before-LQ'!D47*$CG47*D$93</f>
        <v>0.0201793849218489</v>
      </c>
      <c r="E47" s="62">
        <f>'Glad70-before-LQ'!E47*$CG47*E$93</f>
        <v>0.000105680516493968</v>
      </c>
      <c r="F47" s="62">
        <f>'Glad70-before-LQ'!F47*$CG47*F$93</f>
        <v>2.20113060315351e-05</v>
      </c>
      <c r="G47" s="62">
        <f>'Glad70-before-LQ'!G47*$CG47*G$93</f>
        <v>0.000114142444477813</v>
      </c>
      <c r="H47" s="62">
        <f>'Glad70-before-LQ'!H47*$CG47*H$93</f>
        <v>0.000523790070280028</v>
      </c>
      <c r="I47" s="62">
        <f>'Glad70-before-LQ'!I47*$CG47*I$93</f>
        <v>0.00685560442585824</v>
      </c>
      <c r="J47" s="62">
        <f>'Glad70-before-LQ'!J47*$CG47*J$93</f>
        <v>0.223467400932099</v>
      </c>
      <c r="K47" s="63">
        <f>'Glad70-before-LQ'!K47*$CG47*K$93</f>
        <v>0.0215197199425091</v>
      </c>
      <c r="L47" s="62">
        <f>'Glad70-before-LQ'!L47*$CG47*L$93</f>
        <v>0.00421139138137092</v>
      </c>
      <c r="M47" s="62">
        <f>'Glad70-before-LQ'!M47*$CG47*M$93</f>
        <v>0.0152775020693026</v>
      </c>
      <c r="N47" s="62">
        <f>'Glad70-before-LQ'!N47*$CG47*N$93</f>
        <v>0.00538128376306964</v>
      </c>
      <c r="O47" s="62">
        <f>'Glad70-before-LQ'!O47*$CG47*O$93</f>
        <v>0.00178164303137694</v>
      </c>
      <c r="P47" s="62">
        <f>'Glad70-before-LQ'!P47*$CG47*P$93</f>
        <v>0.00128734381026588</v>
      </c>
      <c r="Q47" s="62">
        <f>'Glad70-before-LQ'!Q47*$CG47*Q$93</f>
        <v>0.00194128960517377</v>
      </c>
      <c r="R47" s="62">
        <f>'Glad70-before-LQ'!R47*$CG47*R$93</f>
        <v>0.00695334020282984</v>
      </c>
      <c r="S47" s="62">
        <f>'Glad70-before-LQ'!S47*$CG47*S$93</f>
        <v>0.00202781863011956</v>
      </c>
      <c r="T47" s="62">
        <f>'Glad70-before-LQ'!T47*$CG47*T$93</f>
        <v>0.0128062882003442</v>
      </c>
      <c r="U47" s="62">
        <f>'Glad70-before-LQ'!U47*$CG47*U$93</f>
        <v>0.253519164652833</v>
      </c>
      <c r="V47" s="62">
        <f>'Glad70-before-LQ'!V47*$CG47*V$93</f>
        <v>0.0126439350233738</v>
      </c>
      <c r="W47" s="62">
        <f>'Glad70-before-LQ'!W47*$CG47*W$93</f>
        <v>0.077803967962892</v>
      </c>
      <c r="X47" s="64">
        <f>'Glad70-before-LQ'!X47*$CG47*X$93</f>
        <v>0</v>
      </c>
      <c r="Y47" s="62">
        <f>'Glad70-before-LQ'!Y47*$CG47*Y$93</f>
        <v>0.172741156365216</v>
      </c>
      <c r="Z47" s="62">
        <f>'Glad70-before-LQ'!Z47*$CG47*Z$93</f>
        <v>0.021386552621324</v>
      </c>
      <c r="AA47" s="62">
        <f>'Glad70-before-LQ'!AA47*$CG47*AA$93</f>
        <v>0.0269305191774979</v>
      </c>
      <c r="AB47" s="62">
        <f>'Glad70-before-LQ'!AB47*$CG47*AB$93</f>
        <v>0.0007176348001138</v>
      </c>
      <c r="AC47" s="65">
        <f>'Glad70-before-LQ'!AC47*$CG47*AC$93</f>
        <v>0.0069657206037344</v>
      </c>
      <c r="AD47" s="62">
        <f>'Glad70-before-LQ'!AD47*$CG47*AD$93</f>
        <v>0.0020534705404246</v>
      </c>
      <c r="AE47" s="62">
        <f>'Glad70-before-LQ'!AE47*$CG47*AE$93</f>
        <v>0.008890540207675039</v>
      </c>
      <c r="AF47" s="62">
        <f>'Glad70-before-LQ'!AF47*$CG47*AF$93</f>
        <v>0.131785743254356</v>
      </c>
      <c r="AG47" s="62">
        <f>'Glad70-before-LQ'!AG47*$CG47*AG$93</f>
        <v>0.0272471066141481</v>
      </c>
      <c r="AH47" s="62">
        <f>'Glad70-before-LQ'!AH47*$CG47*AH$93</f>
        <v>0.185032097720649</v>
      </c>
      <c r="AI47" s="62">
        <f>'Glad70-before-LQ'!AI47*$CG47*AI$93</f>
        <v>0.191847696954018</v>
      </c>
      <c r="AJ47" s="62">
        <f>'Glad70-before-LQ'!AJ47*$CG47*AJ$93</f>
        <v>0.451709014644364</v>
      </c>
      <c r="AK47" s="62">
        <f>'Glad70-before-LQ'!AK47*$CG47*AK$93</f>
        <v>1.33506600562081</v>
      </c>
      <c r="AL47" s="62">
        <f>'Glad70-before-LQ'!AL47*$CG47*AL$93</f>
        <v>0.08189800339683639</v>
      </c>
      <c r="AM47" s="62">
        <f>'Glad70-before-LQ'!AM47*$CG47*AM$93</f>
        <v>0.085282912682924</v>
      </c>
      <c r="AN47" s="62">
        <f>'Glad70-before-LQ'!AN47*$CG47*AN$93</f>
        <v>0.0669463738200024</v>
      </c>
      <c r="AO47" s="62">
        <f>'Glad70-before-LQ'!AO47*$CG47*AO$93</f>
        <v>0.257143719509705</v>
      </c>
      <c r="AP47" s="62">
        <f>'Glad70-before-LQ'!AP47*$CG47*AP$93</f>
        <v>0.069789383937976</v>
      </c>
      <c r="AQ47" s="62">
        <f>'Glad70-before-LQ'!AQ47*$CG47*AQ$93</f>
        <v>0.00327118989451083</v>
      </c>
      <c r="AR47" s="62">
        <f>'Glad70-before-LQ'!AR47*$CG47*AR$93</f>
        <v>0.11137351839742</v>
      </c>
      <c r="AS47" s="62">
        <f>'Glad70-before-LQ'!AS47*$CG47*AS$93</f>
        <v>0.156061459221205</v>
      </c>
      <c r="AT47" s="62">
        <f>'Glad70-before-LQ'!AT47*$CG47*AT$93</f>
        <v>0.0131172961814569</v>
      </c>
      <c r="AU47" s="62">
        <f>'Glad70-before-LQ'!AU47*$CG47*AU$93</f>
        <v>0.0143410226710832</v>
      </c>
      <c r="AV47" s="62">
        <f>'Glad70-before-LQ'!AV47*$CG47*AV$93</f>
        <v>0.00122502903028406</v>
      </c>
      <c r="AW47" s="62">
        <f>'Glad70-before-LQ'!AW47*$CG47*AW$93</f>
        <v>0.00262194909564638</v>
      </c>
      <c r="AX47" s="62">
        <f>'Glad70-before-LQ'!AX47*$CG47*AX$93</f>
        <v>0.0229731309311763</v>
      </c>
      <c r="AY47" s="62">
        <f>'Glad70-before-LQ'!AY47*$CG47*AY$93</f>
        <v>0.0200525921917838</v>
      </c>
      <c r="AZ47" s="62">
        <f>'Glad70-before-LQ'!AZ47*$CG47*AZ$93</f>
        <v>0.0216881511471202</v>
      </c>
      <c r="BA47" s="62">
        <f>'Glad70-before-LQ'!BA47*$CG47*BA$93</f>
        <v>0.00790096703635928</v>
      </c>
      <c r="BB47" s="62">
        <f>'Glad70-before-LQ'!BB47*$CG47*BB$93</f>
        <v>0.0089364846507288</v>
      </c>
      <c r="BC47" s="62">
        <f>'Glad70-before-LQ'!BC47*$CG47*BC$93</f>
        <v>0.235176525746661</v>
      </c>
      <c r="BD47" s="62">
        <f>'Glad70-before-LQ'!BD47*$CG47*BD$93</f>
        <v>0.0733036786896064</v>
      </c>
      <c r="BE47" s="62">
        <f>'Glad70-before-LQ'!BE47*$CG47*BE$93</f>
        <v>2.05684195536829</v>
      </c>
      <c r="BF47" s="62">
        <f>'Glad70-before-LQ'!BF47*$CG47*BF$93</f>
        <v>0.0118311306914618</v>
      </c>
      <c r="BG47" s="62">
        <f>'Glad70-before-LQ'!BG47*$CG47*BG$93</f>
        <v>0.73155444799258</v>
      </c>
      <c r="BH47" s="62">
        <f>'Glad70-before-LQ'!BH47*$CG47*BH$93</f>
        <v>0.095128346422108</v>
      </c>
      <c r="BI47" s="62">
        <f>'Glad70-before-LQ'!BI47*$CG47*BI$93</f>
        <v>0.251211455391215</v>
      </c>
      <c r="BJ47" s="62">
        <f>'Glad70-before-LQ'!BJ47*$CG47*BJ$93</f>
        <v>0.000517104767313024</v>
      </c>
      <c r="BK47" s="62">
        <f>'Glad70-before-LQ'!BK47*$CG47*BK$93</f>
        <v>0.274263114336704</v>
      </c>
      <c r="BL47" s="62">
        <f>'Glad70-before-LQ'!BL47*$CG47*BL$93</f>
        <v>2.20886061184085</v>
      </c>
      <c r="BM47" s="62">
        <f>'Glad70-before-LQ'!BM47*$CG47*BM$93</f>
        <v>0.307833760997587</v>
      </c>
      <c r="BN47" s="62">
        <f>'Glad70-before-LQ'!BN47*$CG47*BN$93</f>
        <v>0.0798080315357112</v>
      </c>
      <c r="BO47" s="62">
        <f>'Glad70-before-LQ'!BO47*$CG47*BO$93</f>
        <v>0.176590611128004</v>
      </c>
      <c r="BP47" s="62">
        <f>'Glad70-before-LQ'!BP47*$CG47*BP$93</f>
        <v>0.237800613417741</v>
      </c>
      <c r="BQ47" s="62">
        <f>'Glad70-before-LQ'!BQ47*$CG47*BQ$93</f>
        <v>0.0212360342537514</v>
      </c>
      <c r="BR47" s="62">
        <f>'Glad70-before-LQ'!BR47*$CG47*BR$93</f>
        <v>0.0147636897295034</v>
      </c>
      <c r="BS47" s="62">
        <f>'Glad70-before-LQ'!BS47*$CG47*BS$93</f>
        <v>0.0050045539307118</v>
      </c>
      <c r="BT47" s="62">
        <f>'Glad70-before-LQ'!BT47*$CG47*BT$93</f>
        <v>0.157473235638172</v>
      </c>
      <c r="BU47" s="62">
        <f>'Glad70-before-LQ'!BU47*$CG47*BU$93</f>
        <v>0.347951150879704</v>
      </c>
      <c r="BV47" s="4">
        <f>SUM(D47:BU47)</f>
        <v>11.4625691985708</v>
      </c>
      <c r="BW47" s="66">
        <f>'Glad-base'!BW47*'Households'!$B$3/'Households'!$B$7</f>
        <v>5.78262152678682</v>
      </c>
      <c r="BX47" s="66">
        <f>'Glad-base'!BX47*'Households'!$B$3/'Households'!$B$7</f>
        <v>0.0500022931513903</v>
      </c>
      <c r="BY47" s="66">
        <f>'Glad-base'!BY47*'Businesses'!$B$4/'Businesses'!$C$4</f>
        <v>0.417797394015712</v>
      </c>
      <c r="BZ47" s="66">
        <f>'Glad-base'!BZ47*'Households'!$B$3/'Households'!$B$7</f>
        <v>0.26796792707518</v>
      </c>
      <c r="CA47" s="66">
        <f>'Glad-base'!CA47*'Households'!$B$3/'Households'!$B$7</f>
        <v>0.458313104521112</v>
      </c>
      <c r="CB47" s="66">
        <f>'Glad-base'!CB47*'Glad-id-output'!B45/'Glad-id-output'!E45</f>
        <v>0.06601937151589379</v>
      </c>
      <c r="CC47" s="62">
        <f>'Exports'!D48</f>
        <v>1</v>
      </c>
      <c r="CD47" s="4">
        <f>SUM(BW47:CC47)</f>
        <v>8.04272161706611</v>
      </c>
      <c r="CE47" s="4">
        <f>SUM(CD47,BV47)</f>
        <v>19.5052908156369</v>
      </c>
      <c r="CF47" s="67">
        <v>0.0008264425517550969</v>
      </c>
      <c r="CG47" s="67">
        <f>'Glad-id-output'!I45</f>
        <v>0.4</v>
      </c>
    </row>
    <row r="48" ht="20.05" customHeight="1">
      <c r="A48" t="s" s="58">
        <v>1</v>
      </c>
      <c r="B48" s="59">
        <v>44</v>
      </c>
      <c r="C48" t="s" s="60">
        <v>204</v>
      </c>
      <c r="D48" s="61">
        <f>'Glad70-before-LQ'!D48*$CG48*D$93</f>
        <v>0.000202689517236452</v>
      </c>
      <c r="E48" s="62">
        <f>'Glad70-before-LQ'!E48*$CG48*E$93</f>
        <v>2.00168799061896e-05</v>
      </c>
      <c r="F48" s="62">
        <f>'Glad70-before-LQ'!F48*$CG48*F$93</f>
        <v>6.132503172965e-06</v>
      </c>
      <c r="G48" s="62">
        <f>'Glad70-before-LQ'!G48*$CG48*G$93</f>
        <v>1.08792017392915e-05</v>
      </c>
      <c r="H48" s="62">
        <f>'Glad70-before-LQ'!H48*$CG48*H$93</f>
        <v>8.32619633065684e-06</v>
      </c>
      <c r="I48" s="62">
        <f>'Glad70-before-LQ'!I48*$CG48*I$93</f>
        <v>0.000119209690905523</v>
      </c>
      <c r="J48" s="62">
        <f>'Glad70-before-LQ'!J48*$CG48*J$93</f>
        <v>0.031053636932098</v>
      </c>
      <c r="K48" s="63">
        <f>'Glad70-before-LQ'!K48*$CG48*K$93</f>
        <v>0.000503271331351578</v>
      </c>
      <c r="L48" s="62">
        <f>'Glad70-before-LQ'!L48*$CG48*L$93</f>
        <v>4.74501978434312e-05</v>
      </c>
      <c r="M48" s="62">
        <f>'Glad70-before-LQ'!M48*$CG48*M$93</f>
        <v>8.05238414098138e-05</v>
      </c>
      <c r="N48" s="62">
        <f>'Glad70-before-LQ'!N48*$CG48*N$93</f>
        <v>0.000450260631454946</v>
      </c>
      <c r="O48" s="62">
        <f>'Glad70-before-LQ'!O48*$CG48*O$93</f>
        <v>0.000111651516962349</v>
      </c>
      <c r="P48" s="62">
        <f>'Glad70-before-LQ'!P48*$CG48*P$93</f>
        <v>6.94068737720322e-06</v>
      </c>
      <c r="Q48" s="62">
        <f>'Glad70-before-LQ'!Q48*$CG48*Q$93</f>
        <v>5.29275897518404e-05</v>
      </c>
      <c r="R48" s="62">
        <f>'Glad70-before-LQ'!R48*$CG48*R$93</f>
        <v>3.37911164758938e-06</v>
      </c>
      <c r="S48" s="62">
        <f>'Glad70-before-LQ'!S48*$CG48*S$93</f>
        <v>7.07355007505822e-06</v>
      </c>
      <c r="T48" s="62">
        <f>'Glad70-before-LQ'!T48*$CG48*T$93</f>
        <v>0.000192225385768187</v>
      </c>
      <c r="U48" s="62">
        <f>'Glad70-before-LQ'!U48*$CG48*U$93</f>
        <v>0.00121264911392955</v>
      </c>
      <c r="V48" s="62">
        <f>'Glad70-before-LQ'!V48*$CG48*V$93</f>
        <v>1.87520932902439e-05</v>
      </c>
      <c r="W48" s="62">
        <f>'Glad70-before-LQ'!W48*$CG48*W$93</f>
        <v>0.000797654491216978</v>
      </c>
      <c r="X48" s="64">
        <f>'Glad70-before-LQ'!X48*$CG48*X$93</f>
        <v>0</v>
      </c>
      <c r="Y48" s="62">
        <f>'Glad70-before-LQ'!Y48*$CG48*Y$93</f>
        <v>0.00051634953783408</v>
      </c>
      <c r="Z48" s="62">
        <f>'Glad70-before-LQ'!Z48*$CG48*Z$93</f>
        <v>0.000849276800981736</v>
      </c>
      <c r="AA48" s="62">
        <f>'Glad70-before-LQ'!AA48*$CG48*AA$93</f>
        <v>0.000113519950217699</v>
      </c>
      <c r="AB48" s="62">
        <f>'Glad70-before-LQ'!AB48*$CG48*AB$93</f>
        <v>6.87197707695906e-06</v>
      </c>
      <c r="AC48" s="65">
        <f>'Glad70-before-LQ'!AC48*$CG48*AC$93</f>
        <v>0.00035910467922085</v>
      </c>
      <c r="AD48" s="62">
        <f>'Glad70-before-LQ'!AD48*$CG48*AD$93</f>
        <v>1.72331891643408e-06</v>
      </c>
      <c r="AE48" s="62">
        <f>'Glad70-before-LQ'!AE48*$CG48*AE$93</f>
        <v>3.51030515618328e-05</v>
      </c>
      <c r="AF48" s="62">
        <f>'Glad70-before-LQ'!AF48*$CG48*AF$93</f>
        <v>2.99807945912362e-05</v>
      </c>
      <c r="AG48" s="62">
        <f>'Glad70-before-LQ'!AG48*$CG48*AG$93</f>
        <v>0.000164314733368144</v>
      </c>
      <c r="AH48" s="62">
        <f>'Glad70-before-LQ'!AH48*$CG48*AH$93</f>
        <v>0.000505114814593192</v>
      </c>
      <c r="AI48" s="62">
        <f>'Glad70-before-LQ'!AI48*$CG48*AI$93</f>
        <v>0.023818918948706</v>
      </c>
      <c r="AJ48" s="62">
        <f>'Glad70-before-LQ'!AJ48*$CG48*AJ$93</f>
        <v>0.0030835443242002</v>
      </c>
      <c r="AK48" s="62">
        <f>'Glad70-before-LQ'!AK48*$CG48*AK$93</f>
        <v>0.0166042711305588</v>
      </c>
      <c r="AL48" s="62">
        <f>'Glad70-before-LQ'!AL48*$CG48*AL$93</f>
        <v>0.00604846559971428</v>
      </c>
      <c r="AM48" s="62">
        <f>'Glad70-before-LQ'!AM48*$CG48*AM$93</f>
        <v>0.0160236610981302</v>
      </c>
      <c r="AN48" s="62">
        <f>'Glad70-before-LQ'!AN48*$CG48*AN$93</f>
        <v>0.00182192521858755</v>
      </c>
      <c r="AO48" s="62">
        <f>'Glad70-before-LQ'!AO48*$CG48*AO$93</f>
        <v>0.000160267968039162</v>
      </c>
      <c r="AP48" s="62">
        <f>'Glad70-before-LQ'!AP48*$CG48*AP$93</f>
        <v>0.0587194617463722</v>
      </c>
      <c r="AQ48" s="62">
        <f>'Glad70-before-LQ'!AQ48*$CG48*AQ$93</f>
        <v>0.0007259852531139119</v>
      </c>
      <c r="AR48" s="62">
        <f>'Glad70-before-LQ'!AR48*$CG48*AR$93</f>
        <v>6.0581874819452e-05</v>
      </c>
      <c r="AS48" s="62">
        <f>'Glad70-before-LQ'!AS48*$CG48*AS$93</f>
        <v>0.00238693891756606</v>
      </c>
      <c r="AT48" s="62">
        <f>'Glad70-before-LQ'!AT48*$CG48*AT$93</f>
        <v>4.53386383892846e-05</v>
      </c>
      <c r="AU48" s="62">
        <f>'Glad70-before-LQ'!AU48*$CG48*AU$93</f>
        <v>0.383734883773788</v>
      </c>
      <c r="AV48" s="62">
        <f>'Glad70-before-LQ'!AV48*$CG48*AV$93</f>
        <v>0.160829628098009</v>
      </c>
      <c r="AW48" s="62">
        <f>'Glad70-before-LQ'!AW48*$CG48*AW$93</f>
        <v>1.44524620137904e-06</v>
      </c>
      <c r="AX48" s="62">
        <f>'Glad70-before-LQ'!AX48*$CG48*AX$93</f>
        <v>0.0171151647831421</v>
      </c>
      <c r="AY48" s="62">
        <f>'Glad70-before-LQ'!AY48*$CG48*AY$93</f>
        <v>0.0040291722175992</v>
      </c>
      <c r="AZ48" s="62">
        <f>'Glad70-before-LQ'!AZ48*$CG48*AZ$93</f>
        <v>0.00120454879240551</v>
      </c>
      <c r="BA48" s="62">
        <f>'Glad70-before-LQ'!BA48*$CG48*BA$93</f>
        <v>0.000624047055248266</v>
      </c>
      <c r="BB48" s="62">
        <f>'Glad70-before-LQ'!BB48*$CG48*BB$93</f>
        <v>0.000171540646641309</v>
      </c>
      <c r="BC48" s="62">
        <f>'Glad70-before-LQ'!BC48*$CG48*BC$93</f>
        <v>0.0946440655115144</v>
      </c>
      <c r="BD48" s="62">
        <f>'Glad70-before-LQ'!BD48*$CG48*BD$93</f>
        <v>0.0189840360429001</v>
      </c>
      <c r="BE48" s="62">
        <f>'Glad70-before-LQ'!BE48*$CG48*BE$93</f>
        <v>0.432250872444328</v>
      </c>
      <c r="BF48" s="62">
        <f>'Glad70-before-LQ'!BF48*$CG48*BF$93</f>
        <v>7.90884485056974e-05</v>
      </c>
      <c r="BG48" s="62">
        <f>'Glad70-before-LQ'!BG48*$CG48*BG$93</f>
        <v>0.31290900504489</v>
      </c>
      <c r="BH48" s="62">
        <f>'Glad70-before-LQ'!BH48*$CG48*BH$93</f>
        <v>0.000972685059477692</v>
      </c>
      <c r="BI48" s="62">
        <f>'Glad70-before-LQ'!BI48*$CG48*BI$93</f>
        <v>0.008568744398599721</v>
      </c>
      <c r="BJ48" s="62">
        <f>'Glad70-before-LQ'!BJ48*$CG48*BJ$93</f>
        <v>0.000101306850637779</v>
      </c>
      <c r="BK48" s="62">
        <f>'Glad70-before-LQ'!BK48*$CG48*BK$93</f>
        <v>0.0677088802949026</v>
      </c>
      <c r="BL48" s="62">
        <f>'Glad70-before-LQ'!BL48*$CG48*BL$93</f>
        <v>0.102266611384348</v>
      </c>
      <c r="BM48" s="62">
        <f>'Glad70-before-LQ'!BM48*$CG48*BM$93</f>
        <v>0.0144299830890726</v>
      </c>
      <c r="BN48" s="62">
        <f>'Glad70-before-LQ'!BN48*$CG48*BN$93</f>
        <v>0.0010008433854939</v>
      </c>
      <c r="BO48" s="62">
        <f>'Glad70-before-LQ'!BO48*$CG48*BO$93</f>
        <v>0.00853911653927612</v>
      </c>
      <c r="BP48" s="62">
        <f>'Glad70-before-LQ'!BP48*$CG48*BP$93</f>
        <v>0.0123997568474152</v>
      </c>
      <c r="BQ48" s="62">
        <f>'Glad70-before-LQ'!BQ48*$CG48*BQ$93</f>
        <v>0.021157229338732</v>
      </c>
      <c r="BR48" s="62">
        <f>'Glad70-before-LQ'!BR48*$CG48*BR$93</f>
        <v>0.000248962107288126</v>
      </c>
      <c r="BS48" s="62">
        <f>'Glad70-before-LQ'!BS48*$CG48*BS$93</f>
        <v>0.00261598026705262</v>
      </c>
      <c r="BT48" s="62">
        <f>'Glad70-before-LQ'!BT48*$CG48*BT$93</f>
        <v>0.00413047937826496</v>
      </c>
      <c r="BU48" s="62">
        <f>'Glad70-before-LQ'!BU48*$CG48*BU$93</f>
        <v>0.0134999084681341</v>
      </c>
      <c r="BV48" s="4">
        <f>SUM(D48:BU48)</f>
        <v>1.8512043563539</v>
      </c>
      <c r="BW48" s="66">
        <f>'Glad-base'!BW48*'Households'!$B$3/'Households'!$B$7</f>
        <v>3.5070519015139</v>
      </c>
      <c r="BX48" s="66">
        <f>'Glad-base'!BX48*'Households'!$B$3/'Households'!$B$7</f>
        <v>1.1006379915757</v>
      </c>
      <c r="BY48" s="66">
        <f>'Glad-base'!BY48*'Businesses'!$B$4/'Businesses'!$C$4</f>
        <v>1.61938809008465</v>
      </c>
      <c r="BZ48" s="66">
        <f>'Glad-base'!BZ48*'Households'!$B$3/'Households'!$B$7</f>
        <v>0.00481975711637487</v>
      </c>
      <c r="CA48" s="66">
        <f>'Glad-base'!CA48*'Households'!$B$3/'Households'!$B$7</f>
        <v>1.30627747881565</v>
      </c>
      <c r="CB48" s="66">
        <f>'Glad-base'!CB48*'Glad-id-output'!B46/'Glad-id-output'!E46</f>
        <v>0.00187487690348079</v>
      </c>
      <c r="CC48" s="62">
        <f>'Exports'!D49</f>
        <v>0.5</v>
      </c>
      <c r="CD48" s="4">
        <f>SUM(BW48:CC48)</f>
        <v>8.040050096009759</v>
      </c>
      <c r="CE48" s="4">
        <f>SUM(CD48,BV48)</f>
        <v>9.891254452363659</v>
      </c>
      <c r="CF48" s="67">
        <v>0.000913371122658347</v>
      </c>
      <c r="CG48" s="67">
        <f>'Glad-id-output'!I46</f>
        <v>0.2</v>
      </c>
    </row>
    <row r="49" ht="20.05" customHeight="1">
      <c r="A49" t="s" s="58">
        <v>1</v>
      </c>
      <c r="B49" s="59">
        <v>45</v>
      </c>
      <c r="C49" t="s" s="60">
        <v>205</v>
      </c>
      <c r="D49" s="61">
        <f>'Glad70-before-LQ'!D49*$CG49*D$93</f>
        <v>0.00124640664648676</v>
      </c>
      <c r="E49" s="62">
        <f>'Glad70-before-LQ'!E49*$CG49*E$93</f>
        <v>0.0142147827918761</v>
      </c>
      <c r="F49" s="62">
        <f>'Glad70-before-LQ'!F49*$CG49*F$93</f>
        <v>0</v>
      </c>
      <c r="G49" s="62">
        <f>'Glad70-before-LQ'!G49*$CG49*G$93</f>
        <v>0.007550284905448</v>
      </c>
      <c r="H49" s="62">
        <f>'Glad70-before-LQ'!H49*$CG49*H$93</f>
        <v>0.00271144716052557</v>
      </c>
      <c r="I49" s="62">
        <f>'Glad70-before-LQ'!I49*$CG49*I$93</f>
        <v>0.00302174553899493</v>
      </c>
      <c r="J49" s="62">
        <f>'Glad70-before-LQ'!J49*$CG49*J$93</f>
        <v>0.143521319050346</v>
      </c>
      <c r="K49" s="63">
        <f>'Glad70-before-LQ'!K49*$CG49*K$93</f>
        <v>0.0507869900207512</v>
      </c>
      <c r="L49" s="62">
        <f>'Glad70-before-LQ'!L49*$CG49*L$93</f>
        <v>0.00735304165324544</v>
      </c>
      <c r="M49" s="62">
        <f>'Glad70-before-LQ'!M49*$CG49*M$93</f>
        <v>0.00683759184250912</v>
      </c>
      <c r="N49" s="62">
        <f>'Glad70-before-LQ'!N49*$CG49*N$93</f>
        <v>0.0144060073720118</v>
      </c>
      <c r="O49" s="62">
        <f>'Glad70-before-LQ'!O49*$CG49*O$93</f>
        <v>0.009630297149764161</v>
      </c>
      <c r="P49" s="62">
        <f>'Glad70-before-LQ'!P49*$CG49*P$93</f>
        <v>0.000165929346714676</v>
      </c>
      <c r="Q49" s="62">
        <f>'Glad70-before-LQ'!Q49*$CG49*Q$93</f>
        <v>0.00300267789843706</v>
      </c>
      <c r="R49" s="62">
        <f>'Glad70-before-LQ'!R49*$CG49*R$93</f>
        <v>0.000158453903474698</v>
      </c>
      <c r="S49" s="62">
        <f>'Glad70-before-LQ'!S49*$CG49*S$93</f>
        <v>0.000374450246984086</v>
      </c>
      <c r="T49" s="62">
        <f>'Glad70-before-LQ'!T49*$CG49*T$93</f>
        <v>0.000269649499480373</v>
      </c>
      <c r="U49" s="62">
        <f>'Glad70-before-LQ'!U49*$CG49*U$93</f>
        <v>0.313320048634712</v>
      </c>
      <c r="V49" s="62">
        <f>'Glad70-before-LQ'!V49*$CG49*V$93</f>
        <v>0.0053342982962206</v>
      </c>
      <c r="W49" s="62">
        <f>'Glad70-before-LQ'!W49*$CG49*W$93</f>
        <v>0.0409355239930336</v>
      </c>
      <c r="X49" s="64">
        <f>'Glad70-before-LQ'!X49*$CG49*X$93</f>
        <v>0</v>
      </c>
      <c r="Y49" s="62">
        <f>'Glad70-before-LQ'!Y49*$CG49*Y$93</f>
        <v>0.0294376948216597</v>
      </c>
      <c r="Z49" s="62">
        <f>'Glad70-before-LQ'!Z49*$CG49*Z$93</f>
        <v>0.08497350438599641</v>
      </c>
      <c r="AA49" s="62">
        <f>'Glad70-before-LQ'!AA49*$CG49*AA$93</f>
        <v>0.0140864603217176</v>
      </c>
      <c r="AB49" s="62">
        <f>'Glad70-before-LQ'!AB49*$CG49*AB$93</f>
        <v>0.000182225548954081</v>
      </c>
      <c r="AC49" s="65">
        <f>'Glad70-before-LQ'!AC49*$CG49*AC$93</f>
        <v>0.0227456407360405</v>
      </c>
      <c r="AD49" s="62">
        <f>'Glad70-before-LQ'!AD49*$CG49*AD$93</f>
        <v>0.00100444873986443</v>
      </c>
      <c r="AE49" s="62">
        <f>'Glad70-before-LQ'!AE49*$CG49*AE$93</f>
        <v>0.0172396561008019</v>
      </c>
      <c r="AF49" s="62">
        <f>'Glad70-before-LQ'!AF49*$CG49*AF$93</f>
        <v>0.0586712682086988</v>
      </c>
      <c r="AG49" s="62">
        <f>'Glad70-before-LQ'!AG49*$CG49*AG$93</f>
        <v>0.016652921883178</v>
      </c>
      <c r="AH49" s="62">
        <f>'Glad70-before-LQ'!AH49*$CG49*AH$93</f>
        <v>0.100381529324295</v>
      </c>
      <c r="AI49" s="62">
        <f>'Glad70-before-LQ'!AI49*$CG49*AI$93</f>
        <v>0.449688313778624</v>
      </c>
      <c r="AJ49" s="62">
        <f>'Glad70-before-LQ'!AJ49*$CG49*AJ$93</f>
        <v>0.241663239130427</v>
      </c>
      <c r="AK49" s="62">
        <f>'Glad70-before-LQ'!AK49*$CG49*AK$93</f>
        <v>1.22217145184846</v>
      </c>
      <c r="AL49" s="62">
        <f>'Glad70-before-LQ'!AL49*$CG49*AL$93</f>
        <v>0.639565082302148</v>
      </c>
      <c r="AM49" s="62">
        <f>'Glad70-before-LQ'!AM49*$CG49*AM$93</f>
        <v>1.39531449374752</v>
      </c>
      <c r="AN49" s="62">
        <f>'Glad70-before-LQ'!AN49*$CG49*AN$93</f>
        <v>0.0845488382033632</v>
      </c>
      <c r="AO49" s="62">
        <f>'Glad70-before-LQ'!AO49*$CG49*AO$93</f>
        <v>0.00111679523550056</v>
      </c>
      <c r="AP49" s="62">
        <f>'Glad70-before-LQ'!AP49*$CG49*AP$93</f>
        <v>0.0188007966185125</v>
      </c>
      <c r="AQ49" s="62">
        <f>'Glad70-before-LQ'!AQ49*$CG49*AQ$93</f>
        <v>0.08004146008540521</v>
      </c>
      <c r="AR49" s="62">
        <f>'Glad70-before-LQ'!AR49*$CG49*AR$93</f>
        <v>0.0148124352855732</v>
      </c>
      <c r="AS49" s="62">
        <f>'Glad70-before-LQ'!AS49*$CG49*AS$93</f>
        <v>0.262064042838847</v>
      </c>
      <c r="AT49" s="62">
        <f>'Glad70-before-LQ'!AT49*$CG49*AT$93</f>
        <v>0.000117156496136802</v>
      </c>
      <c r="AU49" s="62">
        <f>'Glad70-before-LQ'!AU49*$CG49*AU$93</f>
        <v>0.0488653185273768</v>
      </c>
      <c r="AV49" s="62">
        <f>'Glad70-before-LQ'!AV49*$CG49*AV$93</f>
        <v>0.00770312091261468</v>
      </c>
      <c r="AW49" s="62">
        <f>'Glad70-before-LQ'!AW49*$CG49*AW$93</f>
        <v>0.00675449837246948</v>
      </c>
      <c r="AX49" s="62">
        <f>'Glad70-before-LQ'!AX49*$CG49*AX$93</f>
        <v>0.171835204911484</v>
      </c>
      <c r="AY49" s="62">
        <f>'Glad70-before-LQ'!AY49*$CG49*AY$93</f>
        <v>0.0061359027040042</v>
      </c>
      <c r="AZ49" s="62">
        <f>'Glad70-before-LQ'!AZ49*$CG49*AZ$93</f>
        <v>0.122234000064483</v>
      </c>
      <c r="BA49" s="62">
        <f>'Glad70-before-LQ'!BA49*$CG49*BA$93</f>
        <v>0.012555433548469</v>
      </c>
      <c r="BB49" s="62">
        <f>'Glad70-before-LQ'!BB49*$CG49*BB$93</f>
        <v>0.0119156206381806</v>
      </c>
      <c r="BC49" s="62">
        <f>'Glad70-before-LQ'!BC49*$CG49*BC$93</f>
        <v>0.427319648017896</v>
      </c>
      <c r="BD49" s="62">
        <f>'Glad70-before-LQ'!BD49*$CG49*BD$93</f>
        <v>0.252759223504212</v>
      </c>
      <c r="BE49" s="62">
        <f>'Glad70-before-LQ'!BE49*$CG49*BE$93</f>
        <v>1.35529634134815</v>
      </c>
      <c r="BF49" s="62">
        <f>'Glad70-before-LQ'!BF49*$CG49*BF$93</f>
        <v>0.000498597025579472</v>
      </c>
      <c r="BG49" s="62">
        <f>'Glad70-before-LQ'!BG49*$CG49*BG$93</f>
        <v>0.609034192686188</v>
      </c>
      <c r="BH49" s="62">
        <f>'Glad70-before-LQ'!BH49*$CG49*BH$93</f>
        <v>0.335362478034774</v>
      </c>
      <c r="BI49" s="62">
        <f>'Glad70-before-LQ'!BI49*$CG49*BI$93</f>
        <v>0.0578166984376364</v>
      </c>
      <c r="BJ49" s="62">
        <f>'Glad70-before-LQ'!BJ49*$CG49*BJ$93</f>
        <v>0.00124471956276303</v>
      </c>
      <c r="BK49" s="62">
        <f>'Glad70-before-LQ'!BK49*$CG49*BK$93</f>
        <v>0.259145670773841</v>
      </c>
      <c r="BL49" s="62">
        <f>'Glad70-before-LQ'!BL49*$CG49*BL$93</f>
        <v>0.232456518857428</v>
      </c>
      <c r="BM49" s="62">
        <f>'Glad70-before-LQ'!BM49*$CG49*BM$93</f>
        <v>0.0368700849772431</v>
      </c>
      <c r="BN49" s="62">
        <f>'Glad70-before-LQ'!BN49*$CG49*BN$93</f>
        <v>0.00260017415126278</v>
      </c>
      <c r="BO49" s="62">
        <f>'Glad70-before-LQ'!BO49*$CG49*BO$93</f>
        <v>0.7189835701060761</v>
      </c>
      <c r="BP49" s="62">
        <f>'Glad70-before-LQ'!BP49*$CG49*BP$93</f>
        <v>0.541266870261632</v>
      </c>
      <c r="BQ49" s="62">
        <f>'Glad70-before-LQ'!BQ49*$CG49*BQ$93</f>
        <v>0.0272034976755177</v>
      </c>
      <c r="BR49" s="62">
        <f>'Glad70-before-LQ'!BR49*$CG49*BR$93</f>
        <v>0.0448846168487324</v>
      </c>
      <c r="BS49" s="62">
        <f>'Glad70-before-LQ'!BS49*$CG49*BS$93</f>
        <v>0.0255537757944725</v>
      </c>
      <c r="BT49" s="62">
        <f>'Glad70-before-LQ'!BT49*$CG49*BT$93</f>
        <v>0.101161974747125</v>
      </c>
      <c r="BU49" s="62">
        <f>'Glad70-before-LQ'!BU49*$CG49*BU$93</f>
        <v>0.114959731360804</v>
      </c>
      <c r="BV49" s="4">
        <f>SUM(D49:BU49)</f>
        <v>10.9125378854432</v>
      </c>
      <c r="BW49" s="66">
        <f>'Glad-base'!BW49*'Households'!$B$3/'Households'!$B$7</f>
        <v>6.28630644670443</v>
      </c>
      <c r="BX49" s="66">
        <f>'Glad-base'!BX49*'Households'!$B$3/'Households'!$B$7</f>
        <v>2.07832112499485</v>
      </c>
      <c r="BY49" s="66">
        <f>'Glad-base'!BY49*'Businesses'!$B$4/'Businesses'!$C$4</f>
        <v>0.521953974834986</v>
      </c>
      <c r="BZ49" s="66">
        <f>'Glad-base'!BZ49*'Households'!$B$3/'Households'!$B$7</f>
        <v>0.0024454057569516</v>
      </c>
      <c r="CA49" s="66">
        <f>'Glad-base'!CA49*'Households'!$B$3/'Households'!$B$7</f>
        <v>0.0420543512564367</v>
      </c>
      <c r="CB49" s="66">
        <f>'Glad-base'!CB49*'Glad-id-output'!B47/'Glad-id-output'!E47</f>
        <v>0</v>
      </c>
      <c r="CC49" s="62">
        <f>'Exports'!D50</f>
        <v>0.3</v>
      </c>
      <c r="CD49" s="4">
        <f>SUM(BW49:CC49)</f>
        <v>9.231081303547651</v>
      </c>
      <c r="CE49" s="4">
        <f>SUM(CD49,BV49)</f>
        <v>20.1436191889909</v>
      </c>
      <c r="CF49" s="67">
        <v>0.000475695092606537</v>
      </c>
      <c r="CG49" s="67">
        <f>'Glad-id-output'!I47</f>
        <v>0.4</v>
      </c>
    </row>
    <row r="50" ht="20.05" customHeight="1">
      <c r="A50" t="s" s="58">
        <v>1</v>
      </c>
      <c r="B50" s="59">
        <v>46</v>
      </c>
      <c r="C50" t="s" s="60">
        <v>134</v>
      </c>
      <c r="D50" s="61">
        <f>'Glad70-before-LQ'!D50*$CG50*D$93</f>
        <v>0.0326916886200929</v>
      </c>
      <c r="E50" s="62">
        <f>'Glad70-before-LQ'!E50*$CG50*E$93</f>
        <v>0.000626011776420993</v>
      </c>
      <c r="F50" s="62">
        <f>'Glad70-before-LQ'!F50*$CG50*F$93</f>
        <v>1.26482877942404e-05</v>
      </c>
      <c r="G50" s="62">
        <f>'Glad70-before-LQ'!G50*$CG50*G$93</f>
        <v>0.000769450863998089</v>
      </c>
      <c r="H50" s="62">
        <f>'Glad70-before-LQ'!H50*$CG50*H$93</f>
        <v>0.001134838307228</v>
      </c>
      <c r="I50" s="62">
        <f>'Glad70-before-LQ'!I50*$CG50*I$93</f>
        <v>0.0574752064264</v>
      </c>
      <c r="J50" s="62">
        <f>'Glad70-before-LQ'!J50*$CG50*J$93</f>
        <v>1.56214146953417</v>
      </c>
      <c r="K50" s="63">
        <f>'Glad70-before-LQ'!K50*$CG50*K$93</f>
        <v>0.0872898856824092</v>
      </c>
      <c r="L50" s="62">
        <f>'Glad70-before-LQ'!L50*$CG50*L$93</f>
        <v>0.0123243814911769</v>
      </c>
      <c r="M50" s="62">
        <f>'Glad70-before-LQ'!M50*$CG50*M$93</f>
        <v>0.0136199510197351</v>
      </c>
      <c r="N50" s="62">
        <f>'Glad70-before-LQ'!N50*$CG50*N$93</f>
        <v>0.0172584984867028</v>
      </c>
      <c r="O50" s="62">
        <f>'Glad70-before-LQ'!O50*$CG50*O$93</f>
        <v>0.0247140097297279</v>
      </c>
      <c r="P50" s="62">
        <f>'Glad70-before-LQ'!P50*$CG50*P$93</f>
        <v>0.00326531837208038</v>
      </c>
      <c r="Q50" s="62">
        <f>'Glad70-before-LQ'!Q50*$CG50*Q$93</f>
        <v>0.0116558986765864</v>
      </c>
      <c r="R50" s="62">
        <f>'Glad70-before-LQ'!R50*$CG50*R$93</f>
        <v>0.0242349869505112</v>
      </c>
      <c r="S50" s="62">
        <f>'Glad70-before-LQ'!S50*$CG50*S$93</f>
        <v>0.00793225539115926</v>
      </c>
      <c r="T50" s="62">
        <f>'Glad70-before-LQ'!T50*$CG50*T$93</f>
        <v>0.112834420452567</v>
      </c>
      <c r="U50" s="62">
        <f>'Glad70-before-LQ'!U50*$CG50*U$93</f>
        <v>0.757042099677059</v>
      </c>
      <c r="V50" s="62">
        <f>'Glad70-before-LQ'!V50*$CG50*V$93</f>
        <v>0.0342343787662717</v>
      </c>
      <c r="W50" s="62">
        <f>'Glad70-before-LQ'!W50*$CG50*W$93</f>
        <v>0.776479746971495</v>
      </c>
      <c r="X50" s="64">
        <f>'Glad70-before-LQ'!X50*$CG50*X$93</f>
        <v>0</v>
      </c>
      <c r="Y50" s="62">
        <f>'Glad70-before-LQ'!Y50*$CG50*Y$93</f>
        <v>0.255082867205529</v>
      </c>
      <c r="Z50" s="62">
        <f>'Glad70-before-LQ'!Z50*$CG50*Z$93</f>
        <v>0.177950578134681</v>
      </c>
      <c r="AA50" s="62">
        <f>'Glad70-before-LQ'!AA50*$CG50*AA$93</f>
        <v>0.0906993067064651</v>
      </c>
      <c r="AB50" s="62">
        <f>'Glad70-before-LQ'!AB50*$CG50*AB$93</f>
        <v>0.00122310794205381</v>
      </c>
      <c r="AC50" s="65">
        <f>'Glad70-before-LQ'!AC50*$CG50*AC$93</f>
        <v>0.578996203129961</v>
      </c>
      <c r="AD50" s="62">
        <f>'Glad70-before-LQ'!AD50*$CG50*AD$93</f>
        <v>0.00369992036308616</v>
      </c>
      <c r="AE50" s="62">
        <f>'Glad70-before-LQ'!AE50*$CG50*AE$93</f>
        <v>0.041720105599776</v>
      </c>
      <c r="AF50" s="62">
        <f>'Glad70-before-LQ'!AF50*$CG50*AF$93</f>
        <v>0.252869653475469</v>
      </c>
      <c r="AG50" s="62">
        <f>'Glad70-before-LQ'!AG50*$CG50*AG$93</f>
        <v>0.195383246949027</v>
      </c>
      <c r="AH50" s="62">
        <f>'Glad70-before-LQ'!AH50*$CG50*AH$93</f>
        <v>0.707364652962002</v>
      </c>
      <c r="AI50" s="62">
        <f>'Glad70-before-LQ'!AI50*$CG50*AI$93</f>
        <v>0.414436112084112</v>
      </c>
      <c r="AJ50" s="62">
        <f>'Glad70-before-LQ'!AJ50*$CG50*AJ$93</f>
        <v>0.975640019104597</v>
      </c>
      <c r="AK50" s="62">
        <f>'Glad70-before-LQ'!AK50*$CG50*AK$93</f>
        <v>2.8770504455307</v>
      </c>
      <c r="AL50" s="62">
        <f>'Glad70-before-LQ'!AL50*$CG50*AL$93</f>
        <v>0.250267670637309</v>
      </c>
      <c r="AM50" s="62">
        <f>'Glad70-before-LQ'!AM50*$CG50*AM$93</f>
        <v>0.135147771094588</v>
      </c>
      <c r="AN50" s="62">
        <f>'Glad70-before-LQ'!AN50*$CG50*AN$93</f>
        <v>0.5703546025778941</v>
      </c>
      <c r="AO50" s="62">
        <f>'Glad70-before-LQ'!AO50*$CG50*AO$93</f>
        <v>0.157478058353454</v>
      </c>
      <c r="AP50" s="62">
        <f>'Glad70-before-LQ'!AP50*$CG50*AP$93</f>
        <v>0.147713675296528</v>
      </c>
      <c r="AQ50" s="62">
        <f>'Glad70-before-LQ'!AQ50*$CG50*AQ$93</f>
        <v>0.00658278258802926</v>
      </c>
      <c r="AR50" s="62">
        <f>'Glad70-before-LQ'!AR50*$CG50*AR$93</f>
        <v>0.13291143883362</v>
      </c>
      <c r="AS50" s="62">
        <f>'Glad70-before-LQ'!AS50*$CG50*AS$93</f>
        <v>1.3121803716425</v>
      </c>
      <c r="AT50" s="62">
        <f>'Glad70-before-LQ'!AT50*$CG50*AT$93</f>
        <v>0.0381957615298694</v>
      </c>
      <c r="AU50" s="62">
        <f>'Glad70-before-LQ'!AU50*$CG50*AU$93</f>
        <v>0.0516632117525711</v>
      </c>
      <c r="AV50" s="62">
        <f>'Glad70-before-LQ'!AV50*$CG50*AV$93</f>
        <v>0.00315794468482683</v>
      </c>
      <c r="AW50" s="62">
        <f>'Glad70-before-LQ'!AW50*$CG50*AW$93</f>
        <v>0.054769883535103</v>
      </c>
      <c r="AX50" s="62">
        <f>'Glad70-before-LQ'!AX50*$CG50*AX$93</f>
        <v>0.17310608173891</v>
      </c>
      <c r="AY50" s="62">
        <f>'Glad70-before-LQ'!AY50*$CG50*AY$93</f>
        <v>0.0701280451853625</v>
      </c>
      <c r="AZ50" s="62">
        <f>'Glad70-before-LQ'!AZ50*$CG50*AZ$93</f>
        <v>0.328984649066014</v>
      </c>
      <c r="BA50" s="62">
        <f>'Glad70-before-LQ'!BA50*$CG50*BA$93</f>
        <v>0.0576206003870399</v>
      </c>
      <c r="BB50" s="62">
        <f>'Glad70-before-LQ'!BB50*$CG50*BB$93</f>
        <v>0.344463268837847</v>
      </c>
      <c r="BC50" s="62">
        <f>'Glad70-before-LQ'!BC50*$CG50*BC$93</f>
        <v>0.348555089282731</v>
      </c>
      <c r="BD50" s="62">
        <f>'Glad70-before-LQ'!BD50*$CG50*BD$93</f>
        <v>0.150778468021277</v>
      </c>
      <c r="BE50" s="62">
        <f>'Glad70-before-LQ'!BE50*$CG50*BE$93</f>
        <v>3.21880941158818</v>
      </c>
      <c r="BF50" s="62">
        <f>'Glad70-before-LQ'!BF50*$CG50*BF$93</f>
        <v>0.0389590291989055</v>
      </c>
      <c r="BG50" s="62">
        <f>'Glad70-before-LQ'!BG50*$CG50*BG$93</f>
        <v>0.783686288722267</v>
      </c>
      <c r="BH50" s="62">
        <f>'Glad70-before-LQ'!BH50*$CG50*BH$93</f>
        <v>0.160462153566415</v>
      </c>
      <c r="BI50" s="62">
        <f>'Glad70-before-LQ'!BI50*$CG50*BI$93</f>
        <v>0.681427473300218</v>
      </c>
      <c r="BJ50" s="62">
        <f>'Glad70-before-LQ'!BJ50*$CG50*BJ$93</f>
        <v>0.000639619085634156</v>
      </c>
      <c r="BK50" s="62">
        <f>'Glad70-before-LQ'!BK50*$CG50*BK$93</f>
        <v>0.461279115273862</v>
      </c>
      <c r="BL50" s="62">
        <f>'Glad70-before-LQ'!BL50*$CG50*BL$93</f>
        <v>1.82022148934168</v>
      </c>
      <c r="BM50" s="62">
        <f>'Glad70-before-LQ'!BM50*$CG50*BM$93</f>
        <v>0.344919855172939</v>
      </c>
      <c r="BN50" s="62">
        <f>'Glad70-before-LQ'!BN50*$CG50*BN$93</f>
        <v>0.176529882702775</v>
      </c>
      <c r="BO50" s="62">
        <f>'Glad70-before-LQ'!BO50*$CG50*BO$93</f>
        <v>0.6823651171512291</v>
      </c>
      <c r="BP50" s="62">
        <f>'Glad70-before-LQ'!BP50*$CG50*BP$93</f>
        <v>0.458123399985563</v>
      </c>
      <c r="BQ50" s="62">
        <f>'Glad70-before-LQ'!BQ50*$CG50*BQ$93</f>
        <v>0.0754759039755287</v>
      </c>
      <c r="BR50" s="62">
        <f>'Glad70-before-LQ'!BR50*$CG50*BR$93</f>
        <v>0.050327859289656</v>
      </c>
      <c r="BS50" s="62">
        <f>'Glad70-before-LQ'!BS50*$CG50*BS$93</f>
        <v>0.0172579489837303</v>
      </c>
      <c r="BT50" s="62">
        <f>'Glad70-before-LQ'!BT50*$CG50*BT$93</f>
        <v>0.276641415905518</v>
      </c>
      <c r="BU50" s="62">
        <f>'Glad70-before-LQ'!BU50*$CG50*BU$93</f>
        <v>0.445206326901153</v>
      </c>
      <c r="BV50" s="4">
        <f>SUM(D50:BU50)</f>
        <v>24.1362450298618</v>
      </c>
      <c r="BW50" s="66">
        <f>'Glad-base'!BW50*'Households'!$B$3/'Households'!$B$7</f>
        <v>7.0962997092173</v>
      </c>
      <c r="BX50" s="66">
        <f>'Glad-base'!BX50*'Households'!$B$3/'Households'!$B$7</f>
        <v>0.115926443759011</v>
      </c>
      <c r="BY50" s="66">
        <f>'Glad-base'!BY50*'Businesses'!$B$4/'Businesses'!$C$4</f>
        <v>0.149318974093618</v>
      </c>
      <c r="BZ50" s="66">
        <f>'Glad-base'!BZ50*'Households'!$B$3/'Households'!$B$7</f>
        <v>0.00679196446961895</v>
      </c>
      <c r="CA50" s="66">
        <f>'Glad-base'!CA50*'Households'!$B$3/'Households'!$B$7</f>
        <v>0.06332051446961889</v>
      </c>
      <c r="CB50" s="66">
        <f>'Glad-base'!CB50*'Glad-id-output'!B48/'Glad-id-output'!E48</f>
        <v>-2.32681966987272e-05</v>
      </c>
      <c r="CC50" s="62">
        <f>'Exports'!D51</f>
        <v>0</v>
      </c>
      <c r="CD50" s="4">
        <f>SUM(BW50:CC50)</f>
        <v>7.43163433781247</v>
      </c>
      <c r="CE50" s="4">
        <f>SUM(CD50,BV50)</f>
        <v>31.5678793676743</v>
      </c>
      <c r="CF50" s="67">
        <v>0.000133571737650558</v>
      </c>
      <c r="CG50" s="67">
        <f>'Glad-id-output'!I48</f>
        <v>0.7</v>
      </c>
    </row>
    <row r="51" ht="20.05" customHeight="1">
      <c r="A51" t="s" s="58">
        <v>1</v>
      </c>
      <c r="B51" s="59">
        <v>47</v>
      </c>
      <c r="C51" t="s" s="60">
        <v>206</v>
      </c>
      <c r="D51" s="61">
        <f>'Glad70-before-LQ'!D51*$CG51*D$93</f>
        <v>0.0446726066090666</v>
      </c>
      <c r="E51" s="62">
        <f>'Glad70-before-LQ'!E51*$CG51*E$93</f>
        <v>0.00211845312340506</v>
      </c>
      <c r="F51" s="62">
        <f>'Glad70-before-LQ'!F51*$CG51*F$93</f>
        <v>2.16280245832248e-05</v>
      </c>
      <c r="G51" s="62">
        <f>'Glad70-before-LQ'!G51*$CG51*G$93</f>
        <v>0.002356982029277</v>
      </c>
      <c r="H51" s="62">
        <f>'Glad70-before-LQ'!H51*$CG51*H$93</f>
        <v>0.00346134260243076</v>
      </c>
      <c r="I51" s="62">
        <f>'Glad70-before-LQ'!I51*$CG51*I$93</f>
        <v>0.0323507061835684</v>
      </c>
      <c r="J51" s="62">
        <f>'Glad70-before-LQ'!J51*$CG51*J$93</f>
        <v>1.03245945064496</v>
      </c>
      <c r="K51" s="63">
        <f>'Glad70-before-LQ'!K51*$CG51*K$93</f>
        <v>0.0647676282823296</v>
      </c>
      <c r="L51" s="62">
        <f>'Glad70-before-LQ'!L51*$CG51*L$93</f>
        <v>0.008330615100962179</v>
      </c>
      <c r="M51" s="62">
        <f>'Glad70-before-LQ'!M51*$CG51*M$93</f>
        <v>0.0269926196045024</v>
      </c>
      <c r="N51" s="62">
        <f>'Glad70-before-LQ'!N51*$CG51*N$93</f>
        <v>0.02420756488493</v>
      </c>
      <c r="O51" s="62">
        <f>'Glad70-before-LQ'!O51*$CG51*O$93</f>
        <v>0.0165713954123906</v>
      </c>
      <c r="P51" s="62">
        <f>'Glad70-before-LQ'!P51*$CG51*P$93</f>
        <v>0.0029706789124768</v>
      </c>
      <c r="Q51" s="62">
        <f>'Glad70-before-LQ'!Q51*$CG51*Q$93</f>
        <v>0.0102487815962574</v>
      </c>
      <c r="R51" s="62">
        <f>'Glad70-before-LQ'!R51*$CG51*R$93</f>
        <v>0.00229816026432278</v>
      </c>
      <c r="S51" s="62">
        <f>'Glad70-before-LQ'!S51*$CG51*S$93</f>
        <v>0.00771088792321894</v>
      </c>
      <c r="T51" s="62">
        <f>'Glad70-before-LQ'!T51*$CG51*T$93</f>
        <v>0.230208588036576</v>
      </c>
      <c r="U51" s="62">
        <f>'Glad70-before-LQ'!U51*$CG51*U$93</f>
        <v>0.680656118983704</v>
      </c>
      <c r="V51" s="62">
        <f>'Glad70-before-LQ'!V51*$CG51*V$93</f>
        <v>0.0276776120487406</v>
      </c>
      <c r="W51" s="62">
        <f>'Glad70-before-LQ'!W51*$CG51*W$93</f>
        <v>0.806790726487968</v>
      </c>
      <c r="X51" s="64">
        <f>'Glad70-before-LQ'!X51*$CG51*X$93</f>
        <v>0</v>
      </c>
      <c r="Y51" s="62">
        <f>'Glad70-before-LQ'!Y51*$CG51*Y$93</f>
        <v>0.41470030922428</v>
      </c>
      <c r="Z51" s="62">
        <f>'Glad70-before-LQ'!Z51*$CG51*Z$93</f>
        <v>0.170419323931516</v>
      </c>
      <c r="AA51" s="62">
        <f>'Glad70-before-LQ'!AA51*$CG51*AA$93</f>
        <v>0.132810138562614</v>
      </c>
      <c r="AB51" s="62">
        <f>'Glad70-before-LQ'!AB51*$CG51*AB$93</f>
        <v>0.00357091371151462</v>
      </c>
      <c r="AC51" s="65">
        <f>'Glad70-before-LQ'!AC51*$CG51*AC$93</f>
        <v>0.627231139505756</v>
      </c>
      <c r="AD51" s="62">
        <f>'Glad70-before-LQ'!AD51*$CG51*AD$93</f>
        <v>0.00358973808935762</v>
      </c>
      <c r="AE51" s="62">
        <f>'Glad70-before-LQ'!AE51*$CG51*AE$93</f>
        <v>0.06992424816286801</v>
      </c>
      <c r="AF51" s="62">
        <f>'Glad70-before-LQ'!AF51*$CG51*AF$93</f>
        <v>0.192200157115791</v>
      </c>
      <c r="AG51" s="62">
        <f>'Glad70-before-LQ'!AG51*$CG51*AG$93</f>
        <v>0.236540698363756</v>
      </c>
      <c r="AH51" s="62">
        <f>'Glad70-before-LQ'!AH51*$CG51*AH$93</f>
        <v>1.00913313974843</v>
      </c>
      <c r="AI51" s="62">
        <f>'Glad70-before-LQ'!AI51*$CG51*AI$93</f>
        <v>0.58120249909866</v>
      </c>
      <c r="AJ51" s="62">
        <f>'Glad70-before-LQ'!AJ51*$CG51*AJ$93</f>
        <v>1.04940806350312</v>
      </c>
      <c r="AK51" s="62">
        <f>'Glad70-before-LQ'!AK51*$CG51*AK$93</f>
        <v>2.07812192162338</v>
      </c>
      <c r="AL51" s="62">
        <f>'Glad70-before-LQ'!AL51*$CG51*AL$93</f>
        <v>0.124206384321445</v>
      </c>
      <c r="AM51" s="62">
        <f>'Glad70-before-LQ'!AM51*$CG51*AM$93</f>
        <v>0.16983092094959</v>
      </c>
      <c r="AN51" s="62">
        <f>'Glad70-before-LQ'!AN51*$CG51*AN$93</f>
        <v>0.46695473071064</v>
      </c>
      <c r="AO51" s="62">
        <f>'Glad70-before-LQ'!AO51*$CG51*AO$93</f>
        <v>0.175471717237759</v>
      </c>
      <c r="AP51" s="62">
        <f>'Glad70-before-LQ'!AP51*$CG51*AP$93</f>
        <v>0.108452312467981</v>
      </c>
      <c r="AQ51" s="62">
        <f>'Glad70-before-LQ'!AQ51*$CG51*AQ$93</f>
        <v>0.0131471304388687</v>
      </c>
      <c r="AR51" s="62">
        <f>'Glad70-before-LQ'!AR51*$CG51*AR$93</f>
        <v>0.09258137130208199</v>
      </c>
      <c r="AS51" s="62">
        <f>'Glad70-before-LQ'!AS51*$CG51*AS$93</f>
        <v>1.35330931600304</v>
      </c>
      <c r="AT51" s="62">
        <f>'Glad70-before-LQ'!AT51*$CG51*AT$93</f>
        <v>0.034875330231981</v>
      </c>
      <c r="AU51" s="62">
        <f>'Glad70-before-LQ'!AU51*$CG51*AU$93</f>
        <v>0.00705699757241764</v>
      </c>
      <c r="AV51" s="62">
        <f>'Glad70-before-LQ'!AV51*$CG51*AV$93</f>
        <v>0.0229039575968566</v>
      </c>
      <c r="AW51" s="62">
        <f>'Glad70-before-LQ'!AW51*$CG51*AW$93</f>
        <v>0.078280523623405</v>
      </c>
      <c r="AX51" s="62">
        <f>'Glad70-before-LQ'!AX51*$CG51*AX$93</f>
        <v>0.848965973270092</v>
      </c>
      <c r="AY51" s="62">
        <f>'Glad70-before-LQ'!AY51*$CG51*AY$93</f>
        <v>0.00327495097319368</v>
      </c>
      <c r="AZ51" s="62">
        <f>'Glad70-before-LQ'!AZ51*$CG51*AZ$93</f>
        <v>0.191734881655448</v>
      </c>
      <c r="BA51" s="62">
        <f>'Glad70-before-LQ'!BA51*$CG51*BA$93</f>
        <v>0.0325624080459974</v>
      </c>
      <c r="BB51" s="62">
        <f>'Glad70-before-LQ'!BB51*$CG51*BB$93</f>
        <v>0.235619716452346</v>
      </c>
      <c r="BC51" s="62">
        <f>'Glad70-before-LQ'!BC51*$CG51*BC$93</f>
        <v>0.476284467798898</v>
      </c>
      <c r="BD51" s="62">
        <f>'Glad70-before-LQ'!BD51*$CG51*BD$93</f>
        <v>0.180154664817435</v>
      </c>
      <c r="BE51" s="62">
        <f>'Glad70-before-LQ'!BE51*$CG51*BE$93</f>
        <v>1.87482331970119</v>
      </c>
      <c r="BF51" s="62">
        <f>'Glad70-before-LQ'!BF51*$CG51*BF$93</f>
        <v>0.0341420074999186</v>
      </c>
      <c r="BG51" s="62">
        <f>'Glad70-before-LQ'!BG51*$CG51*BG$93</f>
        <v>0.937447083503936</v>
      </c>
      <c r="BH51" s="62">
        <f>'Glad70-before-LQ'!BH51*$CG51*BH$93</f>
        <v>0.225061417578344</v>
      </c>
      <c r="BI51" s="62">
        <f>'Glad70-before-LQ'!BI51*$CG51*BI$93</f>
        <v>0.732814117679054</v>
      </c>
      <c r="BJ51" s="62">
        <f>'Glad70-before-LQ'!BJ51*$CG51*BJ$93</f>
        <v>0.00106606226079801</v>
      </c>
      <c r="BK51" s="62">
        <f>'Glad70-before-LQ'!BK51*$CG51*BK$93</f>
        <v>0.37470506984683</v>
      </c>
      <c r="BL51" s="62">
        <f>'Glad70-before-LQ'!BL51*$CG51*BL$93</f>
        <v>1.91517531705942</v>
      </c>
      <c r="BM51" s="62">
        <f>'Glad70-before-LQ'!BM51*$CG51*BM$93</f>
        <v>0.20811498278787</v>
      </c>
      <c r="BN51" s="62">
        <f>'Glad70-before-LQ'!BN51*$CG51*BN$93</f>
        <v>0.0472603876107716</v>
      </c>
      <c r="BO51" s="62">
        <f>'Glad70-before-LQ'!BO51*$CG51*BO$93</f>
        <v>1.30250844086123</v>
      </c>
      <c r="BP51" s="62">
        <f>'Glad70-before-LQ'!BP51*$CG51*BP$93</f>
        <v>0.396356971066032</v>
      </c>
      <c r="BQ51" s="62">
        <f>'Glad70-before-LQ'!BQ51*$CG51*BQ$93</f>
        <v>0.0175024447484659</v>
      </c>
      <c r="BR51" s="62">
        <f>'Glad70-before-LQ'!BR51*$CG51*BR$93</f>
        <v>0.0421175197550584</v>
      </c>
      <c r="BS51" s="62">
        <f>'Glad70-before-LQ'!BS51*$CG51*BS$93</f>
        <v>0.0144597478901759</v>
      </c>
      <c r="BT51" s="62">
        <f>'Glad70-before-LQ'!BT51*$CG51*BT$93</f>
        <v>0.603078352606446</v>
      </c>
      <c r="BU51" s="62">
        <f>'Glad70-before-LQ'!BU51*$CG51*BU$93</f>
        <v>0.47836121810988</v>
      </c>
      <c r="BV51" s="4">
        <f>SUM(D51:BU51)</f>
        <v>23.4163870534316</v>
      </c>
      <c r="BW51" s="66">
        <f>'Glad-base'!BW51*'Households'!$B$3/'Households'!$B$7</f>
        <v>46.8451859489907</v>
      </c>
      <c r="BX51" s="66">
        <f>'Glad-base'!BX51*'Households'!$B$3/'Households'!$B$7</f>
        <v>0.371457462883625</v>
      </c>
      <c r="BY51" s="66">
        <f>'Glad-base'!BY51*'Businesses'!$B$4/'Businesses'!$C$4</f>
        <v>2.88070760747351</v>
      </c>
      <c r="BZ51" s="66">
        <f>'Glad-base'!BZ51*'Households'!$B$3/'Households'!$B$7</f>
        <v>1.55117601342945</v>
      </c>
      <c r="CA51" s="66">
        <f>'Glad-base'!CA51*'Households'!$B$3/'Households'!$B$7</f>
        <v>1.44995066480947</v>
      </c>
      <c r="CB51" s="66">
        <f>'Glad-base'!CB51*'Glad-id-output'!B49/'Glad-id-output'!E49</f>
        <v>0</v>
      </c>
      <c r="CC51" s="62">
        <f>'Exports'!D52</f>
        <v>1.5</v>
      </c>
      <c r="CD51" s="4">
        <f>SUM(BW51:CC51)</f>
        <v>54.5984776975868</v>
      </c>
      <c r="CE51" s="4">
        <f>SUM(CD51,BV51)</f>
        <v>78.01486475101839</v>
      </c>
      <c r="CF51" s="67">
        <v>0.000419133890944007</v>
      </c>
      <c r="CG51" s="67">
        <f>'Glad-id-output'!I49</f>
        <v>0.2</v>
      </c>
    </row>
    <row r="52" ht="20.05" customHeight="1">
      <c r="A52" t="s" s="58">
        <v>1</v>
      </c>
      <c r="B52" s="59">
        <v>48</v>
      </c>
      <c r="C52" t="s" s="60">
        <v>207</v>
      </c>
      <c r="D52" s="61">
        <f>'Glad70-before-LQ'!D52*$CG52*D$93</f>
        <v>8.959023105996509e-05</v>
      </c>
      <c r="E52" s="62">
        <f>'Glad70-before-LQ'!E52*$CG52*E$93</f>
        <v>7.21915559296251e-05</v>
      </c>
      <c r="F52" s="62">
        <f>'Glad70-before-LQ'!F52*$CG52*F$93</f>
        <v>2.93059720800885e-07</v>
      </c>
      <c r="G52" s="62">
        <f>'Glad70-before-LQ'!G52*$CG52*G$93</f>
        <v>3.81824295507338e-06</v>
      </c>
      <c r="H52" s="62">
        <f>'Glad70-before-LQ'!H52*$CG52*H$93</f>
        <v>5.26032465328499e-06</v>
      </c>
      <c r="I52" s="62">
        <f>'Glad70-before-LQ'!I52*$CG52*I$93</f>
        <v>6.00140447657502e-05</v>
      </c>
      <c r="J52" s="62">
        <f>'Glad70-before-LQ'!J52*$CG52*J$93</f>
        <v>0.00182426015887776</v>
      </c>
      <c r="K52" s="63">
        <f>'Glad70-before-LQ'!K52*$CG52*K$93</f>
        <v>0.000201841694337971</v>
      </c>
      <c r="L52" s="62">
        <f>'Glad70-before-LQ'!L52*$CG52*L$93</f>
        <v>4.21059415723259e-05</v>
      </c>
      <c r="M52" s="62">
        <f>'Glad70-before-LQ'!M52*$CG52*M$93</f>
        <v>1.90674995894433e-05</v>
      </c>
      <c r="N52" s="62">
        <f>'Glad70-before-LQ'!N52*$CG52*N$93</f>
        <v>1.44828184833718e-05</v>
      </c>
      <c r="O52" s="62">
        <f>'Glad70-before-LQ'!O52*$CG52*O$93</f>
        <v>1.59684038756376e-05</v>
      </c>
      <c r="P52" s="62">
        <f>'Glad70-before-LQ'!P52*$CG52*P$93</f>
        <v>1.64526236981323e-06</v>
      </c>
      <c r="Q52" s="62">
        <f>'Glad70-before-LQ'!Q52*$CG52*Q$93</f>
        <v>6.32568624807887e-07</v>
      </c>
      <c r="R52" s="62">
        <f>'Glad70-before-LQ'!R52*$CG52*R$93</f>
        <v>2.51723417014238e-06</v>
      </c>
      <c r="S52" s="62">
        <f>'Glad70-before-LQ'!S52*$CG52*S$93</f>
        <v>2.65362628307451e-06</v>
      </c>
      <c r="T52" s="62">
        <f>'Glad70-before-LQ'!T52*$CG52*T$93</f>
        <v>6.40858859902913e-05</v>
      </c>
      <c r="U52" s="62">
        <f>'Glad70-before-LQ'!U52*$CG52*U$93</f>
        <v>0.000263650594211755</v>
      </c>
      <c r="V52" s="62">
        <f>'Glad70-before-LQ'!V52*$CG52*V$93</f>
        <v>1.66014014510716e-05</v>
      </c>
      <c r="W52" s="62">
        <f>'Glad70-before-LQ'!W52*$CG52*W$93</f>
        <v>0.000454034630410553</v>
      </c>
      <c r="X52" s="64">
        <f>'Glad70-before-LQ'!X52*$CG52*X$93</f>
        <v>0</v>
      </c>
      <c r="Y52" s="62">
        <f>'Glad70-before-LQ'!Y52*$CG52*Y$93</f>
        <v>0.000219249326019381</v>
      </c>
      <c r="Z52" s="62">
        <f>'Glad70-before-LQ'!Z52*$CG52*Z$93</f>
        <v>6.4185857887404e-05</v>
      </c>
      <c r="AA52" s="62">
        <f>'Glad70-before-LQ'!AA52*$CG52*AA$93</f>
        <v>8.64475402114843e-05</v>
      </c>
      <c r="AB52" s="62">
        <f>'Glad70-before-LQ'!AB52*$CG52*AB$93</f>
        <v>5.14354150329881e-06</v>
      </c>
      <c r="AC52" s="65">
        <f>'Glad70-before-LQ'!AC52*$CG52*AC$93</f>
        <v>9.55842254450562e-05</v>
      </c>
      <c r="AD52" s="62">
        <f>'Glad70-before-LQ'!AD52*$CG52*AD$93</f>
        <v>7.62856888092686e-07</v>
      </c>
      <c r="AE52" s="62">
        <f>'Glad70-before-LQ'!AE52*$CG52*AE$93</f>
        <v>4.03339359279107e-05</v>
      </c>
      <c r="AF52" s="62">
        <f>'Glad70-before-LQ'!AF52*$CG52*AF$93</f>
        <v>5.845708601642759e-07</v>
      </c>
      <c r="AG52" s="62">
        <f>'Glad70-before-LQ'!AG52*$CG52*AG$93</f>
        <v>6.91846172762863e-05</v>
      </c>
      <c r="AH52" s="62">
        <f>'Glad70-before-LQ'!AH52*$CG52*AH$93</f>
        <v>0.00031031222499935</v>
      </c>
      <c r="AI52" s="62">
        <f>'Glad70-before-LQ'!AI52*$CG52*AI$93</f>
        <v>0.000339921383887286</v>
      </c>
      <c r="AJ52" s="62">
        <f>'Glad70-before-LQ'!AJ52*$CG52*AJ$93</f>
        <v>0.000135815698419501</v>
      </c>
      <c r="AK52" s="62">
        <f>'Glad70-before-LQ'!AK52*$CG52*AK$93</f>
        <v>0.000103119738601813</v>
      </c>
      <c r="AL52" s="62">
        <f>'Glad70-before-LQ'!AL52*$CG52*AL$93</f>
        <v>2.11738210834698e-05</v>
      </c>
      <c r="AM52" s="62">
        <f>'Glad70-before-LQ'!AM52*$CG52*AM$93</f>
        <v>3.79122120173492e-05</v>
      </c>
      <c r="AN52" s="62">
        <f>'Glad70-before-LQ'!AN52*$CG52*AN$93</f>
        <v>0.000160894626097929</v>
      </c>
      <c r="AO52" s="62">
        <f>'Glad70-before-LQ'!AO52*$CG52*AO$93</f>
        <v>0.000115361371210547</v>
      </c>
      <c r="AP52" s="62">
        <f>'Glad70-before-LQ'!AP52*$CG52*AP$93</f>
        <v>8.36539639821732e-05</v>
      </c>
      <c r="AQ52" s="62">
        <f>'Glad70-before-LQ'!AQ52*$CG52*AQ$93</f>
        <v>5.06234278536208e-06</v>
      </c>
      <c r="AR52" s="62">
        <f>'Glad70-before-LQ'!AR52*$CG52*AR$93</f>
        <v>1.70461652041137e-05</v>
      </c>
      <c r="AS52" s="62">
        <f>'Glad70-before-LQ'!AS52*$CG52*AS$93</f>
        <v>5.83919160070654e-05</v>
      </c>
      <c r="AT52" s="62">
        <f>'Glad70-before-LQ'!AT52*$CG52*AT$93</f>
        <v>4.15792734423543e-06</v>
      </c>
      <c r="AU52" s="62">
        <f>'Glad70-before-LQ'!AU52*$CG52*AU$93</f>
        <v>3.91087230883127e-07</v>
      </c>
      <c r="AV52" s="62">
        <f>'Glad70-before-LQ'!AV52*$CG52*AV$93</f>
        <v>0</v>
      </c>
      <c r="AW52" s="62">
        <f>'Glad70-before-LQ'!AW52*$CG52*AW$93</f>
        <v>1.93835742307402e-05</v>
      </c>
      <c r="AX52" s="62">
        <f>'Glad70-before-LQ'!AX52*$CG52*AX$93</f>
        <v>3.79268821196286e-05</v>
      </c>
      <c r="AY52" s="62">
        <f>'Glad70-before-LQ'!AY52*$CG52*AY$93</f>
        <v>1.02278637893781e-06</v>
      </c>
      <c r="AZ52" s="62">
        <f>'Glad70-before-LQ'!AZ52*$CG52*AZ$93</f>
        <v>0.000324118626784879</v>
      </c>
      <c r="BA52" s="62">
        <f>'Glad70-before-LQ'!BA52*$CG52*BA$93</f>
        <v>0.000175461844169615</v>
      </c>
      <c r="BB52" s="62">
        <f>'Glad70-before-LQ'!BB52*$CG52*BB$93</f>
        <v>5.43914170804949e-05</v>
      </c>
      <c r="BC52" s="62">
        <f>'Glad70-before-LQ'!BC52*$CG52*BC$93</f>
        <v>0.000226020450912466</v>
      </c>
      <c r="BD52" s="62">
        <f>'Glad70-before-LQ'!BD52*$CG52*BD$93</f>
        <v>0.000126507275313651</v>
      </c>
      <c r="BE52" s="62">
        <f>'Glad70-before-LQ'!BE52*$CG52*BE$93</f>
        <v>0.0317458063708807</v>
      </c>
      <c r="BF52" s="62">
        <f>'Glad70-before-LQ'!BF52*$CG52*BF$93</f>
        <v>5.2348088277675e-05</v>
      </c>
      <c r="BG52" s="62">
        <f>'Glad70-before-LQ'!BG52*$CG52*BG$93</f>
        <v>0.00305946691839467</v>
      </c>
      <c r="BH52" s="62">
        <f>'Glad70-before-LQ'!BH52*$CG52*BH$93</f>
        <v>0.000126082139669888</v>
      </c>
      <c r="BI52" s="62">
        <f>'Glad70-before-LQ'!BI52*$CG52*BI$93</f>
        <v>0.0106475614440312</v>
      </c>
      <c r="BJ52" s="62">
        <f>'Glad70-before-LQ'!BJ52*$CG52*BJ$93</f>
        <v>1.54093529016874e-06</v>
      </c>
      <c r="BK52" s="62">
        <f>'Glad70-before-LQ'!BK52*$CG52*BK$93</f>
        <v>0.00585273669590446</v>
      </c>
      <c r="BL52" s="62">
        <f>'Glad70-before-LQ'!BL52*$CG52*BL$93</f>
        <v>0.0264271598311244</v>
      </c>
      <c r="BM52" s="62">
        <f>'Glad70-before-LQ'!BM52*$CG52*BM$93</f>
        <v>0.00282768511186239</v>
      </c>
      <c r="BN52" s="62">
        <f>'Glad70-before-LQ'!BN52*$CG52*BN$93</f>
        <v>0.000797727744530044</v>
      </c>
      <c r="BO52" s="62">
        <f>'Glad70-before-LQ'!BO52*$CG52*BO$93</f>
        <v>0.000231400095196613</v>
      </c>
      <c r="BP52" s="62">
        <f>'Glad70-before-LQ'!BP52*$CG52*BP$93</f>
        <v>0.00010847807941271</v>
      </c>
      <c r="BQ52" s="62">
        <f>'Glad70-before-LQ'!BQ52*$CG52*BQ$93</f>
        <v>3.04099405312564e-06</v>
      </c>
      <c r="BR52" s="62">
        <f>'Glad70-before-LQ'!BR52*$CG52*BR$93</f>
        <v>8.35741072484694e-06</v>
      </c>
      <c r="BS52" s="62">
        <f>'Glad70-before-LQ'!BS52*$CG52*BS$93</f>
        <v>0.000641784553695698</v>
      </c>
      <c r="BT52" s="62">
        <f>'Glad70-before-LQ'!BT52*$CG52*BT$93</f>
        <v>0.000502031365314381</v>
      </c>
      <c r="BU52" s="62">
        <f>'Glad70-before-LQ'!BU52*$CG52*BU$93</f>
        <v>7.39976394480133e-05</v>
      </c>
      <c r="BV52" s="4">
        <f>SUM(D52:BU52)</f>
        <v>0.0892014444050241</v>
      </c>
      <c r="BW52" s="66">
        <f>'Glad-base'!BW52*'Households'!$B$3/'Households'!$B$7</f>
        <v>1.39123316168898</v>
      </c>
      <c r="BX52" s="66">
        <f>'Glad-base'!BX52*'Households'!$B$3/'Households'!$B$7</f>
        <v>3.49599577754892</v>
      </c>
      <c r="BY52" s="66">
        <f>'Glad-base'!BY52*'Businesses'!$B$4/'Businesses'!$C$4</f>
        <v>0.0173770950563505</v>
      </c>
      <c r="BZ52" s="66">
        <f>'Glad-base'!BZ52*'Households'!$B$3/'Households'!$B$7</f>
        <v>0.000854742605561277</v>
      </c>
      <c r="CA52" s="66">
        <f>'Glad-base'!CA52*'Households'!$B$3/'Households'!$B$7</f>
        <v>0.00731949858908342</v>
      </c>
      <c r="CB52" s="66">
        <f>'Glad-base'!CB52*'Glad-id-output'!B50/'Glad-id-output'!E50</f>
        <v>0</v>
      </c>
      <c r="CC52" s="62">
        <f>'Exports'!D53</f>
        <v>1</v>
      </c>
      <c r="CD52" s="4">
        <f>SUM(BW52:CC52)</f>
        <v>5.9127802754889</v>
      </c>
      <c r="CE52" s="4">
        <f>SUM(CD52,BV52)</f>
        <v>6.00198171989392</v>
      </c>
      <c r="CF52" s="67">
        <v>0.00220493844473344</v>
      </c>
      <c r="CG52" s="67">
        <f>'Glad-id-output'!I50</f>
        <v>0.356816651688522</v>
      </c>
    </row>
    <row r="53" ht="20.05" customHeight="1">
      <c r="A53" t="s" s="58">
        <v>1</v>
      </c>
      <c r="B53" s="59">
        <v>49</v>
      </c>
      <c r="C53" t="s" s="60">
        <v>50</v>
      </c>
      <c r="D53" s="61">
        <f>'Glad70-before-LQ'!D53*$CG53*D$93</f>
        <v>1.73302564191473</v>
      </c>
      <c r="E53" s="62">
        <f>'Glad70-before-LQ'!E53*$CG53*E$93</f>
        <v>0.0650490483428852</v>
      </c>
      <c r="F53" s="62">
        <f>'Glad70-before-LQ'!F53*$CG53*F$93</f>
        <v>0.00108720520537851</v>
      </c>
      <c r="G53" s="62">
        <f>'Glad70-before-LQ'!G53*$CG53*G$93</f>
        <v>0.061720148883784</v>
      </c>
      <c r="H53" s="62">
        <f>'Glad70-before-LQ'!H53*$CG53*H$93</f>
        <v>0.0556645723141344</v>
      </c>
      <c r="I53" s="62">
        <f>'Glad70-before-LQ'!I53*$CG53*I$93</f>
        <v>0.75441654135504</v>
      </c>
      <c r="J53" s="62">
        <f>'Glad70-before-LQ'!J53*$CG53*J$93</f>
        <v>67.54058304864721</v>
      </c>
      <c r="K53" s="63">
        <f>'Glad70-before-LQ'!K53*$CG53*K$93</f>
        <v>0.854129872209064</v>
      </c>
      <c r="L53" s="62">
        <f>'Glad70-before-LQ'!L53*$CG53*L$93</f>
        <v>0.56857062929196</v>
      </c>
      <c r="M53" s="62">
        <f>'Glad70-before-LQ'!M53*$CG53*M$93</f>
        <v>0.500787804613644</v>
      </c>
      <c r="N53" s="62">
        <f>'Glad70-before-LQ'!N53*$CG53*N$93</f>
        <v>0.0890472165731208</v>
      </c>
      <c r="O53" s="62">
        <f>'Glad70-before-LQ'!O53*$CG53*O$93</f>
        <v>0.157343379844864</v>
      </c>
      <c r="P53" s="62">
        <f>'Glad70-before-LQ'!P53*$CG53*P$93</f>
        <v>0.00978002712854216</v>
      </c>
      <c r="Q53" s="62">
        <f>'Glad70-before-LQ'!Q53*$CG53*Q$93</f>
        <v>0.00826628940908696</v>
      </c>
      <c r="R53" s="62">
        <f>'Glad70-before-LQ'!R53*$CG53*R$93</f>
        <v>0.00195785585981343</v>
      </c>
      <c r="S53" s="62">
        <f>'Glad70-before-LQ'!S53*$CG53*S$93</f>
        <v>0.00741002118938124</v>
      </c>
      <c r="T53" s="62">
        <f>'Glad70-before-LQ'!T53*$CG53*T$93</f>
        <v>0.0248308112901337</v>
      </c>
      <c r="U53" s="62">
        <f>'Glad70-before-LQ'!U53*$CG53*U$93</f>
        <v>1.43143835146582</v>
      </c>
      <c r="V53" s="62">
        <f>'Glad70-before-LQ'!V53*$CG53*V$93</f>
        <v>0.0163629704611425</v>
      </c>
      <c r="W53" s="62">
        <f>'Glad70-before-LQ'!W53*$CG53*W$93</f>
        <v>0.653865077949272</v>
      </c>
      <c r="X53" s="64">
        <f>'Glad70-before-LQ'!X53*$CG53*X$93</f>
        <v>0</v>
      </c>
      <c r="Y53" s="62">
        <f>'Glad70-before-LQ'!Y53*$CG53*Y$93</f>
        <v>0.38138880468781</v>
      </c>
      <c r="Z53" s="62">
        <f>'Glad70-before-LQ'!Z53*$CG53*Z$93</f>
        <v>0.302978686262861</v>
      </c>
      <c r="AA53" s="62">
        <f>'Glad70-before-LQ'!AA53*$CG53*AA$93</f>
        <v>0.161115074552106</v>
      </c>
      <c r="AB53" s="62">
        <f>'Glad70-before-LQ'!AB53*$CG53*AB$93</f>
        <v>0.0043956643909078</v>
      </c>
      <c r="AC53" s="65">
        <f>'Glad70-before-LQ'!AC53*$CG53*AC$93</f>
        <v>3.2</v>
      </c>
      <c r="AD53" s="62">
        <f>'Glad70-before-LQ'!AD53*$CG53*AD$93</f>
        <v>0.0424539226344984</v>
      </c>
      <c r="AE53" s="62">
        <f>'Glad70-before-LQ'!AE53*$CG53*AE$93</f>
        <v>2.33411551629663</v>
      </c>
      <c r="AF53" s="62">
        <f>'Glad70-before-LQ'!AF53*$CG53*AF$93</f>
        <v>0.201835951731518</v>
      </c>
      <c r="AG53" s="62">
        <f>'Glad70-before-LQ'!AG53*$CG53*AG$93</f>
        <v>0.767878842809504</v>
      </c>
      <c r="AH53" s="62">
        <f>'Glad70-before-LQ'!AH53*$CG53*AH$93</f>
        <v>2.69295260588991</v>
      </c>
      <c r="AI53" s="62">
        <f>'Glad70-before-LQ'!AI53*$CG53*AI$93</f>
        <v>2.5190509577346</v>
      </c>
      <c r="AJ53" s="62">
        <f>'Glad70-before-LQ'!AJ53*$CG53*AJ$93</f>
        <v>1.96232550920789</v>
      </c>
      <c r="AK53" s="62">
        <f>'Glad70-before-LQ'!AK53*$CG53*AK$93</f>
        <v>2.19771513134655</v>
      </c>
      <c r="AL53" s="62">
        <f>'Glad70-before-LQ'!AL53*$CG53*AL$93</f>
        <v>0.922143715198948</v>
      </c>
      <c r="AM53" s="62">
        <f>'Glad70-before-LQ'!AM53*$CG53*AM$93</f>
        <v>1.14224227770899</v>
      </c>
      <c r="AN53" s="62">
        <f>'Glad70-before-LQ'!AN53*$CG53*AN$93</f>
        <v>0.983904018916548</v>
      </c>
      <c r="AO53" s="62">
        <f>'Glad70-before-LQ'!AO53*$CG53*AO$93</f>
        <v>1.78078773642352</v>
      </c>
      <c r="AP53" s="62">
        <f>'Glad70-before-LQ'!AP53*$CG53*AP$93</f>
        <v>2.52730868791579</v>
      </c>
      <c r="AQ53" s="62">
        <f>'Glad70-before-LQ'!AQ53*$CG53*AQ$93</f>
        <v>0.05469152765685</v>
      </c>
      <c r="AR53" s="62">
        <f>'Glad70-before-LQ'!AR53*$CG53*AR$93</f>
        <v>0.0489857028963668</v>
      </c>
      <c r="AS53" s="62">
        <f>'Glad70-before-LQ'!AS53*$CG53*AS$93</f>
        <v>9.92232852613024</v>
      </c>
      <c r="AT53" s="62">
        <f>'Glad70-before-LQ'!AT53*$CG53*AT$93</f>
        <v>0.0587336192681312</v>
      </c>
      <c r="AU53" s="62">
        <f>'Glad70-before-LQ'!AU53*$CG53*AU$93</f>
        <v>0.0180801083033322</v>
      </c>
      <c r="AV53" s="62">
        <f>'Glad70-before-LQ'!AV53*$CG53*AV$93</f>
        <v>0.0302492796886163</v>
      </c>
      <c r="AW53" s="62">
        <f>'Glad70-before-LQ'!AW53*$CG53*AW$93</f>
        <v>0.0030651027210844</v>
      </c>
      <c r="AX53" s="62">
        <f>'Glad70-before-LQ'!AX53*$CG53*AX$93</f>
        <v>0.150975699130916</v>
      </c>
      <c r="AY53" s="62">
        <f>'Glad70-before-LQ'!AY53*$CG53*AY$93</f>
        <v>1.90506681624969e-05</v>
      </c>
      <c r="AZ53" s="62">
        <f>'Glad70-before-LQ'!AZ53*$CG53*AZ$93</f>
        <v>2.86420805858972</v>
      </c>
      <c r="BA53" s="62">
        <f>'Glad70-before-LQ'!BA53*$CG53*BA$93</f>
        <v>1.38580781558856</v>
      </c>
      <c r="BB53" s="62">
        <f>'Glad70-before-LQ'!BB53*$CG53*BB$93</f>
        <v>0.60074802231674</v>
      </c>
      <c r="BC53" s="62">
        <f>'Glad70-before-LQ'!BC53*$CG53*BC$93</f>
        <v>2.5646807751836</v>
      </c>
      <c r="BD53" s="62">
        <f>'Glad70-before-LQ'!BD53*$CG53*BD$93</f>
        <v>25.9426480308247</v>
      </c>
      <c r="BE53" s="62">
        <f>'Glad70-before-LQ'!BE53*$CG53*BE$93</f>
        <v>9.00771186052904</v>
      </c>
      <c r="BF53" s="62">
        <f>'Glad70-before-LQ'!BF53*$CG53*BF$93</f>
        <v>0.0162908696871992</v>
      </c>
      <c r="BG53" s="62">
        <f>'Glad70-before-LQ'!BG53*$CG53*BG$93</f>
        <v>1.98027648932491</v>
      </c>
      <c r="BH53" s="62">
        <f>'Glad70-before-LQ'!BH53*$CG53*BH$93</f>
        <v>0.412268958410192</v>
      </c>
      <c r="BI53" s="62">
        <f>'Glad70-before-LQ'!BI53*$CG53*BI$93</f>
        <v>2.52801395332729</v>
      </c>
      <c r="BJ53" s="62">
        <f>'Glad70-before-LQ'!BJ53*$CG53*BJ$93</f>
        <v>0.0069691412908264</v>
      </c>
      <c r="BK53" s="62">
        <f>'Glad70-before-LQ'!BK53*$CG53*BK$93</f>
        <v>0.595428007243012</v>
      </c>
      <c r="BL53" s="62">
        <f>'Glad70-before-LQ'!BL53*$CG53*BL$93</f>
        <v>4.18869922131684</v>
      </c>
      <c r="BM53" s="62">
        <f>'Glad70-before-LQ'!BM53*$CG53*BM$93</f>
        <v>0.358979653157658</v>
      </c>
      <c r="BN53" s="62">
        <f>'Glad70-before-LQ'!BN53*$CG53*BN$93</f>
        <v>0.07643877977701639</v>
      </c>
      <c r="BO53" s="62">
        <f>'Glad70-before-LQ'!BO53*$CG53*BO$93</f>
        <v>4.41670703826256</v>
      </c>
      <c r="BP53" s="62">
        <f>'Glad70-before-LQ'!BP53*$CG53*BP$93</f>
        <v>0.405095503003352</v>
      </c>
      <c r="BQ53" s="62">
        <f>'Glad70-before-LQ'!BQ53*$CG53*BQ$93</f>
        <v>0.00780021275942312</v>
      </c>
      <c r="BR53" s="62">
        <f>'Glad70-before-LQ'!BR53*$CG53*BR$93</f>
        <v>0.0420539490032536</v>
      </c>
      <c r="BS53" s="62">
        <f>'Glad70-before-LQ'!BS53*$CG53*BS$93</f>
        <v>0.010979464158663</v>
      </c>
      <c r="BT53" s="62">
        <f>'Glad70-before-LQ'!BT53*$CG53*BT$93</f>
        <v>0.352971065069652</v>
      </c>
      <c r="BU53" s="62">
        <f>'Glad70-before-LQ'!BU53*$CG53*BU$93</f>
        <v>0.517874450405172</v>
      </c>
      <c r="BV53" s="4">
        <f>SUM(D53:BU53)</f>
        <v>167.229709553351</v>
      </c>
      <c r="BW53" s="66">
        <f>'Glad-base'!BW53*'Households'!$B$3/'Households'!$B$7</f>
        <v>115.572545390206</v>
      </c>
      <c r="BX53" s="66">
        <f>'Glad-base'!BX53*'Households'!$B$3/'Households'!$B$7</f>
        <v>0.269133159485067</v>
      </c>
      <c r="BY53" s="66">
        <f>'Glad-base'!BY53*'Businesses'!$B$4/'Businesses'!$C$4</f>
        <v>3.41346165497553</v>
      </c>
      <c r="BZ53" s="66">
        <f>'Glad-base'!BZ53*'Households'!$B$3/'Households'!$B$7</f>
        <v>0.0586840657569516</v>
      </c>
      <c r="CA53" s="66">
        <f>'Glad-base'!CA53*'Households'!$B$3/'Households'!$B$7</f>
        <v>1.4977950538208</v>
      </c>
      <c r="CB53" s="66">
        <f>'Glad-base'!CB53*'Glad-id-output'!B51/'Glad-id-output'!E51</f>
        <v>0</v>
      </c>
      <c r="CC53" s="62">
        <f>'Exports'!D54</f>
        <v>7.6</v>
      </c>
      <c r="CD53" s="4">
        <f>SUM(BW53:CC53)</f>
        <v>128.411619324244</v>
      </c>
      <c r="CE53" s="4">
        <f>SUM(CD53,BV53)</f>
        <v>295.641328877595</v>
      </c>
      <c r="CF53" s="67">
        <v>0.000861659865520346</v>
      </c>
      <c r="CG53" s="67">
        <f>'Glad-id-output'!I51</f>
        <v>0.4</v>
      </c>
    </row>
    <row r="54" ht="20.05" customHeight="1">
      <c r="A54" t="s" s="58">
        <v>1</v>
      </c>
      <c r="B54" s="59">
        <v>50</v>
      </c>
      <c r="C54" t="s" s="60">
        <v>208</v>
      </c>
      <c r="D54" s="61">
        <f>'Glad70-before-LQ'!D54*$CG54*D$93</f>
        <v>0.117488747763825</v>
      </c>
      <c r="E54" s="62">
        <f>'Glad70-before-LQ'!E54*$CG54*E$93</f>
        <v>0.0110684736470516</v>
      </c>
      <c r="F54" s="62">
        <f>'Glad70-before-LQ'!F54*$CG54*F$93</f>
        <v>0.00013349145299722</v>
      </c>
      <c r="G54" s="62">
        <f>'Glad70-before-LQ'!G54*$CG54*G$93</f>
        <v>0.0096059189914656</v>
      </c>
      <c r="H54" s="62">
        <f>'Glad70-before-LQ'!H54*$CG54*H$93</f>
        <v>0.00489658228484468</v>
      </c>
      <c r="I54" s="62">
        <f>'Glad70-before-LQ'!I54*$CG54*I$93</f>
        <v>0.03244512504596</v>
      </c>
      <c r="J54" s="62">
        <f>'Glad70-before-LQ'!J54*$CG54*J$93</f>
        <v>2.2288063683367</v>
      </c>
      <c r="K54" s="63">
        <f>'Glad70-before-LQ'!K54*$CG54*K$93</f>
        <v>0.0765650836178092</v>
      </c>
      <c r="L54" s="62">
        <f>'Glad70-before-LQ'!L54*$CG54*L$93</f>
        <v>0.073223853474136</v>
      </c>
      <c r="M54" s="62">
        <f>'Glad70-before-LQ'!M54*$CG54*M$93</f>
        <v>0.0306191295077524</v>
      </c>
      <c r="N54" s="62">
        <f>'Glad70-before-LQ'!N54*$CG54*N$93</f>
        <v>0.013565456451736</v>
      </c>
      <c r="O54" s="62">
        <f>'Glad70-before-LQ'!O54*$CG54*O$93</f>
        <v>0.00435815765370784</v>
      </c>
      <c r="P54" s="62">
        <f>'Glad70-before-LQ'!P54*$CG54*P$93</f>
        <v>0.0048764072284104</v>
      </c>
      <c r="Q54" s="62">
        <f>'Glad70-before-LQ'!Q54*$CG54*Q$93</f>
        <v>0.00473878598103856</v>
      </c>
      <c r="R54" s="62">
        <f>'Glad70-before-LQ'!R54*$CG54*R$93</f>
        <v>0.000501258707723272</v>
      </c>
      <c r="S54" s="62">
        <f>'Glad70-before-LQ'!S54*$CG54*S$93</f>
        <v>0.0012987274567917</v>
      </c>
      <c r="T54" s="62">
        <f>'Glad70-before-LQ'!T54*$CG54*T$93</f>
        <v>0.00982218325334944</v>
      </c>
      <c r="U54" s="62">
        <f>'Glad70-before-LQ'!U54*$CG54*U$93</f>
        <v>0.168954332640019</v>
      </c>
      <c r="V54" s="62">
        <f>'Glad70-before-LQ'!V54*$CG54*V$93</f>
        <v>0.004961980791139</v>
      </c>
      <c r="W54" s="62">
        <f>'Glad70-before-LQ'!W54*$CG54*W$93</f>
        <v>0.143701897682155</v>
      </c>
      <c r="X54" s="64">
        <f>'Glad70-before-LQ'!X54*$CG54*X$93</f>
        <v>0</v>
      </c>
      <c r="Y54" s="62">
        <f>'Glad70-before-LQ'!Y54*$CG54*Y$93</f>
        <v>0.119660355979812</v>
      </c>
      <c r="Z54" s="62">
        <f>'Glad70-before-LQ'!Z54*$CG54*Z$93</f>
        <v>0.0194271580732148</v>
      </c>
      <c r="AA54" s="62">
        <f>'Glad70-before-LQ'!AA54*$CG54*AA$93</f>
        <v>0.0511150580152144</v>
      </c>
      <c r="AB54" s="62">
        <f>'Glad70-before-LQ'!AB54*$CG54*AB$93</f>
        <v>0.00209715347764552</v>
      </c>
      <c r="AC54" s="65">
        <f>'Glad70-before-LQ'!AC54*$CG54*AC$93</f>
        <v>0.199929047865799</v>
      </c>
      <c r="AD54" s="62">
        <f>'Glad70-before-LQ'!AD54*$CG54*AD$93</f>
        <v>0.000412015751163692</v>
      </c>
      <c r="AE54" s="62">
        <f>'Glad70-before-LQ'!AE54*$CG54*AE$93</f>
        <v>0.0301063092974954</v>
      </c>
      <c r="AF54" s="62">
        <f>'Glad70-before-LQ'!AF54*$CG54*AF$93</f>
        <v>0.0567007272396092</v>
      </c>
      <c r="AG54" s="62">
        <f>'Glad70-before-LQ'!AG54*$CG54*AG$93</f>
        <v>0.0857752839609168</v>
      </c>
      <c r="AH54" s="62">
        <f>'Glad70-before-LQ'!AH54*$CG54*AH$93</f>
        <v>0.412830960168916</v>
      </c>
      <c r="AI54" s="62">
        <f>'Glad70-before-LQ'!AI54*$CG54*AI$93</f>
        <v>0.648760137330248</v>
      </c>
      <c r="AJ54" s="62">
        <f>'Glad70-before-LQ'!AJ54*$CG54*AJ$93</f>
        <v>0.273031717777795</v>
      </c>
      <c r="AK54" s="62">
        <f>'Glad70-before-LQ'!AK54*$CG54*AK$93</f>
        <v>0.447606983849332</v>
      </c>
      <c r="AL54" s="62">
        <f>'Glad70-before-LQ'!AL54*$CG54*AL$93</f>
        <v>0.0569027762837832</v>
      </c>
      <c r="AM54" s="62">
        <f>'Glad70-before-LQ'!AM54*$CG54*AM$93</f>
        <v>0.269259415504954</v>
      </c>
      <c r="AN54" s="62">
        <f>'Glad70-before-LQ'!AN54*$CG54*AN$93</f>
        <v>0.246826881981996</v>
      </c>
      <c r="AO54" s="62">
        <f>'Glad70-before-LQ'!AO54*$CG54*AO$93</f>
        <v>0.16091827725818</v>
      </c>
      <c r="AP54" s="62">
        <f>'Glad70-before-LQ'!AP54*$CG54*AP$93</f>
        <v>0.08919528884348921</v>
      </c>
      <c r="AQ54" s="62">
        <f>'Glad70-before-LQ'!AQ54*$CG54*AQ$93</f>
        <v>0.0156235843545108</v>
      </c>
      <c r="AR54" s="62">
        <f>'Glad70-before-LQ'!AR54*$CG54*AR$93</f>
        <v>0.094961921887274</v>
      </c>
      <c r="AS54" s="62">
        <f>'Glad70-before-LQ'!AS54*$CG54*AS$93</f>
        <v>0.222083046458116</v>
      </c>
      <c r="AT54" s="62">
        <f>'Glad70-before-LQ'!AT54*$CG54*AT$93</f>
        <v>0.00256782312370723</v>
      </c>
      <c r="AU54" s="62">
        <f>'Glad70-before-LQ'!AU54*$CG54*AU$93</f>
        <v>0.00326300006827449</v>
      </c>
      <c r="AV54" s="62">
        <f>'Glad70-before-LQ'!AV54*$CG54*AV$93</f>
        <v>0.00100402109025906</v>
      </c>
      <c r="AW54" s="62">
        <f>'Glad70-before-LQ'!AW54*$CG54*AW$93</f>
        <v>0.000336029091842262</v>
      </c>
      <c r="AX54" s="62">
        <f>'Glad70-before-LQ'!AX54*$CG54*AX$93</f>
        <v>0.0104771234026386</v>
      </c>
      <c r="AY54" s="62">
        <f>'Glad70-before-LQ'!AY54*$CG54*AY$93</f>
        <v>0.00089714535439314</v>
      </c>
      <c r="AZ54" s="62">
        <f>'Glad70-before-LQ'!AZ54*$CG54*AZ$93</f>
        <v>0.407650007121076</v>
      </c>
      <c r="BA54" s="62">
        <f>'Glad70-before-LQ'!BA54*$CG54*BA$93</f>
        <v>0.0522262913598448</v>
      </c>
      <c r="BB54" s="62">
        <f>'Glad70-before-LQ'!BB54*$CG54*BB$93</f>
        <v>0.0499453705496868</v>
      </c>
      <c r="BC54" s="62">
        <f>'Glad70-before-LQ'!BC54*$CG54*BC$93</f>
        <v>0.40207527241238</v>
      </c>
      <c r="BD54" s="62">
        <f>'Glad70-before-LQ'!BD54*$CG54*BD$93</f>
        <v>2.18755080715066</v>
      </c>
      <c r="BE54" s="62">
        <f>'Glad70-before-LQ'!BE54*$CG54*BE$93</f>
        <v>1.06856254153878</v>
      </c>
      <c r="BF54" s="62">
        <f>'Glad70-before-LQ'!BF54*$CG54*BF$93</f>
        <v>0.0056769025727402</v>
      </c>
      <c r="BG54" s="62">
        <f>'Glad70-before-LQ'!BG54*$CG54*BG$93</f>
        <v>0.302684968640632</v>
      </c>
      <c r="BH54" s="62">
        <f>'Glad70-before-LQ'!BH54*$CG54*BH$93</f>
        <v>0.104497390256091</v>
      </c>
      <c r="BI54" s="62">
        <f>'Glad70-before-LQ'!BI54*$CG54*BI$93</f>
        <v>0.43074137623604</v>
      </c>
      <c r="BJ54" s="62">
        <f>'Glad70-before-LQ'!BJ54*$CG54*BJ$93</f>
        <v>0.000109658287629626</v>
      </c>
      <c r="BK54" s="62">
        <f>'Glad70-before-LQ'!BK54*$CG54*BK$93</f>
        <v>0.0794404770275856</v>
      </c>
      <c r="BL54" s="62">
        <f>'Glad70-before-LQ'!BL54*$CG54*BL$93</f>
        <v>0.260019694200793</v>
      </c>
      <c r="BM54" s="62">
        <f>'Glad70-before-LQ'!BM54*$CG54*BM$93</f>
        <v>0.0140176759514868</v>
      </c>
      <c r="BN54" s="62">
        <f>'Glad70-before-LQ'!BN54*$CG54*BN$93</f>
        <v>0.00875824442075096</v>
      </c>
      <c r="BO54" s="62">
        <f>'Glad70-before-LQ'!BO54*$CG54*BO$93</f>
        <v>0.51524766959644</v>
      </c>
      <c r="BP54" s="62">
        <f>'Glad70-before-LQ'!BP54*$CG54*BP$93</f>
        <v>0.130484032150592</v>
      </c>
      <c r="BQ54" s="62">
        <f>'Glad70-before-LQ'!BQ54*$CG54*BQ$93</f>
        <v>0.00272173644698015</v>
      </c>
      <c r="BR54" s="62">
        <f>'Glad70-before-LQ'!BR54*$CG54*BR$93</f>
        <v>0.012096925968974</v>
      </c>
      <c r="BS54" s="62">
        <f>'Glad70-before-LQ'!BS54*$CG54*BS$93</f>
        <v>0.0028494785641156</v>
      </c>
      <c r="BT54" s="62">
        <f>'Glad70-before-LQ'!BT54*$CG54*BT$93</f>
        <v>0.128341556606621</v>
      </c>
      <c r="BU54" s="62">
        <f>'Glad70-before-LQ'!BU54*$CG54*BU$93</f>
        <v>0.115494494053989</v>
      </c>
      <c r="BV54" s="4">
        <f>SUM(D54:BU54)</f>
        <v>12.7445937765731</v>
      </c>
      <c r="BW54" s="66">
        <f>'Glad-base'!BW54*'Households'!$B$3/'Households'!$B$7</f>
        <v>128.592728739454</v>
      </c>
      <c r="BX54" s="66">
        <f>'Glad-base'!BX54*'Households'!$B$3/'Households'!$B$7</f>
        <v>0.00359481512873326</v>
      </c>
      <c r="BY54" s="66">
        <f>'Glad-base'!BY54*'Businesses'!$B$4/'Businesses'!$C$4</f>
        <v>0.616968878623571</v>
      </c>
      <c r="BZ54" s="66">
        <f>'Glad-base'!BZ54*'Households'!$B$3/'Households'!$B$7</f>
        <v>0.0587548216065911</v>
      </c>
      <c r="CA54" s="66">
        <f>'Glad-base'!CA54*'Households'!$B$3/'Households'!$B$7</f>
        <v>0.244124698486097</v>
      </c>
      <c r="CB54" s="66">
        <f>'Glad-base'!CB54*'Glad-id-output'!B52/'Glad-id-output'!E52</f>
        <v>0</v>
      </c>
      <c r="CC54" s="62">
        <f>'Exports'!D55</f>
        <v>1</v>
      </c>
      <c r="CD54" s="4">
        <f>SUM(BW54:CC54)</f>
        <v>130.516171953299</v>
      </c>
      <c r="CE54" s="4">
        <f>SUM(CD54,BV54)</f>
        <v>143.260765729872</v>
      </c>
      <c r="CF54" s="67">
        <v>0.000397335414463616</v>
      </c>
      <c r="CG54" s="67">
        <f>'Glad-id-output'!I52</f>
        <v>0.4</v>
      </c>
    </row>
    <row r="55" ht="20.05" customHeight="1">
      <c r="A55" t="s" s="58">
        <v>1</v>
      </c>
      <c r="B55" s="59">
        <v>51</v>
      </c>
      <c r="C55" t="s" s="60">
        <v>209</v>
      </c>
      <c r="D55" s="61">
        <f>'Glad70-before-LQ'!D55*$CG55*D$93</f>
        <v>1.18743441667905</v>
      </c>
      <c r="E55" s="62">
        <f>'Glad70-before-LQ'!E55*$CG55*E$93</f>
        <v>0.017787742046314</v>
      </c>
      <c r="F55" s="62">
        <f>'Glad70-before-LQ'!F55*$CG55*F$93</f>
        <v>5.74922172465468e-07</v>
      </c>
      <c r="G55" s="62">
        <f>'Glad70-before-LQ'!G55*$CG55*G$93</f>
        <v>0.0405340330311204</v>
      </c>
      <c r="H55" s="62">
        <f>'Glad70-before-LQ'!H55*$CG55*H$93</f>
        <v>0.0338446529256885</v>
      </c>
      <c r="I55" s="62">
        <f>'Glad70-before-LQ'!I55*$CG55*I$93</f>
        <v>0.238276236147782</v>
      </c>
      <c r="J55" s="62">
        <f>'Glad70-before-LQ'!J55*$CG55*J$93</f>
        <v>12.7254537560815</v>
      </c>
      <c r="K55" s="63">
        <f>'Glad70-before-LQ'!K55*$CG55*K$93</f>
        <v>0.723494766536205</v>
      </c>
      <c r="L55" s="62">
        <f>'Glad70-before-LQ'!L55*$CG55*L$93</f>
        <v>0.325325139818976</v>
      </c>
      <c r="M55" s="62">
        <f>'Glad70-before-LQ'!M55*$CG55*M$93</f>
        <v>0.139672396601741</v>
      </c>
      <c r="N55" s="62">
        <f>'Glad70-before-LQ'!N55*$CG55*N$93</f>
        <v>0.0505913875248936</v>
      </c>
      <c r="O55" s="62">
        <f>'Glad70-before-LQ'!O55*$CG55*O$93</f>
        <v>0.0722621699253021</v>
      </c>
      <c r="P55" s="62">
        <f>'Glad70-before-LQ'!P55*$CG55*P$93</f>
        <v>0.00717390418033233</v>
      </c>
      <c r="Q55" s="62">
        <f>'Glad70-before-LQ'!Q55*$CG55*Q$93</f>
        <v>0.0184213137353023</v>
      </c>
      <c r="R55" s="62">
        <f>'Glad70-before-LQ'!R55*$CG55*R$93</f>
        <v>0.00391260943795041</v>
      </c>
      <c r="S55" s="62">
        <f>'Glad70-before-LQ'!S55*$CG55*S$93</f>
        <v>0.009235305572996851</v>
      </c>
      <c r="T55" s="62">
        <f>'Glad70-before-LQ'!T55*$CG55*T$93</f>
        <v>0.220331431235402</v>
      </c>
      <c r="U55" s="62">
        <f>'Glad70-before-LQ'!U55*$CG55*U$93</f>
        <v>1.19973041118263</v>
      </c>
      <c r="V55" s="62">
        <f>'Glad70-before-LQ'!V55*$CG55*V$93</f>
        <v>0.0293434878684222</v>
      </c>
      <c r="W55" s="62">
        <f>'Glad70-before-LQ'!W55*$CG55*W$93</f>
        <v>1.25507342135376</v>
      </c>
      <c r="X55" s="64">
        <f>'Glad70-before-LQ'!X55*$CG55*X$93</f>
        <v>0</v>
      </c>
      <c r="Y55" s="62">
        <f>'Glad70-before-LQ'!Y55*$CG55*Y$93</f>
        <v>0.489501653358741</v>
      </c>
      <c r="Z55" s="62">
        <f>'Glad70-before-LQ'!Z55*$CG55*Z$93</f>
        <v>0.09411021738795571</v>
      </c>
      <c r="AA55" s="62">
        <f>'Glad70-before-LQ'!AA55*$CG55*AA$93</f>
        <v>0.128098729443806</v>
      </c>
      <c r="AB55" s="62">
        <f>'Glad70-before-LQ'!AB55*$CG55*AB$93</f>
        <v>0.00671064158211786</v>
      </c>
      <c r="AC55" s="65">
        <f>'Glad70-before-LQ'!AC55*$CG55*AC$93</f>
        <v>3</v>
      </c>
      <c r="AD55" s="62">
        <f>'Glad70-before-LQ'!AD55*$CG55*AD$93</f>
        <v>0.0400882722244974</v>
      </c>
      <c r="AE55" s="62">
        <f>'Glad70-before-LQ'!AE55*$CG55*AE$93</f>
        <v>0.854655671016933</v>
      </c>
      <c r="AF55" s="62">
        <f>'Glad70-before-LQ'!AF55*$CG55*AF$93</f>
        <v>5.96949517911003</v>
      </c>
      <c r="AG55" s="62">
        <f>'Glad70-before-LQ'!AG55*$CG55*AG$93</f>
        <v>0.429466145954859</v>
      </c>
      <c r="AH55" s="62">
        <f>'Glad70-before-LQ'!AH55*$CG55*AH$93</f>
        <v>0.838111897523277</v>
      </c>
      <c r="AI55" s="62">
        <f>'Glad70-before-LQ'!AI55*$CG55*AI$93</f>
        <v>2.54746342896066</v>
      </c>
      <c r="AJ55" s="62">
        <f>'Glad70-before-LQ'!AJ55*$CG55*AJ$93</f>
        <v>1.21743712166338</v>
      </c>
      <c r="AK55" s="62">
        <f>'Glad70-before-LQ'!AK55*$CG55*AK$93</f>
        <v>1.73263683427502</v>
      </c>
      <c r="AL55" s="62">
        <f>'Glad70-before-LQ'!AL55*$CG55*AL$93</f>
        <v>0.965037417952155</v>
      </c>
      <c r="AM55" s="62">
        <f>'Glad70-before-LQ'!AM55*$CG55*AM$93</f>
        <v>1.0975184741312</v>
      </c>
      <c r="AN55" s="62">
        <f>'Glad70-before-LQ'!AN55*$CG55*AN$93</f>
        <v>1.3411937898165</v>
      </c>
      <c r="AO55" s="62">
        <f>'Glad70-before-LQ'!AO55*$CG55*AO$93</f>
        <v>1.05464682768678</v>
      </c>
      <c r="AP55" s="62">
        <f>'Glad70-before-LQ'!AP55*$CG55*AP$93</f>
        <v>2.06955094278812</v>
      </c>
      <c r="AQ55" s="62">
        <f>'Glad70-before-LQ'!AQ55*$CG55*AQ$93</f>
        <v>0.0161456308091449</v>
      </c>
      <c r="AR55" s="62">
        <f>'Glad70-before-LQ'!AR55*$CG55*AR$93</f>
        <v>0.0536605833750741</v>
      </c>
      <c r="AS55" s="62">
        <f>'Glad70-before-LQ'!AS55*$CG55*AS$93</f>
        <v>3.94036319049726</v>
      </c>
      <c r="AT55" s="62">
        <f>'Glad70-before-LQ'!AT55*$CG55*AT$93</f>
        <v>0.000539650457445042</v>
      </c>
      <c r="AU55" s="62">
        <f>'Glad70-before-LQ'!AU55*$CG55*AU$93</f>
        <v>0.0131724921915991</v>
      </c>
      <c r="AV55" s="62">
        <f>'Glad70-before-LQ'!AV55*$CG55*AV$93</f>
        <v>0.000325161380551197</v>
      </c>
      <c r="AW55" s="62">
        <f>'Glad70-before-LQ'!AW55*$CG55*AW$93</f>
        <v>0.00194635393234887</v>
      </c>
      <c r="AX55" s="62">
        <f>'Glad70-before-LQ'!AX55*$CG55*AX$93</f>
        <v>0.043316657743959</v>
      </c>
      <c r="AY55" s="62">
        <f>'Glad70-before-LQ'!AY55*$CG55*AY$93</f>
        <v>0.000673586645481618</v>
      </c>
      <c r="AZ55" s="62">
        <f>'Glad70-before-LQ'!AZ55*$CG55*AZ$93</f>
        <v>0.151467060409066</v>
      </c>
      <c r="BA55" s="62">
        <f>'Glad70-before-LQ'!BA55*$CG55*BA$93</f>
        <v>0.836922435882507</v>
      </c>
      <c r="BB55" s="62">
        <f>'Glad70-before-LQ'!BB55*$CG55*BB$93</f>
        <v>0.335918099634897</v>
      </c>
      <c r="BC55" s="62">
        <f>'Glad70-before-LQ'!BC55*$CG55*BC$93</f>
        <v>1.17782209406597</v>
      </c>
      <c r="BD55" s="62">
        <f>'Glad70-before-LQ'!BD55*$CG55*BD$93</f>
        <v>2.63615258027171</v>
      </c>
      <c r="BE55" s="62">
        <f>'Glad70-before-LQ'!BE55*$CG55*BE$93</f>
        <v>3.9428922066783</v>
      </c>
      <c r="BF55" s="62">
        <f>'Glad70-before-LQ'!BF55*$CG55*BF$93</f>
        <v>0.0160703118826164</v>
      </c>
      <c r="BG55" s="62">
        <f>'Glad70-before-LQ'!BG55*$CG55*BG$93</f>
        <v>1.69992649699002</v>
      </c>
      <c r="BH55" s="62">
        <f>'Glad70-before-LQ'!BH55*$CG55*BH$93</f>
        <v>0.199551948313006</v>
      </c>
      <c r="BI55" s="62">
        <f>'Glad70-before-LQ'!BI55*$CG55*BI$93</f>
        <v>2.97835690956392</v>
      </c>
      <c r="BJ55" s="62">
        <f>'Glad70-before-LQ'!BJ55*$CG55*BJ$93</f>
        <v>4.35361008339918e-05</v>
      </c>
      <c r="BK55" s="62">
        <f>'Glad70-before-LQ'!BK55*$CG55*BK$93</f>
        <v>0.165775543042831</v>
      </c>
      <c r="BL55" s="62">
        <f>'Glad70-before-LQ'!BL55*$CG55*BL$93</f>
        <v>3.25405958881512</v>
      </c>
      <c r="BM55" s="62">
        <f>'Glad70-before-LQ'!BM55*$CG55*BM$93</f>
        <v>0.336741695497992</v>
      </c>
      <c r="BN55" s="62">
        <f>'Glad70-before-LQ'!BN55*$CG55*BN$93</f>
        <v>0.06349421564220779</v>
      </c>
      <c r="BO55" s="62">
        <f>'Glad70-before-LQ'!BO55*$CG55*BO$93</f>
        <v>4.3352121428784</v>
      </c>
      <c r="BP55" s="62">
        <f>'Glad70-before-LQ'!BP55*$CG55*BP$93</f>
        <v>0.337118631387024</v>
      </c>
      <c r="BQ55" s="62">
        <f>'Glad70-before-LQ'!BQ55*$CG55*BQ$93</f>
        <v>0.00762736483474182</v>
      </c>
      <c r="BR55" s="62">
        <f>'Glad70-before-LQ'!BR55*$CG55*BR$93</f>
        <v>0.0459995745138957</v>
      </c>
      <c r="BS55" s="62">
        <f>'Glad70-before-LQ'!BS55*$CG55*BS$93</f>
        <v>0.0120133218419591</v>
      </c>
      <c r="BT55" s="62">
        <f>'Glad70-before-LQ'!BT55*$CG55*BT$93</f>
        <v>0.641954905199322</v>
      </c>
      <c r="BU55" s="62">
        <f>'Glad70-before-LQ'!BU55*$CG55*BU$93</f>
        <v>0.0483720401488323</v>
      </c>
      <c r="BV55" s="4">
        <f>SUM(D55:BU55)</f>
        <v>69.46725841231159</v>
      </c>
      <c r="BW55" s="66">
        <f>'Glad-base'!BW55*'Households'!$B$3/'Households'!$B$7</f>
        <v>8.236486339618949</v>
      </c>
      <c r="BX55" s="66">
        <f>'Glad-base'!BX55*'Households'!$B$3/'Households'!$B$7</f>
        <v>0.00334463199794027</v>
      </c>
      <c r="BY55" s="66">
        <f>'Glad-base'!BY55*'Businesses'!$B$4/'Businesses'!$C$4</f>
        <v>0.529478906544832</v>
      </c>
      <c r="BZ55" s="66">
        <f>'Glad-base'!BZ55*'Households'!$B$3/'Households'!$B$7</f>
        <v>0.0283587654067971</v>
      </c>
      <c r="CA55" s="66">
        <f>'Glad-base'!CA55*'Households'!$B$3/'Households'!$B$7</f>
        <v>0.221776000628218</v>
      </c>
      <c r="CB55" s="66">
        <f>'Glad-base'!CB55*'Glad-id-output'!B53/'Glad-id-output'!E53</f>
        <v>5.41557781033012e-06</v>
      </c>
      <c r="CC55" s="62">
        <f>'Exports'!D56</f>
        <v>2.2</v>
      </c>
      <c r="CD55" s="4">
        <f>SUM(BW55:CC55)</f>
        <v>11.2194500597745</v>
      </c>
      <c r="CE55" s="4">
        <f>SUM(CD55,BV55)</f>
        <v>80.6867084720861</v>
      </c>
      <c r="CF55" s="67">
        <v>0.000887799641037724</v>
      </c>
      <c r="CG55" s="67">
        <f>'Glad-id-output'!I53</f>
        <v>0.3</v>
      </c>
    </row>
    <row r="56" ht="20.05" customHeight="1">
      <c r="A56" t="s" s="58">
        <v>1</v>
      </c>
      <c r="B56" s="59">
        <v>52</v>
      </c>
      <c r="C56" t="s" s="60">
        <v>210</v>
      </c>
      <c r="D56" s="61">
        <f>'Glad70-before-LQ'!D56*$CG56*D$93</f>
        <v>0.488882807985499</v>
      </c>
      <c r="E56" s="62">
        <f>'Glad70-before-LQ'!E56*$CG56*E$93</f>
        <v>0.225041386609845</v>
      </c>
      <c r="F56" s="62">
        <f>'Glad70-before-LQ'!F56*$CG56*F$93</f>
        <v>0.00460375773913302</v>
      </c>
      <c r="G56" s="62">
        <f>'Glad70-before-LQ'!G56*$CG56*G$93</f>
        <v>0.177141939926785</v>
      </c>
      <c r="H56" s="62">
        <f>'Glad70-before-LQ'!H56*$CG56*H$93</f>
        <v>0.140274711847054</v>
      </c>
      <c r="I56" s="62">
        <f>'Glad70-before-LQ'!I56*$CG56*I$93</f>
        <v>0.829520783765909</v>
      </c>
      <c r="J56" s="62">
        <f>'Glad70-before-LQ'!J56*$CG56*J$93</f>
        <v>58.2830346404536</v>
      </c>
      <c r="K56" s="63">
        <f>'Glad70-before-LQ'!K56*$CG56*K$93</f>
        <v>2.72428910633014</v>
      </c>
      <c r="L56" s="62">
        <f>'Glad70-before-LQ'!L56*$CG56*L$93</f>
        <v>0.516877986272758</v>
      </c>
      <c r="M56" s="62">
        <f>'Glad70-before-LQ'!M56*$CG56*M$93</f>
        <v>0.08689721779373941</v>
      </c>
      <c r="N56" s="62">
        <f>'Glad70-before-LQ'!N56*$CG56*N$93</f>
        <v>0.051854140261107</v>
      </c>
      <c r="O56" s="62">
        <f>'Glad70-before-LQ'!O56*$CG56*O$93</f>
        <v>0.030270126195571</v>
      </c>
      <c r="P56" s="62">
        <f>'Glad70-before-LQ'!P56*$CG56*P$93</f>
        <v>0.00465187841857166</v>
      </c>
      <c r="Q56" s="62">
        <f>'Glad70-before-LQ'!Q56*$CG56*Q$93</f>
        <v>0.0239094181864069</v>
      </c>
      <c r="R56" s="62">
        <f>'Glad70-before-LQ'!R56*$CG56*R$93</f>
        <v>0.0101470329217567</v>
      </c>
      <c r="S56" s="62">
        <f>'Glad70-before-LQ'!S56*$CG56*S$93</f>
        <v>0.0194872924137711</v>
      </c>
      <c r="T56" s="62">
        <f>'Glad70-before-LQ'!T56*$CG56*T$93</f>
        <v>1.18759731562549</v>
      </c>
      <c r="U56" s="62">
        <f>'Glad70-before-LQ'!U56*$CG56*U$93</f>
        <v>0.739266896458375</v>
      </c>
      <c r="V56" s="62">
        <f>'Glad70-before-LQ'!V56*$CG56*V$93</f>
        <v>0.044575317909774</v>
      </c>
      <c r="W56" s="62">
        <f>'Glad70-before-LQ'!W56*$CG56*W$93</f>
        <v>1.58746523480335</v>
      </c>
      <c r="X56" s="64">
        <f>'Glad70-before-LQ'!X56*$CG56*X$93</f>
        <v>0</v>
      </c>
      <c r="Y56" s="62">
        <f>'Glad70-before-LQ'!Y56*$CG56*Y$93</f>
        <v>1.07244542931025</v>
      </c>
      <c r="Z56" s="62">
        <f>'Glad70-before-LQ'!Z56*$CG56*Z$93</f>
        <v>0.24655806812276</v>
      </c>
      <c r="AA56" s="62">
        <f>'Glad70-before-LQ'!AA56*$CG56*AA$93</f>
        <v>0.173522479021277</v>
      </c>
      <c r="AB56" s="62">
        <f>'Glad70-before-LQ'!AB56*$CG56*AB$93</f>
        <v>0.0076677841610157</v>
      </c>
      <c r="AC56" s="65">
        <f>'Glad70-before-LQ'!AC56*$CG56*AC$93</f>
        <v>3.12949281635498</v>
      </c>
      <c r="AD56" s="62">
        <f>'Glad70-before-LQ'!AD56*$CG56*AD$93</f>
        <v>0.0427370133990565</v>
      </c>
      <c r="AE56" s="62">
        <f>'Glad70-before-LQ'!AE56*$CG56*AE$93</f>
        <v>0.0382372065875185</v>
      </c>
      <c r="AF56" s="62">
        <f>'Glad70-before-LQ'!AF56*$CG56*AF$93</f>
        <v>0.151092555823719</v>
      </c>
      <c r="AG56" s="62">
        <f>'Glad70-before-LQ'!AG56*$CG56*AG$93</f>
        <v>0.847297858024266</v>
      </c>
      <c r="AH56" s="62">
        <f>'Glad70-before-LQ'!AH56*$CG56*AH$93</f>
        <v>15.2895779710714</v>
      </c>
      <c r="AI56" s="62">
        <f>'Glad70-before-LQ'!AI56*$CG56*AI$93</f>
        <v>8.176564199267281</v>
      </c>
      <c r="AJ56" s="62">
        <f>'Glad70-before-LQ'!AJ56*$CG56*AJ$93</f>
        <v>1.94680173470142</v>
      </c>
      <c r="AK56" s="62">
        <f>'Glad70-before-LQ'!AK56*$CG56*AK$93</f>
        <v>2.41260954492385</v>
      </c>
      <c r="AL56" s="62">
        <f>'Glad70-before-LQ'!AL56*$CG56*AL$93</f>
        <v>0.413521522168245</v>
      </c>
      <c r="AM56" s="62">
        <f>'Glad70-before-LQ'!AM56*$CG56*AM$93</f>
        <v>1.05699265708155</v>
      </c>
      <c r="AN56" s="62">
        <f>'Glad70-before-LQ'!AN56*$CG56*AN$93</f>
        <v>1.12677914005299</v>
      </c>
      <c r="AO56" s="62">
        <f>'Glad70-before-LQ'!AO56*$CG56*AO$93</f>
        <v>1.95127174822366</v>
      </c>
      <c r="AP56" s="62">
        <f>'Glad70-before-LQ'!AP56*$CG56*AP$93</f>
        <v>0.1670037266075</v>
      </c>
      <c r="AQ56" s="62">
        <f>'Glad70-before-LQ'!AQ56*$CG56*AQ$93</f>
        <v>0.0364368002537487</v>
      </c>
      <c r="AR56" s="62">
        <f>'Glad70-before-LQ'!AR56*$CG56*AR$93</f>
        <v>0.266375207459842</v>
      </c>
      <c r="AS56" s="62">
        <f>'Glad70-before-LQ'!AS56*$CG56*AS$93</f>
        <v>4.62120801420483</v>
      </c>
      <c r="AT56" s="62">
        <f>'Glad70-before-LQ'!AT56*$CG56*AT$93</f>
        <v>0.0101584665576633</v>
      </c>
      <c r="AU56" s="62">
        <f>'Glad70-before-LQ'!AU56*$CG56*AU$93</f>
        <v>0.0507144749000434</v>
      </c>
      <c r="AV56" s="62">
        <f>'Glad70-before-LQ'!AV56*$CG56*AV$93</f>
        <v>0.0170305502884437</v>
      </c>
      <c r="AW56" s="62">
        <f>'Glad70-before-LQ'!AW56*$CG56*AW$93</f>
        <v>0.0175225282606459</v>
      </c>
      <c r="AX56" s="62">
        <f>'Glad70-before-LQ'!AX56*$CG56*AX$93</f>
        <v>0.103472170444794</v>
      </c>
      <c r="AY56" s="62">
        <f>'Glad70-before-LQ'!AY56*$CG56*AY$93</f>
        <v>0.011055340868049</v>
      </c>
      <c r="AZ56" s="62">
        <f>'Glad70-before-LQ'!AZ56*$CG56*AZ$93</f>
        <v>0.205787813034601</v>
      </c>
      <c r="BA56" s="62">
        <f>'Glad70-before-LQ'!BA56*$CG56*BA$93</f>
        <v>0.0828228586026586</v>
      </c>
      <c r="BB56" s="62">
        <f>'Glad70-before-LQ'!BB56*$CG56*BB$93</f>
        <v>0.184963466974087</v>
      </c>
      <c r="BC56" s="62">
        <f>'Glad70-before-LQ'!BC56*$CG56*BC$93</f>
        <v>1.98081141665434</v>
      </c>
      <c r="BD56" s="62">
        <f>'Glad70-before-LQ'!BD56*$CG56*BD$93</f>
        <v>0.970742027227868</v>
      </c>
      <c r="BE56" s="62">
        <f>'Glad70-before-LQ'!BE56*$CG56*BE$93</f>
        <v>5.18043825224664</v>
      </c>
      <c r="BF56" s="62">
        <f>'Glad70-before-LQ'!BF56*$CG56*BF$93</f>
        <v>0.140578039456409</v>
      </c>
      <c r="BG56" s="62">
        <f>'Glad70-before-LQ'!BG56*$CG56*BG$93</f>
        <v>1.66296042705272</v>
      </c>
      <c r="BH56" s="62">
        <f>'Glad70-before-LQ'!BH56*$CG56*BH$93</f>
        <v>1.16779033086574</v>
      </c>
      <c r="BI56" s="62">
        <f>'Glad70-before-LQ'!BI56*$CG56*BI$93</f>
        <v>1.40648246456204</v>
      </c>
      <c r="BJ56" s="62">
        <f>'Glad70-before-LQ'!BJ56*$CG56*BJ$93</f>
        <v>0.0037320940828434</v>
      </c>
      <c r="BK56" s="62">
        <f>'Glad70-before-LQ'!BK56*$CG56*BK$93</f>
        <v>1.1148547024044</v>
      </c>
      <c r="BL56" s="62">
        <f>'Glad70-before-LQ'!BL56*$CG56*BL$93</f>
        <v>1.08029681132501</v>
      </c>
      <c r="BM56" s="62">
        <f>'Glad70-before-LQ'!BM56*$CG56*BM$93</f>
        <v>0.179709653435619</v>
      </c>
      <c r="BN56" s="62">
        <f>'Glad70-before-LQ'!BN56*$CG56*BN$93</f>
        <v>0.0216798854937854</v>
      </c>
      <c r="BO56" s="62">
        <f>'Glad70-before-LQ'!BO56*$CG56*BO$93</f>
        <v>5.85055092905544</v>
      </c>
      <c r="BP56" s="62">
        <f>'Glad70-before-LQ'!BP56*$CG56*BP$93</f>
        <v>1.58759778595654</v>
      </c>
      <c r="BQ56" s="62">
        <f>'Glad70-before-LQ'!BQ56*$CG56*BQ$93</f>
        <v>0.0302397360926676</v>
      </c>
      <c r="BR56" s="62">
        <f>'Glad70-before-LQ'!BR56*$CG56*BR$93</f>
        <v>0.237227358938364</v>
      </c>
      <c r="BS56" s="62">
        <f>'Glad70-before-LQ'!BS56*$CG56*BS$93</f>
        <v>0.0466774936285685</v>
      </c>
      <c r="BT56" s="62">
        <f>'Glad70-before-LQ'!BT56*$CG56*BT$93</f>
        <v>6.80502604307982</v>
      </c>
      <c r="BU56" s="62">
        <f>'Glad70-before-LQ'!BU56*$CG56*BU$93</f>
        <v>1.33907277516089</v>
      </c>
      <c r="BV56" s="4">
        <f>SUM(D56:BU56)</f>
        <v>141.839978365390</v>
      </c>
      <c r="BW56" s="66">
        <f>'Glad-base'!BW56*'Households'!$B$3/'Households'!$B$7</f>
        <v>3.43673193179197</v>
      </c>
      <c r="BX56" s="66">
        <f>'Glad-base'!BX56*'Households'!$B$3/'Households'!$B$7</f>
        <v>0</v>
      </c>
      <c r="BY56" s="66">
        <f>'Glad-base'!BY56*'Businesses'!$B$4/'Businesses'!$C$4</f>
        <v>0.137224338312819</v>
      </c>
      <c r="BZ56" s="66">
        <f>'Glad-base'!BZ56*'Households'!$B$3/'Households'!$B$7</f>
        <v>0.00583452139031926</v>
      </c>
      <c r="CA56" s="66">
        <f>'Glad-base'!CA56*'Households'!$B$3/'Households'!$B$7</f>
        <v>0.0610948399588054</v>
      </c>
      <c r="CB56" s="66">
        <f>'Glad-base'!CB56*'Glad-id-output'!B54/'Glad-id-output'!E54</f>
        <v>0.00643494020310484</v>
      </c>
      <c r="CC56" s="62">
        <f>'Exports'!D57</f>
        <v>12</v>
      </c>
      <c r="CD56" s="4">
        <f>SUM(BW56:CC56)</f>
        <v>15.647320571657</v>
      </c>
      <c r="CE56" s="4">
        <f>SUM(CD56,BV56)</f>
        <v>157.487298937047</v>
      </c>
      <c r="CF56" s="67">
        <v>0.00767801002637494</v>
      </c>
      <c r="CG56" s="67">
        <f>'Glad-id-output'!I54</f>
        <v>1</v>
      </c>
    </row>
    <row r="57" ht="20.05" customHeight="1">
      <c r="A57" t="s" s="58">
        <v>1</v>
      </c>
      <c r="B57" s="59">
        <v>53</v>
      </c>
      <c r="C57" t="s" s="60">
        <v>211</v>
      </c>
      <c r="D57" s="61">
        <f>'Glad70-before-LQ'!D57*$CG57*D$93</f>
        <v>1.24466105432762</v>
      </c>
      <c r="E57" s="62">
        <f>'Glad70-before-LQ'!E57*$CG57*E$93</f>
        <v>1.4931946704214e-05</v>
      </c>
      <c r="F57" s="62">
        <f>'Glad70-before-LQ'!F57*$CG57*F$93</f>
        <v>5.3385630300365e-06</v>
      </c>
      <c r="G57" s="62">
        <f>'Glad70-before-LQ'!G57*$CG57*G$93</f>
        <v>0.00340822205307969</v>
      </c>
      <c r="H57" s="62">
        <f>'Glad70-before-LQ'!H57*$CG57*H$93</f>
        <v>0.0519310567382202</v>
      </c>
      <c r="I57" s="62">
        <f>'Glad70-before-LQ'!I57*$CG57*I$93</f>
        <v>0.421602874266824</v>
      </c>
      <c r="J57" s="62">
        <f>'Glad70-before-LQ'!J57*$CG57*J$93</f>
        <v>10.8878082717731</v>
      </c>
      <c r="K57" s="63">
        <f>'Glad70-before-LQ'!K57*$CG57*K$93</f>
        <v>3.82024513041715</v>
      </c>
      <c r="L57" s="62">
        <f>'Glad70-before-LQ'!L57*$CG57*L$93</f>
        <v>0.305981110211235</v>
      </c>
      <c r="M57" s="62">
        <f>'Glad70-before-LQ'!M57*$CG57*M$93</f>
        <v>0.06435084814063829</v>
      </c>
      <c r="N57" s="62">
        <f>'Glad70-before-LQ'!N57*$CG57*N$93</f>
        <v>0.124322894345314</v>
      </c>
      <c r="O57" s="62">
        <f>'Glad70-before-LQ'!O57*$CG57*O$93</f>
        <v>0.0456350474073495</v>
      </c>
      <c r="P57" s="62">
        <f>'Glad70-before-LQ'!P57*$CG57*P$93</f>
        <v>0.00577272258088732</v>
      </c>
      <c r="Q57" s="62">
        <f>'Glad70-before-LQ'!Q57*$CG57*Q$93</f>
        <v>0.0378798596803724</v>
      </c>
      <c r="R57" s="62">
        <f>'Glad70-before-LQ'!R57*$CG57*R$93</f>
        <v>0.0209630790487415</v>
      </c>
      <c r="S57" s="62">
        <f>'Glad70-before-LQ'!S57*$CG57*S$93</f>
        <v>0.0247905112227323</v>
      </c>
      <c r="T57" s="62">
        <f>'Glad70-before-LQ'!T57*$CG57*T$93</f>
        <v>0.875923390662413</v>
      </c>
      <c r="U57" s="62">
        <f>'Glad70-before-LQ'!U57*$CG57*U$93</f>
        <v>1.33763534452724</v>
      </c>
      <c r="V57" s="62">
        <f>'Glad70-before-LQ'!V57*$CG57*V$93</f>
        <v>0.0510152245893314</v>
      </c>
      <c r="W57" s="62">
        <f>'Glad70-before-LQ'!W57*$CG57*W$93</f>
        <v>2.05150492580271</v>
      </c>
      <c r="X57" s="64">
        <f>'Glad70-before-LQ'!X57*$CG57*X$93</f>
        <v>0</v>
      </c>
      <c r="Y57" s="62">
        <f>'Glad70-before-LQ'!Y57*$CG57*Y$93</f>
        <v>2.97576146920746</v>
      </c>
      <c r="Z57" s="62">
        <f>'Glad70-before-LQ'!Z57*$CG57*Z$93</f>
        <v>0.516749403324576</v>
      </c>
      <c r="AA57" s="62">
        <f>'Glad70-before-LQ'!AA57*$CG57*AA$93</f>
        <v>0.283296729445325</v>
      </c>
      <c r="AB57" s="62">
        <f>'Glad70-before-LQ'!AB57*$CG57*AB$93</f>
        <v>0.00216885551632127</v>
      </c>
      <c r="AC57" s="65">
        <f>'Glad70-before-LQ'!AC57*$CG57*AC$93</f>
        <v>0.414620069938532</v>
      </c>
      <c r="AD57" s="62">
        <f>'Glad70-before-LQ'!AD57*$CG57*AD$93</f>
        <v>0.000704746735825936</v>
      </c>
      <c r="AE57" s="62">
        <f>'Glad70-before-LQ'!AE57*$CG57*AE$93</f>
        <v>0.0447841672385588</v>
      </c>
      <c r="AF57" s="62">
        <f>'Glad70-before-LQ'!AF57*$CG57*AF$93</f>
        <v>1.90236742729022</v>
      </c>
      <c r="AG57" s="62">
        <f>'Glad70-before-LQ'!AG57*$CG57*AG$93</f>
        <v>0.76216082874123</v>
      </c>
      <c r="AH57" s="62">
        <f>'Glad70-before-LQ'!AH57*$CG57*AH$93</f>
        <v>6.27839826234734</v>
      </c>
      <c r="AI57" s="62">
        <f>'Glad70-before-LQ'!AI57*$CG57*AI$93</f>
        <v>11.0898793871823</v>
      </c>
      <c r="AJ57" s="62">
        <f>'Glad70-before-LQ'!AJ57*$CG57*AJ$93</f>
        <v>17.7270066392672</v>
      </c>
      <c r="AK57" s="62">
        <f>'Glad70-before-LQ'!AK57*$CG57*AK$93</f>
        <v>24.7323482512025</v>
      </c>
      <c r="AL57" s="62">
        <f>'Glad70-before-LQ'!AL57*$CG57*AL$93</f>
        <v>0.771877669814618</v>
      </c>
      <c r="AM57" s="62">
        <f>'Glad70-before-LQ'!AM57*$CG57*AM$93</f>
        <v>16.5741247600496</v>
      </c>
      <c r="AN57" s="62">
        <f>'Glad70-before-LQ'!AN57*$CG57*AN$93</f>
        <v>3.92942089366001</v>
      </c>
      <c r="AO57" s="62">
        <f>'Glad70-before-LQ'!AO57*$CG57*AO$93</f>
        <v>9.93030664252448</v>
      </c>
      <c r="AP57" s="62">
        <f>'Glad70-before-LQ'!AP57*$CG57*AP$93</f>
        <v>0.79093565580273</v>
      </c>
      <c r="AQ57" s="62">
        <f>'Glad70-before-LQ'!AQ57*$CG57*AQ$93</f>
        <v>0.284025215828753</v>
      </c>
      <c r="AR57" s="62">
        <f>'Glad70-before-LQ'!AR57*$CG57*AR$93</f>
        <v>1.42153084926623</v>
      </c>
      <c r="AS57" s="62">
        <f>'Glad70-before-LQ'!AS57*$CG57*AS$93</f>
        <v>13.5954858210615</v>
      </c>
      <c r="AT57" s="62">
        <f>'Glad70-before-LQ'!AT57*$CG57*AT$93</f>
        <v>0.0755707746971655</v>
      </c>
      <c r="AU57" s="62">
        <f>'Glad70-before-LQ'!AU57*$CG57*AU$93</f>
        <v>0.102323984997458</v>
      </c>
      <c r="AV57" s="62">
        <f>'Glad70-before-LQ'!AV57*$CG57*AV$93</f>
        <v>0.060418438052785</v>
      </c>
      <c r="AW57" s="62">
        <f>'Glad70-before-LQ'!AW57*$CG57*AW$93</f>
        <v>0.0180296500591034</v>
      </c>
      <c r="AX57" s="62">
        <f>'Glad70-before-LQ'!AX57*$CG57*AX$93</f>
        <v>1.03032036898079</v>
      </c>
      <c r="AY57" s="62">
        <f>'Glad70-before-LQ'!AY57*$CG57*AY$93</f>
        <v>0.0190109792704917</v>
      </c>
      <c r="AZ57" s="62">
        <f>'Glad70-before-LQ'!AZ57*$CG57*AZ$93</f>
        <v>0.268931389679254</v>
      </c>
      <c r="BA57" s="62">
        <f>'Glad70-before-LQ'!BA57*$CG57*BA$93</f>
        <v>0.361784026922192</v>
      </c>
      <c r="BB57" s="62">
        <f>'Glad70-before-LQ'!BB57*$CG57*BB$93</f>
        <v>0.887578024052333</v>
      </c>
      <c r="BC57" s="62">
        <f>'Glad70-before-LQ'!BC57*$CG57*BC$93</f>
        <v>24.6154884234316</v>
      </c>
      <c r="BD57" s="62">
        <f>'Glad70-before-LQ'!BD57*$CG57*BD$93</f>
        <v>10.2557061838036</v>
      </c>
      <c r="BE57" s="62">
        <f>'Glad70-before-LQ'!BE57*$CG57*BE$93</f>
        <v>29.606734216333</v>
      </c>
      <c r="BF57" s="62">
        <f>'Glad70-before-LQ'!BF57*$CG57*BF$93</f>
        <v>0.337015513151156</v>
      </c>
      <c r="BG57" s="62">
        <f>'Glad70-before-LQ'!BG57*$CG57*BG$93</f>
        <v>14.0235544443353</v>
      </c>
      <c r="BH57" s="62">
        <f>'Glad70-before-LQ'!BH57*$CG57*BH$93</f>
        <v>4.29010788711377</v>
      </c>
      <c r="BI57" s="62">
        <f>'Glad70-before-LQ'!BI57*$CG57*BI$93</f>
        <v>2.47830519599312</v>
      </c>
      <c r="BJ57" s="62">
        <f>'Glad70-before-LQ'!BJ57*$CG57*BJ$93</f>
        <v>0.00306820633255374</v>
      </c>
      <c r="BK57" s="62">
        <f>'Glad70-before-LQ'!BK57*$CG57*BK$93</f>
        <v>3.11611557258668</v>
      </c>
      <c r="BL57" s="62">
        <f>'Glad70-before-LQ'!BL57*$CG57*BL$93</f>
        <v>11.3302466824409</v>
      </c>
      <c r="BM57" s="62">
        <f>'Glad70-before-LQ'!BM57*$CG57*BM$93</f>
        <v>1.70041340977664</v>
      </c>
      <c r="BN57" s="62">
        <f>'Glad70-before-LQ'!BN57*$CG57*BN$93</f>
        <v>0.491295589455806</v>
      </c>
      <c r="BO57" s="62">
        <f>'Glad70-before-LQ'!BO57*$CG57*BO$93</f>
        <v>6.77912554764161</v>
      </c>
      <c r="BP57" s="62">
        <f>'Glad70-before-LQ'!BP57*$CG57*BP$93</f>
        <v>2.85123612188253</v>
      </c>
      <c r="BQ57" s="62">
        <f>'Glad70-before-LQ'!BQ57*$CG57*BQ$93</f>
        <v>0.105791609467286</v>
      </c>
      <c r="BR57" s="62">
        <f>'Glad70-before-LQ'!BR57*$CG57*BR$93</f>
        <v>0.50649522329312</v>
      </c>
      <c r="BS57" s="62">
        <f>'Glad70-before-LQ'!BS57*$CG57*BS$93</f>
        <v>0.06982986548031481</v>
      </c>
      <c r="BT57" s="62">
        <f>'Glad70-before-LQ'!BT57*$CG57*BT$93</f>
        <v>1.03020273724703</v>
      </c>
      <c r="BU57" s="62">
        <f>'Glad70-before-LQ'!BU57*$CG57*BU$93</f>
        <v>0.963187278668618</v>
      </c>
      <c r="BV57" s="4">
        <f>SUM(D57:BU57)</f>
        <v>252.781292928896</v>
      </c>
      <c r="BW57" s="66">
        <f>'Glad-base'!BW57*'Households'!$B$3/'Households'!$B$7</f>
        <v>578.748379712255</v>
      </c>
      <c r="BX57" s="66">
        <f>'Glad-base'!BX57*'Households'!$B$3/'Households'!$B$7</f>
        <v>1.09457299121524</v>
      </c>
      <c r="BY57" s="66">
        <f>'Glad-base'!BY57*'Businesses'!$B$4/'Businesses'!$C$4</f>
        <v>11.6808911083387</v>
      </c>
      <c r="BZ57" s="66">
        <f>'Glad-base'!BZ57*'Households'!$B$3/'Households'!$B$7</f>
        <v>0.008998233367662201</v>
      </c>
      <c r="CA57" s="66">
        <f>'Glad-base'!CA57*'Households'!$B$3/'Households'!$B$7</f>
        <v>0.0547814477548919</v>
      </c>
      <c r="CB57" s="66">
        <f>'Glad-base'!CB57*'Glad-id-output'!B55/'Glad-id-output'!E55</f>
        <v>4.2779380188171e-05</v>
      </c>
      <c r="CC57" s="62">
        <f>'Exports'!D58</f>
        <v>23</v>
      </c>
      <c r="CD57" s="4">
        <f>SUM(BW57:CC57)</f>
        <v>614.587666272312</v>
      </c>
      <c r="CE57" s="4">
        <f>SUM(CD57,BV57)</f>
        <v>867.368959201208</v>
      </c>
      <c r="CF57" s="67">
        <v>0.00201789529189486</v>
      </c>
      <c r="CG57" s="67">
        <f>'Glad-id-output'!I55</f>
        <v>0.75</v>
      </c>
    </row>
    <row r="58" ht="20.05" customHeight="1">
      <c r="A58" t="s" s="58">
        <v>1</v>
      </c>
      <c r="B58" s="59">
        <v>54</v>
      </c>
      <c r="C58" t="s" s="60">
        <v>142</v>
      </c>
      <c r="D58" s="61">
        <f>'Glad70-before-LQ'!D58*$CG58*D$93</f>
        <v>4.6872426247984</v>
      </c>
      <c r="E58" s="62">
        <f>'Glad70-before-LQ'!E58*$CG58*E$93</f>
        <v>0.30260625815816</v>
      </c>
      <c r="F58" s="62">
        <f>'Glad70-before-LQ'!F58*$CG58*F$93</f>
        <v>0.00171080412177939</v>
      </c>
      <c r="G58" s="62">
        <f>'Glad70-before-LQ'!G58*$CG58*G$93</f>
        <v>0.07879871213877671</v>
      </c>
      <c r="H58" s="62">
        <f>'Glad70-before-LQ'!H58*$CG58*H$93</f>
        <v>0.26458296867705</v>
      </c>
      <c r="I58" s="62">
        <f>'Glad70-before-LQ'!I58*$CG58*I$93</f>
        <v>2.91684507156481</v>
      </c>
      <c r="J58" s="62">
        <f>'Glad70-before-LQ'!J58*$CG58*J$93</f>
        <v>22.4593752116018</v>
      </c>
      <c r="K58" s="63">
        <f>'Glad70-before-LQ'!K58*$CG58*K$93</f>
        <v>8.97796992019428</v>
      </c>
      <c r="L58" s="62">
        <f>'Glad70-before-LQ'!L58*$CG58*L$93</f>
        <v>1.24941712174391</v>
      </c>
      <c r="M58" s="62">
        <f>'Glad70-before-LQ'!M58*$CG58*M$93</f>
        <v>12.9848100423658</v>
      </c>
      <c r="N58" s="62">
        <f>'Glad70-before-LQ'!N58*$CG58*N$93</f>
        <v>0.771038636336967</v>
      </c>
      <c r="O58" s="62">
        <f>'Glad70-before-LQ'!O58*$CG58*O$93</f>
        <v>0.5763636626459679</v>
      </c>
      <c r="P58" s="62">
        <f>'Glad70-before-LQ'!P58*$CG58*P$93</f>
        <v>0.0507174955799632</v>
      </c>
      <c r="Q58" s="62">
        <f>'Glad70-before-LQ'!Q58*$CG58*Q$93</f>
        <v>0.190606751070932</v>
      </c>
      <c r="R58" s="62">
        <f>'Glad70-before-LQ'!R58*$CG58*R$93</f>
        <v>0.129677695875795</v>
      </c>
      <c r="S58" s="62">
        <f>'Glad70-before-LQ'!S58*$CG58*S$93</f>
        <v>0.255530052714146</v>
      </c>
      <c r="T58" s="62">
        <f>'Glad70-before-LQ'!T58*$CG58*T$93</f>
        <v>2.42989998582827</v>
      </c>
      <c r="U58" s="62">
        <f>'Glad70-before-LQ'!U58*$CG58*U$93</f>
        <v>23.2318666015762</v>
      </c>
      <c r="V58" s="62">
        <f>'Glad70-before-LQ'!V58*$CG58*V$93</f>
        <v>0.492155499304259</v>
      </c>
      <c r="W58" s="62">
        <f>'Glad70-before-LQ'!W58*$CG58*W$93</f>
        <v>12.1124106616875</v>
      </c>
      <c r="X58" s="64">
        <f>'Glad70-before-LQ'!X58*$CG58*X$93</f>
        <v>0</v>
      </c>
      <c r="Y58" s="62">
        <f>'Glad70-before-LQ'!Y58*$CG58*Y$93</f>
        <v>9.481827388896621</v>
      </c>
      <c r="Z58" s="62">
        <f>'Glad70-before-LQ'!Z58*$CG58*Z$93</f>
        <v>3.9414210944836</v>
      </c>
      <c r="AA58" s="62">
        <f>'Glad70-before-LQ'!AA58*$CG58*AA$93</f>
        <v>4.55569877596163</v>
      </c>
      <c r="AB58" s="62">
        <f>'Glad70-before-LQ'!AB58*$CG58*AB$93</f>
        <v>0.07144951478633001</v>
      </c>
      <c r="AC58" s="65">
        <f>'Glad70-before-LQ'!AC58*$CG58*AC$93</f>
        <v>8.732469082555809</v>
      </c>
      <c r="AD58" s="62">
        <f>'Glad70-before-LQ'!AD58*$CG58*AD$93</f>
        <v>0.138111248226382</v>
      </c>
      <c r="AE58" s="62">
        <f>'Glad70-before-LQ'!AE58*$CG58*AE$93</f>
        <v>2.11348227411041</v>
      </c>
      <c r="AF58" s="62">
        <f>'Glad70-before-LQ'!AF58*$CG58*AF$93</f>
        <v>24.3014630442899</v>
      </c>
      <c r="AG58" s="62">
        <f>'Glad70-before-LQ'!AG58*$CG58*AG$93</f>
        <v>6.22807519341378</v>
      </c>
      <c r="AH58" s="62">
        <f>'Glad70-before-LQ'!AH58*$CG58*AH$93</f>
        <v>86.5115558938474</v>
      </c>
      <c r="AI58" s="62">
        <f>'Glad70-before-LQ'!AI58*$CG58*AI$93</f>
        <v>20.3968933859908</v>
      </c>
      <c r="AJ58" s="62">
        <f>'Glad70-before-LQ'!AJ58*$CG58*AJ$93</f>
        <v>17.1076269924675</v>
      </c>
      <c r="AK58" s="62">
        <f>'Glad70-before-LQ'!AK58*$CG58*AK$93</f>
        <v>31.5895121794924</v>
      </c>
      <c r="AL58" s="62">
        <f>'Glad70-before-LQ'!AL58*$CG58*AL$93</f>
        <v>1.16297975376555</v>
      </c>
      <c r="AM58" s="62">
        <f>'Glad70-before-LQ'!AM58*$CG58*AM$93</f>
        <v>3.25212071578301</v>
      </c>
      <c r="AN58" s="62">
        <f>'Glad70-before-LQ'!AN58*$CG58*AN$93</f>
        <v>19.3124078703002</v>
      </c>
      <c r="AO58" s="62">
        <f>'Glad70-before-LQ'!AO58*$CG58*AO$93</f>
        <v>1.73022896584896</v>
      </c>
      <c r="AP58" s="62">
        <f>'Glad70-before-LQ'!AP58*$CG58*AP$93</f>
        <v>6.21307768271304</v>
      </c>
      <c r="AQ58" s="62">
        <f>'Glad70-before-LQ'!AQ58*$CG58*AQ$93</f>
        <v>0.78279867324112</v>
      </c>
      <c r="AR58" s="62">
        <f>'Glad70-before-LQ'!AR58*$CG58*AR$93</f>
        <v>0.742412934999043</v>
      </c>
      <c r="AS58" s="62">
        <f>'Glad70-before-LQ'!AS58*$CG58*AS$93</f>
        <v>25.7314331723057</v>
      </c>
      <c r="AT58" s="62">
        <f>'Glad70-before-LQ'!AT58*$CG58*AT$93</f>
        <v>0.5024233527012349</v>
      </c>
      <c r="AU58" s="62">
        <f>'Glad70-before-LQ'!AU58*$CG58*AU$93</f>
        <v>0.290540339992915</v>
      </c>
      <c r="AV58" s="62">
        <f>'Glad70-before-LQ'!AV58*$CG58*AV$93</f>
        <v>0.223492780910736</v>
      </c>
      <c r="AW58" s="62">
        <f>'Glad70-before-LQ'!AW58*$CG58*AW$93</f>
        <v>0.0576340142197184</v>
      </c>
      <c r="AX58" s="62">
        <f>'Glad70-before-LQ'!AX58*$CG58*AX$93</f>
        <v>1.74622738679986</v>
      </c>
      <c r="AY58" s="62">
        <f>'Glad70-before-LQ'!AY58*$CG58*AY$93</f>
        <v>0.0473554629775401</v>
      </c>
      <c r="AZ58" s="62">
        <f>'Glad70-before-LQ'!AZ58*$CG58*AZ$93</f>
        <v>0.498231724752744</v>
      </c>
      <c r="BA58" s="62">
        <f>'Glad70-before-LQ'!BA58*$CG58*BA$93</f>
        <v>0.456955394736175</v>
      </c>
      <c r="BB58" s="62">
        <f>'Glad70-before-LQ'!BB58*$CG58*BB$93</f>
        <v>7.73187095560788</v>
      </c>
      <c r="BC58" s="62">
        <f>'Glad70-before-LQ'!BC58*$CG58*BC$93</f>
        <v>8.485287517563039</v>
      </c>
      <c r="BD58" s="62">
        <f>'Glad70-before-LQ'!BD58*$CG58*BD$93</f>
        <v>13.2724314450997</v>
      </c>
      <c r="BE58" s="62">
        <f>'Glad70-before-LQ'!BE58*$CG58*BE$93</f>
        <v>174.304163009</v>
      </c>
      <c r="BF58" s="62">
        <f>'Glad70-before-LQ'!BF58*$CG58*BF$93</f>
        <v>1.06257785622358</v>
      </c>
      <c r="BG58" s="62">
        <f>'Glad70-before-LQ'!BG58*$CG58*BG$93</f>
        <v>32.4863471873804</v>
      </c>
      <c r="BH58" s="62">
        <f>'Glad70-before-LQ'!BH58*$CG58*BH$93</f>
        <v>3.93652168718812</v>
      </c>
      <c r="BI58" s="62">
        <f>'Glad70-before-LQ'!BI58*$CG58*BI$93</f>
        <v>12.2120529700912</v>
      </c>
      <c r="BJ58" s="62">
        <f>'Glad70-before-LQ'!BJ58*$CG58*BJ$93</f>
        <v>0.0564051868744957</v>
      </c>
      <c r="BK58" s="62">
        <f>'Glad70-before-LQ'!BK58*$CG58*BK$93</f>
        <v>3.7648924926777</v>
      </c>
      <c r="BL58" s="62">
        <f>'Glad70-before-LQ'!BL58*$CG58*BL$93</f>
        <v>13.7922689781505</v>
      </c>
      <c r="BM58" s="62">
        <f>'Glad70-before-LQ'!BM58*$CG58*BM$93</f>
        <v>1.74160183378057</v>
      </c>
      <c r="BN58" s="62">
        <f>'Glad70-before-LQ'!BN58*$CG58*BN$93</f>
        <v>0.215193411355612</v>
      </c>
      <c r="BO58" s="62">
        <f>'Glad70-before-LQ'!BO58*$CG58*BO$93</f>
        <v>27.0957828425588</v>
      </c>
      <c r="BP58" s="62">
        <f>'Glad70-before-LQ'!BP58*$CG58*BP$93</f>
        <v>6.13294729774622</v>
      </c>
      <c r="BQ58" s="62">
        <f>'Glad70-before-LQ'!BQ58*$CG58*BQ$93</f>
        <v>0.246916406708556</v>
      </c>
      <c r="BR58" s="62">
        <f>'Glad70-before-LQ'!BR58*$CG58*BR$93</f>
        <v>1.80893094686641</v>
      </c>
      <c r="BS58" s="62">
        <f>'Glad70-before-LQ'!BS58*$CG58*BS$93</f>
        <v>0.420248986786736</v>
      </c>
      <c r="BT58" s="62">
        <f>'Glad70-before-LQ'!BT58*$CG58*BT$93</f>
        <v>11.2043044249464</v>
      </c>
      <c r="BU58" s="62">
        <f>'Glad70-before-LQ'!BU58*$CG58*BU$93</f>
        <v>2.70217939732373</v>
      </c>
      <c r="BV58" s="4">
        <f>SUM(D58:BU58)</f>
        <v>694.756456906485</v>
      </c>
      <c r="BW58" s="66">
        <f>'Glad-base'!BW58*'Households'!$B$3/'Households'!$B$7</f>
        <v>18.4016621994748</v>
      </c>
      <c r="BX58" s="66">
        <f>'Glad-base'!BX58*'Households'!$B$3/'Households'!$B$7</f>
        <v>12.9726566151905</v>
      </c>
      <c r="BY58" s="66">
        <f>'Glad-base'!BY58*'Businesses'!$B$4/'Businesses'!$C$4</f>
        <v>14.7344100884843</v>
      </c>
      <c r="BZ58" s="66">
        <f>'Glad-base'!BZ58*'Households'!$B$3/'Households'!$B$7</f>
        <v>0.121410171380021</v>
      </c>
      <c r="CA58" s="66">
        <f>'Glad-base'!CA58*'Households'!$B$3/'Households'!$B$7</f>
        <v>1.68631849204943</v>
      </c>
      <c r="CB58" s="66">
        <f>'Glad-base'!CB58*'Glad-id-output'!B56/'Glad-id-output'!E56</f>
        <v>0.00124440397494558</v>
      </c>
      <c r="CC58" s="62">
        <f>'Exports'!D59</f>
        <v>124.4</v>
      </c>
      <c r="CD58" s="4">
        <f>SUM(BW58:CC58)</f>
        <v>172.317701970554</v>
      </c>
      <c r="CE58" s="4">
        <f>SUM(CD58,BV58)</f>
        <v>867.0741588770391</v>
      </c>
      <c r="CF58" s="67">
        <v>0.0059597891520382</v>
      </c>
      <c r="CG58" s="67">
        <f>'Glad-id-output'!I56</f>
        <v>1</v>
      </c>
    </row>
    <row r="59" ht="20.05" customHeight="1">
      <c r="A59" t="s" s="58">
        <v>1</v>
      </c>
      <c r="B59" s="59">
        <v>55</v>
      </c>
      <c r="C59" t="s" s="60">
        <v>212</v>
      </c>
      <c r="D59" s="61">
        <f>'Glad70-before-LQ'!D59*$CG59*D$93</f>
        <v>0.00807835893826544</v>
      </c>
      <c r="E59" s="62">
        <f>'Glad70-before-LQ'!E59*$CG59*E$93</f>
        <v>0.00533869558272178</v>
      </c>
      <c r="F59" s="62">
        <f>'Glad70-before-LQ'!F59*$CG59*F$93</f>
        <v>2.65011744260274e-05</v>
      </c>
      <c r="G59" s="62">
        <f>'Glad70-before-LQ'!G59*$CG59*G$93</f>
        <v>0.00029671090645248</v>
      </c>
      <c r="H59" s="62">
        <f>'Glad70-before-LQ'!H59*$CG59*H$93</f>
        <v>0.000957475490291324</v>
      </c>
      <c r="I59" s="62">
        <f>'Glad70-before-LQ'!I59*$CG59*I$93</f>
        <v>0.024022697515217</v>
      </c>
      <c r="J59" s="62">
        <f>'Glad70-before-LQ'!J59*$CG59*J$93</f>
        <v>0.422768166374534</v>
      </c>
      <c r="K59" s="63">
        <f>'Glad70-before-LQ'!K59*$CG59*K$93</f>
        <v>0.0502132073002752</v>
      </c>
      <c r="L59" s="62">
        <f>'Glad70-before-LQ'!L59*$CG59*L$93</f>
        <v>0.009462215368903701</v>
      </c>
      <c r="M59" s="62">
        <f>'Glad70-before-LQ'!M59*$CG59*M$93</f>
        <v>0.00742973170163012</v>
      </c>
      <c r="N59" s="62">
        <f>'Glad70-before-LQ'!N59*$CG59*N$93</f>
        <v>0.008051531015311799</v>
      </c>
      <c r="O59" s="62">
        <f>'Glad70-before-LQ'!O59*$CG59*O$93</f>
        <v>0.00745628643733216</v>
      </c>
      <c r="P59" s="62">
        <f>'Glad70-before-LQ'!P59*$CG59*P$93</f>
        <v>0.00180972356326153</v>
      </c>
      <c r="Q59" s="62">
        <f>'Glad70-before-LQ'!Q59*$CG59*Q$93</f>
        <v>0.00250825914076214</v>
      </c>
      <c r="R59" s="62">
        <f>'Glad70-before-LQ'!R59*$CG59*R$93</f>
        <v>0.00130482288791883</v>
      </c>
      <c r="S59" s="62">
        <f>'Glad70-before-LQ'!S59*$CG59*S$93</f>
        <v>0.00254104398556546</v>
      </c>
      <c r="T59" s="62">
        <f>'Glad70-before-LQ'!T59*$CG59*T$93</f>
        <v>0.0309430688690392</v>
      </c>
      <c r="U59" s="62">
        <f>'Glad70-before-LQ'!U59*$CG59*U$93</f>
        <v>0.381640248861368</v>
      </c>
      <c r="V59" s="62">
        <f>'Glad70-before-LQ'!V59*$CG59*V$93</f>
        <v>0.0094229091876935</v>
      </c>
      <c r="W59" s="62">
        <f>'Glad70-before-LQ'!W59*$CG59*W$93</f>
        <v>0.337124839184732</v>
      </c>
      <c r="X59" s="64">
        <f>'Glad70-before-LQ'!X59*$CG59*X$93</f>
        <v>0</v>
      </c>
      <c r="Y59" s="62">
        <f>'Glad70-before-LQ'!Y59*$CG59*Y$93</f>
        <v>0.105120923908065</v>
      </c>
      <c r="Z59" s="62">
        <f>'Glad70-before-LQ'!Z59*$CG59*Z$93</f>
        <v>0.0572457803158604</v>
      </c>
      <c r="AA59" s="62">
        <f>'Glad70-before-LQ'!AA59*$CG59*AA$93</f>
        <v>0.0686559793355004</v>
      </c>
      <c r="AB59" s="62">
        <f>'Glad70-before-LQ'!AB59*$CG59*AB$93</f>
        <v>0.00136597322615444</v>
      </c>
      <c r="AC59" s="65">
        <f>'Glad70-before-LQ'!AC59*$CG59*AC$93</f>
        <v>0.183674596550237</v>
      </c>
      <c r="AD59" s="62">
        <f>'Glad70-before-LQ'!AD59*$CG59*AD$93</f>
        <v>0.00148530654668989</v>
      </c>
      <c r="AE59" s="62">
        <f>'Glad70-before-LQ'!AE59*$CG59*AE$93</f>
        <v>0.00623140354028006</v>
      </c>
      <c r="AF59" s="62">
        <f>'Glad70-before-LQ'!AF59*$CG59*AF$93</f>
        <v>0.06459829108695959</v>
      </c>
      <c r="AG59" s="62">
        <f>'Glad70-before-LQ'!AG59*$CG59*AG$93</f>
        <v>0.0274856336808832</v>
      </c>
      <c r="AH59" s="62">
        <f>'Glad70-before-LQ'!AH59*$CG59*AH$93</f>
        <v>0.12018480168299</v>
      </c>
      <c r="AI59" s="62">
        <f>'Glad70-before-LQ'!AI59*$CG59*AI$93</f>
        <v>0.14343224459207</v>
      </c>
      <c r="AJ59" s="62">
        <f>'Glad70-before-LQ'!AJ59*$CG59*AJ$93</f>
        <v>0.505077446447732</v>
      </c>
      <c r="AK59" s="62">
        <f>'Glad70-before-LQ'!AK59*$CG59*AK$93</f>
        <v>0.384713736670294</v>
      </c>
      <c r="AL59" s="62">
        <f>'Glad70-before-LQ'!AL59*$CG59*AL$93</f>
        <v>0.0369063635314314</v>
      </c>
      <c r="AM59" s="62">
        <f>'Glad70-before-LQ'!AM59*$CG59*AM$93</f>
        <v>0.0437370837205904</v>
      </c>
      <c r="AN59" s="62">
        <f>'Glad70-before-LQ'!AN59*$CG59*AN$93</f>
        <v>0.16261565044987</v>
      </c>
      <c r="AO59" s="62">
        <f>'Glad70-before-LQ'!AO59*$CG59*AO$93</f>
        <v>0.106418392645347</v>
      </c>
      <c r="AP59" s="62">
        <f>'Glad70-before-LQ'!AP59*$CG59*AP$93</f>
        <v>0.08458510296911061</v>
      </c>
      <c r="AQ59" s="62">
        <f>'Glad70-before-LQ'!AQ59*$CG59*AQ$93</f>
        <v>0.00666334419687576</v>
      </c>
      <c r="AR59" s="62">
        <f>'Glad70-before-LQ'!AR59*$CG59*AR$93</f>
        <v>0.0345515705439808</v>
      </c>
      <c r="AS59" s="62">
        <f>'Glad70-before-LQ'!AS59*$CG59*AS$93</f>
        <v>0.33049630930894</v>
      </c>
      <c r="AT59" s="62">
        <f>'Glad70-before-LQ'!AT59*$CG59*AT$93</f>
        <v>0.0310751986193516</v>
      </c>
      <c r="AU59" s="62">
        <f>'Glad70-before-LQ'!AU59*$CG59*AU$93</f>
        <v>0.00203676280126076</v>
      </c>
      <c r="AV59" s="62">
        <f>'Glad70-before-LQ'!AV59*$CG59*AV$93</f>
        <v>7.04980127242888e-06</v>
      </c>
      <c r="AW59" s="62">
        <f>'Glad70-before-LQ'!AW59*$CG59*AW$93</f>
        <v>0.00641283789616786</v>
      </c>
      <c r="AX59" s="62">
        <f>'Glad70-before-LQ'!AX59*$CG59*AX$93</f>
        <v>0.175860306937098</v>
      </c>
      <c r="AY59" s="62">
        <f>'Glad70-before-LQ'!AY59*$CG59*AY$93</f>
        <v>0.00296683287492664</v>
      </c>
      <c r="AZ59" s="62">
        <f>'Glad70-before-LQ'!AZ59*$CG59*AZ$93</f>
        <v>0.941802125818106</v>
      </c>
      <c r="BA59" s="62">
        <f>'Glad70-before-LQ'!BA59*$CG59*BA$93</f>
        <v>0.524565067043142</v>
      </c>
      <c r="BB59" s="62">
        <f>'Glad70-before-LQ'!BB59*$CG59*BB$93</f>
        <v>0.296281130521236</v>
      </c>
      <c r="BC59" s="62">
        <f>'Glad70-before-LQ'!BC59*$CG59*BC$93</f>
        <v>0.181880386949582</v>
      </c>
      <c r="BD59" s="62">
        <f>'Glad70-before-LQ'!BD59*$CG59*BD$93</f>
        <v>0.0733841927117528</v>
      </c>
      <c r="BE59" s="62">
        <f>'Glad70-before-LQ'!BE59*$CG59*BE$93</f>
        <v>2.59987422294118</v>
      </c>
      <c r="BF59" s="62">
        <f>'Glad70-before-LQ'!BF59*$CG59*BF$93</f>
        <v>0.138291724932107</v>
      </c>
      <c r="BG59" s="62">
        <f>'Glad70-before-LQ'!BG59*$CG59*BG$93</f>
        <v>1.39942648691748</v>
      </c>
      <c r="BH59" s="62">
        <f>'Glad70-before-LQ'!BH59*$CG59*BH$93</f>
        <v>0.0599359729525294</v>
      </c>
      <c r="BI59" s="62">
        <f>'Glad70-before-LQ'!BI59*$CG59*BI$93</f>
        <v>1.13702221054881</v>
      </c>
      <c r="BJ59" s="62">
        <f>'Glad70-before-LQ'!BJ59*$CG59*BJ$93</f>
        <v>0.00654236425750116</v>
      </c>
      <c r="BK59" s="62">
        <f>'Glad70-before-LQ'!BK59*$CG59*BK$93</f>
        <v>1.33027629571761</v>
      </c>
      <c r="BL59" s="62">
        <f>'Glad70-before-LQ'!BL59*$CG59*BL$93</f>
        <v>1.50184488260175</v>
      </c>
      <c r="BM59" s="62">
        <f>'Glad70-before-LQ'!BM59*$CG59*BM$93</f>
        <v>0.177810759591596</v>
      </c>
      <c r="BN59" s="62">
        <f>'Glad70-before-LQ'!BN59*$CG59*BN$93</f>
        <v>0.028341196933386</v>
      </c>
      <c r="BO59" s="62">
        <f>'Glad70-before-LQ'!BO59*$CG59*BO$93</f>
        <v>0.433176668357172</v>
      </c>
      <c r="BP59" s="62">
        <f>'Glad70-before-LQ'!BP59*$CG59*BP$93</f>
        <v>0.232395227020708</v>
      </c>
      <c r="BQ59" s="62">
        <f>'Glad70-before-LQ'!BQ59*$CG59*BQ$93</f>
        <v>0.0143779561044786</v>
      </c>
      <c r="BR59" s="62">
        <f>'Glad70-before-LQ'!BR59*$CG59*BR$93</f>
        <v>0.009577849005088301</v>
      </c>
      <c r="BS59" s="62">
        <f>'Glad70-before-LQ'!BS59*$CG59*BS$93</f>
        <v>0.00330560737721188</v>
      </c>
      <c r="BT59" s="62">
        <f>'Glad70-before-LQ'!BT59*$CG59*BT$93</f>
        <v>0.0643859916672956</v>
      </c>
      <c r="BU59" s="62">
        <f>'Glad70-before-LQ'!BU59*$CG59*BU$93</f>
        <v>0.212915418014978</v>
      </c>
      <c r="BV59" s="4">
        <f>SUM(D59:BU59)</f>
        <v>15.3724151553503</v>
      </c>
      <c r="BW59" s="66">
        <f>'Glad-base'!BW59*'Households'!$B$3/'Households'!$B$7</f>
        <v>0.0135376540164779</v>
      </c>
      <c r="BX59" s="66">
        <f>'Glad-base'!BX59*'Households'!$B$3/'Households'!$B$7</f>
        <v>0.0686660144181256</v>
      </c>
      <c r="BY59" s="66">
        <f>'Glad-base'!BY59*'Businesses'!$B$4/'Businesses'!$C$4</f>
        <v>22.158373492440</v>
      </c>
      <c r="BZ59" s="66">
        <f>'Glad-base'!BZ59*'Households'!$B$3/'Households'!$B$7</f>
        <v>2.97259565070031</v>
      </c>
      <c r="CA59" s="66">
        <f>'Glad-base'!CA59*'Households'!$B$3/'Households'!$B$7</f>
        <v>8.29990746472709</v>
      </c>
      <c r="CB59" s="66">
        <f>'Glad-base'!CB59*'Glad-id-output'!B57/'Glad-id-output'!E57</f>
        <v>1.4144174732759e-05</v>
      </c>
      <c r="CC59" s="62">
        <f>'Exports'!D60</f>
        <v>0.5</v>
      </c>
      <c r="CD59" s="4">
        <f>SUM(BW59:CC59)</f>
        <v>34.0130944204767</v>
      </c>
      <c r="CE59" s="4">
        <f>SUM(CD59,BV59)</f>
        <v>49.385509575827</v>
      </c>
      <c r="CF59" s="67">
        <v>0.000212374995987372</v>
      </c>
      <c r="CG59" s="67">
        <f>'Glad-id-output'!I57</f>
        <v>0.2</v>
      </c>
    </row>
    <row r="60" ht="20.05" customHeight="1">
      <c r="A60" t="s" s="58">
        <v>1</v>
      </c>
      <c r="B60" s="59">
        <v>56</v>
      </c>
      <c r="C60" t="s" s="60">
        <v>213</v>
      </c>
      <c r="D60" s="61">
        <f>'Glad70-before-LQ'!D60*$CG60*D$93</f>
        <v>1.48794269824091</v>
      </c>
      <c r="E60" s="62">
        <f>'Glad70-before-LQ'!E60*$CG60*E$93</f>
        <v>0.157825995296467</v>
      </c>
      <c r="F60" s="62">
        <f>'Glad70-before-LQ'!F60*$CG60*F$93</f>
        <v>0.000630114701022154</v>
      </c>
      <c r="G60" s="62">
        <f>'Glad70-before-LQ'!G60*$CG60*G$93</f>
        <v>0.0325020610650572</v>
      </c>
      <c r="H60" s="62">
        <f>'Glad70-before-LQ'!H60*$CG60*H$93</f>
        <v>0.0745435270988825</v>
      </c>
      <c r="I60" s="62">
        <f>'Glad70-before-LQ'!I60*$CG60*I$93</f>
        <v>0.799653819399777</v>
      </c>
      <c r="J60" s="62">
        <f>'Glad70-before-LQ'!J60*$CG60*J$93</f>
        <v>15.9793218403334</v>
      </c>
      <c r="K60" s="63">
        <f>'Glad70-before-LQ'!K60*$CG60*K$93</f>
        <v>7.63038845526104</v>
      </c>
      <c r="L60" s="62">
        <f>'Glad70-before-LQ'!L60*$CG60*L$93</f>
        <v>0.67644405812743</v>
      </c>
      <c r="M60" s="62">
        <f>'Glad70-before-LQ'!M60*$CG60*M$93</f>
        <v>0.520261031217925</v>
      </c>
      <c r="N60" s="62">
        <f>'Glad70-before-LQ'!N60*$CG60*N$93</f>
        <v>0.469061628420561</v>
      </c>
      <c r="O60" s="62">
        <f>'Glad70-before-LQ'!O60*$CG60*O$93</f>
        <v>0.275794087866027</v>
      </c>
      <c r="P60" s="62">
        <f>'Glad70-before-LQ'!P60*$CG60*P$93</f>
        <v>0.0537259680721909</v>
      </c>
      <c r="Q60" s="62">
        <f>'Glad70-before-LQ'!Q60*$CG60*Q$93</f>
        <v>0.146308388012028</v>
      </c>
      <c r="R60" s="62">
        <f>'Glad70-before-LQ'!R60*$CG60*R$93</f>
        <v>0.0186281638012518</v>
      </c>
      <c r="S60" s="62">
        <f>'Glad70-before-LQ'!S60*$CG60*S$93</f>
        <v>0.0450598492480275</v>
      </c>
      <c r="T60" s="62">
        <f>'Glad70-before-LQ'!T60*$CG60*T$93</f>
        <v>0.42471082524907</v>
      </c>
      <c r="U60" s="62">
        <f>'Glad70-before-LQ'!U60*$CG60*U$93</f>
        <v>4.94244147624443</v>
      </c>
      <c r="V60" s="62">
        <f>'Glad70-before-LQ'!V60*$CG60*V$93</f>
        <v>0.229807044797171</v>
      </c>
      <c r="W60" s="62">
        <f>'Glad70-before-LQ'!W60*$CG60*W$93</f>
        <v>5.37866521884779</v>
      </c>
      <c r="X60" s="64">
        <f>'Glad70-before-LQ'!X60*$CG60*X$93</f>
        <v>0</v>
      </c>
      <c r="Y60" s="62">
        <f>'Glad70-before-LQ'!Y60*$CG60*Y$93</f>
        <v>2.5125765409581</v>
      </c>
      <c r="Z60" s="62">
        <f>'Glad70-before-LQ'!Z60*$CG60*Z$93</f>
        <v>0.642143610138041</v>
      </c>
      <c r="AA60" s="62">
        <f>'Glad70-before-LQ'!AA60*$CG60*AA$93</f>
        <v>0.721393400269605</v>
      </c>
      <c r="AB60" s="62">
        <f>'Glad70-before-LQ'!AB60*$CG60*AB$93</f>
        <v>0.0243714903347182</v>
      </c>
      <c r="AC60" s="65">
        <f>'Glad70-before-LQ'!AC60*$CG60*AC$93</f>
        <v>5.03273458420084</v>
      </c>
      <c r="AD60" s="62">
        <f>'Glad70-before-LQ'!AD60*$CG60*AD$93</f>
        <v>0.008164748136652401</v>
      </c>
      <c r="AE60" s="62">
        <f>'Glad70-before-LQ'!AE60*$CG60*AE$93</f>
        <v>0.9060134965484959</v>
      </c>
      <c r="AF60" s="62">
        <f>'Glad70-before-LQ'!AF60*$CG60*AF$93</f>
        <v>1.68821952640938</v>
      </c>
      <c r="AG60" s="62">
        <f>'Glad70-before-LQ'!AG60*$CG60*AG$93</f>
        <v>0.77337570544485</v>
      </c>
      <c r="AH60" s="62">
        <f>'Glad70-before-LQ'!AH60*$CG60*AH$93</f>
        <v>11.7041234058141</v>
      </c>
      <c r="AI60" s="62">
        <f>'Glad70-before-LQ'!AI60*$CG60*AI$93</f>
        <v>5.49876638826513</v>
      </c>
      <c r="AJ60" s="62">
        <f>'Glad70-before-LQ'!AJ60*$CG60*AJ$93</f>
        <v>4.05369314657328</v>
      </c>
      <c r="AK60" s="62">
        <f>'Glad70-before-LQ'!AK60*$CG60*AK$93</f>
        <v>6.3724375233906</v>
      </c>
      <c r="AL60" s="62">
        <f>'Glad70-before-LQ'!AL60*$CG60*AL$93</f>
        <v>3.02349340174601</v>
      </c>
      <c r="AM60" s="62">
        <f>'Glad70-before-LQ'!AM60*$CG60*AM$93</f>
        <v>11.6526472575405</v>
      </c>
      <c r="AN60" s="62">
        <f>'Glad70-before-LQ'!AN60*$CG60*AN$93</f>
        <v>3.10099218835846</v>
      </c>
      <c r="AO60" s="62">
        <f>'Glad70-before-LQ'!AO60*$CG60*AO$93</f>
        <v>4.88206159651118</v>
      </c>
      <c r="AP60" s="62">
        <f>'Glad70-before-LQ'!AP60*$CG60*AP$93</f>
        <v>2.03548707681838</v>
      </c>
      <c r="AQ60" s="62">
        <f>'Glad70-before-LQ'!AQ60*$CG60*AQ$93</f>
        <v>1.66635298093767</v>
      </c>
      <c r="AR60" s="62">
        <f>'Glad70-before-LQ'!AR60*$CG60*AR$93</f>
        <v>0.524405720616902</v>
      </c>
      <c r="AS60" s="62">
        <f>'Glad70-before-LQ'!AS60*$CG60*AS$93</f>
        <v>28.1624209778086</v>
      </c>
      <c r="AT60" s="62">
        <f>'Glad70-before-LQ'!AT60*$CG60*AT$93</f>
        <v>0.175486282516444</v>
      </c>
      <c r="AU60" s="62">
        <f>'Glad70-before-LQ'!AU60*$CG60*AU$93</f>
        <v>0.134237423200199</v>
      </c>
      <c r="AV60" s="62">
        <f>'Glad70-before-LQ'!AV60*$CG60*AV$93</f>
        <v>0.0303968403063429</v>
      </c>
      <c r="AW60" s="62">
        <f>'Glad70-before-LQ'!AW60*$CG60*AW$93</f>
        <v>0.0105720320632175</v>
      </c>
      <c r="AX60" s="62">
        <f>'Glad70-before-LQ'!AX60*$CG60*AX$93</f>
        <v>0.09372135577909441</v>
      </c>
      <c r="AY60" s="62">
        <f>'Glad70-before-LQ'!AY60*$CG60*AY$93</f>
        <v>0.442152072840582</v>
      </c>
      <c r="AZ60" s="62">
        <f>'Glad70-before-LQ'!AZ60*$CG60*AZ$93</f>
        <v>1.6004072599981</v>
      </c>
      <c r="BA60" s="62">
        <f>'Glad70-before-LQ'!BA60*$CG60*BA$93</f>
        <v>1.21135066108476</v>
      </c>
      <c r="BB60" s="62">
        <f>'Glad70-before-LQ'!BB60*$CG60*BB$93</f>
        <v>0.823127556578464</v>
      </c>
      <c r="BC60" s="62">
        <f>'Glad70-before-LQ'!BC60*$CG60*BC$93</f>
        <v>4.70761767323046</v>
      </c>
      <c r="BD60" s="62">
        <f>'Glad70-before-LQ'!BD60*$CG60*BD$93</f>
        <v>1.56557389202436</v>
      </c>
      <c r="BE60" s="62">
        <f>'Glad70-before-LQ'!BE60*$CG60*BE$93</f>
        <v>35.7795164586108</v>
      </c>
      <c r="BF60" s="62">
        <f>'Glad70-before-LQ'!BF60*$CG60*BF$93</f>
        <v>0.31062237054108</v>
      </c>
      <c r="BG60" s="62">
        <f>'Glad70-before-LQ'!BG60*$CG60*BG$93</f>
        <v>14.4250964665482</v>
      </c>
      <c r="BH60" s="62">
        <f>'Glad70-before-LQ'!BH60*$CG60*BH$93</f>
        <v>3.57547833411816</v>
      </c>
      <c r="BI60" s="62">
        <f>'Glad70-before-LQ'!BI60*$CG60*BI$93</f>
        <v>3.02099750460454</v>
      </c>
      <c r="BJ60" s="62">
        <f>'Glad70-before-LQ'!BJ60*$CG60*BJ$93</f>
        <v>0.0006509337214313839</v>
      </c>
      <c r="BK60" s="62">
        <f>'Glad70-before-LQ'!BK60*$CG60*BK$93</f>
        <v>8.95264716377136</v>
      </c>
      <c r="BL60" s="62">
        <f>'Glad70-before-LQ'!BL60*$CG60*BL$93</f>
        <v>20.3154273215056</v>
      </c>
      <c r="BM60" s="62">
        <f>'Glad70-before-LQ'!BM60*$CG60*BM$93</f>
        <v>2.54850255603389</v>
      </c>
      <c r="BN60" s="62">
        <f>'Glad70-before-LQ'!BN60*$CG60*BN$93</f>
        <v>0.333228390874618</v>
      </c>
      <c r="BO60" s="62">
        <f>'Glad70-before-LQ'!BO60*$CG60*BO$93</f>
        <v>22.819566772551</v>
      </c>
      <c r="BP60" s="62">
        <f>'Glad70-before-LQ'!BP60*$CG60*BP$93</f>
        <v>6.29202142215666</v>
      </c>
      <c r="BQ60" s="62">
        <f>'Glad70-before-LQ'!BQ60*$CG60*BQ$93</f>
        <v>0.259517439497467</v>
      </c>
      <c r="BR60" s="62">
        <f>'Glad70-before-LQ'!BR60*$CG60*BR$93</f>
        <v>1.06042908267233</v>
      </c>
      <c r="BS60" s="62">
        <f>'Glad70-before-LQ'!BS60*$CG60*BS$93</f>
        <v>0.125539992480218</v>
      </c>
      <c r="BT60" s="62">
        <f>'Glad70-before-LQ'!BT60*$CG60*BT$93</f>
        <v>2.53675002628357</v>
      </c>
      <c r="BU60" s="62">
        <f>'Glad70-before-LQ'!BU60*$CG60*BU$93</f>
        <v>2.48190648051406</v>
      </c>
      <c r="BV60" s="4">
        <f>SUM(D60:BU60)</f>
        <v>269.962132784229</v>
      </c>
      <c r="BW60" s="66">
        <f>'Glad-base'!BW60*'Households'!$B$3/'Households'!$B$7</f>
        <v>7.52185166116375</v>
      </c>
      <c r="BX60" s="66">
        <f>'Glad-base'!BX60*'Households'!$B$3/'Households'!$B$7</f>
        <v>12.6556441365911</v>
      </c>
      <c r="BY60" s="66">
        <f>'Glad-base'!BY60*'Businesses'!$B$4/'Businesses'!$C$4</f>
        <v>0.365996556291448</v>
      </c>
      <c r="BZ60" s="66">
        <f>'Glad-base'!BZ60*'Households'!$B$3/'Households'!$B$7</f>
        <v>0.0167518205870237</v>
      </c>
      <c r="CA60" s="66">
        <f>'Glad-base'!CA60*'Households'!$B$3/'Households'!$B$7</f>
        <v>0.154852013141092</v>
      </c>
      <c r="CB60" s="66">
        <f>'Glad-base'!CB60*'Glad-id-output'!B58/'Glad-id-output'!E58</f>
        <v>0</v>
      </c>
      <c r="CC60" s="62">
        <f>'Exports'!D61</f>
        <v>13.9</v>
      </c>
      <c r="CD60" s="4">
        <f>SUM(BW60:CC60)</f>
        <v>34.6150961877744</v>
      </c>
      <c r="CE60" s="4">
        <f>SUM(CD60,BV60)</f>
        <v>304.577228972003</v>
      </c>
      <c r="CF60" s="67">
        <v>0.00583963696838977</v>
      </c>
      <c r="CG60" s="67">
        <f>'Glad-id-output'!I58</f>
        <v>0.8</v>
      </c>
    </row>
    <row r="61" ht="20.05" customHeight="1">
      <c r="A61" t="s" s="58">
        <v>1</v>
      </c>
      <c r="B61" s="59">
        <v>57</v>
      </c>
      <c r="C61" t="s" s="60">
        <v>214</v>
      </c>
      <c r="D61" s="61">
        <f>'Glad70-before-LQ'!D61*$CG61*D$93</f>
        <v>0.0883963027619708</v>
      </c>
      <c r="E61" s="62">
        <f>'Glad70-before-LQ'!E61*$CG61*E$93</f>
        <v>0.0601413667236305</v>
      </c>
      <c r="F61" s="62">
        <f>'Glad70-before-LQ'!F61*$CG61*F$93</f>
        <v>1.28263922797893e-05</v>
      </c>
      <c r="G61" s="62">
        <f>'Glad70-before-LQ'!G61*$CG61*G$93</f>
        <v>0.0195622962413669</v>
      </c>
      <c r="H61" s="62">
        <f>'Glad70-before-LQ'!H61*$CG61*H$93</f>
        <v>0.0262554613865729</v>
      </c>
      <c r="I61" s="62">
        <f>'Glad70-before-LQ'!I61*$CG61*I$93</f>
        <v>0.00690087857452906</v>
      </c>
      <c r="J61" s="62">
        <f>'Glad70-before-LQ'!J61*$CG61*J$93</f>
        <v>0.870502273728742</v>
      </c>
      <c r="K61" s="63">
        <f>'Glad70-before-LQ'!K61*$CG61*K$93</f>
        <v>0.0929581740333323</v>
      </c>
      <c r="L61" s="62">
        <f>'Glad70-before-LQ'!L61*$CG61*L$93</f>
        <v>0.00596653115763642</v>
      </c>
      <c r="M61" s="62">
        <f>'Glad70-before-LQ'!M61*$CG61*M$93</f>
        <v>0.00783076623168656</v>
      </c>
      <c r="N61" s="62">
        <f>'Glad70-before-LQ'!N61*$CG61*N$93</f>
        <v>0.106269746581195</v>
      </c>
      <c r="O61" s="62">
        <f>'Glad70-before-LQ'!O61*$CG61*O$93</f>
        <v>0.0981156555296874</v>
      </c>
      <c r="P61" s="62">
        <f>'Glad70-before-LQ'!P61*$CG61*P$93</f>
        <v>0.008331408518271509</v>
      </c>
      <c r="Q61" s="62">
        <f>'Glad70-before-LQ'!Q61*$CG61*Q$93</f>
        <v>0.0150369516940631</v>
      </c>
      <c r="R61" s="62">
        <f>'Glad70-before-LQ'!R61*$CG61*R$93</f>
        <v>0.00823303838469366</v>
      </c>
      <c r="S61" s="62">
        <f>'Glad70-before-LQ'!S61*$CG61*S$93</f>
        <v>0.009111158334709201</v>
      </c>
      <c r="T61" s="62">
        <f>'Glad70-before-LQ'!T61*$CG61*T$93</f>
        <v>0.0465567688520348</v>
      </c>
      <c r="U61" s="62">
        <f>'Glad70-before-LQ'!U61*$CG61*U$93</f>
        <v>0.960415379222444</v>
      </c>
      <c r="V61" s="62">
        <f>'Glad70-before-LQ'!V61*$CG61*V$93</f>
        <v>0.0192131997769156</v>
      </c>
      <c r="W61" s="62">
        <f>'Glad70-before-LQ'!W61*$CG61*W$93</f>
        <v>1.31582432758436</v>
      </c>
      <c r="X61" s="64">
        <f>'Glad70-before-LQ'!X61*$CG61*X$93</f>
        <v>0</v>
      </c>
      <c r="Y61" s="62">
        <f>'Glad70-before-LQ'!Y61*$CG61*Y$93</f>
        <v>0.163146965800889</v>
      </c>
      <c r="Z61" s="62">
        <f>'Glad70-before-LQ'!Z61*$CG61*Z$93</f>
        <v>0.0369055619813399</v>
      </c>
      <c r="AA61" s="62">
        <f>'Glad70-before-LQ'!AA61*$CG61*AA$93</f>
        <v>0.0403710173150124</v>
      </c>
      <c r="AB61" s="62">
        <f>'Glad70-before-LQ'!AB61*$CG61*AB$93</f>
        <v>0.00352297230694763</v>
      </c>
      <c r="AC61" s="65">
        <f>'Glad70-before-LQ'!AC61*$CG61*AC$93</f>
        <v>0.045212822177994</v>
      </c>
      <c r="AD61" s="62">
        <f>'Glad70-before-LQ'!AD61*$CG61*AD$93</f>
        <v>0.0024915758172018</v>
      </c>
      <c r="AE61" s="62">
        <f>'Glad70-before-LQ'!AE61*$CG61*AE$93</f>
        <v>0.0173529990027296</v>
      </c>
      <c r="AF61" s="62">
        <f>'Glad70-before-LQ'!AF61*$CG61*AF$93</f>
        <v>0.333087277072221</v>
      </c>
      <c r="AG61" s="62">
        <f>'Glad70-before-LQ'!AG61*$CG61*AG$93</f>
        <v>0.322539710662316</v>
      </c>
      <c r="AH61" s="62">
        <f>'Glad70-before-LQ'!AH61*$CG61*AH$93</f>
        <v>1.97360812146343</v>
      </c>
      <c r="AI61" s="62">
        <f>'Glad70-before-LQ'!AI61*$CG61*AI$93</f>
        <v>2.31863655501185</v>
      </c>
      <c r="AJ61" s="62">
        <f>'Glad70-before-LQ'!AJ61*$CG61*AJ$93</f>
        <v>1.49699903960782</v>
      </c>
      <c r="AK61" s="62">
        <f>'Glad70-before-LQ'!AK61*$CG61*AK$93</f>
        <v>1.10686286728424</v>
      </c>
      <c r="AL61" s="62">
        <f>'Glad70-before-LQ'!AL61*$CG61*AL$93</f>
        <v>1.82319949441302</v>
      </c>
      <c r="AM61" s="62">
        <f>'Glad70-before-LQ'!AM61*$CG61*AM$93</f>
        <v>1.08510067348376</v>
      </c>
      <c r="AN61" s="62">
        <f>'Glad70-before-LQ'!AN61*$CG61*AN$93</f>
        <v>0.233076626663735</v>
      </c>
      <c r="AO61" s="62">
        <f>'Glad70-before-LQ'!AO61*$CG61*AO$93</f>
        <v>0.8367493506046531</v>
      </c>
      <c r="AP61" s="62">
        <f>'Glad70-before-LQ'!AP61*$CG61*AP$93</f>
        <v>0.329214497785286</v>
      </c>
      <c r="AQ61" s="62">
        <f>'Glad70-before-LQ'!AQ61*$CG61*AQ$93</f>
        <v>0.0446941267627124</v>
      </c>
      <c r="AR61" s="62">
        <f>'Glad70-before-LQ'!AR61*$CG61*AR$93</f>
        <v>0.196294698218961</v>
      </c>
      <c r="AS61" s="62">
        <f>'Glad70-before-LQ'!AS61*$CG61*AS$93</f>
        <v>4.11007385404962</v>
      </c>
      <c r="AT61" s="62">
        <f>'Glad70-before-LQ'!AT61*$CG61*AT$93</f>
        <v>0.00226428443111202</v>
      </c>
      <c r="AU61" s="62">
        <f>'Glad70-before-LQ'!AU61*$CG61*AU$93</f>
        <v>0.00642888633345295</v>
      </c>
      <c r="AV61" s="62">
        <f>'Glad70-before-LQ'!AV61*$CG61*AV$93</f>
        <v>0.000331641451919544</v>
      </c>
      <c r="AW61" s="62">
        <f>'Glad70-before-LQ'!AW61*$CG61*AW$93</f>
        <v>0.000139142227660746</v>
      </c>
      <c r="AX61" s="62">
        <f>'Glad70-before-LQ'!AX61*$CG61*AX$93</f>
        <v>0.0398410632827139</v>
      </c>
      <c r="AY61" s="62">
        <f>'Glad70-before-LQ'!AY61*$CG61*AY$93</f>
        <v>0.0032934985812088</v>
      </c>
      <c r="AZ61" s="62">
        <f>'Glad70-before-LQ'!AZ61*$CG61*AZ$93</f>
        <v>0.00372608124965662</v>
      </c>
      <c r="BA61" s="62">
        <f>'Glad70-before-LQ'!BA61*$CG61*BA$93</f>
        <v>0.00187755253741513</v>
      </c>
      <c r="BB61" s="62">
        <f>'Glad70-before-LQ'!BB61*$CG61*BB$93</f>
        <v>0.0153937984558451</v>
      </c>
      <c r="BC61" s="62">
        <f>'Glad70-before-LQ'!BC61*$CG61*BC$93</f>
        <v>1.1819943481941</v>
      </c>
      <c r="BD61" s="62">
        <f>'Glad70-before-LQ'!BD61*$CG61*BD$93</f>
        <v>4.17829566994236</v>
      </c>
      <c r="BE61" s="62">
        <f>'Glad70-before-LQ'!BE61*$CG61*BE$93</f>
        <v>3.73633876834304</v>
      </c>
      <c r="BF61" s="62">
        <f>'Glad70-before-LQ'!BF61*$CG61*BF$93</f>
        <v>0.0010085103182079</v>
      </c>
      <c r="BG61" s="62">
        <f>'Glad70-before-LQ'!BG61*$CG61*BG$93</f>
        <v>0.238008779080151</v>
      </c>
      <c r="BH61" s="62">
        <f>'Glad70-before-LQ'!BH61*$CG61*BH$93</f>
        <v>1.37827307909709</v>
      </c>
      <c r="BI61" s="62">
        <f>'Glad70-before-LQ'!BI61*$CG61*BI$93</f>
        <v>0.73550247190258</v>
      </c>
      <c r="BJ61" s="62">
        <f>'Glad70-before-LQ'!BJ61*$CG61*BJ$93</f>
        <v>0.0022595287209343</v>
      </c>
      <c r="BK61" s="62">
        <f>'Glad70-before-LQ'!BK61*$CG61*BK$93</f>
        <v>2.05078612863315</v>
      </c>
      <c r="BL61" s="62">
        <f>'Glad70-before-LQ'!BL61*$CG61*BL$93</f>
        <v>3.9327242255861</v>
      </c>
      <c r="BM61" s="62">
        <f>'Glad70-before-LQ'!BM61*$CG61*BM$93</f>
        <v>0.427948396469126</v>
      </c>
      <c r="BN61" s="62">
        <f>'Glad70-before-LQ'!BN61*$CG61*BN$93</f>
        <v>0.0529507716828181</v>
      </c>
      <c r="BO61" s="62">
        <f>'Glad70-before-LQ'!BO61*$CG61*BO$93</f>
        <v>5.19704534336162</v>
      </c>
      <c r="BP61" s="62">
        <f>'Glad70-before-LQ'!BP61*$CG61*BP$93</f>
        <v>2.48924136360223</v>
      </c>
      <c r="BQ61" s="62">
        <f>'Glad70-before-LQ'!BQ61*$CG61*BQ$93</f>
        <v>0.0152984977359875</v>
      </c>
      <c r="BR61" s="62">
        <f>'Glad70-before-LQ'!BR61*$CG61*BR$93</f>
        <v>0.225702484920747</v>
      </c>
      <c r="BS61" s="62">
        <f>'Glad70-before-LQ'!BS61*$CG61*BS$93</f>
        <v>0.0343122495454913</v>
      </c>
      <c r="BT61" s="62">
        <f>'Glad70-before-LQ'!BT61*$CG61*BT$93</f>
        <v>0.122306493313619</v>
      </c>
      <c r="BU61" s="62">
        <f>'Glad70-before-LQ'!BU61*$CG61*BU$93</f>
        <v>1.16242103513496</v>
      </c>
      <c r="BV61" s="4">
        <f>SUM(D61:BU61)</f>
        <v>47.5204894133312</v>
      </c>
      <c r="BW61" s="66">
        <f>'Glad-base'!BW61*'Households'!$B$3/'Households'!$B$7</f>
        <v>4.16230092667353</v>
      </c>
      <c r="BX61" s="66">
        <f>'Glad-base'!BX61*'Households'!$B$3/'Households'!$B$7</f>
        <v>0.000319744788877446</v>
      </c>
      <c r="BY61" s="66">
        <f>'Glad-base'!BY61*'Businesses'!$B$4/'Businesses'!$C$4</f>
        <v>0.07783455380235341</v>
      </c>
      <c r="BZ61" s="66">
        <f>'Glad-base'!BZ61*'Households'!$B$3/'Households'!$B$7</f>
        <v>0.00226836685890834</v>
      </c>
      <c r="CA61" s="66">
        <f>'Glad-base'!CA61*'Households'!$B$3/'Households'!$B$7</f>
        <v>0.0336421673944387</v>
      </c>
      <c r="CB61" s="66">
        <f>'Glad-base'!CB61*'Glad-id-output'!B59/'Glad-id-output'!E59</f>
        <v>0</v>
      </c>
      <c r="CC61" s="62">
        <f>'Exports'!D62</f>
        <v>2.3</v>
      </c>
      <c r="CD61" s="4">
        <f>SUM(BW61:CC61)</f>
        <v>6.57636575951811</v>
      </c>
      <c r="CE61" s="4">
        <f>SUM(CD61,BV61)</f>
        <v>54.0968551728493</v>
      </c>
      <c r="CF61" s="67">
        <v>0.00371168838997822</v>
      </c>
      <c r="CG61" s="67">
        <f>'Glad-id-output'!I59</f>
        <v>0.600648161669341</v>
      </c>
    </row>
    <row r="62" ht="20.05" customHeight="1">
      <c r="A62" t="s" s="58">
        <v>1</v>
      </c>
      <c r="B62" s="59">
        <v>58</v>
      </c>
      <c r="C62" t="s" s="60">
        <v>215</v>
      </c>
      <c r="D62" s="61">
        <f>'Glad70-before-LQ'!D62*$CG62*D$93</f>
        <v>0.09940511734410989</v>
      </c>
      <c r="E62" s="62">
        <f>'Glad70-before-LQ'!E62*$CG62*E$93</f>
        <v>0.0146678099835594</v>
      </c>
      <c r="F62" s="62">
        <f>'Glad70-before-LQ'!F62*$CG62*F$93</f>
        <v>0.000119737124452142</v>
      </c>
      <c r="G62" s="62">
        <f>'Glad70-before-LQ'!G62*$CG62*G$93</f>
        <v>0.0177547145604681</v>
      </c>
      <c r="H62" s="62">
        <f>'Glad70-before-LQ'!H62*$CG62*H$93</f>
        <v>0.01073021584475</v>
      </c>
      <c r="I62" s="62">
        <f>'Glad70-before-LQ'!I62*$CG62*I$93</f>
        <v>0.382228635714181</v>
      </c>
      <c r="J62" s="62">
        <f>'Glad70-before-LQ'!J62*$CG62*J$93</f>
        <v>6.90625471839257</v>
      </c>
      <c r="K62" s="63">
        <f>'Glad70-before-LQ'!K62*$CG62*K$93</f>
        <v>1.33040212565126</v>
      </c>
      <c r="L62" s="62">
        <f>'Glad70-before-LQ'!L62*$CG62*L$93</f>
        <v>0.252859371573738</v>
      </c>
      <c r="M62" s="62">
        <f>'Glad70-before-LQ'!M62*$CG62*M$93</f>
        <v>0.0349009745766643</v>
      </c>
      <c r="N62" s="62">
        <f>'Glad70-before-LQ'!N62*$CG62*N$93</f>
        <v>0.0357650257533931</v>
      </c>
      <c r="O62" s="62">
        <f>'Glad70-before-LQ'!O62*$CG62*O$93</f>
        <v>0.0366517926008366</v>
      </c>
      <c r="P62" s="62">
        <f>'Glad70-before-LQ'!P62*$CG62*P$93</f>
        <v>0.000600231938681211</v>
      </c>
      <c r="Q62" s="62">
        <f>'Glad70-before-LQ'!Q62*$CG62*Q$93</f>
        <v>0.00816204320874964</v>
      </c>
      <c r="R62" s="62">
        <f>'Glad70-before-LQ'!R62*$CG62*R$93</f>
        <v>0.011631129470179</v>
      </c>
      <c r="S62" s="62">
        <f>'Glad70-before-LQ'!S62*$CG62*S$93</f>
        <v>0.0104413982574615</v>
      </c>
      <c r="T62" s="62">
        <f>'Glad70-before-LQ'!T62*$CG62*T$93</f>
        <v>0.332527248375137</v>
      </c>
      <c r="U62" s="62">
        <f>'Glad70-before-LQ'!U62*$CG62*U$93</f>
        <v>2.71388739095273</v>
      </c>
      <c r="V62" s="62">
        <f>'Glad70-before-LQ'!V62*$CG62*V$93</f>
        <v>0.0391156282576654</v>
      </c>
      <c r="W62" s="62">
        <f>'Glad70-before-LQ'!W62*$CG62*W$93</f>
        <v>0.594188766181315</v>
      </c>
      <c r="X62" s="64">
        <f>'Glad70-before-LQ'!X62*$CG62*X$93</f>
        <v>0</v>
      </c>
      <c r="Y62" s="62">
        <f>'Glad70-before-LQ'!Y62*$CG62*Y$93</f>
        <v>0.402801456777868</v>
      </c>
      <c r="Z62" s="62">
        <f>'Glad70-before-LQ'!Z62*$CG62*Z$93</f>
        <v>0.174201777646588</v>
      </c>
      <c r="AA62" s="62">
        <f>'Glad70-before-LQ'!AA62*$CG62*AA$93</f>
        <v>0.0484232289335533</v>
      </c>
      <c r="AB62" s="62">
        <f>'Glad70-before-LQ'!AB62*$CG62*AB$93</f>
        <v>0.000631874038595458</v>
      </c>
      <c r="AC62" s="65">
        <f>'Glad70-before-LQ'!AC62*$CG62*AC$93</f>
        <v>0.326207215397647</v>
      </c>
      <c r="AD62" s="62">
        <f>'Glad70-before-LQ'!AD62*$CG62*AD$93</f>
        <v>8.90683776809613e-05</v>
      </c>
      <c r="AE62" s="62">
        <f>'Glad70-before-LQ'!AE62*$CG62*AE$93</f>
        <v>0.201481416591553</v>
      </c>
      <c r="AF62" s="62">
        <f>'Glad70-before-LQ'!AF62*$CG62*AF$93</f>
        <v>0.000170644784952085</v>
      </c>
      <c r="AG62" s="62">
        <f>'Glad70-before-LQ'!AG62*$CG62*AG$93</f>
        <v>0.801175117322434</v>
      </c>
      <c r="AH62" s="62">
        <f>'Glad70-before-LQ'!AH62*$CG62*AH$93</f>
        <v>3.20037431887038</v>
      </c>
      <c r="AI62" s="62">
        <f>'Glad70-before-LQ'!AI62*$CG62*AI$93</f>
        <v>0.926995915719518</v>
      </c>
      <c r="AJ62" s="62">
        <f>'Glad70-before-LQ'!AJ62*$CG62*AJ$93</f>
        <v>0.385588421145604</v>
      </c>
      <c r="AK62" s="62">
        <f>'Glad70-before-LQ'!AK62*$CG62*AK$93</f>
        <v>0.862652144458126</v>
      </c>
      <c r="AL62" s="62">
        <f>'Glad70-before-LQ'!AL62*$CG62*AL$93</f>
        <v>0.009714598887612081</v>
      </c>
      <c r="AM62" s="62">
        <f>'Glad70-before-LQ'!AM62*$CG62*AM$93</f>
        <v>0.0268182027922181</v>
      </c>
      <c r="AN62" s="62">
        <f>'Glad70-before-LQ'!AN62*$CG62*AN$93</f>
        <v>4.64213625684658</v>
      </c>
      <c r="AO62" s="62">
        <f>'Glad70-before-LQ'!AO62*$CG62*AO$93</f>
        <v>0.452367470793503</v>
      </c>
      <c r="AP62" s="62">
        <f>'Glad70-before-LQ'!AP62*$CG62*AP$93</f>
        <v>0.0574041041849458</v>
      </c>
      <c r="AQ62" s="62">
        <f>'Glad70-before-LQ'!AQ62*$CG62*AQ$93</f>
        <v>0.00030580698739796</v>
      </c>
      <c r="AR62" s="62">
        <f>'Glad70-before-LQ'!AR62*$CG62*AR$93</f>
        <v>0.205900702748283</v>
      </c>
      <c r="AS62" s="62">
        <f>'Glad70-before-LQ'!AS62*$CG62*AS$93</f>
        <v>4.44717854729286</v>
      </c>
      <c r="AT62" s="62">
        <f>'Glad70-before-LQ'!AT62*$CG62*AT$93</f>
        <v>0.00229765574776828</v>
      </c>
      <c r="AU62" s="62">
        <f>'Glad70-before-LQ'!AU62*$CG62*AU$93</f>
        <v>0.00630618458868552</v>
      </c>
      <c r="AV62" s="62">
        <f>'Glad70-before-LQ'!AV62*$CG62*AV$93</f>
        <v>0.226810841709564</v>
      </c>
      <c r="AW62" s="62">
        <f>'Glad70-before-LQ'!AW62*$CG62*AW$93</f>
        <v>0.000165338302585565</v>
      </c>
      <c r="AX62" s="62">
        <f>'Glad70-before-LQ'!AX62*$CG62*AX$93</f>
        <v>0.0529539290386019</v>
      </c>
      <c r="AY62" s="62">
        <f>'Glad70-before-LQ'!AY62*$CG62*AY$93</f>
        <v>0.00118290537683059</v>
      </c>
      <c r="AZ62" s="62">
        <f>'Glad70-before-LQ'!AZ62*$CG62*AZ$93</f>
        <v>0.0845306319533452</v>
      </c>
      <c r="BA62" s="62">
        <f>'Glad70-before-LQ'!BA62*$CG62*BA$93</f>
        <v>0.0429922735440101</v>
      </c>
      <c r="BB62" s="62">
        <f>'Glad70-before-LQ'!BB62*$CG62*BB$93</f>
        <v>0.202581808236097</v>
      </c>
      <c r="BC62" s="62">
        <f>'Glad70-before-LQ'!BC62*$CG62*BC$93</f>
        <v>0.45293791199966</v>
      </c>
      <c r="BD62" s="62">
        <f>'Glad70-before-LQ'!BD62*$CG62*BD$93</f>
        <v>0.11377258491172</v>
      </c>
      <c r="BE62" s="62">
        <f>'Glad70-before-LQ'!BE62*$CG62*BE$93</f>
        <v>5.55506611658232</v>
      </c>
      <c r="BF62" s="62">
        <f>'Glad70-before-LQ'!BF62*$CG62*BF$93</f>
        <v>0.0717716252909421</v>
      </c>
      <c r="BG62" s="62">
        <f>'Glad70-before-LQ'!BG62*$CG62*BG$93</f>
        <v>1.30125574251963</v>
      </c>
      <c r="BH62" s="62">
        <f>'Glad70-before-LQ'!BH62*$CG62*BH$93</f>
        <v>0.3573838658655</v>
      </c>
      <c r="BI62" s="62">
        <f>'Glad70-before-LQ'!BI62*$CG62*BI$93</f>
        <v>4.2403280613403</v>
      </c>
      <c r="BJ62" s="62">
        <f>'Glad70-before-LQ'!BJ62*$CG62*BJ$93</f>
        <v>0.0047011560971867</v>
      </c>
      <c r="BK62" s="62">
        <f>'Glad70-before-LQ'!BK62*$CG62*BK$93</f>
        <v>1.00740806478623</v>
      </c>
      <c r="BL62" s="62">
        <f>'Glad70-before-LQ'!BL62*$CG62*BL$93</f>
        <v>4.84493149676322</v>
      </c>
      <c r="BM62" s="62">
        <f>'Glad70-before-LQ'!BM62*$CG62*BM$93</f>
        <v>0.512972477909316</v>
      </c>
      <c r="BN62" s="62">
        <f>'Glad70-before-LQ'!BN62*$CG62*BN$93</f>
        <v>0.069127083619146</v>
      </c>
      <c r="BO62" s="62">
        <f>'Glad70-before-LQ'!BO62*$CG62*BO$93</f>
        <v>1.72964525321088</v>
      </c>
      <c r="BP62" s="62">
        <f>'Glad70-before-LQ'!BP62*$CG62*BP$93</f>
        <v>0.880534744318141</v>
      </c>
      <c r="BQ62" s="62">
        <f>'Glad70-before-LQ'!BQ62*$CG62*BQ$93</f>
        <v>0.0127842103219032</v>
      </c>
      <c r="BR62" s="62">
        <f>'Glad70-before-LQ'!BR62*$CG62*BR$93</f>
        <v>0.012117771676454</v>
      </c>
      <c r="BS62" s="62">
        <f>'Glad70-before-LQ'!BS62*$CG62*BS$93</f>
        <v>0.00377984042954958</v>
      </c>
      <c r="BT62" s="62">
        <f>'Glad70-before-LQ'!BT62*$CG62*BT$93</f>
        <v>0.989160180326394</v>
      </c>
      <c r="BU62" s="62">
        <f>'Glad70-before-LQ'!BU62*$CG62*BU$93</f>
        <v>0.441179633476768</v>
      </c>
      <c r="BV62" s="4">
        <f>SUM(D62:BU62)</f>
        <v>53.2255917563025</v>
      </c>
      <c r="BW62" s="66">
        <f>'Glad-base'!BW62*'Households'!$B$3/'Households'!$B$7</f>
        <v>4.51648709564367</v>
      </c>
      <c r="BX62" s="66">
        <f>'Glad-base'!BX62*'Households'!$B$3/'Households'!$B$7</f>
        <v>205.735321112255</v>
      </c>
      <c r="BY62" s="66">
        <f>'Glad-base'!BY62*'Businesses'!$B$4/'Businesses'!$C$4</f>
        <v>2.54744706472294</v>
      </c>
      <c r="BZ62" s="66">
        <f>'Glad-base'!BZ62*'Households'!$B$3/'Households'!$B$7</f>
        <v>0.101624208599382</v>
      </c>
      <c r="CA62" s="66">
        <f>'Glad-base'!CA62*'Households'!$B$3/'Households'!$B$7</f>
        <v>0.528610086055613</v>
      </c>
      <c r="CB62" s="66">
        <f>'Glad-base'!CB62*'Glad-id-output'!B60/'Glad-id-output'!E60</f>
        <v>0</v>
      </c>
      <c r="CC62" s="62">
        <f>'Exports'!D63</f>
        <v>6.5</v>
      </c>
      <c r="CD62" s="4">
        <f>SUM(BW62:CC62)</f>
        <v>219.929489567277</v>
      </c>
      <c r="CE62" s="4">
        <f>SUM(CD62,BV62)</f>
        <v>273.155081323580</v>
      </c>
      <c r="CF62" s="67">
        <v>0.00310734208929559</v>
      </c>
      <c r="CG62" s="67">
        <f>'Glad-id-output'!I60</f>
        <v>0.5600000000000001</v>
      </c>
    </row>
    <row r="63" ht="20.05" customHeight="1">
      <c r="A63" t="s" s="58">
        <v>1</v>
      </c>
      <c r="B63" s="59">
        <v>59</v>
      </c>
      <c r="C63" t="s" s="60">
        <v>60</v>
      </c>
      <c r="D63" s="61">
        <f>'Glad70-before-LQ'!D63*$CG63*D$93</f>
        <v>0</v>
      </c>
      <c r="E63" s="62">
        <f>'Glad70-before-LQ'!E63*$CG63*E$93</f>
        <v>0</v>
      </c>
      <c r="F63" s="62">
        <f>'Glad70-before-LQ'!F63*$CG63*F$93</f>
        <v>0</v>
      </c>
      <c r="G63" s="62">
        <f>'Glad70-before-LQ'!G63*$CG63*G$93</f>
        <v>3.99485051399298e-09</v>
      </c>
      <c r="H63" s="62">
        <f>'Glad70-before-LQ'!H63*$CG63*H$93</f>
        <v>3.21495282448204e-07</v>
      </c>
      <c r="I63" s="62">
        <f>'Glad70-before-LQ'!I63*$CG63*I$93</f>
        <v>3.88898532472228e-06</v>
      </c>
      <c r="J63" s="62">
        <f>'Glad70-before-LQ'!J63*$CG63*J$93</f>
        <v>4.55714539924694e-05</v>
      </c>
      <c r="K63" s="63">
        <f>'Glad70-before-LQ'!K63*$CG63*K$93</f>
        <v>8.76534730668685e-06</v>
      </c>
      <c r="L63" s="62">
        <f>'Glad70-before-LQ'!L63*$CG63*L$93</f>
        <v>2.60425706481558e-06</v>
      </c>
      <c r="M63" s="62">
        <f>'Glad70-before-LQ'!M63*$CG63*M$93</f>
        <v>2.67535702436452e-06</v>
      </c>
      <c r="N63" s="62">
        <f>'Glad70-before-LQ'!N63*$CG63*N$93</f>
        <v>2.81695094319936e-06</v>
      </c>
      <c r="O63" s="62">
        <f>'Glad70-before-LQ'!O63*$CG63*O$93</f>
        <v>2.31970274248357e-06</v>
      </c>
      <c r="P63" s="62">
        <f>'Glad70-before-LQ'!P63*$CG63*P$93</f>
        <v>5.65331424874968e-07</v>
      </c>
      <c r="Q63" s="62">
        <f>'Glad70-before-LQ'!Q63*$CG63*Q$93</f>
        <v>1.17157109790782e-06</v>
      </c>
      <c r="R63" s="62">
        <f>'Glad70-before-LQ'!R63*$CG63*R$93</f>
        <v>3.46603696790066e-07</v>
      </c>
      <c r="S63" s="62">
        <f>'Glad70-before-LQ'!S63*$CG63*S$93</f>
        <v>7.29174697924269e-07</v>
      </c>
      <c r="T63" s="62">
        <f>'Glad70-before-LQ'!T63*$CG63*T$93</f>
        <v>6.40147145062083e-06</v>
      </c>
      <c r="U63" s="62">
        <f>'Glad70-before-LQ'!U63*$CG63*U$93</f>
        <v>0.000101420267728112</v>
      </c>
      <c r="V63" s="62">
        <f>'Glad70-before-LQ'!V63*$CG63*V$93</f>
        <v>1.60484188478218e-06</v>
      </c>
      <c r="W63" s="62">
        <f>'Glad70-before-LQ'!W63*$CG63*W$93</f>
        <v>7.35106068978708e-05</v>
      </c>
      <c r="X63" s="64">
        <f>'Glad70-before-LQ'!X63*$CG63*X$93</f>
        <v>0</v>
      </c>
      <c r="Y63" s="62">
        <f>'Glad70-before-LQ'!Y63*$CG63*Y$93</f>
        <v>3.13783256320761e-05</v>
      </c>
      <c r="Z63" s="62">
        <f>'Glad70-before-LQ'!Z63*$CG63*Z$93</f>
        <v>4.53376027612978e-06</v>
      </c>
      <c r="AA63" s="62">
        <f>'Glad70-before-LQ'!AA63*$CG63*AA$93</f>
        <v>3.03282445798518e-05</v>
      </c>
      <c r="AB63" s="62">
        <f>'Glad70-before-LQ'!AB63*$CG63*AB$93</f>
        <v>5.82466857940967e-07</v>
      </c>
      <c r="AC63" s="65">
        <f>'Glad70-before-LQ'!AC63*$CG63*AC$93</f>
        <v>3.02471755306992e-05</v>
      </c>
      <c r="AD63" s="62">
        <f>'Glad70-before-LQ'!AD63*$CG63*AD$93</f>
        <v>8.48932621343665e-07</v>
      </c>
      <c r="AE63" s="62">
        <f>'Glad70-before-LQ'!AE63*$CG63*AE$93</f>
        <v>7.74740024526793e-07</v>
      </c>
      <c r="AF63" s="62">
        <f>'Glad70-before-LQ'!AF63*$CG63*AF$93</f>
        <v>1.31006728901523e-06</v>
      </c>
      <c r="AG63" s="62">
        <f>'Glad70-before-LQ'!AG63*$CG63*AG$93</f>
        <v>5.40839090138017e-06</v>
      </c>
      <c r="AH63" s="62">
        <f>'Glad70-before-LQ'!AH63*$CG63*AH$93</f>
        <v>1.86817158347666e-05</v>
      </c>
      <c r="AI63" s="62">
        <f>'Glad70-before-LQ'!AI63*$CG63*AI$93</f>
        <v>2.71009014532868e-05</v>
      </c>
      <c r="AJ63" s="62">
        <f>'Glad70-before-LQ'!AJ63*$CG63*AJ$93</f>
        <v>0.000224368359094302</v>
      </c>
      <c r="AK63" s="62">
        <f>'Glad70-before-LQ'!AK63*$CG63*AK$93</f>
        <v>0.000166076092155484</v>
      </c>
      <c r="AL63" s="62">
        <f>'Glad70-before-LQ'!AL63*$CG63*AL$93</f>
        <v>1.55409507664702e-05</v>
      </c>
      <c r="AM63" s="62">
        <f>'Glad70-before-LQ'!AM63*$CG63*AM$93</f>
        <v>1.95453175629732e-05</v>
      </c>
      <c r="AN63" s="62">
        <f>'Glad70-before-LQ'!AN63*$CG63*AN$93</f>
        <v>2.96834200047188e-05</v>
      </c>
      <c r="AO63" s="62">
        <f>'Glad70-before-LQ'!AO63*$CG63*AO$93</f>
        <v>4.22095533560061e-05</v>
      </c>
      <c r="AP63" s="62">
        <f>'Glad70-before-LQ'!AP63*$CG63*AP$93</f>
        <v>3.80860352265572e-05</v>
      </c>
      <c r="AQ63" s="62">
        <f>'Glad70-before-LQ'!AQ63*$CG63*AQ$93</f>
        <v>2.83824632064521e-06</v>
      </c>
      <c r="AR63" s="62">
        <f>'Glad70-before-LQ'!AR63*$CG63*AR$93</f>
        <v>1.23306482842956e-05</v>
      </c>
      <c r="AS63" s="62">
        <f>'Glad70-before-LQ'!AS63*$CG63*AS$93</f>
        <v>8.28469365197437e-05</v>
      </c>
      <c r="AT63" s="62">
        <f>'Glad70-before-LQ'!AT63*$CG63*AT$93</f>
        <v>8.915598879090719e-06</v>
      </c>
      <c r="AU63" s="62">
        <f>'Glad70-before-LQ'!AU63*$CG63*AU$93</f>
        <v>8.45767683018681e-07</v>
      </c>
      <c r="AV63" s="62">
        <f>'Glad70-before-LQ'!AV63*$CG63*AV$93</f>
        <v>0</v>
      </c>
      <c r="AW63" s="62">
        <f>'Glad70-before-LQ'!AW63*$CG63*AW$93</f>
        <v>8.37434429050047e-07</v>
      </c>
      <c r="AX63" s="62">
        <f>'Glad70-before-LQ'!AX63*$CG63*AX$93</f>
        <v>8.12353002364847e-05</v>
      </c>
      <c r="AY63" s="62">
        <f>'Glad70-before-LQ'!AY63*$CG63*AY$93</f>
        <v>1.54982530145818e-06</v>
      </c>
      <c r="AZ63" s="62">
        <f>'Glad70-before-LQ'!AZ63*$CG63*AZ$93</f>
        <v>0.000678130632738484</v>
      </c>
      <c r="BA63" s="62">
        <f>'Glad70-before-LQ'!BA63*$CG63*BA$93</f>
        <v>0.000370277718980798</v>
      </c>
      <c r="BB63" s="62">
        <f>'Glad70-before-LQ'!BB63*$CG63*BB$93</f>
        <v>9.533367445391e-05</v>
      </c>
      <c r="BC63" s="62">
        <f>'Glad70-before-LQ'!BC63*$CG63*BC$93</f>
        <v>7.59367604722931e-05</v>
      </c>
      <c r="BD63" s="62">
        <f>'Glad70-before-LQ'!BD63*$CG63*BD$93</f>
        <v>2.18719541472153e-05</v>
      </c>
      <c r="BE63" s="62">
        <f>'Glad70-before-LQ'!BE63*$CG63*BE$93</f>
        <v>0.00123377997102424</v>
      </c>
      <c r="BF63" s="62">
        <f>'Glad70-before-LQ'!BF63*$CG63*BF$93</f>
        <v>4.59004800156631e-05</v>
      </c>
      <c r="BG63" s="62">
        <f>'Glad70-before-LQ'!BG63*$CG63*BG$93</f>
        <v>0.000627487676933579</v>
      </c>
      <c r="BH63" s="62">
        <f>'Glad70-before-LQ'!BH63*$CG63*BH$93</f>
        <v>1.78383058756829e-05</v>
      </c>
      <c r="BI63" s="62">
        <f>'Glad70-before-LQ'!BI63*$CG63*BI$93</f>
        <v>0.000586386640045864</v>
      </c>
      <c r="BJ63" s="62">
        <f>'Glad70-before-LQ'!BJ63*$CG63*BJ$93</f>
        <v>1.98606802022872e-06</v>
      </c>
      <c r="BK63" s="62">
        <f>'Glad70-before-LQ'!BK63*$CG63*BK$93</f>
        <v>0.000538383211829628</v>
      </c>
      <c r="BL63" s="62">
        <f>'Glad70-before-LQ'!BL63*$CG63*BL$93</f>
        <v>0.000613488472948632</v>
      </c>
      <c r="BM63" s="62">
        <f>'Glad70-before-LQ'!BM63*$CG63*BM$93</f>
        <v>7.14334867057238e-05</v>
      </c>
      <c r="BN63" s="62">
        <f>'Glad70-before-LQ'!BN63*$CG63*BN$93</f>
        <v>1.21876911010984e-05</v>
      </c>
      <c r="BO63" s="62">
        <f>'Glad70-before-LQ'!BO63*$CG63*BO$93</f>
        <v>0.000152852905021854</v>
      </c>
      <c r="BP63" s="62">
        <f>'Glad70-before-LQ'!BP63*$CG63*BP$93</f>
        <v>0.000122401700018109</v>
      </c>
      <c r="BQ63" s="62">
        <f>'Glad70-before-LQ'!BQ63*$CG63*BQ$93</f>
        <v>6.53133152352971e-06</v>
      </c>
      <c r="BR63" s="62">
        <f>'Glad70-before-LQ'!BR63*$CG63*BR$93</f>
        <v>5.04508131058234e-06</v>
      </c>
      <c r="BS63" s="62">
        <f>'Glad70-before-LQ'!BS63*$CG63*BS$93</f>
        <v>1.82802991122343e-06</v>
      </c>
      <c r="BT63" s="62">
        <f>'Glad70-before-LQ'!BT63*$CG63*BT$93</f>
        <v>9.82235421765103e-06</v>
      </c>
      <c r="BU63" s="62">
        <f>'Glad70-before-LQ'!BU63*$CG63*BU$93</f>
        <v>7.557166690669491e-05</v>
      </c>
      <c r="BV63" s="4">
        <f>SUM(D63:BU63)</f>
        <v>0.00649729743443459</v>
      </c>
      <c r="BW63" s="66">
        <f>'Glad-base'!BW63*'Households'!$B$3/'Households'!$B$7</f>
        <v>0</v>
      </c>
      <c r="BX63" s="66">
        <f>'Glad-base'!BX63*'Households'!$B$3/'Households'!$B$7</f>
        <v>89.2299929969104</v>
      </c>
      <c r="BY63" s="66">
        <f>'Glad-base'!BY63*'Businesses'!$B$4/'Businesses'!$C$4</f>
        <v>1.18224145047035</v>
      </c>
      <c r="BZ63" s="66">
        <f>'Glad-base'!BZ63*'Households'!$B$3/'Households'!$B$7</f>
        <v>0.051771189392379</v>
      </c>
      <c r="CA63" s="66">
        <f>'Glad-base'!CA63*'Households'!$B$3/'Households'!$B$7</f>
        <v>0.501487906004119</v>
      </c>
      <c r="CB63" s="66">
        <f>'Glad-base'!CB63*'Glad-id-output'!B61/'Glad-id-output'!E61</f>
        <v>0</v>
      </c>
      <c r="CC63" s="62">
        <f>'Exports'!D64</f>
        <v>0.1</v>
      </c>
      <c r="CD63" s="4">
        <f>SUM(BW63:CC63)</f>
        <v>91.0654935427772</v>
      </c>
      <c r="CE63" s="4">
        <f>SUM(CD63,BV63)</f>
        <v>91.0719908402116</v>
      </c>
      <c r="CF63" s="67">
        <v>8.30492938727856e-05</v>
      </c>
      <c r="CG63" s="67">
        <f>'Glad-id-output'!I61</f>
        <v>0.0134395456868938</v>
      </c>
    </row>
    <row r="64" ht="20.05" customHeight="1">
      <c r="A64" t="s" s="58">
        <v>1</v>
      </c>
      <c r="B64" s="59">
        <v>60</v>
      </c>
      <c r="C64" t="s" s="60">
        <v>216</v>
      </c>
      <c r="D64" s="61">
        <f>'Glad70-before-LQ'!D64*$CG64*D$93</f>
        <v>0.00330752968678207</v>
      </c>
      <c r="E64" s="62">
        <f>'Glad70-before-LQ'!E64*$CG64*E$93</f>
        <v>0.00499991527119122</v>
      </c>
      <c r="F64" s="62">
        <f>'Glad70-before-LQ'!F64*$CG64*F$93</f>
        <v>0.000105676170748415</v>
      </c>
      <c r="G64" s="62">
        <f>'Glad70-before-LQ'!G64*$CG64*G$93</f>
        <v>0.00421197509961095</v>
      </c>
      <c r="H64" s="62">
        <f>'Glad70-before-LQ'!H64*$CG64*H$93</f>
        <v>0.00329339079805046</v>
      </c>
      <c r="I64" s="62">
        <f>'Glad70-before-LQ'!I64*$CG64*I$93</f>
        <v>0.287993558847438</v>
      </c>
      <c r="J64" s="62">
        <f>'Glad70-before-LQ'!J64*$CG64*J$93</f>
        <v>1.7964279916925</v>
      </c>
      <c r="K64" s="63">
        <f>'Glad70-before-LQ'!K64*$CG64*K$93</f>
        <v>0.827801730440463</v>
      </c>
      <c r="L64" s="62">
        <f>'Glad70-before-LQ'!L64*$CG64*L$93</f>
        <v>0.147689361863567</v>
      </c>
      <c r="M64" s="62">
        <f>'Glad70-before-LQ'!M64*$CG64*M$93</f>
        <v>0.14210989488928</v>
      </c>
      <c r="N64" s="62">
        <f>'Glad70-before-LQ'!N64*$CG64*N$93</f>
        <v>0.0148180943472517</v>
      </c>
      <c r="O64" s="62">
        <f>'Glad70-before-LQ'!O64*$CG64*O$93</f>
        <v>0.0323305537700723</v>
      </c>
      <c r="P64" s="62">
        <f>'Glad70-before-LQ'!P64*$CG64*P$93</f>
        <v>0.0022357426308991</v>
      </c>
      <c r="Q64" s="62">
        <f>'Glad70-before-LQ'!Q64*$CG64*Q$93</f>
        <v>0.0188248117211617</v>
      </c>
      <c r="R64" s="62">
        <f>'Glad70-before-LQ'!R64*$CG64*R$93</f>
        <v>0.0130227783818426</v>
      </c>
      <c r="S64" s="62">
        <f>'Glad70-before-LQ'!S64*$CG64*S$93</f>
        <v>0.000453315682229538</v>
      </c>
      <c r="T64" s="62">
        <f>'Glad70-before-LQ'!T64*$CG64*T$93</f>
        <v>0.467957775060195</v>
      </c>
      <c r="U64" s="62">
        <f>'Glad70-before-LQ'!U64*$CG64*U$93</f>
        <v>2.99820247581206</v>
      </c>
      <c r="V64" s="62">
        <f>'Glad70-before-LQ'!V64*$CG64*V$93</f>
        <v>0.100077445198465</v>
      </c>
      <c r="W64" s="62">
        <f>'Glad70-before-LQ'!W64*$CG64*W$93</f>
        <v>1.10062604658864</v>
      </c>
      <c r="X64" s="64">
        <f>'Glad70-before-LQ'!X64*$CG64*X$93</f>
        <v>0</v>
      </c>
      <c r="Y64" s="62">
        <f>'Glad70-before-LQ'!Y64*$CG64*Y$93</f>
        <v>1.2056490124185</v>
      </c>
      <c r="Z64" s="62">
        <f>'Glad70-before-LQ'!Z64*$CG64*Z$93</f>
        <v>0.23483761277598</v>
      </c>
      <c r="AA64" s="62">
        <f>'Glad70-before-LQ'!AA64*$CG64*AA$93</f>
        <v>0.214942739672186</v>
      </c>
      <c r="AB64" s="62">
        <f>'Glad70-before-LQ'!AB64*$CG64*AB$93</f>
        <v>0.00647208850716435</v>
      </c>
      <c r="AC64" s="65">
        <f>'Glad70-before-LQ'!AC64*$CG64*AC$93</f>
        <v>0.775299969281656</v>
      </c>
      <c r="AD64" s="62">
        <f>'Glad70-before-LQ'!AD64*$CG64*AD$93</f>
        <v>0.00157508757505057</v>
      </c>
      <c r="AE64" s="62">
        <f>'Glad70-before-LQ'!AE64*$CG64*AE$93</f>
        <v>0.08287862678383159</v>
      </c>
      <c r="AF64" s="62">
        <f>'Glad70-before-LQ'!AF64*$CG64*AF$93</f>
        <v>0.157308246243344</v>
      </c>
      <c r="AG64" s="62">
        <f>'Glad70-before-LQ'!AG64*$CG64*AG$93</f>
        <v>0.250608359225697</v>
      </c>
      <c r="AH64" s="62">
        <f>'Glad70-before-LQ'!AH64*$CG64*AH$93</f>
        <v>1.43909642921389</v>
      </c>
      <c r="AI64" s="62">
        <f>'Glad70-before-LQ'!AI64*$CG64*AI$93</f>
        <v>1.55011983375125</v>
      </c>
      <c r="AJ64" s="62">
        <f>'Glad70-before-LQ'!AJ64*$CG64*AJ$93</f>
        <v>0.621643220946048</v>
      </c>
      <c r="AK64" s="62">
        <f>'Glad70-before-LQ'!AK64*$CG64*AK$93</f>
        <v>0.884826420772126</v>
      </c>
      <c r="AL64" s="62">
        <f>'Glad70-before-LQ'!AL64*$CG64*AL$93</f>
        <v>0.06748163073629369</v>
      </c>
      <c r="AM64" s="62">
        <f>'Glad70-before-LQ'!AM64*$CG64*AM$93</f>
        <v>0.219461938088564</v>
      </c>
      <c r="AN64" s="62">
        <f>'Glad70-before-LQ'!AN64*$CG64*AN$93</f>
        <v>0.612589573374661</v>
      </c>
      <c r="AO64" s="62">
        <f>'Glad70-before-LQ'!AO64*$CG64*AO$93</f>
        <v>0.07300275224285301</v>
      </c>
      <c r="AP64" s="62">
        <f>'Glad70-before-LQ'!AP64*$CG64*AP$93</f>
        <v>0.116815333391548</v>
      </c>
      <c r="AQ64" s="62">
        <f>'Glad70-before-LQ'!AQ64*$CG64*AQ$93</f>
        <v>0.00834379700462631</v>
      </c>
      <c r="AR64" s="62">
        <f>'Glad70-before-LQ'!AR64*$CG64*AR$93</f>
        <v>0.114134040837971</v>
      </c>
      <c r="AS64" s="62">
        <f>'Glad70-before-LQ'!AS64*$CG64*AS$93</f>
        <v>2.76990247682672</v>
      </c>
      <c r="AT64" s="62">
        <f>'Glad70-before-LQ'!AT64*$CG64*AT$93</f>
        <v>0.000472394562583213</v>
      </c>
      <c r="AU64" s="62">
        <f>'Glad70-before-LQ'!AU64*$CG64*AU$93</f>
        <v>0.0439504137140847</v>
      </c>
      <c r="AV64" s="62">
        <f>'Glad70-before-LQ'!AV64*$CG64*AV$93</f>
        <v>0.000466371468791449</v>
      </c>
      <c r="AW64" s="62">
        <f>'Glad70-before-LQ'!AW64*$CG64*AW$93</f>
        <v>4.43725312475154e-05</v>
      </c>
      <c r="AX64" s="62">
        <f>'Glad70-before-LQ'!AX64*$CG64*AX$93</f>
        <v>0.00430982806040994</v>
      </c>
      <c r="AY64" s="62">
        <f>'Glad70-before-LQ'!AY64*$CG64*AY$93</f>
        <v>0.00192358829918545</v>
      </c>
      <c r="AZ64" s="62">
        <f>'Glad70-before-LQ'!AZ64*$CG64*AZ$93</f>
        <v>0.077428238519739</v>
      </c>
      <c r="BA64" s="62">
        <f>'Glad70-before-LQ'!BA64*$CG64*BA$93</f>
        <v>0.0261593319484997</v>
      </c>
      <c r="BB64" s="62">
        <f>'Glad70-before-LQ'!BB64*$CG64*BB$93</f>
        <v>0.0305162482814256</v>
      </c>
      <c r="BC64" s="62">
        <f>'Glad70-before-LQ'!BC64*$CG64*BC$93</f>
        <v>1.35638343084135</v>
      </c>
      <c r="BD64" s="62">
        <f>'Glad70-before-LQ'!BD64*$CG64*BD$93</f>
        <v>0.618721807873043</v>
      </c>
      <c r="BE64" s="62">
        <f>'Glad70-before-LQ'!BE64*$CG64*BE$93</f>
        <v>5.90799083658109</v>
      </c>
      <c r="BF64" s="62">
        <f>'Glad70-before-LQ'!BF64*$CG64*BF$93</f>
        <v>0.0714432672126461</v>
      </c>
      <c r="BG64" s="62">
        <f>'Glad70-before-LQ'!BG64*$CG64*BG$93</f>
        <v>1.21759817780368</v>
      </c>
      <c r="BH64" s="62">
        <f>'Glad70-before-LQ'!BH64*$CG64*BH$93</f>
        <v>0.301298903238355</v>
      </c>
      <c r="BI64" s="62">
        <f>'Glad70-before-LQ'!BI64*$CG64*BI$93</f>
        <v>0.95990924252788</v>
      </c>
      <c r="BJ64" s="62">
        <f>'Glad70-before-LQ'!BJ64*$CG64*BJ$93</f>
        <v>0.000914048833293266</v>
      </c>
      <c r="BK64" s="62">
        <f>'Glad70-before-LQ'!BK64*$CG64*BK$93</f>
        <v>0.475483339625704</v>
      </c>
      <c r="BL64" s="62">
        <f>'Glad70-before-LQ'!BL64*$CG64*BL$93</f>
        <v>2.29894854266264</v>
      </c>
      <c r="BM64" s="62">
        <f>'Glad70-before-LQ'!BM64*$CG64*BM$93</f>
        <v>0.250208551302303</v>
      </c>
      <c r="BN64" s="62">
        <f>'Glad70-before-LQ'!BN64*$CG64*BN$93</f>
        <v>0.0342003789090433</v>
      </c>
      <c r="BO64" s="62">
        <f>'Glad70-before-LQ'!BO64*$CG64*BO$93</f>
        <v>1.83014978442314</v>
      </c>
      <c r="BP64" s="62">
        <f>'Glad70-before-LQ'!BP64*$CG64*BP$93</f>
        <v>0.923186588343883</v>
      </c>
      <c r="BQ64" s="62">
        <f>'Glad70-before-LQ'!BQ64*$CG64*BQ$93</f>
        <v>0.040729735282297</v>
      </c>
      <c r="BR64" s="62">
        <f>'Glad70-before-LQ'!BR64*$CG64*BR$93</f>
        <v>0.0950144699220644</v>
      </c>
      <c r="BS64" s="62">
        <f>'Glad70-before-LQ'!BS64*$CG64*BS$93</f>
        <v>0.0320848009150335</v>
      </c>
      <c r="BT64" s="62">
        <f>'Glad70-before-LQ'!BT64*$CG64*BT$93</f>
        <v>1.14823109529038</v>
      </c>
      <c r="BU64" s="62">
        <f>'Glad70-before-LQ'!BU64*$CG64*BU$93</f>
        <v>0.64272127590536</v>
      </c>
      <c r="BV64" s="4">
        <f>SUM(D64:BU64)</f>
        <v>37.7639683185016</v>
      </c>
      <c r="BW64" s="66">
        <f>'Glad-base'!BW64*'Households'!$B$3/'Households'!$B$7</f>
        <v>0.636883851781668</v>
      </c>
      <c r="BX64" s="66">
        <f>'Glad-base'!BX64*'Households'!$B$3/'Households'!$B$7</f>
        <v>58.6198779608651</v>
      </c>
      <c r="BY64" s="66">
        <f>'Glad-base'!BY64*'Businesses'!$B$4/'Businesses'!$C$4</f>
        <v>0.220427245037481</v>
      </c>
      <c r="BZ64" s="66">
        <f>'Glad-base'!BZ64*'Households'!$B$3/'Households'!$B$7</f>
        <v>0.0267412329454171</v>
      </c>
      <c r="CA64" s="66">
        <f>'Glad-base'!CA64*'Households'!$B$3/'Households'!$B$7</f>
        <v>0.0841176589495366</v>
      </c>
      <c r="CB64" s="66">
        <f>'Glad-base'!CB64*'Glad-id-output'!B62/'Glad-id-output'!E62</f>
        <v>0</v>
      </c>
      <c r="CC64" s="62">
        <f>'Exports'!D65</f>
        <v>4</v>
      </c>
      <c r="CD64" s="4">
        <f>SUM(BW64:CC64)</f>
        <v>63.5880479495792</v>
      </c>
      <c r="CE64" s="4">
        <f>SUM(CD64,BV64)</f>
        <v>101.352016268081</v>
      </c>
      <c r="CF64" s="67">
        <v>0.00732391700233671</v>
      </c>
      <c r="CG64" s="67">
        <f>'Glad-id-output'!I62</f>
        <v>1</v>
      </c>
    </row>
    <row r="65" ht="20.05" customHeight="1">
      <c r="A65" t="s" s="58">
        <v>1</v>
      </c>
      <c r="B65" s="59">
        <v>61</v>
      </c>
      <c r="C65" t="s" s="60">
        <v>217</v>
      </c>
      <c r="D65" s="61">
        <f>'Glad70-before-LQ'!D65*$CG65*D$93</f>
        <v>0</v>
      </c>
      <c r="E65" s="62">
        <f>'Glad70-before-LQ'!E65*$CG65*E$93</f>
        <v>0</v>
      </c>
      <c r="F65" s="62">
        <f>'Glad70-before-LQ'!F65*$CG65*F$93</f>
        <v>0</v>
      </c>
      <c r="G65" s="62">
        <f>'Glad70-before-LQ'!G65*$CG65*G$93</f>
        <v>0</v>
      </c>
      <c r="H65" s="62">
        <f>'Glad70-before-LQ'!H65*$CG65*H$93</f>
        <v>1.9471060461447e-06</v>
      </c>
      <c r="I65" s="62">
        <f>'Glad70-before-LQ'!I65*$CG65*I$93</f>
        <v>2.35085442804007e-05</v>
      </c>
      <c r="J65" s="62">
        <f>'Glad70-before-LQ'!J65*$CG65*J$93</f>
        <v>0.00027379516437809</v>
      </c>
      <c r="K65" s="63">
        <f>'Glad70-before-LQ'!K65*$CG65*K$93</f>
        <v>5.29082653317143e-05</v>
      </c>
      <c r="L65" s="62">
        <f>'Glad70-before-LQ'!L65*$CG65*L$93</f>
        <v>1.61479730880787e-05</v>
      </c>
      <c r="M65" s="62">
        <f>'Glad70-before-LQ'!M65*$CG65*M$93</f>
        <v>1.63168878236705e-05</v>
      </c>
      <c r="N65" s="62">
        <f>'Glad70-before-LQ'!N65*$CG65*N$93</f>
        <v>1.70249793922022e-05</v>
      </c>
      <c r="O65" s="62">
        <f>'Glad70-before-LQ'!O65*$CG65*O$93</f>
        <v>1.40568456607274e-05</v>
      </c>
      <c r="P65" s="62">
        <f>'Glad70-before-LQ'!P65*$CG65*P$93</f>
        <v>3.39753927555403e-06</v>
      </c>
      <c r="Q65" s="62">
        <f>'Glad70-before-LQ'!Q65*$CG65*Q$93</f>
        <v>7.09124556619716e-06</v>
      </c>
      <c r="R65" s="62">
        <f>'Glad70-before-LQ'!R65*$CG65*R$93</f>
        <v>2.08961978207165e-06</v>
      </c>
      <c r="S65" s="62">
        <f>'Glad70-before-LQ'!S65*$CG65*S$93</f>
        <v>4.3945591864161e-06</v>
      </c>
      <c r="T65" s="62">
        <f>'Glad70-before-LQ'!T65*$CG65*T$93</f>
        <v>3.88334112663004e-05</v>
      </c>
      <c r="U65" s="62">
        <f>'Glad70-before-LQ'!U65*$CG65*U$93</f>
        <v>0.0006118707538564551</v>
      </c>
      <c r="V65" s="62">
        <f>'Glad70-before-LQ'!V65*$CG65*V$93</f>
        <v>9.72985972606994e-06</v>
      </c>
      <c r="W65" s="62">
        <f>'Glad70-before-LQ'!W65*$CG65*W$93</f>
        <v>0.000446285946232207</v>
      </c>
      <c r="X65" s="64">
        <f>'Glad70-before-LQ'!X65*$CG65*X$93</f>
        <v>0</v>
      </c>
      <c r="Y65" s="62">
        <f>'Glad70-before-LQ'!Y65*$CG65*Y$93</f>
        <v>0.000189260267812294</v>
      </c>
      <c r="Z65" s="62">
        <f>'Glad70-before-LQ'!Z65*$CG65*Z$93</f>
        <v>2.74620731987435e-05</v>
      </c>
      <c r="AA65" s="62">
        <f>'Glad70-before-LQ'!AA65*$CG65*AA$93</f>
        <v>0.000183680170796591</v>
      </c>
      <c r="AB65" s="62">
        <f>'Glad70-before-LQ'!AB65*$CG65*AB$93</f>
        <v>3.544692439972e-06</v>
      </c>
      <c r="AC65" s="65">
        <f>'Glad70-before-LQ'!AC65*$CG65*AC$93</f>
        <v>0.000183068917690353</v>
      </c>
      <c r="AD65" s="62">
        <f>'Glad70-before-LQ'!AD65*$CG65*AD$93</f>
        <v>5.11812760895835e-06</v>
      </c>
      <c r="AE65" s="62">
        <f>'Glad70-before-LQ'!AE65*$CG65*AE$93</f>
        <v>4.83069516905955e-06</v>
      </c>
      <c r="AF65" s="62">
        <f>'Glad70-before-LQ'!AF65*$CG65*AF$93</f>
        <v>8.19147393203174e-06</v>
      </c>
      <c r="AG65" s="62">
        <f>'Glad70-before-LQ'!AG65*$CG65*AG$93</f>
        <v>3.26824777727958e-05</v>
      </c>
      <c r="AH65" s="62">
        <f>'Glad70-before-LQ'!AH65*$CG65*AH$93</f>
        <v>0.000113127618049987</v>
      </c>
      <c r="AI65" s="62">
        <f>'Glad70-before-LQ'!AI65*$CG65*AI$93</f>
        <v>0.00016384097307894</v>
      </c>
      <c r="AJ65" s="62">
        <f>'Glad70-before-LQ'!AJ65*$CG65*AJ$93</f>
        <v>0.00135752731546262</v>
      </c>
      <c r="AK65" s="62">
        <f>'Glad70-before-LQ'!AK65*$CG65*AK$93</f>
        <v>0.00100506031205111</v>
      </c>
      <c r="AL65" s="62">
        <f>'Glad70-before-LQ'!AL65*$CG65*AL$93</f>
        <v>9.40001860033041e-05</v>
      </c>
      <c r="AM65" s="62">
        <f>'Glad70-before-LQ'!AM65*$CG65*AM$93</f>
        <v>0.000118204505506428</v>
      </c>
      <c r="AN65" s="62">
        <f>'Glad70-before-LQ'!AN65*$CG65*AN$93</f>
        <v>0.00017981345157636</v>
      </c>
      <c r="AO65" s="62">
        <f>'Glad70-before-LQ'!AO65*$CG65*AO$93</f>
        <v>0.000256336375394049</v>
      </c>
      <c r="AP65" s="62">
        <f>'Glad70-before-LQ'!AP65*$CG65*AP$93</f>
        <v>0.000231022677446588</v>
      </c>
      <c r="AQ65" s="62">
        <f>'Glad70-before-LQ'!AQ65*$CG65*AQ$93</f>
        <v>1.716960816695e-05</v>
      </c>
      <c r="AR65" s="62">
        <f>'Glad70-before-LQ'!AR65*$CG65*AR$93</f>
        <v>7.46842671672309e-05</v>
      </c>
      <c r="AS65" s="62">
        <f>'Glad70-before-LQ'!AS65*$CG65*AS$93</f>
        <v>0.000501312489929139</v>
      </c>
      <c r="AT65" s="62">
        <f>'Glad70-before-LQ'!AT65*$CG65*AT$93</f>
        <v>5.39666986296078e-05</v>
      </c>
      <c r="AU65" s="62">
        <f>'Glad70-before-LQ'!AU65*$CG65*AU$93</f>
        <v>5.11487828688674e-06</v>
      </c>
      <c r="AV65" s="62">
        <f>'Glad70-before-LQ'!AV65*$CG65*AV$93</f>
        <v>0</v>
      </c>
      <c r="AW65" s="62">
        <f>'Glad70-before-LQ'!AW65*$CG65*AW$93</f>
        <v>5.06236885695616e-06</v>
      </c>
      <c r="AX65" s="62">
        <f>'Glad70-before-LQ'!AX65*$CG65*AX$93</f>
        <v>0.000491518313910037</v>
      </c>
      <c r="AY65" s="62">
        <f>'Glad70-before-LQ'!AY65*$CG65*AY$93</f>
        <v>9.48123531235379e-06</v>
      </c>
      <c r="AZ65" s="62">
        <f>'Glad70-before-LQ'!AZ65*$CG65*AZ$93</f>
        <v>0.00410313811362133</v>
      </c>
      <c r="BA65" s="62">
        <f>'Glad70-before-LQ'!BA65*$CG65*BA$93</f>
        <v>0.00224045520153599</v>
      </c>
      <c r="BB65" s="62">
        <f>'Glad70-before-LQ'!BB65*$CG65*BB$93</f>
        <v>0.000576803426782209</v>
      </c>
      <c r="BC65" s="62">
        <f>'Glad70-before-LQ'!BC65*$CG65*BC$93</f>
        <v>0.000459144999577221</v>
      </c>
      <c r="BD65" s="62">
        <f>'Glad70-before-LQ'!BD65*$CG65*BD$93</f>
        <v>0.000132373931148303</v>
      </c>
      <c r="BE65" s="62">
        <f>'Glad70-before-LQ'!BE65*$CG65*BE$93</f>
        <v>0.00746523189184305</v>
      </c>
      <c r="BF65" s="62">
        <f>'Glad70-before-LQ'!BF65*$CG65*BF$93</f>
        <v>0.000277722782252687</v>
      </c>
      <c r="BG65" s="62">
        <f>'Glad70-before-LQ'!BG65*$CG65*BG$93</f>
        <v>0.00379693195684703</v>
      </c>
      <c r="BH65" s="62">
        <f>'Glad70-before-LQ'!BH65*$CG65*BH$93</f>
        <v>0.000108010132148366</v>
      </c>
      <c r="BI65" s="62">
        <f>'Glad70-before-LQ'!BI65*$CG65*BI$93</f>
        <v>0.0035479631975577</v>
      </c>
      <c r="BJ65" s="62">
        <f>'Glad70-before-LQ'!BJ65*$CG65*BJ$93</f>
        <v>1.20172328233921e-05</v>
      </c>
      <c r="BK65" s="62">
        <f>'Glad70-before-LQ'!BK65*$CG65*BK$93</f>
        <v>0.00325767828263937</v>
      </c>
      <c r="BL65" s="62">
        <f>'Glad70-before-LQ'!BL65*$CG65*BL$93</f>
        <v>0.00371214512405738</v>
      </c>
      <c r="BM65" s="62">
        <f>'Glad70-before-LQ'!BM65*$CG65*BM$93</f>
        <v>0.000432242024758686</v>
      </c>
      <c r="BN65" s="62">
        <f>'Glad70-before-LQ'!BN65*$CG65*BN$93</f>
        <v>7.38039663324061e-05</v>
      </c>
      <c r="BO65" s="62">
        <f>'Glad70-before-LQ'!BO65*$CG65*BO$93</f>
        <v>0.0009247600816281811</v>
      </c>
      <c r="BP65" s="62">
        <f>'Glad70-before-LQ'!BP65*$CG65*BP$93</f>
        <v>0.0007406729243275521</v>
      </c>
      <c r="BQ65" s="62">
        <f>'Glad70-before-LQ'!BQ65*$CG65*BQ$93</f>
        <v>3.95370243673072e-05</v>
      </c>
      <c r="BR65" s="62">
        <f>'Glad70-before-LQ'!BR65*$CG65*BR$93</f>
        <v>3.05506216122048e-05</v>
      </c>
      <c r="BS65" s="62">
        <f>'Glad70-before-LQ'!BS65*$CG65*BS$93</f>
        <v>1.10673042614434e-05</v>
      </c>
      <c r="BT65" s="62">
        <f>'Glad70-before-LQ'!BT65*$CG65*BT$93</f>
        <v>5.90903745045886e-05</v>
      </c>
      <c r="BU65" s="62">
        <f>'Glad70-before-LQ'!BU65*$CG65*BU$93</f>
        <v>0.000457112870506379</v>
      </c>
      <c r="BV65" s="4">
        <f>SUM(D65:BU65)</f>
        <v>0.0393129343372744</v>
      </c>
      <c r="BW65" s="66">
        <f>'Glad-base'!BW65*'Households'!$B$3/'Households'!$B$7</f>
        <v>73.2218552008239</v>
      </c>
      <c r="BX65" s="66">
        <f>'Glad-base'!BX65*'Households'!$B$3/'Households'!$B$7</f>
        <v>111.994269515963</v>
      </c>
      <c r="BY65" s="66">
        <f>'Glad-base'!BY65*'Businesses'!$B$4/'Businesses'!$C$4</f>
        <v>0.0202757625391704</v>
      </c>
      <c r="BZ65" s="66">
        <f>'Glad-base'!BZ65*'Households'!$B$3/'Households'!$B$7</f>
        <v>0.00297413406797116</v>
      </c>
      <c r="CA65" s="66">
        <f>'Glad-base'!CA65*'Households'!$B$3/'Households'!$B$7</f>
        <v>0.00745503933058702</v>
      </c>
      <c r="CB65" s="66">
        <f>'Glad-base'!CB65*'Glad-id-output'!B63/'Glad-id-output'!E63</f>
        <v>0</v>
      </c>
      <c r="CC65" s="62">
        <f>'Exports'!D66</f>
        <v>85.7</v>
      </c>
      <c r="CD65" s="4">
        <f>SUM(BW65:CC65)</f>
        <v>270.946829652725</v>
      </c>
      <c r="CE65" s="4">
        <f>SUM(CD65,BV65)</f>
        <v>270.986142587062</v>
      </c>
      <c r="CF65" s="67">
        <v>0.0142227782530934</v>
      </c>
      <c r="CG65" s="67">
        <f>'Glad-id-output'!I63</f>
        <v>1</v>
      </c>
    </row>
    <row r="66" ht="20.05" customHeight="1">
      <c r="A66" t="s" s="58">
        <v>1</v>
      </c>
      <c r="B66" s="59">
        <v>62</v>
      </c>
      <c r="C66" t="s" s="60">
        <v>218</v>
      </c>
      <c r="D66" s="61">
        <f>'Glad70-before-LQ'!D66*$CG66*D$93</f>
        <v>0.00491006914959639</v>
      </c>
      <c r="E66" s="62">
        <f>'Glad70-before-LQ'!E66*$CG66*E$93</f>
        <v>0.00061148339584392</v>
      </c>
      <c r="F66" s="62">
        <f>'Glad70-before-LQ'!F66*$CG66*F$93</f>
        <v>9.11662302052386e-06</v>
      </c>
      <c r="G66" s="62">
        <f>'Glad70-before-LQ'!G66*$CG66*G$93</f>
        <v>0.000708842414964168</v>
      </c>
      <c r="H66" s="62">
        <f>'Glad70-before-LQ'!H66*$CG66*H$93</f>
        <v>0.000632447859588456</v>
      </c>
      <c r="I66" s="62">
        <f>'Glad70-before-LQ'!I66*$CG66*I$93</f>
        <v>0.0212185342392391</v>
      </c>
      <c r="J66" s="62">
        <f>'Glad70-before-LQ'!J66*$CG66*J$93</f>
        <v>0.481151826003189</v>
      </c>
      <c r="K66" s="63">
        <f>'Glad70-before-LQ'!K66*$CG66*K$93</f>
        <v>0.0545633545440351</v>
      </c>
      <c r="L66" s="62">
        <f>'Glad70-before-LQ'!L66*$CG66*L$93</f>
        <v>0.0086833862053479</v>
      </c>
      <c r="M66" s="62">
        <f>'Glad70-before-LQ'!M66*$CG66*M$93</f>
        <v>0.00911889672135603</v>
      </c>
      <c r="N66" s="62">
        <f>'Glad70-before-LQ'!N66*$CG66*N$93</f>
        <v>0.00596889297394644</v>
      </c>
      <c r="O66" s="62">
        <f>'Glad70-before-LQ'!O66*$CG66*O$93</f>
        <v>0.00291074242473479</v>
      </c>
      <c r="P66" s="62">
        <f>'Glad70-before-LQ'!P66*$CG66*P$93</f>
        <v>0.00111138363330909</v>
      </c>
      <c r="Q66" s="62">
        <f>'Glad70-before-LQ'!Q66*$CG66*Q$93</f>
        <v>0.00112626096390854</v>
      </c>
      <c r="R66" s="62">
        <f>'Glad70-before-LQ'!R66*$CG66*R$93</f>
        <v>0.000381612794201256</v>
      </c>
      <c r="S66" s="62">
        <f>'Glad70-before-LQ'!S66*$CG66*S$93</f>
        <v>0.00102466330845346</v>
      </c>
      <c r="T66" s="62">
        <f>'Glad70-before-LQ'!T66*$CG66*T$93</f>
        <v>0.0675914333023539</v>
      </c>
      <c r="U66" s="62">
        <f>'Glad70-before-LQ'!U66*$CG66*U$93</f>
        <v>0.146436236531062</v>
      </c>
      <c r="V66" s="62">
        <f>'Glad70-before-LQ'!V66*$CG66*V$93</f>
        <v>0.00386170171733394</v>
      </c>
      <c r="W66" s="62">
        <f>'Glad70-before-LQ'!W66*$CG66*W$93</f>
        <v>0.133866843929505</v>
      </c>
      <c r="X66" s="64">
        <f>'Glad70-before-LQ'!X66*$CG66*X$93</f>
        <v>0</v>
      </c>
      <c r="Y66" s="62">
        <f>'Glad70-before-LQ'!Y66*$CG66*Y$93</f>
        <v>0.0594491962220991</v>
      </c>
      <c r="Z66" s="62">
        <f>'Glad70-before-LQ'!Z66*$CG66*Z$93</f>
        <v>0.014137719028925</v>
      </c>
      <c r="AA66" s="62">
        <f>'Glad70-before-LQ'!AA66*$CG66*AA$93</f>
        <v>0.0223771361473789</v>
      </c>
      <c r="AB66" s="62">
        <f>'Glad70-before-LQ'!AB66*$CG66*AB$93</f>
        <v>0.000161085003242088</v>
      </c>
      <c r="AC66" s="65">
        <f>'Glad70-before-LQ'!AC66*$CG66*AC$93</f>
        <v>0.18497469615214</v>
      </c>
      <c r="AD66" s="62">
        <f>'Glad70-before-LQ'!AD66*$CG66*AD$93</f>
        <v>0.000734503141025868</v>
      </c>
      <c r="AE66" s="62">
        <f>'Glad70-before-LQ'!AE66*$CG66*AE$93</f>
        <v>0.0109934062240356</v>
      </c>
      <c r="AF66" s="62">
        <f>'Glad70-before-LQ'!AF66*$CG66*AF$93</f>
        <v>0.156017351866396</v>
      </c>
      <c r="AG66" s="62">
        <f>'Glad70-before-LQ'!AG66*$CG66*AG$93</f>
        <v>0.0140367280521701</v>
      </c>
      <c r="AH66" s="62">
        <f>'Glad70-before-LQ'!AH66*$CG66*AH$93</f>
        <v>0.0406690958699253</v>
      </c>
      <c r="AI66" s="62">
        <f>'Glad70-before-LQ'!AI66*$CG66*AI$93</f>
        <v>0.0576672036716373</v>
      </c>
      <c r="AJ66" s="62">
        <f>'Glad70-before-LQ'!AJ66*$CG66*AJ$93</f>
        <v>0.0278765173559089</v>
      </c>
      <c r="AK66" s="62">
        <f>'Glad70-before-LQ'!AK66*$CG66*AK$93</f>
        <v>0.0354523482863964</v>
      </c>
      <c r="AL66" s="62">
        <f>'Glad70-before-LQ'!AL66*$CG66*AL$93</f>
        <v>0.00972602594932959</v>
      </c>
      <c r="AM66" s="62">
        <f>'Glad70-before-LQ'!AM66*$CG66*AM$93</f>
        <v>0.0168612750472619</v>
      </c>
      <c r="AN66" s="62">
        <f>'Glad70-before-LQ'!AN66*$CG66*AN$93</f>
        <v>0.0472770506333994</v>
      </c>
      <c r="AO66" s="62">
        <f>'Glad70-before-LQ'!AO66*$CG66*AO$93</f>
        <v>0.0587800092808992</v>
      </c>
      <c r="AP66" s="62">
        <f>'Glad70-before-LQ'!AP66*$CG66*AP$93</f>
        <v>0.0118093658873419</v>
      </c>
      <c r="AQ66" s="62">
        <f>'Glad70-before-LQ'!AQ66*$CG66*AQ$93</f>
        <v>0.0017174397583965</v>
      </c>
      <c r="AR66" s="62">
        <f>'Glad70-before-LQ'!AR66*$CG66*AR$93</f>
        <v>0.00458325665150097</v>
      </c>
      <c r="AS66" s="62">
        <f>'Glad70-before-LQ'!AS66*$CG66*AS$93</f>
        <v>0.211243057006341</v>
      </c>
      <c r="AT66" s="62">
        <f>'Glad70-before-LQ'!AT66*$CG66*AT$93</f>
        <v>0.00213621350105313</v>
      </c>
      <c r="AU66" s="62">
        <f>'Glad70-before-LQ'!AU66*$CG66*AU$93</f>
        <v>0.0010895786796416</v>
      </c>
      <c r="AV66" s="62">
        <f>'Glad70-before-LQ'!AV66*$CG66*AV$93</f>
        <v>0.000721248899410032</v>
      </c>
      <c r="AW66" s="62">
        <f>'Glad70-before-LQ'!AW66*$CG66*AW$93</f>
        <v>1.43856761449651e-06</v>
      </c>
      <c r="AX66" s="62">
        <f>'Glad70-before-LQ'!AX66*$CG66*AX$93</f>
        <v>0.00201630645246979</v>
      </c>
      <c r="AY66" s="62">
        <f>'Glad70-before-LQ'!AY66*$CG66*AY$93</f>
        <v>0.00226365595551669</v>
      </c>
      <c r="AZ66" s="62">
        <f>'Glad70-before-LQ'!AZ66*$CG66*AZ$93</f>
        <v>0.0446083983525465</v>
      </c>
      <c r="BA66" s="62">
        <f>'Glad70-before-LQ'!BA66*$CG66*BA$93</f>
        <v>0.0091549893912396</v>
      </c>
      <c r="BB66" s="62">
        <f>'Glad70-before-LQ'!BB66*$CG66*BB$93</f>
        <v>0.125590338964306</v>
      </c>
      <c r="BC66" s="62">
        <f>'Glad70-before-LQ'!BC66*$CG66*BC$93</f>
        <v>0.06681388968931409</v>
      </c>
      <c r="BD66" s="62">
        <f>'Glad70-before-LQ'!BD66*$CG66*BD$93</f>
        <v>0.0268187364821641</v>
      </c>
      <c r="BE66" s="62">
        <f>'Glad70-before-LQ'!BE66*$CG66*BE$93</f>
        <v>0.791547846682773</v>
      </c>
      <c r="BF66" s="62">
        <f>'Glad70-before-LQ'!BF66*$CG66*BF$93</f>
        <v>0.00470370264862791</v>
      </c>
      <c r="BG66" s="62">
        <f>'Glad70-before-LQ'!BG66*$CG66*BG$93</f>
        <v>0.265784828204705</v>
      </c>
      <c r="BH66" s="62">
        <f>'Glad70-before-LQ'!BH66*$CG66*BH$93</f>
        <v>0.0673134732639855</v>
      </c>
      <c r="BI66" s="62">
        <f>'Glad70-before-LQ'!BI66*$CG66*BI$93</f>
        <v>0.0791994690706524</v>
      </c>
      <c r="BJ66" s="62">
        <f>'Glad70-before-LQ'!BJ66*$CG66*BJ$93</f>
        <v>0.000524471239679538</v>
      </c>
      <c r="BK66" s="62">
        <f>'Glad70-before-LQ'!BK66*$CG66*BK$93</f>
        <v>0.142560190928824</v>
      </c>
      <c r="BL66" s="62">
        <f>'Glad70-before-LQ'!BL66*$CG66*BL$93</f>
        <v>1.54766327828852</v>
      </c>
      <c r="BM66" s="62">
        <f>'Glad70-before-LQ'!BM66*$CG66*BM$93</f>
        <v>0.181710761496805</v>
      </c>
      <c r="BN66" s="62">
        <f>'Glad70-before-LQ'!BN66*$CG66*BN$93</f>
        <v>0.0199566398824568</v>
      </c>
      <c r="BO66" s="62">
        <f>'Glad70-before-LQ'!BO66*$CG66*BO$93</f>
        <v>0.22696894317658</v>
      </c>
      <c r="BP66" s="62">
        <f>'Glad70-before-LQ'!BP66*$CG66*BP$93</f>
        <v>0.191910760999917</v>
      </c>
      <c r="BQ66" s="62">
        <f>'Glad70-before-LQ'!BQ66*$CG66*BQ$93</f>
        <v>0.00577339878919524</v>
      </c>
      <c r="BR66" s="62">
        <f>'Glad70-before-LQ'!BR66*$CG66*BR$93</f>
        <v>0.00158130017464772</v>
      </c>
      <c r="BS66" s="62">
        <f>'Glad70-before-LQ'!BS66*$CG66*BS$93</f>
        <v>0.000530566566293595</v>
      </c>
      <c r="BT66" s="62">
        <f>'Glad70-before-LQ'!BT66*$CG66*BT$93</f>
        <v>0.129682223903539</v>
      </c>
      <c r="BU66" s="62">
        <f>'Glad70-before-LQ'!BU66*$CG66*BU$93</f>
        <v>0.158303648664682</v>
      </c>
      <c r="BV66" s="4">
        <f>SUM(D66:BU66)</f>
        <v>6.0293624948879</v>
      </c>
      <c r="BW66" s="66">
        <f>'Glad-base'!BW66*'Households'!$B$3/'Households'!$B$7</f>
        <v>51.1582323625953</v>
      </c>
      <c r="BX66" s="66">
        <f>'Glad-base'!BX66*'Households'!$B$3/'Households'!$B$7</f>
        <v>45.0090797116375</v>
      </c>
      <c r="BY66" s="66">
        <f>'Glad-base'!BY66*'Businesses'!$B$4/'Businesses'!$C$4</f>
        <v>1.65710074910593</v>
      </c>
      <c r="BZ66" s="66">
        <f>'Glad-base'!BZ66*'Households'!$B$3/'Households'!$B$7</f>
        <v>0.0285578968486097</v>
      </c>
      <c r="CA66" s="66">
        <f>'Glad-base'!CA66*'Households'!$B$3/'Households'!$B$7</f>
        <v>0.72718294476828</v>
      </c>
      <c r="CB66" s="66">
        <f>'Glad-base'!CB66*'Glad-id-output'!B64/'Glad-id-output'!E64</f>
        <v>4.8399605876527e-05</v>
      </c>
      <c r="CC66" s="62">
        <f>'Exports'!D67</f>
        <v>10.9</v>
      </c>
      <c r="CD66" s="4">
        <f>SUM(BW66:CC66)</f>
        <v>109.480202064561</v>
      </c>
      <c r="CE66" s="4">
        <f>SUM(CD66,BV66)</f>
        <v>115.509564559449</v>
      </c>
      <c r="CF66" s="67">
        <v>0.00159734672859825</v>
      </c>
      <c r="CG66" s="67">
        <f>'Glad-id-output'!I64</f>
        <v>0.3</v>
      </c>
    </row>
    <row r="67" ht="20.05" customHeight="1">
      <c r="A67" t="s" s="58">
        <v>1</v>
      </c>
      <c r="B67" s="59">
        <v>63</v>
      </c>
      <c r="C67" t="s" s="60">
        <v>219</v>
      </c>
      <c r="D67" s="61">
        <f>'Glad70-before-LQ'!D67*$CG67*D$93</f>
        <v>0.00217509951207847</v>
      </c>
      <c r="E67" s="62">
        <f>'Glad70-before-LQ'!E67*$CG67*E$93</f>
        <v>0.000141086718048465</v>
      </c>
      <c r="F67" s="62">
        <f>'Glad70-before-LQ'!F67*$CG67*F$93</f>
        <v>6.57053911389108e-06</v>
      </c>
      <c r="G67" s="62">
        <f>'Glad70-before-LQ'!G67*$CG67*G$93</f>
        <v>0.000225252980274184</v>
      </c>
      <c r="H67" s="62">
        <f>'Glad70-before-LQ'!H67*$CG67*H$93</f>
        <v>0.000341244242487187</v>
      </c>
      <c r="I67" s="62">
        <f>'Glad70-before-LQ'!I67*$CG67*I$93</f>
        <v>0.0189017672004056</v>
      </c>
      <c r="J67" s="62">
        <f>'Glad70-before-LQ'!J67*$CG67*J$93</f>
        <v>0.203675169722537</v>
      </c>
      <c r="K67" s="63">
        <f>'Glad70-before-LQ'!K67*$CG67*K$93</f>
        <v>0.0605901498820638</v>
      </c>
      <c r="L67" s="62">
        <f>'Glad70-before-LQ'!L67*$CG67*L$93</f>
        <v>2.38493140993162e-05</v>
      </c>
      <c r="M67" s="62">
        <f>'Glad70-before-LQ'!M67*$CG67*M$93</f>
        <v>0.00508303689482983</v>
      </c>
      <c r="N67" s="62">
        <f>'Glad70-before-LQ'!N67*$CG67*N$93</f>
        <v>0.00150022468925113</v>
      </c>
      <c r="O67" s="62">
        <f>'Glad70-before-LQ'!O67*$CG67*O$93</f>
        <v>0.00114434198654371</v>
      </c>
      <c r="P67" s="62">
        <f>'Glad70-before-LQ'!P67*$CG67*P$93</f>
        <v>0.000673829110893096</v>
      </c>
      <c r="Q67" s="62">
        <f>'Glad70-before-LQ'!Q67*$CG67*Q$93</f>
        <v>0.000493147223987176</v>
      </c>
      <c r="R67" s="62">
        <f>'Glad70-before-LQ'!R67*$CG67*R$93</f>
        <v>0.000429465087210695</v>
      </c>
      <c r="S67" s="62">
        <f>'Glad70-before-LQ'!S67*$CG67*S$93</f>
        <v>0.000253430847850473</v>
      </c>
      <c r="T67" s="62">
        <f>'Glad70-before-LQ'!T67*$CG67*T$93</f>
        <v>0.008899525672544159</v>
      </c>
      <c r="U67" s="62">
        <f>'Glad70-before-LQ'!U67*$CG67*U$93</f>
        <v>0.165067700985991</v>
      </c>
      <c r="V67" s="62">
        <f>'Glad70-before-LQ'!V67*$CG67*V$93</f>
        <v>0.00154980743847652</v>
      </c>
      <c r="W67" s="62">
        <f>'Glad70-before-LQ'!W67*$CG67*W$93</f>
        <v>0.048891822762277</v>
      </c>
      <c r="X67" s="64">
        <f>'Glad70-before-LQ'!X67*$CG67*X$93</f>
        <v>0</v>
      </c>
      <c r="Y67" s="62">
        <f>'Glad70-before-LQ'!Y67*$CG67*Y$93</f>
        <v>0.0307080301080339</v>
      </c>
      <c r="Z67" s="62">
        <f>'Glad70-before-LQ'!Z67*$CG67*Z$93</f>
        <v>0.00243551214853709</v>
      </c>
      <c r="AA67" s="62">
        <f>'Glad70-before-LQ'!AA67*$CG67*AA$93</f>
        <v>0.00583445668735581</v>
      </c>
      <c r="AB67" s="62">
        <f>'Glad70-before-LQ'!AB67*$CG67*AB$93</f>
        <v>0.000314938833906632</v>
      </c>
      <c r="AC67" s="65">
        <f>'Glad70-before-LQ'!AC67*$CG67*AC$93</f>
        <v>0.037771151441435</v>
      </c>
      <c r="AD67" s="62">
        <f>'Glad70-before-LQ'!AD67*$CG67*AD$93</f>
        <v>1.47713049980064e-06</v>
      </c>
      <c r="AE67" s="62">
        <f>'Glad70-before-LQ'!AE67*$CG67*AE$93</f>
        <v>0.0116027501126608</v>
      </c>
      <c r="AF67" s="62">
        <f>'Glad70-before-LQ'!AF67*$CG67*AF$93</f>
        <v>0.08297848412513099</v>
      </c>
      <c r="AG67" s="62">
        <f>'Glad70-before-LQ'!AG67*$CG67*AG$93</f>
        <v>0.0102732582051231</v>
      </c>
      <c r="AH67" s="62">
        <f>'Glad70-before-LQ'!AH67*$CG67*AH$93</f>
        <v>0.0882887525928414</v>
      </c>
      <c r="AI67" s="62">
        <f>'Glad70-before-LQ'!AI67*$CG67*AI$93</f>
        <v>0.0918066953367654</v>
      </c>
      <c r="AJ67" s="62">
        <f>'Glad70-before-LQ'!AJ67*$CG67*AJ$93</f>
        <v>0.04154139386294</v>
      </c>
      <c r="AK67" s="62">
        <f>'Glad70-before-LQ'!AK67*$CG67*AK$93</f>
        <v>0.0580832522669026</v>
      </c>
      <c r="AL67" s="62">
        <f>'Glad70-before-LQ'!AL67*$CG67*AL$93</f>
        <v>0.00647057369753244</v>
      </c>
      <c r="AM67" s="62">
        <f>'Glad70-before-LQ'!AM67*$CG67*AM$93</f>
        <v>0.009940866099039479</v>
      </c>
      <c r="AN67" s="62">
        <f>'Glad70-before-LQ'!AN67*$CG67*AN$93</f>
        <v>0.102184609570678</v>
      </c>
      <c r="AO67" s="62">
        <f>'Glad70-before-LQ'!AO67*$CG67*AO$93</f>
        <v>0.016501134565231</v>
      </c>
      <c r="AP67" s="62">
        <f>'Glad70-before-LQ'!AP67*$CG67*AP$93</f>
        <v>0.024323094249032</v>
      </c>
      <c r="AQ67" s="62">
        <f>'Glad70-before-LQ'!AQ67*$CG67*AQ$93</f>
        <v>0.0011553700434617</v>
      </c>
      <c r="AR67" s="62">
        <f>'Glad70-before-LQ'!AR67*$CG67*AR$93</f>
        <v>0.00164046704831351</v>
      </c>
      <c r="AS67" s="62">
        <f>'Glad70-before-LQ'!AS67*$CG67*AS$93</f>
        <v>0.057262332728968</v>
      </c>
      <c r="AT67" s="62">
        <f>'Glad70-before-LQ'!AT67*$CG67*AT$93</f>
        <v>0.00157481934007141</v>
      </c>
      <c r="AU67" s="62">
        <f>'Glad70-before-LQ'!AU67*$CG67*AU$93</f>
        <v>0.000530321541237889</v>
      </c>
      <c r="AV67" s="62">
        <f>'Glad70-before-LQ'!AV67*$CG67*AV$93</f>
        <v>2.14062791672942e-06</v>
      </c>
      <c r="AW67" s="62">
        <f>'Glad70-before-LQ'!AW67*$CG67*AW$93</f>
        <v>1.17810272607793e-06</v>
      </c>
      <c r="AX67" s="62">
        <f>'Glad70-before-LQ'!AX67*$CG67*AX$93</f>
        <v>0.000148272805260352</v>
      </c>
      <c r="AY67" s="62">
        <f>'Glad70-before-LQ'!AY67*$CG67*AY$93</f>
        <v>2.24903721362811e-06</v>
      </c>
      <c r="AZ67" s="62">
        <f>'Glad70-before-LQ'!AZ67*$CG67*AZ$93</f>
        <v>0.0008735163052699079</v>
      </c>
      <c r="BA67" s="62">
        <f>'Glad70-before-LQ'!BA67*$CG67*BA$93</f>
        <v>0.00047854282647169</v>
      </c>
      <c r="BB67" s="62">
        <f>'Glad70-before-LQ'!BB67*$CG67*BB$93</f>
        <v>0.000126884324697112</v>
      </c>
      <c r="BC67" s="62">
        <f>'Glad70-before-LQ'!BC67*$CG67*BC$93</f>
        <v>0.0578601015169568</v>
      </c>
      <c r="BD67" s="62">
        <f>'Glad70-before-LQ'!BD67*$CG67*BD$93</f>
        <v>0.0373017227025108</v>
      </c>
      <c r="BE67" s="62">
        <f>'Glad70-before-LQ'!BE67*$CG67*BE$93</f>
        <v>0.231058999096209</v>
      </c>
      <c r="BF67" s="62">
        <f>'Glad70-before-LQ'!BF67*$CG67*BF$93</f>
        <v>5.97240963715689e-05</v>
      </c>
      <c r="BG67" s="62">
        <f>'Glad70-before-LQ'!BG67*$CG67*BG$93</f>
        <v>0.0760982948116566</v>
      </c>
      <c r="BH67" s="62">
        <f>'Glad70-before-LQ'!BH67*$CG67*BH$93</f>
        <v>0.0192153365611495</v>
      </c>
      <c r="BI67" s="62">
        <f>'Glad70-before-LQ'!BI67*$CG67*BI$93</f>
        <v>0.0207359152302873</v>
      </c>
      <c r="BJ67" s="62">
        <f>'Glad70-before-LQ'!BJ67*$CG67*BJ$93</f>
        <v>5.08261678501448e-05</v>
      </c>
      <c r="BK67" s="62">
        <f>'Glad70-before-LQ'!BK67*$CG67*BK$93</f>
        <v>0.0183864006776862</v>
      </c>
      <c r="BL67" s="62">
        <f>'Glad70-before-LQ'!BL67*$CG67*BL$93</f>
        <v>0.489299982218741</v>
      </c>
      <c r="BM67" s="62">
        <f>'Glad70-before-LQ'!BM67*$CG67*BM$93</f>
        <v>0.0723356549229642</v>
      </c>
      <c r="BN67" s="62">
        <f>'Glad70-before-LQ'!BN67*$CG67*BN$93</f>
        <v>0.00856583286037038</v>
      </c>
      <c r="BO67" s="62">
        <f>'Glad70-before-LQ'!BO67*$CG67*BO$93</f>
        <v>0.087937836603087</v>
      </c>
      <c r="BP67" s="62">
        <f>'Glad70-before-LQ'!BP67*$CG67*BP$93</f>
        <v>0.0270716540745781</v>
      </c>
      <c r="BQ67" s="62">
        <f>'Glad70-before-LQ'!BQ67*$CG67*BQ$93</f>
        <v>0.0211138859946769</v>
      </c>
      <c r="BR67" s="62">
        <f>'Glad70-before-LQ'!BR67*$CG67*BR$93</f>
        <v>0.00308767494979151</v>
      </c>
      <c r="BS67" s="62">
        <f>'Glad70-before-LQ'!BS67*$CG67*BS$93</f>
        <v>0.000314585785468655</v>
      </c>
      <c r="BT67" s="62">
        <f>'Glad70-before-LQ'!BT67*$CG67*BT$93</f>
        <v>0.026496248328646</v>
      </c>
      <c r="BU67" s="62">
        <f>'Glad70-before-LQ'!BU67*$CG67*BU$93</f>
        <v>0.0232272703525099</v>
      </c>
      <c r="BV67" s="4">
        <f>SUM(D67:BU67)</f>
        <v>2.42514099552773</v>
      </c>
      <c r="BW67" s="66">
        <f>'Glad-base'!BW67*'Households'!$B$3/'Households'!$B$7</f>
        <v>19.1530487201339</v>
      </c>
      <c r="BX67" s="66">
        <f>'Glad-base'!BX67*'Households'!$B$3/'Households'!$B$7</f>
        <v>3.76170339855819</v>
      </c>
      <c r="BY67" s="66">
        <f>'Glad-base'!BY67*'Businesses'!$B$4/'Businesses'!$C$4</f>
        <v>0.090880340173372</v>
      </c>
      <c r="BZ67" s="66">
        <f>'Glad-base'!BZ67*'Households'!$B$3/'Households'!$B$7</f>
        <v>0.00246361717816684</v>
      </c>
      <c r="CA67" s="66">
        <f>'Glad-base'!CA67*'Households'!$B$3/'Households'!$B$7</f>
        <v>0.0394731062100927</v>
      </c>
      <c r="CB67" s="66">
        <f>'Glad-base'!CB67*'Glad-id-output'!B65/'Glad-id-output'!E65</f>
        <v>3.22225984629446e-05</v>
      </c>
      <c r="CC67" s="62">
        <f>'Exports'!D68</f>
        <v>0.8</v>
      </c>
      <c r="CD67" s="4">
        <f>SUM(BW67:CC67)</f>
        <v>23.8476014048522</v>
      </c>
      <c r="CE67" s="4">
        <f>SUM(CD67,BV67)</f>
        <v>26.2727424003799</v>
      </c>
      <c r="CF67" s="67">
        <v>0.00118465435525532</v>
      </c>
      <c r="CG67" s="67">
        <f>'Glad-id-output'!I65</f>
        <v>0.6</v>
      </c>
    </row>
    <row r="68" ht="20.05" customHeight="1">
      <c r="A68" t="s" s="58">
        <v>1</v>
      </c>
      <c r="B68" s="59">
        <v>64</v>
      </c>
      <c r="C68" t="s" s="60">
        <v>220</v>
      </c>
      <c r="D68" s="61">
        <f>'Glad70-before-LQ'!D68*$CG68*D$93</f>
        <v>0.000887015973568721</v>
      </c>
      <c r="E68" s="62">
        <f>'Glad70-before-LQ'!E68*$CG68*E$93</f>
        <v>0.00503392782438666</v>
      </c>
      <c r="F68" s="62">
        <f>'Glad70-before-LQ'!F68*$CG68*F$93</f>
        <v>0.000196634333881714</v>
      </c>
      <c r="G68" s="62">
        <f>'Glad70-before-LQ'!G68*$CG68*G$93</f>
        <v>0.00280190868335961</v>
      </c>
      <c r="H68" s="62">
        <f>'Glad70-before-LQ'!H68*$CG68*H$93</f>
        <v>0.00103619420615689</v>
      </c>
      <c r="I68" s="62">
        <f>'Glad70-before-LQ'!I68*$CG68*I$93</f>
        <v>0.000548984348878253</v>
      </c>
      <c r="J68" s="62">
        <f>'Glad70-before-LQ'!J68*$CG68*J$93</f>
        <v>0.0866061492552507</v>
      </c>
      <c r="K68" s="63">
        <f>'Glad70-before-LQ'!K68*$CG68*K$93</f>
        <v>0.00433598562956252</v>
      </c>
      <c r="L68" s="62">
        <f>'Glad70-before-LQ'!L68*$CG68*L$93</f>
        <v>0.00145725519905702</v>
      </c>
      <c r="M68" s="62">
        <f>'Glad70-before-LQ'!M68*$CG68*M$93</f>
        <v>0.00643284736082101</v>
      </c>
      <c r="N68" s="62">
        <f>'Glad70-before-LQ'!N68*$CG68*N$93</f>
        <v>0.00222644492006322</v>
      </c>
      <c r="O68" s="62">
        <f>'Glad70-before-LQ'!O68*$CG68*O$93</f>
        <v>0.0135739614560973</v>
      </c>
      <c r="P68" s="62">
        <f>'Glad70-before-LQ'!P68*$CG68*P$93</f>
        <v>0.00446549669435607</v>
      </c>
      <c r="Q68" s="62">
        <f>'Glad70-before-LQ'!Q68*$CG68*Q$93</f>
        <v>0.00588010239286124</v>
      </c>
      <c r="R68" s="62">
        <f>'Glad70-before-LQ'!R68*$CG68*R$93</f>
        <v>0.00119200092248514</v>
      </c>
      <c r="S68" s="62">
        <f>'Glad70-before-LQ'!S68*$CG68*S$93</f>
        <v>0.00246473626827724</v>
      </c>
      <c r="T68" s="62">
        <f>'Glad70-before-LQ'!T68*$CG68*T$93</f>
        <v>0.0220428575440773</v>
      </c>
      <c r="U68" s="62">
        <f>'Glad70-before-LQ'!U68*$CG68*U$93</f>
        <v>3.11109323819114</v>
      </c>
      <c r="V68" s="62">
        <f>'Glad70-before-LQ'!V68*$CG68*V$93</f>
        <v>0.00527920959951698</v>
      </c>
      <c r="W68" s="62">
        <f>'Glad70-before-LQ'!W68*$CG68*W$93</f>
        <v>0.0443237268968287</v>
      </c>
      <c r="X68" s="64">
        <f>'Glad70-before-LQ'!X68*$CG68*X$93</f>
        <v>0</v>
      </c>
      <c r="Y68" s="62">
        <f>'Glad70-before-LQ'!Y68*$CG68*Y$93</f>
        <v>0.014704758978338</v>
      </c>
      <c r="Z68" s="62">
        <f>'Glad70-before-LQ'!Z68*$CG68*Z$93</f>
        <v>0.00272520777123841</v>
      </c>
      <c r="AA68" s="62">
        <f>'Glad70-before-LQ'!AA68*$CG68*AA$93</f>
        <v>0.009355383922485401</v>
      </c>
      <c r="AB68" s="62">
        <f>'Glad70-before-LQ'!AB68*$CG68*AB$93</f>
        <v>0.000380719345704998</v>
      </c>
      <c r="AC68" s="65">
        <f>'Glad70-before-LQ'!AC68*$CG68*AC$93</f>
        <v>0.0278866089741004</v>
      </c>
      <c r="AD68" s="62">
        <f>'Glad70-before-LQ'!AD68*$CG68*AD$93</f>
        <v>7.943463621954209e-06</v>
      </c>
      <c r="AE68" s="62">
        <f>'Glad70-before-LQ'!AE68*$CG68*AE$93</f>
        <v>0.005793668487304</v>
      </c>
      <c r="AF68" s="62">
        <f>'Glad70-before-LQ'!AF68*$CG68*AF$93</f>
        <v>2.19531501378451e-05</v>
      </c>
      <c r="AG68" s="62">
        <f>'Glad70-before-LQ'!AG68*$CG68*AG$93</f>
        <v>0.00178385255322415</v>
      </c>
      <c r="AH68" s="62">
        <f>'Glad70-before-LQ'!AH68*$CG68*AH$93</f>
        <v>0.0460012388781411</v>
      </c>
      <c r="AI68" s="62">
        <f>'Glad70-before-LQ'!AI68*$CG68*AI$93</f>
        <v>0.014520395118693</v>
      </c>
      <c r="AJ68" s="62">
        <f>'Glad70-before-LQ'!AJ68*$CG68*AJ$93</f>
        <v>0.0208243052795872</v>
      </c>
      <c r="AK68" s="62">
        <f>'Glad70-before-LQ'!AK68*$CG68*AK$93</f>
        <v>0.0438884578585547</v>
      </c>
      <c r="AL68" s="62">
        <f>'Glad70-before-LQ'!AL68*$CG68*AL$93</f>
        <v>0.0242846434723454</v>
      </c>
      <c r="AM68" s="62">
        <f>'Glad70-before-LQ'!AM68*$CG68*AM$93</f>
        <v>0.0191929673831846</v>
      </c>
      <c r="AN68" s="62">
        <f>'Glad70-before-LQ'!AN68*$CG68*AN$93</f>
        <v>0.000509701976199144</v>
      </c>
      <c r="AO68" s="62">
        <f>'Glad70-before-LQ'!AO68*$CG68*AO$93</f>
        <v>0.00215223253852245</v>
      </c>
      <c r="AP68" s="62">
        <f>'Glad70-before-LQ'!AP68*$CG68*AP$93</f>
        <v>0.0301349574147422</v>
      </c>
      <c r="AQ68" s="62">
        <f>'Glad70-before-LQ'!AQ68*$CG68*AQ$93</f>
        <v>4.49852770609968e-05</v>
      </c>
      <c r="AR68" s="62">
        <f>'Glad70-before-LQ'!AR68*$CG68*AR$93</f>
        <v>0.0354959969115175</v>
      </c>
      <c r="AS68" s="62">
        <f>'Glad70-before-LQ'!AS68*$CG68*AS$93</f>
        <v>0.09930370039445691</v>
      </c>
      <c r="AT68" s="62">
        <f>'Glad70-before-LQ'!AT68*$CG68*AT$93</f>
        <v>0.00703136909811961</v>
      </c>
      <c r="AU68" s="62">
        <f>'Glad70-before-LQ'!AU68*$CG68*AU$93</f>
        <v>5.52598662919526e-05</v>
      </c>
      <c r="AV68" s="62">
        <f>'Glad70-before-LQ'!AV68*$CG68*AV$93</f>
        <v>4.17517582780757e-06</v>
      </c>
      <c r="AW68" s="62">
        <f>'Glad70-before-LQ'!AW68*$CG68*AW$93</f>
        <v>9.62945371070407e-06</v>
      </c>
      <c r="AX68" s="62">
        <f>'Glad70-before-LQ'!AX68*$CG68*AX$93</f>
        <v>0.000491097503483529</v>
      </c>
      <c r="AY68" s="62">
        <f>'Glad70-before-LQ'!AY68*$CG68*AY$93</f>
        <v>9.01158342362558e-06</v>
      </c>
      <c r="AZ68" s="62">
        <f>'Glad70-before-LQ'!AZ68*$CG68*AZ$93</f>
        <v>0.0123538441085098</v>
      </c>
      <c r="BA68" s="62">
        <f>'Glad70-before-LQ'!BA68*$CG68*BA$93</f>
        <v>0.470752081868644</v>
      </c>
      <c r="BB68" s="62">
        <f>'Glad70-before-LQ'!BB68*$CG68*BB$93</f>
        <v>0.0417910302803152</v>
      </c>
      <c r="BC68" s="62">
        <f>'Glad70-before-LQ'!BC68*$CG68*BC$93</f>
        <v>0.0333528532640213</v>
      </c>
      <c r="BD68" s="62">
        <f>'Glad70-before-LQ'!BD68*$CG68*BD$93</f>
        <v>0.0148192958962725</v>
      </c>
      <c r="BE68" s="62">
        <f>'Glad70-before-LQ'!BE68*$CG68*BE$93</f>
        <v>0.101884890072917</v>
      </c>
      <c r="BF68" s="62">
        <f>'Glad70-before-LQ'!BF68*$CG68*BF$93</f>
        <v>0.000219427332479125</v>
      </c>
      <c r="BG68" s="62">
        <f>'Glad70-before-LQ'!BG68*$CG68*BG$93</f>
        <v>0.0835675175138975</v>
      </c>
      <c r="BH68" s="62">
        <f>'Glad70-before-LQ'!BH68*$CG68*BH$93</f>
        <v>0.07236877800438229</v>
      </c>
      <c r="BI68" s="62">
        <f>'Glad70-before-LQ'!BI68*$CG68*BI$93</f>
        <v>0.170235826474979</v>
      </c>
      <c r="BJ68" s="62">
        <f>'Glad70-before-LQ'!BJ68*$CG68*BJ$93</f>
        <v>0.00570288721226074</v>
      </c>
      <c r="BK68" s="62">
        <f>'Glad70-before-LQ'!BK68*$CG68*BK$93</f>
        <v>0.0567139158103977</v>
      </c>
      <c r="BL68" s="62">
        <f>'Glad70-before-LQ'!BL68*$CG68*BL$93</f>
        <v>0.579604938413894</v>
      </c>
      <c r="BM68" s="62">
        <f>'Glad70-before-LQ'!BM68*$CG68*BM$93</f>
        <v>0.0901284506150716</v>
      </c>
      <c r="BN68" s="62">
        <f>'Glad70-before-LQ'!BN68*$CG68*BN$93</f>
        <v>0.00846048273321191</v>
      </c>
      <c r="BO68" s="62">
        <f>'Glad70-before-LQ'!BO68*$CG68*BO$93</f>
        <v>4.28246488244234</v>
      </c>
      <c r="BP68" s="62">
        <f>'Glad70-before-LQ'!BP68*$CG68*BP$93</f>
        <v>0.569495048132593</v>
      </c>
      <c r="BQ68" s="62">
        <f>'Glad70-before-LQ'!BQ68*$CG68*BQ$93</f>
        <v>3.79959134499105e-05</v>
      </c>
      <c r="BR68" s="62">
        <f>'Glad70-before-LQ'!BR68*$CG68*BR$93</f>
        <v>0.00675551002282646</v>
      </c>
      <c r="BS68" s="62">
        <f>'Glad70-before-LQ'!BS68*$CG68*BS$93</f>
        <v>0.000658084357748996</v>
      </c>
      <c r="BT68" s="62">
        <f>'Glad70-before-LQ'!BT68*$CG68*BT$93</f>
        <v>0.0552163162514765</v>
      </c>
      <c r="BU68" s="62">
        <f>'Glad70-before-LQ'!BU68*$CG68*BU$93</f>
        <v>0.0444697684943426</v>
      </c>
      <c r="BV68" s="4">
        <f>SUM(D68:BU68)</f>
        <v>10.4295467247467</v>
      </c>
      <c r="BW68" s="66">
        <f>'Glad-base'!BW68*'Households'!$B$3/'Households'!$B$7</f>
        <v>113.2200817707</v>
      </c>
      <c r="BX68" s="66">
        <f>'Glad-base'!BX68*'Households'!$B$3/'Households'!$B$7</f>
        <v>188.562846549949</v>
      </c>
      <c r="BY68" s="66">
        <f>'Glad-base'!BY68*'Businesses'!$B$4/'Businesses'!$C$4</f>
        <v>0.367332769720714</v>
      </c>
      <c r="BZ68" s="66">
        <f>'Glad-base'!BZ68*'Households'!$B$3/'Households'!$B$7</f>
        <v>0.0089853958084449</v>
      </c>
      <c r="CA68" s="66">
        <f>'Glad-base'!CA68*'Households'!$B$3/'Households'!$B$7</f>
        <v>0.159715656797116</v>
      </c>
      <c r="CB68" s="66">
        <f>'Glad-base'!CB68*'Glad-id-output'!B66/'Glad-id-output'!E66</f>
        <v>0</v>
      </c>
      <c r="CC68" s="62">
        <f>'Exports'!D69</f>
        <v>39.9</v>
      </c>
      <c r="CD68" s="4">
        <f>SUM(BW68:CC68)</f>
        <v>342.218962142975</v>
      </c>
      <c r="CE68" s="4">
        <f>SUM(CD68,BV68)</f>
        <v>352.648508867722</v>
      </c>
      <c r="CF68" s="67">
        <v>0.007870298567048351</v>
      </c>
      <c r="CG68" s="67">
        <f>'Glad-id-output'!I66</f>
        <v>0.67</v>
      </c>
    </row>
    <row r="69" ht="20.05" customHeight="1">
      <c r="A69" t="s" s="58">
        <v>1</v>
      </c>
      <c r="B69" s="59">
        <v>65</v>
      </c>
      <c r="C69" t="s" s="60">
        <v>153</v>
      </c>
      <c r="D69" s="61">
        <f>'Glad70-before-LQ'!D69*$CG69*D$93</f>
        <v>2.67769034832762e-05</v>
      </c>
      <c r="E69" s="62">
        <f>'Glad70-before-LQ'!E69*$CG69*E$93</f>
        <v>0</v>
      </c>
      <c r="F69" s="62">
        <f>'Glad70-before-LQ'!F69*$CG69*F$93</f>
        <v>0</v>
      </c>
      <c r="G69" s="62">
        <f>'Glad70-before-LQ'!G69*$CG69*G$93</f>
        <v>0</v>
      </c>
      <c r="H69" s="62">
        <f>'Glad70-before-LQ'!H69*$CG69*H$93</f>
        <v>2.38845008327083e-06</v>
      </c>
      <c r="I69" s="62">
        <f>'Glad70-before-LQ'!I69*$CG69*I$93</f>
        <v>6.89142289878004e-05</v>
      </c>
      <c r="J69" s="62">
        <f>'Glad70-before-LQ'!J69*$CG69*J$93</f>
        <v>0.00063457294636245</v>
      </c>
      <c r="K69" s="63">
        <f>'Glad70-before-LQ'!K69*$CG69*K$93</f>
        <v>0.0009650962066274159</v>
      </c>
      <c r="L69" s="62">
        <f>'Glad70-before-LQ'!L69*$CG69*L$93</f>
        <v>1.94272537767346e-05</v>
      </c>
      <c r="M69" s="62">
        <f>'Glad70-before-LQ'!M69*$CG69*M$93</f>
        <v>4.42840335534417e-05</v>
      </c>
      <c r="N69" s="62">
        <f>'Glad70-before-LQ'!N69*$CG69*N$93</f>
        <v>8.657997305439291e-05</v>
      </c>
      <c r="O69" s="62">
        <f>'Glad70-before-LQ'!O69*$CG69*O$93</f>
        <v>1.8254774398863e-05</v>
      </c>
      <c r="P69" s="62">
        <f>'Glad70-before-LQ'!P69*$CG69*P$93</f>
        <v>4.24207046690603e-06</v>
      </c>
      <c r="Q69" s="62">
        <f>'Glad70-before-LQ'!Q69*$CG69*Q$93</f>
        <v>2.93858771006118e-05</v>
      </c>
      <c r="R69" s="62">
        <f>'Glad70-before-LQ'!R69*$CG69*R$93</f>
        <v>5.43051103364708e-06</v>
      </c>
      <c r="S69" s="62">
        <f>'Glad70-before-LQ'!S69*$CG69*S$93</f>
        <v>5.65630473743904e-06</v>
      </c>
      <c r="T69" s="62">
        <f>'Glad70-before-LQ'!T69*$CG69*T$93</f>
        <v>4.77286895344872e-05</v>
      </c>
      <c r="U69" s="62">
        <f>'Glad70-before-LQ'!U69*$CG69*U$93</f>
        <v>0.00075467637833839</v>
      </c>
      <c r="V69" s="62">
        <f>'Glad70-before-LQ'!V69*$CG69*V$93</f>
        <v>2.74647404085883e-05</v>
      </c>
      <c r="W69" s="62">
        <f>'Glad70-before-LQ'!W69*$CG69*W$93</f>
        <v>0.000836187472916052</v>
      </c>
      <c r="X69" s="64">
        <f>'Glad70-before-LQ'!X69*$CG69*X$93</f>
        <v>0</v>
      </c>
      <c r="Y69" s="62">
        <f>'Glad70-before-LQ'!Y69*$CG69*Y$93</f>
        <v>0.000233460603003614</v>
      </c>
      <c r="Z69" s="62">
        <f>'Glad70-before-LQ'!Z69*$CG69*Z$93</f>
        <v>3.3786474908182e-05</v>
      </c>
      <c r="AA69" s="62">
        <f>'Glad70-before-LQ'!AA69*$CG69*AA$93</f>
        <v>0.000225822159497246</v>
      </c>
      <c r="AB69" s="62">
        <f>'Glad70-before-LQ'!AB69*$CG69*AB$93</f>
        <v>4.34815605969899e-06</v>
      </c>
      <c r="AC69" s="65">
        <f>'Glad70-before-LQ'!AC69*$CG69*AC$93</f>
        <v>0.00131360739888028</v>
      </c>
      <c r="AD69" s="62">
        <f>'Glad70-before-LQ'!AD69*$CG69*AD$93</f>
        <v>6.3179722079192e-06</v>
      </c>
      <c r="AE69" s="62">
        <f>'Glad70-before-LQ'!AE69*$CG69*AE$93</f>
        <v>0.000220730564591561</v>
      </c>
      <c r="AF69" s="62">
        <f>'Glad70-before-LQ'!AF69*$CG69*AF$93</f>
        <v>3.91880112908398e-05</v>
      </c>
      <c r="AG69" s="62">
        <f>'Glad70-before-LQ'!AG69*$CG69*AG$93</f>
        <v>5.01131325849536e-05</v>
      </c>
      <c r="AH69" s="62">
        <f>'Glad70-before-LQ'!AH69*$CG69*AH$93</f>
        <v>0.000788386370190358</v>
      </c>
      <c r="AI69" s="62">
        <f>'Glad70-before-LQ'!AI69*$CG69*AI$93</f>
        <v>0.000214164616755855</v>
      </c>
      <c r="AJ69" s="62">
        <f>'Glad70-before-LQ'!AJ69*$CG69*AJ$93</f>
        <v>0.00206551219579435</v>
      </c>
      <c r="AK69" s="62">
        <f>'Glad70-before-LQ'!AK69*$CG69*AK$93</f>
        <v>0.00309028522219254</v>
      </c>
      <c r="AL69" s="62">
        <f>'Glad70-before-LQ'!AL69*$CG69*AL$93</f>
        <v>0.000221756416455169</v>
      </c>
      <c r="AM69" s="62">
        <f>'Glad70-before-LQ'!AM69*$CG69*AM$93</f>
        <v>0.00103575480487872</v>
      </c>
      <c r="AN69" s="62">
        <f>'Glad70-before-LQ'!AN69*$CG69*AN$93</f>
        <v>0.000291662951178443</v>
      </c>
      <c r="AO69" s="62">
        <f>'Glad70-before-LQ'!AO69*$CG69*AO$93</f>
        <v>0.00162956035975727</v>
      </c>
      <c r="AP69" s="62">
        <f>'Glad70-before-LQ'!AP69*$CG69*AP$93</f>
        <v>0.000283387817667814</v>
      </c>
      <c r="AQ69" s="62">
        <f>'Glad70-before-LQ'!AQ69*$CG69*AQ$93</f>
        <v>2.11168107181731e-05</v>
      </c>
      <c r="AR69" s="62">
        <f>'Glad70-before-LQ'!AR69*$CG69*AR$93</f>
        <v>0.000118706261741614</v>
      </c>
      <c r="AS69" s="62">
        <f>'Glad70-before-LQ'!AS69*$CG69*AS$93</f>
        <v>0.00123942886590572</v>
      </c>
      <c r="AT69" s="62">
        <f>'Glad70-before-LQ'!AT69*$CG69*AT$93</f>
        <v>6.637655998676239e-05</v>
      </c>
      <c r="AU69" s="62">
        <f>'Glad70-before-LQ'!AU69*$CG69*AU$93</f>
        <v>1.03357076240018e-05</v>
      </c>
      <c r="AV69" s="62">
        <f>'Glad70-before-LQ'!AV69*$CG69*AV$93</f>
        <v>7.65869099096525e-07</v>
      </c>
      <c r="AW69" s="62">
        <f>'Glad70-before-LQ'!AW69*$CG69*AW$93</f>
        <v>6.23646443090458e-06</v>
      </c>
      <c r="AX69" s="62">
        <f>'Glad70-before-LQ'!AX69*$CG69*AX$93</f>
        <v>0.000625583318535169</v>
      </c>
      <c r="AY69" s="62">
        <f>'Glad70-before-LQ'!AY69*$CG69*AY$93</f>
        <v>1.15626972041822e-05</v>
      </c>
      <c r="AZ69" s="62">
        <f>'Glad70-before-LQ'!AZ69*$CG69*AZ$93</f>
        <v>0.0050535558385692</v>
      </c>
      <c r="BA69" s="62">
        <f>'Glad70-before-LQ'!BA69*$CG69*BA$93</f>
        <v>0.00276042183430717</v>
      </c>
      <c r="BB69" s="62">
        <f>'Glad70-before-LQ'!BB69*$CG69*BB$93</f>
        <v>0.00071083986538752</v>
      </c>
      <c r="BC69" s="62">
        <f>'Glad70-before-LQ'!BC69*$CG69*BC$93</f>
        <v>0.00302505917029146</v>
      </c>
      <c r="BD69" s="62">
        <f>'Glad70-before-LQ'!BD69*$CG69*BD$93</f>
        <v>0.000389207608110097</v>
      </c>
      <c r="BE69" s="62">
        <f>'Glad70-before-LQ'!BE69*$CG69*BE$93</f>
        <v>0.0215764511391117</v>
      </c>
      <c r="BF69" s="62">
        <f>'Glad70-before-LQ'!BF69*$CG69*BF$93</f>
        <v>0.000342099590036347</v>
      </c>
      <c r="BG69" s="62">
        <f>'Glad70-before-LQ'!BG69*$CG69*BG$93</f>
        <v>0.0047922396817394</v>
      </c>
      <c r="BH69" s="62">
        <f>'Glad70-before-LQ'!BH69*$CG69*BH$93</f>
        <v>0.000167152174954279</v>
      </c>
      <c r="BI69" s="62">
        <f>'Glad70-before-LQ'!BI69*$CG69*BI$93</f>
        <v>0.00647736644945187</v>
      </c>
      <c r="BJ69" s="62">
        <f>'Glad70-before-LQ'!BJ69*$CG69*BJ$93</f>
        <v>1.49448865309955e-05</v>
      </c>
      <c r="BK69" s="62">
        <f>'Glad70-before-LQ'!BK69*$CG69*BK$93</f>
        <v>0.0040441497860183</v>
      </c>
      <c r="BL69" s="62">
        <f>'Glad70-before-LQ'!BL69*$CG69*BL$93</f>
        <v>0.00523267390153909</v>
      </c>
      <c r="BM69" s="62">
        <f>'Glad70-before-LQ'!BM69*$CG69*BM$93</f>
        <v>0.000558432416317948</v>
      </c>
      <c r="BN69" s="62">
        <f>'Glad70-before-LQ'!BN69*$CG69*BN$93</f>
        <v>0.000105664060562643</v>
      </c>
      <c r="BO69" s="62">
        <f>'Glad70-before-LQ'!BO69*$CG69*BO$93</f>
        <v>3.02770187542826</v>
      </c>
      <c r="BP69" s="62">
        <f>'Glad70-before-LQ'!BP69*$CG69*BP$93</f>
        <v>0.0810537748925637</v>
      </c>
      <c r="BQ69" s="62">
        <f>'Glad70-before-LQ'!BQ69*$CG69*BQ$93</f>
        <v>4.96679863648294e-05</v>
      </c>
      <c r="BR69" s="62">
        <f>'Glad70-before-LQ'!BR69*$CG69*BR$93</f>
        <v>4.12229720954017e-05</v>
      </c>
      <c r="BS69" s="62">
        <f>'Glad70-before-LQ'!BS69*$CG69*BS$93</f>
        <v>1.36093549360296e-05</v>
      </c>
      <c r="BT69" s="62">
        <f>'Glad70-before-LQ'!BT69*$CG69*BT$93</f>
        <v>0.000171386966220993</v>
      </c>
      <c r="BU69" s="62">
        <f>'Glad70-before-LQ'!BU69*$CG69*BU$93</f>
        <v>0.000582571554446228</v>
      </c>
      <c r="BV69" s="4">
        <f>SUM(D69:BU69)</f>
        <v>3.18228939215582</v>
      </c>
      <c r="BW69" s="66">
        <f>'Glad-base'!BW69*'Households'!$B$3/'Households'!$B$7</f>
        <v>65.5059933883316</v>
      </c>
      <c r="BX69" s="66">
        <f>'Glad-base'!BX69*'Households'!$B$3/'Households'!$B$7</f>
        <v>131.549156230690</v>
      </c>
      <c r="BY69" s="66">
        <f>'Glad-base'!BY69*'Businesses'!$B$4/'Businesses'!$C$4</f>
        <v>0.258242976434871</v>
      </c>
      <c r="BZ69" s="66">
        <f>'Glad-base'!BZ69*'Households'!$B$3/'Households'!$B$7</f>
        <v>0.0112809305252317</v>
      </c>
      <c r="CA69" s="66">
        <f>'Glad-base'!CA69*'Households'!$B$3/'Households'!$B$7</f>
        <v>0.109557820195675</v>
      </c>
      <c r="CB69" s="66">
        <f>'Glad-base'!CB69*'Glad-id-output'!B67/'Glad-id-output'!E67</f>
        <v>0</v>
      </c>
      <c r="CC69" s="62">
        <f>'Exports'!D70</f>
        <v>5</v>
      </c>
      <c r="CD69" s="4">
        <f>SUM(BW69:CC69)</f>
        <v>202.434231346177</v>
      </c>
      <c r="CE69" s="4">
        <f>SUM(CD69,BV69)</f>
        <v>205.616520738333</v>
      </c>
      <c r="CF69" s="67">
        <v>0.0058690406048142</v>
      </c>
      <c r="CG69" s="67">
        <f>'Glad-id-output'!I67</f>
        <v>0.46</v>
      </c>
    </row>
    <row r="70" ht="20.05" customHeight="1">
      <c r="A70" t="s" s="58">
        <v>1</v>
      </c>
      <c r="B70" s="59">
        <v>66</v>
      </c>
      <c r="C70" t="s" s="60">
        <v>154</v>
      </c>
      <c r="D70" s="61">
        <f>'Glad70-before-LQ'!D70*$CG70*D$93</f>
        <v>0.0040518693929574</v>
      </c>
      <c r="E70" s="62">
        <f>'Glad70-before-LQ'!E70*$CG70*E$93</f>
        <v>0.00150869160970361</v>
      </c>
      <c r="F70" s="62">
        <f>'Glad70-before-LQ'!F70*$CG70*F$93</f>
        <v>0.000370332010806687</v>
      </c>
      <c r="G70" s="62">
        <f>'Glad70-before-LQ'!G70*$CG70*G$93</f>
        <v>0.000366415081530729</v>
      </c>
      <c r="H70" s="62">
        <f>'Glad70-before-LQ'!H70*$CG70*H$93</f>
        <v>0.000443272599305169</v>
      </c>
      <c r="I70" s="62">
        <f>'Glad70-before-LQ'!I70*$CG70*I$93</f>
        <v>0.00258585438522852</v>
      </c>
      <c r="J70" s="62">
        <f>'Glad70-before-LQ'!J70*$CG70*J$93</f>
        <v>0.0522401173633395</v>
      </c>
      <c r="K70" s="63">
        <f>'Glad70-before-LQ'!K70*$CG70*K$93</f>
        <v>0.0158471133003413</v>
      </c>
      <c r="L70" s="62">
        <f>'Glad70-before-LQ'!L70*$CG70*L$93</f>
        <v>0.00284626657954027</v>
      </c>
      <c r="M70" s="62">
        <f>'Glad70-before-LQ'!M70*$CG70*M$93</f>
        <v>0.0121337680845356</v>
      </c>
      <c r="N70" s="62">
        <f>'Glad70-before-LQ'!N70*$CG70*N$93</f>
        <v>0.00020072980893076</v>
      </c>
      <c r="O70" s="62">
        <f>'Glad70-before-LQ'!O70*$CG70*O$93</f>
        <v>0.000756286983987261</v>
      </c>
      <c r="P70" s="62">
        <f>'Glad70-before-LQ'!P70*$CG70*P$93</f>
        <v>1.66964787255798e-05</v>
      </c>
      <c r="Q70" s="62">
        <f>'Glad70-before-LQ'!Q70*$CG70*Q$93</f>
        <v>0.000213892750961786</v>
      </c>
      <c r="R70" s="62">
        <f>'Glad70-before-LQ'!R70*$CG70*R$93</f>
        <v>2.20267357028117e-05</v>
      </c>
      <c r="S70" s="62">
        <f>'Glad70-before-LQ'!S70*$CG70*S$93</f>
        <v>3.68635907137443e-05</v>
      </c>
      <c r="T70" s="62">
        <f>'Glad70-before-LQ'!T70*$CG70*T$93</f>
        <v>0.00109655845063216</v>
      </c>
      <c r="U70" s="62">
        <f>'Glad70-before-LQ'!U70*$CG70*U$93</f>
        <v>0.00538553609139972</v>
      </c>
      <c r="V70" s="62">
        <f>'Glad70-before-LQ'!V70*$CG70*V$93</f>
        <v>0.000105878564473688</v>
      </c>
      <c r="W70" s="62">
        <f>'Glad70-before-LQ'!W70*$CG70*W$93</f>
        <v>0.00329065132696239</v>
      </c>
      <c r="X70" s="64">
        <f>'Glad70-before-LQ'!X70*$CG70*X$93</f>
        <v>0</v>
      </c>
      <c r="Y70" s="62">
        <f>'Glad70-before-LQ'!Y70*$CG70*Y$93</f>
        <v>0.00243865674229528</v>
      </c>
      <c r="Z70" s="62">
        <f>'Glad70-before-LQ'!Z70*$CG70*Z$93</f>
        <v>0.000776672929353342</v>
      </c>
      <c r="AA70" s="62">
        <f>'Glad70-before-LQ'!AA70*$CG70*AA$93</f>
        <v>0.000487529463042216</v>
      </c>
      <c r="AB70" s="62">
        <f>'Glad70-before-LQ'!AB70*$CG70*AB$93</f>
        <v>0.000167975885345393</v>
      </c>
      <c r="AC70" s="65">
        <f>'Glad70-before-LQ'!AC70*$CG70*AC$93</f>
        <v>0.0652376948210112</v>
      </c>
      <c r="AD70" s="62">
        <f>'Glad70-before-LQ'!AD70*$CG70*AD$93</f>
        <v>4.31477593362819e-06</v>
      </c>
      <c r="AE70" s="62">
        <f>'Glad70-before-LQ'!AE70*$CG70*AE$93</f>
        <v>0.00438008792368968</v>
      </c>
      <c r="AF70" s="62">
        <f>'Glad70-before-LQ'!AF70*$CG70*AF$93</f>
        <v>0.00041039284399479</v>
      </c>
      <c r="AG70" s="62">
        <f>'Glad70-before-LQ'!AG70*$CG70*AG$93</f>
        <v>0.00467257093079166</v>
      </c>
      <c r="AH70" s="62">
        <f>'Glad70-before-LQ'!AH70*$CG70*AH$93</f>
        <v>0.00180212295553629</v>
      </c>
      <c r="AI70" s="62">
        <f>'Glad70-before-LQ'!AI70*$CG70*AI$93</f>
        <v>0.008903014686447899</v>
      </c>
      <c r="AJ70" s="62">
        <f>'Glad70-before-LQ'!AJ70*$CG70*AJ$93</f>
        <v>0.00489692271222936</v>
      </c>
      <c r="AK70" s="62">
        <f>'Glad70-before-LQ'!AK70*$CG70*AK$93</f>
        <v>0.0258200171738423</v>
      </c>
      <c r="AL70" s="62">
        <f>'Glad70-before-LQ'!AL70*$CG70*AL$93</f>
        <v>0.0224374768004959</v>
      </c>
      <c r="AM70" s="62">
        <f>'Glad70-before-LQ'!AM70*$CG70*AM$93</f>
        <v>0.0260230539223679</v>
      </c>
      <c r="AN70" s="62">
        <f>'Glad70-before-LQ'!AN70*$CG70*AN$93</f>
        <v>0.00370603822781259</v>
      </c>
      <c r="AO70" s="62">
        <f>'Glad70-before-LQ'!AO70*$CG70*AO$93</f>
        <v>0.122187929339183</v>
      </c>
      <c r="AP70" s="62">
        <f>'Glad70-before-LQ'!AP70*$CG70*AP$93</f>
        <v>0.00604714692809634</v>
      </c>
      <c r="AQ70" s="62">
        <f>'Glad70-before-LQ'!AQ70*$CG70*AQ$93</f>
        <v>3.14203829455185e-05</v>
      </c>
      <c r="AR70" s="62">
        <f>'Glad70-before-LQ'!AR70*$CG70*AR$93</f>
        <v>0.00028457209173972</v>
      </c>
      <c r="AS70" s="62">
        <f>'Glad70-before-LQ'!AS70*$CG70*AS$93</f>
        <v>0.00218053646481592</v>
      </c>
      <c r="AT70" s="62">
        <f>'Glad70-before-LQ'!AT70*$CG70*AT$93</f>
        <v>0.0392308229749641</v>
      </c>
      <c r="AU70" s="62">
        <f>'Glad70-before-LQ'!AU70*$CG70*AU$93</f>
        <v>0.0666819740640891</v>
      </c>
      <c r="AV70" s="62">
        <f>'Glad70-before-LQ'!AV70*$CG70*AV$93</f>
        <v>0.014183229742138</v>
      </c>
      <c r="AW70" s="62">
        <f>'Glad70-before-LQ'!AW70*$CG70*AW$93</f>
        <v>0.000512743165036575</v>
      </c>
      <c r="AX70" s="62">
        <f>'Glad70-before-LQ'!AX70*$CG70*AX$93</f>
        <v>0.00552625520406327</v>
      </c>
      <c r="AY70" s="62">
        <f>'Glad70-before-LQ'!AY70*$CG70*AY$93</f>
        <v>0.00319680795471234</v>
      </c>
      <c r="AZ70" s="62">
        <f>'Glad70-before-LQ'!AZ70*$CG70*AZ$93</f>
        <v>0.00436153267409358</v>
      </c>
      <c r="BA70" s="62">
        <f>'Glad70-before-LQ'!BA70*$CG70*BA$93</f>
        <v>0.000562364705506935</v>
      </c>
      <c r="BB70" s="62">
        <f>'Glad70-before-LQ'!BB70*$CG70*BB$93</f>
        <v>0.00170271093154625</v>
      </c>
      <c r="BC70" s="62">
        <f>'Glad70-before-LQ'!BC70*$CG70*BC$93</f>
        <v>0.0894102731969358</v>
      </c>
      <c r="BD70" s="62">
        <f>'Glad70-before-LQ'!BD70*$CG70*BD$93</f>
        <v>0.00656491964788614</v>
      </c>
      <c r="BE70" s="62">
        <f>'Glad70-before-LQ'!BE70*$CG70*BE$93</f>
        <v>0.712768135384992</v>
      </c>
      <c r="BF70" s="62">
        <f>'Glad70-before-LQ'!BF70*$CG70*BF$93</f>
        <v>0.000272479243601759</v>
      </c>
      <c r="BG70" s="62">
        <f>'Glad70-before-LQ'!BG70*$CG70*BG$93</f>
        <v>0.264981060572375</v>
      </c>
      <c r="BH70" s="62">
        <f>'Glad70-before-LQ'!BH70*$CG70*BH$93</f>
        <v>0.0410101109689143</v>
      </c>
      <c r="BI70" s="62">
        <f>'Glad70-before-LQ'!BI70*$CG70*BI$93</f>
        <v>0.0324023378842848</v>
      </c>
      <c r="BJ70" s="62">
        <f>'Glad70-before-LQ'!BJ70*$CG70*BJ$93</f>
        <v>0.000773551851369858</v>
      </c>
      <c r="BK70" s="62">
        <f>'Glad70-before-LQ'!BK70*$CG70*BK$93</f>
        <v>0.0583363172286723</v>
      </c>
      <c r="BL70" s="62">
        <f>'Glad70-before-LQ'!BL70*$CG70*BL$93</f>
        <v>1.23276755429826</v>
      </c>
      <c r="BM70" s="62">
        <f>'Glad70-before-LQ'!BM70*$CG70*BM$93</f>
        <v>0.156456518036059</v>
      </c>
      <c r="BN70" s="62">
        <f>'Glad70-before-LQ'!BN70*$CG70*BN$93</f>
        <v>0.0243176013415662</v>
      </c>
      <c r="BO70" s="62">
        <f>'Glad70-before-LQ'!BO70*$CG70*BO$93</f>
        <v>0.169009860845237</v>
      </c>
      <c r="BP70" s="62">
        <f>'Glad70-before-LQ'!BP70*$CG70*BP$93</f>
        <v>0.267575782356521</v>
      </c>
      <c r="BQ70" s="62">
        <f>'Glad70-before-LQ'!BQ70*$CG70*BQ$93</f>
        <v>0.116540896563802</v>
      </c>
      <c r="BR70" s="62">
        <f>'Glad70-before-LQ'!BR70*$CG70*BR$93</f>
        <v>0.0843011561470557</v>
      </c>
      <c r="BS70" s="62">
        <f>'Glad70-before-LQ'!BS70*$CG70*BS$93</f>
        <v>0.0102195300497138</v>
      </c>
      <c r="BT70" s="62">
        <f>'Glad70-before-LQ'!BT70*$CG70*BT$93</f>
        <v>0.0020272352482669</v>
      </c>
      <c r="BU70" s="62">
        <f>'Glad70-before-LQ'!BU70*$CG70*BU$93</f>
        <v>0.0786662754793707</v>
      </c>
      <c r="BV70" s="4">
        <f>SUM(D70:BU70)</f>
        <v>3.89077500695178</v>
      </c>
      <c r="BW70" s="66">
        <f>'Glad-base'!BW70*'Households'!$B$3/'Households'!$B$7</f>
        <v>3.84856292131823</v>
      </c>
      <c r="BX70" s="66">
        <f>'Glad-base'!BX70*'Households'!$B$3/'Households'!$B$7</f>
        <v>8.667421109999999</v>
      </c>
      <c r="BY70" s="66">
        <f>'Glad-base'!BY70*'Businesses'!$B$4/'Businesses'!$C$4</f>
        <v>0.31782675093622</v>
      </c>
      <c r="BZ70" s="66">
        <f>'Glad-base'!BZ70*'Households'!$B$3/'Households'!$B$7</f>
        <v>0.00232837498455201</v>
      </c>
      <c r="CA70" s="66">
        <f>'Glad-base'!CA70*'Households'!$B$3/'Households'!$B$7</f>
        <v>0.00696362950566426</v>
      </c>
      <c r="CB70" s="66">
        <f>'Glad-base'!CB70*'Glad-id-output'!B68/'Glad-id-output'!E68</f>
        <v>9.67599785974617e-06</v>
      </c>
      <c r="CC70" s="62">
        <f>'Exports'!D71</f>
        <v>0.4</v>
      </c>
      <c r="CD70" s="4">
        <f>SUM(BW70:CC70)</f>
        <v>13.2431124627425</v>
      </c>
      <c r="CE70" s="4">
        <f>SUM(CD70,BV70)</f>
        <v>17.1338874696943</v>
      </c>
      <c r="CF70" s="67">
        <v>0.000640794560248091</v>
      </c>
      <c r="CG70" s="67">
        <f>'Glad-id-output'!I68</f>
        <v>0.3</v>
      </c>
    </row>
    <row r="71" ht="20.05" customHeight="1">
      <c r="A71" t="s" s="58">
        <v>1</v>
      </c>
      <c r="B71" s="59">
        <v>67</v>
      </c>
      <c r="C71" t="s" s="60">
        <v>221</v>
      </c>
      <c r="D71" s="61">
        <f>'Glad70-before-LQ'!D71*$CG71*D$93</f>
        <v>0.00454275988659755</v>
      </c>
      <c r="E71" s="62">
        <f>'Glad70-before-LQ'!E71*$CG71*E$93</f>
        <v>0.00313947542507159</v>
      </c>
      <c r="F71" s="62">
        <f>'Glad70-before-LQ'!F71*$CG71*F$93</f>
        <v>1.31410782277822e-05</v>
      </c>
      <c r="G71" s="62">
        <f>'Glad70-before-LQ'!G71*$CG71*G$93</f>
        <v>0.000376461994612369</v>
      </c>
      <c r="H71" s="62">
        <f>'Glad70-before-LQ'!H71*$CG71*H$93</f>
        <v>0.000543196227206605</v>
      </c>
      <c r="I71" s="62">
        <f>'Glad70-before-LQ'!I71*$CG71*I$93</f>
        <v>0.0433978413118144</v>
      </c>
      <c r="J71" s="62">
        <f>'Glad70-before-LQ'!J71*$CG71*J$93</f>
        <v>1.34597966072851</v>
      </c>
      <c r="K71" s="63">
        <f>'Glad70-before-LQ'!K71*$CG71*K$93</f>
        <v>0.109063960874326</v>
      </c>
      <c r="L71" s="62">
        <f>'Glad70-before-LQ'!L71*$CG71*L$93</f>
        <v>0.0349156442717541</v>
      </c>
      <c r="M71" s="62">
        <f>'Glad70-before-LQ'!M71*$CG71*M$93</f>
        <v>0.0007872898374921</v>
      </c>
      <c r="N71" s="62">
        <f>'Glad70-before-LQ'!N71*$CG71*N$93</f>
        <v>0.00060594788245049</v>
      </c>
      <c r="O71" s="62">
        <f>'Glad70-before-LQ'!O71*$CG71*O$93</f>
        <v>0.00065149176521453</v>
      </c>
      <c r="P71" s="62">
        <f>'Glad70-before-LQ'!P71*$CG71*P$93</f>
        <v>6.172196350589801e-05</v>
      </c>
      <c r="Q71" s="62">
        <f>'Glad70-before-LQ'!Q71*$CG71*Q$93</f>
        <v>1.45187139825158e-05</v>
      </c>
      <c r="R71" s="62">
        <f>'Glad70-before-LQ'!R71*$CG71*R$93</f>
        <v>0.000104391689112896</v>
      </c>
      <c r="S71" s="62">
        <f>'Glad70-before-LQ'!S71*$CG71*S$93</f>
        <v>0.00010225801183776</v>
      </c>
      <c r="T71" s="62">
        <f>'Glad70-before-LQ'!T71*$CG71*T$93</f>
        <v>0.00268951711621682</v>
      </c>
      <c r="U71" s="62">
        <f>'Glad70-before-LQ'!U71*$CG71*U$93</f>
        <v>0.00951977860020525</v>
      </c>
      <c r="V71" s="62">
        <f>'Glad70-before-LQ'!V71*$CG71*V$93</f>
        <v>0.000697277129278265</v>
      </c>
      <c r="W71" s="62">
        <f>'Glad70-before-LQ'!W71*$CG71*W$93</f>
        <v>0.0184914772063238</v>
      </c>
      <c r="X71" s="64">
        <f>'Glad70-before-LQ'!X71*$CG71*X$93</f>
        <v>0</v>
      </c>
      <c r="Y71" s="62">
        <f>'Glad70-before-LQ'!Y71*$CG71*Y$93</f>
        <v>0.00900726108651065</v>
      </c>
      <c r="Z71" s="62">
        <f>'Glad70-before-LQ'!Z71*$CG71*Z$93</f>
        <v>0.00470267691344165</v>
      </c>
      <c r="AA71" s="62">
        <f>'Glad70-before-LQ'!AA71*$CG71*AA$93</f>
        <v>0.00317300489219355</v>
      </c>
      <c r="AB71" s="62">
        <f>'Glad70-before-LQ'!AB71*$CG71*AB$93</f>
        <v>0.000211618138666329</v>
      </c>
      <c r="AC71" s="65">
        <f>'Glad70-before-LQ'!AC71*$CG71*AC$93</f>
        <v>0.0950148368566345</v>
      </c>
      <c r="AD71" s="62">
        <f>'Glad70-before-LQ'!AD71*$CG71*AD$93</f>
        <v>1.66501113354721e-05</v>
      </c>
      <c r="AE71" s="62">
        <f>'Glad70-before-LQ'!AE71*$CG71*AE$93</f>
        <v>0.00182696891293832</v>
      </c>
      <c r="AF71" s="62">
        <f>'Glad70-before-LQ'!AF71*$CG71*AF$93</f>
        <v>7.20849706018795e-05</v>
      </c>
      <c r="AG71" s="62">
        <f>'Glad70-before-LQ'!AG71*$CG71*AG$93</f>
        <v>0.0829656252673755</v>
      </c>
      <c r="AH71" s="62">
        <f>'Glad70-before-LQ'!AH71*$CG71*AH$93</f>
        <v>0.352451215177573</v>
      </c>
      <c r="AI71" s="62">
        <f>'Glad70-before-LQ'!AI71*$CG71*AI$93</f>
        <v>0.239586100588978</v>
      </c>
      <c r="AJ71" s="62">
        <f>'Glad70-before-LQ'!AJ71*$CG71*AJ$93</f>
        <v>0.305245898912355</v>
      </c>
      <c r="AK71" s="62">
        <f>'Glad70-before-LQ'!AK71*$CG71*AK$93</f>
        <v>0.409308148495414</v>
      </c>
      <c r="AL71" s="62">
        <f>'Glad70-before-LQ'!AL71*$CG71*AL$93</f>
        <v>0.0295538685357204</v>
      </c>
      <c r="AM71" s="62">
        <f>'Glad70-before-LQ'!AM71*$CG71*AM$93</f>
        <v>0.0221334616209508</v>
      </c>
      <c r="AN71" s="62">
        <f>'Glad70-before-LQ'!AN71*$CG71*AN$93</f>
        <v>0.0236415959771805</v>
      </c>
      <c r="AO71" s="62">
        <f>'Glad70-before-LQ'!AO71*$CG71*AO$93</f>
        <v>0.00502511669240945</v>
      </c>
      <c r="AP71" s="62">
        <f>'Glad70-before-LQ'!AP71*$CG71*AP$93</f>
        <v>0.0548071354857915</v>
      </c>
      <c r="AQ71" s="62">
        <f>'Glad70-before-LQ'!AQ71*$CG71*AQ$93</f>
        <v>0.00601595960262295</v>
      </c>
      <c r="AR71" s="62">
        <f>'Glad70-before-LQ'!AR71*$CG71*AR$93</f>
        <v>0.000556585544140145</v>
      </c>
      <c r="AS71" s="62">
        <f>'Glad70-before-LQ'!AS71*$CG71*AS$93</f>
        <v>0.00142960492817724</v>
      </c>
      <c r="AT71" s="62">
        <f>'Glad70-before-LQ'!AT71*$CG71*AT$93</f>
        <v>9.7933442382979e-06</v>
      </c>
      <c r="AU71" s="62">
        <f>'Glad70-before-LQ'!AU71*$CG71*AU$93</f>
        <v>0.057268552064903</v>
      </c>
      <c r="AV71" s="62">
        <f>'Glad70-before-LQ'!AV71*$CG71*AV$93</f>
        <v>2.30712119914171e-06</v>
      </c>
      <c r="AW71" s="62">
        <f>'Glad70-before-LQ'!AW71*$CG71*AW$93</f>
        <v>0.000826301483453885</v>
      </c>
      <c r="AX71" s="62">
        <f>'Glad70-before-LQ'!AX71*$CG71*AX$93</f>
        <v>0.000102541106419452</v>
      </c>
      <c r="AY71" s="62">
        <f>'Glad70-before-LQ'!AY71*$CG71*AY$93</f>
        <v>0.00054495053661587</v>
      </c>
      <c r="AZ71" s="62">
        <f>'Glad70-before-LQ'!AZ71*$CG71*AZ$93</f>
        <v>0.0168991317805447</v>
      </c>
      <c r="BA71" s="62">
        <f>'Glad70-before-LQ'!BA71*$CG71*BA$93</f>
        <v>0.00926329905186825</v>
      </c>
      <c r="BB71" s="62">
        <f>'Glad70-before-LQ'!BB71*$CG71*BB$93</f>
        <v>0.0392490006705291</v>
      </c>
      <c r="BC71" s="62">
        <f>'Glad70-before-LQ'!BC71*$CG71*BC$93</f>
        <v>0.109035420384551</v>
      </c>
      <c r="BD71" s="62">
        <f>'Glad70-before-LQ'!BD71*$CG71*BD$93</f>
        <v>0.06437065802191699</v>
      </c>
      <c r="BE71" s="62">
        <f>'Glad70-before-LQ'!BE71*$CG71*BE$93</f>
        <v>0.96645252043065</v>
      </c>
      <c r="BF71" s="62">
        <f>'Glad70-before-LQ'!BF71*$CG71*BF$93</f>
        <v>0.001389272273751</v>
      </c>
      <c r="BG71" s="62">
        <f>'Glad70-before-LQ'!BG71*$CG71*BG$93</f>
        <v>0.318430148213023</v>
      </c>
      <c r="BH71" s="62">
        <f>'Glad70-before-LQ'!BH71*$CG71*BH$93</f>
        <v>0.0070418152134667</v>
      </c>
      <c r="BI71" s="62">
        <f>'Glad70-before-LQ'!BI71*$CG71*BI$93</f>
        <v>0.12984075530253</v>
      </c>
      <c r="BJ71" s="62">
        <f>'Glad70-before-LQ'!BJ71*$CG71*BJ$93</f>
        <v>0.00302587610746679</v>
      </c>
      <c r="BK71" s="62">
        <f>'Glad70-before-LQ'!BK71*$CG71*BK$93</f>
        <v>0.153336089731872</v>
      </c>
      <c r="BL71" s="62">
        <f>'Glad70-before-LQ'!BL71*$CG71*BL$93</f>
        <v>1.75127059819295</v>
      </c>
      <c r="BM71" s="62">
        <f>'Glad70-before-LQ'!BM71*$CG71*BM$93</f>
        <v>0.195806515756386</v>
      </c>
      <c r="BN71" s="62">
        <f>'Glad70-before-LQ'!BN71*$CG71*BN$93</f>
        <v>0.0296366757035755</v>
      </c>
      <c r="BO71" s="62">
        <f>'Glad70-before-LQ'!BO71*$CG71*BO$93</f>
        <v>0.92472230419506</v>
      </c>
      <c r="BP71" s="62">
        <f>'Glad70-before-LQ'!BP71*$CG71*BP$93</f>
        <v>0.493998908419393</v>
      </c>
      <c r="BQ71" s="62">
        <f>'Glad70-before-LQ'!BQ71*$CG71*BQ$93</f>
        <v>0.0141851410213</v>
      </c>
      <c r="BR71" s="62">
        <f>'Glad70-before-LQ'!BR71*$CG71*BR$93</f>
        <v>0.870486117369185</v>
      </c>
      <c r="BS71" s="62">
        <f>'Glad70-before-LQ'!BS71*$CG71*BS$93</f>
        <v>0.0547205556801815</v>
      </c>
      <c r="BT71" s="62">
        <f>'Glad70-before-LQ'!BT71*$CG71*BT$93</f>
        <v>0.024205283408906</v>
      </c>
      <c r="BU71" s="62">
        <f>'Glad70-before-LQ'!BU71*$CG71*BU$93</f>
        <v>0.171226368032949</v>
      </c>
      <c r="BV71" s="4">
        <f>SUM(D71:BU71)</f>
        <v>9.62979013104364</v>
      </c>
      <c r="BW71" s="66">
        <f>'Glad-base'!BW71*'Households'!$B$3/'Households'!$B$7</f>
        <v>27.6107118747683</v>
      </c>
      <c r="BX71" s="66">
        <f>'Glad-base'!BX71*'Households'!$B$3/'Households'!$B$7</f>
        <v>8.37129683298661</v>
      </c>
      <c r="BY71" s="66">
        <f>'Glad-base'!BY71*'Businesses'!$B$4/'Businesses'!$C$4</f>
        <v>0.14450601273251</v>
      </c>
      <c r="BZ71" s="66">
        <f>'Glad-base'!BZ71*'Households'!$B$3/'Households'!$B$7</f>
        <v>0.00306877374871267</v>
      </c>
      <c r="CA71" s="66">
        <f>'Glad-base'!CA71*'Households'!$B$3/'Households'!$B$7</f>
        <v>0.06308705002059729</v>
      </c>
      <c r="CB71" s="66">
        <f>'Glad-base'!CB71*'Glad-id-output'!B69/'Glad-id-output'!E69</f>
        <v>0</v>
      </c>
      <c r="CC71" s="62">
        <f>'Exports'!D72</f>
        <v>1.1</v>
      </c>
      <c r="CD71" s="4">
        <f>SUM(BW71:CC71)</f>
        <v>37.2926705442567</v>
      </c>
      <c r="CE71" s="4">
        <f>SUM(CD71,BV71)</f>
        <v>46.9224606753003</v>
      </c>
      <c r="CF71" s="67">
        <v>0.0012729425671752</v>
      </c>
      <c r="CG71" s="67">
        <f>'Glad-id-output'!I69</f>
        <v>0.5</v>
      </c>
    </row>
    <row r="72" ht="20.05" customHeight="1">
      <c r="A72" t="s" s="58">
        <v>1</v>
      </c>
      <c r="B72" s="59">
        <v>68</v>
      </c>
      <c r="C72" t="s" s="60">
        <v>69</v>
      </c>
      <c r="D72" s="61">
        <f>'Glad70-before-LQ'!D72*$CG72*D$93</f>
        <v>0.00681873847201626</v>
      </c>
      <c r="E72" s="62">
        <f>'Glad70-before-LQ'!E72*$CG72*E$93</f>
        <v>0.00356074465298976</v>
      </c>
      <c r="F72" s="62">
        <f>'Glad70-before-LQ'!F72*$CG72*F$93</f>
        <v>1.59335573511859e-05</v>
      </c>
      <c r="G72" s="62">
        <f>'Glad70-before-LQ'!G72*$CG72*G$93</f>
        <v>0.000351523059477765</v>
      </c>
      <c r="H72" s="62">
        <f>'Glad70-before-LQ'!H72*$CG72*H$93</f>
        <v>0.000301161673737267</v>
      </c>
      <c r="I72" s="62">
        <f>'Glad70-before-LQ'!I72*$CG72*I$93</f>
        <v>0.008296186647957299</v>
      </c>
      <c r="J72" s="62">
        <f>'Glad70-before-LQ'!J72*$CG72*J$93</f>
        <v>0.150946959825777</v>
      </c>
      <c r="K72" s="63">
        <f>'Glad70-before-LQ'!K72*$CG72*K$93</f>
        <v>0.0135467904858584</v>
      </c>
      <c r="L72" s="62">
        <f>'Glad70-before-LQ'!L72*$CG72*L$93</f>
        <v>0.00340150842341496</v>
      </c>
      <c r="M72" s="62">
        <f>'Glad70-before-LQ'!M72*$CG72*M$93</f>
        <v>0.00263195479817761</v>
      </c>
      <c r="N72" s="62">
        <f>'Glad70-before-LQ'!N72*$CG72*N$93</f>
        <v>0.00109282694708949</v>
      </c>
      <c r="O72" s="62">
        <f>'Glad70-before-LQ'!O72*$CG72*O$93</f>
        <v>0.00424284370688964</v>
      </c>
      <c r="P72" s="62">
        <f>'Glad70-before-LQ'!P72*$CG72*P$93</f>
        <v>0.000111245143136712</v>
      </c>
      <c r="Q72" s="62">
        <f>'Glad70-before-LQ'!Q72*$CG72*Q$93</f>
        <v>7.258745676984929e-05</v>
      </c>
      <c r="R72" s="62">
        <f>'Glad70-before-LQ'!R72*$CG72*R$93</f>
        <v>0.000188633728327217</v>
      </c>
      <c r="S72" s="62">
        <f>'Glad70-before-LQ'!S72*$CG72*S$93</f>
        <v>0.000264180615706476</v>
      </c>
      <c r="T72" s="62">
        <f>'Glad70-before-LQ'!T72*$CG72*T$93</f>
        <v>0.0131503279532816</v>
      </c>
      <c r="U72" s="62">
        <f>'Glad70-before-LQ'!U72*$CG72*U$93</f>
        <v>0.0348803900709381</v>
      </c>
      <c r="V72" s="62">
        <f>'Glad70-before-LQ'!V72*$CG72*V$93</f>
        <v>0.00102542991653051</v>
      </c>
      <c r="W72" s="62">
        <f>'Glad70-before-LQ'!W72*$CG72*W$93</f>
        <v>0.0278939601418208</v>
      </c>
      <c r="X72" s="64">
        <f>'Glad70-before-LQ'!X72*$CG72*X$93</f>
        <v>0</v>
      </c>
      <c r="Y72" s="62">
        <f>'Glad70-before-LQ'!Y72*$CG72*Y$93</f>
        <v>0.0182000481575225</v>
      </c>
      <c r="Z72" s="62">
        <f>'Glad70-before-LQ'!Z72*$CG72*Z$93</f>
        <v>0.00415475167901061</v>
      </c>
      <c r="AA72" s="62">
        <f>'Glad70-before-LQ'!AA72*$CG72*AA$93</f>
        <v>0.00452510494557195</v>
      </c>
      <c r="AB72" s="62">
        <f>'Glad70-before-LQ'!AB72*$CG72*AB$93</f>
        <v>0.000268106357389722</v>
      </c>
      <c r="AC72" s="65">
        <f>'Glad70-before-LQ'!AC72*$CG72*AC$93</f>
        <v>0.0114846268652085</v>
      </c>
      <c r="AD72" s="62">
        <f>'Glad70-before-LQ'!AD72*$CG72*AD$93</f>
        <v>3.50429775150072e-05</v>
      </c>
      <c r="AE72" s="62">
        <f>'Glad70-before-LQ'!AE72*$CG72*AE$93</f>
        <v>0.00282044968140711</v>
      </c>
      <c r="AF72" s="62">
        <f>'Glad70-before-LQ'!AF72*$CG72*AF$93</f>
        <v>0.0027036778860064</v>
      </c>
      <c r="AG72" s="62">
        <f>'Glad70-before-LQ'!AG72*$CG72*AG$93</f>
        <v>0.0034414979220792</v>
      </c>
      <c r="AH72" s="62">
        <f>'Glad70-before-LQ'!AH72*$CG72*AH$93</f>
        <v>0.0202369753643945</v>
      </c>
      <c r="AI72" s="62">
        <f>'Glad70-before-LQ'!AI72*$CG72*AI$93</f>
        <v>0.0626389246384338</v>
      </c>
      <c r="AJ72" s="62">
        <f>'Glad70-before-LQ'!AJ72*$CG72*AJ$93</f>
        <v>0.00797845177969851</v>
      </c>
      <c r="AK72" s="62">
        <f>'Glad70-before-LQ'!AK72*$CG72*AK$93</f>
        <v>0.0103658830823568</v>
      </c>
      <c r="AL72" s="62">
        <f>'Glad70-before-LQ'!AL72*$CG72*AL$93</f>
        <v>0.000735091957359915</v>
      </c>
      <c r="AM72" s="62">
        <f>'Glad70-before-LQ'!AM72*$CG72*AM$93</f>
        <v>0.00184930284794551</v>
      </c>
      <c r="AN72" s="62">
        <f>'Glad70-before-LQ'!AN72*$CG72*AN$93</f>
        <v>0.0129483943116216</v>
      </c>
      <c r="AO72" s="62">
        <f>'Glad70-before-LQ'!AO72*$CG72*AO$93</f>
        <v>0.005784195670716</v>
      </c>
      <c r="AP72" s="62">
        <f>'Glad70-before-LQ'!AP72*$CG72*AP$93</f>
        <v>0.00347150076643071</v>
      </c>
      <c r="AQ72" s="62">
        <f>'Glad70-before-LQ'!AQ72*$CG72*AQ$93</f>
        <v>0.000318920953383159</v>
      </c>
      <c r="AR72" s="62">
        <f>'Glad70-before-LQ'!AR72*$CG72*AR$93</f>
        <v>0.00172539432530731</v>
      </c>
      <c r="AS72" s="62">
        <f>'Glad70-before-LQ'!AS72*$CG72*AS$93</f>
        <v>0.0125677312561477</v>
      </c>
      <c r="AT72" s="62">
        <f>'Glad70-before-LQ'!AT72*$CG72*AT$93</f>
        <v>7.618973884630229e-05</v>
      </c>
      <c r="AU72" s="62">
        <f>'Glad70-before-LQ'!AU72*$CG72*AU$93</f>
        <v>0.000262941278790885</v>
      </c>
      <c r="AV72" s="62">
        <f>'Glad70-before-LQ'!AV72*$CG72*AV$93</f>
        <v>9.35311691082972e-05</v>
      </c>
      <c r="AW72" s="62">
        <f>'Glad70-before-LQ'!AW72*$CG72*AW$93</f>
        <v>0.000899753917705302</v>
      </c>
      <c r="AX72" s="62">
        <f>'Glad70-before-LQ'!AX72*$CG72*AX$93</f>
        <v>0.00089466643825344</v>
      </c>
      <c r="AY72" s="62">
        <f>'Glad70-before-LQ'!AY72*$CG72*AY$93</f>
        <v>3.19495580641875e-05</v>
      </c>
      <c r="AZ72" s="62">
        <f>'Glad70-before-LQ'!AZ72*$CG72*AZ$93</f>
        <v>0.0022360073510253</v>
      </c>
      <c r="BA72" s="62">
        <f>'Glad70-before-LQ'!BA72*$CG72*BA$93</f>
        <v>0.000437943093821799</v>
      </c>
      <c r="BB72" s="62">
        <f>'Glad70-before-LQ'!BB72*$CG72*BB$93</f>
        <v>0.00115492967502956</v>
      </c>
      <c r="BC72" s="62">
        <f>'Glad70-before-LQ'!BC72*$CG72*BC$93</f>
        <v>0.00974477676527454</v>
      </c>
      <c r="BD72" s="62">
        <f>'Glad70-before-LQ'!BD72*$CG72*BD$93</f>
        <v>0.00561110090131329</v>
      </c>
      <c r="BE72" s="62">
        <f>'Glad70-before-LQ'!BE72*$CG72*BE$93</f>
        <v>0.14628272674732</v>
      </c>
      <c r="BF72" s="62">
        <f>'Glad70-before-LQ'!BF72*$CG72*BF$93</f>
        <v>0.0016007510472553</v>
      </c>
      <c r="BG72" s="62">
        <f>'Glad70-before-LQ'!BG72*$CG72*BG$93</f>
        <v>0.0650315987928609</v>
      </c>
      <c r="BH72" s="62">
        <f>'Glad70-before-LQ'!BH72*$CG72*BH$93</f>
        <v>0.00363871659623124</v>
      </c>
      <c r="BI72" s="62">
        <f>'Glad70-before-LQ'!BI72*$CG72*BI$93</f>
        <v>0.0076596293235345</v>
      </c>
      <c r="BJ72" s="62">
        <f>'Glad70-before-LQ'!BJ72*$CG72*BJ$93</f>
        <v>4.09424713863447e-05</v>
      </c>
      <c r="BK72" s="62">
        <f>'Glad70-before-LQ'!BK72*$CG72*BK$93</f>
        <v>0.0137479443225963</v>
      </c>
      <c r="BL72" s="62">
        <f>'Glad70-before-LQ'!BL72*$CG72*BL$93</f>
        <v>0.0223368732464832</v>
      </c>
      <c r="BM72" s="62">
        <f>'Glad70-before-LQ'!BM72*$CG72*BM$93</f>
        <v>0.00390292504972239</v>
      </c>
      <c r="BN72" s="62">
        <f>'Glad70-before-LQ'!BN72*$CG72*BN$93</f>
        <v>0.000334747781164494</v>
      </c>
      <c r="BO72" s="62">
        <f>'Glad70-before-LQ'!BO72*$CG72*BO$93</f>
        <v>0.00778640118432363</v>
      </c>
      <c r="BP72" s="62">
        <f>'Glad70-before-LQ'!BP72*$CG72*BP$93</f>
        <v>0.00438047583621519</v>
      </c>
      <c r="BQ72" s="62">
        <f>'Glad70-before-LQ'!BQ72*$CG72*BQ$93</f>
        <v>0.000135470377982049</v>
      </c>
      <c r="BR72" s="62">
        <f>'Glad70-before-LQ'!BR72*$CG72*BR$93</f>
        <v>0.000879666961046421</v>
      </c>
      <c r="BS72" s="62">
        <f>'Glad70-before-LQ'!BS72*$CG72*BS$93</f>
        <v>0.0292263438054889</v>
      </c>
      <c r="BT72" s="62">
        <f>'Glad70-before-LQ'!BT72*$CG72*BT$93</f>
        <v>0.0249392480606471</v>
      </c>
      <c r="BU72" s="62">
        <f>'Glad70-before-LQ'!BU72*$CG72*BU$93</f>
        <v>0.00444325583193771</v>
      </c>
      <c r="BV72" s="4">
        <f>SUM(D72:BU72)</f>
        <v>0.818859508026183</v>
      </c>
      <c r="BW72" s="66">
        <f>'Glad-base'!BW72*'Households'!$B$3/'Households'!$B$7</f>
        <v>29.0981380618641</v>
      </c>
      <c r="BX72" s="66">
        <f>'Glad-base'!BX72*'Households'!$B$3/'Households'!$B$7</f>
        <v>0.485143304737384</v>
      </c>
      <c r="BY72" s="66">
        <f>'Glad-base'!BY72*'Businesses'!$B$4/'Businesses'!$C$4</f>
        <v>0.0775519150854778</v>
      </c>
      <c r="BZ72" s="66">
        <f>'Glad-base'!BZ72*'Households'!$B$3/'Households'!$B$7</f>
        <v>0.00154916499485067</v>
      </c>
      <c r="CA72" s="66">
        <f>'Glad-base'!CA72*'Households'!$B$3/'Households'!$B$7</f>
        <v>0.033910561946447</v>
      </c>
      <c r="CB72" s="66">
        <f>'Glad-base'!CB72*'Glad-id-output'!B70/'Glad-id-output'!E70</f>
        <v>0</v>
      </c>
      <c r="CC72" s="62">
        <f>'Exports'!D73</f>
        <v>0.3</v>
      </c>
      <c r="CD72" s="4">
        <f>SUM(BW72:CC72)</f>
        <v>29.9962930086283</v>
      </c>
      <c r="CE72" s="4">
        <f>SUM(CD72,BV72)</f>
        <v>30.8151525166545</v>
      </c>
      <c r="CF72" s="67">
        <v>0.000311755049618123</v>
      </c>
      <c r="CG72" s="67">
        <f>'Glad-id-output'!I70</f>
        <v>0.3</v>
      </c>
    </row>
    <row r="73" ht="20.05" customHeight="1">
      <c r="A73" t="s" s="58">
        <v>1</v>
      </c>
      <c r="B73" s="59">
        <v>69</v>
      </c>
      <c r="C73" t="s" s="60">
        <v>222</v>
      </c>
      <c r="D73" s="61">
        <f>'Glad70-before-LQ'!D73*$CG73*D$93</f>
        <v>1.0146614724735</v>
      </c>
      <c r="E73" s="62">
        <f>'Glad70-before-LQ'!E73*$CG73*E$93</f>
        <v>0.129534503137014</v>
      </c>
      <c r="F73" s="62">
        <f>'Glad70-before-LQ'!F73*$CG73*F$93</f>
        <v>0.00757939064033644</v>
      </c>
      <c r="G73" s="62">
        <f>'Glad70-before-LQ'!G73*$CG73*G$93</f>
        <v>0.07476181490322149</v>
      </c>
      <c r="H73" s="62">
        <f>'Glad70-before-LQ'!H73*$CG73*H$93</f>
        <v>0.134324633928042</v>
      </c>
      <c r="I73" s="62">
        <f>'Glad70-before-LQ'!I73*$CG73*I$93</f>
        <v>1.42946588636502</v>
      </c>
      <c r="J73" s="62">
        <f>'Glad70-before-LQ'!J73*$CG73*J$93</f>
        <v>28.957397970120</v>
      </c>
      <c r="K73" s="63">
        <f>'Glad70-before-LQ'!K73*$CG73*K$93</f>
        <v>7.63654117802053</v>
      </c>
      <c r="L73" s="62">
        <f>'Glad70-before-LQ'!L73*$CG73*L$93</f>
        <v>0.702456703759838</v>
      </c>
      <c r="M73" s="62">
        <f>'Glad70-before-LQ'!M73*$CG73*M$93</f>
        <v>0.98884419433399</v>
      </c>
      <c r="N73" s="62">
        <f>'Glad70-before-LQ'!N73*$CG73*N$93</f>
        <v>0.110084282579502</v>
      </c>
      <c r="O73" s="62">
        <f>'Glad70-before-LQ'!O73*$CG73*O$93</f>
        <v>0.0456679184324915</v>
      </c>
      <c r="P73" s="62">
        <f>'Glad70-before-LQ'!P73*$CG73*P$93</f>
        <v>0.0313573460623491</v>
      </c>
      <c r="Q73" s="62">
        <f>'Glad70-before-LQ'!Q73*$CG73*Q$93</f>
        <v>0.118644668802309</v>
      </c>
      <c r="R73" s="62">
        <f>'Glad70-before-LQ'!R73*$CG73*R$93</f>
        <v>0.0221785456869793</v>
      </c>
      <c r="S73" s="62">
        <f>'Glad70-before-LQ'!S73*$CG73*S$93</f>
        <v>0.0360576539121817</v>
      </c>
      <c r="T73" s="62">
        <f>'Glad70-before-LQ'!T73*$CG73*T$93</f>
        <v>2.44975842151458</v>
      </c>
      <c r="U73" s="62">
        <f>'Glad70-before-LQ'!U73*$CG73*U$93</f>
        <v>2.27775686686997</v>
      </c>
      <c r="V73" s="62">
        <f>'Glad70-before-LQ'!V73*$CG73*V$93</f>
        <v>0.131932475221997</v>
      </c>
      <c r="W73" s="62">
        <f>'Glad70-before-LQ'!W73*$CG73*W$93</f>
        <v>3.63876198453968</v>
      </c>
      <c r="X73" s="64">
        <f>'Glad70-before-LQ'!X73*$CG73*X$93</f>
        <v>0</v>
      </c>
      <c r="Y73" s="62">
        <f>'Glad70-before-LQ'!Y73*$CG73*Y$93</f>
        <v>1.059486617520</v>
      </c>
      <c r="Z73" s="62">
        <f>'Glad70-before-LQ'!Z73*$CG73*Z$93</f>
        <v>0.255271182708065</v>
      </c>
      <c r="AA73" s="62">
        <f>'Glad70-before-LQ'!AA73*$CG73*AA$93</f>
        <v>0.217641386065041</v>
      </c>
      <c r="AB73" s="62">
        <f>'Glad70-before-LQ'!AB73*$CG73*AB$93</f>
        <v>0.0259097639709948</v>
      </c>
      <c r="AC73" s="65">
        <f>'Glad70-before-LQ'!AC73*$CG73*AC$93</f>
        <v>3.08953828364098</v>
      </c>
      <c r="AD73" s="62">
        <f>'Glad70-before-LQ'!AD73*$CG73*AD$93</f>
        <v>0.0219578040252382</v>
      </c>
      <c r="AE73" s="62">
        <f>'Glad70-before-LQ'!AE73*$CG73*AE$93</f>
        <v>0.572662809974779</v>
      </c>
      <c r="AF73" s="62">
        <f>'Glad70-before-LQ'!AF73*$CG73*AF$93</f>
        <v>2.31063622209444</v>
      </c>
      <c r="AG73" s="62">
        <f>'Glad70-before-LQ'!AG73*$CG73*AG$93</f>
        <v>0.649285949484192</v>
      </c>
      <c r="AH73" s="62">
        <f>'Glad70-before-LQ'!AH73*$CG73*AH$93</f>
        <v>3.86331946916886</v>
      </c>
      <c r="AI73" s="62">
        <f>'Glad70-before-LQ'!AI73*$CG73*AI$93</f>
        <v>4.97207570845069</v>
      </c>
      <c r="AJ73" s="62">
        <f>'Glad70-before-LQ'!AJ73*$CG73*AJ$93</f>
        <v>2.66389910215684</v>
      </c>
      <c r="AK73" s="62">
        <f>'Glad70-before-LQ'!AK73*$CG73*AK$93</f>
        <v>2.89472063994539</v>
      </c>
      <c r="AL73" s="62">
        <f>'Glad70-before-LQ'!AL73*$CG73*AL$93</f>
        <v>0.06768170934449071</v>
      </c>
      <c r="AM73" s="62">
        <f>'Glad70-before-LQ'!AM73*$CG73*AM$93</f>
        <v>0.229577941649694</v>
      </c>
      <c r="AN73" s="62">
        <f>'Glad70-before-LQ'!AN73*$CG73*AN$93</f>
        <v>18.3957111483537</v>
      </c>
      <c r="AO73" s="62">
        <f>'Glad70-before-LQ'!AO73*$CG73*AO$93</f>
        <v>1.81920770948799</v>
      </c>
      <c r="AP73" s="62">
        <f>'Glad70-before-LQ'!AP73*$CG73*AP$93</f>
        <v>1.58537173298855</v>
      </c>
      <c r="AQ73" s="62">
        <f>'Glad70-before-LQ'!AQ73*$CG73*AQ$93</f>
        <v>0.075518443096078</v>
      </c>
      <c r="AR73" s="62">
        <f>'Glad70-before-LQ'!AR73*$CG73*AR$93</f>
        <v>1.12644652969217</v>
      </c>
      <c r="AS73" s="62">
        <f>'Glad70-before-LQ'!AS73*$CG73*AS$93</f>
        <v>7.04905518339161</v>
      </c>
      <c r="AT73" s="62">
        <f>'Glad70-before-LQ'!AT73*$CG73*AT$93</f>
        <v>0.0173103351120416</v>
      </c>
      <c r="AU73" s="62">
        <f>'Glad70-before-LQ'!AU73*$CG73*AU$93</f>
        <v>0.0174162519039616</v>
      </c>
      <c r="AV73" s="62">
        <f>'Glad70-before-LQ'!AV73*$CG73*AV$93</f>
        <v>0.00512180906209458</v>
      </c>
      <c r="AW73" s="62">
        <f>'Glad70-before-LQ'!AW73*$CG73*AW$93</f>
        <v>0.0228365061998144</v>
      </c>
      <c r="AX73" s="62">
        <f>'Glad70-before-LQ'!AX73*$CG73*AX$93</f>
        <v>0.483232162626241</v>
      </c>
      <c r="AY73" s="62">
        <f>'Glad70-before-LQ'!AY73*$CG73*AY$93</f>
        <v>0.00397528352200992</v>
      </c>
      <c r="AZ73" s="62">
        <f>'Glad70-before-LQ'!AZ73*$CG73*AZ$93</f>
        <v>0.229992700316933</v>
      </c>
      <c r="BA73" s="62">
        <f>'Glad70-before-LQ'!BA73*$CG73*BA$93</f>
        <v>0.0422950039292428</v>
      </c>
      <c r="BB73" s="62">
        <f>'Glad70-before-LQ'!BB73*$CG73*BB$93</f>
        <v>0.234060385162827</v>
      </c>
      <c r="BC73" s="62">
        <f>'Glad70-before-LQ'!BC73*$CG73*BC$93</f>
        <v>1.19819031906394</v>
      </c>
      <c r="BD73" s="62">
        <f>'Glad70-before-LQ'!BD73*$CG73*BD$93</f>
        <v>0.522788240642953</v>
      </c>
      <c r="BE73" s="62">
        <f>'Glad70-before-LQ'!BE73*$CG73*BE$93</f>
        <v>5.49037708709838</v>
      </c>
      <c r="BF73" s="62">
        <f>'Glad70-before-LQ'!BF73*$CG73*BF$93</f>
        <v>0.0871833763277514</v>
      </c>
      <c r="BG73" s="62">
        <f>'Glad70-before-LQ'!BG73*$CG73*BG$93</f>
        <v>2.84982284360068</v>
      </c>
      <c r="BH73" s="62">
        <f>'Glad70-before-LQ'!BH73*$CG73*BH$93</f>
        <v>1.4431307990111</v>
      </c>
      <c r="BI73" s="62">
        <f>'Glad70-before-LQ'!BI73*$CG73*BI$93</f>
        <v>0.558318215312572</v>
      </c>
      <c r="BJ73" s="62">
        <f>'Glad70-before-LQ'!BJ73*$CG73*BJ$93</f>
        <v>0.00853826468334354</v>
      </c>
      <c r="BK73" s="62">
        <f>'Glad70-before-LQ'!BK73*$CG73*BK$93</f>
        <v>0.993512045509682</v>
      </c>
      <c r="BL73" s="62">
        <f>'Glad70-before-LQ'!BL73*$CG73*BL$93</f>
        <v>2.57126638876331</v>
      </c>
      <c r="BM73" s="62">
        <f>'Glad70-before-LQ'!BM73*$CG73*BM$93</f>
        <v>0.332728281975053</v>
      </c>
      <c r="BN73" s="62">
        <f>'Glad70-before-LQ'!BN73*$CG73*BN$93</f>
        <v>0.0377721117901381</v>
      </c>
      <c r="BO73" s="62">
        <f>'Glad70-before-LQ'!BO73*$CG73*BO$93</f>
        <v>1.40011037448077</v>
      </c>
      <c r="BP73" s="62">
        <f>'Glad70-before-LQ'!BP73*$CG73*BP$93</f>
        <v>1.10628070047603</v>
      </c>
      <c r="BQ73" s="62">
        <f>'Glad70-before-LQ'!BQ73*$CG73*BQ$93</f>
        <v>0.0228658567700688</v>
      </c>
      <c r="BR73" s="62">
        <f>'Glad70-before-LQ'!BR73*$CG73*BR$93</f>
        <v>0.047933161544009</v>
      </c>
      <c r="BS73" s="62">
        <f>'Glad70-before-LQ'!BS73*$CG73*BS$93</f>
        <v>0.0142538773256101</v>
      </c>
      <c r="BT73" s="62">
        <f>'Glad70-before-LQ'!BT73*$CG73*BT$93</f>
        <v>1.65258423579348</v>
      </c>
      <c r="BU73" s="62">
        <f>'Glad70-before-LQ'!BU73*$CG73*BU$93</f>
        <v>0.584737992414322</v>
      </c>
      <c r="BV73" s="4">
        <f>SUM(D73:BU73)</f>
        <v>124.861377858932</v>
      </c>
      <c r="BW73" s="66">
        <f>'Glad-base'!BW73*'Households'!$B$3/'Households'!$B$7</f>
        <v>33.6089996196395</v>
      </c>
      <c r="BX73" s="66">
        <f>'Glad-base'!BX73*'Households'!$B$3/'Households'!$B$7</f>
        <v>0</v>
      </c>
      <c r="BY73" s="66">
        <f>'Glad-base'!BY73*'Businesses'!$B$4/'Businesses'!$C$4</f>
        <v>0.106398080872662</v>
      </c>
      <c r="BZ73" s="66">
        <f>'Glad-base'!BZ73*'Households'!$B$3/'Households'!$B$7</f>
        <v>0.00276156797116375</v>
      </c>
      <c r="CA73" s="66">
        <f>'Glad-base'!CA73*'Households'!$B$3/'Households'!$B$7</f>
        <v>0.0466982636663234</v>
      </c>
      <c r="CB73" s="66">
        <f>'Glad-base'!CB73*'Glad-id-output'!B71/'Glad-id-output'!E71</f>
        <v>0.000978412201007556</v>
      </c>
      <c r="CC73" s="62">
        <f>'Exports'!D74</f>
        <v>9.9</v>
      </c>
      <c r="CD73" s="4">
        <f>SUM(BW73:CC73)</f>
        <v>43.6658359443507</v>
      </c>
      <c r="CE73" s="4">
        <f>SUM(CD73,BV73)</f>
        <v>168.527213803283</v>
      </c>
      <c r="CF73" s="67">
        <v>0.00622003942153564</v>
      </c>
      <c r="CG73" s="67">
        <f>'Glad-id-output'!I71</f>
        <v>1</v>
      </c>
    </row>
    <row r="74" ht="20.05" customHeight="1">
      <c r="A74" t="s" s="58">
        <v>1</v>
      </c>
      <c r="B74" s="59">
        <v>70</v>
      </c>
      <c r="C74" t="s" s="60">
        <v>223</v>
      </c>
      <c r="D74" s="61">
        <f>'Glad70-before-LQ'!D74*$CG74*D$93</f>
        <v>0.0176586006417626</v>
      </c>
      <c r="E74" s="62">
        <f>'Glad70-before-LQ'!E74*$CG74*E$93</f>
        <v>0.00879097381650305</v>
      </c>
      <c r="F74" s="62">
        <f>'Glad70-before-LQ'!F74*$CG74*F$93</f>
        <v>0.00506082525293701</v>
      </c>
      <c r="G74" s="62">
        <f>'Glad70-before-LQ'!G74*$CG74*G$93</f>
        <v>0.00312802380508941</v>
      </c>
      <c r="H74" s="62">
        <f>'Glad70-before-LQ'!H74*$CG74*H$93</f>
        <v>0.000912416192962045</v>
      </c>
      <c r="I74" s="62">
        <f>'Glad70-before-LQ'!I74*$CG74*I$93</f>
        <v>0.0252361348173038</v>
      </c>
      <c r="J74" s="62">
        <f>'Glad70-before-LQ'!J74*$CG74*J$93</f>
        <v>0.641347442059202</v>
      </c>
      <c r="K74" s="63">
        <f>'Glad70-before-LQ'!K74*$CG74*K$93</f>
        <v>0.134516168563574</v>
      </c>
      <c r="L74" s="62">
        <f>'Glad70-before-LQ'!L74*$CG74*L$93</f>
        <v>0.00649562527112186</v>
      </c>
      <c r="M74" s="62">
        <f>'Glad70-before-LQ'!M74*$CG74*M$93</f>
        <v>0.00544432848010865</v>
      </c>
      <c r="N74" s="62">
        <f>'Glad70-before-LQ'!N74*$CG74*N$93</f>
        <v>0.00357983237787232</v>
      </c>
      <c r="O74" s="62">
        <f>'Glad70-before-LQ'!O74*$CG74*O$93</f>
        <v>0.00484412310994469</v>
      </c>
      <c r="P74" s="62">
        <f>'Glad70-before-LQ'!P74*$CG74*P$93</f>
        <v>0.00163944435371071</v>
      </c>
      <c r="Q74" s="62">
        <f>'Glad70-before-LQ'!Q74*$CG74*Q$93</f>
        <v>0.000756026326097514</v>
      </c>
      <c r="R74" s="62">
        <f>'Glad70-before-LQ'!R74*$CG74*R$93</f>
        <v>0.0009946517983269549</v>
      </c>
      <c r="S74" s="62">
        <f>'Glad70-before-LQ'!S74*$CG74*S$93</f>
        <v>0.000799109180227169</v>
      </c>
      <c r="T74" s="62">
        <f>'Glad70-before-LQ'!T74*$CG74*T$93</f>
        <v>0.0266536987263461</v>
      </c>
      <c r="U74" s="62">
        <f>'Glad70-before-LQ'!U74*$CG74*U$93</f>
        <v>0.18844701631999</v>
      </c>
      <c r="V74" s="62">
        <f>'Glad70-before-LQ'!V74*$CG74*V$93</f>
        <v>0.00524912511973485</v>
      </c>
      <c r="W74" s="62">
        <f>'Glad70-before-LQ'!W74*$CG74*W$93</f>
        <v>0.0718792276536558</v>
      </c>
      <c r="X74" s="64">
        <f>'Glad70-before-LQ'!X74*$CG74*X$93</f>
        <v>0</v>
      </c>
      <c r="Y74" s="62">
        <f>'Glad70-before-LQ'!Y74*$CG74*Y$93</f>
        <v>0.0467284654901029</v>
      </c>
      <c r="Z74" s="62">
        <f>'Glad70-before-LQ'!Z74*$CG74*Z$93</f>
        <v>0.0153210591100752</v>
      </c>
      <c r="AA74" s="62">
        <f>'Glad70-before-LQ'!AA74*$CG74*AA$93</f>
        <v>0.0108037245326554</v>
      </c>
      <c r="AB74" s="62">
        <f>'Glad70-before-LQ'!AB74*$CG74*AB$93</f>
        <v>0.00118251416133638</v>
      </c>
      <c r="AC74" s="65">
        <f>'Glad70-before-LQ'!AC74*$CG74*AC$93</f>
        <v>0.0746451198592671</v>
      </c>
      <c r="AD74" s="62">
        <f>'Glad70-before-LQ'!AD74*$CG74*AD$93</f>
        <v>6.92931969635926e-06</v>
      </c>
      <c r="AE74" s="62">
        <f>'Glad70-before-LQ'!AE74*$CG74*AE$93</f>
        <v>0.0102831439350088</v>
      </c>
      <c r="AF74" s="62">
        <f>'Glad70-before-LQ'!AF74*$CG74*AF$93</f>
        <v>0.354188472968681</v>
      </c>
      <c r="AG74" s="62">
        <f>'Glad70-before-LQ'!AG74*$CG74*AG$93</f>
        <v>0.128145941972047</v>
      </c>
      <c r="AH74" s="62">
        <f>'Glad70-before-LQ'!AH74*$CG74*AH$93</f>
        <v>0.798674624914142</v>
      </c>
      <c r="AI74" s="62">
        <f>'Glad70-before-LQ'!AI74*$CG74*AI$93</f>
        <v>0.23298098700038</v>
      </c>
      <c r="AJ74" s="62">
        <f>'Glad70-before-LQ'!AJ74*$CG74*AJ$93</f>
        <v>0.105672469478146</v>
      </c>
      <c r="AK74" s="62">
        <f>'Glad70-before-LQ'!AK74*$CG74*AK$93</f>
        <v>0.442008498529675</v>
      </c>
      <c r="AL74" s="62">
        <f>'Glad70-before-LQ'!AL74*$CG74*AL$93</f>
        <v>0.110959013572654</v>
      </c>
      <c r="AM74" s="62">
        <f>'Glad70-before-LQ'!AM74*$CG74*AM$93</f>
        <v>0.0539027579638838</v>
      </c>
      <c r="AN74" s="62">
        <f>'Glad70-before-LQ'!AN74*$CG74*AN$93</f>
        <v>0.716289700645084</v>
      </c>
      <c r="AO74" s="62">
        <f>'Glad70-before-LQ'!AO74*$CG74*AO$93</f>
        <v>0.061718497755123</v>
      </c>
      <c r="AP74" s="62">
        <f>'Glad70-before-LQ'!AP74*$CG74*AP$93</f>
        <v>0.180234077676906</v>
      </c>
      <c r="AQ74" s="62">
        <f>'Glad70-before-LQ'!AQ74*$CG74*AQ$93</f>
        <v>0.00300132244164774</v>
      </c>
      <c r="AR74" s="62">
        <f>'Glad70-before-LQ'!AR74*$CG74*AR$93</f>
        <v>0.010793481702341</v>
      </c>
      <c r="AS74" s="62">
        <f>'Glad70-before-LQ'!AS74*$CG74*AS$93</f>
        <v>0.287853660744655</v>
      </c>
      <c r="AT74" s="62">
        <f>'Glad70-before-LQ'!AT74*$CG74*AT$93</f>
        <v>0.00609744256567139</v>
      </c>
      <c r="AU74" s="62">
        <f>'Glad70-before-LQ'!AU74*$CG74*AU$93</f>
        <v>0.0421064497283684</v>
      </c>
      <c r="AV74" s="62">
        <f>'Glad70-before-LQ'!AV74*$CG74*AV$93</f>
        <v>0.00215445023713091</v>
      </c>
      <c r="AW74" s="62">
        <f>'Glad70-before-LQ'!AW74*$CG74*AW$93</f>
        <v>6.84375843558267e-06</v>
      </c>
      <c r="AX74" s="62">
        <f>'Glad70-before-LQ'!AX74*$CG74*AX$93</f>
        <v>0.000681562345779457</v>
      </c>
      <c r="AY74" s="62">
        <f>'Glad70-before-LQ'!AY74*$CG74*AY$93</f>
        <v>0.00115656615854815</v>
      </c>
      <c r="AZ74" s="62">
        <f>'Glad70-before-LQ'!AZ74*$CG74*AZ$93</f>
        <v>0.0123627391362652</v>
      </c>
      <c r="BA74" s="62">
        <f>'Glad70-before-LQ'!BA74*$CG74*BA$93</f>
        <v>0.00397133208148125</v>
      </c>
      <c r="BB74" s="62">
        <f>'Glad70-before-LQ'!BB74*$CG74*BB$93</f>
        <v>0.000779547402745111</v>
      </c>
      <c r="BC74" s="62">
        <f>'Glad70-before-LQ'!BC74*$CG74*BC$93</f>
        <v>0.0855407795140391</v>
      </c>
      <c r="BD74" s="62">
        <f>'Glad70-before-LQ'!BD74*$CG74*BD$93</f>
        <v>0.0500985508211155</v>
      </c>
      <c r="BE74" s="62">
        <f>'Glad70-before-LQ'!BE74*$CG74*BE$93</f>
        <v>1.11366518690284</v>
      </c>
      <c r="BF74" s="62">
        <f>'Glad70-before-LQ'!BF74*$CG74*BF$93</f>
        <v>0.000505616344442734</v>
      </c>
      <c r="BG74" s="62">
        <f>'Glad70-before-LQ'!BG74*$CG74*BG$93</f>
        <v>0.165203067021945</v>
      </c>
      <c r="BH74" s="62">
        <f>'Glad70-before-LQ'!BH74*$CG74*BH$93</f>
        <v>0.0385131286874135</v>
      </c>
      <c r="BI74" s="62">
        <f>'Glad70-before-LQ'!BI74*$CG74*BI$93</f>
        <v>0.0560282350897946</v>
      </c>
      <c r="BJ74" s="62">
        <f>'Glad70-before-LQ'!BJ74*$CG74*BJ$93</f>
        <v>0.00655023592897844</v>
      </c>
      <c r="BK74" s="62">
        <f>'Glad70-before-LQ'!BK74*$CG74*BK$93</f>
        <v>0.08958870261430051</v>
      </c>
      <c r="BL74" s="62">
        <f>'Glad70-before-LQ'!BL74*$CG74*BL$93</f>
        <v>0.434417522456763</v>
      </c>
      <c r="BM74" s="62">
        <f>'Glad70-before-LQ'!BM74*$CG74*BM$93</f>
        <v>0.07525905728453949</v>
      </c>
      <c r="BN74" s="62">
        <f>'Glad70-before-LQ'!BN74*$CG74*BN$93</f>
        <v>0.0021977095267726</v>
      </c>
      <c r="BO74" s="62">
        <f>'Glad70-before-LQ'!BO74*$CG74*BO$93</f>
        <v>5.94284274047607</v>
      </c>
      <c r="BP74" s="62">
        <f>'Glad70-before-LQ'!BP74*$CG74*BP$93</f>
        <v>0.756603627919639</v>
      </c>
      <c r="BQ74" s="62">
        <f>'Glad70-before-LQ'!BQ74*$CG74*BQ$93</f>
        <v>0.0195088040322543</v>
      </c>
      <c r="BR74" s="62">
        <f>'Glad70-before-LQ'!BR74*$CG74*BR$93</f>
        <v>0.0188667048102647</v>
      </c>
      <c r="BS74" s="62">
        <f>'Glad70-before-LQ'!BS74*$CG74*BS$93</f>
        <v>0.00604563975459738</v>
      </c>
      <c r="BT74" s="62">
        <f>'Glad70-before-LQ'!BT74*$CG74*BT$93</f>
        <v>0.0292449108740794</v>
      </c>
      <c r="BU74" s="62">
        <f>'Glad70-before-LQ'!BU74*$CG74*BU$93</f>
        <v>0.381980400907601</v>
      </c>
      <c r="BV74" s="4">
        <f>SUM(D74:BU74)</f>
        <v>14.1408048120219</v>
      </c>
      <c r="BW74" s="66">
        <f>'Glad-base'!BW74*'Households'!$B$3/'Households'!$B$7</f>
        <v>66.5939926535839</v>
      </c>
      <c r="BX74" s="66">
        <f>'Glad-base'!BX74*'Households'!$B$3/'Households'!$B$7</f>
        <v>2.26896395468589</v>
      </c>
      <c r="BY74" s="66">
        <f>'Glad-base'!BY74*'Businesses'!$B$4/'Businesses'!$C$4</f>
        <v>0.09731458463288881</v>
      </c>
      <c r="BZ74" s="66">
        <f>'Glad-base'!BZ74*'Households'!$B$3/'Households'!$B$7</f>
        <v>0.00715858127703399</v>
      </c>
      <c r="CA74" s="66">
        <f>'Glad-base'!CA74*'Households'!$B$3/'Households'!$B$7</f>
        <v>0.0396883592378991</v>
      </c>
      <c r="CB74" s="66">
        <f>'Glad-base'!CB74*'Glad-id-output'!B72/'Glad-id-output'!E72</f>
        <v>0</v>
      </c>
      <c r="CC74" s="62">
        <f>'Exports'!D75</f>
        <v>3</v>
      </c>
      <c r="CD74" s="4">
        <f>SUM(BW74:CC74)</f>
        <v>72.00711813341761</v>
      </c>
      <c r="CE74" s="4">
        <f>SUM(CD74,BV74)</f>
        <v>86.1479229454395</v>
      </c>
      <c r="CF74" s="67">
        <v>0.00395768719053142</v>
      </c>
      <c r="CG74" s="67">
        <f>'Glad-id-output'!I72</f>
        <v>0.640457195133491</v>
      </c>
    </row>
    <row r="75" ht="19" customHeight="1">
      <c r="A75" t="s" s="58">
        <v>1</v>
      </c>
      <c r="B75" s="59"/>
      <c r="C75" t="s" s="76">
        <v>224</v>
      </c>
      <c r="D75" s="77">
        <f>SUM(D5:D74)</f>
        <v>48.8157715206594</v>
      </c>
      <c r="E75" s="66">
        <f>SUM(E5:E74)</f>
        <v>3.33805600182493</v>
      </c>
      <c r="F75" s="66">
        <f>SUM(F5:F74)</f>
        <v>1.66874616354282</v>
      </c>
      <c r="G75" s="66">
        <f>SUM(G5:G74)</f>
        <v>2.03540847873606</v>
      </c>
      <c r="H75" s="66">
        <f>SUM(H5:H74)</f>
        <v>3.66242457634352</v>
      </c>
      <c r="I75" s="66">
        <f>SUM(I5:I74)</f>
        <v>34.5432642642484</v>
      </c>
      <c r="J75" s="66">
        <f>SUM(J5:J74)</f>
        <v>575.540236008172</v>
      </c>
      <c r="K75" s="69">
        <f>SUM(K5:K74)</f>
        <v>1560.009151688170</v>
      </c>
      <c r="L75" s="66">
        <f>SUM(L5:L74)</f>
        <v>22.5964647681099</v>
      </c>
      <c r="M75" s="66">
        <f>SUM(M5:M74)</f>
        <v>21.0225472726977</v>
      </c>
      <c r="N75" s="66">
        <f>SUM(N5:N74)</f>
        <v>20.1032328168402</v>
      </c>
      <c r="O75" s="66">
        <f>SUM(O5:O74)</f>
        <v>6.33971012916516</v>
      </c>
      <c r="P75" s="66">
        <f>SUM(P5:P74)</f>
        <v>1.40436103207046</v>
      </c>
      <c r="Q75" s="66">
        <f>SUM(Q5:Q74)</f>
        <v>3.40209255670695</v>
      </c>
      <c r="R75" s="66">
        <f>SUM(R5:R74)</f>
        <v>0.669045404462402</v>
      </c>
      <c r="S75" s="66">
        <f>SUM(S5:S74)</f>
        <v>0.7972296272434241</v>
      </c>
      <c r="T75" s="66">
        <f>SUM(T5:T74)</f>
        <v>31.0074379219732</v>
      </c>
      <c r="U75" s="66">
        <f>SUM(U5:U74)</f>
        <v>181.850722937719</v>
      </c>
      <c r="V75" s="66">
        <f>SUM(V5:V74)</f>
        <v>4.31536704308259</v>
      </c>
      <c r="W75" s="66">
        <f>SUM(W5:W74)</f>
        <v>148.655845200643</v>
      </c>
      <c r="X75" s="10">
        <f>SUM(X5:X74)</f>
        <v>0</v>
      </c>
      <c r="Y75" s="66">
        <f>SUM(Y5:Y74)</f>
        <v>211.674779350146</v>
      </c>
      <c r="Z75" s="66">
        <f>SUM(Z5:Z74)</f>
        <v>85.8102148730617</v>
      </c>
      <c r="AA75" s="66">
        <f>SUM(AA5:AA74)</f>
        <v>79.10633982245859</v>
      </c>
      <c r="AB75" s="66">
        <f>SUM(AB5:AB74)</f>
        <v>10.807945201529</v>
      </c>
      <c r="AC75" s="11">
        <f>SUM(AC5:AC74)</f>
        <v>586.937533959726</v>
      </c>
      <c r="AD75" s="66">
        <f>SUM(AD5:AD74)</f>
        <v>1.55470667804167</v>
      </c>
      <c r="AE75" s="66">
        <f>SUM(AE5:AE74)</f>
        <v>16.7842456972285</v>
      </c>
      <c r="AF75" s="66">
        <f>SUM(AF5:AF74)</f>
        <v>57.2628415119621</v>
      </c>
      <c r="AG75" s="66">
        <f>SUM(AG5:AG74)</f>
        <v>89.7450232105376</v>
      </c>
      <c r="AH75" s="66">
        <f>SUM(AH5:AH74)</f>
        <v>445.131162224586</v>
      </c>
      <c r="AI75" s="66">
        <f>SUM(AI5:AI74)</f>
        <v>384.367533876332</v>
      </c>
      <c r="AJ75" s="66">
        <f>SUM(AJ5:AJ74)</f>
        <v>110.888445155731</v>
      </c>
      <c r="AK75" s="66">
        <f>SUM(AK5:AK74)</f>
        <v>145.597757868045</v>
      </c>
      <c r="AL75" s="66">
        <f>SUM(AL5:AL74)</f>
        <v>23.3333831772485</v>
      </c>
      <c r="AM75" s="66">
        <f>SUM(AM5:AM74)</f>
        <v>77.7670025392042</v>
      </c>
      <c r="AN75" s="66">
        <f>SUM(AN5:AN74)</f>
        <v>113.241913340576</v>
      </c>
      <c r="AO75" s="66">
        <f>SUM(AO5:AO74)</f>
        <v>143.633314359758</v>
      </c>
      <c r="AP75" s="66">
        <f>SUM(AP5:AP74)</f>
        <v>64.33392272818701</v>
      </c>
      <c r="AQ75" s="66">
        <f>SUM(AQ5:AQ74)</f>
        <v>9.203655848978331</v>
      </c>
      <c r="AR75" s="66">
        <f>SUM(AR5:AR74)</f>
        <v>11.6274859312613</v>
      </c>
      <c r="AS75" s="66">
        <f>SUM(AS5:AS74)</f>
        <v>255.265560751798</v>
      </c>
      <c r="AT75" s="66">
        <f>SUM(AT5:AT74)</f>
        <v>1.44948721023482</v>
      </c>
      <c r="AU75" s="66">
        <f>SUM(AU5:AU74)</f>
        <v>2.10285443600219</v>
      </c>
      <c r="AV75" s="66">
        <f>SUM(AV5:AV74)</f>
        <v>1.00636109143077</v>
      </c>
      <c r="AW75" s="66">
        <f>SUM(AW5:AW74)</f>
        <v>0.384933115533731</v>
      </c>
      <c r="AX75" s="66">
        <f>SUM(AX5:AX74)</f>
        <v>8.083563993129699</v>
      </c>
      <c r="AY75" s="66">
        <f>SUM(AY5:AY74)</f>
        <v>0.7031718515532011</v>
      </c>
      <c r="AZ75" s="66">
        <f>SUM(AZ5:AZ74)</f>
        <v>9.94823642188935</v>
      </c>
      <c r="BA75" s="66">
        <f>SUM(BA5:BA74)</f>
        <v>6.3923401545428</v>
      </c>
      <c r="BB75" s="66">
        <f>SUM(BB5:BB74)</f>
        <v>14.7658872981185</v>
      </c>
      <c r="BC75" s="66">
        <f>SUM(BC5:BC74)</f>
        <v>73.9160492454626</v>
      </c>
      <c r="BD75" s="66">
        <f>SUM(BD5:BD74)</f>
        <v>101.914792119658</v>
      </c>
      <c r="BE75" s="66">
        <f>SUM(BE5:BE74)</f>
        <v>385.868790883576</v>
      </c>
      <c r="BF75" s="66">
        <f>SUM(BF5:BF74)</f>
        <v>3.17225059911212</v>
      </c>
      <c r="BG75" s="66">
        <f>SUM(BG5:BG74)</f>
        <v>112.342630513506</v>
      </c>
      <c r="BH75" s="66">
        <f>SUM(BH5:BH74)</f>
        <v>24.6118094840795</v>
      </c>
      <c r="BI75" s="66">
        <f>SUM(BI5:BI74)</f>
        <v>67.8349671090598</v>
      </c>
      <c r="BJ75" s="66">
        <f>SUM(BJ5:BJ74)</f>
        <v>0.750060500142224</v>
      </c>
      <c r="BK75" s="66">
        <f>SUM(BK5:BK74)</f>
        <v>40.7771439639737</v>
      </c>
      <c r="BL75" s="66">
        <f>SUM(BL5:BL74)</f>
        <v>121.528068690626</v>
      </c>
      <c r="BM75" s="66">
        <f>SUM(BM5:BM74)</f>
        <v>15.6074506475579</v>
      </c>
      <c r="BN75" s="66">
        <f>SUM(BN5:BN74)</f>
        <v>2.81762148900965</v>
      </c>
      <c r="BO75" s="66">
        <f>SUM(BO5:BO74)</f>
        <v>178.549437138953</v>
      </c>
      <c r="BP75" s="66">
        <f>SUM(BP5:BP74)</f>
        <v>50.4569374361028</v>
      </c>
      <c r="BQ75" s="66">
        <f>SUM(BQ5:BQ74)</f>
        <v>1.48114793900818</v>
      </c>
      <c r="BR75" s="66">
        <f>SUM(BR5:BR74)</f>
        <v>7.39051797475609</v>
      </c>
      <c r="BS75" s="66">
        <f>SUM(BS5:BS74)</f>
        <v>1.31266475902977</v>
      </c>
      <c r="BT75" s="66">
        <f>SUM(BT5:BT74)</f>
        <v>63.7327229051204</v>
      </c>
      <c r="BU75" s="66">
        <f>SUM(BU5:BU74)</f>
        <v>22.9745243479116</v>
      </c>
      <c r="BV75" s="4">
        <f>SUM(D75:BU75)</f>
        <v>6917.728306837890</v>
      </c>
      <c r="BW75" s="66">
        <f>SUM(BW5:BW74)</f>
        <v>2431.074457259350</v>
      </c>
      <c r="BX75" s="66">
        <f>SUM(BX5:BX74)</f>
        <v>962.567217333491</v>
      </c>
      <c r="BY75" s="66">
        <f>SUM(BY5:BY74)</f>
        <v>410.799213683968</v>
      </c>
      <c r="BZ75" s="66">
        <f>SUM(BZ5:BZ74)</f>
        <v>64.1956879014006</v>
      </c>
      <c r="CA75" s="66">
        <f>SUM(CA5:CA74)</f>
        <v>146.956060375489</v>
      </c>
      <c r="CB75" s="66">
        <f>SUM(CB5:CB74)</f>
        <v>-81.51923271992599</v>
      </c>
      <c r="CC75" s="66">
        <f>SUM(CC5:CC74)</f>
        <v>6807.22921</v>
      </c>
      <c r="CD75" s="4">
        <f>SUM(BW75:CC75)</f>
        <v>10741.3026138338</v>
      </c>
      <c r="CE75" s="4">
        <f>SUM(CD75,BV75)</f>
        <v>17659.0309206717</v>
      </c>
      <c r="CF75" s="4"/>
      <c r="CG75" s="4"/>
    </row>
    <row r="76" ht="19" customHeight="1">
      <c r="A76" t="s" s="58">
        <v>1</v>
      </c>
      <c r="B76" s="59">
        <v>71</v>
      </c>
      <c r="C76" t="s" s="76">
        <v>225</v>
      </c>
      <c r="D76" s="77">
        <f>'Glad70-before-LQ'!D76*D$93</f>
        <v>12.6181306776627</v>
      </c>
      <c r="E76" s="66">
        <f>'Glad70-before-LQ'!E76*E$93</f>
        <v>1.78107184111525</v>
      </c>
      <c r="F76" s="66">
        <f>'Glad70-before-LQ'!F76*F$93</f>
        <v>1.80142280705847</v>
      </c>
      <c r="G76" s="66">
        <f>'Glad70-before-LQ'!G76*G$93</f>
        <v>0.796619143751401</v>
      </c>
      <c r="H76" s="66">
        <f>'Glad70-before-LQ'!H76*H$93</f>
        <v>1.25449260973037</v>
      </c>
      <c r="I76" s="66">
        <f>'Glad70-before-LQ'!I76*I$93</f>
        <v>12.7352195788098</v>
      </c>
      <c r="J76" s="66">
        <f>'Glad70-before-LQ'!J76*J$93</f>
        <v>229.356103082877</v>
      </c>
      <c r="K76" s="69">
        <f>'Glad70-before-LQ'!K76*K$93</f>
        <v>220.52377</v>
      </c>
      <c r="L76" s="66">
        <f>'Glad70-before-LQ'!L76*L$93</f>
        <v>13.3655531098251</v>
      </c>
      <c r="M76" s="66">
        <f>'Glad70-before-LQ'!M76*M$93</f>
        <v>16.2108280528166</v>
      </c>
      <c r="N76" s="66">
        <f>'Glad70-before-LQ'!N76*N$93</f>
        <v>7.64533503640137</v>
      </c>
      <c r="O76" s="66">
        <f>'Glad70-before-LQ'!O76*O$93</f>
        <v>2.3753200422617</v>
      </c>
      <c r="P76" s="66">
        <f>'Glad70-before-LQ'!P76*P$93</f>
        <v>1.2223052012767</v>
      </c>
      <c r="Q76" s="66">
        <f>'Glad70-before-LQ'!Q76*Q$93</f>
        <v>1.59063973821078</v>
      </c>
      <c r="R76" s="66">
        <f>'Glad70-before-LQ'!R76*R$93</f>
        <v>0.284509770328217</v>
      </c>
      <c r="S76" s="66">
        <f>'Glad70-before-LQ'!S76*S$93</f>
        <v>0.915674015092663</v>
      </c>
      <c r="T76" s="66">
        <f>'Glad70-before-LQ'!T76*T$93</f>
        <v>4.41730053154167</v>
      </c>
      <c r="U76" s="66">
        <f>'Glad70-before-LQ'!U76*U$93</f>
        <v>77.07424583665519</v>
      </c>
      <c r="V76" s="66">
        <f>'Glad70-before-LQ'!V76*V$93</f>
        <v>2.63590745306258</v>
      </c>
      <c r="W76" s="66">
        <f>'Glad70-before-LQ'!W76*W$93</f>
        <v>58.6376193256805</v>
      </c>
      <c r="X76" s="10">
        <f>'Glad70-before-LQ'!X76*X$93</f>
        <v>0</v>
      </c>
      <c r="Y76" s="66">
        <f>'Glad70-before-LQ'!Y76*Y$93</f>
        <v>58.2802806756514</v>
      </c>
      <c r="Z76" s="66">
        <f>'Glad70-before-LQ'!Z76*Z$93</f>
        <v>20.1853417047174</v>
      </c>
      <c r="AA76" s="66">
        <f>'Glad70-before-LQ'!AA76*AA$93</f>
        <v>24.2214547664394</v>
      </c>
      <c r="AB76" s="66">
        <f>'Glad70-before-LQ'!AB76*AB$93</f>
        <v>0.871049088915787</v>
      </c>
      <c r="AC76" s="11">
        <f>'Glad70-before-LQ'!AC76*AC$93</f>
        <v>69.9488751604439</v>
      </c>
      <c r="AD76" s="66">
        <f>'Glad70-before-LQ'!AD76*AD$93</f>
        <v>0.14058654318278</v>
      </c>
      <c r="AE76" s="66">
        <f>'Glad70-before-LQ'!AE76*AE$93</f>
        <v>10.6726158601756</v>
      </c>
      <c r="AF76" s="66">
        <f>'Glad70-before-LQ'!AF76*AF$93</f>
        <v>21.8712353985248</v>
      </c>
      <c r="AG76" s="66">
        <f>'Glad70-before-LQ'!AG76*AG$93</f>
        <v>14.5013364340035</v>
      </c>
      <c r="AH76" s="66">
        <f>'Glad70-before-LQ'!AH76*AH$93</f>
        <v>206.076097230308</v>
      </c>
      <c r="AI76" s="66">
        <f>'Glad70-before-LQ'!AI76*AI$93</f>
        <v>153.713969946549</v>
      </c>
      <c r="AJ76" s="66">
        <f>'Glad70-before-LQ'!AJ76*AJ$93</f>
        <v>109.501493553247</v>
      </c>
      <c r="AK76" s="66">
        <f>'Glad70-before-LQ'!AK76*AK$93</f>
        <v>220.123302001122</v>
      </c>
      <c r="AL76" s="66">
        <f>'Glad70-before-LQ'!AL76*AL$93</f>
        <v>24.8391552958452</v>
      </c>
      <c r="AM76" s="66">
        <f>'Glad70-before-LQ'!AM76*AM$93</f>
        <v>106.906456890233</v>
      </c>
      <c r="AN76" s="66">
        <f>'Glad70-before-LQ'!AN76*AN$93</f>
        <v>80.8053987776227</v>
      </c>
      <c r="AO76" s="66">
        <f>'Glad70-before-LQ'!AO76*AO$93</f>
        <v>111.887363854430</v>
      </c>
      <c r="AP76" s="66">
        <f>'Glad70-before-LQ'!AP76*AP$93</f>
        <v>28.013638739264</v>
      </c>
      <c r="AQ76" s="66">
        <f>'Glad70-before-LQ'!AQ76*AQ$93</f>
        <v>4.47132743210888</v>
      </c>
      <c r="AR76" s="66">
        <f>'Glad70-before-LQ'!AR76*AR$93</f>
        <v>7.64783585014157</v>
      </c>
      <c r="AS76" s="66">
        <f>'Glad70-before-LQ'!AS76*AS$93</f>
        <v>124.083484576254</v>
      </c>
      <c r="AT76" s="66">
        <f>'Glad70-before-LQ'!AT76*AT$93</f>
        <v>2.62478154437419</v>
      </c>
      <c r="AU76" s="66">
        <f>'Glad70-before-LQ'!AU76*AU$93</f>
        <v>1.83496258542062</v>
      </c>
      <c r="AV76" s="66">
        <f>'Glad70-before-LQ'!AV76*AV$93</f>
        <v>0.956622831231745</v>
      </c>
      <c r="AW76" s="66">
        <f>'Glad70-before-LQ'!AW76*AW$93</f>
        <v>0.277294927362559</v>
      </c>
      <c r="AX76" s="66">
        <f>'Glad70-before-LQ'!AX76*AX$93</f>
        <v>3.21559521132242</v>
      </c>
      <c r="AY76" s="66">
        <f>'Glad70-before-LQ'!AY76*AY$93</f>
        <v>1.3582420819558</v>
      </c>
      <c r="AZ76" s="66">
        <f>'Glad70-before-LQ'!AZ76*AZ$93</f>
        <v>18.6230546734912</v>
      </c>
      <c r="BA76" s="66">
        <f>'Glad70-before-LQ'!BA76*BA$93</f>
        <v>2.74042235355556</v>
      </c>
      <c r="BB76" s="66">
        <f>'Glad70-before-LQ'!BB76*BB$93</f>
        <v>13.9349031657281</v>
      </c>
      <c r="BC76" s="66">
        <f>'Glad70-before-LQ'!BC76*BC$93</f>
        <v>34.8428094996895</v>
      </c>
      <c r="BD76" s="66">
        <f>'Glad70-before-LQ'!BD76*BD$93</f>
        <v>27.348534891051</v>
      </c>
      <c r="BE76" s="66">
        <f>'Glad70-before-LQ'!BE76*BE$93</f>
        <v>386.623441871022</v>
      </c>
      <c r="BF76" s="66">
        <f>'Glad70-before-LQ'!BF76*BF$93</f>
        <v>4.30335454369213</v>
      </c>
      <c r="BG76" s="66">
        <f>'Glad70-before-LQ'!BG76*BG$93</f>
        <v>242.566840392974</v>
      </c>
      <c r="BH76" s="66">
        <f>'Glad70-before-LQ'!BH76*BH$93</f>
        <v>21.6020264296732</v>
      </c>
      <c r="BI76" s="66">
        <f>'Glad70-before-LQ'!BI76*BI$93</f>
        <v>146.728693456538</v>
      </c>
      <c r="BJ76" s="66">
        <f>'Glad70-before-LQ'!BJ76*BJ$93</f>
        <v>1.02183851181075</v>
      </c>
      <c r="BK76" s="66">
        <f>'Glad70-before-LQ'!BK76*BK$93</f>
        <v>113.088602433081</v>
      </c>
      <c r="BL76" s="66">
        <f>'Glad70-before-LQ'!BL76*BL$93</f>
        <v>591.582238659167</v>
      </c>
      <c r="BM76" s="66">
        <f>'Glad70-before-LQ'!BM76*BM$93</f>
        <v>45.4445144286202</v>
      </c>
      <c r="BN76" s="66">
        <f>'Glad70-before-LQ'!BN76*BN$93</f>
        <v>3.6001645856209</v>
      </c>
      <c r="BO76" s="66">
        <f>'Glad70-before-LQ'!BO76*BO$93</f>
        <v>425.712319790212</v>
      </c>
      <c r="BP76" s="66">
        <f>'Glad70-before-LQ'!BP76*BP$93</f>
        <v>278.521190942063</v>
      </c>
      <c r="BQ76" s="66">
        <f>'Glad70-before-LQ'!BQ76*BQ$93</f>
        <v>1.02847526919819</v>
      </c>
      <c r="BR76" s="66">
        <f>'Glad70-before-LQ'!BR76*BR$93</f>
        <v>5.72187683945252</v>
      </c>
      <c r="BS76" s="66">
        <f>'Glad70-before-LQ'!BS76*BS$93</f>
        <v>0.66435001073622</v>
      </c>
      <c r="BT76" s="66">
        <f>'Glad70-before-LQ'!BT76*BT$93</f>
        <v>55.8310738477039</v>
      </c>
      <c r="BU76" s="66">
        <f>'Glad70-before-LQ'!BU76*BU$93</f>
        <v>50.8364919623761</v>
      </c>
      <c r="BV76" s="4">
        <f>SUM(D76:BU76)</f>
        <v>4548.639085372460</v>
      </c>
      <c r="BW76" s="66">
        <f>'Glad-base'!BW75*'Households'!$B$3/'Households'!$B$7</f>
        <v>0</v>
      </c>
      <c r="BX76" s="66">
        <f>'Glad-base'!BX75*'Households'!$B$3/'Households'!$B$7</f>
        <v>0</v>
      </c>
      <c r="BY76" s="66">
        <f>'Glad-base'!BY75*'Households'!$B$3/'Households'!$B$7</f>
        <v>0</v>
      </c>
      <c r="BZ76" s="66">
        <f>'Glad-base'!BZ75*'Households'!$B$3/'Households'!$B$7</f>
        <v>0</v>
      </c>
      <c r="CA76" s="66">
        <f>'Glad-base'!CA75*'Households'!$B$3/'Households'!$B$7</f>
        <v>0</v>
      </c>
      <c r="CB76" s="4">
        <v>0</v>
      </c>
      <c r="CC76" s="4">
        <v>0</v>
      </c>
      <c r="CD76" s="4">
        <f>SUM(BW76:CC76)</f>
        <v>0</v>
      </c>
      <c r="CE76" s="4">
        <f>SUM(CD76,BV76)</f>
        <v>4548.639085372460</v>
      </c>
      <c r="CF76" s="4"/>
      <c r="CG76" s="4"/>
    </row>
    <row r="77" ht="19" customHeight="1">
      <c r="A77" t="s" s="58">
        <v>1</v>
      </c>
      <c r="B77" s="59">
        <v>72</v>
      </c>
      <c r="C77" t="s" s="76">
        <v>226</v>
      </c>
      <c r="D77" s="77">
        <f>'Glad70-before-LQ'!D77*D$93</f>
        <v>64.524575973396</v>
      </c>
      <c r="E77" s="66">
        <f>'Glad70-before-LQ'!E77*E$93</f>
        <v>2.33530265572211</v>
      </c>
      <c r="F77" s="66">
        <f>'Glad70-before-LQ'!F77*F$93</f>
        <v>3.23325278896057</v>
      </c>
      <c r="G77" s="66">
        <f>'Glad70-before-LQ'!G77*G$93</f>
        <v>3.45102546975887</v>
      </c>
      <c r="H77" s="66">
        <f>'Glad70-before-LQ'!H77*H$93</f>
        <v>1.54099535652023</v>
      </c>
      <c r="I77" s="66">
        <f>'Glad70-before-LQ'!I77*I$93</f>
        <v>69.2219772038345</v>
      </c>
      <c r="J77" s="66">
        <f>'Glad70-before-LQ'!J77*J$93</f>
        <v>1155.099676178180</v>
      </c>
      <c r="K77" s="69">
        <f>'Glad70-before-LQ'!K77*K$93</f>
        <v>411.459</v>
      </c>
      <c r="L77" s="66">
        <f>'Glad70-before-LQ'!L77*L$93</f>
        <v>15.7132199664766</v>
      </c>
      <c r="M77" s="66">
        <f>'Glad70-before-LQ'!M77*M$93</f>
        <v>10.6590069708127</v>
      </c>
      <c r="N77" s="66">
        <f>'Glad70-before-LQ'!N77*N$93</f>
        <v>3.84623150351861</v>
      </c>
      <c r="O77" s="66">
        <f>'Glad70-before-LQ'!O77*O$93</f>
        <v>2.44321365055501</v>
      </c>
      <c r="P77" s="66">
        <f>'Glad70-before-LQ'!P77*P$93</f>
        <v>0.726426254630361</v>
      </c>
      <c r="Q77" s="66">
        <f>'Glad70-before-LQ'!Q77*Q$93</f>
        <v>0.891907524231177</v>
      </c>
      <c r="R77" s="66">
        <f>'Glad70-before-LQ'!R77*R$93</f>
        <v>0.158060983515676</v>
      </c>
      <c r="S77" s="66">
        <f>'Glad70-before-LQ'!S77*S$93</f>
        <v>0.273814841615157</v>
      </c>
      <c r="T77" s="66">
        <f>'Glad70-before-LQ'!T77*T$93</f>
        <v>29.1250584497253</v>
      </c>
      <c r="U77" s="66">
        <f>'Glad70-before-LQ'!U77*U$93</f>
        <v>74.8378761222676</v>
      </c>
      <c r="V77" s="66">
        <f>'Glad70-before-LQ'!V77*V$93</f>
        <v>1.41702138919673</v>
      </c>
      <c r="W77" s="66">
        <f>'Glad70-before-LQ'!W77*W$93</f>
        <v>36.5736775448833</v>
      </c>
      <c r="X77" s="10">
        <f>'Glad70-before-LQ'!X77*X$93</f>
        <v>0</v>
      </c>
      <c r="Y77" s="66">
        <f>'Glad70-before-LQ'!Y77*Y$93</f>
        <v>24.9687761391825</v>
      </c>
      <c r="Z77" s="66">
        <f>'Glad70-before-LQ'!Z77*Z$93</f>
        <v>2.32046393655656</v>
      </c>
      <c r="AA77" s="66">
        <f>'Glad70-before-LQ'!AA77*AA$93</f>
        <v>10.659054571608</v>
      </c>
      <c r="AB77" s="66">
        <f>'Glad70-before-LQ'!AB77*AB$93</f>
        <v>0.490112808033462</v>
      </c>
      <c r="AC77" s="11">
        <f>'Glad70-before-LQ'!AC77*AC$93</f>
        <v>168.051060713721</v>
      </c>
      <c r="AD77" s="66">
        <f>'Glad70-before-LQ'!AD77*AD$93</f>
        <v>0.88757402838898</v>
      </c>
      <c r="AE77" s="66">
        <f>'Glad70-before-LQ'!AE77*AE$93</f>
        <v>29.3158787492994</v>
      </c>
      <c r="AF77" s="66">
        <f>'Glad70-before-LQ'!AF77*AF$93</f>
        <v>11.2878510783397</v>
      </c>
      <c r="AG77" s="66">
        <f>'Glad70-before-LQ'!AG77*AG$93</f>
        <v>16.3357367857628</v>
      </c>
      <c r="AH77" s="66">
        <f>'Glad70-before-LQ'!AH77*AH$93</f>
        <v>188.894840238966</v>
      </c>
      <c r="AI77" s="66">
        <f>'Glad70-before-LQ'!AI77*AI$93</f>
        <v>122.291347123242</v>
      </c>
      <c r="AJ77" s="66">
        <f>'Glad70-before-LQ'!AJ77*AJ$93</f>
        <v>59.981597529190</v>
      </c>
      <c r="AK77" s="66">
        <f>'Glad70-before-LQ'!AK77*AK$93</f>
        <v>103.800000955737</v>
      </c>
      <c r="AL77" s="66">
        <f>'Glad70-before-LQ'!AL77*AL$93</f>
        <v>15.8697520727366</v>
      </c>
      <c r="AM77" s="66">
        <f>'Glad70-before-LQ'!AM77*AM$93</f>
        <v>31.9550607020748</v>
      </c>
      <c r="AN77" s="66">
        <f>'Glad70-before-LQ'!AN77*AN$93</f>
        <v>42.0154877314116</v>
      </c>
      <c r="AO77" s="66">
        <f>'Glad70-before-LQ'!AO77*AO$93</f>
        <v>49.1195919336164</v>
      </c>
      <c r="AP77" s="66">
        <f>'Glad70-before-LQ'!AP77*AP$93</f>
        <v>52.7416216215098</v>
      </c>
      <c r="AQ77" s="66">
        <f>'Glad70-before-LQ'!AQ77*AQ$93</f>
        <v>3.48633412147859</v>
      </c>
      <c r="AR77" s="66">
        <f>'Glad70-before-LQ'!AR77*AR$93</f>
        <v>3.06038603168513</v>
      </c>
      <c r="AS77" s="66">
        <f>'Glad70-before-LQ'!AS77*AS$93</f>
        <v>244.260189058577</v>
      </c>
      <c r="AT77" s="66">
        <f>'Glad70-before-LQ'!AT77*AT$93</f>
        <v>2.20329584297909</v>
      </c>
      <c r="AU77" s="66">
        <f>'Glad70-before-LQ'!AU77*AU$93</f>
        <v>0.80102647457137</v>
      </c>
      <c r="AV77" s="66">
        <f>'Glad70-before-LQ'!AV77*AV$93</f>
        <v>1.48892563985846</v>
      </c>
      <c r="AW77" s="66">
        <f>'Glad70-before-LQ'!AW77*AW$93</f>
        <v>0.499024011862485</v>
      </c>
      <c r="AX77" s="66">
        <f>'Glad70-before-LQ'!AX77*AX$93</f>
        <v>6.10761905883607</v>
      </c>
      <c r="AY77" s="66">
        <f>'Glad70-before-LQ'!AY77*AY$93</f>
        <v>1.53463715753447</v>
      </c>
      <c r="AZ77" s="66">
        <f>'Glad70-before-LQ'!AZ77*AZ$93</f>
        <v>73.67708846118271</v>
      </c>
      <c r="BA77" s="66">
        <f>'Glad70-before-LQ'!BA77*BA$93</f>
        <v>2.76942783881141</v>
      </c>
      <c r="BB77" s="66">
        <f>'Glad70-before-LQ'!BB77*BB$93</f>
        <v>10.3055782331659</v>
      </c>
      <c r="BC77" s="66">
        <f>'Glad70-before-LQ'!BC77*BC$93</f>
        <v>18.1508157023504</v>
      </c>
      <c r="BD77" s="66">
        <f>'Glad70-before-LQ'!BD77*BD$93</f>
        <v>326.973699412768</v>
      </c>
      <c r="BE77" s="66">
        <f>'Glad70-before-LQ'!BE77*BE$93</f>
        <v>132.533791163025</v>
      </c>
      <c r="BF77" s="66">
        <f>'Glad70-before-LQ'!BF77*BF$93</f>
        <v>1.46177709738108</v>
      </c>
      <c r="BG77" s="66">
        <f>'Glad70-before-LQ'!BG77*BG$93</f>
        <v>23.072405662108</v>
      </c>
      <c r="BH77" s="66">
        <f>'Glad70-before-LQ'!BH77*BH$93</f>
        <v>10.8938054245861</v>
      </c>
      <c r="BI77" s="66">
        <f>'Glad70-before-LQ'!BI77*BI$93</f>
        <v>25.1135387656869</v>
      </c>
      <c r="BJ77" s="66">
        <f>'Glad70-before-LQ'!BJ77*BJ$93</f>
        <v>0.464743848512108</v>
      </c>
      <c r="BK77" s="66">
        <f>'Glad70-before-LQ'!BK77*BK$93</f>
        <v>16.530080674274</v>
      </c>
      <c r="BL77" s="66">
        <f>'Glad70-before-LQ'!BL77*BL$93</f>
        <v>61.6415209489068</v>
      </c>
      <c r="BM77" s="66">
        <f>'Glad70-before-LQ'!BM77*BM$93</f>
        <v>4.64668163349231</v>
      </c>
      <c r="BN77" s="66">
        <f>'Glad70-before-LQ'!BN77*BN$93</f>
        <v>2.37760129099742</v>
      </c>
      <c r="BO77" s="66">
        <f>'Glad70-before-LQ'!BO77*BO$93</f>
        <v>95.7343117695761</v>
      </c>
      <c r="BP77" s="66">
        <f>'Glad70-before-LQ'!BP77*BP$93</f>
        <v>20.5475111574545</v>
      </c>
      <c r="BQ77" s="66">
        <f>'Glad70-before-LQ'!BQ77*BQ$93</f>
        <v>1.67055141856677</v>
      </c>
      <c r="BR77" s="66">
        <f>'Glad70-before-LQ'!BR77*BR$93</f>
        <v>1.71719952311934</v>
      </c>
      <c r="BS77" s="66">
        <f>'Glad70-before-LQ'!BS77*BS$93</f>
        <v>0.564588394858421</v>
      </c>
      <c r="BT77" s="66">
        <f>'Glad70-before-LQ'!BT77*BT$93</f>
        <v>27.3743934941784</v>
      </c>
      <c r="BU77" s="66">
        <f>'Glad70-before-LQ'!BU77*BU$93</f>
        <v>13.4680095093784</v>
      </c>
      <c r="BV77" s="4">
        <f>SUM(D77:BU77)</f>
        <v>3953.647688368940</v>
      </c>
      <c r="BW77" s="66">
        <f>'Glad-base'!BW76*'Households'!$B$3/'Households'!$B$7</f>
        <v>0</v>
      </c>
      <c r="BX77" s="66">
        <f>'Glad-base'!BX76*'Households'!$B$3/'Households'!$B$7</f>
        <v>0</v>
      </c>
      <c r="BY77" s="66">
        <f>'Glad-base'!BY76*'Households'!$B$3/'Households'!$B$7</f>
        <v>0</v>
      </c>
      <c r="BZ77" s="66">
        <f>'Glad-base'!BZ76*'Households'!$B$3/'Households'!$B$7</f>
        <v>0</v>
      </c>
      <c r="CA77" s="66">
        <f>'Glad-base'!CA76*'Households'!$B$3/'Households'!$B$7</f>
        <v>0</v>
      </c>
      <c r="CB77" s="4">
        <v>0</v>
      </c>
      <c r="CC77" s="4">
        <v>0</v>
      </c>
      <c r="CD77" s="4">
        <f>SUM(BW77:CC77)</f>
        <v>0</v>
      </c>
      <c r="CE77" s="4">
        <f>SUM(CD77,BV77)</f>
        <v>3953.647688368940</v>
      </c>
      <c r="CF77" s="4"/>
      <c r="CG77" s="4"/>
    </row>
    <row r="78" ht="19" customHeight="1">
      <c r="A78" t="s" s="58">
        <v>1</v>
      </c>
      <c r="B78" s="59">
        <v>73</v>
      </c>
      <c r="C78" t="s" s="76">
        <v>227</v>
      </c>
      <c r="D78" s="77">
        <f>'Glad70-before-LQ'!D78*D$93</f>
        <v>1.20674714189504</v>
      </c>
      <c r="E78" s="66">
        <f>'Glad70-before-LQ'!E78*E$93</f>
        <v>0.246076329332768</v>
      </c>
      <c r="F78" s="66">
        <f>'Glad70-before-LQ'!F78*F$93</f>
        <v>0.268290990823031</v>
      </c>
      <c r="G78" s="66">
        <f>'Glad70-before-LQ'!G78*G$93</f>
        <v>0.135445467162281</v>
      </c>
      <c r="H78" s="66">
        <f>'Glad70-before-LQ'!H78*H$93</f>
        <v>0.0578615940572687</v>
      </c>
      <c r="I78" s="66">
        <f>'Glad70-before-LQ'!I78*I$93</f>
        <v>0.0679503786723038</v>
      </c>
      <c r="J78" s="66">
        <f>'Glad70-before-LQ'!J78*J$93</f>
        <v>4.77579852166378</v>
      </c>
      <c r="K78" s="69">
        <f>'Glad70-before-LQ'!K78*K$93</f>
        <v>70</v>
      </c>
      <c r="L78" s="66">
        <f>'Glad70-before-LQ'!L78*L$93</f>
        <v>0.430362115073937</v>
      </c>
      <c r="M78" s="66">
        <f>'Glad70-before-LQ'!M78*M$93</f>
        <v>0.12736881050718</v>
      </c>
      <c r="N78" s="66">
        <f>'Glad70-before-LQ'!N78*N$93</f>
        <v>0.179401044350128</v>
      </c>
      <c r="O78" s="66">
        <f>'Glad70-before-LQ'!O78*O$93</f>
        <v>0.276483236677644</v>
      </c>
      <c r="P78" s="66">
        <f>'Glad70-before-LQ'!P78*P$93</f>
        <v>0.0610997284557181</v>
      </c>
      <c r="Q78" s="66">
        <f>'Glad70-before-LQ'!Q78*Q$93</f>
        <v>0.0219131714280951</v>
      </c>
      <c r="R78" s="66">
        <f>'Glad70-before-LQ'!R78*R$93</f>
        <v>0.00150724096280847</v>
      </c>
      <c r="S78" s="66">
        <f>'Glad70-before-LQ'!S78*S$93</f>
        <v>0.00405943179307508</v>
      </c>
      <c r="T78" s="66">
        <f>'Glad70-before-LQ'!T78*T$93</f>
        <v>0.8594113028375751</v>
      </c>
      <c r="U78" s="66">
        <f>'Glad70-before-LQ'!U78*U$93</f>
        <v>2.29550827511489</v>
      </c>
      <c r="V78" s="66">
        <f>'Glad70-before-LQ'!V78*V$93</f>
        <v>0.0393891257692382</v>
      </c>
      <c r="W78" s="66">
        <f>'Glad70-before-LQ'!W78*W$93</f>
        <v>0.702373530198711</v>
      </c>
      <c r="X78" s="10">
        <f>'Glad70-before-LQ'!X78*X$93</f>
        <v>0</v>
      </c>
      <c r="Y78" s="66">
        <f>'Glad70-before-LQ'!Y78*Y$93</f>
        <v>0.823204084514249</v>
      </c>
      <c r="Z78" s="66">
        <f>'Glad70-before-LQ'!Z78*Z$93</f>
        <v>0.161327005239604</v>
      </c>
      <c r="AA78" s="66">
        <f>'Glad70-before-LQ'!AA78*AA$93</f>
        <v>0.09644227996894821</v>
      </c>
      <c r="AB78" s="66">
        <f>'Glad70-before-LQ'!AB78*AB$93</f>
        <v>0.00626966293755901</v>
      </c>
      <c r="AC78" s="11">
        <f>'Glad70-before-LQ'!AC78*AC$93</f>
        <v>1.85345384853271</v>
      </c>
      <c r="AD78" s="66">
        <f>'Glad70-before-LQ'!AD78*AD$93</f>
        <v>0.00322765971491525</v>
      </c>
      <c r="AE78" s="66">
        <f>'Glad70-before-LQ'!AE78*AE$93</f>
        <v>0.236962022405946</v>
      </c>
      <c r="AF78" s="66">
        <f>'Glad70-before-LQ'!AF78*AF$93</f>
        <v>0.388876299417523</v>
      </c>
      <c r="AG78" s="66">
        <f>'Glad70-before-LQ'!AG78*AG$93</f>
        <v>0.3467873892104</v>
      </c>
      <c r="AH78" s="66">
        <f>'Glad70-before-LQ'!AH78*AH$93</f>
        <v>2.07681802359005</v>
      </c>
      <c r="AI78" s="66">
        <f>'Glad70-before-LQ'!AI78*AI$93</f>
        <v>3.73569502818449</v>
      </c>
      <c r="AJ78" s="66">
        <f>'Glad70-before-LQ'!AJ78*AJ$93</f>
        <v>0.405673447126897</v>
      </c>
      <c r="AK78" s="66">
        <f>'Glad70-before-LQ'!AK78*AK$93</f>
        <v>1.34640347660023</v>
      </c>
      <c r="AL78" s="66">
        <f>'Glad70-before-LQ'!AL78*AL$93</f>
        <v>1.85226158695892</v>
      </c>
      <c r="AM78" s="66">
        <f>'Glad70-before-LQ'!AM78*AM$93</f>
        <v>8.763244637304849</v>
      </c>
      <c r="AN78" s="66">
        <f>'Glad70-before-LQ'!AN78*AN$93</f>
        <v>4.47339019596214</v>
      </c>
      <c r="AO78" s="66">
        <f>'Glad70-before-LQ'!AO78*AO$93</f>
        <v>-0.675989043291406</v>
      </c>
      <c r="AP78" s="66">
        <f>'Glad70-before-LQ'!AP78*AP$93</f>
        <v>0.909603020991811</v>
      </c>
      <c r="AQ78" s="66">
        <f>'Glad70-before-LQ'!AQ78*AQ$93</f>
        <v>0.12002369405927</v>
      </c>
      <c r="AR78" s="66">
        <f>'Glad70-before-LQ'!AR78*AR$93</f>
        <v>0.402589923085658</v>
      </c>
      <c r="AS78" s="66">
        <f>'Glad70-before-LQ'!AS78*AS$93</f>
        <v>0.554472357826728</v>
      </c>
      <c r="AT78" s="66">
        <f>'Glad70-before-LQ'!AT78*AT$93</f>
        <v>0.0186613207513956</v>
      </c>
      <c r="AU78" s="66">
        <f>'Glad70-before-LQ'!AU78*AU$93</f>
        <v>0.0171030569460021</v>
      </c>
      <c r="AV78" s="66">
        <f>'Glad70-before-LQ'!AV78*AV$93</f>
        <v>0.00574539775899249</v>
      </c>
      <c r="AW78" s="66">
        <f>'Glad70-before-LQ'!AW78*AW$93</f>
        <v>0.000399232566663753</v>
      </c>
      <c r="AX78" s="66">
        <f>'Glad70-before-LQ'!AX78*AX$93</f>
        <v>0.16855343684146</v>
      </c>
      <c r="AY78" s="66">
        <f>'Glad70-before-LQ'!AY78*AY$93</f>
        <v>0.00164466358592667</v>
      </c>
      <c r="AZ78" s="66">
        <f>'Glad70-before-LQ'!AZ78*AZ$93</f>
        <v>1.28883877309834</v>
      </c>
      <c r="BA78" s="66">
        <f>'Glad70-before-LQ'!BA78*BA$93</f>
        <v>0.738435709316948</v>
      </c>
      <c r="BB78" s="66">
        <f>'Glad70-before-LQ'!BB78*BB$93</f>
        <v>0.193599537982281</v>
      </c>
      <c r="BC78" s="66">
        <f>'Glad70-before-LQ'!BC78*BC$93</f>
        <v>0.674381119044585</v>
      </c>
      <c r="BD78" s="66">
        <f>'Glad70-before-LQ'!BD78*BD$93</f>
        <v>4.53413323370854</v>
      </c>
      <c r="BE78" s="66">
        <f>'Glad70-before-LQ'!BE78*BE$93</f>
        <v>2.49076395269085</v>
      </c>
      <c r="BF78" s="66">
        <f>'Glad70-before-LQ'!BF78*BF$93</f>
        <v>0.0108608572947942</v>
      </c>
      <c r="BG78" s="66">
        <f>'Glad70-before-LQ'!BG78*BG$93</f>
        <v>0.490416216387554</v>
      </c>
      <c r="BH78" s="66">
        <f>'Glad70-before-LQ'!BH78*BH$93</f>
        <v>0.178180343498583</v>
      </c>
      <c r="BI78" s="66">
        <f>'Glad70-before-LQ'!BI78*BI$93</f>
        <v>0.169943024737247</v>
      </c>
      <c r="BJ78" s="66">
        <f>'Glad70-before-LQ'!BJ78*BJ$93</f>
        <v>0.0161663672403471</v>
      </c>
      <c r="BK78" s="66">
        <f>'Glad70-before-LQ'!BK78*BK$93</f>
        <v>0.651789796447855</v>
      </c>
      <c r="BL78" s="66">
        <f>'Glad70-before-LQ'!BL78*BL$93</f>
        <v>0.63601135336618</v>
      </c>
      <c r="BM78" s="66">
        <f>'Glad70-before-LQ'!BM78*BM$93</f>
        <v>0.117778124747772</v>
      </c>
      <c r="BN78" s="66">
        <f>'Glad70-before-LQ'!BN78*BN$93</f>
        <v>0.0158192819329018</v>
      </c>
      <c r="BO78" s="66">
        <f>'Glad70-before-LQ'!BO78*BO$93</f>
        <v>0.929158004467448</v>
      </c>
      <c r="BP78" s="66">
        <f>'Glad70-before-LQ'!BP78*BP$93</f>
        <v>0.373961181641309</v>
      </c>
      <c r="BQ78" s="66">
        <f>'Glad70-before-LQ'!BQ78*BQ$93</f>
        <v>0.00357967065191391</v>
      </c>
      <c r="BR78" s="66">
        <f>'Glad70-before-LQ'!BR78*BR$93</f>
        <v>0.0432786470471329</v>
      </c>
      <c r="BS78" s="66">
        <f>'Glad70-before-LQ'!BS78*BS$93</f>
        <v>0.0209240636652196</v>
      </c>
      <c r="BT78" s="66">
        <f>'Glad70-before-LQ'!BT78*BT$93</f>
        <v>0.696703505586496</v>
      </c>
      <c r="BU78" s="66">
        <f>'Glad70-before-LQ'!BU78*BU$93</f>
        <v>0.226674554994092</v>
      </c>
      <c r="BV78" s="4">
        <f>SUM(D78:BU78)</f>
        <v>124.351288465116</v>
      </c>
      <c r="BW78" s="66">
        <f>'Glad-base'!BW77*'Households'!$B$3/'Households'!$B$7</f>
        <v>206.891013424356</v>
      </c>
      <c r="BX78" s="66">
        <f>'Glad-base'!BX77*'Households'!$B$3/'Households'!$B$7</f>
        <v>0</v>
      </c>
      <c r="BY78" s="66">
        <f>'Glad-base'!BY77*'Households'!$B$3/'Households'!$B$7</f>
        <v>96.9403059983419</v>
      </c>
      <c r="BZ78" s="66">
        <f>'Glad-base'!BZ77*'Households'!$B$3/'Households'!$B$7</f>
        <v>0.752991514109166</v>
      </c>
      <c r="CA78" s="66">
        <f>'Glad-base'!CA77*'Households'!$B$3/'Households'!$B$7</f>
        <v>3.04279799255407</v>
      </c>
      <c r="CB78" s="4">
        <f>'Glad-base'!CB77/'Glad-base'!CB$81*CB$87</f>
        <v>3.05734170306284</v>
      </c>
      <c r="CC78" s="67">
        <f>'Glad-base'!CC77/'Glad-base'!CC$81*CC$87</f>
        <v>6.08143366875774</v>
      </c>
      <c r="CD78" s="4">
        <f>SUM(BW78:CC78)</f>
        <v>316.765884301182</v>
      </c>
      <c r="CE78" s="4">
        <f>SUM(CD78,BV78)</f>
        <v>441.117172766298</v>
      </c>
      <c r="CF78" s="4"/>
      <c r="CG78" s="4"/>
    </row>
    <row r="79" ht="19" customHeight="1">
      <c r="A79" t="s" s="58">
        <v>1</v>
      </c>
      <c r="B79" s="59">
        <v>74</v>
      </c>
      <c r="C79" t="s" s="76">
        <v>228</v>
      </c>
      <c r="D79" s="77">
        <f>'Glad70-before-LQ'!D79*D$93</f>
        <v>1.8375164926567</v>
      </c>
      <c r="E79" s="66">
        <f>'Glad70-before-LQ'!E79*E$93</f>
        <v>0.09147498881860811</v>
      </c>
      <c r="F79" s="66">
        <f>'Glad70-before-LQ'!F79*F$93</f>
        <v>-0.0109508985231518</v>
      </c>
      <c r="G79" s="66">
        <f>'Glad70-before-LQ'!G79*G$93</f>
        <v>0.0743114872902426</v>
      </c>
      <c r="H79" s="66">
        <f>'Glad70-before-LQ'!H79*H$93</f>
        <v>0.0723210817139458</v>
      </c>
      <c r="I79" s="66">
        <f>'Glad70-before-LQ'!I79*I$93</f>
        <v>0.777919101642352</v>
      </c>
      <c r="J79" s="66">
        <f>'Glad70-before-LQ'!J79*J$93</f>
        <v>12.4787411456937</v>
      </c>
      <c r="K79" s="69">
        <f>'Glad70-before-LQ'!K79*K$93</f>
        <v>210</v>
      </c>
      <c r="L79" s="66">
        <f>'Glad70-before-LQ'!L79*L$93</f>
        <v>1.77627703968865</v>
      </c>
      <c r="M79" s="66">
        <f>'Glad70-before-LQ'!M79*M$93</f>
        <v>0.7913690594480181</v>
      </c>
      <c r="N79" s="66">
        <f>'Glad70-before-LQ'!N79*N$93</f>
        <v>0.320470200323805</v>
      </c>
      <c r="O79" s="66">
        <f>'Glad70-before-LQ'!O79*O$93</f>
        <v>0.121443496524652</v>
      </c>
      <c r="P79" s="66">
        <f>'Glad70-before-LQ'!P79*P$93</f>
        <v>0.0469183995195556</v>
      </c>
      <c r="Q79" s="66">
        <f>'Glad70-before-LQ'!Q79*Q$93</f>
        <v>0.0916971409422046</v>
      </c>
      <c r="R79" s="66">
        <f>'Glad70-before-LQ'!R79*R$93</f>
        <v>0.0160739983236281</v>
      </c>
      <c r="S79" s="66">
        <f>'Glad70-before-LQ'!S79*S$93</f>
        <v>0.0452132531679349</v>
      </c>
      <c r="T79" s="66">
        <f>'Glad70-before-LQ'!T79*T$93</f>
        <v>0.145625292248626</v>
      </c>
      <c r="U79" s="66">
        <f>'Glad70-before-LQ'!U79*U$93</f>
        <v>3.72131920474101</v>
      </c>
      <c r="V79" s="66">
        <f>'Glad70-before-LQ'!V79*V$93</f>
        <v>0.138871634272089</v>
      </c>
      <c r="W79" s="66">
        <f>'Glad70-before-LQ'!W79*W$93</f>
        <v>3.70090784680367</v>
      </c>
      <c r="X79" s="10">
        <f>'Glad70-before-LQ'!X79*X$93</f>
        <v>0</v>
      </c>
      <c r="Y79" s="66">
        <f>'Glad70-before-LQ'!Y79*Y$93</f>
        <v>2.96196562630003</v>
      </c>
      <c r="Z79" s="66">
        <f>'Glad70-before-LQ'!Z79*Z$93</f>
        <v>0.406243686371946</v>
      </c>
      <c r="AA79" s="66">
        <f>'Glad70-before-LQ'!AA79*AA$93</f>
        <v>0.843247386042604</v>
      </c>
      <c r="AB79" s="66">
        <f>'Glad70-before-LQ'!AB79*AB$93</f>
        <v>0.0444268119143158</v>
      </c>
      <c r="AC79" s="11">
        <f>'Glad70-before-LQ'!AC79*AC$93</f>
        <v>20.8926109454527</v>
      </c>
      <c r="AD79" s="66">
        <f>'Glad70-before-LQ'!AD79*AD$93</f>
        <v>0.0926445883646891</v>
      </c>
      <c r="AE79" s="66">
        <f>'Glad70-before-LQ'!AE79*AE$93</f>
        <v>1.61989311335797</v>
      </c>
      <c r="AF79" s="66">
        <f>'Glad70-before-LQ'!AF79*AF$93</f>
        <v>1.34340172485321</v>
      </c>
      <c r="AG79" s="66">
        <f>'Glad70-before-LQ'!AG79*AG$93</f>
        <v>1.08831550563283</v>
      </c>
      <c r="AH79" s="66">
        <f>'Glad70-before-LQ'!AH79*AH$93</f>
        <v>8.35730278344279</v>
      </c>
      <c r="AI79" s="66">
        <f>'Glad70-before-LQ'!AI79*AI$93</f>
        <v>8.166100988527241</v>
      </c>
      <c r="AJ79" s="66">
        <f>'Glad70-before-LQ'!AJ79*AJ$93</f>
        <v>5.859358945567</v>
      </c>
      <c r="AK79" s="66">
        <f>'Glad70-before-LQ'!AK79*AK$93</f>
        <v>13.0915320681922</v>
      </c>
      <c r="AL79" s="66">
        <f>'Glad70-before-LQ'!AL79*AL$93</f>
        <v>3.16659844469231</v>
      </c>
      <c r="AM79" s="66">
        <f>'Glad70-before-LQ'!AM79*AM$93</f>
        <v>6.11387348705532</v>
      </c>
      <c r="AN79" s="66">
        <f>'Glad70-before-LQ'!AN79*AN$93</f>
        <v>9.25624321499232</v>
      </c>
      <c r="AO79" s="66">
        <f>'Glad70-before-LQ'!AO79*AO$93</f>
        <v>1.96293620797245</v>
      </c>
      <c r="AP79" s="66">
        <f>'Glad70-before-LQ'!AP79*AP$93</f>
        <v>1.50592560113331</v>
      </c>
      <c r="AQ79" s="66">
        <f>'Glad70-before-LQ'!AQ79*AQ$93</f>
        <v>0.218686588231679</v>
      </c>
      <c r="AR79" s="66">
        <f>'Glad70-before-LQ'!AR79*AR$93</f>
        <v>0.5716058436821581</v>
      </c>
      <c r="AS79" s="66">
        <f>'Glad70-before-LQ'!AS79*AS$93</f>
        <v>10.371982550258</v>
      </c>
      <c r="AT79" s="66">
        <f>'Glad70-before-LQ'!AT79*AT$93</f>
        <v>0.119834170004489</v>
      </c>
      <c r="AU79" s="66">
        <f>'Glad70-before-LQ'!AU79*AU$93</f>
        <v>0.128785328294827</v>
      </c>
      <c r="AV79" s="66">
        <f>'Glad70-before-LQ'!AV79*AV$93</f>
        <v>0.0556563258349648</v>
      </c>
      <c r="AW79" s="66">
        <f>'Glad70-before-LQ'!AW79*AW$93</f>
        <v>0.0113535977002974</v>
      </c>
      <c r="AX79" s="66">
        <f>'Glad70-before-LQ'!AX79*AX$93</f>
        <v>0.059097878623105</v>
      </c>
      <c r="AY79" s="66">
        <f>'Glad70-before-LQ'!AY79*AY$93</f>
        <v>0.0374839535604685</v>
      </c>
      <c r="AZ79" s="66">
        <f>'Glad70-before-LQ'!AZ79*AZ$93</f>
        <v>2.44280571875018</v>
      </c>
      <c r="BA79" s="66">
        <f>'Glad70-before-LQ'!BA79*BA$93</f>
        <v>0.42077820391697</v>
      </c>
      <c r="BB79" s="66">
        <f>'Glad70-before-LQ'!BB79*BB$93</f>
        <v>0.818551269036782</v>
      </c>
      <c r="BC79" s="66">
        <f>'Glad70-before-LQ'!BC79*BC$93</f>
        <v>2.07306270712123</v>
      </c>
      <c r="BD79" s="66">
        <f>'Glad70-before-LQ'!BD79*BD$93</f>
        <v>37.3956355493956</v>
      </c>
      <c r="BE79" s="66">
        <f>'Glad70-before-LQ'!BE79*BE$93</f>
        <v>16.2881037525204</v>
      </c>
      <c r="BF79" s="66">
        <f>'Glad70-before-LQ'!BF79*BF$93</f>
        <v>0.173085621729709</v>
      </c>
      <c r="BG79" s="66">
        <f>'Glad70-before-LQ'!BG79*BG$93</f>
        <v>9.746354100242529</v>
      </c>
      <c r="BH79" s="66">
        <f>'Glad70-before-LQ'!BH79*BH$93</f>
        <v>0.976174046564272</v>
      </c>
      <c r="BI79" s="66">
        <f>'Glad70-before-LQ'!BI79*BI$93</f>
        <v>3.53615529761838</v>
      </c>
      <c r="BJ79" s="66">
        <f>'Glad70-before-LQ'!BJ79*BJ$93</f>
        <v>0</v>
      </c>
      <c r="BK79" s="66">
        <f>'Glad70-before-LQ'!BK79*BK$93</f>
        <v>4.50420895643708</v>
      </c>
      <c r="BL79" s="66">
        <f>'Glad70-before-LQ'!BL79*BL$93</f>
        <v>8.06431526950395</v>
      </c>
      <c r="BM79" s="66">
        <f>'Glad70-before-LQ'!BM79*BM$93</f>
        <v>0.698040520397435</v>
      </c>
      <c r="BN79" s="66">
        <f>'Glad70-before-LQ'!BN79*BN$93</f>
        <v>0.0106618891972978</v>
      </c>
      <c r="BO79" s="66">
        <f>'Glad70-before-LQ'!BO79*BO$93</f>
        <v>9.853613805944541</v>
      </c>
      <c r="BP79" s="66">
        <f>'Glad70-before-LQ'!BP79*BP$93</f>
        <v>4.70110152445618</v>
      </c>
      <c r="BQ79" s="66">
        <f>'Glad70-before-LQ'!BQ79*BQ$93</f>
        <v>-0.194160751755171</v>
      </c>
      <c r="BR79" s="66">
        <f>'Glad70-before-LQ'!BR79*BR$93</f>
        <v>0.285139135047245</v>
      </c>
      <c r="BS79" s="66">
        <f>'Glad70-before-LQ'!BS79*BS$93</f>
        <v>0.0508160730877541</v>
      </c>
      <c r="BT79" s="66">
        <f>'Glad70-before-LQ'!BT79*BT$93</f>
        <v>3.12867982903243</v>
      </c>
      <c r="BU79" s="66">
        <f>'Glad70-before-LQ'!BU79*BU$93</f>
        <v>3.18989587556833</v>
      </c>
      <c r="BV79" s="4">
        <f>SUM(D79:BU79)</f>
        <v>442.747645725165</v>
      </c>
      <c r="BW79" s="66">
        <f>'Glad-base'!BW78*'Households'!$B$3/'Households'!$B$7</f>
        <v>0</v>
      </c>
      <c r="BX79" s="66">
        <f>'Glad-base'!BX78*'Households'!$B$3/'Households'!$B$7</f>
        <v>0</v>
      </c>
      <c r="BY79" s="66">
        <f>'Glad-base'!BY78*'Households'!$B$3/'Households'!$B$7</f>
        <v>0</v>
      </c>
      <c r="BZ79" s="66">
        <f>'Glad-base'!BZ78*'Households'!$B$3/'Households'!$B$7</f>
        <v>0</v>
      </c>
      <c r="CA79" s="66">
        <f>'Glad-base'!CA78*'Households'!$B$3/'Households'!$B$7</f>
        <v>0</v>
      </c>
      <c r="CB79" s="4">
        <v>0</v>
      </c>
      <c r="CC79" s="4">
        <v>0</v>
      </c>
      <c r="CD79" s="4">
        <f>SUM(BW79:CC79)</f>
        <v>0</v>
      </c>
      <c r="CE79" s="4">
        <f>SUM(CD79,BV79)</f>
        <v>442.747645725165</v>
      </c>
      <c r="CF79" s="4"/>
      <c r="CG79" s="4"/>
    </row>
    <row r="80" ht="19" customHeight="1">
      <c r="A80" t="s" s="58">
        <v>1</v>
      </c>
      <c r="B80" s="59">
        <v>75</v>
      </c>
      <c r="C80" t="s" s="76">
        <v>85</v>
      </c>
      <c r="D80" s="77">
        <f>SUM('Glad-imports'!D5:D74)*D93</f>
        <v>26.7596525059446</v>
      </c>
      <c r="E80" s="66">
        <f>SUM('Glad-imports'!E5:E74)*E93</f>
        <v>1.02664134245295</v>
      </c>
      <c r="F80" s="66">
        <f>SUM('Glad-imports'!F5:F74)*F93</f>
        <v>2.19800104749661</v>
      </c>
      <c r="G80" s="66">
        <f>SUM('Glad-imports'!G5:G74)*G93</f>
        <v>0.713566051505067</v>
      </c>
      <c r="H80" s="66">
        <f>SUM('Glad-imports'!H5:H74)*H93</f>
        <v>1.59658006713625</v>
      </c>
      <c r="I80" s="66">
        <f>SUM('Glad-imports'!I5:I74)*I93</f>
        <v>5.03475853191703</v>
      </c>
      <c r="J80" s="66">
        <f>SUM('Glad-imports'!J5:J74)*J93</f>
        <v>211.624641368809</v>
      </c>
      <c r="K80" s="69">
        <f>SUM('Glad-imports'!K5:K74)*K93</f>
        <v>16.9396787851668</v>
      </c>
      <c r="L80" s="66">
        <f>SUM('Glad-imports'!L5:L74)*L93</f>
        <v>4.0903152654136</v>
      </c>
      <c r="M80" s="66">
        <f>SUM('Glad-imports'!M5:M74)*M93</f>
        <v>2.21844575648956</v>
      </c>
      <c r="N80" s="66">
        <f>SUM('Glad-imports'!N5:N74)*N93</f>
        <v>13.2505356796412</v>
      </c>
      <c r="O80" s="66">
        <f>SUM('Glad-imports'!O5:O74)*O93</f>
        <v>3.21707622027983</v>
      </c>
      <c r="P80" s="66">
        <f>SUM('Glad-imports'!P5:P74)*P93</f>
        <v>0.869212713299176</v>
      </c>
      <c r="Q80" s="66">
        <f>SUM('Glad-imports'!Q5:Q74)*Q93</f>
        <v>1.60599991906187</v>
      </c>
      <c r="R80" s="66">
        <f>SUM('Glad-imports'!R5:R74)*R93</f>
        <v>0.272893612021922</v>
      </c>
      <c r="S80" s="66">
        <f>SUM('Glad-imports'!S5:S74)*S93</f>
        <v>0.428955531141419</v>
      </c>
      <c r="T80" s="66">
        <f>SUM('Glad-imports'!T5:T74)*T93</f>
        <v>4.7675036283015</v>
      </c>
      <c r="U80" s="66">
        <f>SUM('Glad-imports'!U5:U74)*U93</f>
        <v>42.6114009400131</v>
      </c>
      <c r="V80" s="66">
        <f>SUM('Glad-imports'!V5:V74)*V93</f>
        <v>1.36761156772068</v>
      </c>
      <c r="W80" s="66">
        <f>SUM('Glad-imports'!W5:W74)*W93</f>
        <v>21.0704772544741</v>
      </c>
      <c r="X80" s="10">
        <f>SUM('Glad-imports'!X5:X74)*X93</f>
        <v>0</v>
      </c>
      <c r="Y80" s="66">
        <f>SUM('Glad-imports'!Y5:Y74)*Y93</f>
        <v>13.0876397808427</v>
      </c>
      <c r="Z80" s="66">
        <f>SUM('Glad-imports'!Z5:Z74)*Z93</f>
        <v>3.98746945412684</v>
      </c>
      <c r="AA80" s="66">
        <f>SUM('Glad-imports'!AA5:AA74)*AA93</f>
        <v>4.10194807874485</v>
      </c>
      <c r="AB80" s="66">
        <f>SUM('Glad-imports'!AB5:AB74)*AB93</f>
        <v>0.494003742512104</v>
      </c>
      <c r="AC80" s="11">
        <f>SUM('Glad-imports'!AC5:AC74)*AC93</f>
        <v>24.8838807596356</v>
      </c>
      <c r="AD80" s="66">
        <f>SUM('Glad-imports'!AD5:AD74)*AD93</f>
        <v>0.257719293569356</v>
      </c>
      <c r="AE80" s="66">
        <f>SUM('Glad-imports'!AE5:AE74)*AE93</f>
        <v>7.59987555347215</v>
      </c>
      <c r="AF80" s="66">
        <f>SUM('Glad-imports'!AF5:AF74)*AF93</f>
        <v>20.2493074096981</v>
      </c>
      <c r="AG80" s="66">
        <f>SUM('Glad-imports'!AG5:AG74)*AG93</f>
        <v>23.9192400036996</v>
      </c>
      <c r="AH80" s="66">
        <f>SUM('Glad-imports'!AH5:AH74)*AH93</f>
        <v>76.02999985318149</v>
      </c>
      <c r="AI80" s="66">
        <f>SUM('Glad-imports'!AI5:AI74)*AI93</f>
        <v>87.3411190004262</v>
      </c>
      <c r="AJ80" s="66">
        <f>SUM('Glad-imports'!AJ5:AJ74)*AJ93</f>
        <v>35.9299573150794</v>
      </c>
      <c r="AK80" s="66">
        <f>SUM('Glad-imports'!AK5:AK74)*AK93</f>
        <v>58.0022411762174</v>
      </c>
      <c r="AL80" s="66">
        <f>SUM('Glad-imports'!AL5:AL74)*AL93</f>
        <v>15.5968647500149</v>
      </c>
      <c r="AM80" s="66">
        <f>SUM('Glad-imports'!AM5:AM74)*AM93</f>
        <v>61.7779367587211</v>
      </c>
      <c r="AN80" s="66">
        <f>SUM('Glad-imports'!AN5:AN74)*AN93</f>
        <v>23.1425989280126</v>
      </c>
      <c r="AO80" s="66">
        <f>SUM('Glad-imports'!AO5:AO74)*AO93</f>
        <v>24.6470937066256</v>
      </c>
      <c r="AP80" s="66">
        <f>SUM('Glad-imports'!AP5:AP74)*AP93</f>
        <v>15.3244556503031</v>
      </c>
      <c r="AQ80" s="66">
        <f>SUM('Glad-imports'!AQ5:AQ74)*AQ93</f>
        <v>2.11001002954308</v>
      </c>
      <c r="AR80" s="66">
        <f>SUM('Glad-imports'!AR5:AR74)*AR93</f>
        <v>4.1121280370536</v>
      </c>
      <c r="AS80" s="66">
        <f>SUM('Glad-imports'!AS5:AS74)*AS93</f>
        <v>70.6742501896246</v>
      </c>
      <c r="AT80" s="66">
        <f>SUM('Glad-imports'!AT5:AT74)*AT93</f>
        <v>1.34721694678609</v>
      </c>
      <c r="AU80" s="66">
        <f>SUM('Glad-imports'!AU5:AU74)*AU93</f>
        <v>2.29611908942644</v>
      </c>
      <c r="AV80" s="66">
        <f>SUM('Glad-imports'!AV5:AV74)*AV93</f>
        <v>1.10471326871077</v>
      </c>
      <c r="AW80" s="66">
        <f>SUM('Glad-imports'!AW5:AW74)*AW93</f>
        <v>0.416042872603783</v>
      </c>
      <c r="AX80" s="66">
        <f>SUM('Glad-imports'!AX5:AX74)*AX93</f>
        <v>5.70881694803423</v>
      </c>
      <c r="AY80" s="66">
        <f>SUM('Glad-imports'!AY5:AY74)*AY93</f>
        <v>0.262190990912325</v>
      </c>
      <c r="AZ80" s="66">
        <f>SUM('Glad-imports'!AZ5:AZ74)*AZ93</f>
        <v>11.374675116928</v>
      </c>
      <c r="BA80" s="66">
        <f>SUM('Glad-imports'!BA5:BA74)*BA93</f>
        <v>7.53823200664579</v>
      </c>
      <c r="BB80" s="66">
        <f>SUM('Glad-imports'!BB5:BB74)*BB93</f>
        <v>6.32853446871562</v>
      </c>
      <c r="BC80" s="66">
        <f>SUM('Glad-imports'!BC5:BC74)*BC93</f>
        <v>25.9331350521871</v>
      </c>
      <c r="BD80" s="66">
        <f>SUM('Glad-imports'!BD5:BD74)*BD93</f>
        <v>66.411508467575</v>
      </c>
      <c r="BE80" s="66">
        <f>SUM('Glad-imports'!BE5:BE74)*BE93</f>
        <v>103.097417953399</v>
      </c>
      <c r="BF80" s="66">
        <f>SUM('Glad-imports'!BF5:BF74)*BF93</f>
        <v>1.2659723035068</v>
      </c>
      <c r="BG80" s="66">
        <f>SUM('Glad-imports'!BG5:BG74)*BG93</f>
        <v>39.5849638243863</v>
      </c>
      <c r="BH80" s="66">
        <f>SUM('Glad-imports'!BH5:BH74)*BH93</f>
        <v>8.394385091334479</v>
      </c>
      <c r="BI80" s="66">
        <f>SUM('Glad-imports'!BI5:BI74)*BI93</f>
        <v>33.0514941252533</v>
      </c>
      <c r="BJ80" s="66">
        <f>SUM('Glad-imports'!BJ5:BJ74)*BJ93</f>
        <v>0.185195651345668</v>
      </c>
      <c r="BK80" s="66">
        <f>SUM('Glad-imports'!BK5:BK74)*BK93</f>
        <v>19.8927753617524</v>
      </c>
      <c r="BL80" s="66">
        <f>SUM('Glad-imports'!BL5:BL74)*BL93</f>
        <v>72.0304103604673</v>
      </c>
      <c r="BM80" s="66">
        <f>SUM('Glad-imports'!BM5:BM74)*BM93</f>
        <v>8.64586771894982</v>
      </c>
      <c r="BN80" s="66">
        <f>SUM('Glad-imports'!BN5:BN74)*BN93</f>
        <v>1.50477721999293</v>
      </c>
      <c r="BO80" s="66">
        <f>SUM('Glad-imports'!BO5:BO74)*BO93</f>
        <v>73.1162510914709</v>
      </c>
      <c r="BP80" s="66">
        <f>SUM('Glad-imports'!BP5:BP74)*BP93</f>
        <v>25.2955514064426</v>
      </c>
      <c r="BQ80" s="66">
        <f>SUM('Glad-imports'!BQ5:BQ74)*BQ93</f>
        <v>0.948300642425051</v>
      </c>
      <c r="BR80" s="66">
        <f>SUM('Glad-imports'!BR5:BR74)*BR93</f>
        <v>3.49228250212458</v>
      </c>
      <c r="BS80" s="66">
        <f>SUM('Glad-imports'!BS5:BS74)*BS93</f>
        <v>0.622746846111809</v>
      </c>
      <c r="BT80" s="66">
        <f>SUM('Glad-imports'!BT5:BT74)*BT93</f>
        <v>16.5928836007012</v>
      </c>
      <c r="BU80" s="66">
        <f>SUM('Glad-imports'!BU5:BU74)*BU93</f>
        <v>11.3574661427099</v>
      </c>
      <c r="BV80" s="4">
        <f>SUM(D80:BU80)</f>
        <v>1482.733614330290</v>
      </c>
      <c r="BW80" s="66">
        <f>'Glad-base'!BW79*'Households'!$B$3/'Households'!$B$7</f>
        <v>350.446408542853</v>
      </c>
      <c r="BX80" s="66">
        <f>'Glad-base'!BX79*'Households'!$B$3/'Households'!$B$7</f>
        <v>16.4174875541092</v>
      </c>
      <c r="BY80" s="66">
        <f>'Glad-base'!BY79*'Households'!$B$3/'Households'!$B$7</f>
        <v>143.115889336777</v>
      </c>
      <c r="BZ80" s="66">
        <f>'Glad-base'!BZ79*'Households'!$B$3/'Households'!$B$7</f>
        <v>10.9935417594439</v>
      </c>
      <c r="CA80" s="66">
        <f>'Glad-base'!CA79*'Households'!$B$3/'Households'!$B$7</f>
        <v>32.0572196438311</v>
      </c>
      <c r="CB80" s="4">
        <f>'Glad-base'!CB79/'Glad-base'!CB$81*CB$87</f>
        <v>-88.00039340238931</v>
      </c>
      <c r="CC80" s="67">
        <f>'Glad-base'!CC79/'Glad-base'!CC$81*CC$87</f>
        <v>216.759928199695</v>
      </c>
      <c r="CD80" s="4">
        <f>SUM(BW80:CC80)</f>
        <v>681.790081634320</v>
      </c>
      <c r="CE80" s="4">
        <f>SUM(CD80,BV80)</f>
        <v>2164.523695964610</v>
      </c>
      <c r="CF80" s="4"/>
      <c r="CG80" s="4"/>
    </row>
    <row r="81" ht="19" customHeight="1">
      <c r="A81" t="s" s="58">
        <v>1</v>
      </c>
      <c r="B81" s="59"/>
      <c r="C81" s="85"/>
      <c r="D81" s="77"/>
      <c r="E81" s="66"/>
      <c r="F81" s="66"/>
      <c r="G81" s="66"/>
      <c r="H81" s="66"/>
      <c r="I81" s="66"/>
      <c r="J81" s="66"/>
      <c r="K81" s="69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10"/>
      <c r="Y81" s="66"/>
      <c r="Z81" s="66"/>
      <c r="AA81" s="66"/>
      <c r="AB81" s="66"/>
      <c r="AC81" s="11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4">
        <f>SUM(D81:BU81)</f>
        <v>0</v>
      </c>
      <c r="BW81" s="66"/>
      <c r="BX81" s="66"/>
      <c r="BY81" s="66"/>
      <c r="BZ81" s="66"/>
      <c r="CA81" s="66"/>
      <c r="CB81" s="4"/>
      <c r="CC81" s="4"/>
      <c r="CD81" s="4"/>
      <c r="CE81" s="4"/>
      <c r="CF81" s="4"/>
      <c r="CG81" s="4"/>
    </row>
    <row r="82" ht="19" customHeight="1">
      <c r="A82" t="s" s="58">
        <v>1</v>
      </c>
      <c r="B82" s="59"/>
      <c r="C82" t="s" s="76">
        <v>229</v>
      </c>
      <c r="D82" s="88">
        <f>D80+D75</f>
        <v>75.575424026604</v>
      </c>
      <c r="E82" s="9">
        <f>E80+E75</f>
        <v>4.36469734427788</v>
      </c>
      <c r="F82" s="9">
        <f>F80+F75</f>
        <v>3.86674721103943</v>
      </c>
      <c r="G82" s="9">
        <f>G80+G75</f>
        <v>2.74897453024113</v>
      </c>
      <c r="H82" s="9">
        <f>H80+H75</f>
        <v>5.25900464347977</v>
      </c>
      <c r="I82" s="9">
        <f>I80+I75</f>
        <v>39.5780227961654</v>
      </c>
      <c r="J82" s="9">
        <f>J80+J75</f>
        <v>787.1648773769811</v>
      </c>
      <c r="K82" s="69">
        <f>K80+K75</f>
        <v>1576.948830473340</v>
      </c>
      <c r="L82" s="9">
        <f>L80+L75</f>
        <v>26.6867800335235</v>
      </c>
      <c r="M82" s="9">
        <f>M80+M75</f>
        <v>23.2409930291873</v>
      </c>
      <c r="N82" s="9">
        <f>N80+N75</f>
        <v>33.3537684964814</v>
      </c>
      <c r="O82" s="9">
        <f>O80+O75</f>
        <v>9.556786349444989</v>
      </c>
      <c r="P82" s="9">
        <f>P80+P75</f>
        <v>2.27357374536964</v>
      </c>
      <c r="Q82" s="9">
        <f>Q80+Q75</f>
        <v>5.00809247576882</v>
      </c>
      <c r="R82" s="9">
        <f>R80+R75</f>
        <v>0.941939016484324</v>
      </c>
      <c r="S82" s="9">
        <f>S80+S75</f>
        <v>1.22618515838484</v>
      </c>
      <c r="T82" s="9">
        <f>T80+T75</f>
        <v>35.7749415502747</v>
      </c>
      <c r="U82" s="9">
        <f>U80+U75</f>
        <v>224.462123877732</v>
      </c>
      <c r="V82" s="9">
        <f>V80+V75</f>
        <v>5.68297861080327</v>
      </c>
      <c r="W82" s="9">
        <f>W80+W75</f>
        <v>169.726322455117</v>
      </c>
      <c r="X82" s="10">
        <f>X80+X75</f>
        <v>0</v>
      </c>
      <c r="Y82" s="9">
        <f>Y80+Y75</f>
        <v>224.762419130989</v>
      </c>
      <c r="Z82" s="9">
        <f>Z80+Z75</f>
        <v>89.79768432718851</v>
      </c>
      <c r="AA82" s="9">
        <f>AA80+AA75</f>
        <v>83.20828790120351</v>
      </c>
      <c r="AB82" s="9">
        <f>AB80+AB75</f>
        <v>11.3019489440411</v>
      </c>
      <c r="AC82" s="11">
        <f>AC80+AC75</f>
        <v>611.821414719362</v>
      </c>
      <c r="AD82" s="9">
        <f>AD80+AD75</f>
        <v>1.81242597161103</v>
      </c>
      <c r="AE82" s="9">
        <f>AE80+AE75</f>
        <v>24.3841212507007</v>
      </c>
      <c r="AF82" s="9">
        <f>AF80+AF75</f>
        <v>77.5121489216602</v>
      </c>
      <c r="AG82" s="9">
        <f>AG80+AG75</f>
        <v>113.664263214237</v>
      </c>
      <c r="AH82" s="9">
        <f>AH80+AH75</f>
        <v>521.161162077768</v>
      </c>
      <c r="AI82" s="9">
        <f>AI80+AI75</f>
        <v>471.708652876758</v>
      </c>
      <c r="AJ82" s="9">
        <f>AJ80+AJ75</f>
        <v>146.818402470810</v>
      </c>
      <c r="AK82" s="9">
        <f>AK80+AK75</f>
        <v>203.599999044262</v>
      </c>
      <c r="AL82" s="9">
        <f>AL80+AL75</f>
        <v>38.9302479272634</v>
      </c>
      <c r="AM82" s="9">
        <f>AM80+AM75</f>
        <v>139.544939297925</v>
      </c>
      <c r="AN82" s="9">
        <f>AN80+AN75</f>
        <v>136.384512268589</v>
      </c>
      <c r="AO82" s="9">
        <f>AO80+AO75</f>
        <v>168.280408066384</v>
      </c>
      <c r="AP82" s="9">
        <f>AP80+AP75</f>
        <v>79.6583783784901</v>
      </c>
      <c r="AQ82" s="9">
        <f>AQ80+AQ75</f>
        <v>11.3136658785214</v>
      </c>
      <c r="AR82" s="9">
        <f>AR80+AR75</f>
        <v>15.7396139683149</v>
      </c>
      <c r="AS82" s="9">
        <f>AS80+AS75</f>
        <v>325.939810941423</v>
      </c>
      <c r="AT82" s="9">
        <f>AT80+AT75</f>
        <v>2.79670415702091</v>
      </c>
      <c r="AU82" s="9">
        <f>AU80+AU75</f>
        <v>4.39897352542863</v>
      </c>
      <c r="AV82" s="9">
        <f>AV80+AV75</f>
        <v>2.11107436014154</v>
      </c>
      <c r="AW82" s="9">
        <f>AW80+AW75</f>
        <v>0.800975988137514</v>
      </c>
      <c r="AX82" s="9">
        <f>AX80+AX75</f>
        <v>13.7923809411639</v>
      </c>
      <c r="AY82" s="9">
        <f>AY80+AY75</f>
        <v>0.9653628424655259</v>
      </c>
      <c r="AZ82" s="9">
        <f>AZ80+AZ75</f>
        <v>21.3229115388174</v>
      </c>
      <c r="BA82" s="9">
        <f>BA80+BA75</f>
        <v>13.9305721611886</v>
      </c>
      <c r="BB82" s="9">
        <f>BB80+BB75</f>
        <v>21.0944217668341</v>
      </c>
      <c r="BC82" s="9">
        <f>BC80+BC75</f>
        <v>99.8491842976497</v>
      </c>
      <c r="BD82" s="9">
        <f>BD80+BD75</f>
        <v>168.326300587233</v>
      </c>
      <c r="BE82" s="9">
        <f>BE80+BE75</f>
        <v>488.966208836975</v>
      </c>
      <c r="BF82" s="9">
        <f>BF80+BF75</f>
        <v>4.43822290261892</v>
      </c>
      <c r="BG82" s="9">
        <f>BG80+BG75</f>
        <v>151.927594337892</v>
      </c>
      <c r="BH82" s="9">
        <f>BH80+BH75</f>
        <v>33.006194575414</v>
      </c>
      <c r="BI82" s="9">
        <f>BI80+BI75</f>
        <v>100.886461234313</v>
      </c>
      <c r="BJ82" s="9">
        <f>BJ80+BJ75</f>
        <v>0.935256151487892</v>
      </c>
      <c r="BK82" s="9">
        <f>BK80+BK75</f>
        <v>60.6699193257261</v>
      </c>
      <c r="BL82" s="9">
        <f>BL80+BL75</f>
        <v>193.558479051093</v>
      </c>
      <c r="BM82" s="9">
        <f>BM80+BM75</f>
        <v>24.2533183665077</v>
      </c>
      <c r="BN82" s="9">
        <f>BN80+BN75</f>
        <v>4.32239870900258</v>
      </c>
      <c r="BO82" s="9">
        <f>BO80+BO75</f>
        <v>251.665688230424</v>
      </c>
      <c r="BP82" s="9">
        <f>BP80+BP75</f>
        <v>75.7524888425454</v>
      </c>
      <c r="BQ82" s="9">
        <f>BQ80+BQ75</f>
        <v>2.42944858143323</v>
      </c>
      <c r="BR82" s="9">
        <f>BR80+BR75</f>
        <v>10.8828004768807</v>
      </c>
      <c r="BS82" s="9">
        <f>BS80+BS75</f>
        <v>1.93541160514158</v>
      </c>
      <c r="BT82" s="9">
        <f>BT80+BT75</f>
        <v>80.3256065058216</v>
      </c>
      <c r="BU82" s="9">
        <f>BU80+BU75</f>
        <v>34.3319904906215</v>
      </c>
      <c r="BV82" s="9">
        <f>BV80+BV75</f>
        <v>8400.461921168180</v>
      </c>
      <c r="BW82" s="9">
        <f>BW80+BW75</f>
        <v>2781.5208658022</v>
      </c>
      <c r="BX82" s="9">
        <f>BX80+BX75</f>
        <v>978.9847048875999</v>
      </c>
      <c r="BY82" s="9">
        <f>BY80+BY75</f>
        <v>553.9151030207451</v>
      </c>
      <c r="BZ82" s="9">
        <f>BZ80+BZ75</f>
        <v>75.1892296608445</v>
      </c>
      <c r="CA82" s="9">
        <f>CA80+CA75</f>
        <v>179.013280019320</v>
      </c>
      <c r="CB82" s="9">
        <f>CB80+CB75</f>
        <v>-169.519626122315</v>
      </c>
      <c r="CC82" s="9">
        <f>CC80+CC75</f>
        <v>7023.9891381997</v>
      </c>
      <c r="CD82" s="9">
        <f>CD80+CD75</f>
        <v>11423.0926954681</v>
      </c>
      <c r="CE82" s="9">
        <f>CE80+CE75</f>
        <v>19823.5546166363</v>
      </c>
      <c r="CF82" s="4"/>
      <c r="CG82" s="4"/>
    </row>
    <row r="83" ht="19" customHeight="1">
      <c r="A83" t="s" s="58">
        <v>1</v>
      </c>
      <c r="B83" s="59">
        <v>76</v>
      </c>
      <c r="C83" t="s" s="76">
        <v>86</v>
      </c>
      <c r="D83" s="88">
        <f>D76+D77+D79</f>
        <v>78.98022314371541</v>
      </c>
      <c r="E83" s="9">
        <f>E76+E77+E79</f>
        <v>4.20784948565597</v>
      </c>
      <c r="F83" s="9">
        <f>F76+F77+F79</f>
        <v>5.02372469749589</v>
      </c>
      <c r="G83" s="9">
        <f>G76+G77+G79</f>
        <v>4.32195610080051</v>
      </c>
      <c r="H83" s="9">
        <f>H76+H77+H79</f>
        <v>2.86780904796455</v>
      </c>
      <c r="I83" s="9">
        <f>I76+I77+I79</f>
        <v>82.7351158842867</v>
      </c>
      <c r="J83" s="9">
        <f>J76+J77+J79</f>
        <v>1396.934520406750</v>
      </c>
      <c r="K83" s="69">
        <f>K76+K77+K79</f>
        <v>841.98277</v>
      </c>
      <c r="L83" s="9">
        <f>L76+L77+L79</f>
        <v>30.8550501159904</v>
      </c>
      <c r="M83" s="9">
        <f>M76+M77+M79</f>
        <v>27.6612040830773</v>
      </c>
      <c r="N83" s="9">
        <f>N76+N77+N79</f>
        <v>11.8120367402438</v>
      </c>
      <c r="O83" s="9">
        <f>O76+O77+O79</f>
        <v>4.93997718934136</v>
      </c>
      <c r="P83" s="9">
        <f>P76+P77+P79</f>
        <v>1.99564985542662</v>
      </c>
      <c r="Q83" s="9">
        <f>Q76+Q77+Q79</f>
        <v>2.57424440338416</v>
      </c>
      <c r="R83" s="9">
        <f>R76+R77+R79</f>
        <v>0.458644752167521</v>
      </c>
      <c r="S83" s="9">
        <f>S76+S77+S79</f>
        <v>1.23470210987575</v>
      </c>
      <c r="T83" s="9">
        <f>T76+T77+T79</f>
        <v>33.6879842735156</v>
      </c>
      <c r="U83" s="9">
        <f>U76+U77+U79</f>
        <v>155.633441163664</v>
      </c>
      <c r="V83" s="9">
        <f>V76+V77+V79</f>
        <v>4.1918004765314</v>
      </c>
      <c r="W83" s="9">
        <f>W76+W77+W79</f>
        <v>98.9122047173675</v>
      </c>
      <c r="X83" s="10">
        <f>X76+X77+X79</f>
        <v>0</v>
      </c>
      <c r="Y83" s="9">
        <f>Y76+Y77+Y79</f>
        <v>86.21102244113391</v>
      </c>
      <c r="Z83" s="9">
        <f>Z76+Z77+Z79</f>
        <v>22.9120493276459</v>
      </c>
      <c r="AA83" s="9">
        <f>AA76+AA77+AA79</f>
        <v>35.723756724090</v>
      </c>
      <c r="AB83" s="9">
        <f>AB76+AB77+AB79</f>
        <v>1.40558870886356</v>
      </c>
      <c r="AC83" s="11">
        <f>AC76+AC77+AC79</f>
        <v>258.892546819618</v>
      </c>
      <c r="AD83" s="9">
        <f>AD76+AD77+AD79</f>
        <v>1.12080515993645</v>
      </c>
      <c r="AE83" s="9">
        <f>AE76+AE77+AE79</f>
        <v>41.608387722833</v>
      </c>
      <c r="AF83" s="9">
        <f>AF76+AF77+AF79</f>
        <v>34.5024882017177</v>
      </c>
      <c r="AG83" s="9">
        <f>AG76+AG77+AG79</f>
        <v>31.9253887253991</v>
      </c>
      <c r="AH83" s="9">
        <f>AH76+AH77+AH79</f>
        <v>403.328240252717</v>
      </c>
      <c r="AI83" s="9">
        <f>AI76+AI77+AI79</f>
        <v>284.171418058318</v>
      </c>
      <c r="AJ83" s="9">
        <f>AJ76+AJ77+AJ79</f>
        <v>175.342450028004</v>
      </c>
      <c r="AK83" s="9">
        <f>AK76+AK77+AK79</f>
        <v>337.014835025051</v>
      </c>
      <c r="AL83" s="9">
        <f>AL76+AL77+AL79</f>
        <v>43.8755058132741</v>
      </c>
      <c r="AM83" s="9">
        <f>AM76+AM77+AM79</f>
        <v>144.975391079363</v>
      </c>
      <c r="AN83" s="9">
        <f>AN76+AN77+AN79</f>
        <v>132.077129724027</v>
      </c>
      <c r="AO83" s="9">
        <f>AO76+AO77+AO79</f>
        <v>162.969891996019</v>
      </c>
      <c r="AP83" s="9">
        <f>AP76+AP77+AP79</f>
        <v>82.2611859619071</v>
      </c>
      <c r="AQ83" s="9">
        <f>AQ76+AQ77+AQ79</f>
        <v>8.176348141819149</v>
      </c>
      <c r="AR83" s="9">
        <f>AR76+AR77+AR79</f>
        <v>11.2798277255089</v>
      </c>
      <c r="AS83" s="9">
        <f>AS76+AS77+AS79</f>
        <v>378.715656185089</v>
      </c>
      <c r="AT83" s="9">
        <f>AT76+AT77+AT79</f>
        <v>4.94791155735777</v>
      </c>
      <c r="AU83" s="9">
        <f>AU76+AU77+AU79</f>
        <v>2.76477438828682</v>
      </c>
      <c r="AV83" s="9">
        <f>AV76+AV77+AV79</f>
        <v>2.50120479692517</v>
      </c>
      <c r="AW83" s="9">
        <f>AW76+AW77+AW79</f>
        <v>0.787672536925341</v>
      </c>
      <c r="AX83" s="9">
        <f>AX76+AX77+AX79</f>
        <v>9.382312148781599</v>
      </c>
      <c r="AY83" s="9">
        <f>AY76+AY77+AY79</f>
        <v>2.93036319305074</v>
      </c>
      <c r="AZ83" s="9">
        <f>AZ76+AZ77+AZ79</f>
        <v>94.7429488534241</v>
      </c>
      <c r="BA83" s="9">
        <f>BA76+BA77+BA79</f>
        <v>5.93062839628394</v>
      </c>
      <c r="BB83" s="9">
        <f>BB76+BB77+BB79</f>
        <v>25.0590326679308</v>
      </c>
      <c r="BC83" s="9">
        <f>BC76+BC77+BC79</f>
        <v>55.0666879091611</v>
      </c>
      <c r="BD83" s="9">
        <f>BD76+BD77+BD79</f>
        <v>391.717869853215</v>
      </c>
      <c r="BE83" s="9">
        <f>BE76+BE77+BE79</f>
        <v>535.4453367865671</v>
      </c>
      <c r="BF83" s="9">
        <f>BF76+BF77+BF79</f>
        <v>5.93821726280292</v>
      </c>
      <c r="BG83" s="9">
        <f>BG76+BG77+BG79</f>
        <v>275.385600155325</v>
      </c>
      <c r="BH83" s="9">
        <f>BH76+BH77+BH79</f>
        <v>33.4720059008236</v>
      </c>
      <c r="BI83" s="9">
        <f>BI76+BI77+BI79</f>
        <v>175.378387519843</v>
      </c>
      <c r="BJ83" s="9">
        <f>BJ76+BJ77+BJ79</f>
        <v>1.48658236032286</v>
      </c>
      <c r="BK83" s="9">
        <f>BK76+BK77+BK79</f>
        <v>134.122892063792</v>
      </c>
      <c r="BL83" s="9">
        <f>BL76+BL77+BL79</f>
        <v>661.288074877578</v>
      </c>
      <c r="BM83" s="9">
        <f>BM76+BM77+BM79</f>
        <v>50.7892365825099</v>
      </c>
      <c r="BN83" s="9">
        <f>BN76+BN77+BN79</f>
        <v>5.98842776581562</v>
      </c>
      <c r="BO83" s="9">
        <f>BO76+BO77+BO79</f>
        <v>531.300245365733</v>
      </c>
      <c r="BP83" s="9">
        <f>BP76+BP77+BP79</f>
        <v>303.769803623974</v>
      </c>
      <c r="BQ83" s="9">
        <f>BQ76+BQ77+BQ79</f>
        <v>2.50486593600979</v>
      </c>
      <c r="BR83" s="9">
        <f>BR76+BR77+BR79</f>
        <v>7.72421549761911</v>
      </c>
      <c r="BS83" s="9">
        <f>BS76+BS77+BS79</f>
        <v>1.2797544786824</v>
      </c>
      <c r="BT83" s="9">
        <f>BT76+BT77+BT79</f>
        <v>86.3341471709147</v>
      </c>
      <c r="BU83" s="9">
        <f>BU76+BU77+BU79</f>
        <v>67.4943973473228</v>
      </c>
      <c r="BV83" s="9">
        <f>BV76+BV77+BV79</f>
        <v>8945.034419466570</v>
      </c>
      <c r="BW83" s="9">
        <f>BW76+BW77+BW79</f>
        <v>0</v>
      </c>
      <c r="BX83" s="9">
        <f>BX76+BX77+BX79</f>
        <v>0</v>
      </c>
      <c r="BY83" s="9">
        <f>BY76+BY77+BY79</f>
        <v>0</v>
      </c>
      <c r="BZ83" s="9">
        <f>BZ76+BZ77+BZ79</f>
        <v>0</v>
      </c>
      <c r="CA83" s="9">
        <f>CA76+CA77+CA79</f>
        <v>0</v>
      </c>
      <c r="CB83" s="9">
        <f>CB76+CB77+CB79</f>
        <v>0</v>
      </c>
      <c r="CC83" s="9">
        <f>CC76+CC77+CC79</f>
        <v>0</v>
      </c>
      <c r="CD83" s="9">
        <f>CD76+CD77+CD79</f>
        <v>0</v>
      </c>
      <c r="CE83" s="9">
        <f>CE76+CE77+CE79</f>
        <v>8945.034419466570</v>
      </c>
      <c r="CF83" s="4"/>
      <c r="CG83" s="4"/>
    </row>
    <row r="84" ht="19" customHeight="1">
      <c r="A84" t="s" s="58">
        <v>1</v>
      </c>
      <c r="B84" s="59"/>
      <c r="C84" s="89"/>
      <c r="D84" s="90"/>
      <c r="E84" s="4"/>
      <c r="F84" s="4"/>
      <c r="G84" s="4"/>
      <c r="H84" s="4"/>
      <c r="I84" s="4"/>
      <c r="J84" s="4"/>
      <c r="K84" s="69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10"/>
      <c r="Y84" s="4"/>
      <c r="Z84" s="4"/>
      <c r="AA84" s="4"/>
      <c r="AB84" s="4"/>
      <c r="AC84" s="11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t="s" s="3">
        <v>260</v>
      </c>
      <c r="BW84" s="4">
        <f>(BW75+BW80+BW78)/'Households'!B3</f>
        <v>0.103087787754892</v>
      </c>
      <c r="BX84" s="4"/>
      <c r="BY84" s="4"/>
      <c r="BZ84" s="4"/>
      <c r="CA84" s="4"/>
      <c r="CB84" s="4"/>
      <c r="CC84" s="4"/>
      <c r="CD84" s="4"/>
      <c r="CE84" s="4"/>
      <c r="CF84" s="4"/>
      <c r="CG84" s="4"/>
    </row>
    <row r="85" ht="19" customHeight="1">
      <c r="A85" t="s" s="58">
        <v>1</v>
      </c>
      <c r="B85" s="59"/>
      <c r="C85" t="s" s="76">
        <v>230</v>
      </c>
      <c r="D85" s="90">
        <f>SUM(D75,D76,D80)</f>
        <v>88.1935547042667</v>
      </c>
      <c r="E85" s="4">
        <f>SUM(E75,E76,E80)</f>
        <v>6.14576918539313</v>
      </c>
      <c r="F85" s="4">
        <f>SUM(F75,F76,F80)</f>
        <v>5.6681700180979</v>
      </c>
      <c r="G85" s="4">
        <f>SUM(G75,G76,G80)</f>
        <v>3.54559367399253</v>
      </c>
      <c r="H85" s="4">
        <f>SUM(H75,H76,H80)</f>
        <v>6.51349725321014</v>
      </c>
      <c r="I85" s="4">
        <f>SUM(I75,I76,I80)</f>
        <v>52.3132423749752</v>
      </c>
      <c r="J85" s="4">
        <f>SUM(J75,J76,J80)</f>
        <v>1016.520980459860</v>
      </c>
      <c r="K85" s="69">
        <f>SUM(K75,K76,K80)</f>
        <v>1797.472600473340</v>
      </c>
      <c r="L85" s="4">
        <f>SUM(L75,L76,L80)</f>
        <v>40.0523331433486</v>
      </c>
      <c r="M85" s="4">
        <f>SUM(M75,M76,M80)</f>
        <v>39.4518210820039</v>
      </c>
      <c r="N85" s="4">
        <f>SUM(N75,N76,N80)</f>
        <v>40.9991035328828</v>
      </c>
      <c r="O85" s="4">
        <f>SUM(O75,O76,O80)</f>
        <v>11.9321063917067</v>
      </c>
      <c r="P85" s="4">
        <f>SUM(P75,P76,P80)</f>
        <v>3.49587894664634</v>
      </c>
      <c r="Q85" s="4">
        <f>SUM(Q75,Q76,Q80)</f>
        <v>6.5987322139796</v>
      </c>
      <c r="R85" s="4">
        <f>SUM(R75,R76,R80)</f>
        <v>1.22644878681254</v>
      </c>
      <c r="S85" s="4">
        <f>SUM(S75,S76,S80)</f>
        <v>2.14185917347751</v>
      </c>
      <c r="T85" s="4">
        <f>SUM(T75,T76,T80)</f>
        <v>40.1922420818164</v>
      </c>
      <c r="U85" s="4">
        <f>SUM(U75,U76,U80)</f>
        <v>301.536369714387</v>
      </c>
      <c r="V85" s="4">
        <f>SUM(V75,V76,V80)</f>
        <v>8.31888606386585</v>
      </c>
      <c r="W85" s="4">
        <f>SUM(W75,W76,W80)</f>
        <v>228.363941780798</v>
      </c>
      <c r="X85" s="10">
        <f>SUM(X75,X76,X80)</f>
        <v>0</v>
      </c>
      <c r="Y85" s="4">
        <f>SUM(Y75,Y76,Y80)</f>
        <v>283.042699806640</v>
      </c>
      <c r="Z85" s="4">
        <f>SUM(Z75,Z76,Z80)</f>
        <v>109.983026031906</v>
      </c>
      <c r="AA85" s="4">
        <f>SUM(AA75,AA76,AA80)</f>
        <v>107.429742667643</v>
      </c>
      <c r="AB85" s="4">
        <f>SUM(AB75,AB76,AB80)</f>
        <v>12.1729980329569</v>
      </c>
      <c r="AC85" s="11">
        <f>SUM(AC75,AC76,AC80)</f>
        <v>681.770289879806</v>
      </c>
      <c r="AD85" s="4">
        <f>SUM(AD75,AD76,AD80)</f>
        <v>1.95301251479381</v>
      </c>
      <c r="AE85" s="4">
        <f>SUM(AE75,AE76,AE80)</f>
        <v>35.0567371108763</v>
      </c>
      <c r="AF85" s="4">
        <f>SUM(AF75,AF76,AF80)</f>
        <v>99.383384320185</v>
      </c>
      <c r="AG85" s="4">
        <f>SUM(AG75,AG76,AG80)</f>
        <v>128.165599648241</v>
      </c>
      <c r="AH85" s="4">
        <f>SUM(AH75,AH76,AH80)</f>
        <v>727.237259308076</v>
      </c>
      <c r="AI85" s="4">
        <f>SUM(AI75,AI76,AI80)</f>
        <v>625.4226228233071</v>
      </c>
      <c r="AJ85" s="4">
        <f>SUM(AJ75,AJ76,AJ80)</f>
        <v>256.319896024057</v>
      </c>
      <c r="AK85" s="4">
        <f>SUM(AK75,AK76,AK80)</f>
        <v>423.723301045384</v>
      </c>
      <c r="AL85" s="4">
        <f>SUM(AL75,AL76,AL80)</f>
        <v>63.7694032231086</v>
      </c>
      <c r="AM85" s="4">
        <f>SUM(AM75,AM76,AM80)</f>
        <v>246.451396188158</v>
      </c>
      <c r="AN85" s="4">
        <f>SUM(AN75,AN76,AN80)</f>
        <v>217.189911046211</v>
      </c>
      <c r="AO85" s="4">
        <f>SUM(AO75,AO76,AO80)</f>
        <v>280.167771920814</v>
      </c>
      <c r="AP85" s="4">
        <f>SUM(AP75,AP76,AP80)</f>
        <v>107.672017117754</v>
      </c>
      <c r="AQ85" s="4">
        <f>SUM(AQ75,AQ76,AQ80)</f>
        <v>15.7849933106303</v>
      </c>
      <c r="AR85" s="4">
        <f>SUM(AR75,AR76,AR80)</f>
        <v>23.3874498184565</v>
      </c>
      <c r="AS85" s="4">
        <f>SUM(AS75,AS76,AS80)</f>
        <v>450.023295517677</v>
      </c>
      <c r="AT85" s="4">
        <f>SUM(AT75,AT76,AT80)</f>
        <v>5.4214857013951</v>
      </c>
      <c r="AU85" s="4">
        <f>SUM(AU75,AU76,AU80)</f>
        <v>6.23393611084925</v>
      </c>
      <c r="AV85" s="4">
        <f>SUM(AV75,AV76,AV80)</f>
        <v>3.06769719137329</v>
      </c>
      <c r="AW85" s="4">
        <f>SUM(AW75,AW76,AW80)</f>
        <v>1.07827091550007</v>
      </c>
      <c r="AX85" s="4">
        <f>SUM(AX75,AX76,AX80)</f>
        <v>17.0079761524864</v>
      </c>
      <c r="AY85" s="4">
        <f>SUM(AY75,AY76,AY80)</f>
        <v>2.32360492442133</v>
      </c>
      <c r="AZ85" s="4">
        <f>SUM(AZ75,AZ76,AZ80)</f>
        <v>39.9459662123086</v>
      </c>
      <c r="BA85" s="4">
        <f>SUM(BA75,BA76,BA80)</f>
        <v>16.6709945147442</v>
      </c>
      <c r="BB85" s="4">
        <f>SUM(BB75,BB76,BB80)</f>
        <v>35.0293249325622</v>
      </c>
      <c r="BC85" s="4">
        <f>SUM(BC75,BC76,BC80)</f>
        <v>134.691993797339</v>
      </c>
      <c r="BD85" s="4">
        <f>SUM(BD75,BD76,BD80)</f>
        <v>195.674835478284</v>
      </c>
      <c r="BE85" s="4">
        <f>SUM(BE75,BE76,BE80)</f>
        <v>875.589650707997</v>
      </c>
      <c r="BF85" s="4">
        <f>SUM(BF75,BF76,BF80)</f>
        <v>8.74157744631105</v>
      </c>
      <c r="BG85" s="4">
        <f>SUM(BG75,BG76,BG80)</f>
        <v>394.494434730866</v>
      </c>
      <c r="BH85" s="4">
        <f>SUM(BH75,BH76,BH80)</f>
        <v>54.6082210050872</v>
      </c>
      <c r="BI85" s="4">
        <f>SUM(BI75,BI76,BI80)</f>
        <v>247.615154690851</v>
      </c>
      <c r="BJ85" s="4">
        <f>SUM(BJ75,BJ76,BJ80)</f>
        <v>1.95709466329864</v>
      </c>
      <c r="BK85" s="4">
        <f>SUM(BK75,BK76,BK80)</f>
        <v>173.758521758807</v>
      </c>
      <c r="BL85" s="4">
        <f>SUM(BL75,BL76,BL80)</f>
        <v>785.140717710260</v>
      </c>
      <c r="BM85" s="4">
        <f>SUM(BM75,BM76,BM80)</f>
        <v>69.69783279512789</v>
      </c>
      <c r="BN85" s="4">
        <f>SUM(BN75,BN76,BN80)</f>
        <v>7.92256329462348</v>
      </c>
      <c r="BO85" s="4">
        <f>SUM(BO75,BO76,BO80)</f>
        <v>677.378008020636</v>
      </c>
      <c r="BP85" s="4">
        <f>SUM(BP75,BP76,BP80)</f>
        <v>354.273679784608</v>
      </c>
      <c r="BQ85" s="4">
        <f>SUM(BQ75,BQ76,BQ80)</f>
        <v>3.45792385063142</v>
      </c>
      <c r="BR85" s="4">
        <f>SUM(BR75,BR76,BR80)</f>
        <v>16.6046773163332</v>
      </c>
      <c r="BS85" s="4">
        <f>SUM(BS75,BS76,BS80)</f>
        <v>2.5997616158778</v>
      </c>
      <c r="BT85" s="4">
        <f>SUM(BT75,BT76,BT80)</f>
        <v>136.156680353526</v>
      </c>
      <c r="BU85" s="4">
        <f>SUM(BU75,BU76,BU80)</f>
        <v>85.16848245299759</v>
      </c>
      <c r="BV85" s="4">
        <f>SUM(BV75,BV76,BV80)</f>
        <v>12949.1010065406</v>
      </c>
      <c r="BW85" s="4">
        <f>SUM(BW75,BW76,BW80)</f>
        <v>2781.5208658022</v>
      </c>
      <c r="BX85" s="4">
        <f>SUM(BX75,BX76,BX80)</f>
        <v>978.9847048875999</v>
      </c>
      <c r="BY85" s="4">
        <f>SUM(BY75,BY76,BY80)</f>
        <v>553.9151030207451</v>
      </c>
      <c r="BZ85" s="4">
        <f>SUM(BZ75,BZ76,BZ80)</f>
        <v>75.1892296608445</v>
      </c>
      <c r="CA85" s="4">
        <f>SUM(CA75,CA76,CA80)</f>
        <v>179.013280019320</v>
      </c>
      <c r="CB85" s="4">
        <f>SUM(CB75,CB76,CB80)</f>
        <v>-169.519626122315</v>
      </c>
      <c r="CC85" s="4">
        <f>SUM(CC75,CC76,CC80)</f>
        <v>7023.9891381997</v>
      </c>
      <c r="CD85" s="4">
        <f>SUM(CD75,CD76,CD80)</f>
        <v>11423.0926954681</v>
      </c>
      <c r="CE85" s="4">
        <f>SUM(CE75,CE76,CE80)</f>
        <v>24372.1937020088</v>
      </c>
      <c r="CF85" s="4"/>
      <c r="CG85" s="4"/>
    </row>
    <row r="86" ht="19" customHeight="1">
      <c r="A86" t="s" s="58">
        <v>1</v>
      </c>
      <c r="B86" s="59"/>
      <c r="C86" t="s" s="76">
        <v>231</v>
      </c>
      <c r="D86" s="90">
        <f>D85+D79</f>
        <v>90.03107119692341</v>
      </c>
      <c r="E86" s="4">
        <f>E85+E79</f>
        <v>6.23724417421174</v>
      </c>
      <c r="F86" s="4">
        <f>F85+F79</f>
        <v>5.65721911957475</v>
      </c>
      <c r="G86" s="4">
        <f>G85+G79</f>
        <v>3.61990516128277</v>
      </c>
      <c r="H86" s="4">
        <f>H85+H79</f>
        <v>6.58581833492409</v>
      </c>
      <c r="I86" s="4">
        <f>I85+I79</f>
        <v>53.0911614766176</v>
      </c>
      <c r="J86" s="4">
        <f>J85+J79</f>
        <v>1028.999721605550</v>
      </c>
      <c r="K86" s="69">
        <f>K85+K79</f>
        <v>2007.472600473340</v>
      </c>
      <c r="L86" s="4">
        <f>L85+L79</f>
        <v>41.8286101830373</v>
      </c>
      <c r="M86" s="4">
        <f>M85+M79</f>
        <v>40.2431901414519</v>
      </c>
      <c r="N86" s="4">
        <f>N85+N79</f>
        <v>41.3195737332066</v>
      </c>
      <c r="O86" s="4">
        <f>O85+O79</f>
        <v>12.0535498882314</v>
      </c>
      <c r="P86" s="4">
        <f>P85+P79</f>
        <v>3.5427973461659</v>
      </c>
      <c r="Q86" s="4">
        <f>Q85+Q79</f>
        <v>6.6904293549218</v>
      </c>
      <c r="R86" s="4">
        <f>R85+R79</f>
        <v>1.24252278513617</v>
      </c>
      <c r="S86" s="4">
        <f>S85+S79</f>
        <v>2.18707242664544</v>
      </c>
      <c r="T86" s="4">
        <f>T85+T79</f>
        <v>40.337867374065</v>
      </c>
      <c r="U86" s="4">
        <f>U85+U79</f>
        <v>305.257688919128</v>
      </c>
      <c r="V86" s="4">
        <f>V85+V79</f>
        <v>8.457757698137939</v>
      </c>
      <c r="W86" s="4">
        <f>W85+W79</f>
        <v>232.064849627602</v>
      </c>
      <c r="X86" s="10">
        <f>X85+X79</f>
        <v>0</v>
      </c>
      <c r="Y86" s="4">
        <f>Y85+Y79</f>
        <v>286.004665432940</v>
      </c>
      <c r="Z86" s="4">
        <f>Z85+Z79</f>
        <v>110.389269718278</v>
      </c>
      <c r="AA86" s="4">
        <f>AA85+AA79</f>
        <v>108.272990053686</v>
      </c>
      <c r="AB86" s="4">
        <f>AB85+AB79</f>
        <v>12.2174248448712</v>
      </c>
      <c r="AC86" s="11">
        <f>AC85+AC79</f>
        <v>702.662900825259</v>
      </c>
      <c r="AD86" s="4">
        <f>AD85+AD79</f>
        <v>2.0456571031585</v>
      </c>
      <c r="AE86" s="4">
        <f>AE85+AE79</f>
        <v>36.6766302242343</v>
      </c>
      <c r="AF86" s="4">
        <f>AF85+AF79</f>
        <v>100.726786045038</v>
      </c>
      <c r="AG86" s="4">
        <f>AG85+AG79</f>
        <v>129.253915153874</v>
      </c>
      <c r="AH86" s="4">
        <f>AH85+AH79</f>
        <v>735.594562091519</v>
      </c>
      <c r="AI86" s="4">
        <f>AI85+AI79</f>
        <v>633.588723811834</v>
      </c>
      <c r="AJ86" s="4">
        <f>AJ85+AJ79</f>
        <v>262.179254969624</v>
      </c>
      <c r="AK86" s="4">
        <f>AK85+AK79</f>
        <v>436.814833113576</v>
      </c>
      <c r="AL86" s="4">
        <f>AL85+AL79</f>
        <v>66.93600166780089</v>
      </c>
      <c r="AM86" s="4">
        <f>AM85+AM79</f>
        <v>252.565269675213</v>
      </c>
      <c r="AN86" s="4">
        <f>AN85+AN79</f>
        <v>226.446154261203</v>
      </c>
      <c r="AO86" s="4">
        <f>AO85+AO79</f>
        <v>282.130708128786</v>
      </c>
      <c r="AP86" s="4">
        <f>AP85+AP79</f>
        <v>109.177942718887</v>
      </c>
      <c r="AQ86" s="4">
        <f>AQ85+AQ79</f>
        <v>16.003679898862</v>
      </c>
      <c r="AR86" s="4">
        <f>AR85+AR79</f>
        <v>23.9590556621387</v>
      </c>
      <c r="AS86" s="4">
        <f>AS85+AS79</f>
        <v>460.395278067935</v>
      </c>
      <c r="AT86" s="4">
        <f>AT85+AT79</f>
        <v>5.54131987139959</v>
      </c>
      <c r="AU86" s="4">
        <f>AU85+AU79</f>
        <v>6.36272143914408</v>
      </c>
      <c r="AV86" s="4">
        <f>AV85+AV79</f>
        <v>3.12335351720825</v>
      </c>
      <c r="AW86" s="4">
        <f>AW85+AW79</f>
        <v>1.08962451320037</v>
      </c>
      <c r="AX86" s="4">
        <f>AX85+AX79</f>
        <v>17.0670740311095</v>
      </c>
      <c r="AY86" s="4">
        <f>AY85+AY79</f>
        <v>2.3610888779818</v>
      </c>
      <c r="AZ86" s="4">
        <f>AZ85+AZ79</f>
        <v>42.3887719310588</v>
      </c>
      <c r="BA86" s="4">
        <f>BA85+BA79</f>
        <v>17.0917727186612</v>
      </c>
      <c r="BB86" s="4">
        <f>BB85+BB79</f>
        <v>35.847876201599</v>
      </c>
      <c r="BC86" s="4">
        <f>BC85+BC79</f>
        <v>136.765056504460</v>
      </c>
      <c r="BD86" s="4">
        <f>BD85+BD79</f>
        <v>233.070471027680</v>
      </c>
      <c r="BE86" s="4">
        <f>BE85+BE79</f>
        <v>891.8777544605171</v>
      </c>
      <c r="BF86" s="4">
        <f>BF85+BF79</f>
        <v>8.91466306804076</v>
      </c>
      <c r="BG86" s="4">
        <f>BG85+BG79</f>
        <v>404.240788831109</v>
      </c>
      <c r="BH86" s="4">
        <f>BH85+BH79</f>
        <v>55.5843950516515</v>
      </c>
      <c r="BI86" s="4">
        <f>BI85+BI79</f>
        <v>251.151309988469</v>
      </c>
      <c r="BJ86" s="4">
        <f>BJ85+BJ79</f>
        <v>1.95709466329864</v>
      </c>
      <c r="BK86" s="4">
        <f>BK85+BK79</f>
        <v>178.262730715244</v>
      </c>
      <c r="BL86" s="4">
        <f>BL85+BL79</f>
        <v>793.205032979764</v>
      </c>
      <c r="BM86" s="4">
        <f>BM85+BM79</f>
        <v>70.39587331552529</v>
      </c>
      <c r="BN86" s="4">
        <f>BN85+BN79</f>
        <v>7.93322518382078</v>
      </c>
      <c r="BO86" s="4">
        <f>BO85+BO79</f>
        <v>687.231621826581</v>
      </c>
      <c r="BP86" s="4">
        <f>BP85+BP79</f>
        <v>358.974781309064</v>
      </c>
      <c r="BQ86" s="4">
        <f>BQ85+BQ79</f>
        <v>3.26376309887625</v>
      </c>
      <c r="BR86" s="4">
        <f>BR85+BR79</f>
        <v>16.8898164513804</v>
      </c>
      <c r="BS86" s="4">
        <f>BS85+BS79</f>
        <v>2.65057768896555</v>
      </c>
      <c r="BT86" s="4">
        <f>BT85+BT79</f>
        <v>139.285360182558</v>
      </c>
      <c r="BU86" s="4">
        <f>BU85+BU79</f>
        <v>88.35837832856591</v>
      </c>
      <c r="BV86" s="4">
        <f>BV85+BV79</f>
        <v>13391.8486522658</v>
      </c>
      <c r="BW86" s="4">
        <f>BW85+BW79</f>
        <v>2781.5208658022</v>
      </c>
      <c r="BX86" s="4">
        <f>BX85+BX79</f>
        <v>978.9847048875999</v>
      </c>
      <c r="BY86" s="4">
        <f>BY85+BY79</f>
        <v>553.9151030207451</v>
      </c>
      <c r="BZ86" s="4">
        <f>BZ85+BZ79</f>
        <v>75.1892296608445</v>
      </c>
      <c r="CA86" s="4">
        <f>CA85+CA79</f>
        <v>179.013280019320</v>
      </c>
      <c r="CB86" s="4">
        <f>CB85+CB79</f>
        <v>-169.519626122315</v>
      </c>
      <c r="CC86" s="4">
        <f>CC85+CC79</f>
        <v>7023.9891381997</v>
      </c>
      <c r="CD86" s="4">
        <f>CD85+CD79</f>
        <v>11423.0926954681</v>
      </c>
      <c r="CE86" s="4">
        <f>CE85+CE79</f>
        <v>24814.941347734</v>
      </c>
      <c r="CF86" s="4"/>
      <c r="CG86" s="4"/>
    </row>
    <row r="87" ht="19" customHeight="1">
      <c r="A87" t="s" s="58">
        <v>1</v>
      </c>
      <c r="B87" s="59"/>
      <c r="C87" t="s" s="76">
        <v>232</v>
      </c>
      <c r="D87" s="91">
        <f>D77+SUM(D5:D74)</f>
        <v>113.340347494055</v>
      </c>
      <c r="E87" s="67">
        <f>E77+SUM(E5:E74)</f>
        <v>5.67335865754704</v>
      </c>
      <c r="F87" s="67">
        <f>F77+SUM(F5:F74)</f>
        <v>4.90199895250339</v>
      </c>
      <c r="G87" s="67">
        <f>G77+SUM(G5:G74)</f>
        <v>5.48643394849493</v>
      </c>
      <c r="H87" s="67">
        <f>H77+SUM(H5:H74)</f>
        <v>5.20341993286375</v>
      </c>
      <c r="I87" s="67">
        <f>I77+SUM(I5:I74)</f>
        <v>103.765241468083</v>
      </c>
      <c r="J87" s="67">
        <f>J77+SUM(J5:J74)</f>
        <v>1730.639912186350</v>
      </c>
      <c r="K87" s="63">
        <f>K77+SUM(K5:K74)</f>
        <v>1971.468151688170</v>
      </c>
      <c r="L87" s="67">
        <f>L77+SUM(L5:L74)</f>
        <v>38.3096847345865</v>
      </c>
      <c r="M87" s="67">
        <f>M77+SUM(M5:M74)</f>
        <v>31.6815542435104</v>
      </c>
      <c r="N87" s="67">
        <f>N77+SUM(N5:N74)</f>
        <v>23.9494643203588</v>
      </c>
      <c r="O87" s="67">
        <f>O77+SUM(O5:O74)</f>
        <v>8.78292377972017</v>
      </c>
      <c r="P87" s="67">
        <f>P77+SUM(P5:P74)</f>
        <v>2.13078728670082</v>
      </c>
      <c r="Q87" s="67">
        <f>Q77+SUM(Q5:Q74)</f>
        <v>4.29400008093813</v>
      </c>
      <c r="R87" s="67">
        <f>R77+SUM(R5:R74)</f>
        <v>0.827106387978078</v>
      </c>
      <c r="S87" s="67">
        <f>S77+SUM(S5:S74)</f>
        <v>1.07104446885858</v>
      </c>
      <c r="T87" s="67">
        <f>T77+SUM(T5:T74)</f>
        <v>60.1324963716985</v>
      </c>
      <c r="U87" s="67">
        <f>U77+SUM(U5:U74)</f>
        <v>256.688599059987</v>
      </c>
      <c r="V87" s="67">
        <f>V77+SUM(V5:V74)</f>
        <v>5.73238843227932</v>
      </c>
      <c r="W87" s="67">
        <f>W77+SUM(W5:W74)</f>
        <v>185.229522745526</v>
      </c>
      <c r="X87" s="64">
        <f>X77+SUM(X5:X74)</f>
        <v>0</v>
      </c>
      <c r="Y87" s="67">
        <f>Y77+SUM(Y5:Y74)</f>
        <v>236.643555489328</v>
      </c>
      <c r="Z87" s="67">
        <f>Z77+SUM(Z5:Z74)</f>
        <v>88.1306788096183</v>
      </c>
      <c r="AA87" s="67">
        <f>AA77+SUM(AA5:AA74)</f>
        <v>89.7653943940666</v>
      </c>
      <c r="AB87" s="67">
        <f>AB77+SUM(AB5:AB74)</f>
        <v>11.2980580095625</v>
      </c>
      <c r="AC87" s="65">
        <f>AC77+SUM(AC5:AC74)</f>
        <v>754.988594673447</v>
      </c>
      <c r="AD87" s="67">
        <f>AD77+SUM(AD5:AD74)</f>
        <v>2.44228070643065</v>
      </c>
      <c r="AE87" s="67">
        <f>AE77+SUM(AE5:AE74)</f>
        <v>46.1001244465279</v>
      </c>
      <c r="AF87" s="67">
        <f>AF77+SUM(AF5:AF74)</f>
        <v>68.55069259030179</v>
      </c>
      <c r="AG87" s="67">
        <f>AG77+SUM(AG5:AG74)</f>
        <v>106.0807599963</v>
      </c>
      <c r="AH87" s="67">
        <f>AH77+SUM(AH5:AH74)</f>
        <v>634.026002463552</v>
      </c>
      <c r="AI87" s="67">
        <f>AI77+SUM(AI5:AI74)</f>
        <v>506.658880999574</v>
      </c>
      <c r="AJ87" s="67">
        <f>AJ77+SUM(AJ5:AJ74)</f>
        <v>170.870042684921</v>
      </c>
      <c r="AK87" s="67">
        <f>AK77+SUM(AK5:AK74)</f>
        <v>249.397758823782</v>
      </c>
      <c r="AL87" s="67">
        <f>AL77+SUM(AL5:AL74)</f>
        <v>39.2031352499851</v>
      </c>
      <c r="AM87" s="67">
        <f>AM77+SUM(AM5:AM74)</f>
        <v>109.722063241279</v>
      </c>
      <c r="AN87" s="67">
        <f>AN77+SUM(AN5:AN74)</f>
        <v>155.257401071987</v>
      </c>
      <c r="AO87" s="67">
        <f>AO77+SUM(AO5:AO74)</f>
        <v>192.752906293374</v>
      </c>
      <c r="AP87" s="67">
        <f>AP77+SUM(AP5:AP74)</f>
        <v>117.075544349697</v>
      </c>
      <c r="AQ87" s="67">
        <f>AQ77+SUM(AQ5:AQ74)</f>
        <v>12.6899899704569</v>
      </c>
      <c r="AR87" s="67">
        <f>AR77+SUM(AR5:AR74)</f>
        <v>14.6878719629464</v>
      </c>
      <c r="AS87" s="67">
        <f>AS77+SUM(AS5:AS74)</f>
        <v>499.525749810375</v>
      </c>
      <c r="AT87" s="67">
        <f>AT77+SUM(AT5:AT74)</f>
        <v>3.65278305321391</v>
      </c>
      <c r="AU87" s="67">
        <f>AU77+SUM(AU5:AU74)</f>
        <v>2.90388091057356</v>
      </c>
      <c r="AV87" s="67">
        <f>AV77+SUM(AV5:AV74)</f>
        <v>2.49528673128923</v>
      </c>
      <c r="AW87" s="67">
        <f>AW77+SUM(AW5:AW74)</f>
        <v>0.883957127396216</v>
      </c>
      <c r="AX87" s="67">
        <f>AX77+SUM(AX5:AX74)</f>
        <v>14.1911830519658</v>
      </c>
      <c r="AY87" s="67">
        <f>AY77+SUM(AY5:AY74)</f>
        <v>2.23780900908767</v>
      </c>
      <c r="AZ87" s="67">
        <f>AZ77+SUM(AZ5:AZ74)</f>
        <v>83.625324883072</v>
      </c>
      <c r="BA87" s="67">
        <f>BA77+SUM(BA5:BA74)</f>
        <v>9.161767993354211</v>
      </c>
      <c r="BB87" s="67">
        <f>BB77+SUM(BB5:BB74)</f>
        <v>25.0714655312844</v>
      </c>
      <c r="BC87" s="67">
        <f>BC77+SUM(BC5:BC74)</f>
        <v>92.066864947813</v>
      </c>
      <c r="BD87" s="67">
        <f>BD77+SUM(BD5:BD74)</f>
        <v>428.888491532426</v>
      </c>
      <c r="BE87" s="67">
        <f>BE77+SUM(BE5:BE74)</f>
        <v>518.402582046601</v>
      </c>
      <c r="BF87" s="67">
        <f>BF77+SUM(BF5:BF74)</f>
        <v>4.6340276964932</v>
      </c>
      <c r="BG87" s="67">
        <f>BG77+SUM(BG5:BG74)</f>
        <v>135.415036175614</v>
      </c>
      <c r="BH87" s="67">
        <f>BH77+SUM(BH5:BH74)</f>
        <v>35.5056149086656</v>
      </c>
      <c r="BI87" s="67">
        <f>BI77+SUM(BI5:BI74)</f>
        <v>92.9485058747467</v>
      </c>
      <c r="BJ87" s="67">
        <f>BJ77+SUM(BJ5:BJ74)</f>
        <v>1.21480434865433</v>
      </c>
      <c r="BK87" s="67">
        <f>BK77+SUM(BK5:BK74)</f>
        <v>57.3072246382477</v>
      </c>
      <c r="BL87" s="67">
        <f>BL77+SUM(BL5:BL74)</f>
        <v>183.169589639533</v>
      </c>
      <c r="BM87" s="67">
        <f>BM77+SUM(BM5:BM74)</f>
        <v>20.2541322810502</v>
      </c>
      <c r="BN87" s="67">
        <f>BN77+SUM(BN5:BN74)</f>
        <v>5.19522278000707</v>
      </c>
      <c r="BO87" s="67">
        <f>BO77+SUM(BO5:BO74)</f>
        <v>274.283748908529</v>
      </c>
      <c r="BP87" s="67">
        <f>BP77+SUM(BP5:BP74)</f>
        <v>71.0044485935573</v>
      </c>
      <c r="BQ87" s="67">
        <f>BQ77+SUM(BQ5:BQ74)</f>
        <v>3.15169935757495</v>
      </c>
      <c r="BR87" s="67">
        <f>BR77+SUM(BR5:BR74)</f>
        <v>9.107717497875431</v>
      </c>
      <c r="BS87" s="67">
        <f>BS77+SUM(BS5:BS74)</f>
        <v>1.87725315388819</v>
      </c>
      <c r="BT87" s="67">
        <f>BT77+SUM(BT5:BT74)</f>
        <v>91.1071163992988</v>
      </c>
      <c r="BU87" s="67">
        <f>BU77+SUM(BU5:BU74)</f>
        <v>36.442533857290</v>
      </c>
      <c r="BV87" s="67">
        <f>BV77+SUM(BV5:BV74)</f>
        <v>10871.3759952068</v>
      </c>
      <c r="BW87" s="4">
        <f>BW77+SUM(BW5:BW74)</f>
        <v>2431.074457259350</v>
      </c>
      <c r="BX87" s="4">
        <f>BX77+SUM(BX5:BX74)</f>
        <v>962.567217333491</v>
      </c>
      <c r="BY87" s="4">
        <f>BY77+SUM(BY5:BY74)</f>
        <v>410.799213683968</v>
      </c>
      <c r="BZ87" s="4">
        <f>BZ77+SUM(BZ5:BZ74)</f>
        <v>64.1956879014006</v>
      </c>
      <c r="CA87" s="4">
        <f>CA77+SUM(CA5:CA74)</f>
        <v>146.956060375489</v>
      </c>
      <c r="CB87" s="4">
        <f>CB77+SUM(CB5:CB74)</f>
        <v>-81.51923271992599</v>
      </c>
      <c r="CC87" s="67">
        <f>CC77+SUM(CC5:CC74)</f>
        <v>6807.22921</v>
      </c>
      <c r="CD87" s="4">
        <f>SUM(BW87:CC87)</f>
        <v>10741.3026138338</v>
      </c>
      <c r="CE87" s="67">
        <f>CE77+SUM(CE5:CE74)</f>
        <v>21612.6786090406</v>
      </c>
      <c r="CF87" s="4"/>
      <c r="CG87" s="4"/>
    </row>
    <row r="88" ht="19" customHeight="1">
      <c r="A88" t="s" s="58">
        <v>1</v>
      </c>
      <c r="B88" s="59"/>
      <c r="C88" s="85"/>
      <c r="D88" s="92">
        <f>'Glad70-before-LQ'!D86</f>
        <v>140.1</v>
      </c>
      <c r="E88" s="93">
        <f>'Glad70-before-LQ'!E86</f>
        <v>6.7</v>
      </c>
      <c r="F88" s="93">
        <f>'Glad70-before-LQ'!F86</f>
        <v>7.1</v>
      </c>
      <c r="G88" s="93">
        <f>'Glad70-before-LQ'!G86</f>
        <v>6.2</v>
      </c>
      <c r="H88" s="93">
        <f>'Glad70-before-LQ'!H86</f>
        <v>6.8</v>
      </c>
      <c r="I88" s="93">
        <f>'Glad70-before-LQ'!I86</f>
        <v>108.8</v>
      </c>
      <c r="J88" s="93">
        <f>'Glad70-before-LQ'!J86</f>
        <v>1979.6</v>
      </c>
      <c r="K88" s="94">
        <f>'Glad70-before-LQ'!K86</f>
        <v>139.8</v>
      </c>
      <c r="L88" s="93">
        <f>'Glad70-before-LQ'!L86</f>
        <v>42.4</v>
      </c>
      <c r="M88" s="93">
        <f>'Glad70-before-LQ'!M86</f>
        <v>33.9</v>
      </c>
      <c r="N88" s="93">
        <f>'Glad70-before-LQ'!N86</f>
        <v>37.2</v>
      </c>
      <c r="O88" s="93">
        <f>'Glad70-before-LQ'!O86</f>
        <v>12</v>
      </c>
      <c r="P88" s="93">
        <f>'Glad70-before-LQ'!P86</f>
        <v>3</v>
      </c>
      <c r="Q88" s="93">
        <f>'Glad70-before-LQ'!Q86</f>
        <v>5.9</v>
      </c>
      <c r="R88" s="93">
        <f>'Glad70-before-LQ'!R86</f>
        <v>1.1</v>
      </c>
      <c r="S88" s="93">
        <f>'Glad70-before-LQ'!S86</f>
        <v>1.5</v>
      </c>
      <c r="T88" s="93">
        <f>'Glad70-before-LQ'!T86</f>
        <v>64.90000000000001</v>
      </c>
      <c r="U88" s="93">
        <f>'Glad70-before-LQ'!U86</f>
        <v>299.3</v>
      </c>
      <c r="V88" s="93">
        <f>'Glad70-before-LQ'!V86</f>
        <v>7.1</v>
      </c>
      <c r="W88" s="93">
        <f>'Glad70-before-LQ'!W86</f>
        <v>206.3</v>
      </c>
      <c r="X88" s="95">
        <f>'Glad70-before-LQ'!X86</f>
        <v>2430.4</v>
      </c>
      <c r="Y88" s="93">
        <f>'Glad70-before-LQ'!Y86</f>
        <v>132.5</v>
      </c>
      <c r="Z88" s="93">
        <f>'Glad70-before-LQ'!Z86</f>
        <v>22.3</v>
      </c>
      <c r="AA88" s="93">
        <f>'Glad70-before-LQ'!AA86</f>
        <v>34.2</v>
      </c>
      <c r="AB88" s="93">
        <f>'Glad70-before-LQ'!AB86</f>
        <v>1.9</v>
      </c>
      <c r="AC88" s="96">
        <f>'Glad70-before-LQ'!AC86</f>
        <v>600</v>
      </c>
      <c r="AD88" s="93">
        <f>'Glad70-before-LQ'!AD86</f>
        <v>2.7</v>
      </c>
      <c r="AE88" s="93">
        <f>'Glad70-before-LQ'!AE86</f>
        <v>53.7</v>
      </c>
      <c r="AF88" s="93">
        <f>'Glad70-before-LQ'!AF86</f>
        <v>88.8</v>
      </c>
      <c r="AG88" s="93">
        <f>'Glad70-before-LQ'!AG86</f>
        <v>130</v>
      </c>
      <c r="AH88" s="93">
        <f>'Glad70-before-LQ'!AH86</f>
        <v>681.5</v>
      </c>
      <c r="AI88" s="93">
        <f>'Glad70-before-LQ'!AI86</f>
        <v>594</v>
      </c>
      <c r="AJ88" s="93">
        <f>'Glad70-before-LQ'!AJ86</f>
        <v>206.8</v>
      </c>
      <c r="AK88" s="93">
        <f>'Glad70-before-LQ'!AK86</f>
        <v>307.4</v>
      </c>
      <c r="AL88" s="93">
        <f>'Glad70-before-LQ'!AL86</f>
        <v>54.8</v>
      </c>
      <c r="AM88" s="93">
        <f>'Glad70-before-LQ'!AM86</f>
        <v>171.5</v>
      </c>
      <c r="AN88" s="93">
        <f>'Glad70-before-LQ'!AN86</f>
        <v>178.4</v>
      </c>
      <c r="AO88" s="93">
        <f>'Glad70-before-LQ'!AO86</f>
        <v>217.4</v>
      </c>
      <c r="AP88" s="93">
        <f>'Glad70-before-LQ'!AP86</f>
        <v>132.4</v>
      </c>
      <c r="AQ88" s="93">
        <f>'Glad70-before-LQ'!AQ86</f>
        <v>14.8</v>
      </c>
      <c r="AR88" s="93">
        <f>'Glad70-before-LQ'!AR86</f>
        <v>18.8</v>
      </c>
      <c r="AS88" s="93">
        <f>'Glad70-before-LQ'!AS86</f>
        <v>570.2</v>
      </c>
      <c r="AT88" s="93">
        <f>'Glad70-before-LQ'!AT86</f>
        <v>5</v>
      </c>
      <c r="AU88" s="93">
        <f>'Glad70-before-LQ'!AU86</f>
        <v>5.2</v>
      </c>
      <c r="AV88" s="93">
        <f>'Glad70-before-LQ'!AV86</f>
        <v>3.6</v>
      </c>
      <c r="AW88" s="93">
        <f>'Glad70-before-LQ'!AW86</f>
        <v>1.3</v>
      </c>
      <c r="AX88" s="93">
        <f>'Glad70-before-LQ'!AX86</f>
        <v>19.9</v>
      </c>
      <c r="AY88" s="93">
        <f>'Glad70-before-LQ'!AY86</f>
        <v>2.5</v>
      </c>
      <c r="AZ88" s="93">
        <f>'Glad70-before-LQ'!AZ86</f>
        <v>95</v>
      </c>
      <c r="BA88" s="93">
        <f>'Glad70-before-LQ'!BA86</f>
        <v>16.7</v>
      </c>
      <c r="BB88" s="93">
        <f>'Glad70-before-LQ'!BB86</f>
        <v>31.4</v>
      </c>
      <c r="BC88" s="93">
        <f>'Glad70-before-LQ'!BC86</f>
        <v>118</v>
      </c>
      <c r="BD88" s="93">
        <f>'Glad70-before-LQ'!BD86</f>
        <v>495.3</v>
      </c>
      <c r="BE88" s="93">
        <f>'Glad70-before-LQ'!BE86</f>
        <v>621.5</v>
      </c>
      <c r="BF88" s="93">
        <f>'Glad70-before-LQ'!BF86</f>
        <v>5.9</v>
      </c>
      <c r="BG88" s="93">
        <f>'Glad70-before-LQ'!BG86</f>
        <v>175</v>
      </c>
      <c r="BH88" s="93">
        <f>'Glad70-before-LQ'!BH86</f>
        <v>43.9</v>
      </c>
      <c r="BI88" s="93">
        <f>'Glad70-before-LQ'!BI86</f>
        <v>126</v>
      </c>
      <c r="BJ88" s="93">
        <f>'Glad70-before-LQ'!BJ86</f>
        <v>1.4</v>
      </c>
      <c r="BK88" s="93">
        <f>'Glad70-before-LQ'!BK86</f>
        <v>77.2</v>
      </c>
      <c r="BL88" s="93">
        <f>'Glad70-before-LQ'!BL86</f>
        <v>255.2</v>
      </c>
      <c r="BM88" s="93">
        <f>'Glad70-before-LQ'!BM86</f>
        <v>28.9</v>
      </c>
      <c r="BN88" s="93">
        <f>'Glad70-before-LQ'!BN86</f>
        <v>6.7</v>
      </c>
      <c r="BO88" s="93">
        <f>'Glad70-before-LQ'!BO86</f>
        <v>347.4</v>
      </c>
      <c r="BP88" s="93">
        <f>'Glad70-before-LQ'!BP86</f>
        <v>96.3</v>
      </c>
      <c r="BQ88" s="93">
        <f>'Glad70-before-LQ'!BQ86</f>
        <v>4.1</v>
      </c>
      <c r="BR88" s="93">
        <f>'Glad70-before-LQ'!BR86</f>
        <v>12.6</v>
      </c>
      <c r="BS88" s="93">
        <f>'Glad70-before-LQ'!BS86</f>
        <v>2.5</v>
      </c>
      <c r="BT88" s="93">
        <f>'Glad70-before-LQ'!BT86</f>
        <v>107.7</v>
      </c>
      <c r="BU88" s="93">
        <f>'Glad70-before-LQ'!BU86</f>
        <v>47.8</v>
      </c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</row>
    <row r="89" ht="19" customHeight="1">
      <c r="A89" t="s" s="58">
        <v>1</v>
      </c>
      <c r="B89" s="59"/>
      <c r="C89" s="89"/>
      <c r="D89" s="90"/>
      <c r="E89" s="4"/>
      <c r="F89" s="4"/>
      <c r="G89" s="4"/>
      <c r="H89" s="4"/>
      <c r="I89" s="4"/>
      <c r="J89" s="4"/>
      <c r="K89" s="69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10"/>
      <c r="Y89" s="4"/>
      <c r="Z89" s="4"/>
      <c r="AA89" s="4"/>
      <c r="AB89" s="4"/>
      <c r="AC89" s="11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</row>
    <row r="90" ht="19" customHeight="1">
      <c r="A90" t="s" s="58">
        <v>1</v>
      </c>
      <c r="B90" s="59"/>
      <c r="C90" t="s" s="76">
        <v>234</v>
      </c>
      <c r="D90" s="88">
        <f>D83+D82-D79</f>
        <v>152.718130677663</v>
      </c>
      <c r="E90" s="9">
        <f>E83+E82-E79</f>
        <v>8.48107184111524</v>
      </c>
      <c r="F90" s="9">
        <f>F83+F82-F79</f>
        <v>8.90142280705847</v>
      </c>
      <c r="G90" s="9">
        <f>G83+G82-G79</f>
        <v>6.9966191437514</v>
      </c>
      <c r="H90" s="9">
        <f>H83+H82-H79</f>
        <v>8.054492609730371</v>
      </c>
      <c r="I90" s="9">
        <f>I83+I82-I79</f>
        <v>121.535219578810</v>
      </c>
      <c r="J90" s="9">
        <f>J83+J82-J79</f>
        <v>2171.620656638040</v>
      </c>
      <c r="K90" s="69">
        <f>K83+K82-K79</f>
        <v>2208.931600473340</v>
      </c>
      <c r="L90" s="9">
        <f>L83+L82-L79</f>
        <v>55.7655531098253</v>
      </c>
      <c r="M90" s="9">
        <f>M83+M82-M79</f>
        <v>50.1108280528166</v>
      </c>
      <c r="N90" s="9">
        <f>N83+N82-N79</f>
        <v>44.8453350364014</v>
      </c>
      <c r="O90" s="9">
        <f>O83+O82-O79</f>
        <v>14.3753200422617</v>
      </c>
      <c r="P90" s="9">
        <f>P83+P82-P79</f>
        <v>4.2223052012767</v>
      </c>
      <c r="Q90" s="9">
        <f>Q83+Q82-Q79</f>
        <v>7.49063973821078</v>
      </c>
      <c r="R90" s="9">
        <f>R83+R82-R79</f>
        <v>1.38450977032822</v>
      </c>
      <c r="S90" s="9">
        <f>S83+S82-S79</f>
        <v>2.41567401509266</v>
      </c>
      <c r="T90" s="9">
        <f>T83+T82-T79</f>
        <v>69.3173005315417</v>
      </c>
      <c r="U90" s="9">
        <f>U83+U82-U79</f>
        <v>376.374245836655</v>
      </c>
      <c r="V90" s="9">
        <f>V83+V82-V79</f>
        <v>9.73590745306258</v>
      </c>
      <c r="W90" s="9">
        <f>W83+W82-W79</f>
        <v>264.937619325681</v>
      </c>
      <c r="X90" s="10">
        <f>X83+X82-X79</f>
        <v>0</v>
      </c>
      <c r="Y90" s="9">
        <f>Y83+Y82-Y79</f>
        <v>308.011475945823</v>
      </c>
      <c r="Z90" s="9">
        <f>Z83+Z82-Z79</f>
        <v>112.303489968462</v>
      </c>
      <c r="AA90" s="9">
        <f>AA83+AA82-AA79</f>
        <v>118.088797239251</v>
      </c>
      <c r="AB90" s="9">
        <f>AB83+AB82-AB79</f>
        <v>12.6631108409903</v>
      </c>
      <c r="AC90" s="11">
        <f>AC83+AC82-AC79</f>
        <v>849.821350593527</v>
      </c>
      <c r="AD90" s="9">
        <f>AD83+AD82-AD79</f>
        <v>2.84058654318279</v>
      </c>
      <c r="AE90" s="9">
        <f>AE83+AE82-AE79</f>
        <v>64.3726158601757</v>
      </c>
      <c r="AF90" s="9">
        <f>AF83+AF82-AF79</f>
        <v>110.671235398525</v>
      </c>
      <c r="AG90" s="9">
        <f>AG83+AG82-AG79</f>
        <v>144.501336434003</v>
      </c>
      <c r="AH90" s="9">
        <f>AH83+AH82-AH79</f>
        <v>916.132099547042</v>
      </c>
      <c r="AI90" s="9">
        <f>AI83+AI82-AI79</f>
        <v>747.713969946549</v>
      </c>
      <c r="AJ90" s="9">
        <f>AJ83+AJ82-AJ79</f>
        <v>316.301493553247</v>
      </c>
      <c r="AK90" s="9">
        <f>AK83+AK82-AK79</f>
        <v>527.523302001121</v>
      </c>
      <c r="AL90" s="9">
        <f>AL83+AL82-AL79</f>
        <v>79.6391552958452</v>
      </c>
      <c r="AM90" s="9">
        <f>AM83+AM82-AM79</f>
        <v>278.406456890233</v>
      </c>
      <c r="AN90" s="9">
        <f>AN83+AN82-AN79</f>
        <v>259.205398777624</v>
      </c>
      <c r="AO90" s="9">
        <f>AO83+AO82-AO79</f>
        <v>329.287363854431</v>
      </c>
      <c r="AP90" s="9">
        <f>AP83+AP82-AP79</f>
        <v>160.413638739264</v>
      </c>
      <c r="AQ90" s="9">
        <f>AQ83+AQ82-AQ79</f>
        <v>19.2713274321089</v>
      </c>
      <c r="AR90" s="9">
        <f>AR83+AR82-AR79</f>
        <v>26.4478358501416</v>
      </c>
      <c r="AS90" s="9">
        <f>AS83+AS82-AS79</f>
        <v>694.283484576254</v>
      </c>
      <c r="AT90" s="9">
        <f>AT83+AT82-AT79</f>
        <v>7.62478154437419</v>
      </c>
      <c r="AU90" s="9">
        <f>AU83+AU82-AU79</f>
        <v>7.03496258542062</v>
      </c>
      <c r="AV90" s="9">
        <f>AV83+AV82-AV79</f>
        <v>4.55662283123175</v>
      </c>
      <c r="AW90" s="9">
        <f>AW83+AW82-AW79</f>
        <v>1.57729492736256</v>
      </c>
      <c r="AX90" s="9">
        <f>AX83+AX82-AX79</f>
        <v>23.1155952113224</v>
      </c>
      <c r="AY90" s="9">
        <f>AY83+AY82-AY79</f>
        <v>3.8582420819558</v>
      </c>
      <c r="AZ90" s="9">
        <f>AZ83+AZ82-AZ79</f>
        <v>113.623054673491</v>
      </c>
      <c r="BA90" s="9">
        <f>BA83+BA82-BA79</f>
        <v>19.4404223535556</v>
      </c>
      <c r="BB90" s="9">
        <f>BB83+BB82-BB79</f>
        <v>45.3349031657281</v>
      </c>
      <c r="BC90" s="9">
        <f>BC83+BC82-BC79</f>
        <v>152.842809499690</v>
      </c>
      <c r="BD90" s="9">
        <f>BD83+BD82-BD79</f>
        <v>522.648534891052</v>
      </c>
      <c r="BE90" s="9">
        <f>BE83+BE82-BE79</f>
        <v>1008.123441871020</v>
      </c>
      <c r="BF90" s="9">
        <f>BF83+BF82-BF79</f>
        <v>10.2033545436921</v>
      </c>
      <c r="BG90" s="9">
        <f>BG83+BG82-BG79</f>
        <v>417.566840392974</v>
      </c>
      <c r="BH90" s="9">
        <f>BH83+BH82-BH79</f>
        <v>65.50202642967329</v>
      </c>
      <c r="BI90" s="9">
        <f>BI83+BI82-BI79</f>
        <v>272.728693456538</v>
      </c>
      <c r="BJ90" s="9">
        <f>BJ83+BJ82-BJ79</f>
        <v>2.42183851181075</v>
      </c>
      <c r="BK90" s="9">
        <f>BK83+BK82-BK79</f>
        <v>190.288602433081</v>
      </c>
      <c r="BL90" s="9">
        <f>BL83+BL82-BL79</f>
        <v>846.782238659167</v>
      </c>
      <c r="BM90" s="9">
        <f>BM83+BM82-BM79</f>
        <v>74.3445144286202</v>
      </c>
      <c r="BN90" s="9">
        <f>BN83+BN82-BN79</f>
        <v>10.3001645856209</v>
      </c>
      <c r="BO90" s="9">
        <f>BO83+BO82-BO79</f>
        <v>773.112319790212</v>
      </c>
      <c r="BP90" s="9">
        <f>BP83+BP82-BP79</f>
        <v>374.821190942063</v>
      </c>
      <c r="BQ90" s="9">
        <f>BQ83+BQ82-BQ79</f>
        <v>5.12847526919819</v>
      </c>
      <c r="BR90" s="9">
        <f>BR83+BR82-BR79</f>
        <v>18.3218768394526</v>
      </c>
      <c r="BS90" s="9">
        <f>BS83+BS82-BS79</f>
        <v>3.16435001073623</v>
      </c>
      <c r="BT90" s="9">
        <f>BT83+BT82-BT79</f>
        <v>163.531073847704</v>
      </c>
      <c r="BU90" s="9">
        <f>BU83+BU82-BU79</f>
        <v>98.636491962376</v>
      </c>
      <c r="BV90" s="9">
        <f>BV83+BV82-BV79</f>
        <v>16902.7486949096</v>
      </c>
      <c r="BW90" s="9">
        <f>BW83+BW82-BW79</f>
        <v>2781.5208658022</v>
      </c>
      <c r="BX90" s="9">
        <f>BX83+BX82-BX79</f>
        <v>978.9847048875999</v>
      </c>
      <c r="BY90" s="9">
        <f>BY83+BY82-BY79</f>
        <v>553.9151030207451</v>
      </c>
      <c r="BZ90" s="9">
        <f>BZ83+BZ82-BZ79</f>
        <v>75.1892296608445</v>
      </c>
      <c r="CA90" s="9">
        <f>CA83+CA82-CA79</f>
        <v>179.013280019320</v>
      </c>
      <c r="CB90" s="9">
        <f>CB83+CB82-CB79</f>
        <v>-169.519626122315</v>
      </c>
      <c r="CC90" s="9">
        <f>CC83+CC82-CC79</f>
        <v>7023.9891381997</v>
      </c>
      <c r="CD90" s="9">
        <f>CD83+CD82-CD79</f>
        <v>11423.0926954681</v>
      </c>
      <c r="CE90" s="9">
        <f>CE83+CE82-CE79</f>
        <v>28325.8413903777</v>
      </c>
      <c r="CF90" s="4"/>
      <c r="CG90" s="4"/>
    </row>
    <row r="91" ht="19" customHeight="1">
      <c r="A91" t="s" s="58">
        <v>1</v>
      </c>
      <c r="B91" s="59"/>
      <c r="C91" t="s" s="76">
        <v>88</v>
      </c>
      <c r="D91" s="88">
        <f>SUM(D83,D78,D82)</f>
        <v>155.762394312214</v>
      </c>
      <c r="E91" s="9">
        <f>SUM(E83,E78,E82)</f>
        <v>8.81862315926662</v>
      </c>
      <c r="F91" s="9">
        <f>SUM(F83,F78,F82)</f>
        <v>9.158762899358351</v>
      </c>
      <c r="G91" s="9">
        <f>SUM(G83,G78,G82)</f>
        <v>7.20637609820392</v>
      </c>
      <c r="H91" s="9">
        <f>SUM(H83,H78,H82)</f>
        <v>8.184675285501591</v>
      </c>
      <c r="I91" s="9">
        <f>SUM(I83,I78,I82)</f>
        <v>122.381089059124</v>
      </c>
      <c r="J91" s="9">
        <f>SUM(J83,J78,J82)</f>
        <v>2188.875196305390</v>
      </c>
      <c r="K91" s="69">
        <f>SUM(K83,K78,K82)</f>
        <v>2488.931600473340</v>
      </c>
      <c r="L91" s="9">
        <f>SUM(L83,L78,L82)</f>
        <v>57.9721922645878</v>
      </c>
      <c r="M91" s="9">
        <f>SUM(M83,M78,M82)</f>
        <v>51.0295659227718</v>
      </c>
      <c r="N91" s="9">
        <f>SUM(N83,N78,N82)</f>
        <v>45.3452062810753</v>
      </c>
      <c r="O91" s="9">
        <f>SUM(O83,O78,O82)</f>
        <v>14.773246775464</v>
      </c>
      <c r="P91" s="9">
        <f>SUM(P83,P78,P82)</f>
        <v>4.33032332925198</v>
      </c>
      <c r="Q91" s="9">
        <f>SUM(Q83,Q78,Q82)</f>
        <v>7.60425005058108</v>
      </c>
      <c r="R91" s="9">
        <f>SUM(R83,R78,R82)</f>
        <v>1.40209100961465</v>
      </c>
      <c r="S91" s="9">
        <f>SUM(S83,S78,S82)</f>
        <v>2.46494670005367</v>
      </c>
      <c r="T91" s="9">
        <f>SUM(T83,T78,T82)</f>
        <v>70.3223371266279</v>
      </c>
      <c r="U91" s="9">
        <f>SUM(U83,U78,U82)</f>
        <v>382.391073316511</v>
      </c>
      <c r="V91" s="9">
        <f>SUM(V83,V78,V82)</f>
        <v>9.91416821310391</v>
      </c>
      <c r="W91" s="9">
        <f>SUM(W83,W78,W82)</f>
        <v>269.340900702683</v>
      </c>
      <c r="X91" s="10">
        <f>SUM(X83,X78,X82)</f>
        <v>0</v>
      </c>
      <c r="Y91" s="9">
        <f>SUM(Y83,Y78,Y82)</f>
        <v>311.796645656637</v>
      </c>
      <c r="Z91" s="9">
        <f>SUM(Z83,Z78,Z82)</f>
        <v>112.871060660074</v>
      </c>
      <c r="AA91" s="9">
        <f>SUM(AA83,AA78,AA82)</f>
        <v>119.028486905262</v>
      </c>
      <c r="AB91" s="9">
        <f>SUM(AB83,AB78,AB82)</f>
        <v>12.7138073158422</v>
      </c>
      <c r="AC91" s="11">
        <f>SUM(AC83,AC78,AC82)</f>
        <v>872.5674153875131</v>
      </c>
      <c r="AD91" s="9">
        <f>SUM(AD83,AD78,AD82)</f>
        <v>2.9364587912624</v>
      </c>
      <c r="AE91" s="9">
        <f>SUM(AE83,AE78,AE82)</f>
        <v>66.22947099593959</v>
      </c>
      <c r="AF91" s="9">
        <f>SUM(AF83,AF78,AF82)</f>
        <v>112.403513422795</v>
      </c>
      <c r="AG91" s="9">
        <f>SUM(AG83,AG78,AG82)</f>
        <v>145.936439328847</v>
      </c>
      <c r="AH91" s="9">
        <f>SUM(AH83,AH78,AH82)</f>
        <v>926.566220354075</v>
      </c>
      <c r="AI91" s="9">
        <f>SUM(AI83,AI78,AI82)</f>
        <v>759.6157659632599</v>
      </c>
      <c r="AJ91" s="9">
        <f>SUM(AJ83,AJ78,AJ82)</f>
        <v>322.566525945941</v>
      </c>
      <c r="AK91" s="9">
        <f>SUM(AK83,AK78,AK82)</f>
        <v>541.961237545913</v>
      </c>
      <c r="AL91" s="9">
        <f>SUM(AL83,AL78,AL82)</f>
        <v>84.6580153274964</v>
      </c>
      <c r="AM91" s="9">
        <f>SUM(AM83,AM78,AM82)</f>
        <v>293.283575014593</v>
      </c>
      <c r="AN91" s="9">
        <f>SUM(AN83,AN78,AN82)</f>
        <v>272.935032188578</v>
      </c>
      <c r="AO91" s="9">
        <f>SUM(AO83,AO78,AO82)</f>
        <v>330.574311019112</v>
      </c>
      <c r="AP91" s="9">
        <f>SUM(AP83,AP78,AP82)</f>
        <v>162.829167361389</v>
      </c>
      <c r="AQ91" s="9">
        <f>SUM(AQ83,AQ78,AQ82)</f>
        <v>19.6100377143998</v>
      </c>
      <c r="AR91" s="9">
        <f>SUM(AR83,AR78,AR82)</f>
        <v>27.4220316169095</v>
      </c>
      <c r="AS91" s="9">
        <f>SUM(AS83,AS78,AS82)</f>
        <v>705.209939484339</v>
      </c>
      <c r="AT91" s="9">
        <f>SUM(AT83,AT78,AT82)</f>
        <v>7.76327703513008</v>
      </c>
      <c r="AU91" s="9">
        <f>SUM(AU83,AU78,AU82)</f>
        <v>7.18085097066145</v>
      </c>
      <c r="AV91" s="9">
        <f>SUM(AV83,AV78,AV82)</f>
        <v>4.6180245548257</v>
      </c>
      <c r="AW91" s="9">
        <f>SUM(AW83,AW78,AW82)</f>
        <v>1.58904775762952</v>
      </c>
      <c r="AX91" s="9">
        <f>SUM(AX83,AX78,AX82)</f>
        <v>23.343246526787</v>
      </c>
      <c r="AY91" s="9">
        <f>SUM(AY83,AY78,AY82)</f>
        <v>3.89737069910219</v>
      </c>
      <c r="AZ91" s="9">
        <f>SUM(AZ83,AZ78,AZ82)</f>
        <v>117.354699165340</v>
      </c>
      <c r="BA91" s="9">
        <f>SUM(BA83,BA78,BA82)</f>
        <v>20.5996362667895</v>
      </c>
      <c r="BB91" s="9">
        <f>SUM(BB83,BB78,BB82)</f>
        <v>46.3470539727472</v>
      </c>
      <c r="BC91" s="9">
        <f>SUM(BC83,BC78,BC82)</f>
        <v>155.590253325855</v>
      </c>
      <c r="BD91" s="9">
        <f>SUM(BD83,BD78,BD82)</f>
        <v>564.578303674157</v>
      </c>
      <c r="BE91" s="9">
        <f>SUM(BE83,BE78,BE82)</f>
        <v>1026.902309576230</v>
      </c>
      <c r="BF91" s="9">
        <f>SUM(BF83,BF78,BF82)</f>
        <v>10.3873010227166</v>
      </c>
      <c r="BG91" s="9">
        <f>SUM(BG83,BG78,BG82)</f>
        <v>427.803610709605</v>
      </c>
      <c r="BH91" s="9">
        <f>SUM(BH83,BH78,BH82)</f>
        <v>66.6563808197362</v>
      </c>
      <c r="BI91" s="9">
        <f>SUM(BI83,BI78,BI82)</f>
        <v>276.434791778893</v>
      </c>
      <c r="BJ91" s="9">
        <f>SUM(BJ83,BJ78,BJ82)</f>
        <v>2.4380048790511</v>
      </c>
      <c r="BK91" s="9">
        <f>SUM(BK83,BK78,BK82)</f>
        <v>195.444601185966</v>
      </c>
      <c r="BL91" s="9">
        <f>SUM(BL83,BL78,BL82)</f>
        <v>855.4825652820369</v>
      </c>
      <c r="BM91" s="9">
        <f>SUM(BM83,BM78,BM82)</f>
        <v>75.1603330737654</v>
      </c>
      <c r="BN91" s="9">
        <f>SUM(BN83,BN78,BN82)</f>
        <v>10.3266457567511</v>
      </c>
      <c r="BO91" s="9">
        <f>SUM(BO83,BO78,BO82)</f>
        <v>783.895091600624</v>
      </c>
      <c r="BP91" s="9">
        <f>SUM(BP83,BP78,BP82)</f>
        <v>379.896253648161</v>
      </c>
      <c r="BQ91" s="9">
        <f>SUM(BQ83,BQ78,BQ82)</f>
        <v>4.93789418809493</v>
      </c>
      <c r="BR91" s="9">
        <f>SUM(BR83,BR78,BR82)</f>
        <v>18.6502946215469</v>
      </c>
      <c r="BS91" s="9">
        <f>SUM(BS83,BS78,BS82)</f>
        <v>3.2360901474892</v>
      </c>
      <c r="BT91" s="9">
        <f>SUM(BT83,BT78,BT82)</f>
        <v>167.356457182323</v>
      </c>
      <c r="BU91" s="9">
        <f>SUM(BU83,BU78,BU82)</f>
        <v>102.053062392938</v>
      </c>
      <c r="BV91" s="9">
        <f>SUM(BV83,BV78,BV82)</f>
        <v>17469.8476290999</v>
      </c>
      <c r="BW91" s="9">
        <f>SUM(BW83,BW78,BW82)</f>
        <v>2988.411879226560</v>
      </c>
      <c r="BX91" s="9">
        <f>SUM(BX83,BX78,BX82)</f>
        <v>978.9847048875999</v>
      </c>
      <c r="BY91" s="9">
        <f>SUM(BY83,BY78,BY82)</f>
        <v>650.855409019087</v>
      </c>
      <c r="BZ91" s="9">
        <f>SUM(BZ83,BZ78,BZ82)</f>
        <v>75.9422211749537</v>
      </c>
      <c r="CA91" s="9">
        <f>SUM(CA83,CA78,CA82)</f>
        <v>182.056078011874</v>
      </c>
      <c r="CB91" s="9">
        <f>SUM(CB83,CB78,CB82)</f>
        <v>-166.462284419252</v>
      </c>
      <c r="CC91" s="9">
        <f>SUM(CC83,CC78,CC82)</f>
        <v>7030.070571868460</v>
      </c>
      <c r="CD91" s="9">
        <f>SUM(CD83,CD78,CD82)</f>
        <v>11739.8585797693</v>
      </c>
      <c r="CE91" s="9">
        <f>SUM(CE83,CE78,CE82)</f>
        <v>29209.7062088692</v>
      </c>
      <c r="CF91" s="67">
        <f>SUM(CF83,CF78,CF5:CF74)</f>
        <v>0.430803790291944</v>
      </c>
      <c r="CG91" s="67">
        <f>SUM(CG83,CG78,CG5:CG74)/70</f>
        <v>0.64657250786508</v>
      </c>
    </row>
    <row r="92" ht="19" customHeight="1">
      <c r="A92" t="s" s="58">
        <v>1</v>
      </c>
      <c r="B92" s="59"/>
      <c r="C92" t="s" s="76">
        <v>235</v>
      </c>
      <c r="D92" s="90">
        <f>'Glad70-before-LQ'!D90</f>
        <v>0</v>
      </c>
      <c r="E92" s="4">
        <f>'Glad70-before-LQ'!E90</f>
        <v>0</v>
      </c>
      <c r="F92" s="4">
        <f>'Glad70-before-LQ'!F90</f>
        <v>0</v>
      </c>
      <c r="G92" s="4">
        <f>'Glad70-before-LQ'!G90</f>
        <v>0</v>
      </c>
      <c r="H92" s="4">
        <f>'Glad70-before-LQ'!H90</f>
        <v>0</v>
      </c>
      <c r="I92" s="4">
        <f>'Glad70-before-LQ'!I90</f>
        <v>0</v>
      </c>
      <c r="J92" s="4">
        <f>'Glad70-before-LQ'!J90</f>
        <v>0</v>
      </c>
      <c r="K92" s="69">
        <f>'Glad70-before-LQ'!K90</f>
        <v>0</v>
      </c>
      <c r="L92" s="4">
        <f>'Glad70-before-LQ'!L90</f>
        <v>0</v>
      </c>
      <c r="M92" s="4">
        <f>'Glad70-before-LQ'!M90</f>
        <v>0</v>
      </c>
      <c r="N92" s="4">
        <f>'Glad70-before-LQ'!N90</f>
        <v>0</v>
      </c>
      <c r="O92" s="4">
        <f>'Glad70-before-LQ'!O90</f>
        <v>0</v>
      </c>
      <c r="P92" s="4">
        <f>'Glad70-before-LQ'!P90</f>
        <v>0</v>
      </c>
      <c r="Q92" s="4">
        <f>'Glad70-before-LQ'!Q90</f>
        <v>0</v>
      </c>
      <c r="R92" s="4">
        <f>'Glad70-before-LQ'!R90</f>
        <v>0</v>
      </c>
      <c r="S92" s="4">
        <f>'Glad70-before-LQ'!S90</f>
        <v>0</v>
      </c>
      <c r="T92" s="4">
        <f>'Glad70-before-LQ'!T90</f>
        <v>0</v>
      </c>
      <c r="U92" s="4">
        <f>'Glad70-before-LQ'!U90</f>
        <v>0</v>
      </c>
      <c r="V92" s="4">
        <f>'Glad70-before-LQ'!V90</f>
        <v>0</v>
      </c>
      <c r="W92" s="4">
        <f>'Glad70-before-LQ'!W90</f>
        <v>0</v>
      </c>
      <c r="X92" s="10">
        <f>'Glad70-before-LQ'!X90</f>
        <v>174.65</v>
      </c>
      <c r="Y92" s="4">
        <f>'Glad70-before-LQ'!Y90</f>
        <v>0</v>
      </c>
      <c r="Z92" s="4">
        <f>'Glad70-before-LQ'!Z90</f>
        <v>0</v>
      </c>
      <c r="AA92" s="4">
        <f>'Glad70-before-LQ'!AA90</f>
        <v>0</v>
      </c>
      <c r="AB92" s="4">
        <f>'Glad70-before-LQ'!AB90</f>
        <v>0</v>
      </c>
      <c r="AC92" s="11">
        <f>'Glad70-before-LQ'!AC90</f>
        <v>0</v>
      </c>
      <c r="AD92" s="4">
        <f>'Glad70-before-LQ'!AD90</f>
        <v>0</v>
      </c>
      <c r="AE92" s="4">
        <f>'Glad70-before-LQ'!AE90</f>
        <v>0</v>
      </c>
      <c r="AF92" s="4">
        <f>'Glad70-before-LQ'!AF90</f>
        <v>0</v>
      </c>
      <c r="AG92" s="4">
        <f>'Glad70-before-LQ'!AG90</f>
        <v>0</v>
      </c>
      <c r="AH92" s="4">
        <f>'Glad70-before-LQ'!AH90</f>
        <v>0</v>
      </c>
      <c r="AI92" s="4">
        <f>'Glad70-before-LQ'!AI90</f>
        <v>0</v>
      </c>
      <c r="AJ92" s="4">
        <f>'Glad70-before-LQ'!AJ90</f>
        <v>0</v>
      </c>
      <c r="AK92" s="4">
        <f>'Glad70-before-LQ'!AK90</f>
        <v>0</v>
      </c>
      <c r="AL92" s="4">
        <f>'Glad70-before-LQ'!AL90</f>
        <v>0</v>
      </c>
      <c r="AM92" s="4">
        <f>'Glad70-before-LQ'!AM90</f>
        <v>0</v>
      </c>
      <c r="AN92" s="4">
        <f>'Glad70-before-LQ'!AN90</f>
        <v>0</v>
      </c>
      <c r="AO92" s="4">
        <f>'Glad70-before-LQ'!AO90</f>
        <v>0</v>
      </c>
      <c r="AP92" s="4">
        <f>'Glad70-before-LQ'!AP90</f>
        <v>0</v>
      </c>
      <c r="AQ92" s="4">
        <f>'Glad70-before-LQ'!AQ90</f>
        <v>0</v>
      </c>
      <c r="AR92" s="4">
        <f>'Glad70-before-LQ'!AR90</f>
        <v>0</v>
      </c>
      <c r="AS92" s="4">
        <f>'Glad70-before-LQ'!AS90</f>
        <v>0</v>
      </c>
      <c r="AT92" s="4">
        <f>'Glad70-before-LQ'!AT90</f>
        <v>0</v>
      </c>
      <c r="AU92" s="4">
        <f>'Glad70-before-LQ'!AU90</f>
        <v>0</v>
      </c>
      <c r="AV92" s="4">
        <f>'Glad70-before-LQ'!AV90</f>
        <v>0</v>
      </c>
      <c r="AW92" s="4">
        <f>'Glad70-before-LQ'!AW90</f>
        <v>0</v>
      </c>
      <c r="AX92" s="4">
        <f>'Glad70-before-LQ'!AX90</f>
        <v>0</v>
      </c>
      <c r="AY92" s="4">
        <f>'Glad70-before-LQ'!AY90</f>
        <v>0</v>
      </c>
      <c r="AZ92" s="4">
        <f>'Glad70-before-LQ'!AZ90</f>
        <v>0</v>
      </c>
      <c r="BA92" s="4">
        <f>'Glad70-before-LQ'!BA90</f>
        <v>0</v>
      </c>
      <c r="BB92" s="4">
        <f>'Glad70-before-LQ'!BB90</f>
        <v>0</v>
      </c>
      <c r="BC92" s="4">
        <f>'Glad70-before-LQ'!BC90</f>
        <v>0</v>
      </c>
      <c r="BD92" s="4">
        <f>'Glad70-before-LQ'!BD90</f>
        <v>0</v>
      </c>
      <c r="BE92" s="4">
        <f>'Glad70-before-LQ'!BE90</f>
        <v>0</v>
      </c>
      <c r="BF92" s="4">
        <f>'Glad70-before-LQ'!BF90</f>
        <v>0</v>
      </c>
      <c r="BG92" s="4">
        <f>'Glad70-before-LQ'!BG90</f>
        <v>0</v>
      </c>
      <c r="BH92" s="4">
        <f>'Glad70-before-LQ'!BH90</f>
        <v>0</v>
      </c>
      <c r="BI92" s="4">
        <f>'Glad70-before-LQ'!BI90</f>
        <v>0</v>
      </c>
      <c r="BJ92" s="4">
        <f>'Glad70-before-LQ'!BJ90</f>
        <v>0</v>
      </c>
      <c r="BK92" s="4">
        <f>'Glad70-before-LQ'!BK90</f>
        <v>0</v>
      </c>
      <c r="BL92" s="4">
        <f>'Glad70-before-LQ'!BL90</f>
        <v>0</v>
      </c>
      <c r="BM92" s="4">
        <f>'Glad70-before-LQ'!BM90</f>
        <v>0</v>
      </c>
      <c r="BN92" s="4">
        <f>'Glad70-before-LQ'!BN90</f>
        <v>0</v>
      </c>
      <c r="BO92" s="4">
        <f>'Glad70-before-LQ'!BO90</f>
        <v>0</v>
      </c>
      <c r="BP92" s="4">
        <f>'Glad70-before-LQ'!BP90</f>
        <v>0</v>
      </c>
      <c r="BQ92" s="4">
        <f>'Glad70-before-LQ'!BQ90</f>
        <v>0</v>
      </c>
      <c r="BR92" s="4">
        <f>'Glad70-before-LQ'!BR90</f>
        <v>0</v>
      </c>
      <c r="BS92" s="4">
        <f>'Glad70-before-LQ'!BS90</f>
        <v>0</v>
      </c>
      <c r="BT92" s="4">
        <f>'Glad70-before-LQ'!BT90</f>
        <v>0</v>
      </c>
      <c r="BU92" s="4">
        <f>'Glad70-before-LQ'!BU90</f>
        <v>0</v>
      </c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</row>
    <row r="93" ht="19" customHeight="1">
      <c r="A93" s="59"/>
      <c r="B93" s="59"/>
      <c r="C93" t="s" s="76">
        <v>236</v>
      </c>
      <c r="D93" s="90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69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4">
        <v>1</v>
      </c>
      <c r="U93" s="4">
        <v>1</v>
      </c>
      <c r="V93" s="4">
        <v>1</v>
      </c>
      <c r="W93" s="4">
        <v>1</v>
      </c>
      <c r="X93" s="10">
        <v>0</v>
      </c>
      <c r="Y93" s="4">
        <v>1</v>
      </c>
      <c r="Z93" s="4">
        <v>1</v>
      </c>
      <c r="AA93" s="4">
        <v>1</v>
      </c>
      <c r="AB93" s="4">
        <v>1</v>
      </c>
      <c r="AC93" s="11">
        <v>1</v>
      </c>
      <c r="AD93" s="4">
        <v>1</v>
      </c>
      <c r="AE93" s="4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4">
        <v>1</v>
      </c>
      <c r="BA93" s="4">
        <v>1</v>
      </c>
      <c r="BB93" s="4">
        <v>1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v>1</v>
      </c>
      <c r="BI93" s="4">
        <v>1</v>
      </c>
      <c r="BJ93" s="4">
        <v>1</v>
      </c>
      <c r="BK93" s="4">
        <v>1</v>
      </c>
      <c r="BL93" s="4">
        <v>1</v>
      </c>
      <c r="BM93" s="4">
        <v>1</v>
      </c>
      <c r="BN93" s="4">
        <v>1</v>
      </c>
      <c r="BO93" s="4">
        <v>1</v>
      </c>
      <c r="BP93" s="4">
        <v>1</v>
      </c>
      <c r="BQ93" s="4">
        <v>1</v>
      </c>
      <c r="BR93" s="4">
        <v>1</v>
      </c>
      <c r="BS93" s="4">
        <v>1</v>
      </c>
      <c r="BT93" s="4">
        <v>1</v>
      </c>
      <c r="BU93" s="4">
        <v>1</v>
      </c>
      <c r="BV93" s="4"/>
      <c r="BW93" s="4"/>
      <c r="BX93" s="4"/>
      <c r="BY93" s="4"/>
      <c r="BZ93" s="4"/>
      <c r="CA93" s="4"/>
      <c r="CB93" s="4"/>
      <c r="CC93" s="4"/>
      <c r="CD93" s="4"/>
      <c r="CE93" s="4">
        <f>CE91-'Glad-complete-mm'!CE96</f>
        <v>-111.2530250934</v>
      </c>
      <c r="CF93" s="4"/>
      <c r="CG93" s="4"/>
    </row>
  </sheetData>
  <mergeCells count="1">
    <mergeCell ref="A1:C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G93"/>
  <sheetViews>
    <sheetView workbookViewId="0" showGridLines="0" defaultGridColor="1">
      <pane topLeftCell="D5" xSplit="3" ySplit="4" activePane="bottomRight" state="frozen"/>
    </sheetView>
  </sheetViews>
  <sheetFormatPr defaultColWidth="8.33333" defaultRowHeight="19.9" customHeight="1" outlineLevelRow="0" outlineLevelCol="0"/>
  <cols>
    <col min="1" max="1" width="5" style="165" customWidth="1"/>
    <col min="2" max="2" width="3.5" style="165" customWidth="1"/>
    <col min="3" max="3" width="50.5625" style="165" customWidth="1"/>
    <col min="4" max="4" width="15.8516" style="165" customWidth="1"/>
    <col min="5" max="5" width="17.6719" style="165" customWidth="1"/>
    <col min="6" max="6" width="18.3516" style="165" customWidth="1"/>
    <col min="7" max="7" width="17.5" style="165" customWidth="1"/>
    <col min="8" max="9" width="17.6719" style="165" customWidth="1"/>
    <col min="10" max="11" width="15.8516" style="165" customWidth="1"/>
    <col min="12" max="12" width="16.6719" style="165" customWidth="1"/>
    <col min="13" max="15" width="16.8516" style="165" customWidth="1"/>
    <col min="16" max="17" width="17.6719" style="165" customWidth="1"/>
    <col min="18" max="19" width="18.6719" style="165" customWidth="1"/>
    <col min="20" max="20" width="16.8516" style="165" customWidth="1"/>
    <col min="21" max="21" width="15.8516" style="165" customWidth="1"/>
    <col min="22" max="22" width="17.6719" style="165" customWidth="1"/>
    <col min="23" max="23" width="16.6719" style="165" customWidth="1"/>
    <col min="24" max="24" width="15.8516" style="165" customWidth="1"/>
    <col min="25" max="26" width="16.8516" style="165" customWidth="1"/>
    <col min="27" max="27" width="17.6719" style="165" customWidth="1"/>
    <col min="28" max="28" width="18.6719" style="165" customWidth="1"/>
    <col min="29" max="29" width="15.8516" style="165" customWidth="1"/>
    <col min="30" max="30" width="18.6719" style="165" customWidth="1"/>
    <col min="31" max="32" width="16.8516" style="165" customWidth="1"/>
    <col min="33" max="35" width="15.8516" style="165" customWidth="1"/>
    <col min="36" max="36" width="16.8516" style="165" customWidth="1"/>
    <col min="37" max="40" width="15.8516" style="165" customWidth="1"/>
    <col min="41" max="41" width="17.3516" style="165" customWidth="1"/>
    <col min="42" max="42" width="16.6719" style="165" customWidth="1"/>
    <col min="43" max="45" width="16.8516" style="165" customWidth="1"/>
    <col min="46" max="47" width="17.6719" style="165" customWidth="1"/>
    <col min="48" max="48" width="18.6719" style="165" customWidth="1"/>
    <col min="49" max="49" width="19.5" style="165" customWidth="1"/>
    <col min="50" max="50" width="16.8516" style="165" customWidth="1"/>
    <col min="51" max="51" width="18.6719" style="165" customWidth="1"/>
    <col min="52" max="52" width="15.8516" style="165" customWidth="1"/>
    <col min="53" max="54" width="16.8516" style="165" customWidth="1"/>
    <col min="55" max="55" width="16.5" style="165" customWidth="1"/>
    <col min="56" max="57" width="15.8516" style="165" customWidth="1"/>
    <col min="58" max="58" width="17.6719" style="165" customWidth="1"/>
    <col min="59" max="61" width="16.8516" style="165" customWidth="1"/>
    <col min="62" max="62" width="17.6719" style="165" customWidth="1"/>
    <col min="63" max="63" width="16.8516" style="165" customWidth="1"/>
    <col min="64" max="64" width="15.8516" style="165" customWidth="1"/>
    <col min="65" max="65" width="16.8516" style="165" customWidth="1"/>
    <col min="66" max="66" width="17.6719" style="165" customWidth="1"/>
    <col min="67" max="67" width="16.8516" style="165" customWidth="1"/>
    <col min="68" max="68" width="16.6719" style="165" customWidth="1"/>
    <col min="69" max="69" width="18.6719" style="165" customWidth="1"/>
    <col min="70" max="71" width="17.6719" style="165" customWidth="1"/>
    <col min="72" max="73" width="16.8516" style="165" customWidth="1"/>
    <col min="74" max="74" width="18.6719" style="165" customWidth="1"/>
    <col min="75" max="75" width="37.6719" style="165" customWidth="1"/>
    <col min="76" max="76" width="44.6719" style="165" customWidth="1"/>
    <col min="77" max="77" width="32.8516" style="165" customWidth="1"/>
    <col min="78" max="78" width="43.1719" style="165" customWidth="1"/>
    <col min="79" max="79" width="43.6719" style="165" customWidth="1"/>
    <col min="80" max="80" width="21.3516" style="165" customWidth="1"/>
    <col min="81" max="81" width="26.1719" style="165" customWidth="1"/>
    <col min="82" max="83" width="15.8516" style="165" customWidth="1"/>
    <col min="84" max="84" width="13.1719" style="165" customWidth="1"/>
    <col min="85" max="85" width="9" style="165" customWidth="1"/>
    <col min="86" max="16384" width="8.35156" style="165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</row>
    <row r="2" ht="19" customHeight="1">
      <c r="A2" t="s" s="29">
        <v>1</v>
      </c>
      <c r="B2" s="30">
        <v>0</v>
      </c>
      <c r="C2" s="30"/>
      <c r="D2" t="s" s="29">
        <v>1</v>
      </c>
      <c r="E2" t="s" s="29">
        <v>1</v>
      </c>
      <c r="F2" t="s" s="29">
        <v>1</v>
      </c>
      <c r="G2" t="s" s="29">
        <v>1</v>
      </c>
      <c r="H2" t="s" s="29">
        <v>1</v>
      </c>
      <c r="I2" t="s" s="29">
        <v>1</v>
      </c>
      <c r="J2" t="s" s="29">
        <v>1</v>
      </c>
      <c r="K2" t="s" s="31">
        <v>1</v>
      </c>
      <c r="L2" t="s" s="29">
        <v>1</v>
      </c>
      <c r="M2" t="s" s="29">
        <v>1</v>
      </c>
      <c r="N2" t="s" s="29">
        <v>1</v>
      </c>
      <c r="O2" t="s" s="29">
        <v>1</v>
      </c>
      <c r="P2" t="s" s="29">
        <v>1</v>
      </c>
      <c r="Q2" t="s" s="29">
        <v>1</v>
      </c>
      <c r="R2" t="s" s="29">
        <v>1</v>
      </c>
      <c r="S2" t="s" s="29">
        <v>1</v>
      </c>
      <c r="T2" t="s" s="29">
        <v>1</v>
      </c>
      <c r="U2" t="s" s="29">
        <v>1</v>
      </c>
      <c r="V2" t="s" s="29">
        <v>1</v>
      </c>
      <c r="W2" t="s" s="29">
        <v>1</v>
      </c>
      <c r="X2" t="s" s="32">
        <v>1</v>
      </c>
      <c r="Y2" t="s" s="29">
        <v>1</v>
      </c>
      <c r="Z2" t="s" s="29">
        <v>1</v>
      </c>
      <c r="AA2" t="s" s="29">
        <v>1</v>
      </c>
      <c r="AB2" t="s" s="29">
        <v>1</v>
      </c>
      <c r="AC2" t="s" s="33">
        <v>1</v>
      </c>
      <c r="AD2" t="s" s="29">
        <v>1</v>
      </c>
      <c r="AE2" t="s" s="29">
        <v>1</v>
      </c>
      <c r="AF2" t="s" s="29">
        <v>1</v>
      </c>
      <c r="AG2" t="s" s="29">
        <v>1</v>
      </c>
      <c r="AH2" t="s" s="29">
        <v>1</v>
      </c>
      <c r="AI2" t="s" s="29">
        <v>1</v>
      </c>
      <c r="AJ2" t="s" s="29">
        <v>1</v>
      </c>
      <c r="AK2" t="s" s="29">
        <v>1</v>
      </c>
      <c r="AL2" t="s" s="29">
        <v>1</v>
      </c>
      <c r="AM2" t="s" s="29">
        <v>1</v>
      </c>
      <c r="AN2" t="s" s="29">
        <v>1</v>
      </c>
      <c r="AO2" t="s" s="29">
        <v>1</v>
      </c>
      <c r="AP2" t="s" s="29">
        <v>1</v>
      </c>
      <c r="AQ2" t="s" s="29">
        <v>1</v>
      </c>
      <c r="AR2" t="s" s="29">
        <v>1</v>
      </c>
      <c r="AS2" t="s" s="29">
        <v>1</v>
      </c>
      <c r="AT2" t="s" s="29">
        <v>1</v>
      </c>
      <c r="AU2" t="s" s="29">
        <v>1</v>
      </c>
      <c r="AV2" t="s" s="29">
        <v>1</v>
      </c>
      <c r="AW2" t="s" s="29">
        <v>1</v>
      </c>
      <c r="AX2" t="s" s="29">
        <v>1</v>
      </c>
      <c r="AY2" t="s" s="29">
        <v>1</v>
      </c>
      <c r="AZ2" t="s" s="29">
        <v>1</v>
      </c>
      <c r="BA2" t="s" s="29">
        <v>1</v>
      </c>
      <c r="BB2" t="s" s="29">
        <v>1</v>
      </c>
      <c r="BC2" t="s" s="29">
        <v>1</v>
      </c>
      <c r="BD2" t="s" s="29">
        <v>1</v>
      </c>
      <c r="BE2" t="s" s="29">
        <v>1</v>
      </c>
      <c r="BF2" t="s" s="29">
        <v>1</v>
      </c>
      <c r="BG2" t="s" s="29">
        <v>1</v>
      </c>
      <c r="BH2" t="s" s="29">
        <v>1</v>
      </c>
      <c r="BI2" t="s" s="29">
        <v>1</v>
      </c>
      <c r="BJ2" t="s" s="29">
        <v>1</v>
      </c>
      <c r="BK2" t="s" s="29">
        <v>1</v>
      </c>
      <c r="BL2" t="s" s="29">
        <v>1</v>
      </c>
      <c r="BM2" t="s" s="29">
        <v>1</v>
      </c>
      <c r="BN2" t="s" s="29">
        <v>1</v>
      </c>
      <c r="BO2" t="s" s="29">
        <v>1</v>
      </c>
      <c r="BP2" t="s" s="29">
        <v>1</v>
      </c>
      <c r="BQ2" t="s" s="29">
        <v>1</v>
      </c>
      <c r="BR2" t="s" s="29">
        <v>1</v>
      </c>
      <c r="BS2" t="s" s="29">
        <v>1</v>
      </c>
      <c r="BT2" t="s" s="29">
        <v>1</v>
      </c>
      <c r="BU2" t="s" s="29">
        <v>1</v>
      </c>
      <c r="BV2" s="30"/>
      <c r="BW2" t="s" s="29">
        <v>1</v>
      </c>
      <c r="BX2" t="s" s="29">
        <v>1</v>
      </c>
      <c r="BY2" t="s" s="29">
        <v>1</v>
      </c>
      <c r="BZ2" t="s" s="29">
        <v>1</v>
      </c>
      <c r="CA2" t="s" s="29">
        <v>1</v>
      </c>
      <c r="CB2" t="s" s="29">
        <v>1</v>
      </c>
      <c r="CC2" t="s" s="29">
        <v>1</v>
      </c>
      <c r="CD2" t="s" s="29">
        <v>1</v>
      </c>
      <c r="CE2" t="s" s="29">
        <v>1</v>
      </c>
      <c r="CF2" s="30"/>
      <c r="CG2" s="30"/>
    </row>
    <row r="3" ht="19" customHeight="1">
      <c r="A3" s="30">
        <v>0</v>
      </c>
      <c r="B3" s="30">
        <v>0</v>
      </c>
      <c r="C3" s="34"/>
      <c r="D3" s="30">
        <v>1</v>
      </c>
      <c r="E3" s="30">
        <v>2</v>
      </c>
      <c r="F3" s="30">
        <v>3</v>
      </c>
      <c r="G3" s="30">
        <v>4</v>
      </c>
      <c r="H3" s="30">
        <v>5</v>
      </c>
      <c r="I3" s="30">
        <v>6</v>
      </c>
      <c r="J3" s="30">
        <v>7</v>
      </c>
      <c r="K3" s="35">
        <v>8</v>
      </c>
      <c r="L3" s="30">
        <v>9</v>
      </c>
      <c r="M3" s="30">
        <v>10</v>
      </c>
      <c r="N3" s="30">
        <v>11</v>
      </c>
      <c r="O3" s="30">
        <v>12</v>
      </c>
      <c r="P3" s="30">
        <v>13</v>
      </c>
      <c r="Q3" s="30">
        <v>14</v>
      </c>
      <c r="R3" s="30">
        <v>15</v>
      </c>
      <c r="S3" s="30">
        <v>16</v>
      </c>
      <c r="T3" s="30">
        <v>17</v>
      </c>
      <c r="U3" s="30">
        <v>18</v>
      </c>
      <c r="V3" s="30">
        <v>19</v>
      </c>
      <c r="W3" s="30">
        <v>20</v>
      </c>
      <c r="X3" s="36">
        <v>21</v>
      </c>
      <c r="Y3" s="30">
        <v>22</v>
      </c>
      <c r="Z3" s="30">
        <v>23</v>
      </c>
      <c r="AA3" s="30">
        <v>24</v>
      </c>
      <c r="AB3" s="30">
        <v>25</v>
      </c>
      <c r="AC3" s="37">
        <v>26</v>
      </c>
      <c r="AD3" s="30">
        <v>27</v>
      </c>
      <c r="AE3" s="30">
        <v>28</v>
      </c>
      <c r="AF3" s="30">
        <v>29</v>
      </c>
      <c r="AG3" s="30">
        <v>30</v>
      </c>
      <c r="AH3" s="30">
        <v>31</v>
      </c>
      <c r="AI3" s="30">
        <v>32</v>
      </c>
      <c r="AJ3" s="30">
        <v>33</v>
      </c>
      <c r="AK3" s="30">
        <v>34</v>
      </c>
      <c r="AL3" s="30">
        <v>35</v>
      </c>
      <c r="AM3" s="30">
        <v>36</v>
      </c>
      <c r="AN3" s="30">
        <v>37</v>
      </c>
      <c r="AO3" s="30">
        <v>38</v>
      </c>
      <c r="AP3" s="30">
        <v>39</v>
      </c>
      <c r="AQ3" s="30">
        <v>40</v>
      </c>
      <c r="AR3" s="30">
        <v>41</v>
      </c>
      <c r="AS3" s="30">
        <v>42</v>
      </c>
      <c r="AT3" s="30">
        <v>43</v>
      </c>
      <c r="AU3" s="30">
        <v>44</v>
      </c>
      <c r="AV3" s="30">
        <v>45</v>
      </c>
      <c r="AW3" s="30">
        <v>46</v>
      </c>
      <c r="AX3" s="30">
        <v>47</v>
      </c>
      <c r="AY3" s="30">
        <v>48</v>
      </c>
      <c r="AZ3" s="30">
        <v>49</v>
      </c>
      <c r="BA3" s="30">
        <v>50</v>
      </c>
      <c r="BB3" s="30">
        <v>51</v>
      </c>
      <c r="BC3" s="30">
        <v>52</v>
      </c>
      <c r="BD3" s="30">
        <v>53</v>
      </c>
      <c r="BE3" s="30">
        <v>54</v>
      </c>
      <c r="BF3" s="30">
        <v>55</v>
      </c>
      <c r="BG3" s="30">
        <v>56</v>
      </c>
      <c r="BH3" s="30">
        <v>57</v>
      </c>
      <c r="BI3" s="30">
        <v>58</v>
      </c>
      <c r="BJ3" s="30">
        <v>59</v>
      </c>
      <c r="BK3" s="30">
        <v>60</v>
      </c>
      <c r="BL3" s="30">
        <v>61</v>
      </c>
      <c r="BM3" s="30">
        <v>62</v>
      </c>
      <c r="BN3" s="30">
        <v>63</v>
      </c>
      <c r="BO3" s="30">
        <v>64</v>
      </c>
      <c r="BP3" s="30">
        <v>65</v>
      </c>
      <c r="BQ3" s="30">
        <v>66</v>
      </c>
      <c r="BR3" s="30">
        <v>67</v>
      </c>
      <c r="BS3" s="30">
        <v>68</v>
      </c>
      <c r="BT3" s="30">
        <v>69</v>
      </c>
      <c r="BU3" s="30">
        <v>70</v>
      </c>
      <c r="BV3" s="30"/>
      <c r="BW3" s="30">
        <v>71</v>
      </c>
      <c r="BX3" s="30">
        <v>72</v>
      </c>
      <c r="BY3" s="30">
        <v>73</v>
      </c>
      <c r="BZ3" s="30">
        <v>74</v>
      </c>
      <c r="CA3" s="30">
        <v>75</v>
      </c>
      <c r="CB3" s="30">
        <v>76</v>
      </c>
      <c r="CC3" s="30">
        <v>77</v>
      </c>
      <c r="CD3" s="30">
        <v>78</v>
      </c>
      <c r="CE3" s="30">
        <v>79</v>
      </c>
      <c r="CF3" s="30"/>
      <c r="CG3" s="30"/>
    </row>
    <row r="4" ht="22.1" customHeight="1">
      <c r="A4" s="38"/>
      <c r="B4" s="38"/>
      <c r="C4" s="39"/>
      <c r="D4" t="s" s="40">
        <v>89</v>
      </c>
      <c r="E4" t="s" s="40">
        <v>90</v>
      </c>
      <c r="F4" t="s" s="40">
        <v>91</v>
      </c>
      <c r="G4" t="s" s="40">
        <v>92</v>
      </c>
      <c r="H4" t="s" s="40">
        <v>93</v>
      </c>
      <c r="I4" t="s" s="40">
        <v>94</v>
      </c>
      <c r="J4" t="s" s="40">
        <v>95</v>
      </c>
      <c r="K4" t="s" s="41">
        <v>96</v>
      </c>
      <c r="L4" t="s" s="40">
        <v>261</v>
      </c>
      <c r="M4" t="s" s="40">
        <v>98</v>
      </c>
      <c r="N4" t="s" s="40">
        <v>99</v>
      </c>
      <c r="O4" t="s" s="40">
        <v>100</v>
      </c>
      <c r="P4" t="s" s="40">
        <v>101</v>
      </c>
      <c r="Q4" t="s" s="40">
        <v>102</v>
      </c>
      <c r="R4" t="s" s="40">
        <v>103</v>
      </c>
      <c r="S4" t="s" s="40">
        <v>104</v>
      </c>
      <c r="T4" t="s" s="40">
        <v>105</v>
      </c>
      <c r="U4" t="s" s="40">
        <v>106</v>
      </c>
      <c r="V4" t="s" s="40">
        <v>107</v>
      </c>
      <c r="W4" t="s" s="40">
        <v>262</v>
      </c>
      <c r="X4" t="s" s="42">
        <v>109</v>
      </c>
      <c r="Y4" t="s" s="40">
        <v>110</v>
      </c>
      <c r="Z4" t="s" s="40">
        <v>111</v>
      </c>
      <c r="AA4" t="s" s="40">
        <v>112</v>
      </c>
      <c r="AB4" t="s" s="40">
        <v>113</v>
      </c>
      <c r="AC4" t="s" s="43">
        <v>114</v>
      </c>
      <c r="AD4" t="s" s="40">
        <v>115</v>
      </c>
      <c r="AE4" t="s" s="40">
        <v>116</v>
      </c>
      <c r="AF4" t="s" s="40">
        <v>117</v>
      </c>
      <c r="AG4" t="s" s="40">
        <v>118</v>
      </c>
      <c r="AH4" t="s" s="40">
        <v>119</v>
      </c>
      <c r="AI4" t="s" s="40">
        <v>120</v>
      </c>
      <c r="AJ4" t="s" s="40">
        <v>121</v>
      </c>
      <c r="AK4" t="s" s="40">
        <v>122</v>
      </c>
      <c r="AL4" t="s" s="40">
        <v>123</v>
      </c>
      <c r="AM4" t="s" s="40">
        <v>124</v>
      </c>
      <c r="AN4" t="s" s="40">
        <v>125</v>
      </c>
      <c r="AO4" t="s" s="40">
        <v>126</v>
      </c>
      <c r="AP4" t="s" s="40">
        <v>127</v>
      </c>
      <c r="AQ4" t="s" s="40">
        <v>128</v>
      </c>
      <c r="AR4" t="s" s="40">
        <v>129</v>
      </c>
      <c r="AS4" t="s" s="40">
        <v>130</v>
      </c>
      <c r="AT4" t="s" s="40">
        <v>131</v>
      </c>
      <c r="AU4" t="s" s="40">
        <v>132</v>
      </c>
      <c r="AV4" t="s" s="40">
        <v>133</v>
      </c>
      <c r="AW4" t="s" s="40">
        <v>134</v>
      </c>
      <c r="AX4" t="s" s="40">
        <v>135</v>
      </c>
      <c r="AY4" t="s" s="40">
        <v>136</v>
      </c>
      <c r="AZ4" t="s" s="40">
        <v>137</v>
      </c>
      <c r="BA4" t="s" s="40">
        <v>138</v>
      </c>
      <c r="BB4" t="s" s="40">
        <v>139</v>
      </c>
      <c r="BC4" t="s" s="40">
        <v>140</v>
      </c>
      <c r="BD4" t="s" s="40">
        <v>141</v>
      </c>
      <c r="BE4" t="s" s="40">
        <v>142</v>
      </c>
      <c r="BF4" t="s" s="40">
        <v>143</v>
      </c>
      <c r="BG4" t="s" s="40">
        <v>144</v>
      </c>
      <c r="BH4" t="s" s="40">
        <v>145</v>
      </c>
      <c r="BI4" t="s" s="40">
        <v>146</v>
      </c>
      <c r="BJ4" t="s" s="40">
        <v>147</v>
      </c>
      <c r="BK4" t="s" s="40">
        <v>148</v>
      </c>
      <c r="BL4" t="s" s="40">
        <v>149</v>
      </c>
      <c r="BM4" t="s" s="40">
        <v>150</v>
      </c>
      <c r="BN4" t="s" s="40">
        <v>151</v>
      </c>
      <c r="BO4" t="s" s="40">
        <v>152</v>
      </c>
      <c r="BP4" t="s" s="40">
        <v>153</v>
      </c>
      <c r="BQ4" t="s" s="40">
        <v>154</v>
      </c>
      <c r="BR4" t="s" s="40">
        <v>155</v>
      </c>
      <c r="BS4" t="s" s="40">
        <v>156</v>
      </c>
      <c r="BT4" t="s" s="40">
        <v>157</v>
      </c>
      <c r="BU4" t="s" s="40">
        <v>158</v>
      </c>
      <c r="BV4" t="s" s="44">
        <v>159</v>
      </c>
      <c r="BW4" t="s" s="44">
        <v>160</v>
      </c>
      <c r="BX4" t="s" s="44">
        <v>161</v>
      </c>
      <c r="BY4" t="s" s="44">
        <v>162</v>
      </c>
      <c r="BZ4" t="s" s="44">
        <v>163</v>
      </c>
      <c r="CA4" t="s" s="44">
        <v>164</v>
      </c>
      <c r="CB4" t="s" s="44">
        <v>165</v>
      </c>
      <c r="CC4" t="s" s="44">
        <v>166</v>
      </c>
      <c r="CD4" t="s" s="44">
        <v>167</v>
      </c>
      <c r="CE4" t="s" s="45">
        <v>80</v>
      </c>
      <c r="CF4" t="s" s="45">
        <v>168</v>
      </c>
      <c r="CG4" t="s" s="45">
        <v>169</v>
      </c>
    </row>
    <row r="5" ht="20.25" customHeight="1">
      <c r="A5" t="s" s="47">
        <v>1</v>
      </c>
      <c r="B5" s="48">
        <v>1</v>
      </c>
      <c r="C5" t="s" s="49">
        <v>89</v>
      </c>
      <c r="D5" s="50">
        <f>'Glad70-before-LQ'!D5*$CG5*D$93</f>
        <v>9.407980253082821</v>
      </c>
      <c r="E5" s="51">
        <f>'Glad70-before-LQ'!E5*$CG5*E$93</f>
        <v>0.00596769912936531</v>
      </c>
      <c r="F5" s="51">
        <f>'Glad70-before-LQ'!F5*$CG5*F$93</f>
        <v>0.000214111967924664</v>
      </c>
      <c r="G5" s="51">
        <f>'Glad70-before-LQ'!G5*$CG5*G$93</f>
        <v>0.0206089890626915</v>
      </c>
      <c r="H5" s="51">
        <f>'Glad70-before-LQ'!H5*$CG5*H$93</f>
        <v>1.58703885876897</v>
      </c>
      <c r="I5" s="51">
        <f>'Glad70-before-LQ'!I5*$CG5*I$93</f>
        <v>0.000872363609718669</v>
      </c>
      <c r="J5" s="51">
        <f>'Glad70-before-LQ'!J5*$CG5*J$93</f>
        <v>0.0107395100168981</v>
      </c>
      <c r="K5" s="52">
        <f>'Glad70-before-LQ'!K5*$CG5*K$93</f>
        <v>0.00297473013304292</v>
      </c>
      <c r="L5" s="51">
        <f>'Glad70-before-LQ'!L5*$CG5*L$93</f>
        <v>0.000561253858470574</v>
      </c>
      <c r="M5" s="51">
        <f>'Glad70-before-LQ'!M5*$CG5*M$93</f>
        <v>0.000343829460220384</v>
      </c>
      <c r="N5" s="51">
        <f>'Glad70-before-LQ'!N5*$CG5*N$93</f>
        <v>12.0546094949274</v>
      </c>
      <c r="O5" s="51">
        <f>'Glad70-before-LQ'!O5*$CG5*O$93</f>
        <v>1.86227612748054</v>
      </c>
      <c r="P5" s="51">
        <f>'Glad70-before-LQ'!P5*$CG5*P$93</f>
        <v>0.460852374653451</v>
      </c>
      <c r="Q5" s="51">
        <f>'Glad70-before-LQ'!Q5*$CG5*Q$93</f>
        <v>0.00324561908102079</v>
      </c>
      <c r="R5" s="51">
        <f>'Glad70-before-LQ'!R5*$CG5*R$93</f>
        <v>0.000552968403130422</v>
      </c>
      <c r="S5" s="51">
        <f>'Glad70-before-LQ'!S5*$CG5*S$93</f>
        <v>0.000407869179381709</v>
      </c>
      <c r="T5" s="51">
        <f>'Glad70-before-LQ'!T5*$CG5*T$93</f>
        <v>0.00220224275291189</v>
      </c>
      <c r="U5" s="51">
        <f>'Glad70-before-LQ'!U5*$CG5*U$93</f>
        <v>3.109917909615</v>
      </c>
      <c r="V5" s="51">
        <f>'Glad70-before-LQ'!V5*$CG5*V$93</f>
        <v>0.185219506183581</v>
      </c>
      <c r="W5" s="51">
        <f>'Glad70-before-LQ'!W5*$CG5*W$93</f>
        <v>0.0687905592923245</v>
      </c>
      <c r="X5" s="53">
        <f>'Glad70-before-LQ'!X5*$CG5*X$93</f>
        <v>0</v>
      </c>
      <c r="Y5" s="51">
        <f>'Glad70-before-LQ'!Y5*$CG5*Y$93</f>
        <v>0.0168029169787217</v>
      </c>
      <c r="Z5" s="51">
        <f>'Glad70-before-LQ'!Z5*$CG5*Z$93</f>
        <v>0.00147625705678074</v>
      </c>
      <c r="AA5" s="51">
        <f>'Glad70-before-LQ'!AA5*$CG5*AA$93</f>
        <v>0.00222980084621508</v>
      </c>
      <c r="AB5" s="51">
        <f>'Glad70-before-LQ'!AB5*$CG5*AB$93</f>
        <v>0.00581282675690069</v>
      </c>
      <c r="AC5" s="54">
        <f>'Glad70-before-LQ'!AC5*$CG5*AC$93</f>
        <v>0.0251267364397129</v>
      </c>
      <c r="AD5" s="51">
        <f>'Glad70-before-LQ'!AD5*$CG5*AD$93</f>
        <v>6.260960153540951e-05</v>
      </c>
      <c r="AE5" s="51">
        <f>'Glad70-before-LQ'!AE5*$CG5*AE$93</f>
        <v>0.0259193203620302</v>
      </c>
      <c r="AF5" s="51">
        <f>'Glad70-before-LQ'!AF5*$CG5*AF$93</f>
        <v>0.00105270269795326</v>
      </c>
      <c r="AG5" s="51">
        <f>'Glad70-before-LQ'!AG5*$CG5*AG$93</f>
        <v>0.0904489002908288</v>
      </c>
      <c r="AH5" s="51">
        <f>'Glad70-before-LQ'!AH5*$CG5*AH$93</f>
        <v>0.235218563533311</v>
      </c>
      <c r="AI5" s="51">
        <f>'Glad70-before-LQ'!AI5*$CG5*AI$93</f>
        <v>0.6861710958242559</v>
      </c>
      <c r="AJ5" s="51">
        <f>'Glad70-before-LQ'!AJ5*$CG5*AJ$93</f>
        <v>1.18402797893571</v>
      </c>
      <c r="AK5" s="51">
        <f>'Glad70-before-LQ'!AK5*$CG5*AK$93</f>
        <v>8.23994811548947</v>
      </c>
      <c r="AL5" s="51">
        <f>'Glad70-before-LQ'!AL5*$CG5*AL$93</f>
        <v>1.09610090053485</v>
      </c>
      <c r="AM5" s="51">
        <f>'Glad70-before-LQ'!AM5*$CG5*AM$93</f>
        <v>2.78937727704302</v>
      </c>
      <c r="AN5" s="51">
        <f>'Glad70-before-LQ'!AN5*$CG5*AN$93</f>
        <v>0.0155766030470776</v>
      </c>
      <c r="AO5" s="51">
        <f>'Glad70-before-LQ'!AO5*$CG5*AO$93</f>
        <v>0.08164188852117819</v>
      </c>
      <c r="AP5" s="51">
        <f>'Glad70-before-LQ'!AP5*$CG5*AP$93</f>
        <v>0.0595240367243596</v>
      </c>
      <c r="AQ5" s="51">
        <f>'Glad70-before-LQ'!AQ5*$CG5*AQ$93</f>
        <v>0.00350239764541416</v>
      </c>
      <c r="AR5" s="51">
        <f>'Glad70-before-LQ'!AR5*$CG5*AR$93</f>
        <v>0.008775726831973059</v>
      </c>
      <c r="AS5" s="51">
        <f>'Glad70-before-LQ'!AS5*$CG5*AS$93</f>
        <v>0.213787857498321</v>
      </c>
      <c r="AT5" s="51">
        <f>'Glad70-before-LQ'!AT5*$CG5*AT$93</f>
        <v>0.000108164801173707</v>
      </c>
      <c r="AU5" s="51">
        <f>'Glad70-before-LQ'!AU5*$CG5*AU$93</f>
        <v>0.0130075739016918</v>
      </c>
      <c r="AV5" s="51">
        <f>'Glad70-before-LQ'!AV5*$CG5*AV$93</f>
        <v>1.5587576794531e-05</v>
      </c>
      <c r="AW5" s="51">
        <f>'Glad70-before-LQ'!AW5*$CG5*AW$93</f>
        <v>2.83813228159906e-06</v>
      </c>
      <c r="AX5" s="51">
        <f>'Glad70-before-LQ'!AX5*$CG5*AX$93</f>
        <v>0.000115908962737219</v>
      </c>
      <c r="AY5" s="51">
        <f>'Glad70-before-LQ'!AY5*$CG5*AY$93</f>
        <v>0.00119553526424203</v>
      </c>
      <c r="AZ5" s="51">
        <f>'Glad70-before-LQ'!AZ5*$CG5*AZ$93</f>
        <v>0.000702783572876243</v>
      </c>
      <c r="BA5" s="51">
        <f>'Glad70-before-LQ'!BA5*$CG5*BA$93</f>
        <v>5.39358985009491e-05</v>
      </c>
      <c r="BB5" s="51">
        <f>'Glad70-before-LQ'!BB5*$CG5*BB$93</f>
        <v>9.76721653084064e-05</v>
      </c>
      <c r="BC5" s="51">
        <f>'Glad70-before-LQ'!BC5*$CG5*BC$93</f>
        <v>0.101999844813103</v>
      </c>
      <c r="BD5" s="51">
        <f>'Glad70-before-LQ'!BD5*$CG5*BD$93</f>
        <v>2.17397358432551</v>
      </c>
      <c r="BE5" s="51">
        <f>'Glad70-before-LQ'!BE5*$CG5*BE$93</f>
        <v>0.197927172368102</v>
      </c>
      <c r="BF5" s="51">
        <f>'Glad70-before-LQ'!BF5*$CG5*BF$93</f>
        <v>2.06734316093948e-05</v>
      </c>
      <c r="BG5" s="51">
        <f>'Glad70-before-LQ'!BG5*$CG5*BG$93</f>
        <v>0.0406621864015257</v>
      </c>
      <c r="BH5" s="51">
        <f>'Glad70-before-LQ'!BH5*$CG5*BH$93</f>
        <v>0.0187738980375526</v>
      </c>
      <c r="BI5" s="51">
        <f>'Glad70-before-LQ'!BI5*$CG5*BI$93</f>
        <v>0.0616305755418278</v>
      </c>
      <c r="BJ5" s="51">
        <f>'Glad70-before-LQ'!BJ5*$CG5*BJ$93</f>
        <v>0.00035823611889484</v>
      </c>
      <c r="BK5" s="51">
        <f>'Glad70-before-LQ'!BK5*$CG5*BK$93</f>
        <v>0.109480489369714</v>
      </c>
      <c r="BL5" s="51">
        <f>'Glad70-before-LQ'!BL5*$CG5*BL$93</f>
        <v>0.433209896077581</v>
      </c>
      <c r="BM5" s="51">
        <f>'Glad70-before-LQ'!BM5*$CG5*BM$93</f>
        <v>0.0720618569149088</v>
      </c>
      <c r="BN5" s="51">
        <f>'Glad70-before-LQ'!BN5*$CG5*BN$93</f>
        <v>0.00552871553533266</v>
      </c>
      <c r="BO5" s="51">
        <f>'Glad70-before-LQ'!BO5*$CG5*BO$93</f>
        <v>1.21063828828211</v>
      </c>
      <c r="BP5" s="51">
        <f>'Glad70-before-LQ'!BP5*$CG5*BP$93</f>
        <v>0.393710644133484</v>
      </c>
      <c r="BQ5" s="51">
        <f>'Glad70-before-LQ'!BQ5*$CG5*BQ$93</f>
        <v>0.00630213760469274</v>
      </c>
      <c r="BR5" s="51">
        <f>'Glad70-before-LQ'!BR5*$CG5*BR$93</f>
        <v>0.159712621132609</v>
      </c>
      <c r="BS5" s="51">
        <f>'Glad70-before-LQ'!BS5*$CG5*BS$93</f>
        <v>0.0247748794963854</v>
      </c>
      <c r="BT5" s="51">
        <f>'Glad70-before-LQ'!BT5*$CG5*BT$93</f>
        <v>0.0357028272383531</v>
      </c>
      <c r="BU5" s="51">
        <f>'Glad70-before-LQ'!BU5*$CG5*BU$93</f>
        <v>0.487138988360508</v>
      </c>
      <c r="BV5" s="55">
        <f>SUM(D5:BU5)</f>
        <v>49.1168682987779</v>
      </c>
      <c r="BW5" s="56">
        <f>'Glad-base'!BW5*'Households'!$B$3/'Households'!$B$7</f>
        <v>26.4377679729145</v>
      </c>
      <c r="BX5" s="56">
        <f>'Glad-base'!BX5*'Households'!$B$3/'Households'!$B$7</f>
        <v>0.0317926632234809</v>
      </c>
      <c r="BY5" s="56">
        <f>'Glad-base'!BY5*'Businesses'!$B$4/'Businesses'!$C$4</f>
        <v>8.73221407548812</v>
      </c>
      <c r="BZ5" s="56">
        <f>'Glad-base'!BZ5*'Households'!$B$3/'Households'!$B$7</f>
        <v>0.109401679649846</v>
      </c>
      <c r="CA5" s="56">
        <f>'Glad-base'!CA5*'Households'!$B$3/'Households'!$B$7</f>
        <v>0.6396445241091659</v>
      </c>
      <c r="CB5" s="56">
        <f>'Glad-base'!CB5*'Glad-id-output'!B3/'Glad-id-output'!E3</f>
        <v>-0.110808453644239</v>
      </c>
      <c r="CC5" s="51">
        <f>'Exports'!D6</f>
        <v>53.8</v>
      </c>
      <c r="CD5" s="57">
        <f>SUM(BW5:CC5)</f>
        <v>89.64001246174089</v>
      </c>
      <c r="CE5" s="55">
        <f>SUM(CD5,BV5)</f>
        <v>138.756880760519</v>
      </c>
      <c r="CF5" s="55">
        <v>0.00194035532487508</v>
      </c>
      <c r="CG5" s="55">
        <f>'Glad-id-output'!I3</f>
        <v>0.64</v>
      </c>
    </row>
    <row r="6" ht="20.05" customHeight="1">
      <c r="A6" t="s" s="58">
        <v>1</v>
      </c>
      <c r="B6" s="59">
        <v>2</v>
      </c>
      <c r="C6" t="s" s="60">
        <v>90</v>
      </c>
      <c r="D6" s="61">
        <f>'Glad70-before-LQ'!D6*$CG6*D$93</f>
        <v>0.000120975207742663</v>
      </c>
      <c r="E6" s="62">
        <f>'Glad70-before-LQ'!E6*$CG6*E$93</f>
        <v>0.239163624337361</v>
      </c>
      <c r="F6" s="62">
        <f>'Glad70-before-LQ'!F6*$CG6*F$93</f>
        <v>2.14552885731756e-06</v>
      </c>
      <c r="G6" s="62">
        <f>'Glad70-before-LQ'!G6*$CG6*G$93</f>
        <v>1.57887543314414e-05</v>
      </c>
      <c r="H6" s="62">
        <f>'Glad70-before-LQ'!H6*$CG6*H$93</f>
        <v>1.47748638587091e-05</v>
      </c>
      <c r="I6" s="62">
        <f>'Glad70-before-LQ'!I6*$CG6*I$93</f>
        <v>7.815997824890381e-05</v>
      </c>
      <c r="J6" s="62">
        <f>'Glad70-before-LQ'!J6*$CG6*J$93</f>
        <v>0.0049974794318846</v>
      </c>
      <c r="K6" s="63">
        <f>'Glad70-before-LQ'!K6*$CG6*K$93</f>
        <v>0.000254896304651441</v>
      </c>
      <c r="L6" s="62">
        <f>'Glad70-before-LQ'!L6*$CG6*L$93</f>
        <v>4.7591503878483e-05</v>
      </c>
      <c r="M6" s="62">
        <f>'Glad70-before-LQ'!M6*$CG6*M$93</f>
        <v>9.94574809619503e-06</v>
      </c>
      <c r="N6" s="62">
        <f>'Glad70-before-LQ'!N6*$CG6*N$93</f>
        <v>0.27246459061095</v>
      </c>
      <c r="O6" s="62">
        <f>'Glad70-before-LQ'!O6*$CG6*O$93</f>
        <v>1.30729103095835e-05</v>
      </c>
      <c r="P6" s="62">
        <f>'Glad70-before-LQ'!P6*$CG6*P$93</f>
        <v>3.87418158470139e-06</v>
      </c>
      <c r="Q6" s="62">
        <f>'Glad70-before-LQ'!Q6*$CG6*Q$93</f>
        <v>3.51326216577858e-05</v>
      </c>
      <c r="R6" s="62">
        <f>'Glad70-before-LQ'!R6*$CG6*R$93</f>
        <v>1.07308120300795e-06</v>
      </c>
      <c r="S6" s="62">
        <f>'Glad70-before-LQ'!S6*$CG6*S$93</f>
        <v>1.39819473607524e-06</v>
      </c>
      <c r="T6" s="62">
        <f>'Glad70-before-LQ'!T6*$CG6*T$93</f>
        <v>0.000122578877654533</v>
      </c>
      <c r="U6" s="62">
        <f>'Glad70-before-LQ'!U6*$CG6*U$93</f>
        <v>0.000295998341506458</v>
      </c>
      <c r="V6" s="62">
        <f>'Glad70-before-LQ'!V6*$CG6*V$93</f>
        <v>6.23879909305099e-06</v>
      </c>
      <c r="W6" s="62">
        <f>'Glad70-before-LQ'!W6*$CG6*W$93</f>
        <v>0.000421785312566129</v>
      </c>
      <c r="X6" s="64">
        <f>'Glad70-before-LQ'!X6*$CG6*X$93</f>
        <v>0</v>
      </c>
      <c r="Y6" s="62">
        <f>'Glad70-before-LQ'!Y6*$CG6*Y$93</f>
        <v>0.00019657953858862</v>
      </c>
      <c r="Z6" s="62">
        <f>'Glad70-before-LQ'!Z6*$CG6*Z$93</f>
        <v>3.12709429287993e-05</v>
      </c>
      <c r="AA6" s="62">
        <f>'Glad70-before-LQ'!AA6*$CG6*AA$93</f>
        <v>2.97258235595031e-05</v>
      </c>
      <c r="AB6" s="62">
        <f>'Glad70-before-LQ'!AB6*$CG6*AB$93</f>
        <v>3.25122087230752e-06</v>
      </c>
      <c r="AC6" s="65">
        <f>'Glad70-before-LQ'!AC6*$CG6*AC$93</f>
        <v>0.000297205864670127</v>
      </c>
      <c r="AD6" s="62">
        <f>'Glad70-before-LQ'!AD6*$CG6*AD$93</f>
        <v>3.38483385701687e-06</v>
      </c>
      <c r="AE6" s="62">
        <f>'Glad70-before-LQ'!AE6*$CG6*AE$93</f>
        <v>8.69324972241647e-06</v>
      </c>
      <c r="AF6" s="62">
        <f>'Glad70-before-LQ'!AF6*$CG6*AF$93</f>
        <v>1.64055946586827e-05</v>
      </c>
      <c r="AG6" s="62">
        <f>'Glad70-before-LQ'!AG6*$CG6*AG$93</f>
        <v>0.000160500143123783</v>
      </c>
      <c r="AH6" s="62">
        <f>'Glad70-before-LQ'!AH6*$CG6*AH$93</f>
        <v>0.00152810263619883</v>
      </c>
      <c r="AI6" s="62">
        <f>'Glad70-before-LQ'!AI6*$CG6*AI$93</f>
        <v>0.00108969453972622</v>
      </c>
      <c r="AJ6" s="62">
        <f>'Glad70-before-LQ'!AJ6*$CG6*AJ$93</f>
        <v>0.0215465520302475</v>
      </c>
      <c r="AK6" s="62">
        <f>'Glad70-before-LQ'!AK6*$CG6*AK$93</f>
        <v>0.920953998848473</v>
      </c>
      <c r="AL6" s="62">
        <f>'Glad70-before-LQ'!AL6*$CG6*AL$93</f>
        <v>0.376402527628453</v>
      </c>
      <c r="AM6" s="62">
        <f>'Glad70-before-LQ'!AM6*$CG6*AM$93</f>
        <v>0.513431048649571</v>
      </c>
      <c r="AN6" s="62">
        <f>'Glad70-before-LQ'!AN6*$CG6*AN$93</f>
        <v>0.000100208425626936</v>
      </c>
      <c r="AO6" s="62">
        <f>'Glad70-before-LQ'!AO6*$CG6*AO$93</f>
        <v>0.000158860687993235</v>
      </c>
      <c r="AP6" s="62">
        <f>'Glad70-before-LQ'!AP6*$CG6*AP$93</f>
        <v>1.19210063355943e-05</v>
      </c>
      <c r="AQ6" s="62">
        <f>'Glad70-before-LQ'!AQ6*$CG6*AQ$93</f>
        <v>1.93572642046051e-05</v>
      </c>
      <c r="AR6" s="62">
        <f>'Glad70-before-LQ'!AR6*$CG6*AR$93</f>
        <v>2.27069183184532e-05</v>
      </c>
      <c r="AS6" s="62">
        <f>'Glad70-before-LQ'!AS6*$CG6*AS$93</f>
        <v>0.00030908083153424</v>
      </c>
      <c r="AT6" s="62">
        <f>'Glad70-before-LQ'!AT6*$CG6*AT$93</f>
        <v>1.51124212985191e-06</v>
      </c>
      <c r="AU6" s="62">
        <f>'Glad70-before-LQ'!AU6*$CG6*AU$93</f>
        <v>1.82926742312933e-06</v>
      </c>
      <c r="AV6" s="62">
        <f>'Glad70-before-LQ'!AV6*$CG6*AV$93</f>
        <v>3.31375766736767e-07</v>
      </c>
      <c r="AW6" s="62">
        <f>'Glad70-before-LQ'!AW6*$CG6*AW$93</f>
        <v>3.48929684683496e-08</v>
      </c>
      <c r="AX6" s="62">
        <f>'Glad70-before-LQ'!AX6*$CG6*AX$93</f>
        <v>3.57668704972272e-06</v>
      </c>
      <c r="AY6" s="62">
        <f>'Glad70-before-LQ'!AY6*$CG6*AY$93</f>
        <v>0</v>
      </c>
      <c r="AZ6" s="62">
        <f>'Glad70-before-LQ'!AZ6*$CG6*AZ$93</f>
        <v>6.75274673674609e-07</v>
      </c>
      <c r="BA6" s="62">
        <f>'Glad70-before-LQ'!BA6*$CG6*BA$93</f>
        <v>2.07592000105715e-07</v>
      </c>
      <c r="BB6" s="62">
        <f>'Glad70-before-LQ'!BB6*$CG6*BB$93</f>
        <v>1.15960028018742e-06</v>
      </c>
      <c r="BC6" s="62">
        <f>'Glad70-before-LQ'!BC6*$CG6*BC$93</f>
        <v>6.48518689827763e-05</v>
      </c>
      <c r="BD6" s="62">
        <f>'Glad70-before-LQ'!BD6*$CG6*BD$93</f>
        <v>2.19639642184641e-05</v>
      </c>
      <c r="BE6" s="62">
        <f>'Glad70-before-LQ'!BE6*$CG6*BE$93</f>
        <v>7.36921669302648e-05</v>
      </c>
      <c r="BF6" s="62">
        <f>'Glad70-before-LQ'!BF6*$CG6*BF$93</f>
        <v>2.03422110736825e-07</v>
      </c>
      <c r="BG6" s="62">
        <f>'Glad70-before-LQ'!BG6*$CG6*BG$93</f>
        <v>1.72888797545927e-05</v>
      </c>
      <c r="BH6" s="62">
        <f>'Glad70-before-LQ'!BH6*$CG6*BH$93</f>
        <v>8.01540141200581e-05</v>
      </c>
      <c r="BI6" s="62">
        <f>'Glad70-before-LQ'!BI6*$CG6*BI$93</f>
        <v>2.94929118688623e-05</v>
      </c>
      <c r="BJ6" s="62">
        <f>'Glad70-before-LQ'!BJ6*$CG6*BJ$93</f>
        <v>4.41131292809309e-07</v>
      </c>
      <c r="BK6" s="62">
        <f>'Glad70-before-LQ'!BK6*$CG6*BK$93</f>
        <v>7.27026687070915e-05</v>
      </c>
      <c r="BL6" s="62">
        <f>'Glad70-before-LQ'!BL6*$CG6*BL$93</f>
        <v>9.0408525572868e-05</v>
      </c>
      <c r="BM6" s="62">
        <f>'Glad70-before-LQ'!BM6*$CG6*BM$93</f>
        <v>1.18227963769904e-05</v>
      </c>
      <c r="BN6" s="62">
        <f>'Glad70-before-LQ'!BN6*$CG6*BN$93</f>
        <v>7.220907519715559e-07</v>
      </c>
      <c r="BO6" s="62">
        <f>'Glad70-before-LQ'!BO6*$CG6*BO$93</f>
        <v>0.000366646106537397</v>
      </c>
      <c r="BP6" s="62">
        <f>'Glad70-before-LQ'!BP6*$CG6*BP$93</f>
        <v>0.000106299821833547</v>
      </c>
      <c r="BQ6" s="62">
        <f>'Glad70-before-LQ'!BQ6*$CG6*BQ$93</f>
        <v>1.61815046252204e-06</v>
      </c>
      <c r="BR6" s="62">
        <f>'Glad70-before-LQ'!BR6*$CG6*BR$93</f>
        <v>0.000498907359007747</v>
      </c>
      <c r="BS6" s="62">
        <f>'Glad70-before-LQ'!BS6*$CG6*BS$93</f>
        <v>0.00246472205050495</v>
      </c>
      <c r="BT6" s="62">
        <f>'Glad70-before-LQ'!BT6*$CG6*BT$93</f>
        <v>0.000418131152017986</v>
      </c>
      <c r="BU6" s="62">
        <f>'Glad70-before-LQ'!BU6*$CG6*BU$93</f>
        <v>8.68448548260917e-05</v>
      </c>
      <c r="BV6" s="4">
        <f>SUM(D6:BU6)</f>
        <v>2.35880844113701</v>
      </c>
      <c r="BW6" s="66">
        <f>'Glad-base'!BW6*'Households'!$B$3/'Households'!$B$7</f>
        <v>1.88831897907312</v>
      </c>
      <c r="BX6" s="66">
        <f>'Glad-base'!BX6*'Households'!$B$3/'Households'!$B$7</f>
        <v>0</v>
      </c>
      <c r="BY6" s="66">
        <f>'Glad-base'!BY6*'Businesses'!$B$4/'Businesses'!$C$4</f>
        <v>0.009228543058352801</v>
      </c>
      <c r="BZ6" s="66">
        <f>'Glad-base'!BZ6*'Households'!$B$3/'Households'!$B$7</f>
        <v>0.000162410051493306</v>
      </c>
      <c r="CA6" s="66">
        <f>'Glad-base'!CA6*'Households'!$B$3/'Households'!$B$7</f>
        <v>0.00406741643666323</v>
      </c>
      <c r="CB6" s="66">
        <f>'Glad-base'!CB6*'Glad-id-output'!B4/'Glad-id-output'!E4</f>
        <v>0.483529795748959</v>
      </c>
      <c r="CC6" s="62">
        <f>'Exports'!D7</f>
        <v>1.7</v>
      </c>
      <c r="CD6" s="4">
        <f>SUM(BW6:CC6)</f>
        <v>4.08530714436859</v>
      </c>
      <c r="CE6" s="4">
        <f>SUM(CD6,BV6)</f>
        <v>6.4441155855056</v>
      </c>
      <c r="CF6" s="67">
        <v>0.00538088169521224</v>
      </c>
      <c r="CG6" s="67">
        <f>'Glad-id-output'!I4</f>
        <v>0.870767251668021</v>
      </c>
    </row>
    <row r="7" ht="20.05" customHeight="1">
      <c r="A7" t="s" s="58">
        <v>1</v>
      </c>
      <c r="B7" s="59">
        <v>3</v>
      </c>
      <c r="C7" t="s" s="60">
        <v>170</v>
      </c>
      <c r="D7" s="61">
        <f>'Glad70-before-LQ'!D7*$CG7*D$93</f>
        <v>0.0738314902891596</v>
      </c>
      <c r="E7" s="62">
        <f>'Glad70-before-LQ'!E7*$CG7*E$93</f>
        <v>0.00391362287456177</v>
      </c>
      <c r="F7" s="62">
        <f>'Glad70-before-LQ'!F7*$CG7*F$93</f>
        <v>0.374563273732554</v>
      </c>
      <c r="G7" s="62">
        <f>'Glad70-before-LQ'!G7*$CG7*G$93</f>
        <v>0.000248081469169746</v>
      </c>
      <c r="H7" s="62">
        <f>'Glad70-before-LQ'!H7*$CG7*H$93</f>
        <v>0.000764767623324318</v>
      </c>
      <c r="I7" s="62">
        <f>'Glad70-before-LQ'!I7*$CG7*I$93</f>
        <v>0.00739878002715888</v>
      </c>
      <c r="J7" s="62">
        <f>'Glad70-before-LQ'!J7*$CG7*J$93</f>
        <v>0.24465598747999</v>
      </c>
      <c r="K7" s="63">
        <f>'Glad70-before-LQ'!K7*$CG7*K$93</f>
        <v>0.010972778653982</v>
      </c>
      <c r="L7" s="62">
        <f>'Glad70-before-LQ'!L7*$CG7*L$93</f>
        <v>0.00225450547345099</v>
      </c>
      <c r="M7" s="62">
        <f>'Glad70-before-LQ'!M7*$CG7*M$93</f>
        <v>0.0009941879750962441</v>
      </c>
      <c r="N7" s="62">
        <f>'Glad70-before-LQ'!N7*$CG7*N$93</f>
        <v>0.00165196497270592</v>
      </c>
      <c r="O7" s="62">
        <f>'Glad70-before-LQ'!O7*$CG7*O$93</f>
        <v>0.0009617177427147479</v>
      </c>
      <c r="P7" s="62">
        <f>'Glad70-before-LQ'!P7*$CG7*P$93</f>
        <v>0.000125272126717213</v>
      </c>
      <c r="Q7" s="62">
        <f>'Glad70-before-LQ'!Q7*$CG7*Q$93</f>
        <v>0.813937164083454</v>
      </c>
      <c r="R7" s="62">
        <f>'Glad70-before-LQ'!R7*$CG7*R$93</f>
        <v>0.000134046430020176</v>
      </c>
      <c r="S7" s="62">
        <f>'Glad70-before-LQ'!S7*$CG7*S$93</f>
        <v>0.000561092246276393</v>
      </c>
      <c r="T7" s="62">
        <f>'Glad70-before-LQ'!T7*$CG7*T$93</f>
        <v>0.0359173861434318</v>
      </c>
      <c r="U7" s="62">
        <f>'Glad70-before-LQ'!U7*$CG7*U$93</f>
        <v>1.77274093142442</v>
      </c>
      <c r="V7" s="62">
        <f>'Glad70-before-LQ'!V7*$CG7*V$93</f>
        <v>0.0173819167529647</v>
      </c>
      <c r="W7" s="62">
        <f>'Glad70-before-LQ'!W7*$CG7*W$93</f>
        <v>0.0268378952027123</v>
      </c>
      <c r="X7" s="64">
        <f>'Glad70-before-LQ'!X7*$CG7*X$93</f>
        <v>0</v>
      </c>
      <c r="Y7" s="62">
        <f>'Glad70-before-LQ'!Y7*$CG7*Y$93</f>
        <v>0.0128893880686945</v>
      </c>
      <c r="Z7" s="62">
        <f>'Glad70-before-LQ'!Z7*$CG7*Z$93</f>
        <v>0.00355762220928622</v>
      </c>
      <c r="AA7" s="62">
        <f>'Glad70-before-LQ'!AA7*$CG7*AA$93</f>
        <v>0.00421725596028679</v>
      </c>
      <c r="AB7" s="62">
        <f>'Glad70-before-LQ'!AB7*$CG7*AB$93</f>
        <v>0.000300646633988665</v>
      </c>
      <c r="AC7" s="65">
        <f>'Glad70-before-LQ'!AC7*$CG7*AC$93</f>
        <v>0.00509179820220117</v>
      </c>
      <c r="AD7" s="62">
        <f>'Glad70-before-LQ'!AD7*$CG7*AD$93</f>
        <v>2.10685455497881e-05</v>
      </c>
      <c r="AE7" s="62">
        <f>'Glad70-before-LQ'!AE7*$CG7*AE$93</f>
        <v>0.00223912382476248</v>
      </c>
      <c r="AF7" s="62">
        <f>'Glad70-before-LQ'!AF7*$CG7*AF$93</f>
        <v>0.000153835880443556</v>
      </c>
      <c r="AG7" s="62">
        <f>'Glad70-before-LQ'!AG7*$CG7*AG$93</f>
        <v>0.00484743869317803</v>
      </c>
      <c r="AH7" s="62">
        <f>'Glad70-before-LQ'!AH7*$CG7*AH$93</f>
        <v>0.0197215376546542</v>
      </c>
      <c r="AI7" s="62">
        <f>'Glad70-before-LQ'!AI7*$CG7*AI$93</f>
        <v>0.023493016271034</v>
      </c>
      <c r="AJ7" s="62">
        <f>'Glad70-before-LQ'!AJ7*$CG7*AJ$93</f>
        <v>0.00203289022746026</v>
      </c>
      <c r="AK7" s="62">
        <f>'Glad70-before-LQ'!AK7*$CG7*AK$93</f>
        <v>0.00272271903969604</v>
      </c>
      <c r="AL7" s="62">
        <f>'Glad70-before-LQ'!AL7*$CG7*AL$93</f>
        <v>0.00114974305718231</v>
      </c>
      <c r="AM7" s="62">
        <f>'Glad70-before-LQ'!AM7*$CG7*AM$93</f>
        <v>0.00327280384796561</v>
      </c>
      <c r="AN7" s="62">
        <f>'Glad70-before-LQ'!AN7*$CG7*AN$93</f>
        <v>0.00844348641386718</v>
      </c>
      <c r="AO7" s="62">
        <f>'Glad70-before-LQ'!AO7*$CG7*AO$93</f>
        <v>0.035490810374828</v>
      </c>
      <c r="AP7" s="62">
        <f>'Glad70-before-LQ'!AP7*$CG7*AP$93</f>
        <v>0.00358649872142636</v>
      </c>
      <c r="AQ7" s="62">
        <f>'Glad70-before-LQ'!AQ7*$CG7*AQ$93</f>
        <v>0.000428173881140225</v>
      </c>
      <c r="AR7" s="62">
        <f>'Glad70-before-LQ'!AR7*$CG7*AR$93</f>
        <v>0.00074112661323549</v>
      </c>
      <c r="AS7" s="62">
        <f>'Glad70-before-LQ'!AS7*$CG7*AS$93</f>
        <v>0.00118793773475622</v>
      </c>
      <c r="AT7" s="62">
        <f>'Glad70-before-LQ'!AT7*$CG7*AT$93</f>
        <v>1.87933036269109e-05</v>
      </c>
      <c r="AU7" s="62">
        <f>'Glad70-before-LQ'!AU7*$CG7*AU$93</f>
        <v>1.11248602739786e-05</v>
      </c>
      <c r="AV7" s="62">
        <f>'Glad70-before-LQ'!AV7*$CG7*AV$93</f>
        <v>2.71146202785726e-06</v>
      </c>
      <c r="AW7" s="62">
        <f>'Glad70-before-LQ'!AW7*$CG7*AW$93</f>
        <v>0.00100963403624878</v>
      </c>
      <c r="AX7" s="62">
        <f>'Glad70-before-LQ'!AX7*$CG7*AX$93</f>
        <v>1.83580644233475e-05</v>
      </c>
      <c r="AY7" s="62">
        <f>'Glad70-before-LQ'!AY7*$CG7*AY$93</f>
        <v>1.60078531087648e-05</v>
      </c>
      <c r="AZ7" s="62">
        <f>'Glad70-before-LQ'!AZ7*$CG7*AZ$93</f>
        <v>0.000410649858709687</v>
      </c>
      <c r="BA7" s="62">
        <f>'Glad70-before-LQ'!BA7*$CG7*BA$93</f>
        <v>0.000141514981215362</v>
      </c>
      <c r="BB7" s="62">
        <f>'Glad70-before-LQ'!BB7*$CG7*BB$93</f>
        <v>0.00053987096171504</v>
      </c>
      <c r="BC7" s="62">
        <f>'Glad70-before-LQ'!BC7*$CG7*BC$93</f>
        <v>0.0102506040658121</v>
      </c>
      <c r="BD7" s="62">
        <f>'Glad70-before-LQ'!BD7*$CG7*BD$93</f>
        <v>0.0224407713937277</v>
      </c>
      <c r="BE7" s="62">
        <f>'Glad70-before-LQ'!BE7*$CG7*BE$93</f>
        <v>0.0733651236573732</v>
      </c>
      <c r="BF7" s="62">
        <f>'Glad70-before-LQ'!BF7*$CG7*BF$93</f>
        <v>0.00164593595140157</v>
      </c>
      <c r="BG7" s="62">
        <f>'Glad70-before-LQ'!BG7*$CG7*BG$93</f>
        <v>0.0394977861485767</v>
      </c>
      <c r="BH7" s="62">
        <f>'Glad70-before-LQ'!BH7*$CG7*BH$93</f>
        <v>0.00388658314691399</v>
      </c>
      <c r="BI7" s="62">
        <f>'Glad70-before-LQ'!BI7*$CG7*BI$93</f>
        <v>0.000944507701462284</v>
      </c>
      <c r="BJ7" s="62">
        <f>'Glad70-before-LQ'!BJ7*$CG7*BJ$93</f>
        <v>3.64652839536627e-05</v>
      </c>
      <c r="BK7" s="62">
        <f>'Glad70-before-LQ'!BK7*$CG7*BK$93</f>
        <v>0.008895922547718239</v>
      </c>
      <c r="BL7" s="62">
        <f>'Glad70-before-LQ'!BL7*$CG7*BL$93</f>
        <v>0.0115579985195938</v>
      </c>
      <c r="BM7" s="62">
        <f>'Glad70-before-LQ'!BM7*$CG7*BM$93</f>
        <v>0.0022092263664551</v>
      </c>
      <c r="BN7" s="62">
        <f>'Glad70-before-LQ'!BN7*$CG7*BN$93</f>
        <v>0.000232642422285039</v>
      </c>
      <c r="BO7" s="62">
        <f>'Glad70-before-LQ'!BO7*$CG7*BO$93</f>
        <v>0.0104175994012592</v>
      </c>
      <c r="BP7" s="62">
        <f>'Glad70-before-LQ'!BP7*$CG7*BP$93</f>
        <v>0.00351755079608935</v>
      </c>
      <c r="BQ7" s="62">
        <f>'Glad70-before-LQ'!BQ7*$CG7*BQ$93</f>
        <v>4.34458711848205e-06</v>
      </c>
      <c r="BR7" s="62">
        <f>'Glad70-before-LQ'!BR7*$CG7*BR$93</f>
        <v>0.000381500887382407</v>
      </c>
      <c r="BS7" s="62">
        <f>'Glad70-before-LQ'!BS7*$CG7*BS$93</f>
        <v>6.1409509673778e-05</v>
      </c>
      <c r="BT7" s="62">
        <f>'Glad70-before-LQ'!BT7*$CG7*BT$93</f>
        <v>0.0272045864179705</v>
      </c>
      <c r="BU7" s="62">
        <f>'Glad70-before-LQ'!BU7*$CG7*BU$93</f>
        <v>0.00222928604068254</v>
      </c>
      <c r="BV7" s="4">
        <f>SUM(D7:BU7)</f>
        <v>3.7463842948063</v>
      </c>
      <c r="BW7" s="66">
        <f>'Glad-base'!BW7*'Households'!$B$3/'Households'!$B$7</f>
        <v>0.181083326292482</v>
      </c>
      <c r="BX7" s="66">
        <f>'Glad-base'!BX7*'Households'!$B$3/'Households'!$B$7</f>
        <v>0.194056127703399</v>
      </c>
      <c r="BY7" s="66">
        <f>'Glad-base'!BY7*'Businesses'!$B$4/'Businesses'!$C$4</f>
        <v>0.0350183535923496</v>
      </c>
      <c r="BZ7" s="66">
        <f>'Glad-base'!BZ7*'Households'!$B$3/'Households'!$B$7</f>
        <v>0.0007995112461380021</v>
      </c>
      <c r="CA7" s="66">
        <f>'Glad-base'!CA7*'Households'!$B$3/'Households'!$B$7</f>
        <v>0.0156400282492276</v>
      </c>
      <c r="CB7" s="66">
        <f>'Glad-base'!CB7*'Glad-id-output'!B5/'Glad-id-output'!E5</f>
        <v>0.19393877021024</v>
      </c>
      <c r="CC7" s="62">
        <f>'Exports'!D8</f>
        <v>2.6</v>
      </c>
      <c r="CD7" s="4">
        <f>SUM(BW7:CC7)</f>
        <v>3.22053611729384</v>
      </c>
      <c r="CE7" s="4">
        <f>SUM(CD7,BV7)</f>
        <v>6.96692041210014</v>
      </c>
      <c r="CF7" s="67">
        <v>0.00273772463078795</v>
      </c>
      <c r="CG7" s="67">
        <f>'Glad-id-output'!I5</f>
        <v>0.6</v>
      </c>
    </row>
    <row r="8" ht="20.05" customHeight="1">
      <c r="A8" t="s" s="58">
        <v>1</v>
      </c>
      <c r="B8" s="59">
        <v>4</v>
      </c>
      <c r="C8" t="s" s="60">
        <v>171</v>
      </c>
      <c r="D8" s="61">
        <f>'Glad70-before-LQ'!D8*$CG8*D$93</f>
        <v>0.07404302782667729</v>
      </c>
      <c r="E8" s="62">
        <f>'Glad70-before-LQ'!E8*$CG8*E$93</f>
        <v>0.00243344993784278</v>
      </c>
      <c r="F8" s="62">
        <f>'Glad70-before-LQ'!F8*$CG8*F$93</f>
        <v>6.15440497001131e-05</v>
      </c>
      <c r="G8" s="62">
        <f>'Glad70-before-LQ'!G8*$CG8*G$93</f>
        <v>0.0132545535682266</v>
      </c>
      <c r="H8" s="62">
        <f>'Glad70-before-LQ'!H8*$CG8*H$93</f>
        <v>0.00189013928639463</v>
      </c>
      <c r="I8" s="62">
        <f>'Glad70-before-LQ'!I8*$CG8*I$93</f>
        <v>0.0113818967987988</v>
      </c>
      <c r="J8" s="62">
        <f>'Glad70-before-LQ'!J8*$CG8*J$93</f>
        <v>0.82275446895616</v>
      </c>
      <c r="K8" s="63">
        <f>'Glad70-before-LQ'!K8*$CG8*K$93</f>
        <v>0.0374906979200989</v>
      </c>
      <c r="L8" s="62">
        <f>'Glad70-before-LQ'!L8*$CG8*L$93</f>
        <v>0.00705840325197678</v>
      </c>
      <c r="M8" s="62">
        <f>'Glad70-before-LQ'!M8*$CG8*M$93</f>
        <v>0.0010775672718752</v>
      </c>
      <c r="N8" s="62">
        <f>'Glad70-before-LQ'!N8*$CG8*N$93</f>
        <v>0.152973716702271</v>
      </c>
      <c r="O8" s="62">
        <f>'Glad70-before-LQ'!O8*$CG8*O$93</f>
        <v>0.00162355611133398</v>
      </c>
      <c r="P8" s="62">
        <f>'Glad70-before-LQ'!P8*$CG8*P$93</f>
        <v>0.0142948391054829</v>
      </c>
      <c r="Q8" s="62">
        <f>'Glad70-before-LQ'!Q8*$CG8*Q$93</f>
        <v>0.0002943111435681</v>
      </c>
      <c r="R8" s="62">
        <f>'Glad70-before-LQ'!R8*$CG8*R$93</f>
        <v>7.61121680621928e-05</v>
      </c>
      <c r="S8" s="62">
        <f>'Glad70-before-LQ'!S8*$CG8*S$93</f>
        <v>0.000113379627009535</v>
      </c>
      <c r="T8" s="62">
        <f>'Glad70-before-LQ'!T8*$CG8*T$93</f>
        <v>0.0160493634587211</v>
      </c>
      <c r="U8" s="62">
        <f>'Glad70-before-LQ'!U8*$CG8*U$93</f>
        <v>0.0037714138863433</v>
      </c>
      <c r="V8" s="62">
        <f>'Glad70-before-LQ'!V8*$CG8*V$93</f>
        <v>0.00015553623038474</v>
      </c>
      <c r="W8" s="62">
        <f>'Glad70-before-LQ'!W8*$CG8*W$93</f>
        <v>0.016101996940058</v>
      </c>
      <c r="X8" s="64">
        <f>'Glad70-before-LQ'!X8*$CG8*X$93</f>
        <v>0</v>
      </c>
      <c r="Y8" s="62">
        <f>'Glad70-before-LQ'!Y8*$CG8*Y$93</f>
        <v>0.00855422462481472</v>
      </c>
      <c r="Z8" s="62">
        <f>'Glad70-before-LQ'!Z8*$CG8*Z$93</f>
        <v>0.00217148625189023</v>
      </c>
      <c r="AA8" s="62">
        <f>'Glad70-before-LQ'!AA8*$CG8*AA$93</f>
        <v>0.000495656227880511</v>
      </c>
      <c r="AB8" s="62">
        <f>'Glad70-before-LQ'!AB8*$CG8*AB$93</f>
        <v>5.32743642444858e-05</v>
      </c>
      <c r="AC8" s="65">
        <f>'Glad70-before-LQ'!AC8*$CG8*AC$93</f>
        <v>0.0406715009272389</v>
      </c>
      <c r="AD8" s="62">
        <f>'Glad70-before-LQ'!AD8*$CG8*AD$93</f>
        <v>0.000554312655977818</v>
      </c>
      <c r="AE8" s="62">
        <f>'Glad70-before-LQ'!AE8*$CG8*AE$93</f>
        <v>0.000130879634447054</v>
      </c>
      <c r="AF8" s="62">
        <f>'Glad70-before-LQ'!AF8*$CG8*AF$93</f>
        <v>0.000809972942399296</v>
      </c>
      <c r="AG8" s="62">
        <f>'Glad70-before-LQ'!AG8*$CG8*AG$93</f>
        <v>0.0110077226147082</v>
      </c>
      <c r="AH8" s="62">
        <f>'Glad70-before-LQ'!AH8*$CG8*AH$93</f>
        <v>0.211798657789366</v>
      </c>
      <c r="AI8" s="62">
        <f>'Glad70-before-LQ'!AI8*$CG8*AI$93</f>
        <v>0.108591128053992</v>
      </c>
      <c r="AJ8" s="62">
        <f>'Glad70-before-LQ'!AJ8*$CG8*AJ$93</f>
        <v>0.06428951108034781</v>
      </c>
      <c r="AK8" s="62">
        <f>'Glad70-before-LQ'!AK8*$CG8*AK$93</f>
        <v>1.99596241406679</v>
      </c>
      <c r="AL8" s="62">
        <f>'Glad70-before-LQ'!AL8*$CG8*AL$93</f>
        <v>0.222525642558284</v>
      </c>
      <c r="AM8" s="62">
        <f>'Glad70-before-LQ'!AM8*$CG8*AM$93</f>
        <v>0.451906006961661</v>
      </c>
      <c r="AN8" s="62">
        <f>'Glad70-before-LQ'!AN8*$CG8*AN$93</f>
        <v>0.009297185354735839</v>
      </c>
      <c r="AO8" s="62">
        <f>'Glad70-before-LQ'!AO8*$CG8*AO$93</f>
        <v>0.0208191323554273</v>
      </c>
      <c r="AP8" s="62">
        <f>'Glad70-before-LQ'!AP8*$CG8*AP$93</f>
        <v>0.00096242336145156</v>
      </c>
      <c r="AQ8" s="62">
        <f>'Glad70-before-LQ'!AQ8*$CG8*AQ$93</f>
        <v>0.000434264573721554</v>
      </c>
      <c r="AR8" s="62">
        <f>'Glad70-before-LQ'!AR8*$CG8*AR$93</f>
        <v>0.00211552574438395</v>
      </c>
      <c r="AS8" s="62">
        <f>'Glad70-before-LQ'!AS8*$CG8*AS$93</f>
        <v>0.0502372737034277</v>
      </c>
      <c r="AT8" s="62">
        <f>'Glad70-before-LQ'!AT8*$CG8*AT$93</f>
        <v>1.70577742682252e-05</v>
      </c>
      <c r="AU8" s="62">
        <f>'Glad70-before-LQ'!AU8*$CG8*AU$93</f>
        <v>0.000166964241221946</v>
      </c>
      <c r="AV8" s="62">
        <f>'Glad70-before-LQ'!AV8*$CG8*AV$93</f>
        <v>2.28333644451138e-05</v>
      </c>
      <c r="AW8" s="62">
        <f>'Glad70-before-LQ'!AW8*$CG8*AW$93</f>
        <v>3.43012222286634e-05</v>
      </c>
      <c r="AX8" s="62">
        <f>'Glad70-before-LQ'!AX8*$CG8*AX$93</f>
        <v>0.000377857585363841</v>
      </c>
      <c r="AY8" s="62">
        <f>'Glad70-before-LQ'!AY8*$CG8*AY$93</f>
        <v>1.05837045347205e-06</v>
      </c>
      <c r="AZ8" s="62">
        <f>'Glad70-before-LQ'!AZ8*$CG8*AZ$93</f>
        <v>1.80603907813065e-05</v>
      </c>
      <c r="BA8" s="62">
        <f>'Glad70-before-LQ'!BA8*$CG8*BA$93</f>
        <v>6.07128513300406e-06</v>
      </c>
      <c r="BB8" s="62">
        <f>'Glad70-before-LQ'!BB8*$CG8*BB$93</f>
        <v>2.56396536331694e-05</v>
      </c>
      <c r="BC8" s="62">
        <f>'Glad70-before-LQ'!BC8*$CG8*BC$93</f>
        <v>0.009736330954245521</v>
      </c>
      <c r="BD8" s="62">
        <f>'Glad70-before-LQ'!BD8*$CG8*BD$93</f>
        <v>0.00323767263793946</v>
      </c>
      <c r="BE8" s="62">
        <f>'Glad70-before-LQ'!BE8*$CG8*BE$93</f>
        <v>0.0117178990391714</v>
      </c>
      <c r="BF8" s="62">
        <f>'Glad70-before-LQ'!BF8*$CG8*BF$93</f>
        <v>5.69164989246158e-05</v>
      </c>
      <c r="BG8" s="62">
        <f>'Glad70-before-LQ'!BG8*$CG8*BG$93</f>
        <v>0.00328888354059712</v>
      </c>
      <c r="BH8" s="62">
        <f>'Glad70-before-LQ'!BH8*$CG8*BH$93</f>
        <v>0.0129962541962054</v>
      </c>
      <c r="BI8" s="62">
        <f>'Glad70-before-LQ'!BI8*$CG8*BI$93</f>
        <v>0.0162648228448417</v>
      </c>
      <c r="BJ8" s="62">
        <f>'Glad70-before-LQ'!BJ8*$CG8*BJ$93</f>
        <v>2.81238128770802e-05</v>
      </c>
      <c r="BK8" s="62">
        <f>'Glad70-before-LQ'!BK8*$CG8*BK$93</f>
        <v>0.0103911734429154</v>
      </c>
      <c r="BL8" s="62">
        <f>'Glad70-before-LQ'!BL8*$CG8*BL$93</f>
        <v>0.00492221909783056</v>
      </c>
      <c r="BM8" s="62">
        <f>'Glad70-before-LQ'!BM8*$CG8*BM$93</f>
        <v>0.0006657741164797501</v>
      </c>
      <c r="BN8" s="62">
        <f>'Glad70-before-LQ'!BN8*$CG8*BN$93</f>
        <v>1.97126484714485e-05</v>
      </c>
      <c r="BO8" s="62">
        <f>'Glad70-before-LQ'!BO8*$CG8*BO$93</f>
        <v>0.0383837609234375</v>
      </c>
      <c r="BP8" s="62">
        <f>'Glad70-before-LQ'!BP8*$CG8*BP$93</f>
        <v>0.00827910343877512</v>
      </c>
      <c r="BQ8" s="62">
        <f>'Glad70-before-LQ'!BQ8*$CG8*BQ$93</f>
        <v>0.00121335731572097</v>
      </c>
      <c r="BR8" s="62">
        <f>'Glad70-before-LQ'!BR8*$CG8*BR$93</f>
        <v>0.00172539727325195</v>
      </c>
      <c r="BS8" s="62">
        <f>'Glad70-before-LQ'!BS8*$CG8*BS$93</f>
        <v>0.000650620318351038</v>
      </c>
      <c r="BT8" s="62">
        <f>'Glad70-before-LQ'!BT8*$CG8*BT$93</f>
        <v>0.0616644756187969</v>
      </c>
      <c r="BU8" s="62">
        <f>'Glad70-before-LQ'!BU8*$CG8*BU$93</f>
        <v>0.0126079249291322</v>
      </c>
      <c r="BV8" s="4">
        <f>SUM(D8:BU8)</f>
        <v>4.57880843662367</v>
      </c>
      <c r="BW8" s="66">
        <f>'Glad-base'!BW8*'Households'!$B$3/'Households'!$B$7</f>
        <v>1.82909633292482</v>
      </c>
      <c r="BX8" s="66">
        <f>'Glad-base'!BX8*'Households'!$B$3/'Households'!$B$7</f>
        <v>0.0686660144181256</v>
      </c>
      <c r="BY8" s="66">
        <f>'Glad-base'!BY8*'Businesses'!$B$4/'Businesses'!$C$4</f>
        <v>0.0217899216743592</v>
      </c>
      <c r="BZ8" s="66">
        <f>'Glad-base'!BZ8*'Households'!$B$3/'Households'!$B$7</f>
        <v>0.000445433450051493</v>
      </c>
      <c r="CA8" s="66">
        <f>'Glad-base'!CA8*'Households'!$B$3/'Households'!$B$7</f>
        <v>0.00967354869207003</v>
      </c>
      <c r="CB8" s="66">
        <f>'Glad-base'!CB8*'Glad-id-output'!B6/'Glad-id-output'!E6</f>
        <v>0.0073577289795815</v>
      </c>
      <c r="CC8" s="62">
        <f>'Exports'!D9</f>
        <v>2</v>
      </c>
      <c r="CD8" s="4">
        <f>SUM(BW8:CC8)</f>
        <v>3.93702898013901</v>
      </c>
      <c r="CE8" s="4">
        <f>SUM(CD8,BV8)</f>
        <v>8.515837416762681</v>
      </c>
      <c r="CF8" s="67">
        <v>0.00297245949160971</v>
      </c>
      <c r="CG8" s="67">
        <f>'Glad-id-output'!I6</f>
        <v>0.8</v>
      </c>
    </row>
    <row r="9" ht="20.05" customHeight="1">
      <c r="A9" t="s" s="58">
        <v>1</v>
      </c>
      <c r="B9" s="59">
        <v>5</v>
      </c>
      <c r="C9" t="s" s="60">
        <v>172</v>
      </c>
      <c r="D9" s="61">
        <f>'Glad70-before-LQ'!D9*$CG9*D$93</f>
        <v>1.55676276000082</v>
      </c>
      <c r="E9" s="62">
        <f>'Glad70-before-LQ'!E9*$CG9*E$93</f>
        <v>0.008915944074562639</v>
      </c>
      <c r="F9" s="62">
        <f>'Glad70-before-LQ'!F9*$CG9*F$93</f>
        <v>0.326687193184368</v>
      </c>
      <c r="G9" s="62">
        <f>'Glad70-before-LQ'!G9*$CG9*G$93</f>
        <v>0.0289324686971316</v>
      </c>
      <c r="H9" s="62">
        <f>'Glad70-before-LQ'!H9*$CG9*H$93</f>
        <v>0.0225881334290575</v>
      </c>
      <c r="I9" s="62">
        <f>'Glad70-before-LQ'!I9*$CG9*I$93</f>
        <v>0.00575324907638448</v>
      </c>
      <c r="J9" s="62">
        <f>'Glad70-before-LQ'!J9*$CG9*J$93</f>
        <v>0.09967837045874101</v>
      </c>
      <c r="K9" s="63">
        <f>'Glad70-before-LQ'!K9*$CG9*K$93</f>
        <v>0.0802056351568452</v>
      </c>
      <c r="L9" s="62">
        <f>'Glad70-before-LQ'!L9*$CG9*L$93</f>
        <v>0.0149607130241995</v>
      </c>
      <c r="M9" s="62">
        <f>'Glad70-before-LQ'!M9*$CG9*M$93</f>
        <v>0.000187230142516155</v>
      </c>
      <c r="N9" s="62">
        <f>'Glad70-before-LQ'!N9*$CG9*N$93</f>
        <v>0.000434662401479616</v>
      </c>
      <c r="O9" s="62">
        <f>'Glad70-before-LQ'!O9*$CG9*O$93</f>
        <v>0.000114037412472429</v>
      </c>
      <c r="P9" s="62">
        <f>'Glad70-before-LQ'!P9*$CG9*P$93</f>
        <v>2.53919368937088e-05</v>
      </c>
      <c r="Q9" s="62">
        <f>'Glad70-before-LQ'!Q9*$CG9*Q$93</f>
        <v>0.000189988141916091</v>
      </c>
      <c r="R9" s="62">
        <f>'Glad70-before-LQ'!R9*$CG9*R$93</f>
        <v>1.79599360999716e-05</v>
      </c>
      <c r="S9" s="62">
        <f>'Glad70-before-LQ'!S9*$CG9*S$93</f>
        <v>2.27992529064528e-05</v>
      </c>
      <c r="T9" s="62">
        <f>'Glad70-before-LQ'!T9*$CG9*T$93</f>
        <v>0.00213212601500137</v>
      </c>
      <c r="U9" s="62">
        <f>'Glad70-before-LQ'!U9*$CG9*U$93</f>
        <v>0.00232632950204131</v>
      </c>
      <c r="V9" s="62">
        <f>'Glad70-before-LQ'!V9*$CG9*V$93</f>
        <v>8.492683875139101e-05</v>
      </c>
      <c r="W9" s="62">
        <f>'Glad70-before-LQ'!W9*$CG9*W$93</f>
        <v>0.00450168179893195</v>
      </c>
      <c r="X9" s="64">
        <f>'Glad70-before-LQ'!X9*$CG9*X$93</f>
        <v>0</v>
      </c>
      <c r="Y9" s="62">
        <f>'Glad70-before-LQ'!Y9*$CG9*Y$93</f>
        <v>0.00221092135004873</v>
      </c>
      <c r="Z9" s="62">
        <f>'Glad70-before-LQ'!Z9*$CG9*Z$93</f>
        <v>0.000499070840896235</v>
      </c>
      <c r="AA9" s="62">
        <f>'Glad70-before-LQ'!AA9*$CG9*AA$93</f>
        <v>0.000385535991892887</v>
      </c>
      <c r="AB9" s="62">
        <f>'Glad70-before-LQ'!AB9*$CG9*AB$93</f>
        <v>3.10322712926167e-05</v>
      </c>
      <c r="AC9" s="65">
        <f>'Glad70-before-LQ'!AC9*$CG9*AC$93</f>
        <v>0.00515273286097412</v>
      </c>
      <c r="AD9" s="62">
        <f>'Glad70-before-LQ'!AD9*$CG9*AD$93</f>
        <v>6.55086167718423e-05</v>
      </c>
      <c r="AE9" s="62">
        <f>'Glad70-before-LQ'!AE9*$CG9*AE$93</f>
        <v>0.000156463907796108</v>
      </c>
      <c r="AF9" s="62">
        <f>'Glad70-before-LQ'!AF9*$CG9*AF$93</f>
        <v>0.000146014991854191</v>
      </c>
      <c r="AG9" s="62">
        <f>'Glad70-before-LQ'!AG9*$CG9*AG$93</f>
        <v>0.00188304780338625</v>
      </c>
      <c r="AH9" s="62">
        <f>'Glad70-before-LQ'!AH9*$CG9*AH$93</f>
        <v>0.0263580700466048</v>
      </c>
      <c r="AI9" s="62">
        <f>'Glad70-before-LQ'!AI9*$CG9*AI$93</f>
        <v>0.0154002596610653</v>
      </c>
      <c r="AJ9" s="62">
        <f>'Glad70-before-LQ'!AJ9*$CG9*AJ$93</f>
        <v>0.00296552859675868</v>
      </c>
      <c r="AK9" s="62">
        <f>'Glad70-before-LQ'!AK9*$CG9*AK$93</f>
        <v>0.00147945843350763</v>
      </c>
      <c r="AL9" s="62">
        <f>'Glad70-before-LQ'!AL9*$CG9*AL$93</f>
        <v>0.000523036364349558</v>
      </c>
      <c r="AM9" s="62">
        <f>'Glad70-before-LQ'!AM9*$CG9*AM$93</f>
        <v>0.00100490090970369</v>
      </c>
      <c r="AN9" s="62">
        <f>'Glad70-before-LQ'!AN9*$CG9*AN$93</f>
        <v>0.00494413800142213</v>
      </c>
      <c r="AO9" s="62">
        <f>'Glad70-before-LQ'!AO9*$CG9*AO$93</f>
        <v>0.0028239943496356</v>
      </c>
      <c r="AP9" s="62">
        <f>'Glad70-before-LQ'!AP9*$CG9*AP$93</f>
        <v>0.000329432509888767</v>
      </c>
      <c r="AQ9" s="62">
        <f>'Glad70-before-LQ'!AQ9*$CG9*AQ$93</f>
        <v>0.000139033370314743</v>
      </c>
      <c r="AR9" s="62">
        <f>'Glad70-before-LQ'!AR9*$CG9*AR$93</f>
        <v>0.000325504224853636</v>
      </c>
      <c r="AS9" s="62">
        <f>'Glad70-before-LQ'!AS9*$CG9*AS$93</f>
        <v>0.00792566037090137</v>
      </c>
      <c r="AT9" s="62">
        <f>'Glad70-before-LQ'!AT9*$CG9*AT$93</f>
        <v>1.25118863421159e-05</v>
      </c>
      <c r="AU9" s="62">
        <f>'Glad70-before-LQ'!AU9*$CG9*AU$93</f>
        <v>2.33526312453135e-05</v>
      </c>
      <c r="AV9" s="62">
        <f>'Glad70-before-LQ'!AV9*$CG9*AV$93</f>
        <v>3.54734978709048e-06</v>
      </c>
      <c r="AW9" s="62">
        <f>'Glad70-before-LQ'!AW9*$CG9*AW$93</f>
        <v>5.32827376445997e-05</v>
      </c>
      <c r="AX9" s="62">
        <f>'Glad70-before-LQ'!AX9*$CG9*AX$93</f>
        <v>8.75094479530328e-05</v>
      </c>
      <c r="AY9" s="62">
        <f>'Glad70-before-LQ'!AY9*$CG9*AY$93</f>
        <v>1.95194436820009e-06</v>
      </c>
      <c r="AZ9" s="62">
        <f>'Glad70-before-LQ'!AZ9*$CG9*AZ$93</f>
        <v>0.000340554856176307</v>
      </c>
      <c r="BA9" s="62">
        <f>'Glad70-before-LQ'!BA9*$CG9*BA$93</f>
        <v>0.000180928217762402</v>
      </c>
      <c r="BB9" s="62">
        <f>'Glad70-before-LQ'!BB9*$CG9*BB$93</f>
        <v>7.787404441314681e-05</v>
      </c>
      <c r="BC9" s="62">
        <f>'Glad70-before-LQ'!BC9*$CG9*BC$93</f>
        <v>0.00168393714253123</v>
      </c>
      <c r="BD9" s="62">
        <f>'Glad70-before-LQ'!BD9*$CG9*BD$93</f>
        <v>0.000699012729121104</v>
      </c>
      <c r="BE9" s="62">
        <f>'Glad70-before-LQ'!BE9*$CG9*BE$93</f>
        <v>0.008622356697722071</v>
      </c>
      <c r="BF9" s="62">
        <f>'Glad70-before-LQ'!BF9*$CG9*BF$93</f>
        <v>0.000108330353077295</v>
      </c>
      <c r="BG9" s="62">
        <f>'Glad70-before-LQ'!BG9*$CG9*BG$93</f>
        <v>0.00260346238050995</v>
      </c>
      <c r="BH9" s="62">
        <f>'Glad70-before-LQ'!BH9*$CG9*BH$93</f>
        <v>0.00170243952954258</v>
      </c>
      <c r="BI9" s="62">
        <f>'Glad70-before-LQ'!BI9*$CG9*BI$93</f>
        <v>0.0137266640471605</v>
      </c>
      <c r="BJ9" s="62">
        <f>'Glad70-before-LQ'!BJ9*$CG9*BJ$93</f>
        <v>7.03925135872055e-06</v>
      </c>
      <c r="BK9" s="62">
        <f>'Glad70-before-LQ'!BK9*$CG9*BK$93</f>
        <v>0.00351464581948122</v>
      </c>
      <c r="BL9" s="62">
        <f>'Glad70-before-LQ'!BL9*$CG9*BL$93</f>
        <v>0.00166135334537978</v>
      </c>
      <c r="BM9" s="62">
        <f>'Glad70-before-LQ'!BM9*$CG9*BM$93</f>
        <v>0.000249451106439304</v>
      </c>
      <c r="BN9" s="62">
        <f>'Glad70-before-LQ'!BN9*$CG9*BN$93</f>
        <v>2.16677749115818e-05</v>
      </c>
      <c r="BO9" s="62">
        <f>'Glad70-before-LQ'!BO9*$CG9*BO$93</f>
        <v>0.00554003649862201</v>
      </c>
      <c r="BP9" s="62">
        <f>'Glad70-before-LQ'!BP9*$CG9*BP$93</f>
        <v>0.00140854365943844</v>
      </c>
      <c r="BQ9" s="62">
        <f>'Glad70-before-LQ'!BQ9*$CG9*BQ$93</f>
        <v>2.96037998722256e-05</v>
      </c>
      <c r="BR9" s="62">
        <f>'Glad70-before-LQ'!BR9*$CG9*BR$93</f>
        <v>0.000173463961928713</v>
      </c>
      <c r="BS9" s="62">
        <f>'Glad70-before-LQ'!BS9*$CG9*BS$93</f>
        <v>2.59144631165225e-05</v>
      </c>
      <c r="BT9" s="62">
        <f>'Glad70-before-LQ'!BT9*$CG9*BT$93</f>
        <v>0.008624629767049851</v>
      </c>
      <c r="BU9" s="62">
        <f>'Glad70-before-LQ'!BU9*$CG9*BU$93</f>
        <v>0.0016390830952254</v>
      </c>
      <c r="BV9" s="4">
        <f>SUM(D9:BU9)</f>
        <v>2.28209409449322</v>
      </c>
      <c r="BW9" s="66">
        <f>'Glad-base'!BW9*'Households'!$B$3/'Households'!$B$7</f>
        <v>0.0375364260556128</v>
      </c>
      <c r="BX9" s="66">
        <f>'Glad-base'!BX9*'Households'!$B$3/'Households'!$B$7</f>
        <v>1.35045092298661</v>
      </c>
      <c r="BY9" s="66">
        <f>'Glad-base'!BY9*'Businesses'!$B$4/'Businesses'!$C$4</f>
        <v>0.0781484707717274</v>
      </c>
      <c r="BZ9" s="66">
        <f>'Glad-base'!BZ9*'Households'!$B$3/'Households'!$B$7</f>
        <v>0.00299861499485067</v>
      </c>
      <c r="CA9" s="66">
        <f>'Glad-base'!CA9*'Households'!$B$3/'Households'!$B$7</f>
        <v>0.033996543738414</v>
      </c>
      <c r="CB9" s="66">
        <f>'Glad-base'!CB9*'Glad-id-output'!B7/'Glad-id-output'!E7</f>
        <v>0.022343320037517</v>
      </c>
      <c r="CC9" s="62">
        <f>'Exports'!D10</f>
        <v>2.8</v>
      </c>
      <c r="CD9" s="4">
        <f>SUM(BW9:CC9)</f>
        <v>4.32547429858473</v>
      </c>
      <c r="CE9" s="4">
        <f>SUM(CD9,BV9)</f>
        <v>6.60756839307795</v>
      </c>
      <c r="CF9" s="67">
        <v>0.000927193355306998</v>
      </c>
      <c r="CG9" s="67">
        <f>'Glad-id-output'!I7</f>
        <v>0.150044110890581</v>
      </c>
    </row>
    <row r="10" ht="20.05" customHeight="1">
      <c r="A10" t="s" s="58">
        <v>1</v>
      </c>
      <c r="B10" s="59">
        <v>6</v>
      </c>
      <c r="C10" t="s" s="60">
        <v>94</v>
      </c>
      <c r="D10" s="61">
        <f>'Glad70-before-LQ'!D10*$CG10*D$93</f>
        <v>0.07514899155474961</v>
      </c>
      <c r="E10" s="62">
        <f>'Glad70-before-LQ'!E10*$CG10*E$93</f>
        <v>0.00188707521051093</v>
      </c>
      <c r="F10" s="62">
        <f>'Glad70-before-LQ'!F10*$CG10*F$93</f>
        <v>0.000243931264603206</v>
      </c>
      <c r="G10" s="62">
        <f>'Glad70-before-LQ'!G10*$CG10*G$93</f>
        <v>0.00150555073250032</v>
      </c>
      <c r="H10" s="62">
        <f>'Glad70-before-LQ'!H10*$CG10*H$93</f>
        <v>0.00279270638618468</v>
      </c>
      <c r="I10" s="62">
        <f>'Glad70-before-LQ'!I10*$CG10*I$93</f>
        <v>2.991736882221</v>
      </c>
      <c r="J10" s="62">
        <f>'Glad70-before-LQ'!J10*$CG10*J$93</f>
        <v>13.5397500605751</v>
      </c>
      <c r="K10" s="63">
        <f>'Glad70-before-LQ'!K10*$CG10*K$93</f>
        <v>163.3646</v>
      </c>
      <c r="L10" s="62">
        <f>'Glad70-before-LQ'!L10*$CG10*L$93</f>
        <v>1.87749626146006</v>
      </c>
      <c r="M10" s="62">
        <f>'Glad70-before-LQ'!M10*$CG10*M$93</f>
        <v>0.0716462306671503</v>
      </c>
      <c r="N10" s="62">
        <f>'Glad70-before-LQ'!N10*$CG10*N$93</f>
        <v>0.0306495578831009</v>
      </c>
      <c r="O10" s="62">
        <f>'Glad70-before-LQ'!O10*$CG10*O$93</f>
        <v>0.009619663671958229</v>
      </c>
      <c r="P10" s="62">
        <f>'Glad70-before-LQ'!P10*$CG10*P$93</f>
        <v>0.00403983598621829</v>
      </c>
      <c r="Q10" s="62">
        <f>'Glad70-before-LQ'!Q10*$CG10*Q$93</f>
        <v>0.00191096841723554</v>
      </c>
      <c r="R10" s="62">
        <f>'Glad70-before-LQ'!R10*$CG10*R$93</f>
        <v>0.0061661107769307</v>
      </c>
      <c r="S10" s="62">
        <f>'Glad70-before-LQ'!S10*$CG10*S$93</f>
        <v>0.000903546721953226</v>
      </c>
      <c r="T10" s="62">
        <f>'Glad70-before-LQ'!T10*$CG10*T$93</f>
        <v>0.108634647701322</v>
      </c>
      <c r="U10" s="62">
        <f>'Glad70-before-LQ'!U10*$CG10*U$93</f>
        <v>0.615194893799921</v>
      </c>
      <c r="V10" s="62">
        <f>'Glad70-before-LQ'!V10*$CG10*V$93</f>
        <v>0.00388354082975546</v>
      </c>
      <c r="W10" s="62">
        <f>'Glad70-before-LQ'!W10*$CG10*W$93</f>
        <v>8.19186264219452</v>
      </c>
      <c r="X10" s="64">
        <f>'Glad70-before-LQ'!X10*$CG10*X$93</f>
        <v>0</v>
      </c>
      <c r="Y10" s="62">
        <f>'Glad70-before-LQ'!Y10*$CG10*Y$93</f>
        <v>0.903143208394249</v>
      </c>
      <c r="Z10" s="62">
        <f>'Glad70-before-LQ'!Z10*$CG10*Z$93</f>
        <v>0.0126185788886108</v>
      </c>
      <c r="AA10" s="62">
        <f>'Glad70-before-LQ'!AA10*$CG10*AA$93</f>
        <v>0.007918373188210341</v>
      </c>
      <c r="AB10" s="62">
        <f>'Glad70-before-LQ'!AB10*$CG10*AB$93</f>
        <v>0.000507410907140525</v>
      </c>
      <c r="AC10" s="65">
        <f>'Glad70-before-LQ'!AC10*$CG10*AC$93</f>
        <v>500</v>
      </c>
      <c r="AD10" s="62">
        <f>'Glad70-before-LQ'!AD10*$CG10*AD$93</f>
        <v>0.0022874143226518</v>
      </c>
      <c r="AE10" s="62">
        <f>'Glad70-before-LQ'!AE10*$CG10*AE$93</f>
        <v>0.00773394296566434</v>
      </c>
      <c r="AF10" s="62">
        <f>'Glad70-before-LQ'!AF10*$CG10*AF$93</f>
        <v>0.0150444610235695</v>
      </c>
      <c r="AG10" s="62">
        <f>'Glad70-before-LQ'!AG10*$CG10*AG$93</f>
        <v>0.0604196674947181</v>
      </c>
      <c r="AH10" s="62">
        <f>'Glad70-before-LQ'!AH10*$CG10*AH$93</f>
        <v>0.557051704039941</v>
      </c>
      <c r="AI10" s="62">
        <f>'Glad70-before-LQ'!AI10*$CG10*AI$93</f>
        <v>0.153936749188224</v>
      </c>
      <c r="AJ10" s="62">
        <f>'Glad70-before-LQ'!AJ10*$CG10*AJ$93</f>
        <v>0.272489160284375</v>
      </c>
      <c r="AK10" s="62">
        <f>'Glad70-before-LQ'!AK10*$CG10*AK$93</f>
        <v>0.115356418819392</v>
      </c>
      <c r="AL10" s="62">
        <f>'Glad70-before-LQ'!AL10*$CG10*AL$93</f>
        <v>0.0355226177765782</v>
      </c>
      <c r="AM10" s="62">
        <f>'Glad70-before-LQ'!AM10*$CG10*AM$93</f>
        <v>0.0418669733379677</v>
      </c>
      <c r="AN10" s="62">
        <f>'Glad70-before-LQ'!AN10*$CG10*AN$93</f>
        <v>0.0940767380482755</v>
      </c>
      <c r="AO10" s="62">
        <f>'Glad70-before-LQ'!AO10*$CG10*AO$93</f>
        <v>0.26507952419803</v>
      </c>
      <c r="AP10" s="62">
        <f>'Glad70-before-LQ'!AP10*$CG10*AP$93</f>
        <v>0.0365597665256955</v>
      </c>
      <c r="AQ10" s="62">
        <f>'Glad70-before-LQ'!AQ10*$CG10*AQ$93</f>
        <v>0.0021338208297168</v>
      </c>
      <c r="AR10" s="62">
        <f>'Glad70-before-LQ'!AR10*$CG10*AR$93</f>
        <v>0.00863312577704334</v>
      </c>
      <c r="AS10" s="62">
        <f>'Glad70-before-LQ'!AS10*$CG10*AS$93</f>
        <v>0.29294051293696</v>
      </c>
      <c r="AT10" s="62">
        <f>'Glad70-before-LQ'!AT10*$CG10*AT$93</f>
        <v>0.00082288884878255</v>
      </c>
      <c r="AU10" s="62">
        <f>'Glad70-before-LQ'!AU10*$CG10*AU$93</f>
        <v>0.0020125219316654</v>
      </c>
      <c r="AV10" s="62">
        <f>'Glad70-before-LQ'!AV10*$CG10*AV$93</f>
        <v>0.000326374403037345</v>
      </c>
      <c r="AW10" s="62">
        <f>'Glad70-before-LQ'!AW10*$CG10*AW$93</f>
        <v>0.00062323237070374</v>
      </c>
      <c r="AX10" s="62">
        <f>'Glad70-before-LQ'!AX10*$CG10*AX$93</f>
        <v>0.00555142838555337</v>
      </c>
      <c r="AY10" s="62">
        <f>'Glad70-before-LQ'!AY10*$CG10*AY$93</f>
        <v>0.000151258777308714</v>
      </c>
      <c r="AZ10" s="62">
        <f>'Glad70-before-LQ'!AZ10*$CG10*AZ$93</f>
        <v>0.00666950585708713</v>
      </c>
      <c r="BA10" s="62">
        <f>'Glad70-before-LQ'!BA10*$CG10*BA$93</f>
        <v>0.00296853261499912</v>
      </c>
      <c r="BB10" s="62">
        <f>'Glad70-before-LQ'!BB10*$CG10*BB$93</f>
        <v>0.0262947609882912</v>
      </c>
      <c r="BC10" s="62">
        <f>'Glad70-before-LQ'!BC10*$CG10*BC$93</f>
        <v>0.0431780571843221</v>
      </c>
      <c r="BD10" s="62">
        <f>'Glad70-before-LQ'!BD10*$CG10*BD$93</f>
        <v>0.238288613860693</v>
      </c>
      <c r="BE10" s="62">
        <f>'Glad70-before-LQ'!BE10*$CG10*BE$93</f>
        <v>0.997489910376633</v>
      </c>
      <c r="BF10" s="62">
        <f>'Glad70-before-LQ'!BF10*$CG10*BF$93</f>
        <v>0.00645602997801933</v>
      </c>
      <c r="BG10" s="62">
        <f>'Glad70-before-LQ'!BG10*$CG10*BG$93</f>
        <v>0.48028035850152</v>
      </c>
      <c r="BH10" s="62">
        <f>'Glad70-before-LQ'!BH10*$CG10*BH$93</f>
        <v>0.0125770561094412</v>
      </c>
      <c r="BI10" s="62">
        <f>'Glad70-before-LQ'!BI10*$CG10*BI$93</f>
        <v>0.130455853669106</v>
      </c>
      <c r="BJ10" s="62">
        <f>'Glad70-before-LQ'!BJ10*$CG10*BJ$93</f>
        <v>0.00271060437806691</v>
      </c>
      <c r="BK10" s="62">
        <f>'Glad70-before-LQ'!BK10*$CG10*BK$93</f>
        <v>0.0210767683493246</v>
      </c>
      <c r="BL10" s="62">
        <f>'Glad70-before-LQ'!BL10*$CG10*BL$93</f>
        <v>0.134061063258008</v>
      </c>
      <c r="BM10" s="62">
        <f>'Glad70-before-LQ'!BM10*$CG10*BM$93</f>
        <v>0.0166985029660932</v>
      </c>
      <c r="BN10" s="62">
        <f>'Glad70-before-LQ'!BN10*$CG10*BN$93</f>
        <v>0.00210596004733737</v>
      </c>
      <c r="BO10" s="62">
        <f>'Glad70-before-LQ'!BO10*$CG10*BO$93</f>
        <v>0.126385189538946</v>
      </c>
      <c r="BP10" s="62">
        <f>'Glad70-before-LQ'!BP10*$CG10*BP$93</f>
        <v>0.0392380578675458</v>
      </c>
      <c r="BQ10" s="62">
        <f>'Glad70-before-LQ'!BQ10*$CG10*BQ$93</f>
        <v>0.000726212475129161</v>
      </c>
      <c r="BR10" s="62">
        <f>'Glad70-before-LQ'!BR10*$CG10*BR$93</f>
        <v>0.00304233273554873</v>
      </c>
      <c r="BS10" s="62">
        <f>'Glad70-before-LQ'!BS10*$CG10*BS$93</f>
        <v>0.000903715537833015</v>
      </c>
      <c r="BT10" s="62">
        <f>'Glad70-before-LQ'!BT10*$CG10*BT$93</f>
        <v>0.0724783873555019</v>
      </c>
      <c r="BU10" s="62">
        <f>'Glad70-before-LQ'!BU10*$CG10*BU$93</f>
        <v>0.021001467076555</v>
      </c>
      <c r="BV10" s="4">
        <f>SUM(D10:BU10)</f>
        <v>696.179567912445</v>
      </c>
      <c r="BW10" s="66">
        <f>'Glad-base'!BW10*'Households'!$B$3/'Households'!$B$7</f>
        <v>0.0965091876210093</v>
      </c>
      <c r="BX10" s="66">
        <f>'Glad-base'!BX10*'Households'!$B$3/'Households'!$B$7</f>
        <v>0.11356612415036</v>
      </c>
      <c r="BY10" s="66">
        <f>'Glad-base'!BY10*'Businesses'!$B$4/'Businesses'!$C$4</f>
        <v>0.345889825966556</v>
      </c>
      <c r="BZ10" s="66">
        <f>'Glad-base'!BZ10*'Households'!$B$3/'Households'!$B$7</f>
        <v>0.084696841853759</v>
      </c>
      <c r="CA10" s="66">
        <f>'Glad-base'!CA10*'Households'!$B$3/'Households'!$B$7</f>
        <v>0.193033302636457</v>
      </c>
      <c r="CB10" s="66">
        <f>'Glad-base'!CB10*'Glad-id-output'!B8/'Glad-id-output'!E8</f>
        <v>1.4485751271544</v>
      </c>
      <c r="CC10" s="62">
        <f>'Exports'!D11</f>
        <v>120.8</v>
      </c>
      <c r="CD10" s="4">
        <f>SUM(BW10:CC10)</f>
        <v>123.082270409383</v>
      </c>
      <c r="CE10" s="4">
        <f>SUM(CD10,BV10)</f>
        <v>819.261838321828</v>
      </c>
      <c r="CF10" s="67">
        <v>0.00213714038912734</v>
      </c>
      <c r="CG10" s="67">
        <f>'Glad-id-output'!I8</f>
        <v>1</v>
      </c>
    </row>
    <row r="11" ht="20.05" customHeight="1">
      <c r="A11" t="s" s="58">
        <v>1</v>
      </c>
      <c r="B11" s="59">
        <v>7</v>
      </c>
      <c r="C11" t="s" s="60">
        <v>173</v>
      </c>
      <c r="D11" s="61">
        <f>'Glad70-before-LQ'!D11*$CG11*D$93</f>
        <v>0.133960191274051</v>
      </c>
      <c r="E11" s="62">
        <f>'Glad70-before-LQ'!E11*$CG11*E$93</f>
        <v>0.0327313652638066</v>
      </c>
      <c r="F11" s="62">
        <f>'Glad70-before-LQ'!F11*$CG11*F$93</f>
        <v>0.000310184200668275</v>
      </c>
      <c r="G11" s="62">
        <f>'Glad70-before-LQ'!G11*$CG11*G$93</f>
        <v>0.00116728484235513</v>
      </c>
      <c r="H11" s="62">
        <f>'Glad70-before-LQ'!H11*$CG11*H$93</f>
        <v>0.00266976054727097</v>
      </c>
      <c r="I11" s="62">
        <f>'Glad70-before-LQ'!I11*$CG11*I$93</f>
        <v>1.403422052441</v>
      </c>
      <c r="J11" s="62">
        <f>'Glad70-before-LQ'!J11*$CG11*J$93</f>
        <v>16.5045409980432</v>
      </c>
      <c r="K11" s="63">
        <f>'Glad70-before-LQ'!K11*$CG11*K$93</f>
        <v>1.69897686564823</v>
      </c>
      <c r="L11" s="62">
        <f>'Glad70-before-LQ'!L11*$CG11*L$93</f>
        <v>0.770093110115144</v>
      </c>
      <c r="M11" s="62">
        <f>'Glad70-before-LQ'!M11*$CG11*M$93</f>
        <v>0.0494328275062009</v>
      </c>
      <c r="N11" s="62">
        <f>'Glad70-before-LQ'!N11*$CG11*N$93</f>
        <v>0.194722170873954</v>
      </c>
      <c r="O11" s="62">
        <f>'Glad70-before-LQ'!O11*$CG11*O$93</f>
        <v>0.0592813518937033</v>
      </c>
      <c r="P11" s="62">
        <f>'Glad70-before-LQ'!P11*$CG11*P$93</f>
        <v>0.00583729605057092</v>
      </c>
      <c r="Q11" s="62">
        <f>'Glad70-before-LQ'!Q11*$CG11*Q$93</f>
        <v>0.0177307425668666</v>
      </c>
      <c r="R11" s="62">
        <f>'Glad70-before-LQ'!R11*$CG11*R$93</f>
        <v>0.0129874155855306</v>
      </c>
      <c r="S11" s="62">
        <f>'Glad70-before-LQ'!S11*$CG11*S$93</f>
        <v>0.00325784729532207</v>
      </c>
      <c r="T11" s="62">
        <f>'Glad70-before-LQ'!T11*$CG11*T$93</f>
        <v>6.6991056628736</v>
      </c>
      <c r="U11" s="62">
        <f>'Glad70-before-LQ'!U11*$CG11*U$93</f>
        <v>18.5092853155969</v>
      </c>
      <c r="V11" s="62">
        <f>'Glad70-before-LQ'!V11*$CG11*V$93</f>
        <v>0.125194989628044</v>
      </c>
      <c r="W11" s="62">
        <f>'Glad70-before-LQ'!W11*$CG11*W$93</f>
        <v>3.97235746384133</v>
      </c>
      <c r="X11" s="64">
        <f>'Glad70-before-LQ'!X11*$CG11*X$93</f>
        <v>0</v>
      </c>
      <c r="Y11" s="62">
        <f>'Glad70-before-LQ'!Y11*$CG11*Y$93</f>
        <v>0.763632929994012</v>
      </c>
      <c r="Z11" s="62">
        <f>'Glad70-before-LQ'!Z11*$CG11*Z$93</f>
        <v>0.0513594392983105</v>
      </c>
      <c r="AA11" s="62">
        <f>'Glad70-before-LQ'!AA11*$CG11*AA$93</f>
        <v>0.0455486062372596</v>
      </c>
      <c r="AB11" s="62">
        <f>'Glad70-before-LQ'!AB11*$CG11*AB$93</f>
        <v>0.00313157035173473</v>
      </c>
      <c r="AC11" s="65">
        <f>'Glad70-before-LQ'!AC11*$CG11*AC$93</f>
        <v>12.6048834926653</v>
      </c>
      <c r="AD11" s="62">
        <f>'Glad70-before-LQ'!AD11*$CG11*AD$93</f>
        <v>0.0205590003137823</v>
      </c>
      <c r="AE11" s="62">
        <f>'Glad70-before-LQ'!AE11*$CG11*AE$93</f>
        <v>0.0404886325826449</v>
      </c>
      <c r="AF11" s="62">
        <f>'Glad70-before-LQ'!AF11*$CG11*AF$93</f>
        <v>0.0271563743794716</v>
      </c>
      <c r="AG11" s="62">
        <f>'Glad70-before-LQ'!AG11*$CG11*AG$93</f>
        <v>0.403128349504281</v>
      </c>
      <c r="AH11" s="62">
        <f>'Glad70-before-LQ'!AH11*$CG11*AH$93</f>
        <v>0.963604081407082</v>
      </c>
      <c r="AI11" s="62">
        <f>'Glad70-before-LQ'!AI11*$CG11*AI$93</f>
        <v>1.07015734082079</v>
      </c>
      <c r="AJ11" s="62">
        <f>'Glad70-before-LQ'!AJ11*$CG11*AJ$93</f>
        <v>0.80543362719067</v>
      </c>
      <c r="AK11" s="62">
        <f>'Glad70-before-LQ'!AK11*$CG11*AK$93</f>
        <v>0.199237669270968</v>
      </c>
      <c r="AL11" s="62">
        <f>'Glad70-before-LQ'!AL11*$CG11*AL$93</f>
        <v>0.126724854109348</v>
      </c>
      <c r="AM11" s="62">
        <f>'Glad70-before-LQ'!AM11*$CG11*AM$93</f>
        <v>1.58463631941406</v>
      </c>
      <c r="AN11" s="62">
        <f>'Glad70-before-LQ'!AN11*$CG11*AN$93</f>
        <v>1.15027992826578</v>
      </c>
      <c r="AO11" s="62">
        <f>'Glad70-before-LQ'!AO11*$CG11*AO$93</f>
        <v>0.268931497839087</v>
      </c>
      <c r="AP11" s="62">
        <f>'Glad70-before-LQ'!AP11*$CG11*AP$93</f>
        <v>0.08253156805847429</v>
      </c>
      <c r="AQ11" s="62">
        <f>'Glad70-before-LQ'!AQ11*$CG11*AQ$93</f>
        <v>0.00321234332167758</v>
      </c>
      <c r="AR11" s="62">
        <f>'Glad70-before-LQ'!AR11*$CG11*AR$93</f>
        <v>0.332906789820103</v>
      </c>
      <c r="AS11" s="62">
        <f>'Glad70-before-LQ'!AS11*$CG11*AS$93</f>
        <v>0.800355185933168</v>
      </c>
      <c r="AT11" s="62">
        <f>'Glad70-before-LQ'!AT11*$CG11*AT$93</f>
        <v>0.00585038682387433</v>
      </c>
      <c r="AU11" s="62">
        <f>'Glad70-before-LQ'!AU11*$CG11*AU$93</f>
        <v>0.00356114267013263</v>
      </c>
      <c r="AV11" s="62">
        <f>'Glad70-before-LQ'!AV11*$CG11*AV$93</f>
        <v>0.000325185165305829</v>
      </c>
      <c r="AW11" s="62">
        <f>'Glad70-before-LQ'!AW11*$CG11*AW$93</f>
        <v>0.000206755692709299</v>
      </c>
      <c r="AX11" s="62">
        <f>'Glad70-before-LQ'!AX11*$CG11*AX$93</f>
        <v>0.00805022081658335</v>
      </c>
      <c r="AY11" s="62">
        <f>'Glad70-before-LQ'!AY11*$CG11*AY$93</f>
        <v>8.378766089987069e-05</v>
      </c>
      <c r="AZ11" s="62">
        <f>'Glad70-before-LQ'!AZ11*$CG11*AZ$93</f>
        <v>0.00374753108712109</v>
      </c>
      <c r="BA11" s="62">
        <f>'Glad70-before-LQ'!BA11*$CG11*BA$93</f>
        <v>0.0007781019421441001</v>
      </c>
      <c r="BB11" s="62">
        <f>'Glad70-before-LQ'!BB11*$CG11*BB$93</f>
        <v>0.00535938009305243</v>
      </c>
      <c r="BC11" s="62">
        <f>'Glad70-before-LQ'!BC11*$CG11*BC$93</f>
        <v>0.173711905642722</v>
      </c>
      <c r="BD11" s="62">
        <f>'Glad70-before-LQ'!BD11*$CG11*BD$93</f>
        <v>0.185430855637153</v>
      </c>
      <c r="BE11" s="62">
        <f>'Glad70-before-LQ'!BE11*$CG11*BE$93</f>
        <v>0.487217531010444</v>
      </c>
      <c r="BF11" s="62">
        <f>'Glad70-before-LQ'!BF11*$CG11*BF$93</f>
        <v>0.00104792194270049</v>
      </c>
      <c r="BG11" s="62">
        <f>'Glad70-before-LQ'!BG11*$CG11*BG$93</f>
        <v>0.151281051339409</v>
      </c>
      <c r="BH11" s="62">
        <f>'Glad70-before-LQ'!BH11*$CG11*BH$93</f>
        <v>0.00763754120005819</v>
      </c>
      <c r="BI11" s="62">
        <f>'Glad70-before-LQ'!BI11*$CG11*BI$93</f>
        <v>0.26295851357243</v>
      </c>
      <c r="BJ11" s="62">
        <f>'Glad70-before-LQ'!BJ11*$CG11*BJ$93</f>
        <v>0.00238603112775329</v>
      </c>
      <c r="BK11" s="62">
        <f>'Glad70-before-LQ'!BK11*$CG11*BK$93</f>
        <v>0.0594694736672738</v>
      </c>
      <c r="BL11" s="62">
        <f>'Glad70-before-LQ'!BL11*$CG11*BL$93</f>
        <v>0.301114705229716</v>
      </c>
      <c r="BM11" s="62">
        <f>'Glad70-before-LQ'!BM11*$CG11*BM$93</f>
        <v>0.03028888866768</v>
      </c>
      <c r="BN11" s="62">
        <f>'Glad70-before-LQ'!BN11*$CG11*BN$93</f>
        <v>0.00324808531123902</v>
      </c>
      <c r="BO11" s="62">
        <f>'Glad70-before-LQ'!BO11*$CG11*BO$93</f>
        <v>0.320467539232215</v>
      </c>
      <c r="BP11" s="62">
        <f>'Glad70-before-LQ'!BP11*$CG11*BP$93</f>
        <v>0.172896654081282</v>
      </c>
      <c r="BQ11" s="62">
        <f>'Glad70-before-LQ'!BQ11*$CG11*BQ$93</f>
        <v>0.0008138731709711</v>
      </c>
      <c r="BR11" s="62">
        <f>'Glad70-before-LQ'!BR11*$CG11*BR$93</f>
        <v>0.00507305801296332</v>
      </c>
      <c r="BS11" s="62">
        <f>'Glad70-before-LQ'!BS11*$CG11*BS$93</f>
        <v>0.0009655677396772509</v>
      </c>
      <c r="BT11" s="62">
        <f>'Glad70-before-LQ'!BT11*$CG11*BT$93</f>
        <v>0.0935083406397139</v>
      </c>
      <c r="BU11" s="62">
        <f>'Glad70-before-LQ'!BU11*$CG11*BU$93</f>
        <v>0.0620494113105898</v>
      </c>
      <c r="BV11" s="4">
        <f>SUM(D11:BU11)</f>
        <v>73.8944939373536</v>
      </c>
      <c r="BW11" s="66">
        <f>'Glad-base'!BW11*'Households'!$B$3/'Households'!$B$7</f>
        <v>12.0300689802884</v>
      </c>
      <c r="BX11" s="66">
        <f>'Glad-base'!BX11*'Households'!$B$3/'Households'!$B$7</f>
        <v>0.0350235484757981</v>
      </c>
      <c r="BY11" s="66">
        <f>'Glad-base'!BY11*'Businesses'!$B$4/'Businesses'!$C$4</f>
        <v>4.39217697501093</v>
      </c>
      <c r="BZ11" s="66">
        <f>'Glad-base'!BZ11*'Households'!$B$3/'Households'!$B$7</f>
        <v>0.646029866354274</v>
      </c>
      <c r="CA11" s="66">
        <f>'Glad-base'!CA11*'Households'!$B$3/'Households'!$B$7</f>
        <v>2.05303382026777</v>
      </c>
      <c r="CB11" s="66">
        <f>'Glad-base'!CB11*'Glad-id-output'!B9/'Glad-id-output'!E9</f>
        <v>-10.8236493770282</v>
      </c>
      <c r="CC11" s="62">
        <f>'Exports'!D12</f>
        <v>2333</v>
      </c>
      <c r="CD11" s="4">
        <f>SUM(BW11:CC11)</f>
        <v>2341.332683813370</v>
      </c>
      <c r="CE11" s="4">
        <f>SUM(CD11,BV11)</f>
        <v>2415.227177750720</v>
      </c>
      <c r="CF11" s="67">
        <v>0.0526529162265558</v>
      </c>
      <c r="CG11" s="67">
        <f>'Glad-id-output'!I9</f>
        <v>1</v>
      </c>
    </row>
    <row r="12" ht="20.05" customHeight="1">
      <c r="A12" t="s" s="31">
        <v>1</v>
      </c>
      <c r="B12" s="35">
        <v>8</v>
      </c>
      <c r="C12" t="s" s="60">
        <v>174</v>
      </c>
      <c r="D12" s="68">
        <f>'Glad70-before-LQ'!D12*$CG12*D$93</f>
        <v>0.039283657765291</v>
      </c>
      <c r="E12" s="63">
        <f>'Glad70-before-LQ'!E12*$CG12*E$93</f>
        <v>0.000891612096896669</v>
      </c>
      <c r="F12" s="63">
        <f>'Glad70-before-LQ'!F12*$CG12*F$93</f>
        <v>0.000283628271749632</v>
      </c>
      <c r="G12" s="63">
        <f>'Glad70-before-LQ'!G12*$CG12*G$93</f>
        <v>0.000599842325406839</v>
      </c>
      <c r="H12" s="63">
        <f>'Glad70-before-LQ'!H12*$CG12*H$93</f>
        <v>0.00165939794799293</v>
      </c>
      <c r="I12" s="63">
        <f>'Glad70-before-LQ'!I12*$CG12*I$93</f>
        <v>0.367350069490554</v>
      </c>
      <c r="J12" s="63">
        <f>'Glad70-before-LQ'!J12*$CG12*J$93</f>
        <v>3.16892629367851</v>
      </c>
      <c r="K12" s="63">
        <f>'Glad70-before-LQ'!K12*$CG12*K$93</f>
        <v>733.166687</v>
      </c>
      <c r="L12" s="63">
        <f>'Glad70-before-LQ'!L12*$CG12*L$93</f>
        <v>0.256062135712991</v>
      </c>
      <c r="M12" s="63">
        <f>'Glad70-before-LQ'!M12*$CG12*M$93</f>
        <v>0.057764230428967</v>
      </c>
      <c r="N12" s="63">
        <f>'Glad70-before-LQ'!N12*$CG12*N$93</f>
        <v>0.00903561017015905</v>
      </c>
      <c r="O12" s="63">
        <f>'Glad70-before-LQ'!O12*$CG12*O$93</f>
        <v>0.00333921803042587</v>
      </c>
      <c r="P12" s="63">
        <f>'Glad70-before-LQ'!P12*$CG12*P$93</f>
        <v>0.00198853120170641</v>
      </c>
      <c r="Q12" s="63">
        <f>'Glad70-before-LQ'!Q12*$CG12*Q$93</f>
        <v>0.00369881813989935</v>
      </c>
      <c r="R12" s="63">
        <f>'Glad70-before-LQ'!R12*$CG12*R$93</f>
        <v>0.000775516839120644</v>
      </c>
      <c r="S12" s="63">
        <f>'Glad70-before-LQ'!S12*$CG12*S$93</f>
        <v>0.000441737708988403</v>
      </c>
      <c r="T12" s="63">
        <f>'Glad70-before-LQ'!T12*$CG12*T$93</f>
        <v>0.0337905287501406</v>
      </c>
      <c r="U12" s="63">
        <f>'Glad70-before-LQ'!U12*$CG12*U$93</f>
        <v>6.23949297229074</v>
      </c>
      <c r="V12" s="63">
        <f>'Glad70-before-LQ'!V12*$CG12*V$93</f>
        <v>0.00426698575623285</v>
      </c>
      <c r="W12" s="63">
        <f>'Glad70-before-LQ'!W12*$CG12*W$93</f>
        <v>13.1862464894745</v>
      </c>
      <c r="X12" s="63">
        <f>'Glad70-before-LQ'!X12*$CG12*X$93</f>
        <v>0</v>
      </c>
      <c r="Y12" s="63">
        <f>'Glad70-before-LQ'!Y12*$CG12*Y$93</f>
        <v>0.0404278603463616</v>
      </c>
      <c r="Z12" s="63">
        <f>'Glad70-before-LQ'!Z12*$CG12*Z$93</f>
        <v>0.00883433770131889</v>
      </c>
      <c r="AA12" s="63">
        <f>'Glad70-before-LQ'!AA12*$CG12*AA$93</f>
        <v>0.00954933082127522</v>
      </c>
      <c r="AB12" s="63">
        <f>'Glad70-before-LQ'!AB12*$CG12*AB$93</f>
        <v>0.00131593162141521</v>
      </c>
      <c r="AC12" s="63">
        <f>'Glad70-before-LQ'!AC12*$CG12*AC$93</f>
        <v>0.161134779060639</v>
      </c>
      <c r="AD12" s="63">
        <f>'Glad70-before-LQ'!AD12*$CG12*AD$93</f>
        <v>0.000926186737945172</v>
      </c>
      <c r="AE12" s="63">
        <f>'Glad70-before-LQ'!AE12*$CG12*AE$93</f>
        <v>0.0342406114509833</v>
      </c>
      <c r="AF12" s="63">
        <f>'Glad70-before-LQ'!AF12*$CG12*AF$93</f>
        <v>0.00786791071171649</v>
      </c>
      <c r="AG12" s="63">
        <f>'Glad70-before-LQ'!AG12*$CG12*AG$93</f>
        <v>0.198870126197145</v>
      </c>
      <c r="AH12" s="63">
        <f>'Glad70-before-LQ'!AH12*$CG12*AH$93</f>
        <v>0.808138452301887</v>
      </c>
      <c r="AI12" s="63">
        <f>'Glad70-before-LQ'!AI12*$CG12*AI$93</f>
        <v>0.828473742163564</v>
      </c>
      <c r="AJ12" s="63">
        <f>'Glad70-before-LQ'!AJ12*$CG12*AJ$93</f>
        <v>0.121660545040118</v>
      </c>
      <c r="AK12" s="63">
        <f>'Glad70-before-LQ'!AK12*$CG12*AK$93</f>
        <v>0.109393090563305</v>
      </c>
      <c r="AL12" s="63">
        <f>'Glad70-before-LQ'!AL12*$CG12*AL$93</f>
        <v>0.0383263439948555</v>
      </c>
      <c r="AM12" s="63">
        <f>'Glad70-before-LQ'!AM12*$CG12*AM$93</f>
        <v>0.0792860041035644</v>
      </c>
      <c r="AN12" s="63">
        <f>'Glad70-before-LQ'!AN12*$CG12*AN$93</f>
        <v>0.0230858340937698</v>
      </c>
      <c r="AO12" s="63">
        <f>'Glad70-before-LQ'!AO12*$CG12*AO$93</f>
        <v>0.114603143831577</v>
      </c>
      <c r="AP12" s="63">
        <f>'Glad70-before-LQ'!AP12*$CG12*AP$93</f>
        <v>0.00975600210461478</v>
      </c>
      <c r="AQ12" s="63">
        <f>'Glad70-before-LQ'!AQ12*$CG12*AQ$93</f>
        <v>0.00138983459793522</v>
      </c>
      <c r="AR12" s="63">
        <f>'Glad70-before-LQ'!AR12*$CG12*AR$93</f>
        <v>0.00298152945908956</v>
      </c>
      <c r="AS12" s="63">
        <f>'Glad70-before-LQ'!AS12*$CG12*AS$93</f>
        <v>0.145355268344327</v>
      </c>
      <c r="AT12" s="63">
        <f>'Glad70-before-LQ'!AT12*$CG12*AT$93</f>
        <v>0.000855781262342403</v>
      </c>
      <c r="AU12" s="63">
        <f>'Glad70-before-LQ'!AU12*$CG12*AU$93</f>
        <v>0.00140723088867972</v>
      </c>
      <c r="AV12" s="63">
        <f>'Glad70-before-LQ'!AV12*$CG12*AV$93</f>
        <v>0.000242128802136727</v>
      </c>
      <c r="AW12" s="63">
        <f>'Glad70-before-LQ'!AW12*$CG12*AW$93</f>
        <v>0.000246893999873292</v>
      </c>
      <c r="AX12" s="63">
        <f>'Glad70-before-LQ'!AX12*$CG12*AX$93</f>
        <v>0.00381390884064499</v>
      </c>
      <c r="AY12" s="63">
        <f>'Glad70-before-LQ'!AY12*$CG12*AY$93</f>
        <v>0.0001331782820619</v>
      </c>
      <c r="AZ12" s="63">
        <f>'Glad70-before-LQ'!AZ12*$CG12*AZ$93</f>
        <v>0.00445710798637709</v>
      </c>
      <c r="BA12" s="63">
        <f>'Glad70-before-LQ'!BA12*$CG12*BA$93</f>
        <v>0.00193208318637078</v>
      </c>
      <c r="BB12" s="63">
        <f>'Glad70-before-LQ'!BB12*$CG12*BB$93</f>
        <v>0.00749933234780976</v>
      </c>
      <c r="BC12" s="63">
        <f>'Glad70-before-LQ'!BC12*$CG12*BC$93</f>
        <v>0.0884998147680081</v>
      </c>
      <c r="BD12" s="63">
        <f>'Glad70-before-LQ'!BD12*$CG12*BD$93</f>
        <v>0.0797770867860049</v>
      </c>
      <c r="BE12" s="63">
        <f>'Glad70-before-LQ'!BE12*$CG12*BE$93</f>
        <v>0.323036663471181</v>
      </c>
      <c r="BF12" s="63">
        <f>'Glad70-before-LQ'!BF12*$CG12*BF$93</f>
        <v>0.00210841648516344</v>
      </c>
      <c r="BG12" s="63">
        <f>'Glad70-before-LQ'!BG12*$CG12*BG$93</f>
        <v>0.117786645579815</v>
      </c>
      <c r="BH12" s="63">
        <f>'Glad70-before-LQ'!BH12*$CG12*BH$93</f>
        <v>0.00729866405005317</v>
      </c>
      <c r="BI12" s="63">
        <f>'Glad70-before-LQ'!BI12*$CG12*BI$93</f>
        <v>0.159023513901253</v>
      </c>
      <c r="BJ12" s="63">
        <f>'Glad70-before-LQ'!BJ12*$CG12*BJ$93</f>
        <v>0.000650026823142293</v>
      </c>
      <c r="BK12" s="63">
        <f>'Glad70-before-LQ'!BK12*$CG12*BK$93</f>
        <v>0.0164648978129532</v>
      </c>
      <c r="BL12" s="63">
        <f>'Glad70-before-LQ'!BL12*$CG12*BL$93</f>
        <v>0.06604773765171509</v>
      </c>
      <c r="BM12" s="63">
        <f>'Glad70-before-LQ'!BM12*$CG12*BM$93</f>
        <v>0.00685437454708795</v>
      </c>
      <c r="BN12" s="63">
        <f>'Glad70-before-LQ'!BN12*$CG12*BN$93</f>
        <v>0.00132432510373992</v>
      </c>
      <c r="BO12" s="63">
        <f>'Glad70-before-LQ'!BO12*$CG12*BO$93</f>
        <v>0.113865905608342</v>
      </c>
      <c r="BP12" s="63">
        <f>'Glad70-before-LQ'!BP12*$CG12*BP$93</f>
        <v>0.0254387695975067</v>
      </c>
      <c r="BQ12" s="63">
        <f>'Glad70-before-LQ'!BQ12*$CG12*BQ$93</f>
        <v>0.000325715874974104</v>
      </c>
      <c r="BR12" s="63">
        <f>'Glad70-before-LQ'!BR12*$CG12*BR$93</f>
        <v>0.00168219360252203</v>
      </c>
      <c r="BS12" s="63">
        <f>'Glad70-before-LQ'!BS12*$CG12*BS$93</f>
        <v>0.000489891884969919</v>
      </c>
      <c r="BT12" s="63">
        <f>'Glad70-before-LQ'!BT12*$CG12*BT$93</f>
        <v>0.0232449093222208</v>
      </c>
      <c r="BU12" s="63">
        <f>'Glad70-before-LQ'!BU12*$CG12*BU$93</f>
        <v>0.0104395872711838</v>
      </c>
      <c r="BV12" s="69">
        <f>SUM(D12:BU12)</f>
        <v>760.3531479270659</v>
      </c>
      <c r="BW12" s="66">
        <f>'Glad-base'!BW12*'Households'!$B$3/'Households'!$B$7</f>
        <v>0.456863057425335</v>
      </c>
      <c r="BX12" s="66">
        <f>'Glad-base'!BX12*'Households'!$B$3/'Households'!$B$7</f>
        <v>0.0152963996292482</v>
      </c>
      <c r="BY12" s="66">
        <f>'Glad-base'!BY12*'Businesses'!$B$4/'Businesses'!$C$4</f>
        <v>1.07604837990551</v>
      </c>
      <c r="BZ12" s="66">
        <f>'Glad-base'!BZ12*'Households'!$B$3/'Households'!$B$7</f>
        <v>0.142469142358393</v>
      </c>
      <c r="CA12" s="66">
        <f>'Glad-base'!CA12*'Households'!$B$3/'Households'!$B$7</f>
        <v>0.548219607033986</v>
      </c>
      <c r="CB12" s="70">
        <f>'Glad70-before-LQ'!CB12*K$93</f>
        <v>-80.229</v>
      </c>
      <c r="CC12" s="71">
        <f>('Exports'!D13+'Exports'!H13)*K$93</f>
        <v>2193.02921</v>
      </c>
      <c r="CD12" s="69">
        <f>SUM(BW12:CC12)</f>
        <v>2115.039106586350</v>
      </c>
      <c r="CE12" s="69">
        <f>SUM(CD12,BV12)</f>
        <v>2875.392254513420</v>
      </c>
      <c r="CF12" s="63">
        <v>0.00494469769455274</v>
      </c>
      <c r="CG12" s="63">
        <f>'Glad-id-output'!I10</f>
        <v>1</v>
      </c>
    </row>
    <row r="13" ht="20.05" customHeight="1">
      <c r="A13" t="s" s="58">
        <v>1</v>
      </c>
      <c r="B13" s="59">
        <v>9</v>
      </c>
      <c r="C13" t="s" s="60">
        <v>175</v>
      </c>
      <c r="D13" s="61">
        <f>'Glad70-before-LQ'!D13*$CG13*D$93</f>
        <v>0.0458952244992704</v>
      </c>
      <c r="E13" s="62">
        <f>'Glad70-before-LQ'!E13*$CG13*E$93</f>
        <v>0.00169874435117851</v>
      </c>
      <c r="F13" s="62">
        <f>'Glad70-before-LQ'!F13*$CG13*F$93</f>
        <v>0.000541521931969856</v>
      </c>
      <c r="G13" s="62">
        <f>'Glad70-before-LQ'!G13*$CG13*G$93</f>
        <v>0.00131888027642723</v>
      </c>
      <c r="H13" s="62">
        <f>'Glad70-before-LQ'!H13*$CG13*H$93</f>
        <v>0.00196194113982961</v>
      </c>
      <c r="I13" s="62">
        <f>'Glad70-before-LQ'!I13*$CG13*I$93</f>
        <v>0.0875862108535669</v>
      </c>
      <c r="J13" s="62">
        <f>'Glad70-before-LQ'!J13*$CG13*J$93</f>
        <v>0.681513021178425</v>
      </c>
      <c r="K13" s="63">
        <f>'Glad70-before-LQ'!K13*$CG13*K$93</f>
        <v>0.239901403576846</v>
      </c>
      <c r="L13" s="62">
        <f>'Glad70-before-LQ'!L13*$CG13*L$93</f>
        <v>0.07052192493096759</v>
      </c>
      <c r="M13" s="62">
        <f>'Glad70-before-LQ'!M13*$CG13*M$93</f>
        <v>0.0448049501972123</v>
      </c>
      <c r="N13" s="62">
        <f>'Glad70-before-LQ'!N13*$CG13*N$93</f>
        <v>0.0610508691808774</v>
      </c>
      <c r="O13" s="62">
        <f>'Glad70-before-LQ'!O13*$CG13*O$93</f>
        <v>0.00327304566853999</v>
      </c>
      <c r="P13" s="62">
        <f>'Glad70-before-LQ'!P13*$CG13*P$93</f>
        <v>0.00098294046993469</v>
      </c>
      <c r="Q13" s="62">
        <f>'Glad70-before-LQ'!Q13*$CG13*Q$93</f>
        <v>0.00339041008919707</v>
      </c>
      <c r="R13" s="62">
        <f>'Glad70-before-LQ'!R13*$CG13*R$93</f>
        <v>0.000240574174910301</v>
      </c>
      <c r="S13" s="62">
        <f>'Glad70-before-LQ'!S13*$CG13*S$93</f>
        <v>0.000492190628878603</v>
      </c>
      <c r="T13" s="62">
        <f>'Glad70-before-LQ'!T13*$CG13*T$93</f>
        <v>0.0329768474297014</v>
      </c>
      <c r="U13" s="62">
        <f>'Glad70-before-LQ'!U13*$CG13*U$93</f>
        <v>0.969464482091265</v>
      </c>
      <c r="V13" s="62">
        <f>'Glad70-before-LQ'!V13*$CG13*V$93</f>
        <v>0.00289817139931529</v>
      </c>
      <c r="W13" s="62">
        <f>'Glad70-before-LQ'!W13*$CG13*W$93</f>
        <v>10.5501714678694</v>
      </c>
      <c r="X13" s="64">
        <f>'Glad70-before-LQ'!X13*$CG13*X$93</f>
        <v>0</v>
      </c>
      <c r="Y13" s="62">
        <f>'Glad70-before-LQ'!Y13*$CG13*Y$93</f>
        <v>0.269129798230588</v>
      </c>
      <c r="Z13" s="62">
        <f>'Glad70-before-LQ'!Z13*$CG13*Z$93</f>
        <v>0.0101065304295613</v>
      </c>
      <c r="AA13" s="62">
        <f>'Glad70-before-LQ'!AA13*$CG13*AA$93</f>
        <v>0.0223121729801762</v>
      </c>
      <c r="AB13" s="62">
        <f>'Glad70-before-LQ'!AB13*$CG13*AB$93</f>
        <v>0.00601553212089595</v>
      </c>
      <c r="AC13" s="65">
        <f>'Glad70-before-LQ'!AC13*$CG13*AC$93</f>
        <v>0.08305847138488021</v>
      </c>
      <c r="AD13" s="62">
        <f>'Glad70-before-LQ'!AD13*$CG13*AD$93</f>
        <v>0.00148011067537041</v>
      </c>
      <c r="AE13" s="62">
        <f>'Glad70-before-LQ'!AE13*$CG13*AE$93</f>
        <v>0.0201227437962345</v>
      </c>
      <c r="AF13" s="62">
        <f>'Glad70-before-LQ'!AF13*$CG13*AF$93</f>
        <v>0.0979372623313715</v>
      </c>
      <c r="AG13" s="62">
        <f>'Glad70-before-LQ'!AG13*$CG13*AG$93</f>
        <v>0.291096337043543</v>
      </c>
      <c r="AH13" s="62">
        <f>'Glad70-before-LQ'!AH13*$CG13*AH$93</f>
        <v>2.25884318922293</v>
      </c>
      <c r="AI13" s="62">
        <f>'Glad70-before-LQ'!AI13*$CG13*AI$93</f>
        <v>5.7406741006154</v>
      </c>
      <c r="AJ13" s="62">
        <f>'Glad70-before-LQ'!AJ13*$CG13*AJ$93</f>
        <v>0.135056208438588</v>
      </c>
      <c r="AK13" s="62">
        <f>'Glad70-before-LQ'!AK13*$CG13*AK$93</f>
        <v>0.08130866895496131</v>
      </c>
      <c r="AL13" s="62">
        <f>'Glad70-before-LQ'!AL13*$CG13*AL$93</f>
        <v>0.0138117256540386</v>
      </c>
      <c r="AM13" s="62">
        <f>'Glad70-before-LQ'!AM13*$CG13*AM$93</f>
        <v>0.0409222227209239</v>
      </c>
      <c r="AN13" s="62">
        <f>'Glad70-before-LQ'!AN13*$CG13*AN$93</f>
        <v>0.0579956474910424</v>
      </c>
      <c r="AO13" s="62">
        <f>'Glad70-before-LQ'!AO13*$CG13*AO$93</f>
        <v>0.0530639390432834</v>
      </c>
      <c r="AP13" s="62">
        <f>'Glad70-before-LQ'!AP13*$CG13*AP$93</f>
        <v>0.0275909528034913</v>
      </c>
      <c r="AQ13" s="62">
        <f>'Glad70-before-LQ'!AQ13*$CG13*AQ$93</f>
        <v>0.0023680504316575</v>
      </c>
      <c r="AR13" s="62">
        <f>'Glad70-before-LQ'!AR13*$CG13*AR$93</f>
        <v>0.00474975249961875</v>
      </c>
      <c r="AS13" s="62">
        <f>'Glad70-before-LQ'!AS13*$CG13*AS$93</f>
        <v>0.116050960312332</v>
      </c>
      <c r="AT13" s="62">
        <f>'Glad70-before-LQ'!AT13*$CG13*AT$93</f>
        <v>0.000649831778445033</v>
      </c>
      <c r="AU13" s="62">
        <f>'Glad70-before-LQ'!AU13*$CG13*AU$93</f>
        <v>0.00162525257565826</v>
      </c>
      <c r="AV13" s="62">
        <f>'Glad70-before-LQ'!AV13*$CG13*AV$93</f>
        <v>0.000169680439532752</v>
      </c>
      <c r="AW13" s="62">
        <f>'Glad70-before-LQ'!AW13*$CG13*AW$93</f>
        <v>0.000428471420035461</v>
      </c>
      <c r="AX13" s="62">
        <f>'Glad70-before-LQ'!AX13*$CG13*AX$93</f>
        <v>0.00689630330142541</v>
      </c>
      <c r="AY13" s="62">
        <f>'Glad70-before-LQ'!AY13*$CG13*AY$93</f>
        <v>0.000644062519706637</v>
      </c>
      <c r="AZ13" s="62">
        <f>'Glad70-before-LQ'!AZ13*$CG13*AZ$93</f>
        <v>0.00294394709653681</v>
      </c>
      <c r="BA13" s="62">
        <f>'Glad70-before-LQ'!BA13*$CG13*BA$93</f>
        <v>0.000824868320426467</v>
      </c>
      <c r="BB13" s="62">
        <f>'Glad70-before-LQ'!BB13*$CG13*BB$93</f>
        <v>0.0201363612183048</v>
      </c>
      <c r="BC13" s="62">
        <f>'Glad70-before-LQ'!BC13*$CG13*BC$93</f>
        <v>0.0313930795948392</v>
      </c>
      <c r="BD13" s="62">
        <f>'Glad70-before-LQ'!BD13*$CG13*BD$93</f>
        <v>0.0732138823491169</v>
      </c>
      <c r="BE13" s="62">
        <f>'Glad70-before-LQ'!BE13*$CG13*BE$93</f>
        <v>0.799438965107421</v>
      </c>
      <c r="BF13" s="62">
        <f>'Glad70-before-LQ'!BF13*$CG13*BF$93</f>
        <v>0.00637859805448234</v>
      </c>
      <c r="BG13" s="62">
        <f>'Glad70-before-LQ'!BG13*$CG13*BG$93</f>
        <v>0.385773425696191</v>
      </c>
      <c r="BH13" s="62">
        <f>'Glad70-before-LQ'!BH13*$CG13*BH$93</f>
        <v>0.0150200894077249</v>
      </c>
      <c r="BI13" s="62">
        <f>'Glad70-before-LQ'!BI13*$CG13*BI$93</f>
        <v>0.0667929396778265</v>
      </c>
      <c r="BJ13" s="62">
        <f>'Glad70-before-LQ'!BJ13*$CG13*BJ$93</f>
        <v>0.000501335367392458</v>
      </c>
      <c r="BK13" s="62">
        <f>'Glad70-before-LQ'!BK13*$CG13*BK$93</f>
        <v>0.0235632381716179</v>
      </c>
      <c r="BL13" s="62">
        <f>'Glad70-before-LQ'!BL13*$CG13*BL$93</f>
        <v>0.103880327804944</v>
      </c>
      <c r="BM13" s="62">
        <f>'Glad70-before-LQ'!BM13*$CG13*BM$93</f>
        <v>0.0120251456422333</v>
      </c>
      <c r="BN13" s="62">
        <f>'Glad70-before-LQ'!BN13*$CG13*BN$93</f>
        <v>0.00300606042646036</v>
      </c>
      <c r="BO13" s="62">
        <f>'Glad70-before-LQ'!BO13*$CG13*BO$93</f>
        <v>0.204429431219368</v>
      </c>
      <c r="BP13" s="62">
        <f>'Glad70-before-LQ'!BP13*$CG13*BP$93</f>
        <v>0.0453172101260124</v>
      </c>
      <c r="BQ13" s="62">
        <f>'Glad70-before-LQ'!BQ13*$CG13*BQ$93</f>
        <v>0.00110248704090684</v>
      </c>
      <c r="BR13" s="62">
        <f>'Glad70-before-LQ'!BR13*$CG13*BR$93</f>
        <v>0.00950328002950317</v>
      </c>
      <c r="BS13" s="62">
        <f>'Glad70-before-LQ'!BS13*$CG13*BS$93</f>
        <v>0.00311486940275452</v>
      </c>
      <c r="BT13" s="62">
        <f>'Glad70-before-LQ'!BT13*$CG13*BT$93</f>
        <v>0.0578662707464304</v>
      </c>
      <c r="BU13" s="62">
        <f>'Glad70-before-LQ'!BU13*$CG13*BU$93</f>
        <v>0.0201956819645628</v>
      </c>
      <c r="BV13" s="4">
        <f>SUM(D13:BU13)</f>
        <v>24.0312142956185</v>
      </c>
      <c r="BW13" s="66">
        <f>'Glad-base'!BW13*'Households'!$B$3/'Households'!$B$7</f>
        <v>0.326606613553038</v>
      </c>
      <c r="BX13" s="66">
        <f>'Glad-base'!BX13*'Households'!$B$3/'Households'!$B$7</f>
        <v>0.0127853133367662</v>
      </c>
      <c r="BY13" s="66">
        <f>'Glad-base'!BY13*'Businesses'!$B$4/'Businesses'!$C$4</f>
        <v>0.160179658503837</v>
      </c>
      <c r="BZ13" s="66">
        <f>'Glad-base'!BZ13*'Households'!$B$3/'Households'!$B$7</f>
        <v>0.008318439824922761</v>
      </c>
      <c r="CA13" s="66">
        <f>'Glad-base'!CA13*'Households'!$B$3/'Households'!$B$7</f>
        <v>0.0588906608959835</v>
      </c>
      <c r="CB13" s="66">
        <f>'Glad-base'!CB13*'Glad-id-output'!B11/'Glad-id-output'!E11</f>
        <v>0.557503802258812</v>
      </c>
      <c r="CC13" s="62">
        <f>'Exports'!D14</f>
        <v>15.6</v>
      </c>
      <c r="CD13" s="4">
        <f>SUM(BW13:CC13)</f>
        <v>16.7242844883734</v>
      </c>
      <c r="CE13" s="4">
        <f>SUM(CD13,BV13)</f>
        <v>40.7554987839919</v>
      </c>
      <c r="CF13" s="67">
        <v>0.0124215177600605</v>
      </c>
      <c r="CG13" s="67">
        <f>'Glad-id-output'!I11</f>
        <v>1</v>
      </c>
    </row>
    <row r="14" ht="20.05" customHeight="1">
      <c r="A14" t="s" s="58">
        <v>1</v>
      </c>
      <c r="B14" s="59">
        <v>10</v>
      </c>
      <c r="C14" t="s" s="60">
        <v>176</v>
      </c>
      <c r="D14" s="61">
        <f>'Glad70-before-LQ'!D14*$CG14*D$93</f>
        <v>0.0819283272311836</v>
      </c>
      <c r="E14" s="62">
        <f>'Glad70-before-LQ'!E14*$CG14*E$93</f>
        <v>0.00267746216095727</v>
      </c>
      <c r="F14" s="62">
        <f>'Glad70-before-LQ'!F14*$CG14*F$93</f>
        <v>0.0006153583652622081</v>
      </c>
      <c r="G14" s="62">
        <f>'Glad70-before-LQ'!G14*$CG14*G$93</f>
        <v>0.00214663890581273</v>
      </c>
      <c r="H14" s="62">
        <f>'Glad70-before-LQ'!H14*$CG14*H$93</f>
        <v>0.00293969527599485</v>
      </c>
      <c r="I14" s="62">
        <f>'Glad70-before-LQ'!I14*$CG14*I$93</f>
        <v>6.27654964402597</v>
      </c>
      <c r="J14" s="62">
        <f>'Glad70-before-LQ'!J14*$CG14*J$93</f>
        <v>28.4843750698943</v>
      </c>
      <c r="K14" s="63">
        <f>'Glad70-before-LQ'!K14*$CG14*K$93</f>
        <v>9.16188481106016</v>
      </c>
      <c r="L14" s="62">
        <f>'Glad70-before-LQ'!L14*$CG14*L$93</f>
        <v>3.87325234046736</v>
      </c>
      <c r="M14" s="62">
        <f>'Glad70-before-LQ'!M14*$CG14*M$93</f>
        <v>0.151485276770337</v>
      </c>
      <c r="N14" s="62">
        <f>'Glad70-before-LQ'!N14*$CG14*N$93</f>
        <v>0.0160985023994646</v>
      </c>
      <c r="O14" s="62">
        <f>'Glad70-before-LQ'!O14*$CG14*O$93</f>
        <v>0.0173861359243744</v>
      </c>
      <c r="P14" s="62">
        <f>'Glad70-before-LQ'!P14*$CG14*P$93</f>
        <v>0.00144598705311034</v>
      </c>
      <c r="Q14" s="62">
        <f>'Glad70-before-LQ'!Q14*$CG14*Q$93</f>
        <v>0.00402096303362905</v>
      </c>
      <c r="R14" s="62">
        <f>'Glad70-before-LQ'!R14*$CG14*R$93</f>
        <v>0.00330374692044923</v>
      </c>
      <c r="S14" s="62">
        <f>'Glad70-before-LQ'!S14*$CG14*S$93</f>
        <v>0.00169990338448947</v>
      </c>
      <c r="T14" s="62">
        <f>'Glad70-before-LQ'!T14*$CG14*T$93</f>
        <v>0.0533913593621777</v>
      </c>
      <c r="U14" s="62">
        <f>'Glad70-before-LQ'!U14*$CG14*U$93</f>
        <v>0.588092400795087</v>
      </c>
      <c r="V14" s="62">
        <f>'Glad70-before-LQ'!V14*$CG14*V$93</f>
        <v>0.00704470149213939</v>
      </c>
      <c r="W14" s="62">
        <f>'Glad70-before-LQ'!W14*$CG14*W$93</f>
        <v>0.16880733261164</v>
      </c>
      <c r="X14" s="64">
        <f>'Glad70-before-LQ'!X14*$CG14*X$93</f>
        <v>0</v>
      </c>
      <c r="Y14" s="62">
        <f>'Glad70-before-LQ'!Y14*$CG14*Y$93</f>
        <v>0.361871768163547</v>
      </c>
      <c r="Z14" s="62">
        <f>'Glad70-before-LQ'!Z14*$CG14*Z$93</f>
        <v>0.0233998199571703</v>
      </c>
      <c r="AA14" s="62">
        <f>'Glad70-before-LQ'!AA14*$CG14*AA$93</f>
        <v>0.0189726815021058</v>
      </c>
      <c r="AB14" s="62">
        <f>'Glad70-before-LQ'!AB14*$CG14*AB$93</f>
        <v>0.00130884790804317</v>
      </c>
      <c r="AC14" s="65">
        <f>'Glad70-before-LQ'!AC14*$CG14*AC$93</f>
        <v>0.0890725128742958</v>
      </c>
      <c r="AD14" s="62">
        <f>'Glad70-before-LQ'!AD14*$CG14*AD$93</f>
        <v>0.000526709751559176</v>
      </c>
      <c r="AE14" s="62">
        <f>'Glad70-before-LQ'!AE14*$CG14*AE$93</f>
        <v>0.00974666176924331</v>
      </c>
      <c r="AF14" s="62">
        <f>'Glad70-before-LQ'!AF14*$CG14*AF$93</f>
        <v>0.06767109317129121</v>
      </c>
      <c r="AG14" s="62">
        <f>'Glad70-before-LQ'!AG14*$CG14*AG$93</f>
        <v>0.06508354180524591</v>
      </c>
      <c r="AH14" s="62">
        <f>'Glad70-before-LQ'!AH14*$CG14*AH$93</f>
        <v>0.487577332873564</v>
      </c>
      <c r="AI14" s="62">
        <f>'Glad70-before-LQ'!AI14*$CG14*AI$93</f>
        <v>0.156513281935027</v>
      </c>
      <c r="AJ14" s="62">
        <f>'Glad70-before-LQ'!AJ14*$CG14*AJ$93</f>
        <v>0.245320446435692</v>
      </c>
      <c r="AK14" s="62">
        <f>'Glad70-before-LQ'!AK14*$CG14*AK$93</f>
        <v>0.0997464693043528</v>
      </c>
      <c r="AL14" s="62">
        <f>'Glad70-before-LQ'!AL14*$CG14*AL$93</f>
        <v>0.0381212870527853</v>
      </c>
      <c r="AM14" s="62">
        <f>'Glad70-before-LQ'!AM14*$CG14*AM$93</f>
        <v>0.054519495064675</v>
      </c>
      <c r="AN14" s="62">
        <f>'Glad70-before-LQ'!AN14*$CG14*AN$93</f>
        <v>0.136154457832097</v>
      </c>
      <c r="AO14" s="62">
        <f>'Glad70-before-LQ'!AO14*$CG14*AO$93</f>
        <v>0.233070662442372</v>
      </c>
      <c r="AP14" s="62">
        <f>'Glad70-before-LQ'!AP14*$CG14*AP$93</f>
        <v>0.0297359555816056</v>
      </c>
      <c r="AQ14" s="62">
        <f>'Glad70-before-LQ'!AQ14*$CG14*AQ$93</f>
        <v>0.00316360061141878</v>
      </c>
      <c r="AR14" s="62">
        <f>'Glad70-before-LQ'!AR14*$CG14*AR$93</f>
        <v>0.0107684783168228</v>
      </c>
      <c r="AS14" s="62">
        <f>'Glad70-before-LQ'!AS14*$CG14*AS$93</f>
        <v>0.347341146533762</v>
      </c>
      <c r="AT14" s="62">
        <f>'Glad70-before-LQ'!AT14*$CG14*AT$93</f>
        <v>0.00067557794325986</v>
      </c>
      <c r="AU14" s="62">
        <f>'Glad70-before-LQ'!AU14*$CG14*AU$93</f>
        <v>0.000761100282686606</v>
      </c>
      <c r="AV14" s="62">
        <f>'Glad70-before-LQ'!AV14*$CG14*AV$93</f>
        <v>0.000291329945565021</v>
      </c>
      <c r="AW14" s="62">
        <f>'Glad70-before-LQ'!AW14*$CG14*AW$93</f>
        <v>7.13257050445463e-05</v>
      </c>
      <c r="AX14" s="62">
        <f>'Glad70-before-LQ'!AX14*$CG14*AX$93</f>
        <v>0.0134592610367052</v>
      </c>
      <c r="AY14" s="62">
        <f>'Glad70-before-LQ'!AY14*$CG14*AY$93</f>
        <v>0.00011617600171456</v>
      </c>
      <c r="AZ14" s="62">
        <f>'Glad70-before-LQ'!AZ14*$CG14*AZ$93</f>
        <v>0.008011178338831689</v>
      </c>
      <c r="BA14" s="62">
        <f>'Glad70-before-LQ'!BA14*$CG14*BA$93</f>
        <v>0.00332045378359579</v>
      </c>
      <c r="BB14" s="62">
        <f>'Glad70-before-LQ'!BB14*$CG14*BB$93</f>
        <v>0.00245810946091746</v>
      </c>
      <c r="BC14" s="62">
        <f>'Glad70-before-LQ'!BC14*$CG14*BC$93</f>
        <v>0.0295374965217151</v>
      </c>
      <c r="BD14" s="62">
        <f>'Glad70-before-LQ'!BD14*$CG14*BD$93</f>
        <v>0.200104903430315</v>
      </c>
      <c r="BE14" s="62">
        <f>'Glad70-before-LQ'!BE14*$CG14*BE$93</f>
        <v>0.171619411495284</v>
      </c>
      <c r="BF14" s="62">
        <f>'Glad70-before-LQ'!BF14*$CG14*BF$93</f>
        <v>0.00177744300879187</v>
      </c>
      <c r="BG14" s="62">
        <f>'Glad70-before-LQ'!BG14*$CG14*BG$93</f>
        <v>0.08239677541520039</v>
      </c>
      <c r="BH14" s="62">
        <f>'Glad70-before-LQ'!BH14*$CG14*BH$93</f>
        <v>0.00928174492305078</v>
      </c>
      <c r="BI14" s="62">
        <f>'Glad70-before-LQ'!BI14*$CG14*BI$93</f>
        <v>0.122279119119123</v>
      </c>
      <c r="BJ14" s="62">
        <f>'Glad70-before-LQ'!BJ14*$CG14*BJ$93</f>
        <v>0.00250650060636069</v>
      </c>
      <c r="BK14" s="62">
        <f>'Glad70-before-LQ'!BK14*$CG14*BK$93</f>
        <v>0.0316929544943027</v>
      </c>
      <c r="BL14" s="62">
        <f>'Glad70-before-LQ'!BL14*$CG14*BL$93</f>
        <v>0.132208674395547</v>
      </c>
      <c r="BM14" s="62">
        <f>'Glad70-before-LQ'!BM14*$CG14*BM$93</f>
        <v>0.0206275414401347</v>
      </c>
      <c r="BN14" s="62">
        <f>'Glad70-before-LQ'!BN14*$CG14*BN$93</f>
        <v>0.00347030395985217</v>
      </c>
      <c r="BO14" s="62">
        <f>'Glad70-before-LQ'!BO14*$CG14*BO$93</f>
        <v>0.214435162156016</v>
      </c>
      <c r="BP14" s="62">
        <f>'Glad70-before-LQ'!BP14*$CG14*BP$93</f>
        <v>0.0461607673321424</v>
      </c>
      <c r="BQ14" s="62">
        <f>'Glad70-before-LQ'!BQ14*$CG14*BQ$93</f>
        <v>0.00109627133367243</v>
      </c>
      <c r="BR14" s="62">
        <f>'Glad70-before-LQ'!BR14*$CG14*BR$93</f>
        <v>0.00318936142088517</v>
      </c>
      <c r="BS14" s="62">
        <f>'Glad70-before-LQ'!BS14*$CG14*BS$93</f>
        <v>0.000632644522190058</v>
      </c>
      <c r="BT14" s="62">
        <f>'Glad70-before-LQ'!BT14*$CG14*BT$93</f>
        <v>0.0899751094467048</v>
      </c>
      <c r="BU14" s="62">
        <f>'Glad70-before-LQ'!BU14*$CG14*BU$93</f>
        <v>0.0212419796848108</v>
      </c>
      <c r="BV14" s="4">
        <f>SUM(D14:BU14)</f>
        <v>52.592230585225</v>
      </c>
      <c r="BW14" s="66">
        <f>'Glad-base'!BW14*'Households'!$B$3/'Households'!$B$7</f>
        <v>0.421551708784758</v>
      </c>
      <c r="BX14" s="66">
        <f>'Glad-base'!BX14*'Households'!$B$3/'Households'!$B$7</f>
        <v>0.396378150803296</v>
      </c>
      <c r="BY14" s="66">
        <f>'Glad-base'!BY14*'Businesses'!$B$4/'Businesses'!$C$4</f>
        <v>5.02123352068546</v>
      </c>
      <c r="BZ14" s="66">
        <f>'Glad-base'!BZ14*'Households'!$B$3/'Households'!$B$7</f>
        <v>0.0180418460144181</v>
      </c>
      <c r="CA14" s="66">
        <f>'Glad-base'!CA14*'Households'!$B$3/'Households'!$B$7</f>
        <v>0.25371704215242</v>
      </c>
      <c r="CB14" s="66">
        <f>'Glad-base'!CB14*'Glad-id-output'!B12/'Glad-id-output'!E12</f>
        <v>0.00154276174372804</v>
      </c>
      <c r="CC14" s="62">
        <f>'Exports'!D15</f>
        <v>1.7</v>
      </c>
      <c r="CD14" s="4">
        <f>SUM(BW14:CC14)</f>
        <v>7.81246503018408</v>
      </c>
      <c r="CE14" s="4">
        <f>SUM(CD14,BV14)</f>
        <v>60.4046956154091</v>
      </c>
      <c r="CF14" s="67">
        <v>0.00407922195591762</v>
      </c>
      <c r="CG14" s="67">
        <f>'Glad-id-output'!I12</f>
        <v>0.91</v>
      </c>
    </row>
    <row r="15" ht="20.05" customHeight="1">
      <c r="A15" t="s" s="58">
        <v>1</v>
      </c>
      <c r="B15" s="59">
        <v>11</v>
      </c>
      <c r="C15" t="s" s="60">
        <v>177</v>
      </c>
      <c r="D15" s="61">
        <f>'Glad70-before-LQ'!D15*$CG15*D$93</f>
        <v>0.226474707752012</v>
      </c>
      <c r="E15" s="62">
        <f>'Glad70-before-LQ'!E15*$CG15*E$93</f>
        <v>0.0358821070535806</v>
      </c>
      <c r="F15" s="62">
        <f>'Glad70-before-LQ'!F15*$CG15*F$93</f>
        <v>0.000416804189198999</v>
      </c>
      <c r="G15" s="62">
        <f>'Glad70-before-LQ'!G15*$CG15*G$93</f>
        <v>0.00713691978235134</v>
      </c>
      <c r="H15" s="62">
        <f>'Glad70-before-LQ'!H15*$CG15*H$93</f>
        <v>0.00648651541131488</v>
      </c>
      <c r="I15" s="62">
        <f>'Glad70-before-LQ'!I15*$CG15*I$93</f>
        <v>0.0104534732590165</v>
      </c>
      <c r="J15" s="62">
        <f>'Glad70-before-LQ'!J15*$CG15*J$93</f>
        <v>0.346822349186713</v>
      </c>
      <c r="K15" s="63">
        <f>'Glad70-before-LQ'!K15*$CG15*K$93</f>
        <v>0.0512753494199981</v>
      </c>
      <c r="L15" s="62">
        <f>'Glad70-before-LQ'!L15*$CG15*L$93</f>
        <v>0.00697105836919109</v>
      </c>
      <c r="M15" s="62">
        <f>'Glad70-before-LQ'!M15*$CG15*M$93</f>
        <v>0.0105807423705246</v>
      </c>
      <c r="N15" s="62">
        <f>'Glad70-before-LQ'!N15*$CG15*N$93</f>
        <v>0.462566830522091</v>
      </c>
      <c r="O15" s="62">
        <f>'Glad70-before-LQ'!O15*$CG15*O$93</f>
        <v>0.0356292076605269</v>
      </c>
      <c r="P15" s="62">
        <f>'Glad70-before-LQ'!P15*$CG15*P$93</f>
        <v>0.0258965908316038</v>
      </c>
      <c r="Q15" s="62">
        <f>'Glad70-before-LQ'!Q15*$CG15*Q$93</f>
        <v>0.00108613779837432</v>
      </c>
      <c r="R15" s="62">
        <f>'Glad70-before-LQ'!R15*$CG15*R$93</f>
        <v>0.000242552440123332</v>
      </c>
      <c r="S15" s="62">
        <f>'Glad70-before-LQ'!S15*$CG15*S$93</f>
        <v>0.000312453339970058</v>
      </c>
      <c r="T15" s="62">
        <f>'Glad70-before-LQ'!T15*$CG15*T$93</f>
        <v>0.0227502886134327</v>
      </c>
      <c r="U15" s="62">
        <f>'Glad70-before-LQ'!U15*$CG15*U$93</f>
        <v>0.366681707378317</v>
      </c>
      <c r="V15" s="62">
        <f>'Glad70-before-LQ'!V15*$CG15*V$93</f>
        <v>0.00262268775548577</v>
      </c>
      <c r="W15" s="62">
        <f>'Glad70-before-LQ'!W15*$CG15*W$93</f>
        <v>0.0330041823093181</v>
      </c>
      <c r="X15" s="64">
        <f>'Glad70-before-LQ'!X15*$CG15*X$93</f>
        <v>0</v>
      </c>
      <c r="Y15" s="62">
        <f>'Glad70-before-LQ'!Y15*$CG15*Y$93</f>
        <v>0.0257559597713109</v>
      </c>
      <c r="Z15" s="62">
        <f>'Glad70-before-LQ'!Z15*$CG15*Z$93</f>
        <v>0.00744508371503727</v>
      </c>
      <c r="AA15" s="62">
        <f>'Glad70-before-LQ'!AA15*$CG15*AA$93</f>
        <v>0.0106727380693004</v>
      </c>
      <c r="AB15" s="62">
        <f>'Glad70-before-LQ'!AB15*$CG15*AB$93</f>
        <v>0.000997643691672186</v>
      </c>
      <c r="AC15" s="65">
        <f>'Glad70-before-LQ'!AC15*$CG15*AC$93</f>
        <v>0.0223774628200238</v>
      </c>
      <c r="AD15" s="62">
        <f>'Glad70-before-LQ'!AD15*$CG15*AD$93</f>
        <v>0.000456025969797254</v>
      </c>
      <c r="AE15" s="62">
        <f>'Glad70-before-LQ'!AE15*$CG15*AE$93</f>
        <v>0.00472762094823539</v>
      </c>
      <c r="AF15" s="62">
        <f>'Glad70-before-LQ'!AF15*$CG15*AF$93</f>
        <v>0.0570897856121926</v>
      </c>
      <c r="AG15" s="62">
        <f>'Glad70-before-LQ'!AG15*$CG15*AG$93</f>
        <v>0.0148812581541049</v>
      </c>
      <c r="AH15" s="62">
        <f>'Glad70-before-LQ'!AH15*$CG15*AH$93</f>
        <v>0.0950112800240782</v>
      </c>
      <c r="AI15" s="62">
        <f>'Glad70-before-LQ'!AI15*$CG15*AI$93</f>
        <v>0.0910578403507208</v>
      </c>
      <c r="AJ15" s="62">
        <f>'Glad70-before-LQ'!AJ15*$CG15*AJ$93</f>
        <v>0.226575729858956</v>
      </c>
      <c r="AK15" s="62">
        <f>'Glad70-before-LQ'!AK15*$CG15*AK$93</f>
        <v>0.483808325543262</v>
      </c>
      <c r="AL15" s="62">
        <f>'Glad70-before-LQ'!AL15*$CG15*AL$93</f>
        <v>0.363633930258713</v>
      </c>
      <c r="AM15" s="62">
        <f>'Glad70-before-LQ'!AM15*$CG15*AM$93</f>
        <v>3.54585415445836</v>
      </c>
      <c r="AN15" s="62">
        <f>'Glad70-before-LQ'!AN15*$CG15*AN$93</f>
        <v>0.0219057442076449</v>
      </c>
      <c r="AO15" s="62">
        <f>'Glad70-before-LQ'!AO15*$CG15*AO$93</f>
        <v>0.0426145806428521</v>
      </c>
      <c r="AP15" s="62">
        <f>'Glad70-before-LQ'!AP15*$CG15*AP$93</f>
        <v>0.0117626602136936</v>
      </c>
      <c r="AQ15" s="62">
        <f>'Glad70-before-LQ'!AQ15*$CG15*AQ$93</f>
        <v>0.000971497328397761</v>
      </c>
      <c r="AR15" s="62">
        <f>'Glad70-before-LQ'!AR15*$CG15*AR$93</f>
        <v>0.00555666939117273</v>
      </c>
      <c r="AS15" s="62">
        <f>'Glad70-before-LQ'!AS15*$CG15*AS$93</f>
        <v>0.0252075987040364</v>
      </c>
      <c r="AT15" s="62">
        <f>'Glad70-before-LQ'!AT15*$CG15*AT$93</f>
        <v>0.000250398249937331</v>
      </c>
      <c r="AU15" s="62">
        <f>'Glad70-before-LQ'!AU15*$CG15*AU$93</f>
        <v>0.000882696197674788</v>
      </c>
      <c r="AV15" s="62">
        <f>'Glad70-before-LQ'!AV15*$CG15*AV$93</f>
        <v>9.01716094866163e-05</v>
      </c>
      <c r="AW15" s="62">
        <f>'Glad70-before-LQ'!AW15*$CG15*AW$93</f>
        <v>0.000269021969849358</v>
      </c>
      <c r="AX15" s="62">
        <f>'Glad70-before-LQ'!AX15*$CG15*AX$93</f>
        <v>0.00184781197000587</v>
      </c>
      <c r="AY15" s="62">
        <f>'Glad70-before-LQ'!AY15*$CG15*AY$93</f>
        <v>4.05897278539784e-05</v>
      </c>
      <c r="AZ15" s="62">
        <f>'Glad70-before-LQ'!AZ15*$CG15*AZ$93</f>
        <v>0.00207480543947145</v>
      </c>
      <c r="BA15" s="62">
        <f>'Glad70-before-LQ'!BA15*$CG15*BA$93</f>
        <v>0.00102779971277356</v>
      </c>
      <c r="BB15" s="62">
        <f>'Glad70-before-LQ'!BB15*$CG15*BB$93</f>
        <v>0.00230014637075829</v>
      </c>
      <c r="BC15" s="62">
        <f>'Glad70-before-LQ'!BC15*$CG15*BC$93</f>
        <v>0.0236988187885326</v>
      </c>
      <c r="BD15" s="62">
        <f>'Glad70-before-LQ'!BD15*$CG15*BD$93</f>
        <v>0.0150017748874823</v>
      </c>
      <c r="BE15" s="62">
        <f>'Glad70-before-LQ'!BE15*$CG15*BE$93</f>
        <v>0.160229281679984</v>
      </c>
      <c r="BF15" s="62">
        <f>'Glad70-before-LQ'!BF15*$CG15*BF$93</f>
        <v>0.0008506954092025719</v>
      </c>
      <c r="BG15" s="62">
        <f>'Glad70-before-LQ'!BG15*$CG15*BG$93</f>
        <v>0.055554242607925</v>
      </c>
      <c r="BH15" s="62">
        <f>'Glad70-before-LQ'!BH15*$CG15*BH$93</f>
        <v>0.0159247832653706</v>
      </c>
      <c r="BI15" s="62">
        <f>'Glad70-before-LQ'!BI15*$CG15*BI$93</f>
        <v>0.018101115694032</v>
      </c>
      <c r="BJ15" s="62">
        <f>'Glad70-before-LQ'!BJ15*$CG15*BJ$93</f>
        <v>0.00109275290831185</v>
      </c>
      <c r="BK15" s="62">
        <f>'Glad70-before-LQ'!BK15*$CG15*BK$93</f>
        <v>0.108671022028797</v>
      </c>
      <c r="BL15" s="62">
        <f>'Glad70-before-LQ'!BL15*$CG15*BL$93</f>
        <v>0.245880488879547</v>
      </c>
      <c r="BM15" s="62">
        <f>'Glad70-before-LQ'!BM15*$CG15*BM$93</f>
        <v>0.0404533283869551</v>
      </c>
      <c r="BN15" s="62">
        <f>'Glad70-before-LQ'!BN15*$CG15*BN$93</f>
        <v>0.00323873103538548</v>
      </c>
      <c r="BO15" s="62">
        <f>'Glad70-before-LQ'!BO15*$CG15*BO$93</f>
        <v>0.77105756848996</v>
      </c>
      <c r="BP15" s="62">
        <f>'Glad70-before-LQ'!BP15*$CG15*BP$93</f>
        <v>0.777667202083566</v>
      </c>
      <c r="BQ15" s="62">
        <f>'Glad70-before-LQ'!BQ15*$CG15*BQ$93</f>
        <v>0.00238082095176327</v>
      </c>
      <c r="BR15" s="62">
        <f>'Glad70-before-LQ'!BR15*$CG15*BR$93</f>
        <v>0.0584723674400565</v>
      </c>
      <c r="BS15" s="62">
        <f>'Glad70-before-LQ'!BS15*$CG15*BS$93</f>
        <v>0.0037576989536438</v>
      </c>
      <c r="BT15" s="62">
        <f>'Glad70-before-LQ'!BT15*$CG15*BT$93</f>
        <v>0.06376488549270209</v>
      </c>
      <c r="BU15" s="62">
        <f>'Glad70-before-LQ'!BU15*$CG15*BU$93</f>
        <v>0.0553973419943919</v>
      </c>
      <c r="BV15" s="4">
        <f>SUM(D15:BU15)</f>
        <v>9.141634617402129</v>
      </c>
      <c r="BW15" s="66">
        <f>'Glad-base'!BW15*'Households'!$B$3/'Households'!$B$7</f>
        <v>91.56055126217301</v>
      </c>
      <c r="BX15" s="66">
        <f>'Glad-base'!BX15*'Households'!$B$3/'Households'!$B$7</f>
        <v>0.00773149467559217</v>
      </c>
      <c r="BY15" s="66">
        <f>'Glad-base'!BY15*'Businesses'!$B$4/'Businesses'!$C$4</f>
        <v>1.11469031094661</v>
      </c>
      <c r="BZ15" s="66">
        <f>'Glad-base'!BZ15*'Households'!$B$3/'Households'!$B$7</f>
        <v>0.104183062554068</v>
      </c>
      <c r="CA15" s="66">
        <f>'Glad-base'!CA15*'Households'!$B$3/'Households'!$B$7</f>
        <v>0.451455160968074</v>
      </c>
      <c r="CB15" s="66">
        <f>'Glad-base'!CB15*'Glad-id-output'!B13/'Glad-id-output'!E13</f>
        <v>0.002111686544266</v>
      </c>
      <c r="CC15" s="62">
        <f>'Exports'!D16</f>
        <v>12.6</v>
      </c>
      <c r="CD15" s="4">
        <f>SUM(BW15:CC15)</f>
        <v>105.840722977862</v>
      </c>
      <c r="CE15" s="4">
        <f>SUM(CD15,BV15)</f>
        <v>114.982357595264</v>
      </c>
      <c r="CF15" s="67">
        <v>0.000589099632948171</v>
      </c>
      <c r="CG15" s="67">
        <f>'Glad-id-output'!I13</f>
        <v>0.09533171279296949</v>
      </c>
    </row>
    <row r="16" ht="20.05" customHeight="1">
      <c r="A16" t="s" s="58">
        <v>1</v>
      </c>
      <c r="B16" s="59">
        <v>12</v>
      </c>
      <c r="C16" t="s" s="60">
        <v>178</v>
      </c>
      <c r="D16" s="61">
        <f>'Glad70-before-LQ'!D16*$CG16*D$93</f>
        <v>0.00829852256512038</v>
      </c>
      <c r="E16" s="62">
        <f>'Glad70-before-LQ'!E16*$CG16*E$93</f>
        <v>0.000961483409839238</v>
      </c>
      <c r="F16" s="62">
        <f>'Glad70-before-LQ'!F16*$CG16*F$93</f>
        <v>7.56218276283285e-05</v>
      </c>
      <c r="G16" s="62">
        <f>'Glad70-before-LQ'!G16*$CG16*G$93</f>
        <v>0.000352203589175626</v>
      </c>
      <c r="H16" s="62">
        <f>'Glad70-before-LQ'!H16*$CG16*H$93</f>
        <v>0.0012769808439178</v>
      </c>
      <c r="I16" s="62">
        <f>'Glad70-before-LQ'!I16*$CG16*I$93</f>
        <v>0.00220546378301953</v>
      </c>
      <c r="J16" s="62">
        <f>'Glad70-before-LQ'!J16*$CG16*J$93</f>
        <v>0.0781824408979175</v>
      </c>
      <c r="K16" s="63">
        <f>'Glad70-before-LQ'!K16*$CG16*K$93</f>
        <v>0.0124379434010842</v>
      </c>
      <c r="L16" s="62">
        <f>'Glad70-before-LQ'!L16*$CG16*L$93</f>
        <v>0.00304357838207901</v>
      </c>
      <c r="M16" s="62">
        <f>'Glad70-before-LQ'!M16*$CG16*M$93</f>
        <v>0.000698280921106086</v>
      </c>
      <c r="N16" s="62">
        <f>'Glad70-before-LQ'!N16*$CG16*N$93</f>
        <v>0.011199035564362</v>
      </c>
      <c r="O16" s="62">
        <f>'Glad70-before-LQ'!O16*$CG16*O$93</f>
        <v>0.0624951608086233</v>
      </c>
      <c r="P16" s="62">
        <f>'Glad70-before-LQ'!P16*$CG16*P$93</f>
        <v>0.000597057749529558</v>
      </c>
      <c r="Q16" s="62">
        <f>'Glad70-before-LQ'!Q16*$CG16*Q$93</f>
        <v>0.000420310083594104</v>
      </c>
      <c r="R16" s="62">
        <f>'Glad70-before-LQ'!R16*$CG16*R$93</f>
        <v>0.000149588602229176</v>
      </c>
      <c r="S16" s="62">
        <f>'Glad70-before-LQ'!S16*$CG16*S$93</f>
        <v>0.000249836259601322</v>
      </c>
      <c r="T16" s="62">
        <f>'Glad70-before-LQ'!T16*$CG16*T$93</f>
        <v>0.0028237192075057</v>
      </c>
      <c r="U16" s="62">
        <f>'Glad70-before-LQ'!U16*$CG16*U$93</f>
        <v>0.0424139485493454</v>
      </c>
      <c r="V16" s="62">
        <f>'Glad70-before-LQ'!V16*$CG16*V$93</f>
        <v>0.00157859820931079</v>
      </c>
      <c r="W16" s="62">
        <f>'Glad70-before-LQ'!W16*$CG16*W$93</f>
        <v>0.014445019070757</v>
      </c>
      <c r="X16" s="64">
        <f>'Glad70-before-LQ'!X16*$CG16*X$93</f>
        <v>0</v>
      </c>
      <c r="Y16" s="62">
        <f>'Glad70-before-LQ'!Y16*$CG16*Y$93</f>
        <v>0.00785134774108504</v>
      </c>
      <c r="Z16" s="62">
        <f>'Glad70-before-LQ'!Z16*$CG16*Z$93</f>
        <v>0.00193054517949002</v>
      </c>
      <c r="AA16" s="62">
        <f>'Glad70-before-LQ'!AA16*$CG16*AA$93</f>
        <v>0.00228612147914436</v>
      </c>
      <c r="AB16" s="62">
        <f>'Glad70-before-LQ'!AB16*$CG16*AB$93</f>
        <v>0.000142090347343221</v>
      </c>
      <c r="AC16" s="65">
        <f>'Glad70-before-LQ'!AC16*$CG16*AC$93</f>
        <v>0.00468407565919076</v>
      </c>
      <c r="AD16" s="62">
        <f>'Glad70-before-LQ'!AD16*$CG16*AD$93</f>
        <v>4.12847392816105e-05</v>
      </c>
      <c r="AE16" s="62">
        <f>'Glad70-before-LQ'!AE16*$CG16*AE$93</f>
        <v>0.00166365366840565</v>
      </c>
      <c r="AF16" s="62">
        <f>'Glad70-before-LQ'!AF16*$CG16*AF$93</f>
        <v>0.00155952471955324</v>
      </c>
      <c r="AG16" s="62">
        <f>'Glad70-before-LQ'!AG16*$CG16*AG$93</f>
        <v>0.00320613570243784</v>
      </c>
      <c r="AH16" s="62">
        <f>'Glad70-before-LQ'!AH16*$CG16*AH$93</f>
        <v>0.0196546836014236</v>
      </c>
      <c r="AI16" s="62">
        <f>'Glad70-before-LQ'!AI16*$CG16*AI$93</f>
        <v>0.0142121372023318</v>
      </c>
      <c r="AJ16" s="62">
        <f>'Glad70-before-LQ'!AJ16*$CG16*AJ$93</f>
        <v>0.00634058993417393</v>
      </c>
      <c r="AK16" s="62">
        <f>'Glad70-before-LQ'!AK16*$CG16*AK$93</f>
        <v>0.0125235859970471</v>
      </c>
      <c r="AL16" s="62">
        <f>'Glad70-before-LQ'!AL16*$CG16*AL$93</f>
        <v>0.18594994788451</v>
      </c>
      <c r="AM16" s="62">
        <f>'Glad70-before-LQ'!AM16*$CG16*AM$93</f>
        <v>0.832417320847785</v>
      </c>
      <c r="AN16" s="62">
        <f>'Glad70-before-LQ'!AN16*$CG16*AN$93</f>
        <v>0.0054205584896241</v>
      </c>
      <c r="AO16" s="62">
        <f>'Glad70-before-LQ'!AO16*$CG16*AO$93</f>
        <v>0.0118911678631943</v>
      </c>
      <c r="AP16" s="62">
        <f>'Glad70-before-LQ'!AP16*$CG16*AP$93</f>
        <v>0.00113419598144008</v>
      </c>
      <c r="AQ16" s="62">
        <f>'Glad70-before-LQ'!AQ16*$CG16*AQ$93</f>
        <v>0.00204363808178242</v>
      </c>
      <c r="AR16" s="62">
        <f>'Glad70-before-LQ'!AR16*$CG16*AR$93</f>
        <v>0.000507640118521225</v>
      </c>
      <c r="AS16" s="62">
        <f>'Glad70-before-LQ'!AS16*$CG16*AS$93</f>
        <v>0.00454613536744509</v>
      </c>
      <c r="AT16" s="62">
        <f>'Glad70-before-LQ'!AT16*$CG16*AT$93</f>
        <v>7.193734119465209e-05</v>
      </c>
      <c r="AU16" s="62">
        <f>'Glad70-before-LQ'!AU16*$CG16*AU$93</f>
        <v>5.6974334415718e-05</v>
      </c>
      <c r="AV16" s="62">
        <f>'Glad70-before-LQ'!AV16*$CG16*AV$93</f>
        <v>1.919061478109e-05</v>
      </c>
      <c r="AW16" s="62">
        <f>'Glad70-before-LQ'!AW16*$CG16*AW$93</f>
        <v>4.24017823509503e-05</v>
      </c>
      <c r="AX16" s="62">
        <f>'Glad70-before-LQ'!AX16*$CG16*AX$93</f>
        <v>0.000322772088958022</v>
      </c>
      <c r="AY16" s="62">
        <f>'Glad70-before-LQ'!AY16*$CG16*AY$93</f>
        <v>8.56425079654926e-06</v>
      </c>
      <c r="AZ16" s="62">
        <f>'Glad70-before-LQ'!AZ16*$CG16*AZ$93</f>
        <v>0.00320844051844234</v>
      </c>
      <c r="BA16" s="62">
        <f>'Glad70-before-LQ'!BA16*$CG16*BA$93</f>
        <v>0.00065328293255949</v>
      </c>
      <c r="BB16" s="62">
        <f>'Glad70-before-LQ'!BB16*$CG16*BB$93</f>
        <v>0.00077176479302409</v>
      </c>
      <c r="BC16" s="62">
        <f>'Glad70-before-LQ'!BC16*$CG16*BC$93</f>
        <v>0.00379456484360242</v>
      </c>
      <c r="BD16" s="62">
        <f>'Glad70-before-LQ'!BD16*$CG16*BD$93</f>
        <v>0.00350000917933429</v>
      </c>
      <c r="BE16" s="62">
        <f>'Glad70-before-LQ'!BE16*$CG16*BE$93</f>
        <v>0.0145786988898544</v>
      </c>
      <c r="BF16" s="62">
        <f>'Glad70-before-LQ'!BF16*$CG16*BF$93</f>
        <v>0.000159348464649054</v>
      </c>
      <c r="BG16" s="62">
        <f>'Glad70-before-LQ'!BG16*$CG16*BG$93</f>
        <v>0.00542882751383935</v>
      </c>
      <c r="BH16" s="62">
        <f>'Glad70-before-LQ'!BH16*$CG16*BH$93</f>
        <v>0.00178186372571542</v>
      </c>
      <c r="BI16" s="62">
        <f>'Glad70-before-LQ'!BI16*$CG16*BI$93</f>
        <v>0.0130632108242091</v>
      </c>
      <c r="BJ16" s="62">
        <f>'Glad70-before-LQ'!BJ16*$CG16*BJ$93</f>
        <v>0.000290811044367255</v>
      </c>
      <c r="BK16" s="62">
        <f>'Glad70-before-LQ'!BK16*$CG16*BK$93</f>
        <v>0.00452273141573812</v>
      </c>
      <c r="BL16" s="62">
        <f>'Glad70-before-LQ'!BL16*$CG16*BL$93</f>
        <v>0.008830958548535521</v>
      </c>
      <c r="BM16" s="62">
        <f>'Glad70-before-LQ'!BM16*$CG16*BM$93</f>
        <v>0.00590252934804358</v>
      </c>
      <c r="BN16" s="62">
        <f>'Glad70-before-LQ'!BN16*$CG16*BN$93</f>
        <v>0.000348143807473487</v>
      </c>
      <c r="BO16" s="62">
        <f>'Glad70-before-LQ'!BO16*$CG16*BO$93</f>
        <v>0.0258325597439117</v>
      </c>
      <c r="BP16" s="62">
        <f>'Glad70-before-LQ'!BP16*$CG16*BP$93</f>
        <v>0.0287717308542942</v>
      </c>
      <c r="BQ16" s="62">
        <f>'Glad70-before-LQ'!BQ16*$CG16*BQ$93</f>
        <v>8.36020816176778e-05</v>
      </c>
      <c r="BR16" s="62">
        <f>'Glad70-before-LQ'!BR16*$CG16*BR$93</f>
        <v>0.00696128836753009</v>
      </c>
      <c r="BS16" s="62">
        <f>'Glad70-before-LQ'!BS16*$CG16*BS$93</f>
        <v>0.00410850806495097</v>
      </c>
      <c r="BT16" s="62">
        <f>'Glad70-before-LQ'!BT16*$CG16*BT$93</f>
        <v>0.0107711435585468</v>
      </c>
      <c r="BU16" s="62">
        <f>'Glad70-before-LQ'!BU16*$CG16*BU$93</f>
        <v>0.00646346491167989</v>
      </c>
      <c r="BV16" s="4">
        <f>SUM(D16:BU16)</f>
        <v>1.51426049817537</v>
      </c>
      <c r="BW16" s="66">
        <f>'Glad-base'!BW16*'Households'!$B$3/'Households'!$B$7</f>
        <v>29.1450175440989</v>
      </c>
      <c r="BX16" s="66">
        <f>'Glad-base'!BX16*'Households'!$B$3/'Households'!$B$7</f>
        <v>0.000973564665293512</v>
      </c>
      <c r="BY16" s="66">
        <f>'Glad-base'!BY16*'Businesses'!$B$4/'Businesses'!$C$4</f>
        <v>0.137828024792385</v>
      </c>
      <c r="BZ16" s="66">
        <f>'Glad-base'!BZ16*'Households'!$B$3/'Households'!$B$7</f>
        <v>0.0118347368589083</v>
      </c>
      <c r="CA16" s="66">
        <f>'Glad-base'!CA16*'Households'!$B$3/'Households'!$B$7</f>
        <v>0.055988476869207</v>
      </c>
      <c r="CB16" s="66">
        <f>'Glad-base'!CB16*'Glad-id-output'!B14/'Glad-id-output'!E14</f>
        <v>0.06572856718715619</v>
      </c>
      <c r="CC16" s="62">
        <f>'Exports'!D17</f>
        <v>4.3</v>
      </c>
      <c r="CD16" s="4">
        <f>SUM(BW16:CC16)</f>
        <v>33.7173709144719</v>
      </c>
      <c r="CE16" s="4">
        <f>SUM(CD16,BV16)</f>
        <v>35.2316314126473</v>
      </c>
      <c r="CF16" s="67">
        <v>0.000956248004131119</v>
      </c>
      <c r="CG16" s="67">
        <f>'Glad-id-output'!I14</f>
        <v>0.154745912219399</v>
      </c>
    </row>
    <row r="17" ht="20.05" customHeight="1">
      <c r="A17" t="s" s="58">
        <v>1</v>
      </c>
      <c r="B17" s="59">
        <v>13</v>
      </c>
      <c r="C17" t="s" s="60">
        <v>101</v>
      </c>
      <c r="D17" s="61">
        <f>'Glad70-before-LQ'!D17*$CG17*D$93</f>
        <v>0.00567407700138339</v>
      </c>
      <c r="E17" s="62">
        <f>'Glad70-before-LQ'!E17*$CG17*E$93</f>
        <v>0.0013959028448005</v>
      </c>
      <c r="F17" s="62">
        <f>'Glad70-before-LQ'!F17*$CG17*F$93</f>
        <v>0.0002566775700385</v>
      </c>
      <c r="G17" s="62">
        <f>'Glad70-before-LQ'!G17*$CG17*G$93</f>
        <v>0.00136346464659488</v>
      </c>
      <c r="H17" s="62">
        <f>'Glad70-before-LQ'!H17*$CG17*H$93</f>
        <v>0.00081638961157158</v>
      </c>
      <c r="I17" s="62">
        <f>'Glad70-before-LQ'!I17*$CG17*I$93</f>
        <v>0.00246617638377806</v>
      </c>
      <c r="J17" s="62">
        <f>'Glad70-before-LQ'!J17*$CG17*J$93</f>
        <v>0.144416884920777</v>
      </c>
      <c r="K17" s="63">
        <f>'Glad70-before-LQ'!K17*$CG17*K$93</f>
        <v>0.00816539255184549</v>
      </c>
      <c r="L17" s="62">
        <f>'Glad70-before-LQ'!L17*$CG17*L$93</f>
        <v>0.00165403561034907</v>
      </c>
      <c r="M17" s="62">
        <f>'Glad70-before-LQ'!M17*$CG17*M$93</f>
        <v>0.000662533676021064</v>
      </c>
      <c r="N17" s="62">
        <f>'Glad70-before-LQ'!N17*$CG17*N$93</f>
        <v>0.00349452270803168</v>
      </c>
      <c r="O17" s="62">
        <f>'Glad70-before-LQ'!O17*$CG17*O$93</f>
        <v>0.000790310381558183</v>
      </c>
      <c r="P17" s="62">
        <f>'Glad70-before-LQ'!P17*$CG17*P$93</f>
        <v>0.02349816712907</v>
      </c>
      <c r="Q17" s="62">
        <f>'Glad70-before-LQ'!Q17*$CG17*Q$93</f>
        <v>0.000874502616129875</v>
      </c>
      <c r="R17" s="62">
        <f>'Glad70-before-LQ'!R17*$CG17*R$93</f>
        <v>0.000184106124417107</v>
      </c>
      <c r="S17" s="62">
        <f>'Glad70-before-LQ'!S17*$CG17*S$93</f>
        <v>0.00175311000621062</v>
      </c>
      <c r="T17" s="62">
        <f>'Glad70-before-LQ'!T17*$CG17*T$93</f>
        <v>0.00161141438662607</v>
      </c>
      <c r="U17" s="62">
        <f>'Glad70-before-LQ'!U17*$CG17*U$93</f>
        <v>0.06746107326599091</v>
      </c>
      <c r="V17" s="62">
        <f>'Glad70-before-LQ'!V17*$CG17*V$93</f>
        <v>0.00644969482566512</v>
      </c>
      <c r="W17" s="62">
        <f>'Glad70-before-LQ'!W17*$CG17*W$93</f>
        <v>0.0230201537864577</v>
      </c>
      <c r="X17" s="64">
        <f>'Glad70-before-LQ'!X17*$CG17*X$93</f>
        <v>0</v>
      </c>
      <c r="Y17" s="62">
        <f>'Glad70-before-LQ'!Y17*$CG17*Y$93</f>
        <v>0.026794034258281</v>
      </c>
      <c r="Z17" s="62">
        <f>'Glad70-before-LQ'!Z17*$CG17*Z$93</f>
        <v>0.008993888269414409</v>
      </c>
      <c r="AA17" s="62">
        <f>'Glad70-before-LQ'!AA17*$CG17*AA$93</f>
        <v>0.009540625046892509</v>
      </c>
      <c r="AB17" s="62">
        <f>'Glad70-before-LQ'!AB17*$CG17*AB$93</f>
        <v>0.00347582763225316</v>
      </c>
      <c r="AC17" s="65">
        <f>'Glad70-before-LQ'!AC17*$CG17*AC$93</f>
        <v>0.00471258615192288</v>
      </c>
      <c r="AD17" s="62">
        <f>'Glad70-before-LQ'!AD17*$CG17*AD$93</f>
        <v>3.00312759458962e-05</v>
      </c>
      <c r="AE17" s="62">
        <f>'Glad70-before-LQ'!AE17*$CG17*AE$93</f>
        <v>0.00302223810966596</v>
      </c>
      <c r="AF17" s="62">
        <f>'Glad70-before-LQ'!AF17*$CG17*AF$93</f>
        <v>0.00847511013096898</v>
      </c>
      <c r="AG17" s="62">
        <f>'Glad70-before-LQ'!AG17*$CG17*AG$93</f>
        <v>0.0647415898655436</v>
      </c>
      <c r="AH17" s="62">
        <f>'Glad70-before-LQ'!AH17*$CG17*AH$93</f>
        <v>0.0516170163041992</v>
      </c>
      <c r="AI17" s="62">
        <f>'Glad70-before-LQ'!AI17*$CG17*AI$93</f>
        <v>0.133063159199105</v>
      </c>
      <c r="AJ17" s="62">
        <f>'Glad70-before-LQ'!AJ17*$CG17*AJ$93</f>
        <v>0.0335165968777463</v>
      </c>
      <c r="AK17" s="62">
        <f>'Glad70-before-LQ'!AK17*$CG17*AK$93</f>
        <v>0.0218395281076209</v>
      </c>
      <c r="AL17" s="62">
        <f>'Glad70-before-LQ'!AL17*$CG17*AL$93</f>
        <v>0.00512210239269372</v>
      </c>
      <c r="AM17" s="62">
        <f>'Glad70-before-LQ'!AM17*$CG17*AM$93</f>
        <v>0.0146544140999048</v>
      </c>
      <c r="AN17" s="62">
        <f>'Glad70-before-LQ'!AN17*$CG17*AN$93</f>
        <v>0.0213848299105725</v>
      </c>
      <c r="AO17" s="62">
        <f>'Glad70-before-LQ'!AO17*$CG17*AO$93</f>
        <v>0.0116679187781916</v>
      </c>
      <c r="AP17" s="62">
        <f>'Glad70-before-LQ'!AP17*$CG17*AP$93</f>
        <v>0.00546494135740088</v>
      </c>
      <c r="AQ17" s="62">
        <f>'Glad70-before-LQ'!AQ17*$CG17*AQ$93</f>
        <v>0.000424375620091696</v>
      </c>
      <c r="AR17" s="62">
        <f>'Glad70-before-LQ'!AR17*$CG17*AR$93</f>
        <v>0.00112637043980711</v>
      </c>
      <c r="AS17" s="62">
        <f>'Glad70-before-LQ'!AS17*$CG17*AS$93</f>
        <v>0.00245303445628269</v>
      </c>
      <c r="AT17" s="62">
        <f>'Glad70-before-LQ'!AT17*$CG17*AT$93</f>
        <v>0.000252065721947126</v>
      </c>
      <c r="AU17" s="62">
        <f>'Glad70-before-LQ'!AU17*$CG17*AU$93</f>
        <v>0.000265737524901654</v>
      </c>
      <c r="AV17" s="62">
        <f>'Glad70-before-LQ'!AV17*$CG17*AV$93</f>
        <v>4.3708686219954e-05</v>
      </c>
      <c r="AW17" s="62">
        <f>'Glad70-before-LQ'!AW17*$CG17*AW$93</f>
        <v>2.71550039800911e-05</v>
      </c>
      <c r="AX17" s="62">
        <f>'Glad70-before-LQ'!AX17*$CG17*AX$93</f>
        <v>0.000350977592603329</v>
      </c>
      <c r="AY17" s="62">
        <f>'Glad70-before-LQ'!AY17*$CG17*AY$93</f>
        <v>1.97142841856568e-05</v>
      </c>
      <c r="AZ17" s="62">
        <f>'Glad70-before-LQ'!AZ17*$CG17*AZ$93</f>
        <v>0.000396427023550963</v>
      </c>
      <c r="BA17" s="62">
        <f>'Glad70-before-LQ'!BA17*$CG17*BA$93</f>
        <v>0.000107019017247441</v>
      </c>
      <c r="BB17" s="62">
        <f>'Glad70-before-LQ'!BB17*$CG17*BB$93</f>
        <v>0.000463773702952531</v>
      </c>
      <c r="BC17" s="62">
        <f>'Glad70-before-LQ'!BC17*$CG17*BC$93</f>
        <v>0.00264775469034285</v>
      </c>
      <c r="BD17" s="62">
        <f>'Glad70-before-LQ'!BD17*$CG17*BD$93</f>
        <v>0.00112319645002429</v>
      </c>
      <c r="BE17" s="62">
        <f>'Glad70-before-LQ'!BE17*$CG17*BE$93</f>
        <v>0.0111905098119597</v>
      </c>
      <c r="BF17" s="62">
        <f>'Glad70-before-LQ'!BF17*$CG17*BF$93</f>
        <v>0.000101450218764069</v>
      </c>
      <c r="BG17" s="62">
        <f>'Glad70-before-LQ'!BG17*$CG17*BG$93</f>
        <v>0.0046035242972095</v>
      </c>
      <c r="BH17" s="62">
        <f>'Glad70-before-LQ'!BH17*$CG17*BH$93</f>
        <v>0.00177008661861474</v>
      </c>
      <c r="BI17" s="62">
        <f>'Glad70-before-LQ'!BI17*$CG17*BI$93</f>
        <v>0.00258268782048079</v>
      </c>
      <c r="BJ17" s="62">
        <f>'Glad70-before-LQ'!BJ17*$CG17*BJ$93</f>
        <v>0.000107890240909936</v>
      </c>
      <c r="BK17" s="62">
        <f>'Glad70-before-LQ'!BK17*$CG17*BK$93</f>
        <v>0.00632911959464996</v>
      </c>
      <c r="BL17" s="62">
        <f>'Glad70-before-LQ'!BL17*$CG17*BL$93</f>
        <v>0.0648135821759943</v>
      </c>
      <c r="BM17" s="62">
        <f>'Glad70-before-LQ'!BM17*$CG17*BM$93</f>
        <v>0.00578742249417888</v>
      </c>
      <c r="BN17" s="62">
        <f>'Glad70-before-LQ'!BN17*$CG17*BN$93</f>
        <v>0.000362654331432035</v>
      </c>
      <c r="BO17" s="62">
        <f>'Glad70-before-LQ'!BO17*$CG17*BO$93</f>
        <v>0.0516093775458856</v>
      </c>
      <c r="BP17" s="62">
        <f>'Glad70-before-LQ'!BP17*$CG17*BP$93</f>
        <v>0.0219111537667986</v>
      </c>
      <c r="BQ17" s="62">
        <f>'Glad70-before-LQ'!BQ17*$CG17*BQ$93</f>
        <v>0.000267441138901038</v>
      </c>
      <c r="BR17" s="62">
        <f>'Glad70-before-LQ'!BR17*$CG17*BR$93</f>
        <v>0.00617143515972345</v>
      </c>
      <c r="BS17" s="62">
        <f>'Glad70-before-LQ'!BS17*$CG17*BS$93</f>
        <v>0.000500624570474553</v>
      </c>
      <c r="BT17" s="62">
        <f>'Glad70-before-LQ'!BT17*$CG17*BT$93</f>
        <v>0.0235471714484293</v>
      </c>
      <c r="BU17" s="62">
        <f>'Glad70-before-LQ'!BU17*$CG17*BU$93</f>
        <v>0.0108240422597001</v>
      </c>
      <c r="BV17" s="4">
        <f>SUM(D17:BU17)</f>
        <v>0.946306511523884</v>
      </c>
      <c r="BW17" s="66">
        <f>'Glad-base'!BW17*'Households'!$B$3/'Households'!$B$7</f>
        <v>4.1277729676931</v>
      </c>
      <c r="BX17" s="66">
        <f>'Glad-base'!BX17*'Households'!$B$3/'Households'!$B$7</f>
        <v>4.26923480947477e-05</v>
      </c>
      <c r="BY17" s="66">
        <f>'Glad-base'!BY17*'Businesses'!$B$4/'Businesses'!$C$4</f>
        <v>0.702448129050777</v>
      </c>
      <c r="BZ17" s="66">
        <f>'Glad-base'!BZ17*'Households'!$B$3/'Households'!$B$7</f>
        <v>0.06995126307929971</v>
      </c>
      <c r="CA17" s="66">
        <f>'Glad-base'!CA17*'Households'!$B$3/'Households'!$B$7</f>
        <v>0.678231838733265</v>
      </c>
      <c r="CB17" s="66">
        <f>'Glad-base'!CB17*'Glad-id-output'!B15/'Glad-id-output'!E15</f>
        <v>0.0163820445550065</v>
      </c>
      <c r="CC17" s="62">
        <f>'Exports'!D18</f>
        <v>1</v>
      </c>
      <c r="CD17" s="4">
        <f>SUM(BW17:CC17)</f>
        <v>6.59482893545954</v>
      </c>
      <c r="CE17" s="4">
        <f>SUM(CD17,BV17)</f>
        <v>7.54113544698342</v>
      </c>
      <c r="CF17" s="67">
        <v>0.000808937922750958</v>
      </c>
      <c r="CG17" s="67">
        <f>'Glad-id-output'!I15</f>
        <v>0.130907292087585</v>
      </c>
    </row>
    <row r="18" ht="20.05" customHeight="1">
      <c r="A18" t="s" s="58">
        <v>1</v>
      </c>
      <c r="B18" s="59">
        <v>14</v>
      </c>
      <c r="C18" t="s" s="60">
        <v>179</v>
      </c>
      <c r="D18" s="61">
        <f>'Glad70-before-LQ'!D18*$CG18*D$93</f>
        <v>0.00410245358350052</v>
      </c>
      <c r="E18" s="62">
        <f>'Glad70-before-LQ'!E18*$CG18*E$93</f>
        <v>0.00060167276151205</v>
      </c>
      <c r="F18" s="62">
        <f>'Glad70-before-LQ'!F18*$CG18*F$93</f>
        <v>5.14042646587537e-05</v>
      </c>
      <c r="G18" s="62">
        <f>'Glad70-before-LQ'!G18*$CG18*G$93</f>
        <v>0.000554117951412061</v>
      </c>
      <c r="H18" s="62">
        <f>'Glad70-before-LQ'!H18*$CG18*H$93</f>
        <v>0.000442119366026045</v>
      </c>
      <c r="I18" s="62">
        <f>'Glad70-before-LQ'!I18*$CG18*I$93</f>
        <v>0.000969487916028135</v>
      </c>
      <c r="J18" s="62">
        <f>'Glad70-before-LQ'!J18*$CG18*J$93</f>
        <v>0.0230826870306228</v>
      </c>
      <c r="K18" s="63">
        <f>'Glad70-before-LQ'!K18*$CG18*K$93</f>
        <v>0.00881098592484345</v>
      </c>
      <c r="L18" s="62">
        <f>'Glad70-before-LQ'!L18*$CG18*L$93</f>
        <v>0.00154573115822905</v>
      </c>
      <c r="M18" s="62">
        <f>'Glad70-before-LQ'!M18*$CG18*M$93</f>
        <v>0.000646194444166393</v>
      </c>
      <c r="N18" s="62">
        <f>'Glad70-before-LQ'!N18*$CG18*N$93</f>
        <v>0.000586471169115703</v>
      </c>
      <c r="O18" s="62">
        <f>'Glad70-before-LQ'!O18*$CG18*O$93</f>
        <v>0.000228237523055411</v>
      </c>
      <c r="P18" s="62">
        <f>'Glad70-before-LQ'!P18*$CG18*P$93</f>
        <v>0.000687218947639535</v>
      </c>
      <c r="Q18" s="62">
        <f>'Glad70-before-LQ'!Q18*$CG18*Q$93</f>
        <v>0.05675924502885</v>
      </c>
      <c r="R18" s="62">
        <f>'Glad70-before-LQ'!R18*$CG18*R$93</f>
        <v>0.00539898328479478</v>
      </c>
      <c r="S18" s="62">
        <f>'Glad70-before-LQ'!S18*$CG18*S$93</f>
        <v>5.02875856874607e-05</v>
      </c>
      <c r="T18" s="62">
        <f>'Glad70-before-LQ'!T18*$CG18*T$93</f>
        <v>0.00575534421136682</v>
      </c>
      <c r="U18" s="62">
        <f>'Glad70-before-LQ'!U18*$CG18*U$93</f>
        <v>0.00468879791467287</v>
      </c>
      <c r="V18" s="62">
        <f>'Glad70-before-LQ'!V18*$CG18*V$93</f>
        <v>0.00157968918325542</v>
      </c>
      <c r="W18" s="62">
        <f>'Glad70-before-LQ'!W18*$CG18*W$93</f>
        <v>0.0472664124276933</v>
      </c>
      <c r="X18" s="64">
        <f>'Glad70-before-LQ'!X18*$CG18*X$93</f>
        <v>0</v>
      </c>
      <c r="Y18" s="62">
        <f>'Glad70-before-LQ'!Y18*$CG18*Y$93</f>
        <v>0.0943551659710162</v>
      </c>
      <c r="Z18" s="62">
        <f>'Glad70-before-LQ'!Z18*$CG18*Z$93</f>
        <v>0.0101025066228383</v>
      </c>
      <c r="AA18" s="62">
        <f>'Glad70-before-LQ'!AA18*$CG18*AA$93</f>
        <v>0.00612569641590409</v>
      </c>
      <c r="AB18" s="62">
        <f>'Glad70-before-LQ'!AB18*$CG18*AB$93</f>
        <v>0.026547014709658</v>
      </c>
      <c r="AC18" s="65">
        <f>'Glad70-before-LQ'!AC18*$CG18*AC$93</f>
        <v>0.00291352171928555</v>
      </c>
      <c r="AD18" s="62">
        <f>'Glad70-before-LQ'!AD18*$CG18*AD$93</f>
        <v>1.66764839704085e-05</v>
      </c>
      <c r="AE18" s="62">
        <f>'Glad70-before-LQ'!AE18*$CG18*AE$93</f>
        <v>0.00509889863064921</v>
      </c>
      <c r="AF18" s="62">
        <f>'Glad70-before-LQ'!AF18*$CG18*AF$93</f>
        <v>0.00735664439028224</v>
      </c>
      <c r="AG18" s="62">
        <f>'Glad70-before-LQ'!AG18*$CG18*AG$93</f>
        <v>0.578042197912624</v>
      </c>
      <c r="AH18" s="62">
        <f>'Glad70-before-LQ'!AH18*$CG18*AH$93</f>
        <v>0.560087192175486</v>
      </c>
      <c r="AI18" s="62">
        <f>'Glad70-before-LQ'!AI18*$CG18*AI$93</f>
        <v>1.02281261296702</v>
      </c>
      <c r="AJ18" s="62">
        <f>'Glad70-before-LQ'!AJ18*$CG18*AJ$93</f>
        <v>0.0143993333153954</v>
      </c>
      <c r="AK18" s="62">
        <f>'Glad70-before-LQ'!AK18*$CG18*AK$93</f>
        <v>0.0189552025231725</v>
      </c>
      <c r="AL18" s="62">
        <f>'Glad70-before-LQ'!AL18*$CG18*AL$93</f>
        <v>0.00209131513742511</v>
      </c>
      <c r="AM18" s="62">
        <f>'Glad70-before-LQ'!AM18*$CG18*AM$93</f>
        <v>0.00461812898380488</v>
      </c>
      <c r="AN18" s="62">
        <f>'Glad70-before-LQ'!AN18*$CG18*AN$93</f>
        <v>0.00732058498647486</v>
      </c>
      <c r="AO18" s="62">
        <f>'Glad70-before-LQ'!AO18*$CG18*AO$93</f>
        <v>0.0102482574729656</v>
      </c>
      <c r="AP18" s="62">
        <f>'Glad70-before-LQ'!AP18*$CG18*AP$93</f>
        <v>0.00091281739470783</v>
      </c>
      <c r="AQ18" s="62">
        <f>'Glad70-before-LQ'!AQ18*$CG18*AQ$93</f>
        <v>7.96968782414484e-05</v>
      </c>
      <c r="AR18" s="62">
        <f>'Glad70-before-LQ'!AR18*$CG18*AR$93</f>
        <v>0.000468989553033794</v>
      </c>
      <c r="AS18" s="62">
        <f>'Glad70-before-LQ'!AS18*$CG18*AS$93</f>
        <v>0.009618449162910721</v>
      </c>
      <c r="AT18" s="62">
        <f>'Glad70-before-LQ'!AT18*$CG18*AT$93</f>
        <v>2.35787677998643e-05</v>
      </c>
      <c r="AU18" s="62">
        <f>'Glad70-before-LQ'!AU18*$CG18*AU$93</f>
        <v>0.000161675278693605</v>
      </c>
      <c r="AV18" s="62">
        <f>'Glad70-before-LQ'!AV18*$CG18*AV$93</f>
        <v>1.30353176828022e-05</v>
      </c>
      <c r="AW18" s="62">
        <f>'Glad70-before-LQ'!AW18*$CG18*AW$93</f>
        <v>5.86692755397806e-06</v>
      </c>
      <c r="AX18" s="62">
        <f>'Glad70-before-LQ'!AX18*$CG18*AX$93</f>
        <v>0.000120103174061738</v>
      </c>
      <c r="AY18" s="62">
        <f>'Glad70-before-LQ'!AY18*$CG18*AY$93</f>
        <v>8.85814201843046e-05</v>
      </c>
      <c r="AZ18" s="62">
        <f>'Glad70-before-LQ'!AZ18*$CG18*AZ$93</f>
        <v>6.413540348072481e-05</v>
      </c>
      <c r="BA18" s="62">
        <f>'Glad70-before-LQ'!BA18*$CG18*BA$93</f>
        <v>2.25504547825594e-05</v>
      </c>
      <c r="BB18" s="62">
        <f>'Glad70-before-LQ'!BB18*$CG18*BB$93</f>
        <v>4.80765104630555e-05</v>
      </c>
      <c r="BC18" s="62">
        <f>'Glad70-before-LQ'!BC18*$CG18*BC$93</f>
        <v>0.00337039379270355</v>
      </c>
      <c r="BD18" s="62">
        <f>'Glad70-before-LQ'!BD18*$CG18*BD$93</f>
        <v>0.00377550044206924</v>
      </c>
      <c r="BE18" s="62">
        <f>'Glad70-before-LQ'!BE18*$CG18*BE$93</f>
        <v>0.00262422862963777</v>
      </c>
      <c r="BF18" s="62">
        <f>'Glad70-before-LQ'!BF18*$CG18*BF$93</f>
        <v>2.58060191430126e-05</v>
      </c>
      <c r="BG18" s="62">
        <f>'Glad70-before-LQ'!BG18*$CG18*BG$93</f>
        <v>0.000665794131574127</v>
      </c>
      <c r="BH18" s="62">
        <f>'Glad70-before-LQ'!BH18*$CG18*BH$93</f>
        <v>0.000332595986630258</v>
      </c>
      <c r="BI18" s="62">
        <f>'Glad70-before-LQ'!BI18*$CG18*BI$93</f>
        <v>0.00382087556313507</v>
      </c>
      <c r="BJ18" s="62">
        <f>'Glad70-before-LQ'!BJ18*$CG18*BJ$93</f>
        <v>0.000136345899806724</v>
      </c>
      <c r="BK18" s="62">
        <f>'Glad70-before-LQ'!BK18*$CG18*BK$93</f>
        <v>0.00192956927785396</v>
      </c>
      <c r="BL18" s="62">
        <f>'Glad70-before-LQ'!BL18*$CG18*BL$93</f>
        <v>0.0523513769517633</v>
      </c>
      <c r="BM18" s="62">
        <f>'Glad70-before-LQ'!BM18*$CG18*BM$93</f>
        <v>0.0105904449652551</v>
      </c>
      <c r="BN18" s="62">
        <f>'Glad70-before-LQ'!BN18*$CG18*BN$93</f>
        <v>0.00188527408368526</v>
      </c>
      <c r="BO18" s="62">
        <f>'Glad70-before-LQ'!BO18*$CG18*BO$93</f>
        <v>0.008577872032481421</v>
      </c>
      <c r="BP18" s="62">
        <f>'Glad70-before-LQ'!BP18*$CG18*BP$93</f>
        <v>0.00226888572298985</v>
      </c>
      <c r="BQ18" s="62">
        <f>'Glad70-before-LQ'!BQ18*$CG18*BQ$93</f>
        <v>0.000331183290421143</v>
      </c>
      <c r="BR18" s="62">
        <f>'Glad70-before-LQ'!BR18*$CG18*BR$93</f>
        <v>0.000190894115949776</v>
      </c>
      <c r="BS18" s="62">
        <f>'Glad70-before-LQ'!BS18*$CG18*BS$93</f>
        <v>2.34606528082218e-05</v>
      </c>
      <c r="BT18" s="62">
        <f>'Glad70-before-LQ'!BT18*$CG18*BT$93</f>
        <v>0.0306447857148019</v>
      </c>
      <c r="BU18" s="62">
        <f>'Glad70-before-LQ'!BU18*$CG18*BU$93</f>
        <v>0.00100057010822103</v>
      </c>
      <c r="BV18" s="4">
        <f>SUM(D18:BU18)</f>
        <v>2.67107190571963</v>
      </c>
      <c r="BW18" s="66">
        <f>'Glad-base'!BW18*'Households'!$B$3/'Households'!$B$7</f>
        <v>0.845177728300721</v>
      </c>
      <c r="BX18" s="66">
        <f>'Glad-base'!BX18*'Households'!$B$3/'Households'!$B$7</f>
        <v>0.000294666766220391</v>
      </c>
      <c r="BY18" s="66">
        <f>'Glad-base'!BY18*'Businesses'!$B$4/'Businesses'!$C$4</f>
        <v>0.332302909620969</v>
      </c>
      <c r="BZ18" s="66">
        <f>'Glad-base'!BZ18*'Households'!$B$3/'Households'!$B$7</f>
        <v>0.0373919288774459</v>
      </c>
      <c r="CA18" s="66">
        <f>'Glad-base'!CA18*'Households'!$B$3/'Households'!$B$7</f>
        <v>0.188465221390319</v>
      </c>
      <c r="CB18" s="66">
        <f>'Glad-base'!CB18*'Glad-id-output'!B16/'Glad-id-output'!E16</f>
        <v>0.00647510191049284</v>
      </c>
      <c r="CC18" s="62">
        <f>'Exports'!D19</f>
        <v>0</v>
      </c>
      <c r="CD18" s="4">
        <f>SUM(BW18:CC18)</f>
        <v>1.41010755686617</v>
      </c>
      <c r="CE18" s="4">
        <f>SUM(CD18,BV18)</f>
        <v>4.0811794625858</v>
      </c>
      <c r="CF18" s="67">
        <v>0.000611314272948031</v>
      </c>
      <c r="CG18" s="67">
        <f>'Glad-id-output'!I16</f>
        <v>0.0989266219761024</v>
      </c>
    </row>
    <row r="19" ht="20.05" customHeight="1">
      <c r="A19" t="s" s="58">
        <v>1</v>
      </c>
      <c r="B19" s="59">
        <v>15</v>
      </c>
      <c r="C19" t="s" s="60">
        <v>180</v>
      </c>
      <c r="D19" s="61">
        <f>'Glad70-before-LQ'!D19*$CG19*D$93</f>
        <v>0.00254403814595376</v>
      </c>
      <c r="E19" s="62">
        <f>'Glad70-before-LQ'!E19*$CG19*E$93</f>
        <v>5.23477004249966e-05</v>
      </c>
      <c r="F19" s="62">
        <f>'Glad70-before-LQ'!F19*$CG19*F$93</f>
        <v>1.44246898805709e-05</v>
      </c>
      <c r="G19" s="62">
        <f>'Glad70-before-LQ'!G19*$CG19*G$93</f>
        <v>6.127992454416281e-05</v>
      </c>
      <c r="H19" s="62">
        <f>'Glad70-before-LQ'!H19*$CG19*H$93</f>
        <v>5.07551760270759e-05</v>
      </c>
      <c r="I19" s="62">
        <f>'Glad70-before-LQ'!I19*$CG19*I$93</f>
        <v>0.000436798151867138</v>
      </c>
      <c r="J19" s="62">
        <f>'Glad70-before-LQ'!J19*$CG19*J$93</f>
        <v>0.0197772328779861</v>
      </c>
      <c r="K19" s="63">
        <f>'Glad70-before-LQ'!K19*$CG19*K$93</f>
        <v>0.00254711274288921</v>
      </c>
      <c r="L19" s="62">
        <f>'Glad70-before-LQ'!L19*$CG19*L$93</f>
        <v>0.00046082329626044</v>
      </c>
      <c r="M19" s="62">
        <f>'Glad70-before-LQ'!M19*$CG19*M$93</f>
        <v>0.000861329306036919</v>
      </c>
      <c r="N19" s="62">
        <f>'Glad70-before-LQ'!N19*$CG19*N$93</f>
        <v>0.0111005343812166</v>
      </c>
      <c r="O19" s="62">
        <f>'Glad70-before-LQ'!O19*$CG19*O$93</f>
        <v>0.0113450704417077</v>
      </c>
      <c r="P19" s="62">
        <f>'Glad70-before-LQ'!P19*$CG19*P$93</f>
        <v>0.000127844396333124</v>
      </c>
      <c r="Q19" s="62">
        <f>'Glad70-before-LQ'!Q19*$CG19*Q$93</f>
        <v>0.000299435159773985</v>
      </c>
      <c r="R19" s="62">
        <f>'Glad70-before-LQ'!R19*$CG19*R$93</f>
        <v>0.0022970910369045</v>
      </c>
      <c r="S19" s="62">
        <f>'Glad70-before-LQ'!S19*$CG19*S$93</f>
        <v>0.00357277691132446</v>
      </c>
      <c r="T19" s="62">
        <f>'Glad70-before-LQ'!T19*$CG19*T$93</f>
        <v>0.00212355689118468</v>
      </c>
      <c r="U19" s="62">
        <f>'Glad70-before-LQ'!U19*$CG19*U$93</f>
        <v>0.156787043427745</v>
      </c>
      <c r="V19" s="62">
        <f>'Glad70-before-LQ'!V19*$CG19*V$93</f>
        <v>0.00186325874027973</v>
      </c>
      <c r="W19" s="62">
        <f>'Glad70-before-LQ'!W19*$CG19*W$93</f>
        <v>0.0382703012892962</v>
      </c>
      <c r="X19" s="64">
        <f>'Glad70-before-LQ'!X19*$CG19*X$93</f>
        <v>0</v>
      </c>
      <c r="Y19" s="62">
        <f>'Glad70-before-LQ'!Y19*$CG19*Y$93</f>
        <v>0.00896763163391689</v>
      </c>
      <c r="Z19" s="62">
        <f>'Glad70-before-LQ'!Z19*$CG19*Z$93</f>
        <v>0.000938962219313841</v>
      </c>
      <c r="AA19" s="62">
        <f>'Glad70-before-LQ'!AA19*$CG19*AA$93</f>
        <v>0.00417412117038931</v>
      </c>
      <c r="AB19" s="62">
        <f>'Glad70-before-LQ'!AB19*$CG19*AB$93</f>
        <v>8.44891801415477e-05</v>
      </c>
      <c r="AC19" s="65">
        <f>'Glad70-before-LQ'!AC19*$CG19*AC$93</f>
        <v>0.00641575338556921</v>
      </c>
      <c r="AD19" s="62">
        <f>'Glad70-before-LQ'!AD19*$CG19*AD$93</f>
        <v>9.39491374238823e-05</v>
      </c>
      <c r="AE19" s="62">
        <f>'Glad70-before-LQ'!AE19*$CG19*AE$93</f>
        <v>0.000439571563826366</v>
      </c>
      <c r="AF19" s="62">
        <f>'Glad70-before-LQ'!AF19*$CG19*AF$93</f>
        <v>0.00441993098941951</v>
      </c>
      <c r="AG19" s="62">
        <f>'Glad70-before-LQ'!AG19*$CG19*AG$93</f>
        <v>0.0102410173324203</v>
      </c>
      <c r="AH19" s="62">
        <f>'Glad70-before-LQ'!AH19*$CG19*AH$93</f>
        <v>0.0498474810537133</v>
      </c>
      <c r="AI19" s="62">
        <f>'Glad70-before-LQ'!AI19*$CG19*AI$93</f>
        <v>0.0118192218848653</v>
      </c>
      <c r="AJ19" s="62">
        <f>'Glad70-before-LQ'!AJ19*$CG19*AJ$93</f>
        <v>0.0474037179476563</v>
      </c>
      <c r="AK19" s="62">
        <f>'Glad70-before-LQ'!AK19*$CG19*AK$93</f>
        <v>0.0535092778259889</v>
      </c>
      <c r="AL19" s="62">
        <f>'Glad70-before-LQ'!AL19*$CG19*AL$93</f>
        <v>0.00270621283618858</v>
      </c>
      <c r="AM19" s="62">
        <f>'Glad70-before-LQ'!AM19*$CG19*AM$93</f>
        <v>0.00821412801774832</v>
      </c>
      <c r="AN19" s="62">
        <f>'Glad70-before-LQ'!AN19*$CG19*AN$93</f>
        <v>0.00382273302147253</v>
      </c>
      <c r="AO19" s="62">
        <f>'Glad70-before-LQ'!AO19*$CG19*AO$93</f>
        <v>0.00477598955937328</v>
      </c>
      <c r="AP19" s="62">
        <f>'Glad70-before-LQ'!AP19*$CG19*AP$93</f>
        <v>0.00443924944039628</v>
      </c>
      <c r="AQ19" s="62">
        <f>'Glad70-before-LQ'!AQ19*$CG19*AQ$93</f>
        <v>0.000456100621517071</v>
      </c>
      <c r="AR19" s="62">
        <f>'Glad70-before-LQ'!AR19*$CG19*AR$93</f>
        <v>0.00139722961609987</v>
      </c>
      <c r="AS19" s="62">
        <f>'Glad70-before-LQ'!AS19*$CG19*AS$93</f>
        <v>0.000647042347831547</v>
      </c>
      <c r="AT19" s="62">
        <f>'Glad70-before-LQ'!AT19*$CG19*AT$93</f>
        <v>0.01215849886495</v>
      </c>
      <c r="AU19" s="62">
        <f>'Glad70-before-LQ'!AU19*$CG19*AU$93</f>
        <v>9.190597131529401e-05</v>
      </c>
      <c r="AV19" s="62">
        <f>'Glad70-before-LQ'!AV19*$CG19*AV$93</f>
        <v>1.67526786411904e-05</v>
      </c>
      <c r="AW19" s="62">
        <f>'Glad70-before-LQ'!AW19*$CG19*AW$93</f>
        <v>5.21439022155818e-06</v>
      </c>
      <c r="AX19" s="62">
        <f>'Glad70-before-LQ'!AX19*$CG19*AX$93</f>
        <v>0.000327884850064071</v>
      </c>
      <c r="AY19" s="62">
        <f>'Glad70-before-LQ'!AY19*$CG19*AY$93</f>
        <v>2.00167912111828e-05</v>
      </c>
      <c r="AZ19" s="62">
        <f>'Glad70-before-LQ'!AZ19*$CG19*AZ$93</f>
        <v>0.000329686692087533</v>
      </c>
      <c r="BA19" s="62">
        <f>'Glad70-before-LQ'!BA19*$CG19*BA$93</f>
        <v>0.000183615200386758</v>
      </c>
      <c r="BB19" s="62">
        <f>'Glad70-before-LQ'!BB19*$CG19*BB$93</f>
        <v>0.00152888704951922</v>
      </c>
      <c r="BC19" s="62">
        <f>'Glad70-before-LQ'!BC19*$CG19*BC$93</f>
        <v>0.0025129417617306</v>
      </c>
      <c r="BD19" s="62">
        <f>'Glad70-before-LQ'!BD19*$CG19*BD$93</f>
        <v>0.000701176057493173</v>
      </c>
      <c r="BE19" s="62">
        <f>'Glad70-before-LQ'!BE19*$CG19*BE$93</f>
        <v>0.008635529532003189</v>
      </c>
      <c r="BF19" s="62">
        <f>'Glad70-before-LQ'!BF19*$CG19*BF$93</f>
        <v>8.25125375353767e-05</v>
      </c>
      <c r="BG19" s="62">
        <f>'Glad70-before-LQ'!BG19*$CG19*BG$93</f>
        <v>0.00504190596074758</v>
      </c>
      <c r="BH19" s="62">
        <f>'Glad70-before-LQ'!BH19*$CG19*BH$93</f>
        <v>0.000844249428751805</v>
      </c>
      <c r="BI19" s="62">
        <f>'Glad70-before-LQ'!BI19*$CG19*BI$93</f>
        <v>0.0108869427616751</v>
      </c>
      <c r="BJ19" s="62">
        <f>'Glad70-before-LQ'!BJ19*$CG19*BJ$93</f>
        <v>3.87233619058524e-05</v>
      </c>
      <c r="BK19" s="62">
        <f>'Glad70-before-LQ'!BK19*$CG19*BK$93</f>
        <v>0.00413591261776367</v>
      </c>
      <c r="BL19" s="62">
        <f>'Glad70-before-LQ'!BL19*$CG19*BL$93</f>
        <v>0.022427213715389</v>
      </c>
      <c r="BM19" s="62">
        <f>'Glad70-before-LQ'!BM19*$CG19*BM$93</f>
        <v>0.00299765749564151</v>
      </c>
      <c r="BN19" s="62">
        <f>'Glad70-before-LQ'!BN19*$CG19*BN$93</f>
        <v>0.000380320521559002</v>
      </c>
      <c r="BO19" s="62">
        <f>'Glad70-before-LQ'!BO19*$CG19*BO$93</f>
        <v>0.039094351195349</v>
      </c>
      <c r="BP19" s="62">
        <f>'Glad70-before-LQ'!BP19*$CG19*BP$93</f>
        <v>0.0151586574513353</v>
      </c>
      <c r="BQ19" s="62">
        <f>'Glad70-before-LQ'!BQ19*$CG19*BQ$93</f>
        <v>0.000166460782991123</v>
      </c>
      <c r="BR19" s="62">
        <f>'Glad70-before-LQ'!BR19*$CG19*BR$93</f>
        <v>0.000108374567500427</v>
      </c>
      <c r="BS19" s="62">
        <f>'Glad70-before-LQ'!BS19*$CG19*BS$93</f>
        <v>3.01857047983023e-05</v>
      </c>
      <c r="BT19" s="62">
        <f>'Glad70-before-LQ'!BT19*$CG19*BT$93</f>
        <v>0.00402143828868249</v>
      </c>
      <c r="BU19" s="62">
        <f>'Glad70-before-LQ'!BU19*$CG19*BU$93</f>
        <v>0.00564662439556219</v>
      </c>
      <c r="BV19" s="4">
        <f>SUM(D19:BU19)</f>
        <v>0.61698050609972</v>
      </c>
      <c r="BW19" s="66">
        <f>'Glad-base'!BW19*'Households'!$B$3/'Households'!$B$7</f>
        <v>5.85144607013388</v>
      </c>
      <c r="BX19" s="66">
        <f>'Glad-base'!BX19*'Households'!$B$3/'Households'!$B$7</f>
        <v>1.16433676622039e-05</v>
      </c>
      <c r="BY19" s="66">
        <f>'Glad-base'!BY19*'Businesses'!$B$4/'Businesses'!$C$4</f>
        <v>0.130469694344551</v>
      </c>
      <c r="BZ19" s="66">
        <f>'Glad-base'!BZ19*'Households'!$B$3/'Households'!$B$7</f>
        <v>0.00548372762100927</v>
      </c>
      <c r="CA19" s="66">
        <f>'Glad-base'!CA19*'Households'!$B$3/'Households'!$B$7</f>
        <v>0.0503647302883625</v>
      </c>
      <c r="CB19" s="66">
        <f>'Glad-base'!CB19*'Glad-id-output'!B17/'Glad-id-output'!E17</f>
        <v>0.0152497772695869</v>
      </c>
      <c r="CC19" s="62">
        <f>'Exports'!D20</f>
        <v>0.2</v>
      </c>
      <c r="CD19" s="4">
        <f>SUM(BW19:CC19)</f>
        <v>6.25302564302505</v>
      </c>
      <c r="CE19" s="4">
        <f>SUM(CD19,BV19)</f>
        <v>6.87000614912477</v>
      </c>
      <c r="CF19" s="67">
        <v>0.000178599981373646</v>
      </c>
      <c r="CG19" s="67">
        <f>'Glad-id-output'!I17</f>
        <v>0.0289021435031856</v>
      </c>
    </row>
    <row r="20" ht="20.05" customHeight="1">
      <c r="A20" t="s" s="58">
        <v>1</v>
      </c>
      <c r="B20" s="59">
        <v>16</v>
      </c>
      <c r="C20" t="s" s="60">
        <v>181</v>
      </c>
      <c r="D20" s="61">
        <f>'Glad70-before-LQ'!D20*$CG20*D$93</f>
        <v>0.0378188840017757</v>
      </c>
      <c r="E20" s="62">
        <f>'Glad70-before-LQ'!E20*$CG20*E$93</f>
        <v>0.00152605596522949</v>
      </c>
      <c r="F20" s="62">
        <f>'Glad70-before-LQ'!F20*$CG20*F$93</f>
        <v>6.26579379142089e-05</v>
      </c>
      <c r="G20" s="62">
        <f>'Glad70-before-LQ'!G20*$CG20*G$93</f>
        <v>0.00193295844434127</v>
      </c>
      <c r="H20" s="62">
        <f>'Glad70-before-LQ'!H20*$CG20*H$93</f>
        <v>0.00288931711276894</v>
      </c>
      <c r="I20" s="62">
        <f>'Glad70-before-LQ'!I20*$CG20*I$93</f>
        <v>0.00343991723360621</v>
      </c>
      <c r="J20" s="62">
        <f>'Glad70-before-LQ'!J20*$CG20*J$93</f>
        <v>0.086116263302959</v>
      </c>
      <c r="K20" s="63">
        <f>'Glad70-before-LQ'!K20*$CG20*K$93</f>
        <v>0.01091284443163</v>
      </c>
      <c r="L20" s="62">
        <f>'Glad70-before-LQ'!L20*$CG20*L$93</f>
        <v>0.00184461237742402</v>
      </c>
      <c r="M20" s="62">
        <f>'Glad70-before-LQ'!M20*$CG20*M$93</f>
        <v>0.00193697459807387</v>
      </c>
      <c r="N20" s="62">
        <f>'Glad70-before-LQ'!N20*$CG20*N$93</f>
        <v>0.00688777435786558</v>
      </c>
      <c r="O20" s="62">
        <f>'Glad70-before-LQ'!O20*$CG20*O$93</f>
        <v>0.00262897606140101</v>
      </c>
      <c r="P20" s="62">
        <f>'Glad70-before-LQ'!P20*$CG20*P$93</f>
        <v>0.0002927123408912</v>
      </c>
      <c r="Q20" s="62">
        <f>'Glad70-before-LQ'!Q20*$CG20*Q$93</f>
        <v>0.000693705331040719</v>
      </c>
      <c r="R20" s="62">
        <f>'Glad70-before-LQ'!R20*$CG20*R$93</f>
        <v>0.00140473883692127</v>
      </c>
      <c r="S20" s="62">
        <f>'Glad70-before-LQ'!S20*$CG20*S$93</f>
        <v>0.00643050497166931</v>
      </c>
      <c r="T20" s="62">
        <f>'Glad70-before-LQ'!T20*$CG20*T$93</f>
        <v>0.00582922578015822</v>
      </c>
      <c r="U20" s="62">
        <f>'Glad70-before-LQ'!U20*$CG20*U$93</f>
        <v>0.0450315660820896</v>
      </c>
      <c r="V20" s="62">
        <f>'Glad70-before-LQ'!V20*$CG20*V$93</f>
        <v>0.00149629120728673</v>
      </c>
      <c r="W20" s="62">
        <f>'Glad70-before-LQ'!W20*$CG20*W$93</f>
        <v>0.038052938636068</v>
      </c>
      <c r="X20" s="64">
        <f>'Glad70-before-LQ'!X20*$CG20*X$93</f>
        <v>0</v>
      </c>
      <c r="Y20" s="62">
        <f>'Glad70-before-LQ'!Y20*$CG20*Y$93</f>
        <v>0.0388009034991715</v>
      </c>
      <c r="Z20" s="62">
        <f>'Glad70-before-LQ'!Z20*$CG20*Z$93</f>
        <v>0.00434489756110202</v>
      </c>
      <c r="AA20" s="62">
        <f>'Glad70-before-LQ'!AA20*$CG20*AA$93</f>
        <v>0.0077162355206976</v>
      </c>
      <c r="AB20" s="62">
        <f>'Glad70-before-LQ'!AB20*$CG20*AB$93</f>
        <v>0.0004708963822821</v>
      </c>
      <c r="AC20" s="65">
        <f>'Glad70-before-LQ'!AC20*$CG20*AC$93</f>
        <v>0.0220865186529918</v>
      </c>
      <c r="AD20" s="62">
        <f>'Glad70-before-LQ'!AD20*$CG20*AD$93</f>
        <v>0.000448725977331128</v>
      </c>
      <c r="AE20" s="62">
        <f>'Glad70-before-LQ'!AE20*$CG20*AE$93</f>
        <v>0.00109539874663187</v>
      </c>
      <c r="AF20" s="62">
        <f>'Glad70-before-LQ'!AF20*$CG20*AF$93</f>
        <v>0.0123114862572609</v>
      </c>
      <c r="AG20" s="62">
        <f>'Glad70-before-LQ'!AG20*$CG20*AG$93</f>
        <v>0.0155727639448432</v>
      </c>
      <c r="AH20" s="62">
        <f>'Glad70-before-LQ'!AH20*$CG20*AH$93</f>
        <v>0.0734452868159272</v>
      </c>
      <c r="AI20" s="62">
        <f>'Glad70-before-LQ'!AI20*$CG20*AI$93</f>
        <v>0.0586683931568915</v>
      </c>
      <c r="AJ20" s="62">
        <f>'Glad70-before-LQ'!AJ20*$CG20*AJ$93</f>
        <v>0.0401650530530814</v>
      </c>
      <c r="AK20" s="62">
        <f>'Glad70-before-LQ'!AK20*$CG20*AK$93</f>
        <v>0.210575335076586</v>
      </c>
      <c r="AL20" s="62">
        <f>'Glad70-before-LQ'!AL20*$CG20*AL$93</f>
        <v>0.00703178475659764</v>
      </c>
      <c r="AM20" s="62">
        <f>'Glad70-before-LQ'!AM20*$CG20*AM$93</f>
        <v>0.0182900723547842</v>
      </c>
      <c r="AN20" s="62">
        <f>'Glad70-before-LQ'!AN20*$CG20*AN$93</f>
        <v>0.0262735375280929</v>
      </c>
      <c r="AO20" s="62">
        <f>'Glad70-before-LQ'!AO20*$CG20*AO$93</f>
        <v>0.00691374694199108</v>
      </c>
      <c r="AP20" s="62">
        <f>'Glad70-before-LQ'!AP20*$CG20*AP$93</f>
        <v>0.105622611270038</v>
      </c>
      <c r="AQ20" s="62">
        <f>'Glad70-before-LQ'!AQ20*$CG20*AQ$93</f>
        <v>0.0126874075766881</v>
      </c>
      <c r="AR20" s="62">
        <f>'Glad70-before-LQ'!AR20*$CG20*AR$93</f>
        <v>0.00545474132243849</v>
      </c>
      <c r="AS20" s="62">
        <f>'Glad70-before-LQ'!AS20*$CG20*AS$93</f>
        <v>0.0510754279957894</v>
      </c>
      <c r="AT20" s="62">
        <f>'Glad70-before-LQ'!AT20*$CG20*AT$93</f>
        <v>0.0198376567789874</v>
      </c>
      <c r="AU20" s="62">
        <f>'Glad70-before-LQ'!AU20*$CG20*AU$93</f>
        <v>0.00381954824631944</v>
      </c>
      <c r="AV20" s="62">
        <f>'Glad70-before-LQ'!AV20*$CG20*AV$93</f>
        <v>0.00084190970590229</v>
      </c>
      <c r="AW20" s="62">
        <f>'Glad70-before-LQ'!AW20*$CG20*AW$93</f>
        <v>3.83385693887281e-05</v>
      </c>
      <c r="AX20" s="62">
        <f>'Glad70-before-LQ'!AX20*$CG20*AX$93</f>
        <v>0.00264733379103289</v>
      </c>
      <c r="AY20" s="62">
        <f>'Glad70-before-LQ'!AY20*$CG20*AY$93</f>
        <v>0.000135259553326486</v>
      </c>
      <c r="AZ20" s="62">
        <f>'Glad70-before-LQ'!AZ20*$CG20*AZ$93</f>
        <v>0.00226445655604218</v>
      </c>
      <c r="BA20" s="62">
        <f>'Glad70-before-LQ'!BA20*$CG20*BA$93</f>
        <v>0.00298146354787893</v>
      </c>
      <c r="BB20" s="62">
        <f>'Glad70-before-LQ'!BB20*$CG20*BB$93</f>
        <v>0.00873600188956912</v>
      </c>
      <c r="BC20" s="62">
        <f>'Glad70-before-LQ'!BC20*$CG20*BC$93</f>
        <v>0.0169094009533766</v>
      </c>
      <c r="BD20" s="62">
        <f>'Glad70-before-LQ'!BD20*$CG20*BD$93</f>
        <v>0.0187650461178982</v>
      </c>
      <c r="BE20" s="62">
        <f>'Glad70-before-LQ'!BE20*$CG20*BE$93</f>
        <v>0.174630887145006</v>
      </c>
      <c r="BF20" s="62">
        <f>'Glad70-before-LQ'!BF20*$CG20*BF$93</f>
        <v>0.000832157060339449</v>
      </c>
      <c r="BG20" s="62">
        <f>'Glad70-before-LQ'!BG20*$CG20*BG$93</f>
        <v>0.0543169687676379</v>
      </c>
      <c r="BH20" s="62">
        <f>'Glad70-before-LQ'!BH20*$CG20*BH$93</f>
        <v>0.0109859989391608</v>
      </c>
      <c r="BI20" s="62">
        <f>'Glad70-before-LQ'!BI20*$CG20*BI$93</f>
        <v>0.0426913233463765</v>
      </c>
      <c r="BJ20" s="62">
        <f>'Glad70-before-LQ'!BJ20*$CG20*BJ$93</f>
        <v>0.000318857191855398</v>
      </c>
      <c r="BK20" s="62">
        <f>'Glad70-before-LQ'!BK20*$CG20*BK$93</f>
        <v>0.0125937491119258</v>
      </c>
      <c r="BL20" s="62">
        <f>'Glad70-before-LQ'!BL20*$CG20*BL$93</f>
        <v>0.07918471516966751</v>
      </c>
      <c r="BM20" s="62">
        <f>'Glad70-before-LQ'!BM20*$CG20*BM$93</f>
        <v>0.0090884907769115</v>
      </c>
      <c r="BN20" s="62">
        <f>'Glad70-before-LQ'!BN20*$CG20*BN$93</f>
        <v>0.00110312833549911</v>
      </c>
      <c r="BO20" s="62">
        <f>'Glad70-before-LQ'!BO20*$CG20*BO$93</f>
        <v>0.0439110343665599</v>
      </c>
      <c r="BP20" s="62">
        <f>'Glad70-before-LQ'!BP20*$CG20*BP$93</f>
        <v>0.0131131798085471</v>
      </c>
      <c r="BQ20" s="62">
        <f>'Glad70-before-LQ'!BQ20*$CG20*BQ$93</f>
        <v>0.00236011258471466</v>
      </c>
      <c r="BR20" s="62">
        <f>'Glad70-before-LQ'!BR20*$CG20*BR$93</f>
        <v>0.0100074971321791</v>
      </c>
      <c r="BS20" s="62">
        <f>'Glad70-before-LQ'!BS20*$CG20*BS$93</f>
        <v>0.00320765741817846</v>
      </c>
      <c r="BT20" s="62">
        <f>'Glad70-before-LQ'!BT20*$CG20*BT$93</f>
        <v>0.0318875474830853</v>
      </c>
      <c r="BU20" s="62">
        <f>'Glad70-before-LQ'!BU20*$CG20*BU$93</f>
        <v>0.0278697445432257</v>
      </c>
      <c r="BV20" s="4">
        <f>SUM(D20:BU20)</f>
        <v>1.57135960829292</v>
      </c>
      <c r="BW20" s="66">
        <f>'Glad-base'!BW20*'Households'!$B$3/'Households'!$B$7</f>
        <v>0.7656869645314111</v>
      </c>
      <c r="BX20" s="66">
        <f>'Glad-base'!BX20*'Households'!$B$3/'Households'!$B$7</f>
        <v>1.4927394438723e-05</v>
      </c>
      <c r="BY20" s="66">
        <f>'Glad-base'!BY20*'Businesses'!$B$4/'Businesses'!$C$4</f>
        <v>0.093374821325981</v>
      </c>
      <c r="BZ20" s="66">
        <f>'Glad-base'!BZ20*'Households'!$B$3/'Households'!$B$7</f>
        <v>0.00434924564366632</v>
      </c>
      <c r="CA20" s="66">
        <f>'Glad-base'!CA20*'Households'!$B$3/'Households'!$B$7</f>
        <v>0.0389204940679712</v>
      </c>
      <c r="CB20" s="66">
        <f>'Glad-base'!CB20*'Glad-id-output'!B18/'Glad-id-output'!E18</f>
        <v>0.017970662429936</v>
      </c>
      <c r="CC20" s="62">
        <f>'Exports'!D21</f>
        <v>0.1</v>
      </c>
      <c r="CD20" s="4">
        <f>SUM(BW20:CC20)</f>
        <v>1.0203171153934</v>
      </c>
      <c r="CE20" s="4">
        <f>SUM(CD20,BV20)</f>
        <v>2.59167672368632</v>
      </c>
      <c r="CF20" s="67">
        <v>0.000422553767924625</v>
      </c>
      <c r="CG20" s="67">
        <f>'Glad-id-output'!I18</f>
        <v>0.06838024026900311</v>
      </c>
    </row>
    <row r="21" ht="20.05" customHeight="1">
      <c r="A21" t="s" s="58">
        <v>1</v>
      </c>
      <c r="B21" s="59">
        <v>17</v>
      </c>
      <c r="C21" t="s" s="60">
        <v>182</v>
      </c>
      <c r="D21" s="61">
        <f>'Glad70-before-LQ'!D21*$CG21*D$93</f>
        <v>1.60213366691402</v>
      </c>
      <c r="E21" s="62">
        <f>'Glad70-before-LQ'!E21*$CG21*E$93</f>
        <v>0.418831947370749</v>
      </c>
      <c r="F21" s="62">
        <f>'Glad70-before-LQ'!F21*$CG21*F$93</f>
        <v>0.523998934798979</v>
      </c>
      <c r="G21" s="62">
        <f>'Glad70-before-LQ'!G21*$CG21*G$93</f>
        <v>0.218238263113501</v>
      </c>
      <c r="H21" s="62">
        <f>'Glad70-before-LQ'!H21*$CG21*H$93</f>
        <v>0.0462784875343716</v>
      </c>
      <c r="I21" s="62">
        <f>'Glad70-before-LQ'!I21*$CG21*I$93</f>
        <v>1.31331776187364</v>
      </c>
      <c r="J21" s="62">
        <f>'Glad70-before-LQ'!J21*$CG21*J$93</f>
        <v>4.66306943374478</v>
      </c>
      <c r="K21" s="63">
        <f>'Glad70-before-LQ'!K21*$CG21*K$93</f>
        <v>3.80049526664805</v>
      </c>
      <c r="L21" s="62">
        <f>'Glad70-before-LQ'!L21*$CG21*L$93</f>
        <v>0.746984715148949</v>
      </c>
      <c r="M21" s="62">
        <f>'Glad70-before-LQ'!M21*$CG21*M$93</f>
        <v>0.196744605507736</v>
      </c>
      <c r="N21" s="62">
        <f>'Glad70-before-LQ'!N21*$CG21*N$93</f>
        <v>0.0463447615950943</v>
      </c>
      <c r="O21" s="62">
        <f>'Glad70-before-LQ'!O21*$CG21*O$93</f>
        <v>0.0216008463114787</v>
      </c>
      <c r="P21" s="62">
        <f>'Glad70-before-LQ'!P21*$CG21*P$93</f>
        <v>0.00578693720794806</v>
      </c>
      <c r="Q21" s="62">
        <f>'Glad70-before-LQ'!Q21*$CG21*Q$93</f>
        <v>0.008555372803346751</v>
      </c>
      <c r="R21" s="62">
        <f>'Glad70-before-LQ'!R21*$CG21*R$93</f>
        <v>0.00172448462579697</v>
      </c>
      <c r="S21" s="62">
        <f>'Glad70-before-LQ'!S21*$CG21*S$93</f>
        <v>0.00182042721775775</v>
      </c>
      <c r="T21" s="62">
        <f>'Glad70-before-LQ'!T21*$CG21*T$93</f>
        <v>0.682079052522494</v>
      </c>
      <c r="U21" s="62">
        <f>'Glad70-before-LQ'!U21*$CG21*U$93</f>
        <v>2.75541352972216</v>
      </c>
      <c r="V21" s="62">
        <f>'Glad70-before-LQ'!V21*$CG21*V$93</f>
        <v>0.0326523715421088</v>
      </c>
      <c r="W21" s="62">
        <f>'Glad70-before-LQ'!W21*$CG21*W$93</f>
        <v>0.675189131674949</v>
      </c>
      <c r="X21" s="64">
        <f>'Glad70-before-LQ'!X21*$CG21*X$93</f>
        <v>0</v>
      </c>
      <c r="Y21" s="62">
        <f>'Glad70-before-LQ'!Y21*$CG21*Y$93</f>
        <v>0.45965729849376</v>
      </c>
      <c r="Z21" s="62">
        <f>'Glad70-before-LQ'!Z21*$CG21*Z$93</f>
        <v>0.0925402887278515</v>
      </c>
      <c r="AA21" s="62">
        <f>'Glad70-before-LQ'!AA21*$CG21*AA$93</f>
        <v>0.0484281190863521</v>
      </c>
      <c r="AB21" s="62">
        <f>'Glad70-before-LQ'!AB21*$CG21*AB$93</f>
        <v>0.00239399567470236</v>
      </c>
      <c r="AC21" s="65">
        <f>'Glad70-before-LQ'!AC21*$CG21*AC$93</f>
        <v>1.20194895338392</v>
      </c>
      <c r="AD21" s="62">
        <f>'Glad70-before-LQ'!AD21*$CG21*AD$93</f>
        <v>0.00121784191184664</v>
      </c>
      <c r="AE21" s="62">
        <f>'Glad70-before-LQ'!AE21*$CG21*AE$93</f>
        <v>0.183462098600126</v>
      </c>
      <c r="AF21" s="62">
        <f>'Glad70-before-LQ'!AF21*$CG21*AF$93</f>
        <v>0.476416502907655</v>
      </c>
      <c r="AG21" s="62">
        <f>'Glad70-before-LQ'!AG21*$CG21*AG$93</f>
        <v>0.31802053807131</v>
      </c>
      <c r="AH21" s="62">
        <f>'Glad70-before-LQ'!AH21*$CG21*AH$93</f>
        <v>4.55485171748789</v>
      </c>
      <c r="AI21" s="62">
        <f>'Glad70-before-LQ'!AI21*$CG21*AI$93</f>
        <v>3.66075802294498</v>
      </c>
      <c r="AJ21" s="62">
        <f>'Glad70-before-LQ'!AJ21*$CG21*AJ$93</f>
        <v>0.667578040415475</v>
      </c>
      <c r="AK21" s="62">
        <f>'Glad70-before-LQ'!AK21*$CG21*AK$93</f>
        <v>0.5345104293995629</v>
      </c>
      <c r="AL21" s="62">
        <f>'Glad70-before-LQ'!AL21*$CG21*AL$93</f>
        <v>0.0995429945003603</v>
      </c>
      <c r="AM21" s="62">
        <f>'Glad70-before-LQ'!AM21*$CG21*AM$93</f>
        <v>0.174817559949237</v>
      </c>
      <c r="AN21" s="62">
        <f>'Glad70-before-LQ'!AN21*$CG21*AN$93</f>
        <v>9.596066156923911</v>
      </c>
      <c r="AO21" s="62">
        <f>'Glad70-before-LQ'!AO21*$CG21*AO$93</f>
        <v>4.36658338745949</v>
      </c>
      <c r="AP21" s="62">
        <f>'Glad70-before-LQ'!AP21*$CG21*AP$93</f>
        <v>7.53723936279223</v>
      </c>
      <c r="AQ21" s="62">
        <f>'Glad70-before-LQ'!AQ21*$CG21*AQ$93</f>
        <v>0.821442119707786</v>
      </c>
      <c r="AR21" s="62">
        <f>'Glad70-before-LQ'!AR21*$CG21*AR$93</f>
        <v>0.273834425763531</v>
      </c>
      <c r="AS21" s="62">
        <f>'Glad70-before-LQ'!AS21*$CG21*AS$93</f>
        <v>0.854523146913416</v>
      </c>
      <c r="AT21" s="62">
        <f>'Glad70-before-LQ'!AT21*$CG21*AT$93</f>
        <v>0.008988870360650259</v>
      </c>
      <c r="AU21" s="62">
        <f>'Glad70-before-LQ'!AU21*$CG21*AU$93</f>
        <v>0.0116866284022695</v>
      </c>
      <c r="AV21" s="62">
        <f>'Glad70-before-LQ'!AV21*$CG21*AV$93</f>
        <v>0.00111205379628461</v>
      </c>
      <c r="AW21" s="62">
        <f>'Glad70-before-LQ'!AW21*$CG21*AW$93</f>
        <v>0.000180064331420167</v>
      </c>
      <c r="AX21" s="62">
        <f>'Glad70-before-LQ'!AX21*$CG21*AX$93</f>
        <v>0.101079511410167</v>
      </c>
      <c r="AY21" s="62">
        <f>'Glad70-before-LQ'!AY21*$CG21*AY$93</f>
        <v>0.000527193014818783</v>
      </c>
      <c r="AZ21" s="62">
        <f>'Glad70-before-LQ'!AZ21*$CG21*AZ$93</f>
        <v>0.0492550706909236</v>
      </c>
      <c r="BA21" s="62">
        <f>'Glad70-before-LQ'!BA21*$CG21*BA$93</f>
        <v>0.0109082007392979</v>
      </c>
      <c r="BB21" s="62">
        <f>'Glad70-before-LQ'!BB21*$CG21*BB$93</f>
        <v>0.07040364865114331</v>
      </c>
      <c r="BC21" s="62">
        <f>'Glad70-before-LQ'!BC21*$CG21*BC$93</f>
        <v>0.233755385913099</v>
      </c>
      <c r="BD21" s="62">
        <f>'Glad70-before-LQ'!BD21*$CG21*BD$93</f>
        <v>0.0332112881308848</v>
      </c>
      <c r="BE21" s="62">
        <f>'Glad70-before-LQ'!BE21*$CG21*BE$93</f>
        <v>0.823520101436089</v>
      </c>
      <c r="BF21" s="62">
        <f>'Glad70-before-LQ'!BF21*$CG21*BF$93</f>
        <v>0.000537101063229653</v>
      </c>
      <c r="BG21" s="62">
        <f>'Glad70-before-LQ'!BG21*$CG21*BG$93</f>
        <v>0.134625307683537</v>
      </c>
      <c r="BH21" s="62">
        <f>'Glad70-before-LQ'!BH21*$CG21*BH$93</f>
        <v>0.0190483198613748</v>
      </c>
      <c r="BI21" s="62">
        <f>'Glad70-before-LQ'!BI21*$CG21*BI$93</f>
        <v>0.0729489831050979</v>
      </c>
      <c r="BJ21" s="62">
        <f>'Glad70-before-LQ'!BJ21*$CG21*BJ$93</f>
        <v>0.0107924323550082</v>
      </c>
      <c r="BK21" s="62">
        <f>'Glad70-before-LQ'!BK21*$CG21*BK$93</f>
        <v>0.331571318206387</v>
      </c>
      <c r="BL21" s="62">
        <f>'Glad70-before-LQ'!BL21*$CG21*BL$93</f>
        <v>0.205996340075143</v>
      </c>
      <c r="BM21" s="62">
        <f>'Glad70-before-LQ'!BM21*$CG21*BM$93</f>
        <v>0.0237828705453395</v>
      </c>
      <c r="BN21" s="62">
        <f>'Glad70-before-LQ'!BN21*$CG21*BN$93</f>
        <v>0.00333544780009155</v>
      </c>
      <c r="BO21" s="62">
        <f>'Glad70-before-LQ'!BO21*$CG21*BO$93</f>
        <v>0.5644331447958501</v>
      </c>
      <c r="BP21" s="62">
        <f>'Glad70-before-LQ'!BP21*$CG21*BP$93</f>
        <v>0.155489468038572</v>
      </c>
      <c r="BQ21" s="62">
        <f>'Glad70-before-LQ'!BQ21*$CG21*BQ$93</f>
        <v>0.00168520310112431</v>
      </c>
      <c r="BR21" s="62">
        <f>'Glad70-before-LQ'!BR21*$CG21*BR$93</f>
        <v>0.022833455852612</v>
      </c>
      <c r="BS21" s="62">
        <f>'Glad70-before-LQ'!BS21*$CG21*BS$93</f>
        <v>0.00105077784358465</v>
      </c>
      <c r="BT21" s="62">
        <f>'Glad70-before-LQ'!BT21*$CG21*BT$93</f>
        <v>0.227304244102312</v>
      </c>
      <c r="BU21" s="62">
        <f>'Glad70-before-LQ'!BU21*$CG21*BU$93</f>
        <v>0.0761239459723819</v>
      </c>
      <c r="BV21" s="4">
        <f>SUM(D21:BU21)</f>
        <v>56.883279376272</v>
      </c>
      <c r="BW21" s="66">
        <f>'Glad-base'!BW21*'Households'!$B$3/'Households'!$B$7</f>
        <v>14.8742985923481</v>
      </c>
      <c r="BX21" s="66">
        <f>'Glad-base'!BX21*'Households'!$B$3/'Households'!$B$7</f>
        <v>0.00479647038105046</v>
      </c>
      <c r="BY21" s="66">
        <f>'Glad-base'!BY21*'Businesses'!$B$4/'Businesses'!$C$4</f>
        <v>0.327605499524271</v>
      </c>
      <c r="BZ21" s="66">
        <f>'Glad-base'!BZ21*'Households'!$B$3/'Households'!$B$7</f>
        <v>0.0151083144593203</v>
      </c>
      <c r="CA21" s="66">
        <f>'Glad-base'!CA21*'Households'!$B$3/'Households'!$B$7</f>
        <v>0.121255225025747</v>
      </c>
      <c r="CB21" s="66">
        <f>'Glad-base'!CB21*'Glad-id-output'!B19/'Glad-id-output'!E19</f>
        <v>-0.810893809636741</v>
      </c>
      <c r="CC21" s="62">
        <f>'Exports'!D22</f>
        <v>58.2</v>
      </c>
      <c r="CD21" s="4">
        <f>SUM(BW21:CC21)</f>
        <v>72.7321702921017</v>
      </c>
      <c r="CE21" s="4">
        <f>SUM(CD21,BV21)</f>
        <v>129.615449668374</v>
      </c>
      <c r="CF21" s="67">
        <v>0.00606772051035943</v>
      </c>
      <c r="CG21" s="67">
        <f>'Glad-id-output'!I19</f>
        <v>0.981915717901127</v>
      </c>
    </row>
    <row r="22" ht="20.05" customHeight="1">
      <c r="A22" t="s" s="58">
        <v>1</v>
      </c>
      <c r="B22" s="59">
        <v>18</v>
      </c>
      <c r="C22" t="s" s="60">
        <v>183</v>
      </c>
      <c r="D22" s="61">
        <f>'Glad70-before-LQ'!D22*$CG22*D$93</f>
        <v>2.02492687592296</v>
      </c>
      <c r="E22" s="62">
        <f>'Glad70-before-LQ'!E22*$CG22*E$93</f>
        <v>0.019647751421898</v>
      </c>
      <c r="F22" s="62">
        <f>'Glad70-before-LQ'!F22*$CG22*F$93</f>
        <v>0.00282286786680546</v>
      </c>
      <c r="G22" s="62">
        <f>'Glad70-before-LQ'!G22*$CG22*G$93</f>
        <v>0.009286557943687041</v>
      </c>
      <c r="H22" s="62">
        <f>'Glad70-before-LQ'!H22*$CG22*H$93</f>
        <v>0.09546475505576379</v>
      </c>
      <c r="I22" s="62">
        <f>'Glad70-before-LQ'!I22*$CG22*I$93</f>
        <v>0.464321746077012</v>
      </c>
      <c r="J22" s="62">
        <f>'Glad70-before-LQ'!J22*$CG22*J$93</f>
        <v>2.2868056616769</v>
      </c>
      <c r="K22" s="63">
        <f>'Glad70-before-LQ'!K22*$CG22*K$93</f>
        <v>78.05200000000001</v>
      </c>
      <c r="L22" s="62">
        <f>'Glad70-before-LQ'!L22*$CG22*L$93</f>
        <v>0.292429855410897</v>
      </c>
      <c r="M22" s="62">
        <f>'Glad70-before-LQ'!M22*$CG22*M$93</f>
        <v>0.196653171661854</v>
      </c>
      <c r="N22" s="62">
        <f>'Glad70-before-LQ'!N22*$CG22*N$93</f>
        <v>0.053199113633091</v>
      </c>
      <c r="O22" s="62">
        <f>'Glad70-before-LQ'!O22*$CG22*O$93</f>
        <v>0.0173627862606096</v>
      </c>
      <c r="P22" s="62">
        <f>'Glad70-before-LQ'!P22*$CG22*P$93</f>
        <v>0.0117532208672332</v>
      </c>
      <c r="Q22" s="62">
        <f>'Glad70-before-LQ'!Q22*$CG22*Q$93</f>
        <v>0.0347379335602718</v>
      </c>
      <c r="R22" s="62">
        <f>'Glad70-before-LQ'!R22*$CG22*R$93</f>
        <v>0.0120885040192789</v>
      </c>
      <c r="S22" s="62">
        <f>'Glad70-before-LQ'!S22*$CG22*S$93</f>
        <v>0.0128108161144316</v>
      </c>
      <c r="T22" s="62">
        <f>'Glad70-before-LQ'!T22*$CG22*T$93</f>
        <v>0.817965737891565</v>
      </c>
      <c r="U22" s="62">
        <f>'Glad70-before-LQ'!U22*$CG22*U$93</f>
        <v>17.0293721298403</v>
      </c>
      <c r="V22" s="62">
        <f>'Glad70-before-LQ'!V22*$CG22*V$93</f>
        <v>0.895633676238008</v>
      </c>
      <c r="W22" s="62">
        <f>'Glad70-before-LQ'!W22*$CG22*W$93</f>
        <v>1.26841650034425</v>
      </c>
      <c r="X22" s="64">
        <f>'Glad70-before-LQ'!X22*$CG22*X$93</f>
        <v>0</v>
      </c>
      <c r="Y22" s="62">
        <f>'Glad70-before-LQ'!Y22*$CG22*Y$93</f>
        <v>0.498785675760648</v>
      </c>
      <c r="Z22" s="62">
        <f>'Glad70-before-LQ'!Z22*$CG22*Z$93</f>
        <v>0.165350117714482</v>
      </c>
      <c r="AA22" s="62">
        <f>'Glad70-before-LQ'!AA22*$CG22*AA$93</f>
        <v>0.372373460041082</v>
      </c>
      <c r="AB22" s="62">
        <f>'Glad70-before-LQ'!AB22*$CG22*AB$93</f>
        <v>0.008905779811317391</v>
      </c>
      <c r="AC22" s="65">
        <f>'Glad70-before-LQ'!AC22*$CG22*AC$93</f>
        <v>0.275695584315648</v>
      </c>
      <c r="AD22" s="62">
        <f>'Glad70-before-LQ'!AD22*$CG22*AD$93</f>
        <v>0.00124772176735353</v>
      </c>
      <c r="AE22" s="62">
        <f>'Glad70-before-LQ'!AE22*$CG22*AE$93</f>
        <v>0.1604702187283</v>
      </c>
      <c r="AF22" s="62">
        <f>'Glad70-before-LQ'!AF22*$CG22*AF$93</f>
        <v>0.209471552242523</v>
      </c>
      <c r="AG22" s="62">
        <f>'Glad70-before-LQ'!AG22*$CG22*AG$93</f>
        <v>0.356457000950639</v>
      </c>
      <c r="AH22" s="62">
        <f>'Glad70-before-LQ'!AH22*$CG22*AH$93</f>
        <v>2.38469200792264</v>
      </c>
      <c r="AI22" s="62">
        <f>'Glad70-before-LQ'!AI22*$CG22*AI$93</f>
        <v>3.72445449952466</v>
      </c>
      <c r="AJ22" s="62">
        <f>'Glad70-before-LQ'!AJ22*$CG22*AJ$93</f>
        <v>0.416981304551985</v>
      </c>
      <c r="AK22" s="62">
        <f>'Glad70-before-LQ'!AK22*$CG22*AK$93</f>
        <v>0.329212743600892</v>
      </c>
      <c r="AL22" s="62">
        <f>'Glad70-before-LQ'!AL22*$CG22*AL$93</f>
        <v>0.110608811046469</v>
      </c>
      <c r="AM22" s="62">
        <f>'Glad70-before-LQ'!AM22*$CG22*AM$93</f>
        <v>0.262447648450557</v>
      </c>
      <c r="AN22" s="62">
        <f>'Glad70-before-LQ'!AN22*$CG22*AN$93</f>
        <v>0.237108103242334</v>
      </c>
      <c r="AO22" s="62">
        <f>'Glad70-before-LQ'!AO22*$CG22*AO$93</f>
        <v>0.300026716710085</v>
      </c>
      <c r="AP22" s="62">
        <f>'Glad70-before-LQ'!AP22*$CG22*AP$93</f>
        <v>0.0360994324498945</v>
      </c>
      <c r="AQ22" s="62">
        <f>'Glad70-before-LQ'!AQ22*$CG22*AQ$93</f>
        <v>0.00696426417159126</v>
      </c>
      <c r="AR22" s="62">
        <f>'Glad70-before-LQ'!AR22*$CG22*AR$93</f>
        <v>0.0219511247042948</v>
      </c>
      <c r="AS22" s="62">
        <f>'Glad70-before-LQ'!AS22*$CG22*AS$93</f>
        <v>0.205861957215016</v>
      </c>
      <c r="AT22" s="62">
        <f>'Glad70-before-LQ'!AT22*$CG22*AT$93</f>
        <v>0.00420014633652975</v>
      </c>
      <c r="AU22" s="62">
        <f>'Glad70-before-LQ'!AU22*$CG22*AU$93</f>
        <v>0.00477428219524745</v>
      </c>
      <c r="AV22" s="62">
        <f>'Glad70-before-LQ'!AV22*$CG22*AV$93</f>
        <v>0.000864385552775338</v>
      </c>
      <c r="AW22" s="62">
        <f>'Glad70-before-LQ'!AW22*$CG22*AW$93</f>
        <v>0.00202601611668367</v>
      </c>
      <c r="AX22" s="62">
        <f>'Glad70-before-LQ'!AX22*$CG22*AX$93</f>
        <v>0.0237198347232487</v>
      </c>
      <c r="AY22" s="62">
        <f>'Glad70-before-LQ'!AY22*$CG22*AY$93</f>
        <v>0.000432829416701174</v>
      </c>
      <c r="AZ22" s="62">
        <f>'Glad70-before-LQ'!AZ22*$CG22*AZ$93</f>
        <v>0.00849398445633991</v>
      </c>
      <c r="BA22" s="62">
        <f>'Glad70-before-LQ'!BA22*$CG22*BA$93</f>
        <v>0.00308411748706659</v>
      </c>
      <c r="BB22" s="62">
        <f>'Glad70-before-LQ'!BB22*$CG22*BB$93</f>
        <v>0.00991086251276053</v>
      </c>
      <c r="BC22" s="62">
        <f>'Glad70-before-LQ'!BC22*$CG22*BC$93</f>
        <v>0.243217859207484</v>
      </c>
      <c r="BD22" s="62">
        <f>'Glad70-before-LQ'!BD22*$CG22*BD$93</f>
        <v>0.105317991074577</v>
      </c>
      <c r="BE22" s="62">
        <f>'Glad70-before-LQ'!BE22*$CG22*BE$93</f>
        <v>1.06910094889078</v>
      </c>
      <c r="BF22" s="62">
        <f>'Glad70-before-LQ'!BF22*$CG22*BF$93</f>
        <v>0.00745931069656328</v>
      </c>
      <c r="BG22" s="62">
        <f>'Glad70-before-LQ'!BG22*$CG22*BG$93</f>
        <v>0.289401312843157</v>
      </c>
      <c r="BH22" s="62">
        <f>'Glad70-before-LQ'!BH22*$CG22*BH$93</f>
        <v>0.225901521128533</v>
      </c>
      <c r="BI22" s="62">
        <f>'Glad70-before-LQ'!BI22*$CG22*BI$93</f>
        <v>0.148811544858992</v>
      </c>
      <c r="BJ22" s="62">
        <f>'Glad70-before-LQ'!BJ22*$CG22*BJ$93</f>
        <v>0.00440597266318596</v>
      </c>
      <c r="BK22" s="62">
        <f>'Glad70-before-LQ'!BK22*$CG22*BK$93</f>
        <v>0.174981560236428</v>
      </c>
      <c r="BL22" s="62">
        <f>'Glad70-before-LQ'!BL22*$CG22*BL$93</f>
        <v>0.480081346266216</v>
      </c>
      <c r="BM22" s="62">
        <f>'Glad70-before-LQ'!BM22*$CG22*BM$93</f>
        <v>0.0724537307931423</v>
      </c>
      <c r="BN22" s="62">
        <f>'Glad70-before-LQ'!BN22*$CG22*BN$93</f>
        <v>0.00700083337781681</v>
      </c>
      <c r="BO22" s="62">
        <f>'Glad70-before-LQ'!BO22*$CG22*BO$93</f>
        <v>2.34656493410902</v>
      </c>
      <c r="BP22" s="62">
        <f>'Glad70-before-LQ'!BP22*$CG22*BP$93</f>
        <v>0.942585528254975</v>
      </c>
      <c r="BQ22" s="62">
        <f>'Glad70-before-LQ'!BQ22*$CG22*BQ$93</f>
        <v>0.00275381462266617</v>
      </c>
      <c r="BR22" s="62">
        <f>'Glad70-before-LQ'!BR22*$CG22*BR$93</f>
        <v>0.0534494581588627</v>
      </c>
      <c r="BS22" s="62">
        <f>'Glad70-before-LQ'!BS22*$CG22*BS$93</f>
        <v>0.00592181834300121</v>
      </c>
      <c r="BT22" s="62">
        <f>'Glad70-before-LQ'!BT22*$CG22*BT$93</f>
        <v>0.462941362042402</v>
      </c>
      <c r="BU22" s="62">
        <f>'Glad70-before-LQ'!BU22*$CG22*BU$93</f>
        <v>0.285308878027972</v>
      </c>
      <c r="BV22" s="4">
        <f>SUM(D22:BU22)</f>
        <v>120.668031571122</v>
      </c>
      <c r="BW22" s="66">
        <f>'Glad-base'!BW22*'Households'!$B$3/'Households'!$B$7</f>
        <v>15.292438197312</v>
      </c>
      <c r="BX22" s="66">
        <f>'Glad-base'!BX22*'Households'!$B$3/'Households'!$B$7</f>
        <v>12.7047457107621</v>
      </c>
      <c r="BY22" s="66">
        <f>'Glad-base'!BY22*'Businesses'!$B$4/'Businesses'!$C$4</f>
        <v>1.17083234322876</v>
      </c>
      <c r="BZ22" s="66">
        <f>'Glad-base'!BZ22*'Households'!$B$3/'Households'!$B$7</f>
        <v>0.0473864165499485</v>
      </c>
      <c r="CA22" s="66">
        <f>'Glad-base'!CA22*'Households'!$B$3/'Households'!$B$7</f>
        <v>0.452137939989701</v>
      </c>
      <c r="CB22" s="66">
        <f>'Glad-base'!CB22*'Glad-id-output'!B20/'Glad-id-output'!E20</f>
        <v>1.73797772712652</v>
      </c>
      <c r="CC22" s="62">
        <f>'Exports'!D23</f>
        <v>267.6</v>
      </c>
      <c r="CD22" s="4">
        <f>SUM(BW22:CC22)</f>
        <v>299.005518334969</v>
      </c>
      <c r="CE22" s="4">
        <f>SUM(CD22,BV22)</f>
        <v>419.673549906091</v>
      </c>
      <c r="CF22" s="67">
        <v>0.017890957715101</v>
      </c>
      <c r="CG22" s="67">
        <f>'Glad-id-output'!I20</f>
        <v>1</v>
      </c>
    </row>
    <row r="23" ht="20.05" customHeight="1">
      <c r="A23" t="s" s="58">
        <v>1</v>
      </c>
      <c r="B23" s="59">
        <v>19</v>
      </c>
      <c r="C23" t="s" s="60">
        <v>184</v>
      </c>
      <c r="D23" s="61">
        <f>'Glad70-before-LQ'!D23*$CG23*D$93</f>
        <v>0.0170163682470685</v>
      </c>
      <c r="E23" s="62">
        <f>'Glad70-before-LQ'!E23*$CG23*E$93</f>
        <v>0.00655358886951147</v>
      </c>
      <c r="F23" s="62">
        <f>'Glad70-before-LQ'!F23*$CG23*F$93</f>
        <v>0.000264910393020288</v>
      </c>
      <c r="G23" s="62">
        <f>'Glad70-before-LQ'!G23*$CG23*G$93</f>
        <v>0.00539218484228081</v>
      </c>
      <c r="H23" s="62">
        <f>'Glad70-before-LQ'!H23*$CG23*H$93</f>
        <v>0.00183186620495383</v>
      </c>
      <c r="I23" s="62">
        <f>'Glad70-before-LQ'!I23*$CG23*I$93</f>
        <v>0.0165097602076746</v>
      </c>
      <c r="J23" s="62">
        <f>'Glad70-before-LQ'!J23*$CG23*J$93</f>
        <v>0.532787476372871</v>
      </c>
      <c r="K23" s="63">
        <f>'Glad70-before-LQ'!K23*$CG23*K$93</f>
        <v>0.0493783014197606</v>
      </c>
      <c r="L23" s="62">
        <f>'Glad70-before-LQ'!L23*$CG23*L$93</f>
        <v>0.00625259320315692</v>
      </c>
      <c r="M23" s="62">
        <f>'Glad70-before-LQ'!M23*$CG23*M$93</f>
        <v>0.00687532786797251</v>
      </c>
      <c r="N23" s="62">
        <f>'Glad70-before-LQ'!N23*$CG23*N$93</f>
        <v>0.0191085559931371</v>
      </c>
      <c r="O23" s="62">
        <f>'Glad70-before-LQ'!O23*$CG23*O$93</f>
        <v>0.0154716284918885</v>
      </c>
      <c r="P23" s="62">
        <f>'Glad70-before-LQ'!P23*$CG23*P$93</f>
        <v>0.00249600762757515</v>
      </c>
      <c r="Q23" s="62">
        <f>'Glad70-before-LQ'!Q23*$CG23*Q$93</f>
        <v>0.0116423673831372</v>
      </c>
      <c r="R23" s="62">
        <f>'Glad70-before-LQ'!R23*$CG23*R$93</f>
        <v>0.00314214497390419</v>
      </c>
      <c r="S23" s="62">
        <f>'Glad70-before-LQ'!S23*$CG23*S$93</f>
        <v>0.00600470739006734</v>
      </c>
      <c r="T23" s="62">
        <f>'Glad70-before-LQ'!T23*$CG23*T$93</f>
        <v>0.0502531781468612</v>
      </c>
      <c r="U23" s="62">
        <f>'Glad70-before-LQ'!U23*$CG23*U$93</f>
        <v>0.985604895832038</v>
      </c>
      <c r="V23" s="62">
        <f>'Glad70-before-LQ'!V23*$CG23*V$93</f>
        <v>0.0780624663432342</v>
      </c>
      <c r="W23" s="62">
        <f>'Glad70-before-LQ'!W23*$CG23*W$93</f>
        <v>0.111385039083445</v>
      </c>
      <c r="X23" s="64">
        <f>'Glad70-before-LQ'!X23*$CG23*X$93</f>
        <v>0</v>
      </c>
      <c r="Y23" s="62">
        <f>'Glad70-before-LQ'!Y23*$CG23*Y$93</f>
        <v>0.130869992691044</v>
      </c>
      <c r="Z23" s="62">
        <f>'Glad70-before-LQ'!Z23*$CG23*Z$93</f>
        <v>0.0449336569082908</v>
      </c>
      <c r="AA23" s="62">
        <f>'Glad70-before-LQ'!AA23*$CG23*AA$93</f>
        <v>0.070393066110833</v>
      </c>
      <c r="AB23" s="62">
        <f>'Glad70-before-LQ'!AB23*$CG23*AB$93</f>
        <v>0.00760994962144411</v>
      </c>
      <c r="AC23" s="65">
        <f>'Glad70-before-LQ'!AC23*$CG23*AC$93</f>
        <v>0.045876811707327</v>
      </c>
      <c r="AD23" s="62">
        <f>'Glad70-before-LQ'!AD23*$CG23*AD$93</f>
        <v>0.0010321103004055</v>
      </c>
      <c r="AE23" s="62">
        <f>'Glad70-before-LQ'!AE23*$CG23*AE$93</f>
        <v>0.0275455089926281</v>
      </c>
      <c r="AF23" s="62">
        <f>'Glad70-before-LQ'!AF23*$CG23*AF$93</f>
        <v>0.0261947098396421</v>
      </c>
      <c r="AG23" s="62">
        <f>'Glad70-before-LQ'!AG23*$CG23*AG$93</f>
        <v>0.162643084829514</v>
      </c>
      <c r="AH23" s="62">
        <f>'Glad70-before-LQ'!AH23*$CG23*AH$93</f>
        <v>1.00122938692529</v>
      </c>
      <c r="AI23" s="62">
        <f>'Glad70-before-LQ'!AI23*$CG23*AI$93</f>
        <v>1.46577137840347</v>
      </c>
      <c r="AJ23" s="62">
        <f>'Glad70-before-LQ'!AJ23*$CG23*AJ$93</f>
        <v>0.163794783416658</v>
      </c>
      <c r="AK23" s="62">
        <f>'Glad70-before-LQ'!AK23*$CG23*AK$93</f>
        <v>0.120653415779813</v>
      </c>
      <c r="AL23" s="62">
        <f>'Glad70-before-LQ'!AL23*$CG23*AL$93</f>
        <v>0.0213898378989424</v>
      </c>
      <c r="AM23" s="62">
        <f>'Glad70-before-LQ'!AM23*$CG23*AM$93</f>
        <v>0.0181544945851131</v>
      </c>
      <c r="AN23" s="62">
        <f>'Glad70-before-LQ'!AN23*$CG23*AN$93</f>
        <v>0.0568838630215035</v>
      </c>
      <c r="AO23" s="62">
        <f>'Glad70-before-LQ'!AO23*$CG23*AO$93</f>
        <v>0.0250524523352028</v>
      </c>
      <c r="AP23" s="62">
        <f>'Glad70-before-LQ'!AP23*$CG23*AP$93</f>
        <v>0.0220433519067653</v>
      </c>
      <c r="AQ23" s="62">
        <f>'Glad70-before-LQ'!AQ23*$CG23*AQ$93</f>
        <v>0.00248792150854773</v>
      </c>
      <c r="AR23" s="62">
        <f>'Glad70-before-LQ'!AR23*$CG23*AR$93</f>
        <v>0.0194374931786307</v>
      </c>
      <c r="AS23" s="62">
        <f>'Glad70-before-LQ'!AS23*$CG23*AS$93</f>
        <v>0.0161746105682891</v>
      </c>
      <c r="AT23" s="62">
        <f>'Glad70-before-LQ'!AT23*$CG23*AT$93</f>
        <v>0.00118335257392261</v>
      </c>
      <c r="AU23" s="62">
        <f>'Glad70-before-LQ'!AU23*$CG23*AU$93</f>
        <v>0.00047279651413411</v>
      </c>
      <c r="AV23" s="62">
        <f>'Glad70-before-LQ'!AV23*$CG23*AV$93</f>
        <v>6.46662455350884e-05</v>
      </c>
      <c r="AW23" s="62">
        <f>'Glad70-before-LQ'!AW23*$CG23*AW$93</f>
        <v>7.15720323545074e-05</v>
      </c>
      <c r="AX23" s="62">
        <f>'Glad70-before-LQ'!AX23*$CG23*AX$93</f>
        <v>0.000938562340118312</v>
      </c>
      <c r="AY23" s="62">
        <f>'Glad70-before-LQ'!AY23*$CG23*AY$93</f>
        <v>0.000138744792355344</v>
      </c>
      <c r="AZ23" s="62">
        <f>'Glad70-before-LQ'!AZ23*$CG23*AZ$93</f>
        <v>0.00045909029006093</v>
      </c>
      <c r="BA23" s="62">
        <f>'Glad70-before-LQ'!BA23*$CG23*BA$93</f>
        <v>0.000141430542592802</v>
      </c>
      <c r="BB23" s="62">
        <f>'Glad70-before-LQ'!BB23*$CG23*BB$93</f>
        <v>0.000372738602655229</v>
      </c>
      <c r="BC23" s="62">
        <f>'Glad70-before-LQ'!BC23*$CG23*BC$93</f>
        <v>0.010671402412063</v>
      </c>
      <c r="BD23" s="62">
        <f>'Glad70-before-LQ'!BD23*$CG23*BD$93</f>
        <v>0.0594327333517172</v>
      </c>
      <c r="BE23" s="62">
        <f>'Glad70-before-LQ'!BE23*$CG23*BE$93</f>
        <v>0.0778902750399092</v>
      </c>
      <c r="BF23" s="62">
        <f>'Glad70-before-LQ'!BF23*$CG23*BF$93</f>
        <v>0.000283520597863203</v>
      </c>
      <c r="BG23" s="62">
        <f>'Glad70-before-LQ'!BG23*$CG23*BG$93</f>
        <v>0.0157766444708074</v>
      </c>
      <c r="BH23" s="62">
        <f>'Glad70-before-LQ'!BH23*$CG23*BH$93</f>
        <v>0.0147824822903178</v>
      </c>
      <c r="BI23" s="62">
        <f>'Glad70-before-LQ'!BI23*$CG23*BI$93</f>
        <v>0.0191630929703552</v>
      </c>
      <c r="BJ23" s="62">
        <f>'Glad70-before-LQ'!BJ23*$CG23*BJ$93</f>
        <v>0.0007082761623427</v>
      </c>
      <c r="BK23" s="62">
        <f>'Glad70-before-LQ'!BK23*$CG23*BK$93</f>
        <v>0.016731547769433</v>
      </c>
      <c r="BL23" s="62">
        <f>'Glad70-before-LQ'!BL23*$CG23*BL$93</f>
        <v>0.0653275533009552</v>
      </c>
      <c r="BM23" s="62">
        <f>'Glad70-before-LQ'!BM23*$CG23*BM$93</f>
        <v>0.010724228528491</v>
      </c>
      <c r="BN23" s="62">
        <f>'Glad70-before-LQ'!BN23*$CG23*BN$93</f>
        <v>0.00112421161974619</v>
      </c>
      <c r="BO23" s="62">
        <f>'Glad70-before-LQ'!BO23*$CG23*BO$93</f>
        <v>0.184536702447468</v>
      </c>
      <c r="BP23" s="62">
        <f>'Glad70-before-LQ'!BP23*$CG23*BP$93</f>
        <v>0.0406603791819361</v>
      </c>
      <c r="BQ23" s="62">
        <f>'Glad70-before-LQ'!BQ23*$CG23*BQ$93</f>
        <v>0.000546654641534046</v>
      </c>
      <c r="BR23" s="62">
        <f>'Glad70-before-LQ'!BR23*$CG23*BR$93</f>
        <v>0.00133474026738843</v>
      </c>
      <c r="BS23" s="62">
        <f>'Glad70-before-LQ'!BS23*$CG23*BS$93</f>
        <v>0.00029706712377096</v>
      </c>
      <c r="BT23" s="62">
        <f>'Glad70-before-LQ'!BT23*$CG23*BT$93</f>
        <v>0.383699138025639</v>
      </c>
      <c r="BU23" s="62">
        <f>'Glad70-before-LQ'!BU23*$CG23*BU$93</f>
        <v>0.0275672825418784</v>
      </c>
      <c r="BV23" s="4">
        <f>SUM(D23:BU23)</f>
        <v>6.31130613610026</v>
      </c>
      <c r="BW23" s="66">
        <f>'Glad-base'!BW23*'Households'!$B$3/'Households'!$B$7</f>
        <v>4.66678446219361</v>
      </c>
      <c r="BX23" s="66">
        <f>'Glad-base'!BX23*'Households'!$B$3/'Households'!$B$7</f>
        <v>9.9416446961895e-05</v>
      </c>
      <c r="BY23" s="66">
        <f>'Glad-base'!BY23*'Businesses'!$B$4/'Businesses'!$C$4</f>
        <v>1.23765111786628</v>
      </c>
      <c r="BZ23" s="66">
        <f>'Glad-base'!BZ23*'Households'!$B$3/'Households'!$B$7</f>
        <v>0.0519933090216272</v>
      </c>
      <c r="CA23" s="66">
        <f>'Glad-base'!CA23*'Households'!$B$3/'Households'!$B$7</f>
        <v>0.225055549186406</v>
      </c>
      <c r="CB23" s="66">
        <f>'Glad-base'!CB23*'Glad-id-output'!B21/'Glad-id-output'!E21</f>
        <v>0.0719225039222173</v>
      </c>
      <c r="CC23" s="62">
        <f>'Exports'!D24</f>
        <v>1.2</v>
      </c>
      <c r="CD23" s="4">
        <f>SUM(BW23:CC23)</f>
        <v>7.4535063586371</v>
      </c>
      <c r="CE23" s="4">
        <f>SUM(CD23,BV23)</f>
        <v>13.7648124947374</v>
      </c>
      <c r="CF23" s="67">
        <v>0.000884532702369994</v>
      </c>
      <c r="CG23" s="67">
        <f>'Glad-id-output'!I21</f>
        <v>0.143140502594311</v>
      </c>
    </row>
    <row r="24" ht="20.05" customHeight="1">
      <c r="A24" t="s" s="58">
        <v>1</v>
      </c>
      <c r="B24" s="59">
        <v>20</v>
      </c>
      <c r="C24" t="s" s="60">
        <v>185</v>
      </c>
      <c r="D24" s="61">
        <f>'Glad70-before-LQ'!D24*$CG24*D$93</f>
        <v>0.128744516160787</v>
      </c>
      <c r="E24" s="62">
        <f>'Glad70-before-LQ'!E24*$CG24*E$93</f>
        <v>0.0107962010332738</v>
      </c>
      <c r="F24" s="62">
        <f>'Glad70-before-LQ'!F24*$CG24*F$93</f>
        <v>0.00222686521468292</v>
      </c>
      <c r="G24" s="62">
        <f>'Glad70-before-LQ'!G24*$CG24*G$93</f>
        <v>0.0087164402131963</v>
      </c>
      <c r="H24" s="62">
        <f>'Glad70-before-LQ'!H24*$CG24*H$93</f>
        <v>0.0114625205743183</v>
      </c>
      <c r="I24" s="62">
        <f>'Glad70-before-LQ'!I24*$CG24*I$93</f>
        <v>0.230793210046484</v>
      </c>
      <c r="J24" s="62">
        <f>'Glad70-before-LQ'!J24*$CG24*J$93</f>
        <v>3.56844609142237</v>
      </c>
      <c r="K24" s="63">
        <f>'Glad70-before-LQ'!K24*$CG24*K$93</f>
        <v>0.638215098254539</v>
      </c>
      <c r="L24" s="62">
        <f>'Glad70-before-LQ'!L24*$CG24*L$93</f>
        <v>0.07135540877266761</v>
      </c>
      <c r="M24" s="62">
        <f>'Glad70-before-LQ'!M24*$CG24*M$93</f>
        <v>0.291129175927493</v>
      </c>
      <c r="N24" s="62">
        <f>'Glad70-before-LQ'!N24*$CG24*N$93</f>
        <v>0.09247491635141521</v>
      </c>
      <c r="O24" s="62">
        <f>'Glad70-before-LQ'!O24*$CG24*O$93</f>
        <v>0.249378004501346</v>
      </c>
      <c r="P24" s="62">
        <f>'Glad70-before-LQ'!P24*$CG24*P$93</f>
        <v>0.00398636518952445</v>
      </c>
      <c r="Q24" s="62">
        <f>'Glad70-before-LQ'!Q24*$CG24*Q$93</f>
        <v>0.05668222088486</v>
      </c>
      <c r="R24" s="62">
        <f>'Glad70-before-LQ'!R24*$CG24*R$93</f>
        <v>0.00153803159959729</v>
      </c>
      <c r="S24" s="62">
        <f>'Glad70-before-LQ'!S24*$CG24*S$93</f>
        <v>0.00300063881678635</v>
      </c>
      <c r="T24" s="62">
        <f>'Glad70-before-LQ'!T24*$CG24*T$93</f>
        <v>0.526949974178063</v>
      </c>
      <c r="U24" s="62">
        <f>'Glad70-before-LQ'!U24*$CG24*U$93</f>
        <v>2.81032416155847</v>
      </c>
      <c r="V24" s="62">
        <f>'Glad70-before-LQ'!V24*$CG24*V$93</f>
        <v>0.023597651887097</v>
      </c>
      <c r="W24" s="62">
        <f>'Glad70-before-LQ'!W24*$CG24*W$93</f>
        <v>24.4810972182408</v>
      </c>
      <c r="X24" s="64">
        <f>'Glad70-before-LQ'!X24*$CG24*X$93</f>
        <v>0</v>
      </c>
      <c r="Y24" s="62">
        <f>'Glad70-before-LQ'!Y24*$CG24*Y$93</f>
        <v>18.5691735758167</v>
      </c>
      <c r="Z24" s="62">
        <f>'Glad70-before-LQ'!Z24*$CG24*Z$93</f>
        <v>0.746317751117731</v>
      </c>
      <c r="AA24" s="62">
        <f>'Glad70-before-LQ'!AA24*$CG24*AA$93</f>
        <v>0.969385221391211</v>
      </c>
      <c r="AB24" s="62">
        <f>'Glad70-before-LQ'!AB24*$CG24*AB$93</f>
        <v>0.0520093344065087</v>
      </c>
      <c r="AC24" s="65">
        <f>'Glad70-before-LQ'!AC24*$CG24*AC$93</f>
        <v>0.7170261333465719</v>
      </c>
      <c r="AD24" s="62">
        <f>'Glad70-before-LQ'!AD24*$CG24*AD$93</f>
        <v>0.00744998541945503</v>
      </c>
      <c r="AE24" s="62">
        <f>'Glad70-before-LQ'!AE24*$CG24*AE$93</f>
        <v>0.308788340689314</v>
      </c>
      <c r="AF24" s="62">
        <f>'Glad70-before-LQ'!AF24*$CG24*AF$93</f>
        <v>0.250802453113982</v>
      </c>
      <c r="AG24" s="62">
        <f>'Glad70-before-LQ'!AG24*$CG24*AG$93</f>
        <v>7.22613313980747</v>
      </c>
      <c r="AH24" s="62">
        <f>'Glad70-before-LQ'!AH24*$CG24*AH$93</f>
        <v>18.3093090347272</v>
      </c>
      <c r="AI24" s="62">
        <f>'Glad70-before-LQ'!AI24*$CG24*AI$93</f>
        <v>32.3531353890528</v>
      </c>
      <c r="AJ24" s="62">
        <f>'Glad70-before-LQ'!AJ24*$CG24*AJ$93</f>
        <v>0.593843761969393</v>
      </c>
      <c r="AK24" s="62">
        <f>'Glad70-before-LQ'!AK24*$CG24*AK$93</f>
        <v>0.244102691495713</v>
      </c>
      <c r="AL24" s="62">
        <f>'Glad70-before-LQ'!AL24*$CG24*AL$93</f>
        <v>0.0837457634776811</v>
      </c>
      <c r="AM24" s="62">
        <f>'Glad70-before-LQ'!AM24*$CG24*AM$93</f>
        <v>0.20948538928112</v>
      </c>
      <c r="AN24" s="62">
        <f>'Glad70-before-LQ'!AN24*$CG24*AN$93</f>
        <v>0.06272501790358</v>
      </c>
      <c r="AO24" s="62">
        <f>'Glad70-before-LQ'!AO24*$CG24*AO$93</f>
        <v>0.994374986887822</v>
      </c>
      <c r="AP24" s="62">
        <f>'Glad70-before-LQ'!AP24*$CG24*AP$93</f>
        <v>0.222758910710368</v>
      </c>
      <c r="AQ24" s="62">
        <f>'Glad70-before-LQ'!AQ24*$CG24*AQ$93</f>
        <v>0.0259824065736104</v>
      </c>
      <c r="AR24" s="62">
        <f>'Glad70-before-LQ'!AR24*$CG24*AR$93</f>
        <v>0.0106589886777723</v>
      </c>
      <c r="AS24" s="62">
        <f>'Glad70-before-LQ'!AS24*$CG24*AS$93</f>
        <v>0.125612775781164</v>
      </c>
      <c r="AT24" s="62">
        <f>'Glad70-before-LQ'!AT24*$CG24*AT$93</f>
        <v>0.000761318878676795</v>
      </c>
      <c r="AU24" s="62">
        <f>'Glad70-before-LQ'!AU24*$CG24*AU$93</f>
        <v>0.0018521339625266</v>
      </c>
      <c r="AV24" s="62">
        <f>'Glad70-before-LQ'!AV24*$CG24*AV$93</f>
        <v>0.00038350538365939</v>
      </c>
      <c r="AW24" s="62">
        <f>'Glad70-before-LQ'!AW24*$CG24*AW$93</f>
        <v>0.000385367820295625</v>
      </c>
      <c r="AX24" s="62">
        <f>'Glad70-before-LQ'!AX24*$CG24*AX$93</f>
        <v>0.0104915080777758</v>
      </c>
      <c r="AY24" s="62">
        <f>'Glad70-before-LQ'!AY24*$CG24*AY$93</f>
        <v>0.00020704371996047</v>
      </c>
      <c r="AZ24" s="62">
        <f>'Glad70-before-LQ'!AZ24*$CG24*AZ$93</f>
        <v>0.00286622537666688</v>
      </c>
      <c r="BA24" s="62">
        <f>'Glad70-before-LQ'!BA24*$CG24*BA$93</f>
        <v>0.00121227034952849</v>
      </c>
      <c r="BB24" s="62">
        <f>'Glad70-before-LQ'!BB24*$CG24*BB$93</f>
        <v>0.00408245786934787</v>
      </c>
      <c r="BC24" s="62">
        <f>'Glad70-before-LQ'!BC24*$CG24*BC$93</f>
        <v>0.0992559390139568</v>
      </c>
      <c r="BD24" s="62">
        <f>'Glad70-before-LQ'!BD24*$CG24*BD$93</f>
        <v>0.0901298985810715</v>
      </c>
      <c r="BE24" s="62">
        <f>'Glad70-before-LQ'!BE24*$CG24*BE$93</f>
        <v>0.796775535335376</v>
      </c>
      <c r="BF24" s="62">
        <f>'Glad70-before-LQ'!BF24*$CG24*BF$93</f>
        <v>0.00521276551400965</v>
      </c>
      <c r="BG24" s="62">
        <f>'Glad70-before-LQ'!BG24*$CG24*BG$93</f>
        <v>0.155589535494687</v>
      </c>
      <c r="BH24" s="62">
        <f>'Glad70-before-LQ'!BH24*$CG24*BH$93</f>
        <v>0.0267378896548861</v>
      </c>
      <c r="BI24" s="62">
        <f>'Glad70-before-LQ'!BI24*$CG24*BI$93</f>
        <v>0.116560441314194</v>
      </c>
      <c r="BJ24" s="62">
        <f>'Glad70-before-LQ'!BJ24*$CG24*BJ$93</f>
        <v>0.00213017286319002</v>
      </c>
      <c r="BK24" s="62">
        <f>'Glad70-before-LQ'!BK24*$CG24*BK$93</f>
        <v>0.0469558290770813</v>
      </c>
      <c r="BL24" s="62">
        <f>'Glad70-before-LQ'!BL24*$CG24*BL$93</f>
        <v>0.452295726670972</v>
      </c>
      <c r="BM24" s="62">
        <f>'Glad70-before-LQ'!BM24*$CG24*BM$93</f>
        <v>0.0741996307675002</v>
      </c>
      <c r="BN24" s="62">
        <f>'Glad70-before-LQ'!BN24*$CG24*BN$93</f>
        <v>0.00688793581776098</v>
      </c>
      <c r="BO24" s="62">
        <f>'Glad70-before-LQ'!BO24*$CG24*BO$93</f>
        <v>0.477827862841493</v>
      </c>
      <c r="BP24" s="62">
        <f>'Glad70-before-LQ'!BP24*$CG24*BP$93</f>
        <v>0.368132050512608</v>
      </c>
      <c r="BQ24" s="62">
        <f>'Glad70-before-LQ'!BQ24*$CG24*BQ$93</f>
        <v>0.00234825574548515</v>
      </c>
      <c r="BR24" s="62">
        <f>'Glad70-before-LQ'!BR24*$CG24*BR$93</f>
        <v>0.009219413837023099</v>
      </c>
      <c r="BS24" s="62">
        <f>'Glad70-before-LQ'!BS24*$CG24*BS$93</f>
        <v>0.00180362766406069</v>
      </c>
      <c r="BT24" s="62">
        <f>'Glad70-before-LQ'!BT24*$CG24*BT$93</f>
        <v>1.30506876730046</v>
      </c>
      <c r="BU24" s="62">
        <f>'Glad70-before-LQ'!BU24*$CG24*BU$93</f>
        <v>0.424085179363957</v>
      </c>
      <c r="BV24" s="4">
        <f>SUM(D24:BU24)</f>
        <v>119.777194051283</v>
      </c>
      <c r="BW24" s="66">
        <f>'Glad-base'!BW24*'Households'!$B$3/'Households'!$B$7</f>
        <v>1.84916949877446</v>
      </c>
      <c r="BX24" s="66">
        <f>'Glad-base'!BX24*'Households'!$B$3/'Households'!$B$7</f>
        <v>0.0141374367250257</v>
      </c>
      <c r="BY24" s="66">
        <f>'Glad-base'!BY24*'Businesses'!$B$4/'Businesses'!$C$4</f>
        <v>0.465732207318491</v>
      </c>
      <c r="BZ24" s="66">
        <f>'Glad-base'!BZ24*'Households'!$B$3/'Households'!$B$7</f>
        <v>0.019840895592173</v>
      </c>
      <c r="CA24" s="66">
        <f>'Glad-base'!CA24*'Households'!$B$3/'Households'!$B$7</f>
        <v>0.152053723779609</v>
      </c>
      <c r="CB24" s="66">
        <f>'Glad-base'!CB24*'Glad-id-output'!B22/'Glad-id-output'!E22</f>
        <v>1.38269726914663</v>
      </c>
      <c r="CC24" s="62">
        <f>'Exports'!D25</f>
        <v>141.3</v>
      </c>
      <c r="CD24" s="4">
        <f>SUM(BW24:CC24)</f>
        <v>145.183631031336</v>
      </c>
      <c r="CE24" s="4">
        <f>SUM(CD24,BV24)</f>
        <v>264.960825082619</v>
      </c>
      <c r="CF24" s="67">
        <v>0.0108850230788343</v>
      </c>
      <c r="CG24" s="67">
        <f>'Glad-id-output'!I22</f>
        <v>1</v>
      </c>
    </row>
    <row r="25" ht="20.05" customHeight="1">
      <c r="A25" t="s" s="32">
        <v>1</v>
      </c>
      <c r="B25" s="36">
        <v>21</v>
      </c>
      <c r="C25" t="s" s="60">
        <v>186</v>
      </c>
      <c r="D25" s="72">
        <f>'Glad70-before-LQ'!D25*$CG25*D$93</f>
        <v>0.0552164974444378</v>
      </c>
      <c r="E25" s="64">
        <f>'Glad70-before-LQ'!E25*$CG25*E$93</f>
        <v>0.00581404267167683</v>
      </c>
      <c r="F25" s="64">
        <f>'Glad70-before-LQ'!F25*$CG25*F$93</f>
        <v>0.000380817496142604</v>
      </c>
      <c r="G25" s="64">
        <f>'Glad70-before-LQ'!G25*$CG25*G$93</f>
        <v>0.00106265426825047</v>
      </c>
      <c r="H25" s="64">
        <f>'Glad70-before-LQ'!H25*$CG25*H$93</f>
        <v>0.00477430402514679</v>
      </c>
      <c r="I25" s="64">
        <f>'Glad70-before-LQ'!I25*$CG25*I$93</f>
        <v>0.0606383665449435</v>
      </c>
      <c r="J25" s="64">
        <f>'Glad70-before-LQ'!J25*$CG25*J$93</f>
        <v>4</v>
      </c>
      <c r="K25" s="64">
        <f>'Glad70-before-LQ'!K25*$CG25*K$93</f>
        <v>0.300555537847077</v>
      </c>
      <c r="L25" s="64">
        <f>'Glad70-before-LQ'!L25*$CG25*L$93</f>
        <v>0.0345156713998801</v>
      </c>
      <c r="M25" s="64">
        <f>'Glad70-before-LQ'!M25*$CG25*M$93</f>
        <v>0.301155087650748</v>
      </c>
      <c r="N25" s="64">
        <f>'Glad70-before-LQ'!N25*$CG25*N$93</f>
        <v>0.0155212436691387</v>
      </c>
      <c r="O25" s="64">
        <f>'Glad70-before-LQ'!O25*$CG25*O$93</f>
        <v>0.00330890496869491</v>
      </c>
      <c r="P25" s="64">
        <f>'Glad70-before-LQ'!P25*$CG25*P$93</f>
        <v>0.00258253431838243</v>
      </c>
      <c r="Q25" s="64">
        <f>'Glad70-before-LQ'!Q25*$CG25*Q$93</f>
        <v>0.00807570607135266</v>
      </c>
      <c r="R25" s="64">
        <f>'Glad70-before-LQ'!R25*$CG25*R$93</f>
        <v>0.00314391333211842</v>
      </c>
      <c r="S25" s="64">
        <f>'Glad70-before-LQ'!S25*$CG25*S$93</f>
        <v>0.00252420944345133</v>
      </c>
      <c r="T25" s="64">
        <f>'Glad70-before-LQ'!T25*$CG25*T$93</f>
        <v>0.07556678446396529</v>
      </c>
      <c r="U25" s="64">
        <f>'Glad70-before-LQ'!U25*$CG25*U$93</f>
        <v>0.424267960351677</v>
      </c>
      <c r="V25" s="64">
        <f>'Glad70-before-LQ'!V25*$CG25*V$93</f>
        <v>0.0256038605093423</v>
      </c>
      <c r="W25" s="64">
        <f>'Glad70-before-LQ'!W25*$CG25*W$93</f>
        <v>0.681527622500435</v>
      </c>
      <c r="X25" s="64">
        <f>'Glad70-before-LQ'!X25*$CG25*X$93</f>
        <v>0</v>
      </c>
      <c r="Y25" s="64">
        <f>'Glad70-before-LQ'!Y25*$CG25*Y$93</f>
        <v>120</v>
      </c>
      <c r="Z25" s="64">
        <f>'Glad70-before-LQ'!Z25*$CG25*Z$93</f>
        <v>70</v>
      </c>
      <c r="AA25" s="64">
        <f>'Glad70-before-LQ'!AA25*$CG25*AA$93</f>
        <v>60</v>
      </c>
      <c r="AB25" s="64">
        <f>'Glad70-before-LQ'!AB25*$CG25*AB$93</f>
        <v>10</v>
      </c>
      <c r="AC25" s="64">
        <f>'Glad70-before-LQ'!AC25*$CG25*AC$93</f>
        <v>0.165249175414155</v>
      </c>
      <c r="AD25" s="64">
        <f>'Glad70-before-LQ'!AD25*$CG25*AD$93</f>
        <v>0.00116071359800124</v>
      </c>
      <c r="AE25" s="64">
        <f>'Glad70-before-LQ'!AE25*$CG25*AE$93</f>
        <v>0.025210431948288</v>
      </c>
      <c r="AF25" s="64">
        <f>'Glad70-before-LQ'!AF25*$CG25*AF$93</f>
        <v>0.0437031517221758</v>
      </c>
      <c r="AG25" s="64">
        <f>'Glad70-before-LQ'!AG25*$CG25*AG$93</f>
        <v>0.125765585772112</v>
      </c>
      <c r="AH25" s="64">
        <f>'Glad70-before-LQ'!AH25*$CG25*AH$93</f>
        <v>30</v>
      </c>
      <c r="AI25" s="64">
        <f>'Glad70-before-LQ'!AI25*$CG25*AI$93</f>
        <v>0.240681277410158</v>
      </c>
      <c r="AJ25" s="64">
        <f>'Glad70-before-LQ'!AJ25*$CG25*AJ$93</f>
        <v>0.433422020871092</v>
      </c>
      <c r="AK25" s="64">
        <f>'Glad70-before-LQ'!AK25*$CG25*AK$93</f>
        <v>0.08261116319328191</v>
      </c>
      <c r="AL25" s="64">
        <f>'Glad70-before-LQ'!AL25*$CG25*AL$93</f>
        <v>0.0296746508976241</v>
      </c>
      <c r="AM25" s="64">
        <f>'Glad70-before-LQ'!AM25*$CG25*AM$93</f>
        <v>0.05792729111421</v>
      </c>
      <c r="AN25" s="64">
        <f>'Glad70-before-LQ'!AN25*$CG25*AN$93</f>
        <v>0.0503599384288721</v>
      </c>
      <c r="AO25" s="64">
        <f>'Glad70-before-LQ'!AO25*$CG25*AO$93</f>
        <v>0.18063169919434</v>
      </c>
      <c r="AP25" s="64">
        <f>'Glad70-before-LQ'!AP25*$CG25*AP$93</f>
        <v>0.0317664737884519</v>
      </c>
      <c r="AQ25" s="64">
        <f>'Glad70-before-LQ'!AQ25*$CG25*AQ$93</f>
        <v>0.00475742732398554</v>
      </c>
      <c r="AR25" s="64">
        <f>'Glad70-before-LQ'!AR25*$CG25*AR$93</f>
        <v>0.0171619439183783</v>
      </c>
      <c r="AS25" s="64">
        <f>'Glad70-before-LQ'!AS25*$CG25*AS$93</f>
        <v>0.257222862361388</v>
      </c>
      <c r="AT25" s="64">
        <f>'Glad70-before-LQ'!AT25*$CG25*AT$93</f>
        <v>0.0006267740312510661</v>
      </c>
      <c r="AU25" s="64">
        <f>'Glad70-before-LQ'!AU25*$CG25*AU$93</f>
        <v>0.000924970935916108</v>
      </c>
      <c r="AV25" s="64">
        <f>'Glad70-before-LQ'!AV25*$CG25*AV$93</f>
        <v>0.000198222145089144</v>
      </c>
      <c r="AW25" s="64">
        <f>'Glad70-before-LQ'!AW25*$CG25*AW$93</f>
        <v>0.000669541692147188</v>
      </c>
      <c r="AX25" s="64">
        <f>'Glad70-before-LQ'!AX25*$CG25*AX$93</f>
        <v>0.0507948362435042</v>
      </c>
      <c r="AY25" s="64">
        <f>'Glad70-before-LQ'!AY25*$CG25*AY$93</f>
        <v>6.01948195412229e-05</v>
      </c>
      <c r="AZ25" s="64">
        <f>'Glad70-before-LQ'!AZ25*$CG25*AZ$93</f>
        <v>0.00566946341716422</v>
      </c>
      <c r="BA25" s="64">
        <f>'Glad70-before-LQ'!BA25*$CG25*BA$93</f>
        <v>0.000241103129496522</v>
      </c>
      <c r="BB25" s="64">
        <f>'Glad70-before-LQ'!BB25*$CG25*BB$93</f>
        <v>0.0106751692237299</v>
      </c>
      <c r="BC25" s="64">
        <f>'Glad70-before-LQ'!BC25*$CG25*BC$93</f>
        <v>0.05527015517486</v>
      </c>
      <c r="BD25" s="64">
        <f>'Glad70-before-LQ'!BD25*$CG25*BD$93</f>
        <v>0.08252364406780301</v>
      </c>
      <c r="BE25" s="64">
        <f>'Glad70-before-LQ'!BE25*$CG25*BE$93</f>
        <v>1.52280002973124</v>
      </c>
      <c r="BF25" s="64">
        <f>'Glad70-before-LQ'!BF25*$CG25*BF$93</f>
        <v>0.00849960837690782</v>
      </c>
      <c r="BG25" s="64">
        <f>'Glad70-before-LQ'!BG25*$CG25*BG$93</f>
        <v>0.208532268213805</v>
      </c>
      <c r="BH25" s="64">
        <f>'Glad70-before-LQ'!BH25*$CG25*BH$93</f>
        <v>0.0362446371281373</v>
      </c>
      <c r="BI25" s="64">
        <f>'Glad70-before-LQ'!BI25*$CG25*BI$93</f>
        <v>0.0931574943686638</v>
      </c>
      <c r="BJ25" s="64">
        <f>'Glad70-before-LQ'!BJ25*$CG25*BJ$93</f>
        <v>0.00134031594395411</v>
      </c>
      <c r="BK25" s="64">
        <f>'Glad70-before-LQ'!BK25*$CG25*BK$93</f>
        <v>0.0436615312094303</v>
      </c>
      <c r="BL25" s="64">
        <f>'Glad70-before-LQ'!BL25*$CG25*BL$93</f>
        <v>0.163691377192677</v>
      </c>
      <c r="BM25" s="64">
        <f>'Glad70-before-LQ'!BM25*$CG25*BM$93</f>
        <v>0.0276939989070722</v>
      </c>
      <c r="BN25" s="64">
        <f>'Glad70-before-LQ'!BN25*$CG25*BN$93</f>
        <v>0.00224278762536936</v>
      </c>
      <c r="BO25" s="64">
        <f>'Glad70-before-LQ'!BO25*$CG25*BO$93</f>
        <v>0.263658937145403</v>
      </c>
      <c r="BP25" s="64">
        <f>'Glad70-before-LQ'!BP25*$CG25*BP$93</f>
        <v>0.145957170801124</v>
      </c>
      <c r="BQ25" s="64">
        <f>'Glad70-before-LQ'!BQ25*$CG25*BQ$93</f>
        <v>0.000541279165041562</v>
      </c>
      <c r="BR25" s="64">
        <f>'Glad70-before-LQ'!BR25*$CG25*BR$93</f>
        <v>0.009469674345729749</v>
      </c>
      <c r="BS25" s="64">
        <f>'Glad70-before-LQ'!BS25*$CG25*BS$93</f>
        <v>0.00269680588121661</v>
      </c>
      <c r="BT25" s="64">
        <f>'Glad70-before-LQ'!BT25*$CG25*BT$93</f>
        <v>0.118152136827838</v>
      </c>
      <c r="BU25" s="64">
        <f>'Glad70-before-LQ'!BU25*$CG25*BU$93</f>
        <v>0.0270365442733964</v>
      </c>
      <c r="BV25" s="10">
        <f>SUM(D25:BU25)</f>
        <v>300.636572197951</v>
      </c>
      <c r="BW25" s="10">
        <f>'Glad-base'!BW25*'Households'!$B$3/'Households'!$B$7*$X93</f>
        <v>0</v>
      </c>
      <c r="BX25" s="10">
        <f>'Glad-base'!BX25*'Households'!$B$3/'Households'!$B$7*$X93</f>
        <v>0</v>
      </c>
      <c r="BY25" s="10">
        <f>'Glad-base'!BY25*'Households'!$B$3/'Households'!$B$7*$X93</f>
        <v>0</v>
      </c>
      <c r="BZ25" s="10">
        <f>'Glad-base'!BZ25*'Households'!$B$3/'Households'!$B$7*$X93</f>
        <v>0</v>
      </c>
      <c r="CA25" s="10">
        <f>'Glad-base'!CA25*'Households'!$B$3/'Households'!$B$7*$X93</f>
        <v>0</v>
      </c>
      <c r="CB25" s="70">
        <f>'Glad70-before-LQ'!CB25*$X93</f>
        <v>0</v>
      </c>
      <c r="CC25" s="71">
        <f>'Exports'!D26*$X93</f>
        <v>0</v>
      </c>
      <c r="CD25" s="10">
        <f>SUM(BW25:CC25)</f>
        <v>0</v>
      </c>
      <c r="CE25" s="10">
        <f>SUM(CD25,BV25)</f>
        <v>300.636572197951</v>
      </c>
      <c r="CF25" s="64">
        <v>0.080158533420739</v>
      </c>
      <c r="CG25" s="64">
        <v>1</v>
      </c>
    </row>
    <row r="26" ht="20.05" customHeight="1">
      <c r="A26" t="s" s="58">
        <v>1</v>
      </c>
      <c r="B26" s="59">
        <v>22</v>
      </c>
      <c r="C26" t="s" s="60">
        <v>187</v>
      </c>
      <c r="D26" s="61">
        <f>'Glad70-before-LQ'!D26*$CG26*D$93</f>
        <v>0.163308453633852</v>
      </c>
      <c r="E26" s="62">
        <f>'Glad70-before-LQ'!E26*$CG26*E$93</f>
        <v>0.0947401078312629</v>
      </c>
      <c r="F26" s="62">
        <f>'Glad70-before-LQ'!F26*$CG26*F$93</f>
        <v>0.00329813686271024</v>
      </c>
      <c r="G26" s="62">
        <f>'Glad70-before-LQ'!G26*$CG26*G$93</f>
        <v>0.100187044410654</v>
      </c>
      <c r="H26" s="62">
        <f>'Glad70-before-LQ'!H26*$CG26*H$93</f>
        <v>0.0381370389324808</v>
      </c>
      <c r="I26" s="62">
        <f>'Glad70-before-LQ'!I26*$CG26*I$93</f>
        <v>1.238515170879</v>
      </c>
      <c r="J26" s="62">
        <f>'Glad70-before-LQ'!J26*$CG26*J$93</f>
        <v>13.9672022303771</v>
      </c>
      <c r="K26" s="63">
        <f>'Glad70-before-LQ'!K26*$CG26*K$93</f>
        <v>3.19059338324747</v>
      </c>
      <c r="L26" s="62">
        <f>'Glad70-before-LQ'!L26*$CG26*L$93</f>
        <v>0.646153690208812</v>
      </c>
      <c r="M26" s="62">
        <f>'Glad70-before-LQ'!M26*$CG26*M$93</f>
        <v>0.56697105965299</v>
      </c>
      <c r="N26" s="62">
        <f>'Glad70-before-LQ'!N26*$CG26*N$93</f>
        <v>0.0587698754021021</v>
      </c>
      <c r="O26" s="62">
        <f>'Glad70-before-LQ'!O26*$CG26*O$93</f>
        <v>0.225551268607212</v>
      </c>
      <c r="P26" s="62">
        <f>'Glad70-before-LQ'!P26*$CG26*P$93</f>
        <v>0.0120605363840863</v>
      </c>
      <c r="Q26" s="62">
        <f>'Glad70-before-LQ'!Q26*$CG26*Q$93</f>
        <v>0.0807356647139735</v>
      </c>
      <c r="R26" s="62">
        <f>'Glad70-before-LQ'!R26*$CG26*R$93</f>
        <v>0.0149845741572451</v>
      </c>
      <c r="S26" s="62">
        <f>'Glad70-before-LQ'!S26*$CG26*S$93</f>
        <v>0.00448333773305707</v>
      </c>
      <c r="T26" s="62">
        <f>'Glad70-before-LQ'!T26*$CG26*T$93</f>
        <v>0.210049314767368</v>
      </c>
      <c r="U26" s="62">
        <f>'Glad70-before-LQ'!U26*$CG26*U$93</f>
        <v>2.47428367008304</v>
      </c>
      <c r="V26" s="62">
        <f>'Glad70-before-LQ'!V26*$CG26*V$93</f>
        <v>0.184317686174076</v>
      </c>
      <c r="W26" s="62">
        <f>'Glad70-before-LQ'!W26*$CG26*W$93</f>
        <v>10.0807896796685</v>
      </c>
      <c r="X26" s="64">
        <f>'Glad70-before-LQ'!X26*$CG26*X$93</f>
        <v>0</v>
      </c>
      <c r="Y26" s="62">
        <f>'Glad70-before-LQ'!Y26*$CG26*Y$93</f>
        <v>14.8827086112214</v>
      </c>
      <c r="Z26" s="62">
        <f>'Glad70-before-LQ'!Z26*$CG26*Z$93</f>
        <v>1.11943811477513</v>
      </c>
      <c r="AA26" s="62">
        <f>'Glad70-before-LQ'!AA26*$CG26*AA$93</f>
        <v>2.11188836686441</v>
      </c>
      <c r="AB26" s="62">
        <f>'Glad70-before-LQ'!AB26*$CG26*AB$93</f>
        <v>0.0678500922950849</v>
      </c>
      <c r="AC26" s="65">
        <f>'Glad70-before-LQ'!AC26*$CG26*AC$93</f>
        <v>0.967775733335816</v>
      </c>
      <c r="AD26" s="62">
        <f>'Glad70-before-LQ'!AD26*$CG26*AD$93</f>
        <v>0.0113330246140187</v>
      </c>
      <c r="AE26" s="62">
        <f>'Glad70-before-LQ'!AE26*$CG26*AE$93</f>
        <v>0.559567761510493</v>
      </c>
      <c r="AF26" s="62">
        <f>'Glad70-before-LQ'!AF26*$CG26*AF$93</f>
        <v>0.161806184579423</v>
      </c>
      <c r="AG26" s="62">
        <f>'Glad70-before-LQ'!AG26*$CG26*AG$93</f>
        <v>5.92727777261436</v>
      </c>
      <c r="AH26" s="62">
        <f>'Glad70-before-LQ'!AH26*$CG26*AH$93</f>
        <v>16.3201748137925</v>
      </c>
      <c r="AI26" s="62">
        <f>'Glad70-before-LQ'!AI26*$CG26*AI$93</f>
        <v>14.3910111625677</v>
      </c>
      <c r="AJ26" s="62">
        <f>'Glad70-before-LQ'!AJ26*$CG26*AJ$93</f>
        <v>0.561440197083533</v>
      </c>
      <c r="AK26" s="62">
        <f>'Glad70-before-LQ'!AK26*$CG26*AK$93</f>
        <v>1.25535007314446</v>
      </c>
      <c r="AL26" s="62">
        <f>'Glad70-before-LQ'!AL26*$CG26*AL$93</f>
        <v>0.0745479240483634</v>
      </c>
      <c r="AM26" s="62">
        <f>'Glad70-before-LQ'!AM26*$CG26*AM$93</f>
        <v>0.221327090079944</v>
      </c>
      <c r="AN26" s="62">
        <f>'Glad70-before-LQ'!AN26*$CG26*AN$93</f>
        <v>0.394532843644882</v>
      </c>
      <c r="AO26" s="62">
        <f>'Glad70-before-LQ'!AO26*$CG26*AO$93</f>
        <v>6.31785105489896</v>
      </c>
      <c r="AP26" s="62">
        <f>'Glad70-before-LQ'!AP26*$CG26*AP$93</f>
        <v>0.268770071662268</v>
      </c>
      <c r="AQ26" s="62">
        <f>'Glad70-before-LQ'!AQ26*$CG26*AQ$93</f>
        <v>0.0114773408614535</v>
      </c>
      <c r="AR26" s="62">
        <f>'Glad70-before-LQ'!AR26*$CG26*AR$93</f>
        <v>0.234095957898242</v>
      </c>
      <c r="AS26" s="62">
        <f>'Glad70-before-LQ'!AS26*$CG26*AS$93</f>
        <v>0.324481711872295</v>
      </c>
      <c r="AT26" s="62">
        <f>'Glad70-before-LQ'!AT26*$CG26*AT$93</f>
        <v>0.00174015743697553</v>
      </c>
      <c r="AU26" s="62">
        <f>'Glad70-before-LQ'!AU26*$CG26*AU$93</f>
        <v>0.0139899228115334</v>
      </c>
      <c r="AV26" s="62">
        <f>'Glad70-before-LQ'!AV26*$CG26*AV$93</f>
        <v>0.000701317275029817</v>
      </c>
      <c r="AW26" s="62">
        <f>'Glad70-before-LQ'!AW26*$CG26*AW$93</f>
        <v>0.000910692107301506</v>
      </c>
      <c r="AX26" s="62">
        <f>'Glad70-before-LQ'!AX26*$CG26*AX$93</f>
        <v>0.0326770612798349</v>
      </c>
      <c r="AY26" s="62">
        <f>'Glad70-before-LQ'!AY26*$CG26*AY$93</f>
        <v>0.000993765757041361</v>
      </c>
      <c r="AZ26" s="62">
        <f>'Glad70-before-LQ'!AZ26*$CG26*AZ$93</f>
        <v>0.0106514945936163</v>
      </c>
      <c r="BA26" s="62">
        <f>'Glad70-before-LQ'!BA26*$CG26*BA$93</f>
        <v>0.00214863098725345</v>
      </c>
      <c r="BB26" s="62">
        <f>'Glad70-before-LQ'!BB26*$CG26*BB$93</f>
        <v>0.00524600807889191</v>
      </c>
      <c r="BC26" s="62">
        <f>'Glad70-before-LQ'!BC26*$CG26*BC$93</f>
        <v>0.136111154941559</v>
      </c>
      <c r="BD26" s="62">
        <f>'Glad70-before-LQ'!BD26*$CG26*BD$93</f>
        <v>0.238801966422951</v>
      </c>
      <c r="BE26" s="62">
        <f>'Glad70-before-LQ'!BE26*$CG26*BE$93</f>
        <v>1.21912493327829</v>
      </c>
      <c r="BF26" s="62">
        <f>'Glad70-before-LQ'!BF26*$CG26*BF$93</f>
        <v>0.00702179696732969</v>
      </c>
      <c r="BG26" s="62">
        <f>'Glad70-before-LQ'!BG26*$CG26*BG$93</f>
        <v>0.195311914081068</v>
      </c>
      <c r="BH26" s="62">
        <f>'Glad70-before-LQ'!BH26*$CG26*BH$93</f>
        <v>0.0804560422165239</v>
      </c>
      <c r="BI26" s="62">
        <f>'Glad70-before-LQ'!BI26*$CG26*BI$93</f>
        <v>0.128220742504275</v>
      </c>
      <c r="BJ26" s="62">
        <f>'Glad70-before-LQ'!BJ26*$CG26*BJ$93</f>
        <v>0.0132776719564993</v>
      </c>
      <c r="BK26" s="62">
        <f>'Glad70-before-LQ'!BK26*$CG26*BK$93</f>
        <v>0.204483030313541</v>
      </c>
      <c r="BL26" s="62">
        <f>'Glad70-before-LQ'!BL26*$CG26*BL$93</f>
        <v>1.65919802089372</v>
      </c>
      <c r="BM26" s="62">
        <f>'Glad70-before-LQ'!BM26*$CG26*BM$93</f>
        <v>0.272013931494397</v>
      </c>
      <c r="BN26" s="62">
        <f>'Glad70-before-LQ'!BN26*$CG26*BN$93</f>
        <v>0.0307478222560872</v>
      </c>
      <c r="BO26" s="62">
        <f>'Glad70-before-LQ'!BO26*$CG26*BO$93</f>
        <v>1.00656081681466</v>
      </c>
      <c r="BP26" s="62">
        <f>'Glad70-before-LQ'!BP26*$CG26*BP$93</f>
        <v>0.306058729459851</v>
      </c>
      <c r="BQ26" s="62">
        <f>'Glad70-before-LQ'!BQ26*$CG26*BQ$93</f>
        <v>0.0140010407441407</v>
      </c>
      <c r="BR26" s="62">
        <f>'Glad70-before-LQ'!BR26*$CG26*BR$93</f>
        <v>0.0460983421276827</v>
      </c>
      <c r="BS26" s="62">
        <f>'Glad70-before-LQ'!BS26*$CG26*BS$93</f>
        <v>0.00913654288814841</v>
      </c>
      <c r="BT26" s="62">
        <f>'Glad70-before-LQ'!BT26*$CG26*BT$93</f>
        <v>1.94826251775137</v>
      </c>
      <c r="BU26" s="62">
        <f>'Glad70-before-LQ'!BU26*$CG26*BU$93</f>
        <v>0.266177418148943</v>
      </c>
      <c r="BV26" s="4">
        <f>SUM(D26:BU26)</f>
        <v>107.389961312680</v>
      </c>
      <c r="BW26" s="66">
        <f>'Glad-base'!BW26*'Households'!$B$3/'Households'!$B$7</f>
        <v>3.53768142216272</v>
      </c>
      <c r="BX26" s="66">
        <f>'Glad-base'!BX26*'Households'!$B$3/'Households'!$B$7</f>
        <v>0.000638593934088568</v>
      </c>
      <c r="BY26" s="66">
        <f>'Glad-base'!BY26*'Businesses'!$B$4/'Businesses'!$C$4</f>
        <v>3.60040415317398</v>
      </c>
      <c r="BZ26" s="66">
        <f>'Glad-base'!BZ26*'Households'!$B$3/'Households'!$B$7</f>
        <v>0.492610285983522</v>
      </c>
      <c r="CA26" s="66">
        <f>'Glad-base'!CA26*'Households'!$B$3/'Households'!$B$7</f>
        <v>0.888367457178167</v>
      </c>
      <c r="CB26" s="66">
        <f>'Glad-base'!CB26*'Glad-id-output'!B24/'Glad-id-output'!E24</f>
        <v>2.2903148838643</v>
      </c>
      <c r="CC26" s="62">
        <f>'Exports'!D27</f>
        <v>180</v>
      </c>
      <c r="CD26" s="4">
        <f>SUM(BW26:CC26)</f>
        <v>190.810016796297</v>
      </c>
      <c r="CE26" s="4">
        <f>SUM(CD26,BV26)</f>
        <v>298.199978108977</v>
      </c>
      <c r="CF26" s="67">
        <v>0.008487007525215</v>
      </c>
      <c r="CG26" s="67">
        <f>'Glad-id-output'!I24</f>
        <v>1</v>
      </c>
    </row>
    <row r="27" ht="20.05" customHeight="1">
      <c r="A27" t="s" s="58">
        <v>1</v>
      </c>
      <c r="B27" s="59">
        <v>23</v>
      </c>
      <c r="C27" t="s" s="60">
        <v>188</v>
      </c>
      <c r="D27" s="61">
        <f>'Glad70-before-LQ'!D27*$CG27*D$93</f>
        <v>0.0994680469480065</v>
      </c>
      <c r="E27" s="62">
        <f>'Glad70-before-LQ'!E27*$CG27*E$93</f>
        <v>0.147698745475542</v>
      </c>
      <c r="F27" s="62">
        <f>'Glad70-before-LQ'!F27*$CG27*F$93</f>
        <v>0.00168589082763922</v>
      </c>
      <c r="G27" s="62">
        <f>'Glad70-before-LQ'!G27*$CG27*G$93</f>
        <v>0.244723481682075</v>
      </c>
      <c r="H27" s="62">
        <f>'Glad70-before-LQ'!H27*$CG27*H$93</f>
        <v>0.0180738727943348</v>
      </c>
      <c r="I27" s="62">
        <f>'Glad70-before-LQ'!I27*$CG27*I$93</f>
        <v>0.307920896977778</v>
      </c>
      <c r="J27" s="62">
        <f>'Glad70-before-LQ'!J27*$CG27*J$93</f>
        <v>1.0605139774688</v>
      </c>
      <c r="K27" s="63">
        <f>'Glad70-before-LQ'!K27*$CG27*K$93</f>
        <v>0.296075147266043</v>
      </c>
      <c r="L27" s="62">
        <f>'Glad70-before-LQ'!L27*$CG27*L$93</f>
        <v>0.031415260566969</v>
      </c>
      <c r="M27" s="62">
        <f>'Glad70-before-LQ'!M27*$CG27*M$93</f>
        <v>0.215384143039037</v>
      </c>
      <c r="N27" s="62">
        <f>'Glad70-before-LQ'!N27*$CG27*N$93</f>
        <v>0.0236369747624491</v>
      </c>
      <c r="O27" s="62">
        <f>'Glad70-before-LQ'!O27*$CG27*O$93</f>
        <v>0.00726241671697461</v>
      </c>
      <c r="P27" s="62">
        <f>'Glad70-before-LQ'!P27*$CG27*P$93</f>
        <v>0.00380977404098791</v>
      </c>
      <c r="Q27" s="62">
        <f>'Glad70-before-LQ'!Q27*$CG27*Q$93</f>
        <v>0.00578346094207943</v>
      </c>
      <c r="R27" s="62">
        <f>'Glad70-before-LQ'!R27*$CG27*R$93</f>
        <v>0.00157594837564291</v>
      </c>
      <c r="S27" s="62">
        <f>'Glad70-before-LQ'!S27*$CG27*S$93</f>
        <v>0.00367520365190122</v>
      </c>
      <c r="T27" s="62">
        <f>'Glad70-before-LQ'!T27*$CG27*T$93</f>
        <v>0.0483130110196349</v>
      </c>
      <c r="U27" s="62">
        <f>'Glad70-before-LQ'!U27*$CG27*U$93</f>
        <v>0.379755257556506</v>
      </c>
      <c r="V27" s="62">
        <f>'Glad70-before-LQ'!V27*$CG27*V$93</f>
        <v>0.00770560663669621</v>
      </c>
      <c r="W27" s="62">
        <f>'Glad70-before-LQ'!W27*$CG27*W$93</f>
        <v>0.285454287730891</v>
      </c>
      <c r="X27" s="64">
        <f>'Glad70-before-LQ'!X27*$CG27*X$93</f>
        <v>0</v>
      </c>
      <c r="Y27" s="62">
        <f>'Glad70-before-LQ'!Y27*$CG27*Y$93</f>
        <v>0.282510414294842</v>
      </c>
      <c r="Z27" s="62">
        <f>'Glad70-before-LQ'!Z27*$CG27*Z$93</f>
        <v>1.31905179998307</v>
      </c>
      <c r="AA27" s="62">
        <f>'Glad70-before-LQ'!AA27*$CG27*AA$93</f>
        <v>0.162428808123207</v>
      </c>
      <c r="AB27" s="62">
        <f>'Glad70-before-LQ'!AB27*$CG27*AB$93</f>
        <v>0.00279194155341955</v>
      </c>
      <c r="AC27" s="65">
        <f>'Glad70-before-LQ'!AC27*$CG27*AC$93</f>
        <v>0.114210181734687</v>
      </c>
      <c r="AD27" s="62">
        <f>'Glad70-before-LQ'!AD27*$CG27*AD$93</f>
        <v>0.00130440988960465</v>
      </c>
      <c r="AE27" s="62">
        <f>'Glad70-before-LQ'!AE27*$CG27*AE$93</f>
        <v>0.0123536977790083</v>
      </c>
      <c r="AF27" s="62">
        <f>'Glad70-before-LQ'!AF27*$CG27*AF$93</f>
        <v>0.0901889471390627</v>
      </c>
      <c r="AG27" s="62">
        <f>'Glad70-before-LQ'!AG27*$CG27*AG$93</f>
        <v>0.161331604445778</v>
      </c>
      <c r="AH27" s="62">
        <f>'Glad70-before-LQ'!AH27*$CG27*AH$93</f>
        <v>2.7792542718717</v>
      </c>
      <c r="AI27" s="62">
        <f>'Glad70-before-LQ'!AI27*$CG27*AI$93</f>
        <v>0.780782674483948</v>
      </c>
      <c r="AJ27" s="62">
        <f>'Glad70-before-LQ'!AJ27*$CG27*AJ$93</f>
        <v>0.757742828557145</v>
      </c>
      <c r="AK27" s="62">
        <f>'Glad70-before-LQ'!AK27*$CG27*AK$93</f>
        <v>1.05689372284399</v>
      </c>
      <c r="AL27" s="62">
        <f>'Glad70-before-LQ'!AL27*$CG27*AL$93</f>
        <v>0.053738173373766</v>
      </c>
      <c r="AM27" s="62">
        <f>'Glad70-before-LQ'!AM27*$CG27*AM$93</f>
        <v>0.6974663488109339</v>
      </c>
      <c r="AN27" s="62">
        <f>'Glad70-before-LQ'!AN27*$CG27*AN$93</f>
        <v>0.908430282623421</v>
      </c>
      <c r="AO27" s="62">
        <f>'Glad70-before-LQ'!AO27*$CG27*AO$93</f>
        <v>16.9340705379145</v>
      </c>
      <c r="AP27" s="62">
        <f>'Glad70-before-LQ'!AP27*$CG27*AP$93</f>
        <v>4.78410830235582</v>
      </c>
      <c r="AQ27" s="62">
        <f>'Glad70-before-LQ'!AQ27*$CG27*AQ$93</f>
        <v>1.68656970657591</v>
      </c>
      <c r="AR27" s="62">
        <f>'Glad70-before-LQ'!AR27*$CG27*AR$93</f>
        <v>0.267730580878238</v>
      </c>
      <c r="AS27" s="62">
        <f>'Glad70-before-LQ'!AS27*$CG27*AS$93</f>
        <v>1.5824188044177</v>
      </c>
      <c r="AT27" s="62">
        <f>'Glad70-before-LQ'!AT27*$CG27*AT$93</f>
        <v>0.00367089252638579</v>
      </c>
      <c r="AU27" s="62">
        <f>'Glad70-before-LQ'!AU27*$CG27*AU$93</f>
        <v>0.00547821731948023</v>
      </c>
      <c r="AV27" s="62">
        <f>'Glad70-before-LQ'!AV27*$CG27*AV$93</f>
        <v>0.0026035743808541</v>
      </c>
      <c r="AW27" s="62">
        <f>'Glad70-before-LQ'!AW27*$CG27*AW$93</f>
        <v>0.00114678015359887</v>
      </c>
      <c r="AX27" s="62">
        <f>'Glad70-before-LQ'!AX27*$CG27*AX$93</f>
        <v>0.0605840435736142</v>
      </c>
      <c r="AY27" s="62">
        <f>'Glad70-before-LQ'!AY27*$CG27*AY$93</f>
        <v>0.000826631422930566</v>
      </c>
      <c r="AZ27" s="62">
        <f>'Glad70-before-LQ'!AZ27*$CG27*AZ$93</f>
        <v>0.00431019497930587</v>
      </c>
      <c r="BA27" s="62">
        <f>'Glad70-before-LQ'!BA27*$CG27*BA$93</f>
        <v>0.00732809678249392</v>
      </c>
      <c r="BB27" s="62">
        <f>'Glad70-before-LQ'!BB27*$CG27*BB$93</f>
        <v>0.0455291177713017</v>
      </c>
      <c r="BC27" s="62">
        <f>'Glad70-before-LQ'!BC27*$CG27*BC$93</f>
        <v>0.8006982043965</v>
      </c>
      <c r="BD27" s="62">
        <f>'Glad70-before-LQ'!BD27*$CG27*BD$93</f>
        <v>0.223670778576677</v>
      </c>
      <c r="BE27" s="62">
        <f>'Glad70-before-LQ'!BE27*$CG27*BE$93</f>
        <v>2.42801154477229</v>
      </c>
      <c r="BF27" s="62">
        <f>'Glad70-before-LQ'!BF27*$CG27*BF$93</f>
        <v>0.0197469669268995</v>
      </c>
      <c r="BG27" s="62">
        <f>'Glad70-before-LQ'!BG27*$CG27*BG$93</f>
        <v>0.694062460349908</v>
      </c>
      <c r="BH27" s="62">
        <f>'Glad70-before-LQ'!BH27*$CG27*BH$93</f>
        <v>0.137588205759264</v>
      </c>
      <c r="BI27" s="62">
        <f>'Glad70-before-LQ'!BI27*$CG27*BI$93</f>
        <v>0.208890761218687</v>
      </c>
      <c r="BJ27" s="62">
        <f>'Glad70-before-LQ'!BJ27*$CG27*BJ$93</f>
        <v>0.07395845240773009</v>
      </c>
      <c r="BK27" s="62">
        <f>'Glad70-before-LQ'!BK27*$CG27*BK$93</f>
        <v>0.150173256174413</v>
      </c>
      <c r="BL27" s="62">
        <f>'Glad70-before-LQ'!BL27*$CG27*BL$93</f>
        <v>0.504935651263496</v>
      </c>
      <c r="BM27" s="62">
        <f>'Glad70-before-LQ'!BM27*$CG27*BM$93</f>
        <v>0.102105278116112</v>
      </c>
      <c r="BN27" s="62">
        <f>'Glad70-before-LQ'!BN27*$CG27*BN$93</f>
        <v>0.0289299701479479</v>
      </c>
      <c r="BO27" s="62">
        <f>'Glad70-before-LQ'!BO27*$CG27*BO$93</f>
        <v>0.574274436631387</v>
      </c>
      <c r="BP27" s="62">
        <f>'Glad70-before-LQ'!BP27*$CG27*BP$93</f>
        <v>0.183115240678324</v>
      </c>
      <c r="BQ27" s="62">
        <f>'Glad70-before-LQ'!BQ27*$CG27*BQ$93</f>
        <v>0.00488907025632486</v>
      </c>
      <c r="BR27" s="62">
        <f>'Glad70-before-LQ'!BR27*$CG27*BR$93</f>
        <v>0.0280141562528515</v>
      </c>
      <c r="BS27" s="62">
        <f>'Glad70-before-LQ'!BS27*$CG27*BS$93</f>
        <v>0.00423709405486487</v>
      </c>
      <c r="BT27" s="62">
        <f>'Glad70-before-LQ'!BT27*$CG27*BT$93</f>
        <v>5.55266091380592</v>
      </c>
      <c r="BU27" s="62">
        <f>'Glad70-before-LQ'!BU27*$CG27*BU$93</f>
        <v>0.0757121390297424</v>
      </c>
      <c r="BV27" s="4">
        <f>SUM(D27:BU27)</f>
        <v>49.552461573859</v>
      </c>
      <c r="BW27" s="66">
        <f>'Glad-base'!BW27*'Households'!$B$3/'Households'!$B$7</f>
        <v>24.1015749147992</v>
      </c>
      <c r="BX27" s="66">
        <f>'Glad-base'!BX27*'Households'!$B$3/'Households'!$B$7</f>
        <v>0.227174045005149</v>
      </c>
      <c r="BY27" s="66">
        <f>'Glad-base'!BY27*'Businesses'!$B$4/'Businesses'!$C$4</f>
        <v>2.20833457161248</v>
      </c>
      <c r="BZ27" s="66">
        <f>'Glad-base'!BZ27*'Households'!$B$3/'Households'!$B$7</f>
        <v>0.69536818900103</v>
      </c>
      <c r="CA27" s="66">
        <f>'Glad-base'!CA27*'Households'!$B$3/'Households'!$B$7</f>
        <v>5.77377674703399</v>
      </c>
      <c r="CB27" s="66">
        <f>'Glad-base'!CB27*'Glad-id-output'!B25/'Glad-id-output'!E25</f>
        <v>-0.185406856003089</v>
      </c>
      <c r="CC27" s="62">
        <f>'Exports'!D28</f>
        <v>30</v>
      </c>
      <c r="CD27" s="4">
        <f>SUM(BW27:CC27)</f>
        <v>62.8208216114488</v>
      </c>
      <c r="CE27" s="4">
        <f>SUM(CD27,BV27)</f>
        <v>112.373283185308</v>
      </c>
      <c r="CF27" s="67">
        <v>0.00162497474548778</v>
      </c>
      <c r="CG27" s="67">
        <v>1</v>
      </c>
    </row>
    <row r="28" ht="20.05" customHeight="1">
      <c r="A28" t="s" s="58">
        <v>1</v>
      </c>
      <c r="B28" s="59">
        <v>24</v>
      </c>
      <c r="C28" t="s" s="60">
        <v>189</v>
      </c>
      <c r="D28" s="61">
        <f>'Glad70-before-LQ'!D28*$CG28*D$93</f>
        <v>0.662049818953976</v>
      </c>
      <c r="E28" s="62">
        <f>'Glad70-before-LQ'!E28*$CG28*E$93</f>
        <v>0.199413861360057</v>
      </c>
      <c r="F28" s="62">
        <f>'Glad70-before-LQ'!F28*$CG28*F$93</f>
        <v>0.00621025455247939</v>
      </c>
      <c r="G28" s="62">
        <f>'Glad70-before-LQ'!G28*$CG28*G$93</f>
        <v>0.147891155053651</v>
      </c>
      <c r="H28" s="62">
        <f>'Glad70-before-LQ'!H28*$CG28*H$93</f>
        <v>0.0653530382101427</v>
      </c>
      <c r="I28" s="62">
        <f>'Glad70-before-LQ'!I28*$CG28*I$93</f>
        <v>0.591118712792015</v>
      </c>
      <c r="J28" s="62">
        <f>'Glad70-before-LQ'!J28*$CG28*J$93</f>
        <v>8.620704015025311</v>
      </c>
      <c r="K28" s="63">
        <f>'Glad70-before-LQ'!K28*$CG28*K$93</f>
        <v>2.64805324068484</v>
      </c>
      <c r="L28" s="62">
        <f>'Glad70-before-LQ'!L28*$CG28*L$93</f>
        <v>0.386869412788861</v>
      </c>
      <c r="M28" s="62">
        <f>'Glad70-before-LQ'!M28*$CG28*M$93</f>
        <v>0.399082929535484</v>
      </c>
      <c r="N28" s="62">
        <f>'Glad70-before-LQ'!N28*$CG28*N$93</f>
        <v>0.0714691550995291</v>
      </c>
      <c r="O28" s="62">
        <f>'Glad70-before-LQ'!O28*$CG28*O$93</f>
        <v>0.0288499066598354</v>
      </c>
      <c r="P28" s="62">
        <f>'Glad70-before-LQ'!P28*$CG28*P$93</f>
        <v>0.0114418606607664</v>
      </c>
      <c r="Q28" s="62">
        <f>'Glad70-before-LQ'!Q28*$CG28*Q$93</f>
        <v>0.0279400577136624</v>
      </c>
      <c r="R28" s="62">
        <f>'Glad70-before-LQ'!R28*$CG28*R$93</f>
        <v>0.00755468991211452</v>
      </c>
      <c r="S28" s="62">
        <f>'Glad70-before-LQ'!S28*$CG28*S$93</f>
        <v>0.0192050264967974</v>
      </c>
      <c r="T28" s="62">
        <f>'Glad70-before-LQ'!T28*$CG28*T$93</f>
        <v>0.351898057770346</v>
      </c>
      <c r="U28" s="62">
        <f>'Glad70-before-LQ'!U28*$CG28*U$93</f>
        <v>1.34930024895749</v>
      </c>
      <c r="V28" s="62">
        <f>'Glad70-before-LQ'!V28*$CG28*V$93</f>
        <v>0.0529978383017411</v>
      </c>
      <c r="W28" s="62">
        <f>'Glad70-before-LQ'!W28*$CG28*W$93</f>
        <v>1.24086650693172</v>
      </c>
      <c r="X28" s="64">
        <f>'Glad70-before-LQ'!X28*$CG28*X$93</f>
        <v>0</v>
      </c>
      <c r="Y28" s="62">
        <f>'Glad70-before-LQ'!Y28*$CG28*Y$93</f>
        <v>2.32753210926387</v>
      </c>
      <c r="Z28" s="62">
        <f>'Glad70-before-LQ'!Z28*$CG28*Z$93</f>
        <v>0.523730660450509</v>
      </c>
      <c r="AA28" s="62">
        <f>'Glad70-before-LQ'!AA28*$CG28*AA$93</f>
        <v>1.71026212001072</v>
      </c>
      <c r="AB28" s="62">
        <f>'Glad70-before-LQ'!AB28*$CG28*AB$93</f>
        <v>0.0171814078319395</v>
      </c>
      <c r="AC28" s="65">
        <f>'Glad70-before-LQ'!AC28*$CG28*AC$93</f>
        <v>1.81407024261286</v>
      </c>
      <c r="AD28" s="62">
        <f>'Glad70-before-LQ'!AD28*$CG28*AD$93</f>
        <v>0.00876884268193054</v>
      </c>
      <c r="AE28" s="62">
        <f>'Glad70-before-LQ'!AE28*$CG28*AE$93</f>
        <v>0.158092550566089</v>
      </c>
      <c r="AF28" s="62">
        <f>'Glad70-before-LQ'!AF28*$CG28*AF$93</f>
        <v>0.207320471187971</v>
      </c>
      <c r="AG28" s="62">
        <f>'Glad70-before-LQ'!AG28*$CG28*AG$93</f>
        <v>1.05016768125713</v>
      </c>
      <c r="AH28" s="62">
        <f>'Glad70-before-LQ'!AH28*$CG28*AH$93</f>
        <v>5.01944271687819</v>
      </c>
      <c r="AI28" s="62">
        <f>'Glad70-before-LQ'!AI28*$CG28*AI$93</f>
        <v>4.00062958846248</v>
      </c>
      <c r="AJ28" s="62">
        <f>'Glad70-before-LQ'!AJ28*$CG28*AJ$93</f>
        <v>0.674945250040129</v>
      </c>
      <c r="AK28" s="62">
        <f>'Glad70-before-LQ'!AK28*$CG28*AK$93</f>
        <v>0.445176460347354</v>
      </c>
      <c r="AL28" s="62">
        <f>'Glad70-before-LQ'!AL28*$CG28*AL$93</f>
        <v>0.0775895390055205</v>
      </c>
      <c r="AM28" s="62">
        <f>'Glad70-before-LQ'!AM28*$CG28*AM$93</f>
        <v>0.271467936089858</v>
      </c>
      <c r="AN28" s="62">
        <f>'Glad70-before-LQ'!AN28*$CG28*AN$93</f>
        <v>0.580020654480833</v>
      </c>
      <c r="AO28" s="62">
        <f>'Glad70-before-LQ'!AO28*$CG28*AO$93</f>
        <v>0.532546902559641</v>
      </c>
      <c r="AP28" s="62">
        <f>'Glad70-before-LQ'!AP28*$CG28*AP$93</f>
        <v>1.19756679895216</v>
      </c>
      <c r="AQ28" s="62">
        <f>'Glad70-before-LQ'!AQ28*$CG28*AQ$93</f>
        <v>0.127146551190509</v>
      </c>
      <c r="AR28" s="62">
        <f>'Glad70-before-LQ'!AR28*$CG28*AR$93</f>
        <v>0.13144931698084</v>
      </c>
      <c r="AS28" s="62">
        <f>'Glad70-before-LQ'!AS28*$CG28*AS$93</f>
        <v>0.684197048467817</v>
      </c>
      <c r="AT28" s="62">
        <f>'Glad70-before-LQ'!AT28*$CG28*AT$93</f>
        <v>0.004032626431289</v>
      </c>
      <c r="AU28" s="62">
        <f>'Glad70-before-LQ'!AU28*$CG28*AU$93</f>
        <v>0.011361697406084</v>
      </c>
      <c r="AV28" s="62">
        <f>'Glad70-before-LQ'!AV28*$CG28*AV$93</f>
        <v>0.0032459054644007</v>
      </c>
      <c r="AW28" s="62">
        <f>'Glad70-before-LQ'!AW28*$CG28*AW$93</f>
        <v>0.008035675737057581</v>
      </c>
      <c r="AX28" s="62">
        <f>'Glad70-before-LQ'!AX28*$CG28*AX$93</f>
        <v>0.100606887339523</v>
      </c>
      <c r="AY28" s="62">
        <f>'Glad70-before-LQ'!AY28*$CG28*AY$93</f>
        <v>0.00167928111950899</v>
      </c>
      <c r="AZ28" s="62">
        <f>'Glad70-before-LQ'!AZ28*$CG28*AZ$93</f>
        <v>0.0249451392728006</v>
      </c>
      <c r="BA28" s="62">
        <f>'Glad70-before-LQ'!BA28*$CG28*BA$93</f>
        <v>0.00410077961205464</v>
      </c>
      <c r="BB28" s="62">
        <f>'Glad70-before-LQ'!BB28*$CG28*BB$93</f>
        <v>0.0418269044882103</v>
      </c>
      <c r="BC28" s="62">
        <f>'Glad70-before-LQ'!BC28*$CG28*BC$93</f>
        <v>0.190966697574995</v>
      </c>
      <c r="BD28" s="62">
        <f>'Glad70-before-LQ'!BD28*$CG28*BD$93</f>
        <v>0.14630426950637</v>
      </c>
      <c r="BE28" s="62">
        <f>'Glad70-before-LQ'!BE28*$CG28*BE$93</f>
        <v>2.48019545858754</v>
      </c>
      <c r="BF28" s="62">
        <f>'Glad70-before-LQ'!BF28*$CG28*BF$93</f>
        <v>0.0194409133201821</v>
      </c>
      <c r="BG28" s="62">
        <f>'Glad70-before-LQ'!BG28*$CG28*BG$93</f>
        <v>0.783182912015595</v>
      </c>
      <c r="BH28" s="62">
        <f>'Glad70-before-LQ'!BH28*$CG28*BH$93</f>
        <v>0.179545502488417</v>
      </c>
      <c r="BI28" s="62">
        <f>'Glad70-before-LQ'!BI28*$CG28*BI$93</f>
        <v>0.302069385513558</v>
      </c>
      <c r="BJ28" s="62">
        <f>'Glad70-before-LQ'!BJ28*$CG28*BJ$93</f>
        <v>0.008660920185464259</v>
      </c>
      <c r="BK28" s="62">
        <f>'Glad70-before-LQ'!BK28*$CG28*BK$93</f>
        <v>0.21520011806306</v>
      </c>
      <c r="BL28" s="62">
        <f>'Glad70-before-LQ'!BL28*$CG28*BL$93</f>
        <v>0.84038414319618</v>
      </c>
      <c r="BM28" s="62">
        <f>'Glad70-before-LQ'!BM28*$CG28*BM$93</f>
        <v>0.124557583733289</v>
      </c>
      <c r="BN28" s="62">
        <f>'Glad70-before-LQ'!BN28*$CG28*BN$93</f>
        <v>0.0118753306533859</v>
      </c>
      <c r="BO28" s="62">
        <f>'Glad70-before-LQ'!BO28*$CG28*BO$93</f>
        <v>8.386389460433261</v>
      </c>
      <c r="BP28" s="62">
        <f>'Glad70-before-LQ'!BP28*$CG28*BP$93</f>
        <v>0.584543532350164</v>
      </c>
      <c r="BQ28" s="62">
        <f>'Glad70-before-LQ'!BQ28*$CG28*BQ$93</f>
        <v>0.00734344158098709</v>
      </c>
      <c r="BR28" s="62">
        <f>'Glad70-before-LQ'!BR28*$CG28*BR$93</f>
        <v>0.0546168737872191</v>
      </c>
      <c r="BS28" s="62">
        <f>'Glad70-before-LQ'!BS28*$CG28*BS$93</f>
        <v>0.0140520159309823</v>
      </c>
      <c r="BT28" s="62">
        <f>'Glad70-before-LQ'!BT28*$CG28*BT$93</f>
        <v>2.75794308736699</v>
      </c>
      <c r="BU28" s="62">
        <f>'Glad70-before-LQ'!BU28*$CG28*BU$93</f>
        <v>0.231071941231491</v>
      </c>
      <c r="BV28" s="4">
        <f>SUM(D28:BU28)</f>
        <v>55.9857531211692</v>
      </c>
      <c r="BW28" s="66">
        <f>'Glad-base'!BW28*'Households'!$B$3/'Households'!$B$7</f>
        <v>7.78064610726056</v>
      </c>
      <c r="BX28" s="66">
        <f>'Glad-base'!BX28*'Households'!$B$3/'Households'!$B$7</f>
        <v>0.17680841907312</v>
      </c>
      <c r="BY28" s="66">
        <f>'Glad-base'!BY28*'Businesses'!$B$4/'Businesses'!$C$4</f>
        <v>9.707627514091399</v>
      </c>
      <c r="BZ28" s="66">
        <f>'Glad-base'!BZ28*'Households'!$B$3/'Households'!$B$7</f>
        <v>0.505486656426365</v>
      </c>
      <c r="CA28" s="66">
        <f>'Glad-base'!CA28*'Households'!$B$3/'Households'!$B$7</f>
        <v>2.28007889258496</v>
      </c>
      <c r="CB28" s="66">
        <f>'Glad-base'!CB28*'Glad-id-output'!B26/'Glad-id-output'!E26</f>
        <v>0.426881378686906</v>
      </c>
      <c r="CC28" s="62">
        <f>'Exports'!D29</f>
        <v>40</v>
      </c>
      <c r="CD28" s="4">
        <f>SUM(BW28:CC28)</f>
        <v>60.8775289681233</v>
      </c>
      <c r="CE28" s="4">
        <f>SUM(CD28,BV28)</f>
        <v>116.863282089293</v>
      </c>
      <c r="CF28" s="67">
        <v>0.00254757518441874</v>
      </c>
      <c r="CG28" s="67">
        <v>1</v>
      </c>
    </row>
    <row r="29" ht="20.05" customHeight="1">
      <c r="A29" t="s" s="58">
        <v>1</v>
      </c>
      <c r="B29" s="59">
        <v>25</v>
      </c>
      <c r="C29" t="s" s="60">
        <v>190</v>
      </c>
      <c r="D29" s="61">
        <f>'Glad70-before-LQ'!D29*$CG29*D$93</f>
        <v>0.00242221448688424</v>
      </c>
      <c r="E29" s="62">
        <f>'Glad70-before-LQ'!E29*$CG29*E$93</f>
        <v>0.00057340835966912</v>
      </c>
      <c r="F29" s="62">
        <f>'Glad70-before-LQ'!F29*$CG29*F$93</f>
        <v>6.876363890851709e-05</v>
      </c>
      <c r="G29" s="62">
        <f>'Glad70-before-LQ'!G29*$CG29*G$93</f>
        <v>0.000536643519219233</v>
      </c>
      <c r="H29" s="62">
        <f>'Glad70-before-LQ'!H29*$CG29*H$93</f>
        <v>0.000253122918537171</v>
      </c>
      <c r="I29" s="62">
        <f>'Glad70-before-LQ'!I29*$CG29*I$93</f>
        <v>0.00131496514999786</v>
      </c>
      <c r="J29" s="62">
        <f>'Glad70-before-LQ'!J29*$CG29*J$93</f>
        <v>0.030567820573038</v>
      </c>
      <c r="K29" s="63">
        <f>'Glad70-before-LQ'!K29*$CG29*K$93</f>
        <v>0.00494126751453983</v>
      </c>
      <c r="L29" s="62">
        <f>'Glad70-before-LQ'!L29*$CG29*L$93</f>
        <v>0.000694192170886999</v>
      </c>
      <c r="M29" s="62">
        <f>'Glad70-before-LQ'!M29*$CG29*M$93</f>
        <v>0.000343066259253099</v>
      </c>
      <c r="N29" s="62">
        <f>'Glad70-before-LQ'!N29*$CG29*N$93</f>
        <v>0.00126883704103109</v>
      </c>
      <c r="O29" s="62">
        <f>'Glad70-before-LQ'!O29*$CG29*O$93</f>
        <v>0.00245279183593246</v>
      </c>
      <c r="P29" s="62">
        <f>'Glad70-before-LQ'!P29*$CG29*P$93</f>
        <v>0.000530022972428028</v>
      </c>
      <c r="Q29" s="62">
        <f>'Glad70-before-LQ'!Q29*$CG29*Q$93</f>
        <v>0.000429344200341163</v>
      </c>
      <c r="R29" s="62">
        <f>'Glad70-before-LQ'!R29*$CG29*R$93</f>
        <v>8.460665523519351e-05</v>
      </c>
      <c r="S29" s="62">
        <f>'Glad70-before-LQ'!S29*$CG29*S$93</f>
        <v>0.000243026822195717</v>
      </c>
      <c r="T29" s="62">
        <f>'Glad70-before-LQ'!T29*$CG29*T$93</f>
        <v>0.0017783490531267</v>
      </c>
      <c r="U29" s="62">
        <f>'Glad70-before-LQ'!U29*$CG29*U$93</f>
        <v>0.0136378703442591</v>
      </c>
      <c r="V29" s="62">
        <f>'Glad70-before-LQ'!V29*$CG29*V$93</f>
        <v>0.000696171612689747</v>
      </c>
      <c r="W29" s="62">
        <f>'Glad70-before-LQ'!W29*$CG29*W$93</f>
        <v>0.0127383233952601</v>
      </c>
      <c r="X29" s="64">
        <f>'Glad70-before-LQ'!X29*$CG29*X$93</f>
        <v>0</v>
      </c>
      <c r="Y29" s="62">
        <f>'Glad70-before-LQ'!Y29*$CG29*Y$93</f>
        <v>0.0114359487957815</v>
      </c>
      <c r="Z29" s="62">
        <f>'Glad70-before-LQ'!Z29*$CG29*Z$93</f>
        <v>0.0264961172376039</v>
      </c>
      <c r="AA29" s="62">
        <f>'Glad70-before-LQ'!AA29*$CG29*AA$93</f>
        <v>0.00385511896091056</v>
      </c>
      <c r="AB29" s="62">
        <f>'Glad70-before-LQ'!AB29*$CG29*AB$93</f>
        <v>0.00342717283960625</v>
      </c>
      <c r="AC29" s="65">
        <f>'Glad70-before-LQ'!AC29*$CG29*AC$93</f>
        <v>0.00402663378979752</v>
      </c>
      <c r="AD29" s="62">
        <f>'Glad70-before-LQ'!AD29*$CG29*AD$93</f>
        <v>2.25009813576269e-05</v>
      </c>
      <c r="AE29" s="62">
        <f>'Glad70-before-LQ'!AE29*$CG29*AE$93</f>
        <v>0.00172023802832292</v>
      </c>
      <c r="AF29" s="62">
        <f>'Glad70-before-LQ'!AF29*$CG29*AF$93</f>
        <v>0.00735416208859988</v>
      </c>
      <c r="AG29" s="62">
        <f>'Glad70-before-LQ'!AG29*$CG29*AG$93</f>
        <v>0.08333003249957049</v>
      </c>
      <c r="AH29" s="62">
        <f>'Glad70-before-LQ'!AH29*$CG29*AH$93</f>
        <v>0.0642213852346465</v>
      </c>
      <c r="AI29" s="62">
        <f>'Glad70-before-LQ'!AI29*$CG29*AI$93</f>
        <v>0.0926332493659336</v>
      </c>
      <c r="AJ29" s="62">
        <f>'Glad70-before-LQ'!AJ29*$CG29*AJ$93</f>
        <v>0.00643363721638589</v>
      </c>
      <c r="AK29" s="62">
        <f>'Glad70-before-LQ'!AK29*$CG29*AK$93</f>
        <v>0.0210192487702316</v>
      </c>
      <c r="AL29" s="62">
        <f>'Glad70-before-LQ'!AL29*$CG29*AL$93</f>
        <v>0.00702022044287795</v>
      </c>
      <c r="AM29" s="62">
        <f>'Glad70-before-LQ'!AM29*$CG29*AM$93</f>
        <v>0.00672445387014065</v>
      </c>
      <c r="AN29" s="62">
        <f>'Glad70-before-LQ'!AN29*$CG29*AN$93</f>
        <v>0.00690567733320428</v>
      </c>
      <c r="AO29" s="62">
        <f>'Glad70-before-LQ'!AO29*$CG29*AO$93</f>
        <v>0.0105904599909259</v>
      </c>
      <c r="AP29" s="62">
        <f>'Glad70-before-LQ'!AP29*$CG29*AP$93</f>
        <v>0.00221717610629903</v>
      </c>
      <c r="AQ29" s="62">
        <f>'Glad70-before-LQ'!AQ29*$CG29*AQ$93</f>
        <v>0.000315123228629073</v>
      </c>
      <c r="AR29" s="62">
        <f>'Glad70-before-LQ'!AR29*$CG29*AR$93</f>
        <v>0.00196807039217461</v>
      </c>
      <c r="AS29" s="62">
        <f>'Glad70-before-LQ'!AS29*$CG29*AS$93</f>
        <v>0.00509666193600124</v>
      </c>
      <c r="AT29" s="62">
        <f>'Glad70-before-LQ'!AT29*$CG29*AT$93</f>
        <v>4.92587385115789e-05</v>
      </c>
      <c r="AU29" s="62">
        <f>'Glad70-before-LQ'!AU29*$CG29*AU$93</f>
        <v>0.000494444600430721</v>
      </c>
      <c r="AV29" s="62">
        <f>'Glad70-before-LQ'!AV29*$CG29*AV$93</f>
        <v>5.47777534075559e-05</v>
      </c>
      <c r="AW29" s="62">
        <f>'Glad70-before-LQ'!AW29*$CG29*AW$93</f>
        <v>7.88163730213172e-06</v>
      </c>
      <c r="AX29" s="62">
        <f>'Glad70-before-LQ'!AX29*$CG29*AX$93</f>
        <v>0.000139485082704839</v>
      </c>
      <c r="AY29" s="62">
        <f>'Glad70-before-LQ'!AY29*$CG29*AY$93</f>
        <v>3.6476984497165e-05</v>
      </c>
      <c r="AZ29" s="62">
        <f>'Glad70-before-LQ'!AZ29*$CG29*AZ$93</f>
        <v>0.000454391057692217</v>
      </c>
      <c r="BA29" s="62">
        <f>'Glad70-before-LQ'!BA29*$CG29*BA$93</f>
        <v>0.000155341885580391</v>
      </c>
      <c r="BB29" s="62">
        <f>'Glad70-before-LQ'!BB29*$CG29*BB$93</f>
        <v>0.000552367076014114</v>
      </c>
      <c r="BC29" s="62">
        <f>'Glad70-before-LQ'!BC29*$CG29*BC$93</f>
        <v>0.0022332097731372</v>
      </c>
      <c r="BD29" s="62">
        <f>'Glad70-before-LQ'!BD29*$CG29*BD$93</f>
        <v>0.00420005861200288</v>
      </c>
      <c r="BE29" s="62">
        <f>'Glad70-before-LQ'!BE29*$CG29*BE$93</f>
        <v>0.0200212324373715</v>
      </c>
      <c r="BF29" s="62">
        <f>'Glad70-before-LQ'!BF29*$CG29*BF$93</f>
        <v>0.000115134448795871</v>
      </c>
      <c r="BG29" s="62">
        <f>'Glad70-before-LQ'!BG29*$CG29*BG$93</f>
        <v>0.00769711184403352</v>
      </c>
      <c r="BH29" s="62">
        <f>'Glad70-before-LQ'!BH29*$CG29*BH$93</f>
        <v>0.00234883745912043</v>
      </c>
      <c r="BI29" s="62">
        <f>'Glad70-before-LQ'!BI29*$CG29*BI$93</f>
        <v>0.00383822317030961</v>
      </c>
      <c r="BJ29" s="62">
        <f>'Glad70-before-LQ'!BJ29*$CG29*BJ$93</f>
        <v>0.000104737958131362</v>
      </c>
      <c r="BK29" s="62">
        <f>'Glad70-before-LQ'!BK29*$CG29*BK$93</f>
        <v>0.00438882591067629</v>
      </c>
      <c r="BL29" s="62">
        <f>'Glad70-before-LQ'!BL29*$CG29*BL$93</f>
        <v>0.0254995238742842</v>
      </c>
      <c r="BM29" s="62">
        <f>'Glad70-before-LQ'!BM29*$CG29*BM$93</f>
        <v>0.00408008012035471</v>
      </c>
      <c r="BN29" s="62">
        <f>'Glad70-before-LQ'!BN29*$CG29*BN$93</f>
        <v>0.000612524640007072</v>
      </c>
      <c r="BO29" s="62">
        <f>'Glad70-before-LQ'!BO29*$CG29*BO$93</f>
        <v>0.0312842495525556</v>
      </c>
      <c r="BP29" s="62">
        <f>'Glad70-before-LQ'!BP29*$CG29*BP$93</f>
        <v>0.0121409804641563</v>
      </c>
      <c r="BQ29" s="62">
        <f>'Glad70-before-LQ'!BQ29*$CG29*BQ$93</f>
        <v>0.000272353504370749</v>
      </c>
      <c r="BR29" s="62">
        <f>'Glad70-before-LQ'!BR29*$CG29*BR$93</f>
        <v>0.000950590837097483</v>
      </c>
      <c r="BS29" s="62">
        <f>'Glad70-before-LQ'!BS29*$CG29*BS$93</f>
        <v>0.00013255843215125</v>
      </c>
      <c r="BT29" s="62">
        <f>'Glad70-before-LQ'!BT29*$CG29*BT$93</f>
        <v>0.0264136299612554</v>
      </c>
      <c r="BU29" s="62">
        <f>'Glad70-before-LQ'!BU29*$CG29*BU$93</f>
        <v>0.00891522931438894</v>
      </c>
      <c r="BV29" s="4">
        <f>SUM(D29:BU29)</f>
        <v>0.5995816147627751</v>
      </c>
      <c r="BW29" s="66">
        <f>'Glad-base'!BW29*'Households'!$B$3/'Households'!$B$7</f>
        <v>6.44302169721936</v>
      </c>
      <c r="BX29" s="66">
        <f>'Glad-base'!BX29*'Households'!$B$3/'Households'!$B$7</f>
        <v>0.0145912295159629</v>
      </c>
      <c r="BY29" s="66">
        <f>'Glad-base'!BY29*'Businesses'!$B$4/'Businesses'!$C$4</f>
        <v>0.950259727245729</v>
      </c>
      <c r="BZ29" s="66">
        <f>'Glad-base'!BZ29*'Households'!$B$3/'Households'!$B$7</f>
        <v>0.210905573450051</v>
      </c>
      <c r="CA29" s="66">
        <f>'Glad-base'!CA29*'Households'!$B$3/'Households'!$B$7</f>
        <v>1.86903368110196</v>
      </c>
      <c r="CB29" s="66">
        <f>'Glad-base'!CB29*'Glad-id-output'!B27/'Glad-id-output'!E27</f>
        <v>0.0212953306152051</v>
      </c>
      <c r="CC29" s="62">
        <f>'Exports'!D30</f>
        <v>0.3</v>
      </c>
      <c r="CD29" s="4">
        <f>SUM(BW29:CC29)</f>
        <v>9.80910723914827</v>
      </c>
      <c r="CE29" s="4">
        <f>SUM(CD29,BV29)</f>
        <v>10.408688853911</v>
      </c>
      <c r="CF29" s="67">
        <v>0.000472625658662934</v>
      </c>
      <c r="CG29" s="67">
        <f>'Glad-id-output'!I27</f>
        <v>0.076483180484695</v>
      </c>
    </row>
    <row r="30" ht="20.05" customHeight="1">
      <c r="A30" t="s" s="33">
        <v>1</v>
      </c>
      <c r="B30" s="37">
        <v>26</v>
      </c>
      <c r="C30" t="s" s="60">
        <v>191</v>
      </c>
      <c r="D30" s="74">
        <f>'Glad70-before-LQ'!D30*$CG30*D$93</f>
        <v>1.12073002613013</v>
      </c>
      <c r="E30" s="65">
        <f>'Glad70-before-LQ'!E30*$CG30*E$93</f>
        <v>0.0158348586526706</v>
      </c>
      <c r="F30" s="65">
        <f>'Glad70-before-LQ'!F30*$CG30*F$93</f>
        <v>0.00500729834971116</v>
      </c>
      <c r="G30" s="65">
        <f>'Glad70-before-LQ'!G30*$CG30*G$93</f>
        <v>0.00887873650143819</v>
      </c>
      <c r="H30" s="65">
        <f>'Glad70-before-LQ'!H30*$CG30*H$93</f>
        <v>0.0490154276929557</v>
      </c>
      <c r="I30" s="65">
        <f>'Glad70-before-LQ'!I30*$CG30*I$93</f>
        <v>0.7717397739212291</v>
      </c>
      <c r="J30" s="65">
        <f>'Glad70-before-LQ'!J30*$CG30*J$93</f>
        <v>44.2285489048324</v>
      </c>
      <c r="K30" s="65">
        <f>'Glad70-before-LQ'!K30*$CG30*K$93</f>
        <v>147.2625</v>
      </c>
      <c r="L30" s="65">
        <f>'Glad70-before-LQ'!L30*$CG30*L$93</f>
        <v>1.90145488491566</v>
      </c>
      <c r="M30" s="65">
        <f>'Glad70-before-LQ'!M30*$CG30*M$93</f>
        <v>0.566144201362525</v>
      </c>
      <c r="N30" s="65">
        <f>'Glad70-before-LQ'!N30*$CG30*N$93</f>
        <v>0.434406664313119</v>
      </c>
      <c r="O30" s="65">
        <f>'Glad70-before-LQ'!O30*$CG30*O$93</f>
        <v>0.144991199251181</v>
      </c>
      <c r="P30" s="65">
        <f>'Glad70-before-LQ'!P30*$CG30*P$93</f>
        <v>0.103291018329886</v>
      </c>
      <c r="Q30" s="65">
        <f>'Glad70-before-LQ'!Q30*$CG30*Q$93</f>
        <v>0.11174011861507</v>
      </c>
      <c r="R30" s="65">
        <f>'Glad70-before-LQ'!R30*$CG30*R$93</f>
        <v>0.06937457306486269</v>
      </c>
      <c r="S30" s="65">
        <f>'Glad70-before-LQ'!S30*$CG30*S$93</f>
        <v>0.0199740743544202</v>
      </c>
      <c r="T30" s="65">
        <f>'Glad70-before-LQ'!T30*$CG30*T$93</f>
        <v>1.80370152080636</v>
      </c>
      <c r="U30" s="65">
        <f>'Glad70-before-LQ'!U30*$CG30*U$93</f>
        <v>9.967269023671131</v>
      </c>
      <c r="V30" s="65">
        <f>'Glad70-before-LQ'!V30*$CG30*V$93</f>
        <v>0.251115826791653</v>
      </c>
      <c r="W30" s="65">
        <f>'Glad70-before-LQ'!W30*$CG30*W$93</f>
        <v>5.63631175581965</v>
      </c>
      <c r="X30" s="65">
        <f>'Glad70-before-LQ'!X30*$CG30*X$93</f>
        <v>0</v>
      </c>
      <c r="Y30" s="65">
        <f>'Glad70-before-LQ'!Y30*$CG30*Y$93</f>
        <v>2.15723096756216</v>
      </c>
      <c r="Z30" s="65">
        <f>'Glad70-before-LQ'!Z30*$CG30*Z$93</f>
        <v>0.415626940542291</v>
      </c>
      <c r="AA30" s="65">
        <f>'Glad70-before-LQ'!AA30*$CG30*AA$93</f>
        <v>0.429370614399601</v>
      </c>
      <c r="AB30" s="65">
        <f>'Glad70-before-LQ'!AB30*$CG30*AB$93</f>
        <v>0.0536607357204428</v>
      </c>
      <c r="AC30" s="65">
        <f>'Glad70-before-LQ'!AC30*$CG30*AC$93</f>
        <v>0</v>
      </c>
      <c r="AD30" s="65">
        <f>'Glad70-before-LQ'!AD30*$CG30*AD$93</f>
        <v>0.00555128964938234</v>
      </c>
      <c r="AE30" s="65">
        <f>'Glad70-before-LQ'!AE30*$CG30*AE$93</f>
        <v>1.64312199414791</v>
      </c>
      <c r="AF30" s="65">
        <f>'Glad70-before-LQ'!AF30*$CG30*AF$93</f>
        <v>0.0952635652399564</v>
      </c>
      <c r="AG30" s="65">
        <f>'Glad70-before-LQ'!AG30*$CG30*AG$93</f>
        <v>0.148257182790494</v>
      </c>
      <c r="AH30" s="65">
        <f>'Glad70-before-LQ'!AH30*$CG30*AH$93</f>
        <v>4.42657339486839</v>
      </c>
      <c r="AI30" s="65">
        <f>'Glad70-before-LQ'!AI30*$CG30*AI$93</f>
        <v>0.673892378830127</v>
      </c>
      <c r="AJ30" s="65">
        <f>'Glad70-before-LQ'!AJ30*$CG30*AJ$93</f>
        <v>2.0103208635149</v>
      </c>
      <c r="AK30" s="65">
        <f>'Glad70-before-LQ'!AK30*$CG30*AK$93</f>
        <v>7.745883958926</v>
      </c>
      <c r="AL30" s="65">
        <f>'Glad70-before-LQ'!AL30*$CG30*AL$93</f>
        <v>2.14643228078238</v>
      </c>
      <c r="AM30" s="65">
        <f>'Glad70-before-LQ'!AM30*$CG30*AM$93</f>
        <v>4.91043430192138</v>
      </c>
      <c r="AN30" s="65">
        <f>'Glad70-before-LQ'!AN30*$CG30*AN$93</f>
        <v>0.757905952584136</v>
      </c>
      <c r="AO30" s="65">
        <f>'Glad70-before-LQ'!AO30*$CG30*AO$93</f>
        <v>6.21723787288843</v>
      </c>
      <c r="AP30" s="65">
        <f>'Glad70-before-LQ'!AP30*$CG30*AP$93</f>
        <v>0.0614691449917143</v>
      </c>
      <c r="AQ30" s="65">
        <f>'Glad70-before-LQ'!AQ30*$CG30*AQ$93</f>
        <v>0.0423026613344491</v>
      </c>
      <c r="AR30" s="65">
        <f>'Glad70-before-LQ'!AR30*$CG30*AR$93</f>
        <v>0.125151430552037</v>
      </c>
      <c r="AS30" s="65">
        <f>'Glad70-before-LQ'!AS30*$CG30*AS$93</f>
        <v>5.39732848668807</v>
      </c>
      <c r="AT30" s="65">
        <f>'Glad70-before-LQ'!AT30*$CG30*AT$93</f>
        <v>0.0386592470417448</v>
      </c>
      <c r="AU30" s="65">
        <f>'Glad70-before-LQ'!AU30*$CG30*AU$93</f>
        <v>0.0758763879354846</v>
      </c>
      <c r="AV30" s="65">
        <f>'Glad70-before-LQ'!AV30*$CG30*AV$93</f>
        <v>0.00938622528927514</v>
      </c>
      <c r="AW30" s="65">
        <f>'Glad70-before-LQ'!AW30*$CG30*AW$93</f>
        <v>0.00708110531393787</v>
      </c>
      <c r="AX30" s="65">
        <f>'Glad70-before-LQ'!AX30*$CG30*AX$93</f>
        <v>0.183167797350895</v>
      </c>
      <c r="AY30" s="65">
        <f>'Glad70-before-LQ'!AY30*$CG30*AY$93</f>
        <v>0.00446367738751837</v>
      </c>
      <c r="AZ30" s="65">
        <f>'Glad70-before-LQ'!AZ30*$CG30*AZ$93</f>
        <v>0.135905302289197</v>
      </c>
      <c r="BA30" s="65">
        <f>'Glad70-before-LQ'!BA30*$CG30*BA$93</f>
        <v>0.0322624833817437</v>
      </c>
      <c r="BB30" s="65">
        <f>'Glad70-before-LQ'!BB30*$CG30*BB$93</f>
        <v>0.148259787874413</v>
      </c>
      <c r="BC30" s="65">
        <f>'Glad70-before-LQ'!BC30*$CG30*BC$93</f>
        <v>7.05296549635683</v>
      </c>
      <c r="BD30" s="65">
        <f>'Glad70-before-LQ'!BD30*$CG30*BD$93</f>
        <v>1.57872318383074</v>
      </c>
      <c r="BE30" s="65">
        <f>'Glad70-before-LQ'!BE30*$CG30*BE$93</f>
        <v>4.92426684718783</v>
      </c>
      <c r="BF30" s="65">
        <f>'Glad70-before-LQ'!BF30*$CG30*BF$93</f>
        <v>0.0156812812412168</v>
      </c>
      <c r="BG30" s="65">
        <f>'Glad70-before-LQ'!BG30*$CG30*BG$93</f>
        <v>0.742023398771293</v>
      </c>
      <c r="BH30" s="65">
        <f>'Glad70-before-LQ'!BH30*$CG30*BH$93</f>
        <v>0.172021167784253</v>
      </c>
      <c r="BI30" s="65">
        <f>'Glad70-before-LQ'!BI30*$CG30*BI$93</f>
        <v>9.029276112033211</v>
      </c>
      <c r="BJ30" s="65">
        <f>'Glad70-before-LQ'!BJ30*$CG30*BJ$93</f>
        <v>0.00276865583448399</v>
      </c>
      <c r="BK30" s="65">
        <f>'Glad70-before-LQ'!BK30*$CG30*BK$93</f>
        <v>0.803188343936759</v>
      </c>
      <c r="BL30" s="65">
        <f>'Glad70-before-LQ'!BL30*$CG30*BL$93</f>
        <v>3.19202381245305</v>
      </c>
      <c r="BM30" s="65">
        <f>'Glad70-before-LQ'!BM30*$CG30*BM$93</f>
        <v>0.237623855101041</v>
      </c>
      <c r="BN30" s="65">
        <f>'Glad70-before-LQ'!BN30*$CG30*BN$93</f>
        <v>0.07230727401997659</v>
      </c>
      <c r="BO30" s="65">
        <f>'Glad70-before-LQ'!BO30*$CG30*BO$93</f>
        <v>3.9532525442881</v>
      </c>
      <c r="BP30" s="65">
        <f>'Glad70-before-LQ'!BP30*$CG30*BP$93</f>
        <v>0.878938130512007</v>
      </c>
      <c r="BQ30" s="65">
        <f>'Glad70-before-LQ'!BQ30*$CG30*BQ$93</f>
        <v>0.0141511789096068</v>
      </c>
      <c r="BR30" s="65">
        <f>'Glad70-before-LQ'!BR30*$CG30*BR$93</f>
        <v>0.0709395617375933</v>
      </c>
      <c r="BS30" s="65">
        <f>'Glad70-before-LQ'!BS30*$CG30*BS$93</f>
        <v>0.0207424039978071</v>
      </c>
      <c r="BT30" s="65">
        <f>'Glad70-before-LQ'!BT30*$CG30*BT$93</f>
        <v>0.575302020164848</v>
      </c>
      <c r="BU30" s="65">
        <f>'Glad70-before-LQ'!BU30*$CG30*BU$93</f>
        <v>0.342400494594983</v>
      </c>
      <c r="BV30" s="11">
        <f>SUM(D30:BU30)</f>
        <v>288.248703681930</v>
      </c>
      <c r="BW30" s="66">
        <f>'Glad-base'!BW30*'Households'!$B$3/'Households'!$B$7</f>
        <v>41.1025946187745</v>
      </c>
      <c r="BX30" s="66">
        <f>'Glad-base'!BX30*'Households'!$B$3/'Households'!$B$7</f>
        <v>0.00391903813594233</v>
      </c>
      <c r="BY30" s="66">
        <f>'Glad-base'!BY30*'Businesses'!$B$4/'Businesses'!$C$4</f>
        <v>4.54146775005825</v>
      </c>
      <c r="BZ30" s="66">
        <f>'Glad-base'!BZ30*'Households'!$B$3/'Households'!$B$7</f>
        <v>2.91396054679712</v>
      </c>
      <c r="CA30" s="66">
        <f>'Glad-base'!CA30*'Households'!$B$3/'Households'!$B$7</f>
        <v>2.38300506852729</v>
      </c>
      <c r="CB30" s="70">
        <f>'Glad70-before-LQ'!CB30*$AC93</f>
        <v>0</v>
      </c>
      <c r="CC30" s="71">
        <f>'Exports'!D31*AC93</f>
        <v>53.4</v>
      </c>
      <c r="CD30" s="11">
        <f>SUM(BW30:CC30)</f>
        <v>104.344947022293</v>
      </c>
      <c r="CE30" s="11">
        <f>SUM(CD30,BV30)</f>
        <v>392.593650704223</v>
      </c>
      <c r="CF30" s="65">
        <v>0.0139249596713999</v>
      </c>
      <c r="CG30" s="65">
        <f>'Glad-id-output'!I28</f>
        <v>1</v>
      </c>
    </row>
    <row r="31" ht="20.05" customHeight="1">
      <c r="A31" t="s" s="58">
        <v>1</v>
      </c>
      <c r="B31" s="59">
        <v>27</v>
      </c>
      <c r="C31" t="s" s="60">
        <v>115</v>
      </c>
      <c r="D31" s="61">
        <f>'Glad70-before-LQ'!D31*$CG31*D$93</f>
        <v>0.0164066744494813</v>
      </c>
      <c r="E31" s="62">
        <f>'Glad70-before-LQ'!E31*$CG31*E$93</f>
        <v>0.0119633142729654</v>
      </c>
      <c r="F31" s="62">
        <f>'Glad70-before-LQ'!F31*$CG31*F$93</f>
        <v>1.01295811339154e-05</v>
      </c>
      <c r="G31" s="62">
        <f>'Glad70-before-LQ'!G31*$CG31*G$93</f>
        <v>1.12953460681169e-05</v>
      </c>
      <c r="H31" s="62">
        <f>'Glad70-before-LQ'!H31*$CG31*H$93</f>
        <v>2.17890438497144e-05</v>
      </c>
      <c r="I31" s="62">
        <f>'Glad70-before-LQ'!I31*$CG31*I$93</f>
        <v>0.164272792008545</v>
      </c>
      <c r="J31" s="62">
        <f>'Glad70-before-LQ'!J31*$CG31*J$93</f>
        <v>3.13776103256401</v>
      </c>
      <c r="K31" s="63">
        <f>'Glad70-before-LQ'!K31*$CG31*K$93</f>
        <v>261.38336</v>
      </c>
      <c r="L31" s="62">
        <f>'Glad70-before-LQ'!L31*$CG31*L$93</f>
        <v>0.0984107166058554</v>
      </c>
      <c r="M31" s="62">
        <f>'Glad70-before-LQ'!M31*$CG31*M$93</f>
        <v>2.28436429531387e-05</v>
      </c>
      <c r="N31" s="62">
        <f>'Glad70-before-LQ'!N31*$CG31*N$93</f>
        <v>0.0601326395830011</v>
      </c>
      <c r="O31" s="62">
        <f>'Glad70-before-LQ'!O31*$CG31*O$93</f>
        <v>0.0153737904120168</v>
      </c>
      <c r="P31" s="62">
        <f>'Glad70-before-LQ'!P31*$CG31*P$93</f>
        <v>0.00141693566549058</v>
      </c>
      <c r="Q31" s="62">
        <f>'Glad70-before-LQ'!Q31*$CG31*Q$93</f>
        <v>0.00505507998586186</v>
      </c>
      <c r="R31" s="62">
        <f>'Glad70-before-LQ'!R31*$CG31*R$93</f>
        <v>0.0038294872206193</v>
      </c>
      <c r="S31" s="62">
        <f>'Glad70-before-LQ'!S31*$CG31*S$93</f>
        <v>0.000835642331447739</v>
      </c>
      <c r="T31" s="62">
        <f>'Glad70-before-LQ'!T31*$CG31*T$93</f>
        <v>0.531549306324915</v>
      </c>
      <c r="U31" s="62">
        <f>'Glad70-before-LQ'!U31*$CG31*U$93</f>
        <v>6.15054628691434</v>
      </c>
      <c r="V31" s="62">
        <f>'Glad70-before-LQ'!V31*$CG31*V$93</f>
        <v>0.0386089679257479</v>
      </c>
      <c r="W31" s="62">
        <f>'Glad70-before-LQ'!W31*$CG31*W$93</f>
        <v>1.35814827659693</v>
      </c>
      <c r="X31" s="64">
        <f>'Glad70-before-LQ'!X31*$CG31*X$93</f>
        <v>0</v>
      </c>
      <c r="Y31" s="62">
        <f>'Glad70-before-LQ'!Y31*$CG31*Y$93</f>
        <v>0.231511986075825</v>
      </c>
      <c r="Z31" s="62">
        <f>'Glad70-before-LQ'!Z31*$CG31*Z$93</f>
        <v>0.015633882026338</v>
      </c>
      <c r="AA31" s="62">
        <f>'Glad70-before-LQ'!AA31*$CG31*AA$93</f>
        <v>0.0133227991844363</v>
      </c>
      <c r="AB31" s="62">
        <f>'Glad70-before-LQ'!AB31*$CG31*AB$93</f>
        <v>0.000629348327075562</v>
      </c>
      <c r="AC31" s="65">
        <f>'Glad70-before-LQ'!AC31*$CG31*AC$93</f>
        <v>4.59603929879433</v>
      </c>
      <c r="AD31" s="62">
        <f>'Glad70-before-LQ'!AD31*$CG31*AD$93</f>
        <v>0.951892307108676</v>
      </c>
      <c r="AE31" s="62">
        <f>'Glad70-before-LQ'!AE31*$CG31*AE$93</f>
        <v>4.92730907244074e-05</v>
      </c>
      <c r="AF31" s="62">
        <f>'Glad70-before-LQ'!AF31*$CG31*AF$93</f>
        <v>0.00257703769901719</v>
      </c>
      <c r="AG31" s="62">
        <f>'Glad70-before-LQ'!AG31*$CG31*AG$93</f>
        <v>0.000590155314126277</v>
      </c>
      <c r="AH31" s="62">
        <f>'Glad70-before-LQ'!AH31*$CG31*AH$93</f>
        <v>0.00176196265112855</v>
      </c>
      <c r="AI31" s="62">
        <f>'Glad70-before-LQ'!AI31*$CG31*AI$93</f>
        <v>0.0494918356597459</v>
      </c>
      <c r="AJ31" s="62">
        <f>'Glad70-before-LQ'!AJ31*$CG31*AJ$93</f>
        <v>0.022135579934001</v>
      </c>
      <c r="AK31" s="62">
        <f>'Glad70-before-LQ'!AK31*$CG31*AK$93</f>
        <v>0.0200297333124708</v>
      </c>
      <c r="AL31" s="62">
        <f>'Glad70-before-LQ'!AL31*$CG31*AL$93</f>
        <v>0.0153892483286415</v>
      </c>
      <c r="AM31" s="62">
        <f>'Glad70-before-LQ'!AM31*$CG31*AM$93</f>
        <v>0.496652831641648</v>
      </c>
      <c r="AN31" s="62">
        <f>'Glad70-before-LQ'!AN31*$CG31*AN$93</f>
        <v>0.211581785656554</v>
      </c>
      <c r="AO31" s="62">
        <f>'Glad70-before-LQ'!AO31*$CG31*AO$93</f>
        <v>0.000417989945462368</v>
      </c>
      <c r="AP31" s="62">
        <f>'Glad70-before-LQ'!AP31*$CG31*AP$93</f>
        <v>0.00333528295069185</v>
      </c>
      <c r="AQ31" s="62">
        <f>'Glad70-before-LQ'!AQ31*$CG31*AQ$93</f>
        <v>0.000784831825947164</v>
      </c>
      <c r="AR31" s="62">
        <f>'Glad70-before-LQ'!AR31*$CG31*AR$93</f>
        <v>9.116487360916171e-05</v>
      </c>
      <c r="AS31" s="62">
        <f>'Glad70-before-LQ'!AS31*$CG31*AS$93</f>
        <v>0.213148851177825</v>
      </c>
      <c r="AT31" s="62">
        <f>'Glad70-before-LQ'!AT31*$CG31*AT$93</f>
        <v>0.00309114307632959</v>
      </c>
      <c r="AU31" s="62">
        <f>'Glad70-before-LQ'!AU31*$CG31*AU$93</f>
        <v>0.00057670252684648</v>
      </c>
      <c r="AV31" s="62">
        <f>'Glad70-before-LQ'!AV31*$CG31*AV$93</f>
        <v>2.52118399081464e-06</v>
      </c>
      <c r="AW31" s="62">
        <f>'Glad70-before-LQ'!AW31*$CG31*AW$93</f>
        <v>6.01072819427512e-07</v>
      </c>
      <c r="AX31" s="62">
        <f>'Glad70-before-LQ'!AX31*$CG31*AX$93</f>
        <v>0.00127894515482654</v>
      </c>
      <c r="AY31" s="62">
        <f>'Glad70-before-LQ'!AY31*$CG31*AY$93</f>
        <v>8.81975377893375e-07</v>
      </c>
      <c r="AZ31" s="62">
        <f>'Glad70-before-LQ'!AZ31*$CG31*AZ$93</f>
        <v>2.95549333873479e-05</v>
      </c>
      <c r="BA31" s="62">
        <f>'Glad70-before-LQ'!BA31*$CG31*BA$93</f>
        <v>7.31097162613054e-05</v>
      </c>
      <c r="BB31" s="62">
        <f>'Glad70-before-LQ'!BB31*$CG31*BB$93</f>
        <v>2.58349695541978e-05</v>
      </c>
      <c r="BC31" s="62">
        <f>'Glad70-before-LQ'!BC31*$CG31*BC$93</f>
        <v>0.0366363926418507</v>
      </c>
      <c r="BD31" s="62">
        <f>'Glad70-before-LQ'!BD31*$CG31*BD$93</f>
        <v>0.0143434015243179</v>
      </c>
      <c r="BE31" s="62">
        <f>'Glad70-before-LQ'!BE31*$CG31*BE$93</f>
        <v>0.181486307300037</v>
      </c>
      <c r="BF31" s="62">
        <f>'Glad70-before-LQ'!BF31*$CG31*BF$93</f>
        <v>6.75352487239844e-06</v>
      </c>
      <c r="BG31" s="62">
        <f>'Glad70-before-LQ'!BG31*$CG31*BG$93</f>
        <v>0.0495726782246608</v>
      </c>
      <c r="BH31" s="62">
        <f>'Glad70-before-LQ'!BH31*$CG31*BH$93</f>
        <v>8.759584600348601e-05</v>
      </c>
      <c r="BI31" s="62">
        <f>'Glad70-before-LQ'!BI31*$CG31*BI$93</f>
        <v>0.0266942436865116</v>
      </c>
      <c r="BJ31" s="62">
        <f>'Glad70-before-LQ'!BJ31*$CG31*BJ$93</f>
        <v>8.00262995758162e-05</v>
      </c>
      <c r="BK31" s="62">
        <f>'Glad70-before-LQ'!BK31*$CG31*BK$93</f>
        <v>0.0254176539566095</v>
      </c>
      <c r="BL31" s="62">
        <f>'Glad70-before-LQ'!BL31*$CG31*BL$93</f>
        <v>0.142882030330576</v>
      </c>
      <c r="BM31" s="62">
        <f>'Glad70-before-LQ'!BM31*$CG31*BM$93</f>
        <v>0.0163942084142953</v>
      </c>
      <c r="BN31" s="62">
        <f>'Glad70-before-LQ'!BN31*$CG31*BN$93</f>
        <v>0.00175684240884363</v>
      </c>
      <c r="BO31" s="62">
        <f>'Glad70-before-LQ'!BO31*$CG31*BO$93</f>
        <v>0.0995954802465701</v>
      </c>
      <c r="BP31" s="62">
        <f>'Glad70-before-LQ'!BP31*$CG31*BP$93</f>
        <v>0.0840182507782177</v>
      </c>
      <c r="BQ31" s="62">
        <f>'Glad70-before-LQ'!BQ31*$CG31*BQ$93</f>
        <v>0.000341992056804406</v>
      </c>
      <c r="BR31" s="62">
        <f>'Glad70-before-LQ'!BR31*$CG31*BR$93</f>
        <v>0.00101759028819985</v>
      </c>
      <c r="BS31" s="62">
        <f>'Glad70-before-LQ'!BS31*$CG31*BS$93</f>
        <v>0.000321357105146361</v>
      </c>
      <c r="BT31" s="62">
        <f>'Glad70-before-LQ'!BT31*$CG31*BT$93</f>
        <v>0.0334065877251836</v>
      </c>
      <c r="BU31" s="62">
        <f>'Glad70-before-LQ'!BU31*$CG31*BU$93</f>
        <v>0.0310500348533143</v>
      </c>
      <c r="BV31" s="4">
        <f>SUM(D31:BU31)</f>
        <v>280.574992907874</v>
      </c>
      <c r="BW31" s="66">
        <f>'Glad-base'!BW31*'Households'!$B$3/'Households'!$B$7</f>
        <v>3.57947752949537</v>
      </c>
      <c r="BX31" s="66">
        <f>'Glad-base'!BX31*'Households'!$B$3/'Households'!$B$7</f>
        <v>4.77676622039135e-06</v>
      </c>
      <c r="BY31" s="66">
        <f>'Glad-base'!BY31*'Businesses'!$B$4/'Businesses'!$C$4</f>
        <v>0.0256723145077727</v>
      </c>
      <c r="BZ31" s="66">
        <f>'Glad-base'!BZ31*'Households'!$B$3/'Households'!$B$7</f>
        <v>0.00240898291452111</v>
      </c>
      <c r="CA31" s="66">
        <f>'Glad-base'!CA31*'Households'!$B$3/'Households'!$B$7</f>
        <v>0.0116111244902163</v>
      </c>
      <c r="CB31" s="66">
        <f>'Glad-base'!CB31*'Glad-id-output'!B29/'Glad-id-output'!E29</f>
        <v>1.96302869052453e-05</v>
      </c>
      <c r="CC31" s="62">
        <f>'Exports'!D32</f>
        <v>0.2</v>
      </c>
      <c r="CD31" s="4">
        <f>SUM(BW31:CC31)</f>
        <v>3.81919435846101</v>
      </c>
      <c r="CE31" s="4">
        <f>SUM(CD31,BV31)</f>
        <v>284.394187266335</v>
      </c>
      <c r="CF31" s="67">
        <v>0.000647864254298525</v>
      </c>
      <c r="CG31" s="67">
        <f>'Glad-id-output'!I29</f>
        <v>1</v>
      </c>
    </row>
    <row r="32" ht="20.05" customHeight="1">
      <c r="A32" t="s" s="58">
        <v>1</v>
      </c>
      <c r="B32" s="59">
        <v>28</v>
      </c>
      <c r="C32" t="s" s="60">
        <v>192</v>
      </c>
      <c r="D32" s="61">
        <f>'Glad70-before-LQ'!D32*$CG32*D$93</f>
        <v>2.3276457849029</v>
      </c>
      <c r="E32" s="62">
        <f>'Glad70-before-LQ'!E32*$CG32*E$93</f>
        <v>0.00512851834370679</v>
      </c>
      <c r="F32" s="62">
        <f>'Glad70-before-LQ'!F32*$CG32*F$93</f>
        <v>6.789557084354121e-05</v>
      </c>
      <c r="G32" s="62">
        <f>'Glad70-before-LQ'!G32*$CG32*G$93</f>
        <v>0.00647401677272594</v>
      </c>
      <c r="H32" s="62">
        <f>'Glad70-before-LQ'!H32*$CG32*H$93</f>
        <v>0.0151469088103017</v>
      </c>
      <c r="I32" s="62">
        <f>'Glad70-before-LQ'!I32*$CG32*I$93</f>
        <v>0.085367004273497</v>
      </c>
      <c r="J32" s="62">
        <f>'Glad70-before-LQ'!J32*$CG32*J$93</f>
        <v>0.206836450812779</v>
      </c>
      <c r="K32" s="63">
        <f>'Glad70-before-LQ'!K32*$CG32*K$93</f>
        <v>0.18</v>
      </c>
      <c r="L32" s="62">
        <f>'Glad70-before-LQ'!L32*$CG32*L$93</f>
        <v>0.06841523551886131</v>
      </c>
      <c r="M32" s="62">
        <f>'Glad70-before-LQ'!M32*$CG32*M$93</f>
        <v>0.0389027239491951</v>
      </c>
      <c r="N32" s="62">
        <f>'Glad70-before-LQ'!N32*$CG32*N$93</f>
        <v>0.07398926441931809</v>
      </c>
      <c r="O32" s="62">
        <f>'Glad70-before-LQ'!O32*$CG32*O$93</f>
        <v>0.0584496073797101</v>
      </c>
      <c r="P32" s="62">
        <f>'Glad70-before-LQ'!P32*$CG32*P$93</f>
        <v>0.0091553976221108</v>
      </c>
      <c r="Q32" s="62">
        <f>'Glad70-before-LQ'!Q32*$CG32*Q$93</f>
        <v>0.0110501779292359</v>
      </c>
      <c r="R32" s="62">
        <f>'Glad70-before-LQ'!R32*$CG32*R$93</f>
        <v>0.0181764058643661</v>
      </c>
      <c r="S32" s="62">
        <f>'Glad70-before-LQ'!S32*$CG32*S$93</f>
        <v>0.00521651077578308</v>
      </c>
      <c r="T32" s="62">
        <f>'Glad70-before-LQ'!T32*$CG32*T$93</f>
        <v>0.531940067525782</v>
      </c>
      <c r="U32" s="62">
        <f>'Glad70-before-LQ'!U32*$CG32*U$93</f>
        <v>2.6772601635524</v>
      </c>
      <c r="V32" s="62">
        <f>'Glad70-before-LQ'!V32*$CG32*V$93</f>
        <v>0.0441563147686613</v>
      </c>
      <c r="W32" s="62">
        <f>'Glad70-before-LQ'!W32*$CG32*W$93</f>
        <v>1.37041243209985</v>
      </c>
      <c r="X32" s="64">
        <f>'Glad70-before-LQ'!X32*$CG32*X$93</f>
        <v>0</v>
      </c>
      <c r="Y32" s="62">
        <f>'Glad70-before-LQ'!Y32*$CG32*Y$93</f>
        <v>0.229891816339261</v>
      </c>
      <c r="Z32" s="62">
        <f>'Glad70-before-LQ'!Z32*$CG32*Z$93</f>
        <v>0.171852454158552</v>
      </c>
      <c r="AA32" s="62">
        <f>'Glad70-before-LQ'!AA32*$CG32*AA$93</f>
        <v>0.141189164295671</v>
      </c>
      <c r="AB32" s="62">
        <f>'Glad70-before-LQ'!AB32*$CG32*AB$93</f>
        <v>0.00261782626076812</v>
      </c>
      <c r="AC32" s="65">
        <f>'Glad70-before-LQ'!AC32*$CG32*AC$93</f>
        <v>1.0390619424543</v>
      </c>
      <c r="AD32" s="62">
        <f>'Glad70-before-LQ'!AD32*$CG32*AD$93</f>
        <v>0.00156025148362714</v>
      </c>
      <c r="AE32" s="62">
        <f>'Glad70-before-LQ'!AE32*$CG32*AE$93</f>
        <v>1.747828922169</v>
      </c>
      <c r="AF32" s="62">
        <f>'Glad70-before-LQ'!AF32*$CG32*AF$93</f>
        <v>1.04678845377434</v>
      </c>
      <c r="AG32" s="62">
        <f>'Glad70-before-LQ'!AG32*$CG32*AG$93</f>
        <v>0.848300780928041</v>
      </c>
      <c r="AH32" s="62">
        <f>'Glad70-before-LQ'!AH32*$CG32*AH$93</f>
        <v>1.28380897610712</v>
      </c>
      <c r="AI32" s="62">
        <f>'Glad70-before-LQ'!AI32*$CG32*AI$93</f>
        <v>1.86356503725518</v>
      </c>
      <c r="AJ32" s="62">
        <f>'Glad70-before-LQ'!AJ32*$CG32*AJ$93</f>
        <v>0.21592946868453</v>
      </c>
      <c r="AK32" s="62">
        <f>'Glad70-before-LQ'!AK32*$CG32*AK$93</f>
        <v>0.20376887536863</v>
      </c>
      <c r="AL32" s="62">
        <f>'Glad70-before-LQ'!AL32*$CG32*AL$93</f>
        <v>0.2896707631315</v>
      </c>
      <c r="AM32" s="62">
        <f>'Glad70-before-LQ'!AM32*$CG32*AM$93</f>
        <v>1.32227322924272</v>
      </c>
      <c r="AN32" s="62">
        <f>'Glad70-before-LQ'!AN32*$CG32*AN$93</f>
        <v>0.462184196849495</v>
      </c>
      <c r="AO32" s="62">
        <f>'Glad70-before-LQ'!AO32*$CG32*AO$93</f>
        <v>0.12274124641616</v>
      </c>
      <c r="AP32" s="62">
        <f>'Glad70-before-LQ'!AP32*$CG32*AP$93</f>
        <v>0.112840032060374</v>
      </c>
      <c r="AQ32" s="62">
        <f>'Glad70-before-LQ'!AQ32*$CG32*AQ$93</f>
        <v>0.00525697255528501</v>
      </c>
      <c r="AR32" s="62">
        <f>'Glad70-before-LQ'!AR32*$CG32*AR$93</f>
        <v>0.00730341203703236</v>
      </c>
      <c r="AS32" s="62">
        <f>'Glad70-before-LQ'!AS32*$CG32*AS$93</f>
        <v>0.479047300721252</v>
      </c>
      <c r="AT32" s="62">
        <f>'Glad70-before-LQ'!AT32*$CG32*AT$93</f>
        <v>0.0154964589994495</v>
      </c>
      <c r="AU32" s="62">
        <f>'Glad70-before-LQ'!AU32*$CG32*AU$93</f>
        <v>0.00662723819178443</v>
      </c>
      <c r="AV32" s="62">
        <f>'Glad70-before-LQ'!AV32*$CG32*AV$93</f>
        <v>0.00251499995461076</v>
      </c>
      <c r="AW32" s="62">
        <f>'Glad70-before-LQ'!AW32*$CG32*AW$93</f>
        <v>0.000711349646031813</v>
      </c>
      <c r="AX32" s="62">
        <f>'Glad70-before-LQ'!AX32*$CG32*AX$93</f>
        <v>0.07814604699789179</v>
      </c>
      <c r="AY32" s="62">
        <f>'Glad70-before-LQ'!AY32*$CG32*AY$93</f>
        <v>0.00213614436525776</v>
      </c>
      <c r="AZ32" s="62">
        <f>'Glad70-before-LQ'!AZ32*$CG32*AZ$93</f>
        <v>0.0207438581004965</v>
      </c>
      <c r="BA32" s="62">
        <f>'Glad70-before-LQ'!BA32*$CG32*BA$93</f>
        <v>0.0211264829211963</v>
      </c>
      <c r="BB32" s="62">
        <f>'Glad70-before-LQ'!BB32*$CG32*BB$93</f>
        <v>0.0592950726653403</v>
      </c>
      <c r="BC32" s="62">
        <f>'Glad70-before-LQ'!BC32*$CG32*BC$93</f>
        <v>1.63484642727391</v>
      </c>
      <c r="BD32" s="62">
        <f>'Glad70-before-LQ'!BD32*$CG32*BD$93</f>
        <v>1.56799706140668</v>
      </c>
      <c r="BE32" s="62">
        <f>'Glad70-before-LQ'!BE32*$CG32*BE$93</f>
        <v>6.36557748788543</v>
      </c>
      <c r="BF32" s="62">
        <f>'Glad70-before-LQ'!BF32*$CG32*BF$93</f>
        <v>0.000675649812234227</v>
      </c>
      <c r="BG32" s="62">
        <f>'Glad70-before-LQ'!BG32*$CG32*BG$93</f>
        <v>1.63925383681584</v>
      </c>
      <c r="BH32" s="62">
        <f>'Glad70-before-LQ'!BH32*$CG32*BH$93</f>
        <v>0.447148213847193</v>
      </c>
      <c r="BI32" s="62">
        <f>'Glad70-before-LQ'!BI32*$CG32*BI$93</f>
        <v>0.510014271800263</v>
      </c>
      <c r="BJ32" s="62">
        <f>'Glad70-before-LQ'!BJ32*$CG32*BJ$93</f>
        <v>0.00377958166907986</v>
      </c>
      <c r="BK32" s="62">
        <f>'Glad70-before-LQ'!BK32*$CG32*BK$93</f>
        <v>1.07589732308557</v>
      </c>
      <c r="BL32" s="62">
        <f>'Glad70-before-LQ'!BL32*$CG32*BL$93</f>
        <v>0.930091472471916</v>
      </c>
      <c r="BM32" s="62">
        <f>'Glad70-before-LQ'!BM32*$CG32*BM$93</f>
        <v>0.153827524922796</v>
      </c>
      <c r="BN32" s="62">
        <f>'Glad70-before-LQ'!BN32*$CG32*BN$93</f>
        <v>0.0128012564974534</v>
      </c>
      <c r="BO32" s="62">
        <f>'Glad70-before-LQ'!BO32*$CG32*BO$93</f>
        <v>2.65867972547202</v>
      </c>
      <c r="BP32" s="62">
        <f>'Glad70-before-LQ'!BP32*$CG32*BP$93</f>
        <v>0.870828290204275</v>
      </c>
      <c r="BQ32" s="62">
        <f>'Glad70-before-LQ'!BQ32*$CG32*BQ$93</f>
        <v>0.009174960593088191</v>
      </c>
      <c r="BR32" s="62">
        <f>'Glad70-before-LQ'!BR32*$CG32*BR$93</f>
        <v>0.284755470157498</v>
      </c>
      <c r="BS32" s="62">
        <f>'Glad70-before-LQ'!BS32*$CG32*BS$93</f>
        <v>0.00619491576646669</v>
      </c>
      <c r="BT32" s="62">
        <f>'Glad70-before-LQ'!BT32*$CG32*BT$93</f>
        <v>0.70727570659128</v>
      </c>
      <c r="BU32" s="62">
        <f>'Glad70-before-LQ'!BU32*$CG32*BU$93</f>
        <v>0.274946465657004</v>
      </c>
      <c r="BV32" s="4">
        <f>SUM(D32:BU32)</f>
        <v>38.6918352969569</v>
      </c>
      <c r="BW32" s="66">
        <f>'Glad-base'!BW32*'Households'!$B$3/'Households'!$B$7</f>
        <v>29.3241543381565</v>
      </c>
      <c r="BX32" s="66">
        <f>'Glad-base'!BX32*'Households'!$B$3/'Households'!$B$7</f>
        <v>2.20962965162719</v>
      </c>
      <c r="BY32" s="66">
        <f>'Glad-base'!BY32*'Businesses'!$B$4/'Businesses'!$C$4</f>
        <v>1.45598158554198</v>
      </c>
      <c r="BZ32" s="66">
        <f>'Glad-base'!BZ32*'Households'!$B$3/'Households'!$B$7</f>
        <v>0.933632392430484</v>
      </c>
      <c r="CA32" s="66">
        <f>'Glad-base'!CA32*'Households'!$B$3/'Households'!$B$7</f>
        <v>0.765089868753862</v>
      </c>
      <c r="CB32" s="66">
        <f>'Glad-base'!CB32*'Glad-id-output'!B30/'Glad-id-output'!E30</f>
        <v>9.75800424150029e-05</v>
      </c>
      <c r="CC32" s="62">
        <f>'Exports'!D33</f>
        <v>3</v>
      </c>
      <c r="CD32" s="4">
        <f>SUM(BW32:CC32)</f>
        <v>37.6885854165524</v>
      </c>
      <c r="CE32" s="4">
        <f>SUM(CD32,BV32)</f>
        <v>76.3804207135093</v>
      </c>
      <c r="CF32" s="67">
        <v>0.0032204634460397</v>
      </c>
      <c r="CG32" s="67">
        <f>'Glad-id-output'!I30</f>
        <v>1</v>
      </c>
    </row>
    <row r="33" ht="20.05" customHeight="1">
      <c r="A33" t="s" s="58">
        <v>1</v>
      </c>
      <c r="B33" s="59">
        <v>29</v>
      </c>
      <c r="C33" t="s" s="60">
        <v>193</v>
      </c>
      <c r="D33" s="61">
        <f>'Glad70-before-LQ'!D33*$CG33*D$93</f>
        <v>0.666064608156675</v>
      </c>
      <c r="E33" s="62">
        <f>'Glad70-before-LQ'!E33*$CG33*E$93</f>
        <v>3.71280836969645e-05</v>
      </c>
      <c r="F33" s="62">
        <f>'Glad70-before-LQ'!F33*$CG33*F$93</f>
        <v>0.00114080985364934</v>
      </c>
      <c r="G33" s="62">
        <f>'Glad70-before-LQ'!G33*$CG33*G$93</f>
        <v>0.0324545017131914</v>
      </c>
      <c r="H33" s="62">
        <f>'Glad70-before-LQ'!H33*$CG33*H$93</f>
        <v>0.014798933144055</v>
      </c>
      <c r="I33" s="62">
        <f>'Glad70-before-LQ'!I33*$CG33*I$93</f>
        <v>0.06996313749078389</v>
      </c>
      <c r="J33" s="62">
        <f>'Glad70-before-LQ'!J33*$CG33*J$93</f>
        <v>7.04087432481399</v>
      </c>
      <c r="K33" s="63">
        <f>'Glad70-before-LQ'!K33*$CG33*K$93</f>
        <v>5.40222023306398</v>
      </c>
      <c r="L33" s="62">
        <f>'Glad70-before-LQ'!L33*$CG33*L$93</f>
        <v>0.0305283641989007</v>
      </c>
      <c r="M33" s="62">
        <f>'Glad70-before-LQ'!M33*$CG33*M$93</f>
        <v>0.0164017356403536</v>
      </c>
      <c r="N33" s="62">
        <f>'Glad70-before-LQ'!N33*$CG33*N$93</f>
        <v>0.0808490350951831</v>
      </c>
      <c r="O33" s="62">
        <f>'Glad70-before-LQ'!O33*$CG33*O$93</f>
        <v>0.0705949132801794</v>
      </c>
      <c r="P33" s="62">
        <f>'Glad70-before-LQ'!P33*$CG33*P$93</f>
        <v>0.010428423231144</v>
      </c>
      <c r="Q33" s="62">
        <f>'Glad70-before-LQ'!Q33*$CG33*Q$93</f>
        <v>0.0137079278623048</v>
      </c>
      <c r="R33" s="62">
        <f>'Glad70-before-LQ'!R33*$CG33*R$93</f>
        <v>0.00192773675895458</v>
      </c>
      <c r="S33" s="62">
        <f>'Glad70-before-LQ'!S33*$CG33*S$93</f>
        <v>0.00773628340467121</v>
      </c>
      <c r="T33" s="62">
        <f>'Glad70-before-LQ'!T33*$CG33*T$93</f>
        <v>0.127480380834448</v>
      </c>
      <c r="U33" s="62">
        <f>'Glad70-before-LQ'!U33*$CG33*U$93</f>
        <v>1.10767213044042</v>
      </c>
      <c r="V33" s="62">
        <f>'Glad70-before-LQ'!V33*$CG33*V$93</f>
        <v>0.0490698054770564</v>
      </c>
      <c r="W33" s="62">
        <f>'Glad70-before-LQ'!W33*$CG33*W$93</f>
        <v>1.71738778177001</v>
      </c>
      <c r="X33" s="64">
        <f>'Glad70-before-LQ'!X33*$CG33*X$93</f>
        <v>0</v>
      </c>
      <c r="Y33" s="62">
        <f>'Glad70-before-LQ'!Y33*$CG33*Y$93</f>
        <v>1.31396444595905</v>
      </c>
      <c r="Z33" s="62">
        <f>'Glad70-before-LQ'!Z33*$CG33*Z$93</f>
        <v>0.186808559218547</v>
      </c>
      <c r="AA33" s="62">
        <f>'Glad70-before-LQ'!AA33*$CG33*AA$93</f>
        <v>0.237967469431444</v>
      </c>
      <c r="AB33" s="62">
        <f>'Glad70-before-LQ'!AB33*$CG33*AB$93</f>
        <v>0.0144094583438814</v>
      </c>
      <c r="AC33" s="65">
        <f>'Glad70-before-LQ'!AC33*$CG33*AC$93</f>
        <v>2.80039075388194</v>
      </c>
      <c r="AD33" s="62">
        <f>'Glad70-before-LQ'!AD33*$CG33*AD$93</f>
        <v>0.00581393381807497</v>
      </c>
      <c r="AE33" s="62">
        <f>'Glad70-before-LQ'!AE33*$CG33*AE$93</f>
        <v>0.122188891791571</v>
      </c>
      <c r="AF33" s="62">
        <f>'Glad70-before-LQ'!AF33*$CG33*AF$93</f>
        <v>8.769548704857399</v>
      </c>
      <c r="AG33" s="62">
        <f>'Glad70-before-LQ'!AG33*$CG33*AG$93</f>
        <v>0.442585013579074</v>
      </c>
      <c r="AH33" s="62">
        <f>'Glad70-before-LQ'!AH33*$CG33*AH$93</f>
        <v>4.07932958535918</v>
      </c>
      <c r="AI33" s="62">
        <f>'Glad70-before-LQ'!AI33*$CG33*AI$93</f>
        <v>2.76884275701838</v>
      </c>
      <c r="AJ33" s="62">
        <f>'Glad70-before-LQ'!AJ33*$CG33*AJ$93</f>
        <v>1.65353527751978</v>
      </c>
      <c r="AK33" s="62">
        <f>'Glad70-before-LQ'!AK33*$CG33*AK$93</f>
        <v>0.788035650057986</v>
      </c>
      <c r="AL33" s="62">
        <f>'Glad70-before-LQ'!AL33*$CG33*AL$93</f>
        <v>0.15268623508949</v>
      </c>
      <c r="AM33" s="62">
        <f>'Glad70-before-LQ'!AM33*$CG33*AM$93</f>
        <v>0.84658686642609</v>
      </c>
      <c r="AN33" s="62">
        <f>'Glad70-before-LQ'!AN33*$CG33*AN$93</f>
        <v>1.34899149696674</v>
      </c>
      <c r="AO33" s="62">
        <f>'Glad70-before-LQ'!AO33*$CG33*AO$93</f>
        <v>0.356771738477496</v>
      </c>
      <c r="AP33" s="62">
        <f>'Glad70-before-LQ'!AP33*$CG33*AP$93</f>
        <v>0.733818721362248</v>
      </c>
      <c r="AQ33" s="62">
        <f>'Glad70-before-LQ'!AQ33*$CG33*AQ$93</f>
        <v>0.0223961272593284</v>
      </c>
      <c r="AR33" s="62">
        <f>'Glad70-before-LQ'!AR33*$CG33*AR$93</f>
        <v>0.0481909621583771</v>
      </c>
      <c r="AS33" s="62">
        <f>'Glad70-before-LQ'!AS33*$CG33*AS$93</f>
        <v>2.68880740259377</v>
      </c>
      <c r="AT33" s="62">
        <f>'Glad70-before-LQ'!AT33*$CG33*AT$93</f>
        <v>0.00145379509279239</v>
      </c>
      <c r="AU33" s="62">
        <f>'Glad70-before-LQ'!AU33*$CG33*AU$93</f>
        <v>0.0116018226742309</v>
      </c>
      <c r="AV33" s="62">
        <f>'Glad70-before-LQ'!AV33*$CG33*AV$93</f>
        <v>0.000892546702257645</v>
      </c>
      <c r="AW33" s="62">
        <f>'Glad70-before-LQ'!AW33*$CG33*AW$93</f>
        <v>0.000296916615623426</v>
      </c>
      <c r="AX33" s="62">
        <f>'Glad70-before-LQ'!AX33*$CG33*AX$93</f>
        <v>0.514327161121319</v>
      </c>
      <c r="AY33" s="62">
        <f>'Glad70-before-LQ'!AY33*$CG33*AY$93</f>
        <v>0.000316188172974775</v>
      </c>
      <c r="AZ33" s="62">
        <f>'Glad70-before-LQ'!AZ33*$CG33*AZ$93</f>
        <v>0.0297912005224735</v>
      </c>
      <c r="BA33" s="62">
        <f>'Glad70-before-LQ'!BA33*$CG33*BA$93</f>
        <v>0.0162674681377207</v>
      </c>
      <c r="BB33" s="62">
        <f>'Glad70-before-LQ'!BB33*$CG33*BB$93</f>
        <v>0.157117897572831</v>
      </c>
      <c r="BC33" s="62">
        <f>'Glad70-before-LQ'!BC33*$CG33*BC$93</f>
        <v>0.715799376330862</v>
      </c>
      <c r="BD33" s="62">
        <f>'Glad70-before-LQ'!BD33*$CG33*BD$93</f>
        <v>1.52872175639288</v>
      </c>
      <c r="BE33" s="62">
        <f>'Glad70-before-LQ'!BE33*$CG33*BE$93</f>
        <v>5.42376511972497</v>
      </c>
      <c r="BF33" s="62">
        <f>'Glad70-before-LQ'!BF33*$CG33*BF$93</f>
        <v>0.166156505210628</v>
      </c>
      <c r="BG33" s="62">
        <f>'Glad70-before-LQ'!BG33*$CG33*BG$93</f>
        <v>3.74460296997329</v>
      </c>
      <c r="BH33" s="62">
        <f>'Glad70-before-LQ'!BH33*$CG33*BH$93</f>
        <v>0.947958904930175</v>
      </c>
      <c r="BI33" s="62">
        <f>'Glad70-before-LQ'!BI33*$CG33*BI$93</f>
        <v>0.111433948335274</v>
      </c>
      <c r="BJ33" s="62">
        <f>'Glad70-before-LQ'!BJ33*$CG33*BJ$93</f>
        <v>0.00395895983891569</v>
      </c>
      <c r="BK33" s="62">
        <f>'Glad70-before-LQ'!BK33*$CG33*BK$93</f>
        <v>1.41594093037046</v>
      </c>
      <c r="BL33" s="62">
        <f>'Glad70-before-LQ'!BL33*$CG33*BL$93</f>
        <v>0.536756273049142</v>
      </c>
      <c r="BM33" s="62">
        <f>'Glad70-before-LQ'!BM33*$CG33*BM$93</f>
        <v>0.142913813134321</v>
      </c>
      <c r="BN33" s="62">
        <f>'Glad70-before-LQ'!BN33*$CG33*BN$93</f>
        <v>0.187252035267125</v>
      </c>
      <c r="BO33" s="62">
        <f>'Glad70-before-LQ'!BO33*$CG33*BO$93</f>
        <v>9.292437907218289</v>
      </c>
      <c r="BP33" s="62">
        <f>'Glad70-before-LQ'!BP33*$CG33*BP$93</f>
        <v>1.24935617234019</v>
      </c>
      <c r="BQ33" s="62">
        <f>'Glad70-before-LQ'!BQ33*$CG33*BQ$93</f>
        <v>0.0670014792195404</v>
      </c>
      <c r="BR33" s="62">
        <f>'Glad70-before-LQ'!BR33*$CG33*BR$93</f>
        <v>0.035178531609427</v>
      </c>
      <c r="BS33" s="62">
        <f>'Glad70-before-LQ'!BS33*$CG33*BS$93</f>
        <v>0.00445167505551703</v>
      </c>
      <c r="BT33" s="62">
        <f>'Glad70-before-LQ'!BT33*$CG33*BT$93</f>
        <v>0.270503294403163</v>
      </c>
      <c r="BU33" s="62">
        <f>'Glad70-before-LQ'!BU33*$CG33*BU$93</f>
        <v>0.253627196299049</v>
      </c>
      <c r="BV33" s="4">
        <f>SUM(D33:BU33)</f>
        <v>72.6728900907989</v>
      </c>
      <c r="BW33" s="66">
        <f>'Glad-base'!BW33*'Households'!$B$3/'Households'!$B$7</f>
        <v>1.44930012895984</v>
      </c>
      <c r="BX33" s="66">
        <f>'Glad-base'!BX33*'Households'!$B$3/'Households'!$B$7</f>
        <v>1.54772868095778</v>
      </c>
      <c r="BY33" s="66">
        <f>'Glad-base'!BY33*'Businesses'!$B$4/'Businesses'!$C$4</f>
        <v>0.258038290254015</v>
      </c>
      <c r="BZ33" s="66">
        <f>'Glad-base'!BZ33*'Households'!$B$3/'Households'!$B$7</f>
        <v>0.043022840607621</v>
      </c>
      <c r="CA33" s="66">
        <f>'Glad-base'!CA33*'Households'!$B$3/'Households'!$B$7</f>
        <v>0.107638157270855</v>
      </c>
      <c r="CB33" s="66">
        <f>'Glad-base'!CB33*'Glad-id-output'!B31/'Glad-id-output'!E31</f>
        <v>0.000321924925528848</v>
      </c>
      <c r="CC33" s="62">
        <f>'Exports'!D34</f>
        <v>37.7</v>
      </c>
      <c r="CD33" s="4">
        <f>SUM(BW33:CC33)</f>
        <v>41.1060500229756</v>
      </c>
      <c r="CE33" s="4">
        <f>SUM(CD33,BV33)</f>
        <v>113.778940113775</v>
      </c>
      <c r="CF33" s="67">
        <v>0.008191473932031739</v>
      </c>
      <c r="CG33" s="67">
        <f>'Glad-id-output'!I31</f>
        <v>1</v>
      </c>
    </row>
    <row r="34" ht="20.05" customHeight="1">
      <c r="A34" t="s" s="58">
        <v>1</v>
      </c>
      <c r="B34" s="59">
        <v>30</v>
      </c>
      <c r="C34" t="s" s="60">
        <v>194</v>
      </c>
      <c r="D34" s="61">
        <f>'Glad70-before-LQ'!D34*$CG34*D$93</f>
        <v>0.630941072207915</v>
      </c>
      <c r="E34" s="62">
        <f>'Glad70-before-LQ'!E34*$CG34*E$93</f>
        <v>0.0226182671617399</v>
      </c>
      <c r="F34" s="62">
        <f>'Glad70-before-LQ'!F34*$CG34*F$93</f>
        <v>0.000492790433541831</v>
      </c>
      <c r="G34" s="62">
        <f>'Glad70-before-LQ'!G34*$CG34*G$93</f>
        <v>0.0204676129443516</v>
      </c>
      <c r="H34" s="62">
        <f>'Glad70-before-LQ'!H34*$CG34*H$93</f>
        <v>0.0425191865280006</v>
      </c>
      <c r="I34" s="62">
        <f>'Glad70-before-LQ'!I34*$CG34*I$93</f>
        <v>0.283177192409482</v>
      </c>
      <c r="J34" s="62">
        <f>'Glad70-before-LQ'!J34*$CG34*J$93</f>
        <v>17.3651687096412</v>
      </c>
      <c r="K34" s="63">
        <f>'Glad70-before-LQ'!K34*$CG34*K$93</f>
        <v>0.275308099185498</v>
      </c>
      <c r="L34" s="62">
        <f>'Glad70-before-LQ'!L34*$CG34*L$93</f>
        <v>0.310836060427755</v>
      </c>
      <c r="M34" s="62">
        <f>'Glad70-before-LQ'!M34*$CG34*M$93</f>
        <v>0.07261423003728951</v>
      </c>
      <c r="N34" s="62">
        <f>'Glad70-before-LQ'!N34*$CG34*N$93</f>
        <v>0.009866387927524201</v>
      </c>
      <c r="O34" s="62">
        <f>'Glad70-before-LQ'!O34*$CG34*O$93</f>
        <v>0.0101817462487865</v>
      </c>
      <c r="P34" s="62">
        <f>'Glad70-before-LQ'!P34*$CG34*P$93</f>
        <v>0.000837331643839515</v>
      </c>
      <c r="Q34" s="62">
        <f>'Glad70-before-LQ'!Q34*$CG34*Q$93</f>
        <v>0.0330317859901876</v>
      </c>
      <c r="R34" s="62">
        <f>'Glad70-before-LQ'!R34*$CG34*R$93</f>
        <v>0.0021550766752451</v>
      </c>
      <c r="S34" s="62">
        <f>'Glad70-before-LQ'!S34*$CG34*S$93</f>
        <v>0.0050525810415167</v>
      </c>
      <c r="T34" s="62">
        <f>'Glad70-before-LQ'!T34*$CG34*T$93</f>
        <v>0.140815410200065</v>
      </c>
      <c r="U34" s="62">
        <f>'Glad70-before-LQ'!U34*$CG34*U$93</f>
        <v>0.257695093093115</v>
      </c>
      <c r="V34" s="62">
        <f>'Glad70-before-LQ'!V34*$CG34*V$93</f>
        <v>0.0075922979975226</v>
      </c>
      <c r="W34" s="62">
        <f>'Glad70-before-LQ'!W34*$CG34*W$93</f>
        <v>0.246210514024769</v>
      </c>
      <c r="X34" s="64">
        <f>'Glad70-before-LQ'!X34*$CG34*X$93</f>
        <v>0</v>
      </c>
      <c r="Y34" s="62">
        <f>'Glad70-before-LQ'!Y34*$CG34*Y$93</f>
        <v>0.215011546045302</v>
      </c>
      <c r="Z34" s="62">
        <f>'Glad70-before-LQ'!Z34*$CG34*Z$93</f>
        <v>0.0412073283271384</v>
      </c>
      <c r="AA34" s="62">
        <f>'Glad70-before-LQ'!AA34*$CG34*AA$93</f>
        <v>0.0492139300338421</v>
      </c>
      <c r="AB34" s="62">
        <f>'Glad70-before-LQ'!AB34*$CG34*AB$93</f>
        <v>0.00509050918176085</v>
      </c>
      <c r="AC34" s="65">
        <f>'Glad70-before-LQ'!AC34*$CG34*AC$93</f>
        <v>1.91306812128885</v>
      </c>
      <c r="AD34" s="62">
        <f>'Glad70-before-LQ'!AD34*$CG34*AD$93</f>
        <v>0.018868884440381</v>
      </c>
      <c r="AE34" s="62">
        <f>'Glad70-before-LQ'!AE34*$CG34*AE$93</f>
        <v>0.223626566345412</v>
      </c>
      <c r="AF34" s="62">
        <f>'Glad70-before-LQ'!AF34*$CG34*AF$93</f>
        <v>0.170387163096923</v>
      </c>
      <c r="AG34" s="62">
        <f>'Glad70-before-LQ'!AG34*$CG34*AG$93</f>
        <v>3.842049197688</v>
      </c>
      <c r="AH34" s="62">
        <f>'Glad70-before-LQ'!AH34*$CG34*AH$93</f>
        <v>15.2484136590535</v>
      </c>
      <c r="AI34" s="62">
        <f>'Glad70-before-LQ'!AI34*$CG34*AI$93</f>
        <v>14.665543578944</v>
      </c>
      <c r="AJ34" s="62">
        <f>'Glad70-before-LQ'!AJ34*$CG34*AJ$93</f>
        <v>1.15559355286824</v>
      </c>
      <c r="AK34" s="62">
        <f>'Glad70-before-LQ'!AK34*$CG34*AK$93</f>
        <v>0.95067252094217</v>
      </c>
      <c r="AL34" s="62">
        <f>'Glad70-before-LQ'!AL34*$CG34*AL$93</f>
        <v>0.605146677883725</v>
      </c>
      <c r="AM34" s="62">
        <f>'Glad70-before-LQ'!AM34*$CG34*AM$93</f>
        <v>0.621049128211795</v>
      </c>
      <c r="AN34" s="62">
        <f>'Glad70-before-LQ'!AN34*$CG34*AN$93</f>
        <v>0.348053002864948</v>
      </c>
      <c r="AO34" s="62">
        <f>'Glad70-before-LQ'!AO34*$CG34*AO$93</f>
        <v>4.847900502217</v>
      </c>
      <c r="AP34" s="62">
        <f>'Glad70-before-LQ'!AP34*$CG34*AP$93</f>
        <v>0.366547425153125</v>
      </c>
      <c r="AQ34" s="62">
        <f>'Glad70-before-LQ'!AQ34*$CG34*AQ$93</f>
        <v>0.0469178971929046</v>
      </c>
      <c r="AR34" s="62">
        <f>'Glad70-before-LQ'!AR34*$CG34*AR$93</f>
        <v>0.059898242575019</v>
      </c>
      <c r="AS34" s="62">
        <f>'Glad70-before-LQ'!AS34*$CG34*AS$93</f>
        <v>2.77770393636828</v>
      </c>
      <c r="AT34" s="62">
        <f>'Glad70-before-LQ'!AT34*$CG34*AT$93</f>
        <v>0.00801950926733835</v>
      </c>
      <c r="AU34" s="62">
        <f>'Glad70-before-LQ'!AU34*$CG34*AU$93</f>
        <v>0.008026979437258349</v>
      </c>
      <c r="AV34" s="62">
        <f>'Glad70-before-LQ'!AV34*$CG34*AV$93</f>
        <v>0.00829802519542845</v>
      </c>
      <c r="AW34" s="62">
        <f>'Glad70-before-LQ'!AW34*$CG34*AW$93</f>
        <v>0.00133543019726964</v>
      </c>
      <c r="AX34" s="62">
        <f>'Glad70-before-LQ'!AX34*$CG34*AX$93</f>
        <v>0.0594789551567515</v>
      </c>
      <c r="AY34" s="62">
        <f>'Glad70-before-LQ'!AY34*$CG34*AY$93</f>
        <v>0.00145559011429078</v>
      </c>
      <c r="AZ34" s="62">
        <f>'Glad70-before-LQ'!AZ34*$CG34*AZ$93</f>
        <v>0.0565850741197415</v>
      </c>
      <c r="BA34" s="62">
        <f>'Glad70-before-LQ'!BA34*$CG34*BA$93</f>
        <v>0.0274023957926491</v>
      </c>
      <c r="BB34" s="62">
        <f>'Glad70-before-LQ'!BB34*$CG34*BB$93</f>
        <v>0.086287555391523</v>
      </c>
      <c r="BC34" s="62">
        <f>'Glad70-before-LQ'!BC34*$CG34*BC$93</f>
        <v>0.769833371891475</v>
      </c>
      <c r="BD34" s="62">
        <f>'Glad70-before-LQ'!BD34*$CG34*BD$93</f>
        <v>4.353761746042</v>
      </c>
      <c r="BE34" s="62">
        <f>'Glad70-before-LQ'!BE34*$CG34*BE$93</f>
        <v>2.88723028433592</v>
      </c>
      <c r="BF34" s="62">
        <f>'Glad70-before-LQ'!BF34*$CG34*BF$93</f>
        <v>0.0391735555536022</v>
      </c>
      <c r="BG34" s="62">
        <f>'Glad70-before-LQ'!BG34*$CG34*BG$93</f>
        <v>0.7561445169064051</v>
      </c>
      <c r="BH34" s="62">
        <f>'Glad70-before-LQ'!BH34*$CG34*BH$93</f>
        <v>0.184148552845248</v>
      </c>
      <c r="BI34" s="62">
        <f>'Glad70-before-LQ'!BI34*$CG34*BI$93</f>
        <v>2.12590549150728</v>
      </c>
      <c r="BJ34" s="62">
        <f>'Glad70-before-LQ'!BJ34*$CG34*BJ$93</f>
        <v>0.0482739218656345</v>
      </c>
      <c r="BK34" s="62">
        <f>'Glad70-before-LQ'!BK34*$CG34*BK$93</f>
        <v>0.375429844673382</v>
      </c>
      <c r="BL34" s="62">
        <f>'Glad70-before-LQ'!BL34*$CG34*BL$93</f>
        <v>0.711228516157665</v>
      </c>
      <c r="BM34" s="62">
        <f>'Glad70-before-LQ'!BM34*$CG34*BM$93</f>
        <v>0.0885152118838705</v>
      </c>
      <c r="BN34" s="62">
        <f>'Glad70-before-LQ'!BN34*$CG34*BN$93</f>
        <v>0.0165267575138603</v>
      </c>
      <c r="BO34" s="62">
        <f>'Glad70-before-LQ'!BO34*$CG34*BO$93</f>
        <v>1.13660805627685</v>
      </c>
      <c r="BP34" s="62">
        <f>'Glad70-before-LQ'!BP34*$CG34*BP$93</f>
        <v>0.375499163731801</v>
      </c>
      <c r="BQ34" s="62">
        <f>'Glad70-before-LQ'!BQ34*$CG34*BQ$93</f>
        <v>0.0072393765444028</v>
      </c>
      <c r="BR34" s="62">
        <f>'Glad70-before-LQ'!BR34*$CG34*BR$93</f>
        <v>0.0322818871506915</v>
      </c>
      <c r="BS34" s="62">
        <f>'Glad70-before-LQ'!BS34*$CG34*BS$93</f>
        <v>0.0069854953967933</v>
      </c>
      <c r="BT34" s="62">
        <f>'Glad70-before-LQ'!BT34*$CG34*BT$93</f>
        <v>0.571104426561225</v>
      </c>
      <c r="BU34" s="62">
        <f>'Glad70-before-LQ'!BU34*$CG34*BU$93</f>
        <v>0.213498227030656</v>
      </c>
      <c r="BV34" s="4">
        <f>SUM(D34:BU34)</f>
        <v>82.8658227350827</v>
      </c>
      <c r="BW34" s="66">
        <f>'Glad-base'!BW34*'Households'!$B$3/'Households'!$B$7</f>
        <v>0.400373617198764</v>
      </c>
      <c r="BX34" s="66">
        <f>'Glad-base'!BX34*'Households'!$B$3/'Households'!$B$7</f>
        <v>0.634516068475798</v>
      </c>
      <c r="BY34" s="66">
        <f>'Glad-base'!BY34*'Businesses'!$B$4/'Businesses'!$C$4</f>
        <v>151.208170658642</v>
      </c>
      <c r="BZ34" s="66">
        <f>'Glad-base'!BZ34*'Households'!$B$3/'Households'!$B$7</f>
        <v>8.45995898789907</v>
      </c>
      <c r="CA34" s="66">
        <f>'Glad-base'!CA34*'Households'!$B$3/'Households'!$B$7</f>
        <v>29.647718748723</v>
      </c>
      <c r="CB34" s="66">
        <f>'Glad-base'!CB34*'Glad-id-output'!B32/'Glad-id-output'!E32</f>
        <v>0.000105200164144084</v>
      </c>
      <c r="CC34" s="62">
        <f>'Exports'!D35</f>
        <v>0.4</v>
      </c>
      <c r="CD34" s="4">
        <f>SUM(BW34:CC34)</f>
        <v>190.750843281103</v>
      </c>
      <c r="CE34" s="4">
        <f>SUM(CD34,BV34)</f>
        <v>273.616666016186</v>
      </c>
      <c r="CF34" s="67">
        <v>0.00110042012703016</v>
      </c>
      <c r="CG34" s="67">
        <f>'Glad-id-output'!I32</f>
        <v>0.5</v>
      </c>
    </row>
    <row r="35" ht="20.05" customHeight="1">
      <c r="A35" t="s" s="58">
        <v>1</v>
      </c>
      <c r="B35" s="59">
        <v>31</v>
      </c>
      <c r="C35" t="s" s="60">
        <v>195</v>
      </c>
      <c r="D35" s="61">
        <f>'Glad70-before-LQ'!D35*$CG35*D$93</f>
        <v>0.9016016245458069</v>
      </c>
      <c r="E35" s="62">
        <f>'Glad70-before-LQ'!E35*$CG35*E$93</f>
        <v>0.00490198322433835</v>
      </c>
      <c r="F35" s="62">
        <f>'Glad70-before-LQ'!F35*$CG35*F$93</f>
        <v>0.00017494060390735</v>
      </c>
      <c r="G35" s="62">
        <f>'Glad70-before-LQ'!G35*$CG35*G$93</f>
        <v>0.00604152391669673</v>
      </c>
      <c r="H35" s="62">
        <f>'Glad70-before-LQ'!H35*$CG35*H$93</f>
        <v>0.0143196668986968</v>
      </c>
      <c r="I35" s="62">
        <f>'Glad70-before-LQ'!I35*$CG35*I$93</f>
        <v>0.865660896316247</v>
      </c>
      <c r="J35" s="62">
        <f>'Glad70-before-LQ'!J35*$CG35*J$93</f>
        <v>9.89816380322238</v>
      </c>
      <c r="K35" s="63">
        <f>'Glad70-before-LQ'!K35*$CG35*K$93</f>
        <v>0.54424437851345</v>
      </c>
      <c r="L35" s="62">
        <f>'Glad70-before-LQ'!L35*$CG35*L$93</f>
        <v>1.30456617629503</v>
      </c>
      <c r="M35" s="62">
        <f>'Glad70-before-LQ'!M35*$CG35*M$93</f>
        <v>0.0241228869585144</v>
      </c>
      <c r="N35" s="62">
        <f>'Glad70-before-LQ'!N35*$CG35*N$93</f>
        <v>0.00391409578123424</v>
      </c>
      <c r="O35" s="62">
        <f>'Glad70-before-LQ'!O35*$CG35*O$93</f>
        <v>0.00384545572381288</v>
      </c>
      <c r="P35" s="62">
        <f>'Glad70-before-LQ'!P35*$CG35*P$93</f>
        <v>0.00056560939558747</v>
      </c>
      <c r="Q35" s="62">
        <f>'Glad70-before-LQ'!Q35*$CG35*Q$93</f>
        <v>0.00746916004973363</v>
      </c>
      <c r="R35" s="62">
        <f>'Glad70-before-LQ'!R35*$CG35*R$93</f>
        <v>0.00063790555347225</v>
      </c>
      <c r="S35" s="62">
        <f>'Glad70-before-LQ'!S35*$CG35*S$93</f>
        <v>0.00154857504869017</v>
      </c>
      <c r="T35" s="62">
        <f>'Glad70-before-LQ'!T35*$CG35*T$93</f>
        <v>0.162507511024599</v>
      </c>
      <c r="U35" s="62">
        <f>'Glad70-before-LQ'!U35*$CG35*U$93</f>
        <v>0.11558453231841</v>
      </c>
      <c r="V35" s="62">
        <f>'Glad70-before-LQ'!V35*$CG35*V$93</f>
        <v>0.0030705668230072</v>
      </c>
      <c r="W35" s="62">
        <f>'Glad70-before-LQ'!W35*$CG35*W$93</f>
        <v>0.09511442016516219</v>
      </c>
      <c r="X35" s="64">
        <f>'Glad70-before-LQ'!X35*$CG35*X$93</f>
        <v>0</v>
      </c>
      <c r="Y35" s="62">
        <f>'Glad70-before-LQ'!Y35*$CG35*Y$93</f>
        <v>0.0767921414896503</v>
      </c>
      <c r="Z35" s="62">
        <f>'Glad70-before-LQ'!Z35*$CG35*Z$93</f>
        <v>0.0142554159497407</v>
      </c>
      <c r="AA35" s="62">
        <f>'Glad70-before-LQ'!AA35*$CG35*AA$93</f>
        <v>0.0167564210179958</v>
      </c>
      <c r="AB35" s="62">
        <f>'Glad70-before-LQ'!AB35*$CG35*AB$93</f>
        <v>0.00148371373024055</v>
      </c>
      <c r="AC35" s="65">
        <f>'Glad70-before-LQ'!AC35*$CG35*AC$93</f>
        <v>1.31651581580991</v>
      </c>
      <c r="AD35" s="62">
        <f>'Glad70-before-LQ'!AD35*$CG35*AD$93</f>
        <v>0.00484097128096944</v>
      </c>
      <c r="AE35" s="62">
        <f>'Glad70-before-LQ'!AE35*$CG35*AE$93</f>
        <v>0.07926880930716571</v>
      </c>
      <c r="AF35" s="62">
        <f>'Glad70-before-LQ'!AF35*$CG35*AF$93</f>
        <v>0.129030459082578</v>
      </c>
      <c r="AG35" s="62">
        <f>'Glad70-before-LQ'!AG35*$CG35*AG$93</f>
        <v>0.802896236024637</v>
      </c>
      <c r="AH35" s="62">
        <f>'Glad70-before-LQ'!AH35*$CG35*AH$93</f>
        <v>3.16757613359009</v>
      </c>
      <c r="AI35" s="62">
        <f>'Glad70-before-LQ'!AI35*$CG35*AI$93</f>
        <v>3.54894189585898</v>
      </c>
      <c r="AJ35" s="62">
        <f>'Glad70-before-LQ'!AJ35*$CG35*AJ$93</f>
        <v>0.46856104486228</v>
      </c>
      <c r="AK35" s="62">
        <f>'Glad70-before-LQ'!AK35*$CG35*AK$93</f>
        <v>0.278963723379436</v>
      </c>
      <c r="AL35" s="62">
        <f>'Glad70-before-LQ'!AL35*$CG35*AL$93</f>
        <v>0.0240430419886887</v>
      </c>
      <c r="AM35" s="62">
        <f>'Glad70-before-LQ'!AM35*$CG35*AM$93</f>
        <v>0.135183453802992</v>
      </c>
      <c r="AN35" s="62">
        <f>'Glad70-before-LQ'!AN35*$CG35*AN$93</f>
        <v>0.0828713170181954</v>
      </c>
      <c r="AO35" s="62">
        <f>'Glad70-before-LQ'!AO35*$CG35*AO$93</f>
        <v>11.244389090944</v>
      </c>
      <c r="AP35" s="62">
        <f>'Glad70-before-LQ'!AP35*$CG35*AP$93</f>
        <v>0.457739776697208</v>
      </c>
      <c r="AQ35" s="62">
        <f>'Glad70-before-LQ'!AQ35*$CG35*AQ$93</f>
        <v>0.0133041871704169</v>
      </c>
      <c r="AR35" s="62">
        <f>'Glad70-before-LQ'!AR35*$CG35*AR$93</f>
        <v>0.0160642103601828</v>
      </c>
      <c r="AS35" s="62">
        <f>'Glad70-before-LQ'!AS35*$CG35*AS$93</f>
        <v>24.2443732230125</v>
      </c>
      <c r="AT35" s="62">
        <f>'Glad70-before-LQ'!AT35*$CG35*AT$93</f>
        <v>0.00252098035987375</v>
      </c>
      <c r="AU35" s="62">
        <f>'Glad70-before-LQ'!AU35*$CG35*AU$93</f>
        <v>0.00249222444528557</v>
      </c>
      <c r="AV35" s="62">
        <f>'Glad70-before-LQ'!AV35*$CG35*AV$93</f>
        <v>0.00126591978044452</v>
      </c>
      <c r="AW35" s="62">
        <f>'Glad70-before-LQ'!AW35*$CG35*AW$93</f>
        <v>0.00020929355572466</v>
      </c>
      <c r="AX35" s="62">
        <f>'Glad70-before-LQ'!AX35*$CG35*AX$93</f>
        <v>0.0226550669866946</v>
      </c>
      <c r="AY35" s="62">
        <f>'Glad70-before-LQ'!AY35*$CG35*AY$93</f>
        <v>0.000437239293590641</v>
      </c>
      <c r="AZ35" s="62">
        <f>'Glad70-before-LQ'!AZ35*$CG35*AZ$93</f>
        <v>0.0189297194196299</v>
      </c>
      <c r="BA35" s="62">
        <f>'Glad70-before-LQ'!BA35*$CG35*BA$93</f>
        <v>0.009151826601340471</v>
      </c>
      <c r="BB35" s="62">
        <f>'Glad70-before-LQ'!BB35*$CG35*BB$93</f>
        <v>0.0283690160696117</v>
      </c>
      <c r="BC35" s="62">
        <f>'Glad70-before-LQ'!BC35*$CG35*BC$93</f>
        <v>0.199807158319363</v>
      </c>
      <c r="BD35" s="62">
        <f>'Glad70-before-LQ'!BD35*$CG35*BD$93</f>
        <v>0.404379557441267</v>
      </c>
      <c r="BE35" s="62">
        <f>'Glad70-before-LQ'!BE35*$CG35*BE$93</f>
        <v>0.793019080232846</v>
      </c>
      <c r="BF35" s="62">
        <f>'Glad70-before-LQ'!BF35*$CG35*BF$93</f>
        <v>0.0124770097767585</v>
      </c>
      <c r="BG35" s="62">
        <f>'Glad70-before-LQ'!BG35*$CG35*BG$93</f>
        <v>0.242124195910771</v>
      </c>
      <c r="BH35" s="62">
        <f>'Glad70-before-LQ'!BH35*$CG35*BH$93</f>
        <v>0.0566110424927868</v>
      </c>
      <c r="BI35" s="62">
        <f>'Glad70-before-LQ'!BI35*$CG35*BI$93</f>
        <v>1.41934655007751</v>
      </c>
      <c r="BJ35" s="62">
        <f>'Glad70-before-LQ'!BJ35*$CG35*BJ$93</f>
        <v>0.103909416189447</v>
      </c>
      <c r="BK35" s="62">
        <f>'Glad70-before-LQ'!BK35*$CG35*BK$93</f>
        <v>0.19507912088254</v>
      </c>
      <c r="BL35" s="62">
        <f>'Glad70-before-LQ'!BL35*$CG35*BL$93</f>
        <v>0.194954466070802</v>
      </c>
      <c r="BM35" s="62">
        <f>'Glad70-before-LQ'!BM35*$CG35*BM$93</f>
        <v>0.020854639419233</v>
      </c>
      <c r="BN35" s="62">
        <f>'Glad70-before-LQ'!BN35*$CG35*BN$93</f>
        <v>0.00663832914510868</v>
      </c>
      <c r="BO35" s="62">
        <f>'Glad70-before-LQ'!BO35*$CG35*BO$93</f>
        <v>0.586185346482758</v>
      </c>
      <c r="BP35" s="62">
        <f>'Glad70-before-LQ'!BP35*$CG35*BP$93</f>
        <v>0.154893958930075</v>
      </c>
      <c r="BQ35" s="62">
        <f>'Glad70-before-LQ'!BQ35*$CG35*BQ$93</f>
        <v>0.00276182455466927</v>
      </c>
      <c r="BR35" s="62">
        <f>'Glad70-before-LQ'!BR35*$CG35*BR$93</f>
        <v>0.009648140893647709</v>
      </c>
      <c r="BS35" s="62">
        <f>'Glad70-before-LQ'!BS35*$CG35*BS$93</f>
        <v>0.00206843240320632</v>
      </c>
      <c r="BT35" s="62">
        <f>'Glad70-before-LQ'!BT35*$CG35*BT$93</f>
        <v>0.166692080465618</v>
      </c>
      <c r="BU35" s="62">
        <f>'Glad70-before-LQ'!BU35*$CG35*BU$93</f>
        <v>0.104321468192656</v>
      </c>
      <c r="BV35" s="4">
        <f>SUM(D35:BU35)</f>
        <v>64.8437098991499</v>
      </c>
      <c r="BW35" s="66">
        <f>'Glad-base'!BW35*'Households'!$B$3/'Households'!$B$7</f>
        <v>0.100071759577755</v>
      </c>
      <c r="BX35" s="66">
        <f>'Glad-base'!BX35*'Households'!$B$3/'Households'!$B$7</f>
        <v>0.00265409073120494</v>
      </c>
      <c r="BY35" s="66">
        <f>'Glad-base'!BY35*'Businesses'!$B$4/'Businesses'!$C$4</f>
        <v>48.8187965198066</v>
      </c>
      <c r="BZ35" s="66">
        <f>'Glad-base'!BZ35*'Households'!$B$3/'Households'!$B$7</f>
        <v>29.8012398353759</v>
      </c>
      <c r="CA35" s="66">
        <f>'Glad-base'!CA35*'Households'!$B$3/'Households'!$B$7</f>
        <v>46.8593072641298</v>
      </c>
      <c r="CB35" s="66">
        <f>'Glad-base'!CB35*'Glad-id-output'!B33/'Glad-id-output'!E33</f>
        <v>-0.000151308189141858</v>
      </c>
      <c r="CC35" s="62">
        <f>'Exports'!D36</f>
        <v>3.3</v>
      </c>
      <c r="CD35" s="4">
        <f>SUM(BW35:CC35)</f>
        <v>128.881918161432</v>
      </c>
      <c r="CE35" s="4">
        <f>SUM(CD35,BV35)</f>
        <v>193.725628060582</v>
      </c>
      <c r="CF35" s="67">
        <v>0.0141409522562484</v>
      </c>
      <c r="CG35" s="67">
        <f>'Glad-id-output'!I33</f>
        <v>1</v>
      </c>
    </row>
    <row r="36" ht="20.05" customHeight="1">
      <c r="A36" t="s" s="58">
        <v>1</v>
      </c>
      <c r="B36" s="59">
        <v>32</v>
      </c>
      <c r="C36" t="s" s="60">
        <v>196</v>
      </c>
      <c r="D36" s="61">
        <f>'Glad70-before-LQ'!D36*$CG36*D$93</f>
        <v>3.33675312608382</v>
      </c>
      <c r="E36" s="62">
        <f>'Glad70-before-LQ'!E36*$CG36*E$93</f>
        <v>0.168159225268685</v>
      </c>
      <c r="F36" s="62">
        <f>'Glad70-before-LQ'!F36*$CG36*F$93</f>
        <v>0.008044311037136849</v>
      </c>
      <c r="G36" s="62">
        <f>'Glad70-before-LQ'!G36*$CG36*G$93</f>
        <v>0.0579847184898678</v>
      </c>
      <c r="H36" s="62">
        <f>'Glad70-before-LQ'!H36*$CG36*H$93</f>
        <v>0.204620790257532</v>
      </c>
      <c r="I36" s="62">
        <f>'Glad70-before-LQ'!I36*$CG36*I$93</f>
        <v>1.50193247010763</v>
      </c>
      <c r="J36" s="62">
        <f>'Glad70-before-LQ'!J36*$CG36*J$93</f>
        <v>86.3122791135026</v>
      </c>
      <c r="K36" s="63">
        <f>'Glad70-before-LQ'!K36*$CG36*K$93</f>
        <v>5.47707935240656</v>
      </c>
      <c r="L36" s="62">
        <f>'Glad70-before-LQ'!L36*$CG36*L$93</f>
        <v>1.83249707750105</v>
      </c>
      <c r="M36" s="62">
        <f>'Glad70-before-LQ'!M36*$CG36*M$93</f>
        <v>0.645691313867214</v>
      </c>
      <c r="N36" s="62">
        <f>'Glad70-before-LQ'!N36*$CG36*N$93</f>
        <v>0.109382317347877</v>
      </c>
      <c r="O36" s="62">
        <f>'Glad70-before-LQ'!O36*$CG36*O$93</f>
        <v>0.0541640098245558</v>
      </c>
      <c r="P36" s="62">
        <f>'Glad70-before-LQ'!P36*$CG36*P$93</f>
        <v>0.0182982971533151</v>
      </c>
      <c r="Q36" s="62">
        <f>'Glad70-before-LQ'!Q36*$CG36*Q$93</f>
        <v>0.350976987343588</v>
      </c>
      <c r="R36" s="62">
        <f>'Glad70-before-LQ'!R36*$CG36*R$93</f>
        <v>0.0130770495581826</v>
      </c>
      <c r="S36" s="62">
        <f>'Glad70-before-LQ'!S36*$CG36*S$93</f>
        <v>0.0243846187498769</v>
      </c>
      <c r="T36" s="62">
        <f>'Glad70-before-LQ'!T36*$CG36*T$93</f>
        <v>0.623975070195299</v>
      </c>
      <c r="U36" s="62">
        <f>'Glad70-before-LQ'!U36*$CG36*U$93</f>
        <v>1.8702570277272</v>
      </c>
      <c r="V36" s="62">
        <f>'Glad70-before-LQ'!V36*$CG36*V$93</f>
        <v>0.0729887815589433</v>
      </c>
      <c r="W36" s="62">
        <f>'Glad70-before-LQ'!W36*$CG36*W$93</f>
        <v>1.9476737247309</v>
      </c>
      <c r="X36" s="64">
        <f>'Glad70-before-LQ'!X36*$CG36*X$93</f>
        <v>0</v>
      </c>
      <c r="Y36" s="62">
        <f>'Glad70-before-LQ'!Y36*$CG36*Y$93</f>
        <v>1.11513932066584</v>
      </c>
      <c r="Z36" s="62">
        <f>'Glad70-before-LQ'!Z36*$CG36*Z$93</f>
        <v>0.275488744747233</v>
      </c>
      <c r="AA36" s="62">
        <f>'Glad70-before-LQ'!AA36*$CG36*AA$93</f>
        <v>0.51069739200259</v>
      </c>
      <c r="AB36" s="62">
        <f>'Glad70-before-LQ'!AB36*$CG36*AB$93</f>
        <v>0.07398072294263509</v>
      </c>
      <c r="AC36" s="65">
        <f>'Glad70-before-LQ'!AC36*$CG36*AC$93</f>
        <v>16.0187254679894</v>
      </c>
      <c r="AD36" s="62">
        <f>'Glad70-before-LQ'!AD36*$CG36*AD$93</f>
        <v>0.132029927873273</v>
      </c>
      <c r="AE36" s="62">
        <f>'Glad70-before-LQ'!AE36*$CG36*AE$93</f>
        <v>2.6831829662168</v>
      </c>
      <c r="AF36" s="62">
        <f>'Glad70-before-LQ'!AF36*$CG36*AF$93</f>
        <v>0.500895033097014</v>
      </c>
      <c r="AG36" s="62">
        <f>'Glad70-before-LQ'!AG36*$CG36*AG$93</f>
        <v>45.2288948413454</v>
      </c>
      <c r="AH36" s="62">
        <f>'Glad70-before-LQ'!AH36*$CG36*AH$93</f>
        <v>154.926233652732</v>
      </c>
      <c r="AI36" s="62">
        <f>'Glad70-before-LQ'!AI36*$CG36*AI$93</f>
        <v>182.862024274243</v>
      </c>
      <c r="AJ36" s="62">
        <f>'Glad70-before-LQ'!AJ36*$CG36*AJ$93</f>
        <v>5.32779145320362</v>
      </c>
      <c r="AK36" s="62">
        <f>'Glad70-before-LQ'!AK36*$CG36*AK$93</f>
        <v>3.45610213805759</v>
      </c>
      <c r="AL36" s="62">
        <f>'Glad70-before-LQ'!AL36*$CG36*AL$93</f>
        <v>3.03843155420997</v>
      </c>
      <c r="AM36" s="62">
        <f>'Glad70-before-LQ'!AM36*$CG36*AM$93</f>
        <v>1.58112166117899</v>
      </c>
      <c r="AN36" s="62">
        <f>'Glad70-before-LQ'!AN36*$CG36*AN$93</f>
        <v>1.46668985786727</v>
      </c>
      <c r="AO36" s="62">
        <f>'Glad70-before-LQ'!AO36*$CG36*AO$93</f>
        <v>24.5847208689097</v>
      </c>
      <c r="AP36" s="62">
        <f>'Glad70-before-LQ'!AP36*$CG36*AP$93</f>
        <v>1.36029232782917</v>
      </c>
      <c r="AQ36" s="62">
        <f>'Glad70-before-LQ'!AQ36*$CG36*AQ$93</f>
        <v>0.143469941663997</v>
      </c>
      <c r="AR36" s="62">
        <f>'Glad70-before-LQ'!AR36*$CG36*AR$93</f>
        <v>0.25768149980798</v>
      </c>
      <c r="AS36" s="62">
        <f>'Glad70-before-LQ'!AS36*$CG36*AS$93</f>
        <v>13.0541450846089</v>
      </c>
      <c r="AT36" s="62">
        <f>'Glad70-before-LQ'!AT36*$CG36*AT$93</f>
        <v>0.0181027117018133</v>
      </c>
      <c r="AU36" s="62">
        <f>'Glad70-before-LQ'!AU36*$CG36*AU$93</f>
        <v>0.0219550487563653</v>
      </c>
      <c r="AV36" s="62">
        <f>'Glad70-before-LQ'!AV36*$CG36*AV$93</f>
        <v>0.0380028242810473</v>
      </c>
      <c r="AW36" s="62">
        <f>'Glad70-before-LQ'!AW36*$CG36*AW$93</f>
        <v>0.0306448201321953</v>
      </c>
      <c r="AX36" s="62">
        <f>'Glad70-before-LQ'!AX36*$CG36*AX$93</f>
        <v>0.304011998783897</v>
      </c>
      <c r="AY36" s="62">
        <f>'Glad70-before-LQ'!AY36*$CG36*AY$93</f>
        <v>0.00416852432730635</v>
      </c>
      <c r="AZ36" s="62">
        <f>'Glad70-before-LQ'!AZ36*$CG36*AZ$93</f>
        <v>0.302442690347029</v>
      </c>
      <c r="BA36" s="62">
        <f>'Glad70-before-LQ'!BA36*$CG36*BA$93</f>
        <v>0.09221243482259731</v>
      </c>
      <c r="BB36" s="62">
        <f>'Glad70-before-LQ'!BB36*$CG36*BB$93</f>
        <v>0.244756746163988</v>
      </c>
      <c r="BC36" s="62">
        <f>'Glad70-before-LQ'!BC36*$CG36*BC$93</f>
        <v>1.58601044450115</v>
      </c>
      <c r="BD36" s="62">
        <f>'Glad70-before-LQ'!BD36*$CG36*BD$93</f>
        <v>22.1292158470507</v>
      </c>
      <c r="BE36" s="62">
        <f>'Glad70-before-LQ'!BE36*$CG36*BE$93</f>
        <v>14.2906091987345</v>
      </c>
      <c r="BF36" s="62">
        <f>'Glad70-before-LQ'!BF36*$CG36*BF$93</f>
        <v>0.171584206963077</v>
      </c>
      <c r="BG36" s="62">
        <f>'Glad70-before-LQ'!BG36*$CG36*BG$93</f>
        <v>3.5791581711489</v>
      </c>
      <c r="BH36" s="62">
        <f>'Glad70-before-LQ'!BH36*$CG36*BH$93</f>
        <v>0.481531884650364</v>
      </c>
      <c r="BI36" s="62">
        <f>'Glad70-before-LQ'!BI36*$CG36*BI$93</f>
        <v>10.4665371107239</v>
      </c>
      <c r="BJ36" s="62">
        <f>'Glad70-before-LQ'!BJ36*$CG36*BJ$93</f>
        <v>0.252656110516116</v>
      </c>
      <c r="BK36" s="62">
        <f>'Glad70-before-LQ'!BK36*$CG36*BK$93</f>
        <v>1.56318483946145</v>
      </c>
      <c r="BL36" s="62">
        <f>'Glad70-before-LQ'!BL36*$CG36*BL$93</f>
        <v>3.97934533008703</v>
      </c>
      <c r="BM36" s="62">
        <f>'Glad70-before-LQ'!BM36*$CG36*BM$93</f>
        <v>0.459539162871038</v>
      </c>
      <c r="BN36" s="62">
        <f>'Glad70-before-LQ'!BN36*$CG36*BN$93</f>
        <v>0.0483218142199933</v>
      </c>
      <c r="BO36" s="62">
        <f>'Glad70-before-LQ'!BO36*$CG36*BO$93</f>
        <v>4.86377675116522</v>
      </c>
      <c r="BP36" s="62">
        <f>'Glad70-before-LQ'!BP36*$CG36*BP$93</f>
        <v>1.86835719422365</v>
      </c>
      <c r="BQ36" s="62">
        <f>'Glad70-before-LQ'!BQ36*$CG36*BQ$93</f>
        <v>0.0155411456140778</v>
      </c>
      <c r="BR36" s="62">
        <f>'Glad70-before-LQ'!BR36*$CG36*BR$93</f>
        <v>0.08691793145297221</v>
      </c>
      <c r="BS36" s="62">
        <f>'Glad70-before-LQ'!BS36*$CG36*BS$93</f>
        <v>0.0260347234270689</v>
      </c>
      <c r="BT36" s="62">
        <f>'Glad70-before-LQ'!BT36*$CG36*BT$93</f>
        <v>1.789569905585</v>
      </c>
      <c r="BU36" s="62">
        <f>'Glad70-before-LQ'!BU36*$CG36*BU$93</f>
        <v>0.81053983780603</v>
      </c>
      <c r="BV36" s="4">
        <f>SUM(D36:BU36)</f>
        <v>632.752687523423</v>
      </c>
      <c r="BW36" s="66">
        <f>'Glad-base'!BW36*'Households'!$B$3/'Households'!$B$7</f>
        <v>4.92025132121524</v>
      </c>
      <c r="BX36" s="66">
        <f>'Glad-base'!BX36*'Households'!$B$3/'Households'!$B$7</f>
        <v>0.198919472811535</v>
      </c>
      <c r="BY36" s="66">
        <f>'Glad-base'!BY36*'Businesses'!$B$4/'Businesses'!$C$4</f>
        <v>70.0237040210246</v>
      </c>
      <c r="BZ36" s="66">
        <f>'Glad-base'!BZ36*'Households'!$B$3/'Households'!$B$7</f>
        <v>9.724337360360449</v>
      </c>
      <c r="CA36" s="66">
        <f>'Glad-base'!CA36*'Households'!$B$3/'Households'!$B$7</f>
        <v>21.6248535741504</v>
      </c>
      <c r="CB36" s="66">
        <f>'Glad-base'!CB36*'Glad-id-output'!B34/'Glad-id-output'!E34</f>
        <v>0.0011776533291217</v>
      </c>
      <c r="CC36" s="62">
        <f>'Exports'!D37</f>
        <v>3.2</v>
      </c>
      <c r="CD36" s="4">
        <f>SUM(BW36:CC36)</f>
        <v>109.693243402891</v>
      </c>
      <c r="CE36" s="4">
        <f>SUM(CD36,BV36)</f>
        <v>742.445930926314</v>
      </c>
      <c r="CF36" s="67">
        <v>0.00370680934567737</v>
      </c>
      <c r="CG36" s="67">
        <f>'Glad-id-output'!I34</f>
        <v>0.9</v>
      </c>
    </row>
    <row r="37" ht="20.05" customHeight="1">
      <c r="A37" t="s" s="58">
        <v>1</v>
      </c>
      <c r="B37" s="59">
        <v>33</v>
      </c>
      <c r="C37" t="s" s="60">
        <v>34</v>
      </c>
      <c r="D37" s="61">
        <f>'Glad70-before-LQ'!D37*$CG37*D$93</f>
        <v>4.410465998743</v>
      </c>
      <c r="E37" s="62">
        <f>'Glad70-before-LQ'!E37*$CG37*E$93</f>
        <v>0.38645986299954</v>
      </c>
      <c r="F37" s="62">
        <f>'Glad70-before-LQ'!F37*$CG37*F$93</f>
        <v>0.171389441058813</v>
      </c>
      <c r="G37" s="62">
        <f>'Glad70-before-LQ'!G37*$CG37*G$93</f>
        <v>0.24733954328064</v>
      </c>
      <c r="H37" s="62">
        <f>'Glad70-before-LQ'!H37*$CG37*H$93</f>
        <v>0.336042654384955</v>
      </c>
      <c r="I37" s="62">
        <f>'Glad70-before-LQ'!I37*$CG37*I$93</f>
        <v>1.46283875260246</v>
      </c>
      <c r="J37" s="62">
        <f>'Glad70-before-LQ'!J37*$CG37*J$93</f>
        <v>18.9128527414379</v>
      </c>
      <c r="K37" s="63">
        <f>'Glad70-before-LQ'!K37*$CG37*K$93</f>
        <v>6.82671955784838</v>
      </c>
      <c r="L37" s="62">
        <f>'Glad70-before-LQ'!L37*$CG37*L$93</f>
        <v>0.860191545780247</v>
      </c>
      <c r="M37" s="62">
        <f>'Glad70-before-LQ'!M37*$CG37*M$93</f>
        <v>0.513402366114791</v>
      </c>
      <c r="N37" s="62">
        <f>'Glad70-before-LQ'!N37*$CG37*N$93</f>
        <v>1.19615622329366</v>
      </c>
      <c r="O37" s="62">
        <f>'Glad70-before-LQ'!O37*$CG37*O$93</f>
        <v>0.292900548024137</v>
      </c>
      <c r="P37" s="62">
        <f>'Glad70-before-LQ'!P37*$CG37*P$93</f>
        <v>0.17923214641647</v>
      </c>
      <c r="Q37" s="62">
        <f>'Glad70-before-LQ'!Q37*$CG37*Q$93</f>
        <v>0.288448927008236</v>
      </c>
      <c r="R37" s="62">
        <f>'Glad70-before-LQ'!R37*$CG37*R$93</f>
        <v>0.03679103000103</v>
      </c>
      <c r="S37" s="62">
        <f>'Glad70-before-LQ'!S37*$CG37*S$93</f>
        <v>0.0794678135301773</v>
      </c>
      <c r="T37" s="62">
        <f>'Glad70-before-LQ'!T37*$CG37*T$93</f>
        <v>2.90324884561383</v>
      </c>
      <c r="U37" s="62">
        <f>'Glad70-before-LQ'!U37*$CG37*U$93</f>
        <v>12.209462244795</v>
      </c>
      <c r="V37" s="62">
        <f>'Glad70-before-LQ'!V37*$CG37*V$93</f>
        <v>0.230646682157699</v>
      </c>
      <c r="W37" s="62">
        <f>'Glad70-before-LQ'!W37*$CG37*W$93</f>
        <v>5.88914436956485</v>
      </c>
      <c r="X37" s="64">
        <f>'Glad70-before-LQ'!X37*$CG37*X$93</f>
        <v>0</v>
      </c>
      <c r="Y37" s="62">
        <f>'Glad70-before-LQ'!Y37*$CG37*Y$93</f>
        <v>6.27649408899462</v>
      </c>
      <c r="Z37" s="62">
        <f>'Glad70-before-LQ'!Z37*$CG37*Z$93</f>
        <v>1.56066433871668</v>
      </c>
      <c r="AA37" s="62">
        <f>'Glad70-before-LQ'!AA37*$CG37*AA$93</f>
        <v>2.73512529006043</v>
      </c>
      <c r="AB37" s="62">
        <f>'Glad70-before-LQ'!AB37*$CG37*AB$93</f>
        <v>0.113689683445035</v>
      </c>
      <c r="AC37" s="65">
        <f>'Glad70-before-LQ'!AC37*$CG37*AC$93</f>
        <v>2.82923802993022</v>
      </c>
      <c r="AD37" s="62">
        <f>'Glad70-before-LQ'!AD37*$CG37*AD$93</f>
        <v>0.0169828142488961</v>
      </c>
      <c r="AE37" s="62">
        <f>'Glad70-before-LQ'!AE37*$CG37*AE$93</f>
        <v>0.5358604164663749</v>
      </c>
      <c r="AF37" s="62">
        <f>'Glad70-before-LQ'!AF37*$CG37*AF$93</f>
        <v>1.61631506312707</v>
      </c>
      <c r="AG37" s="62">
        <f>'Glad70-before-LQ'!AG37*$CG37*AG$93</f>
        <v>3.38670214311679</v>
      </c>
      <c r="AH37" s="62">
        <f>'Glad70-before-LQ'!AH37*$CG37*AH$93</f>
        <v>11.2846296531706</v>
      </c>
      <c r="AI37" s="62">
        <f>'Glad70-before-LQ'!AI37*$CG37*AI$93</f>
        <v>15.765070837604</v>
      </c>
      <c r="AJ37" s="62">
        <f>'Glad70-before-LQ'!AJ37*$CG37*AJ$93</f>
        <v>7.34033167865132</v>
      </c>
      <c r="AK37" s="62">
        <f>'Glad70-before-LQ'!AK37*$CG37*AK$93</f>
        <v>9.151700137535901</v>
      </c>
      <c r="AL37" s="62">
        <f>'Glad70-before-LQ'!AL37*$CG37*AL$93</f>
        <v>1.406534750338</v>
      </c>
      <c r="AM37" s="62">
        <f>'Glad70-before-LQ'!AM37*$CG37*AM$93</f>
        <v>7.5602161751969</v>
      </c>
      <c r="AN37" s="62">
        <f>'Glad70-before-LQ'!AN37*$CG37*AN$93</f>
        <v>8.085744409370159</v>
      </c>
      <c r="AO37" s="62">
        <f>'Glad70-before-LQ'!AO37*$CG37*AO$93</f>
        <v>4.79377149708064</v>
      </c>
      <c r="AP37" s="62">
        <f>'Glad70-before-LQ'!AP37*$CG37*AP$93</f>
        <v>1.19783543554405</v>
      </c>
      <c r="AQ37" s="62">
        <f>'Glad70-before-LQ'!AQ37*$CG37*AQ$93</f>
        <v>0.215621084821027</v>
      </c>
      <c r="AR37" s="62">
        <f>'Glad70-before-LQ'!AR37*$CG37*AR$93</f>
        <v>0.816730615066727</v>
      </c>
      <c r="AS37" s="62">
        <f>'Glad70-before-LQ'!AS37*$CG37*AS$93</f>
        <v>3.15151472810305</v>
      </c>
      <c r="AT37" s="62">
        <f>'Glad70-before-LQ'!AT37*$CG37*AT$93</f>
        <v>0.107811049050969</v>
      </c>
      <c r="AU37" s="62">
        <f>'Glad70-before-LQ'!AU37*$CG37*AU$93</f>
        <v>0.339916702450615</v>
      </c>
      <c r="AV37" s="62">
        <f>'Glad70-before-LQ'!AV37*$CG37*AV$93</f>
        <v>0.07543224284329619</v>
      </c>
      <c r="AW37" s="62">
        <f>'Glad70-before-LQ'!AW37*$CG37*AW$93</f>
        <v>0.012964285588787</v>
      </c>
      <c r="AX37" s="62">
        <f>'Glad70-before-LQ'!AX37*$CG37*AX$93</f>
        <v>0.408042854586893</v>
      </c>
      <c r="AY37" s="62">
        <f>'Glad70-before-LQ'!AY37*$CG37*AY$93</f>
        <v>0.0129664800847755</v>
      </c>
      <c r="AZ37" s="62">
        <f>'Glad70-before-LQ'!AZ37*$CG37*AZ$93</f>
        <v>0.415976478006278</v>
      </c>
      <c r="BA37" s="62">
        <f>'Glad70-before-LQ'!BA37*$CG37*BA$93</f>
        <v>0.222438961952236</v>
      </c>
      <c r="BB37" s="62">
        <f>'Glad70-before-LQ'!BB37*$CG37*BB$93</f>
        <v>0.579741761273758</v>
      </c>
      <c r="BC37" s="62">
        <f>'Glad70-before-LQ'!BC37*$CG37*BC$93</f>
        <v>2.91823798050638</v>
      </c>
      <c r="BD37" s="62">
        <f>'Glad70-before-LQ'!BD37*$CG37*BD$93</f>
        <v>1.01603920801597</v>
      </c>
      <c r="BE37" s="62">
        <f>'Glad70-before-LQ'!BE37*$CG37*BE$93</f>
        <v>9.2242521695936</v>
      </c>
      <c r="BF37" s="62">
        <f>'Glad70-before-LQ'!BF37*$CG37*BF$93</f>
        <v>0.163071531577416</v>
      </c>
      <c r="BG37" s="62">
        <f>'Glad70-before-LQ'!BG37*$CG37*BG$93</f>
        <v>3.82604359826911</v>
      </c>
      <c r="BH37" s="62">
        <f>'Glad70-before-LQ'!BH37*$CG37*BH$93</f>
        <v>1.19526669061932</v>
      </c>
      <c r="BI37" s="62">
        <f>'Glad70-before-LQ'!BI37*$CG37*BI$93</f>
        <v>1.8322737392002</v>
      </c>
      <c r="BJ37" s="62">
        <f>'Glad70-before-LQ'!BJ37*$CG37*BJ$93</f>
        <v>0.034620511815951</v>
      </c>
      <c r="BK37" s="62">
        <f>'Glad70-before-LQ'!BK37*$CG37*BK$93</f>
        <v>2.84044130789372</v>
      </c>
      <c r="BL37" s="62">
        <f>'Glad70-before-LQ'!BL37*$CG37*BL$93</f>
        <v>9.496628459584191</v>
      </c>
      <c r="BM37" s="62">
        <f>'Glad70-before-LQ'!BM37*$CG37*BM$93</f>
        <v>1.16230098016236</v>
      </c>
      <c r="BN37" s="62">
        <f>'Glad70-before-LQ'!BN37*$CG37*BN$93</f>
        <v>0.131339000955521</v>
      </c>
      <c r="BO37" s="62">
        <f>'Glad70-before-LQ'!BO37*$CG37*BO$93</f>
        <v>19.7035608240461</v>
      </c>
      <c r="BP37" s="62">
        <f>'Glad70-before-LQ'!BP37*$CG37*BP$93</f>
        <v>5.33512676207431</v>
      </c>
      <c r="BQ37" s="62">
        <f>'Glad70-before-LQ'!BQ37*$CG37*BQ$93</f>
        <v>0.0748193189557268</v>
      </c>
      <c r="BR37" s="62">
        <f>'Glad70-before-LQ'!BR37*$CG37*BR$93</f>
        <v>0.5015047143326949</v>
      </c>
      <c r="BS37" s="62">
        <f>'Glad70-before-LQ'!BS37*$CG37*BS$93</f>
        <v>0.08041555464160061</v>
      </c>
      <c r="BT37" s="62">
        <f>'Glad70-before-LQ'!BT37*$CG37*BT$93</f>
        <v>10.0603609272301</v>
      </c>
      <c r="BU37" s="62">
        <f>'Glad70-before-LQ'!BU37*$CG37*BU$93</f>
        <v>2.19985941745328</v>
      </c>
      <c r="BV37" s="4">
        <f>SUM(D37:BU37)</f>
        <v>221.245427678009</v>
      </c>
      <c r="BW37" s="66">
        <f>'Glad-base'!BW37*'Households'!$B$3/'Households'!$B$7</f>
        <v>119.927536886540</v>
      </c>
      <c r="BX37" s="66">
        <f>'Glad-base'!BX37*'Households'!$B$3/'Households'!$B$7</f>
        <v>1.77713974529351</v>
      </c>
      <c r="BY37" s="66">
        <f>'Glad-base'!BY37*'Businesses'!$B$4/'Businesses'!$C$4</f>
        <v>16.1905286176707</v>
      </c>
      <c r="BZ37" s="66">
        <f>'Glad-base'!BZ37*'Households'!$B$3/'Households'!$B$7</f>
        <v>1.81258155936148</v>
      </c>
      <c r="CA37" s="66">
        <f>'Glad-base'!CA37*'Households'!$B$3/'Households'!$B$7</f>
        <v>5.57807353062822</v>
      </c>
      <c r="CB37" s="66">
        <f>'Glad-base'!CB37*'Glad-id-output'!B35/'Glad-id-output'!E35</f>
        <v>1.4218651423231</v>
      </c>
      <c r="CC37" s="62">
        <f>'Exports'!D38</f>
        <v>60.6</v>
      </c>
      <c r="CD37" s="4">
        <f>SUM(BW37:CC37)</f>
        <v>207.307725481817</v>
      </c>
      <c r="CE37" s="4">
        <f>SUM(CD37,BV37)</f>
        <v>428.553153159826</v>
      </c>
      <c r="CF37" s="67">
        <v>0.00251907091382932</v>
      </c>
      <c r="CG37" s="67">
        <f>'Glad-id-output'!I35</f>
        <v>0.78</v>
      </c>
    </row>
    <row r="38" ht="20.05" customHeight="1">
      <c r="A38" t="s" s="58">
        <v>1</v>
      </c>
      <c r="B38" s="59">
        <v>34</v>
      </c>
      <c r="C38" t="s" s="60">
        <v>197</v>
      </c>
      <c r="D38" s="61">
        <f>'Glad70-before-LQ'!D38*$CG38*D$93</f>
        <v>1.17896826220626</v>
      </c>
      <c r="E38" s="62">
        <f>'Glad70-before-LQ'!E38*$CG38*E$93</f>
        <v>0.192695615328317</v>
      </c>
      <c r="F38" s="62">
        <f>'Glad70-before-LQ'!F38*$CG38*F$93</f>
        <v>0.035152274750332</v>
      </c>
      <c r="G38" s="62">
        <f>'Glad70-before-LQ'!G38*$CG38*G$93</f>
        <v>0.107760407491596</v>
      </c>
      <c r="H38" s="62">
        <f>'Glad70-before-LQ'!H38*$CG38*H$93</f>
        <v>0.110142674631858</v>
      </c>
      <c r="I38" s="62">
        <f>'Glad70-before-LQ'!I38*$CG38*I$93</f>
        <v>0.5956556780440589</v>
      </c>
      <c r="J38" s="62">
        <f>'Glad70-before-LQ'!J38*$CG38*J$93</f>
        <v>9.62861088430467</v>
      </c>
      <c r="K38" s="63">
        <f>'Glad70-before-LQ'!K38*$CG38*K$93</f>
        <v>5.590444207435</v>
      </c>
      <c r="L38" s="62">
        <f>'Glad70-before-LQ'!L38*$CG38*L$93</f>
        <v>0.363285099349438</v>
      </c>
      <c r="M38" s="62">
        <f>'Glad70-before-LQ'!M38*$CG38*M$93</f>
        <v>0.199268638244886</v>
      </c>
      <c r="N38" s="62">
        <f>'Glad70-before-LQ'!N38*$CG38*N$93</f>
        <v>0.456666682306312</v>
      </c>
      <c r="O38" s="62">
        <f>'Glad70-before-LQ'!O38*$CG38*O$93</f>
        <v>0.106888629253389</v>
      </c>
      <c r="P38" s="62">
        <f>'Glad70-before-LQ'!P38*$CG38*P$93</f>
        <v>0.158265091869462</v>
      </c>
      <c r="Q38" s="62">
        <f>'Glad70-before-LQ'!Q38*$CG38*Q$93</f>
        <v>0.0952723635623994</v>
      </c>
      <c r="R38" s="62">
        <f>'Glad70-before-LQ'!R38*$CG38*R$93</f>
        <v>0.0165044210639389</v>
      </c>
      <c r="S38" s="62">
        <f>'Glad70-before-LQ'!S38*$CG38*S$93</f>
        <v>0.0324063515916093</v>
      </c>
      <c r="T38" s="62">
        <f>'Glad70-before-LQ'!T38*$CG38*T$93</f>
        <v>0.613483022733046</v>
      </c>
      <c r="U38" s="62">
        <f>'Glad70-before-LQ'!U38*$CG38*U$93</f>
        <v>4.25549961974094</v>
      </c>
      <c r="V38" s="62">
        <f>'Glad70-before-LQ'!V38*$CG38*V$93</f>
        <v>0.0852614569783476</v>
      </c>
      <c r="W38" s="62">
        <f>'Glad70-before-LQ'!W38*$CG38*W$93</f>
        <v>2.54611283118395</v>
      </c>
      <c r="X38" s="64">
        <f>'Glad70-before-LQ'!X38*$CG38*X$93</f>
        <v>0</v>
      </c>
      <c r="Y38" s="62">
        <f>'Glad70-before-LQ'!Y38*$CG38*Y$93</f>
        <v>3.14184941425044</v>
      </c>
      <c r="Z38" s="62">
        <f>'Glad70-before-LQ'!Z38*$CG38*Z$93</f>
        <v>0.58093608614354</v>
      </c>
      <c r="AA38" s="62">
        <f>'Glad70-before-LQ'!AA38*$CG38*AA$93</f>
        <v>1.09882474984488</v>
      </c>
      <c r="AB38" s="62">
        <f>'Glad70-before-LQ'!AB38*$CG38*AB$93</f>
        <v>0.06466740086160649</v>
      </c>
      <c r="AC38" s="65">
        <f>'Glad70-before-LQ'!AC38*$CG38*AC$93</f>
        <v>1.18105604908315</v>
      </c>
      <c r="AD38" s="62">
        <f>'Glad70-before-LQ'!AD38*$CG38*AD$93</f>
        <v>0.00721222571677002</v>
      </c>
      <c r="AE38" s="62">
        <f>'Glad70-before-LQ'!AE38*$CG38*AE$93</f>
        <v>0.287197458458226</v>
      </c>
      <c r="AF38" s="62">
        <f>'Glad70-before-LQ'!AF38*$CG38*AF$93</f>
        <v>1.58908104995767</v>
      </c>
      <c r="AG38" s="62">
        <f>'Glad70-before-LQ'!AG38*$CG38*AG$93</f>
        <v>1.44575359054941</v>
      </c>
      <c r="AH38" s="62">
        <f>'Glad70-before-LQ'!AH38*$CG38*AH$93</f>
        <v>5.45839993479765</v>
      </c>
      <c r="AI38" s="62">
        <f>'Glad70-before-LQ'!AI38*$CG38*AI$93</f>
        <v>8.225336506164931</v>
      </c>
      <c r="AJ38" s="62">
        <f>'Glad70-before-LQ'!AJ38*$CG38*AJ$93</f>
        <v>4.57966909249622</v>
      </c>
      <c r="AK38" s="62">
        <f>'Glad70-before-LQ'!AK38*$CG38*AK$93</f>
        <v>9.28153634129748</v>
      </c>
      <c r="AL38" s="62">
        <f>'Glad70-before-LQ'!AL38*$CG38*AL$93</f>
        <v>0.760633257285357</v>
      </c>
      <c r="AM38" s="62">
        <f>'Glad70-before-LQ'!AM38*$CG38*AM$93</f>
        <v>4.43525270333321</v>
      </c>
      <c r="AN38" s="62">
        <f>'Glad70-before-LQ'!AN38*$CG38*AN$93</f>
        <v>8.374789918489331</v>
      </c>
      <c r="AO38" s="62">
        <f>'Glad70-before-LQ'!AO38*$CG38*AO$93</f>
        <v>2.17715933428005</v>
      </c>
      <c r="AP38" s="62">
        <f>'Glad70-before-LQ'!AP38*$CG38*AP$93</f>
        <v>0.802610977198783</v>
      </c>
      <c r="AQ38" s="62">
        <f>'Glad70-before-LQ'!AQ38*$CG38*AQ$93</f>
        <v>0.08383910089087671</v>
      </c>
      <c r="AR38" s="62">
        <f>'Glad70-before-LQ'!AR38*$CG38*AR$93</f>
        <v>0.492966986156146</v>
      </c>
      <c r="AS38" s="62">
        <f>'Glad70-before-LQ'!AS38*$CG38*AS$93</f>
        <v>1.45915288560376</v>
      </c>
      <c r="AT38" s="62">
        <f>'Glad70-before-LQ'!AT38*$CG38*AT$93</f>
        <v>0.0229813012579299</v>
      </c>
      <c r="AU38" s="62">
        <f>'Glad70-before-LQ'!AU38*$CG38*AU$93</f>
        <v>0.0621186751179492</v>
      </c>
      <c r="AV38" s="62">
        <f>'Glad70-before-LQ'!AV38*$CG38*AV$93</f>
        <v>0.0152677137059212</v>
      </c>
      <c r="AW38" s="62">
        <f>'Glad70-before-LQ'!AW38*$CG38*AW$93</f>
        <v>0.0199963695407202</v>
      </c>
      <c r="AX38" s="62">
        <f>'Glad70-before-LQ'!AX38*$CG38*AX$93</f>
        <v>0.130712003073806</v>
      </c>
      <c r="AY38" s="62">
        <f>'Glad70-before-LQ'!AY38*$CG38*AY$93</f>
        <v>0.00840436983520732</v>
      </c>
      <c r="AZ38" s="62">
        <f>'Glad70-before-LQ'!AZ38*$CG38*AZ$93</f>
        <v>0.219569933334619</v>
      </c>
      <c r="BA38" s="62">
        <f>'Glad70-before-LQ'!BA38*$CG38*BA$93</f>
        <v>0.0521633677342687</v>
      </c>
      <c r="BB38" s="62">
        <f>'Glad70-before-LQ'!BB38*$CG38*BB$93</f>
        <v>0.178820071018033</v>
      </c>
      <c r="BC38" s="62">
        <f>'Glad70-before-LQ'!BC38*$CG38*BC$93</f>
        <v>1.5417402057466</v>
      </c>
      <c r="BD38" s="62">
        <f>'Glad70-before-LQ'!BD38*$CG38*BD$93</f>
        <v>0.597076676449747</v>
      </c>
      <c r="BE38" s="62">
        <f>'Glad70-before-LQ'!BE38*$CG38*BE$93</f>
        <v>4.12680908286865</v>
      </c>
      <c r="BF38" s="62">
        <f>'Glad70-before-LQ'!BF38*$CG38*BF$93</f>
        <v>0.06659380565777211</v>
      </c>
      <c r="BG38" s="62">
        <f>'Glad70-before-LQ'!BG38*$CG38*BG$93</f>
        <v>2.04261358618637</v>
      </c>
      <c r="BH38" s="62">
        <f>'Glad70-before-LQ'!BH38*$CG38*BH$93</f>
        <v>0.608401751341989</v>
      </c>
      <c r="BI38" s="62">
        <f>'Glad70-before-LQ'!BI38*$CG38*BI$93</f>
        <v>0.630767126631966</v>
      </c>
      <c r="BJ38" s="62">
        <f>'Glad70-before-LQ'!BJ38*$CG38*BJ$93</f>
        <v>0.0182587750981343</v>
      </c>
      <c r="BK38" s="62">
        <f>'Glad70-before-LQ'!BK38*$CG38*BK$93</f>
        <v>1.32664043965664</v>
      </c>
      <c r="BL38" s="62">
        <f>'Glad70-before-LQ'!BL38*$CG38*BL$93</f>
        <v>3.67393417955706</v>
      </c>
      <c r="BM38" s="62">
        <f>'Glad70-before-LQ'!BM38*$CG38*BM$93</f>
        <v>0.483764264586789</v>
      </c>
      <c r="BN38" s="62">
        <f>'Glad70-before-LQ'!BN38*$CG38*BN$93</f>
        <v>0.0594314648546382</v>
      </c>
      <c r="BO38" s="62">
        <f>'Glad70-before-LQ'!BO38*$CG38*BO$93</f>
        <v>8.987016946451931</v>
      </c>
      <c r="BP38" s="62">
        <f>'Glad70-before-LQ'!BP38*$CG38*BP$93</f>
        <v>4.24950225564966</v>
      </c>
      <c r="BQ38" s="62">
        <f>'Glad70-before-LQ'!BQ38*$CG38*BQ$93</f>
        <v>0.0353773039162784</v>
      </c>
      <c r="BR38" s="62">
        <f>'Glad70-before-LQ'!BR38*$CG38*BR$93</f>
        <v>0.111070211632562</v>
      </c>
      <c r="BS38" s="62">
        <f>'Glad70-before-LQ'!BS38*$CG38*BS$93</f>
        <v>0.0322716749974058</v>
      </c>
      <c r="BT38" s="62">
        <f>'Glad70-before-LQ'!BT38*$CG38*BT$93</f>
        <v>3.95961469631412</v>
      </c>
      <c r="BU38" s="62">
        <f>'Glad70-before-LQ'!BU38*$CG38*BU$93</f>
        <v>1.27496819229988</v>
      </c>
      <c r="BV38" s="4">
        <f>SUM(D38:BU38)</f>
        <v>116.432155719446</v>
      </c>
      <c r="BW38" s="66">
        <f>'Glad-base'!BW38*'Households'!$B$3/'Households'!$B$7</f>
        <v>266.415020678187</v>
      </c>
      <c r="BX38" s="66">
        <f>'Glad-base'!BX38*'Households'!$B$3/'Households'!$B$7</f>
        <v>7.70407962006179</v>
      </c>
      <c r="BY38" s="66">
        <f>'Glad-base'!BY38*'Businesses'!$B$4/'Businesses'!$C$4</f>
        <v>4.11725037316965</v>
      </c>
      <c r="BZ38" s="66">
        <f>'Glad-base'!BZ38*'Households'!$B$3/'Households'!$B$7</f>
        <v>0.340156209485067</v>
      </c>
      <c r="CA38" s="66">
        <f>'Glad-base'!CA38*'Households'!$B$3/'Households'!$B$7</f>
        <v>1.42684037128733</v>
      </c>
      <c r="CB38" s="66">
        <f>'Glad-base'!CB38*'Glad-id-output'!B36/'Glad-id-output'!E36</f>
        <v>0.206717910551031</v>
      </c>
      <c r="CC38" s="62">
        <f>'Exports'!D39</f>
        <v>64.3</v>
      </c>
      <c r="CD38" s="4">
        <f>SUM(BW38:CC38)</f>
        <v>344.510065162742</v>
      </c>
      <c r="CE38" s="4">
        <f>SUM(CD38,BV38)</f>
        <v>460.942220882188</v>
      </c>
      <c r="CF38" s="67">
        <v>0.00443931233238121</v>
      </c>
      <c r="CG38" s="67">
        <f>'Glad-id-output'!I36</f>
        <v>0.98</v>
      </c>
    </row>
    <row r="39" ht="20.05" customHeight="1">
      <c r="A39" t="s" s="58">
        <v>1</v>
      </c>
      <c r="B39" s="59">
        <v>35</v>
      </c>
      <c r="C39" t="s" s="60">
        <v>123</v>
      </c>
      <c r="D39" s="61">
        <f>'Glad70-before-LQ'!D39*$CG39*D$93</f>
        <v>0.078993545623376</v>
      </c>
      <c r="E39" s="62">
        <f>'Glad70-before-LQ'!E39*$CG39*E$93</f>
        <v>0.0025664976186386</v>
      </c>
      <c r="F39" s="62">
        <f>'Glad70-before-LQ'!F39*$CG39*F$93</f>
        <v>3.21956416580663e-05</v>
      </c>
      <c r="G39" s="62">
        <f>'Glad70-before-LQ'!G39*$CG39*G$93</f>
        <v>0.00294243170582546</v>
      </c>
      <c r="H39" s="62">
        <f>'Glad70-before-LQ'!H39*$CG39*H$93</f>
        <v>0.00160885478380844</v>
      </c>
      <c r="I39" s="62">
        <f>'Glad70-before-LQ'!I39*$CG39*I$93</f>
        <v>0.41189176817856</v>
      </c>
      <c r="J39" s="62">
        <f>'Glad70-before-LQ'!J39*$CG39*J$93</f>
        <v>4.08411327298789</v>
      </c>
      <c r="K39" s="63">
        <f>'Glad70-before-LQ'!K39*$CG39*K$93</f>
        <v>0.142854530537888</v>
      </c>
      <c r="L39" s="62">
        <f>'Glad70-before-LQ'!L39*$CG39*L$93</f>
        <v>0.139495060498504</v>
      </c>
      <c r="M39" s="62">
        <f>'Glad70-before-LQ'!M39*$CG39*M$93</f>
        <v>0.10234871499635</v>
      </c>
      <c r="N39" s="62">
        <f>'Glad70-before-LQ'!N39*$CG39*N$93</f>
        <v>0.0135344038318841</v>
      </c>
      <c r="O39" s="62">
        <f>'Glad70-before-LQ'!O39*$CG39*O$93</f>
        <v>0.063819110135051</v>
      </c>
      <c r="P39" s="62">
        <f>'Glad70-before-LQ'!P39*$CG39*P$93</f>
        <v>0.00119738344175259</v>
      </c>
      <c r="Q39" s="62">
        <f>'Glad70-before-LQ'!Q39*$CG39*Q$93</f>
        <v>0.00304258816206074</v>
      </c>
      <c r="R39" s="62">
        <f>'Glad70-before-LQ'!R39*$CG39*R$93</f>
        <v>0.00263562385752839</v>
      </c>
      <c r="S39" s="62">
        <f>'Glad70-before-LQ'!S39*$CG39*S$93</f>
        <v>0.00444415009661974</v>
      </c>
      <c r="T39" s="62">
        <f>'Glad70-before-LQ'!T39*$CG39*T$93</f>
        <v>0.651310830679165</v>
      </c>
      <c r="U39" s="62">
        <f>'Glad70-before-LQ'!U39*$CG39*U$93</f>
        <v>0.677242023304846</v>
      </c>
      <c r="V39" s="62">
        <f>'Glad70-before-LQ'!V39*$CG39*V$93</f>
        <v>0.00923542186703376</v>
      </c>
      <c r="W39" s="62">
        <f>'Glad70-before-LQ'!W39*$CG39*W$93</f>
        <v>0.216375971968454</v>
      </c>
      <c r="X39" s="64">
        <f>'Glad70-before-LQ'!X39*$CG39*X$93</f>
        <v>0</v>
      </c>
      <c r="Y39" s="62">
        <f>'Glad70-before-LQ'!Y39*$CG39*Y$93</f>
        <v>0.255521424832387</v>
      </c>
      <c r="Z39" s="62">
        <f>'Glad70-before-LQ'!Z39*$CG39*Z$93</f>
        <v>0.0408829801179895</v>
      </c>
      <c r="AA39" s="62">
        <f>'Glad70-before-LQ'!AA39*$CG39*AA$93</f>
        <v>0.0376600702496092</v>
      </c>
      <c r="AB39" s="62">
        <f>'Glad70-before-LQ'!AB39*$CG39*AB$93</f>
        <v>0.000976137404119489</v>
      </c>
      <c r="AC39" s="65">
        <f>'Glad70-before-LQ'!AC39*$CG39*AC$93</f>
        <v>0.192130270600683</v>
      </c>
      <c r="AD39" s="62">
        <f>'Glad70-before-LQ'!AD39*$CG39*AD$93</f>
        <v>0.0009975023393298419</v>
      </c>
      <c r="AE39" s="62">
        <f>'Glad70-before-LQ'!AE39*$CG39*AE$93</f>
        <v>0.0321794439953221</v>
      </c>
      <c r="AF39" s="62">
        <f>'Glad70-before-LQ'!AF39*$CG39*AF$93</f>
        <v>0.150944601421558</v>
      </c>
      <c r="AG39" s="62">
        <f>'Glad70-before-LQ'!AG39*$CG39*AG$93</f>
        <v>0.0340076058906058</v>
      </c>
      <c r="AH39" s="62">
        <f>'Glad70-before-LQ'!AH39*$CG39*AH$93</f>
        <v>0.537569459579367</v>
      </c>
      <c r="AI39" s="62">
        <f>'Glad70-before-LQ'!AI39*$CG39*AI$93</f>
        <v>2.54332820141804</v>
      </c>
      <c r="AJ39" s="62">
        <f>'Glad70-before-LQ'!AJ39*$CG39*AJ$93</f>
        <v>0.706963548220428</v>
      </c>
      <c r="AK39" s="62">
        <f>'Glad70-before-LQ'!AK39*$CG39*AK$93</f>
        <v>0.9324378146926739</v>
      </c>
      <c r="AL39" s="62">
        <f>'Glad70-before-LQ'!AL39*$CG39*AL$93</f>
        <v>0.0243454600172673</v>
      </c>
      <c r="AM39" s="62">
        <f>'Glad70-before-LQ'!AM39*$CG39*AM$93</f>
        <v>0.452883527232253</v>
      </c>
      <c r="AN39" s="62">
        <f>'Glad70-before-LQ'!AN39*$CG39*AN$93</f>
        <v>0.317467454005615</v>
      </c>
      <c r="AO39" s="62">
        <f>'Glad70-before-LQ'!AO39*$CG39*AO$93</f>
        <v>0.267708011247341</v>
      </c>
      <c r="AP39" s="62">
        <f>'Glad70-before-LQ'!AP39*$CG39*AP$93</f>
        <v>0.0541101315115397</v>
      </c>
      <c r="AQ39" s="62">
        <f>'Glad70-before-LQ'!AQ39*$CG39*AQ$93</f>
        <v>0.0209073704157711</v>
      </c>
      <c r="AR39" s="62">
        <f>'Glad70-before-LQ'!AR39*$CG39*AR$93</f>
        <v>0.0630459174085705</v>
      </c>
      <c r="AS39" s="62">
        <f>'Glad70-before-LQ'!AS39*$CG39*AS$93</f>
        <v>0.566459811232464</v>
      </c>
      <c r="AT39" s="62">
        <f>'Glad70-before-LQ'!AT39*$CG39*AT$93</f>
        <v>0.00698817838392233</v>
      </c>
      <c r="AU39" s="62">
        <f>'Glad70-before-LQ'!AU39*$CG39*AU$93</f>
        <v>0.00816227162143099</v>
      </c>
      <c r="AV39" s="62">
        <f>'Glad70-before-LQ'!AV39*$CG39*AV$93</f>
        <v>0.00511041806740703</v>
      </c>
      <c r="AW39" s="62">
        <f>'Glad70-before-LQ'!AW39*$CG39*AW$93</f>
        <v>0.000684935834911415</v>
      </c>
      <c r="AX39" s="62">
        <f>'Glad70-before-LQ'!AX39*$CG39*AX$93</f>
        <v>0.0414531767290731</v>
      </c>
      <c r="AY39" s="62">
        <f>'Glad70-before-LQ'!AY39*$CG39*AY$93</f>
        <v>0.00133561500363595</v>
      </c>
      <c r="AZ39" s="62">
        <f>'Glad70-before-LQ'!AZ39*$CG39*AZ$93</f>
        <v>0.0384528260756096</v>
      </c>
      <c r="BA39" s="62">
        <f>'Glad70-before-LQ'!BA39*$CG39*BA$93</f>
        <v>0.011742561578876</v>
      </c>
      <c r="BB39" s="62">
        <f>'Glad70-before-LQ'!BB39*$CG39*BB$93</f>
        <v>0.0534823660951805</v>
      </c>
      <c r="BC39" s="62">
        <f>'Glad70-before-LQ'!BC39*$CG39*BC$93</f>
        <v>0.607073364394354</v>
      </c>
      <c r="BD39" s="62">
        <f>'Glad70-before-LQ'!BD39*$CG39*BD$93</f>
        <v>0.122406597890847</v>
      </c>
      <c r="BE39" s="62">
        <f>'Glad70-before-LQ'!BE39*$CG39*BE$93</f>
        <v>1.91825002661264</v>
      </c>
      <c r="BF39" s="62">
        <f>'Glad70-before-LQ'!BF39*$CG39*BF$93</f>
        <v>0.0124326832923461</v>
      </c>
      <c r="BG39" s="62">
        <f>'Glad70-before-LQ'!BG39*$CG39*BG$93</f>
        <v>0.850800944418125</v>
      </c>
      <c r="BH39" s="62">
        <f>'Glad70-before-LQ'!BH39*$CG39*BH$93</f>
        <v>0.08553001674952231</v>
      </c>
      <c r="BI39" s="62">
        <f>'Glad70-before-LQ'!BI39*$CG39*BI$93</f>
        <v>0.250981642584975</v>
      </c>
      <c r="BJ39" s="62">
        <f>'Glad70-before-LQ'!BJ39*$CG39*BJ$93</f>
        <v>0.000896964264754932</v>
      </c>
      <c r="BK39" s="62">
        <f>'Glad70-before-LQ'!BK39*$CG39*BK$93</f>
        <v>0.209430482726959</v>
      </c>
      <c r="BL39" s="62">
        <f>'Glad70-before-LQ'!BL39*$CG39*BL$93</f>
        <v>0.577112069401139</v>
      </c>
      <c r="BM39" s="62">
        <f>'Glad70-before-LQ'!BM39*$CG39*BM$93</f>
        <v>0.0846438280426511</v>
      </c>
      <c r="BN39" s="62">
        <f>'Glad70-before-LQ'!BN39*$CG39*BN$93</f>
        <v>0.0161656890822308</v>
      </c>
      <c r="BO39" s="62">
        <f>'Glad70-before-LQ'!BO39*$CG39*BO$93</f>
        <v>0.169855634610447</v>
      </c>
      <c r="BP39" s="62">
        <f>'Glad70-before-LQ'!BP39*$CG39*BP$93</f>
        <v>0.242108066650751</v>
      </c>
      <c r="BQ39" s="62">
        <f>'Glad70-before-LQ'!BQ39*$CG39*BQ$93</f>
        <v>0.00618577828367553</v>
      </c>
      <c r="BR39" s="62">
        <f>'Glad70-before-LQ'!BR39*$CG39*BR$93</f>
        <v>0.0261962847938646</v>
      </c>
      <c r="BS39" s="62">
        <f>'Glad70-before-LQ'!BS39*$CG39*BS$93</f>
        <v>0.00583998326598655</v>
      </c>
      <c r="BT39" s="62">
        <f>'Glad70-before-LQ'!BT39*$CG39*BT$93</f>
        <v>0.0588637535883043</v>
      </c>
      <c r="BU39" s="62">
        <f>'Glad70-before-LQ'!BU39*$CG39*BU$93</f>
        <v>0.113495972838012</v>
      </c>
      <c r="BV39" s="4">
        <f>SUM(D39:BU39)</f>
        <v>19.3678932566315</v>
      </c>
      <c r="BW39" s="66">
        <f>'Glad-base'!BW39*'Households'!$B$3/'Households'!$B$7</f>
        <v>18.4590320574253</v>
      </c>
      <c r="BX39" s="66">
        <f>'Glad-base'!BX39*'Households'!$B$3/'Households'!$B$7</f>
        <v>0.0488896051699279</v>
      </c>
      <c r="BY39" s="66">
        <f>'Glad-base'!BY39*'Businesses'!$B$4/'Businesses'!$C$4</f>
        <v>0.00897118624505088</v>
      </c>
      <c r="BZ39" s="66">
        <f>'Glad-base'!BZ39*'Households'!$B$3/'Households'!$B$7</f>
        <v>0.00114642389289392</v>
      </c>
      <c r="CA39" s="66">
        <f>'Glad-base'!CA39*'Households'!$B$3/'Households'!$B$7</f>
        <v>0.00339150401647786</v>
      </c>
      <c r="CB39" s="66">
        <f>'Glad-base'!CB39*'Glad-id-output'!B37/'Glad-id-output'!E37</f>
        <v>0</v>
      </c>
      <c r="CC39" s="62">
        <f>'Exports'!D40</f>
        <v>44.5</v>
      </c>
      <c r="CD39" s="4">
        <f>SUM(BW39:CC39)</f>
        <v>63.0214307767497</v>
      </c>
      <c r="CE39" s="4">
        <f>SUM(CD39,BV39)</f>
        <v>82.3893240333812</v>
      </c>
      <c r="CF39" s="67">
        <v>0.00525140703929073</v>
      </c>
      <c r="CG39" s="67">
        <f>'Glad-id-output'!I37</f>
        <v>0.98</v>
      </c>
    </row>
    <row r="40" ht="20.05" customHeight="1">
      <c r="A40" t="s" s="58">
        <v>1</v>
      </c>
      <c r="B40" s="59">
        <v>36</v>
      </c>
      <c r="C40" t="s" s="60">
        <v>198</v>
      </c>
      <c r="D40" s="61">
        <f>'Glad70-before-LQ'!D40*$CG40*D$93</f>
        <v>0.356653149772913</v>
      </c>
      <c r="E40" s="62">
        <f>'Glad70-before-LQ'!E40*$CG40*E$93</f>
        <v>0.0473188709689466</v>
      </c>
      <c r="F40" s="62">
        <f>'Glad70-before-LQ'!F40*$CG40*F$93</f>
        <v>0.001817635612322</v>
      </c>
      <c r="G40" s="62">
        <f>'Glad70-before-LQ'!G40*$CG40*G$93</f>
        <v>0.0299090122478755</v>
      </c>
      <c r="H40" s="62">
        <f>'Glad70-before-LQ'!H40*$CG40*H$93</f>
        <v>0.0105764018846514</v>
      </c>
      <c r="I40" s="62">
        <f>'Glad70-before-LQ'!I40*$CG40*I$93</f>
        <v>0.297543768184367</v>
      </c>
      <c r="J40" s="62">
        <f>'Glad70-before-LQ'!J40*$CG40*J$93</f>
        <v>5.12988274901992</v>
      </c>
      <c r="K40" s="63">
        <f>'Glad70-before-LQ'!K40*$CG40*K$93</f>
        <v>0.659683217936476</v>
      </c>
      <c r="L40" s="62">
        <f>'Glad70-before-LQ'!L40*$CG40*L$93</f>
        <v>0.123230896533298</v>
      </c>
      <c r="M40" s="62">
        <f>'Glad70-before-LQ'!M40*$CG40*M$93</f>
        <v>0.17379844138344</v>
      </c>
      <c r="N40" s="62">
        <f>'Glad70-before-LQ'!N40*$CG40*N$93</f>
        <v>0.08262286946535551</v>
      </c>
      <c r="O40" s="62">
        <f>'Glad70-before-LQ'!O40*$CG40*O$93</f>
        <v>0.5491578159671709</v>
      </c>
      <c r="P40" s="62">
        <f>'Glad70-before-LQ'!P40*$CG40*P$93</f>
        <v>0.00662804095943921</v>
      </c>
      <c r="Q40" s="62">
        <f>'Glad70-before-LQ'!Q40*$CG40*Q$93</f>
        <v>0.0166266735336946</v>
      </c>
      <c r="R40" s="62">
        <f>'Glad70-before-LQ'!R40*$CG40*R$93</f>
        <v>0.0114772877326233</v>
      </c>
      <c r="S40" s="62">
        <f>'Glad70-before-LQ'!S40*$CG40*S$93</f>
        <v>0.0206542692959389</v>
      </c>
      <c r="T40" s="62">
        <f>'Glad70-before-LQ'!T40*$CG40*T$93</f>
        <v>0.719241449558048</v>
      </c>
      <c r="U40" s="62">
        <f>'Glad70-before-LQ'!U40*$CG40*U$93</f>
        <v>3.44615806417853</v>
      </c>
      <c r="V40" s="62">
        <f>'Glad70-before-LQ'!V40*$CG40*V$93</f>
        <v>0.0414299426179965</v>
      </c>
      <c r="W40" s="62">
        <f>'Glad70-before-LQ'!W40*$CG40*W$93</f>
        <v>1.43090866911624</v>
      </c>
      <c r="X40" s="64">
        <f>'Glad70-before-LQ'!X40*$CG40*X$93</f>
        <v>0</v>
      </c>
      <c r="Y40" s="62">
        <f>'Glad70-before-LQ'!Y40*$CG40*Y$93</f>
        <v>1.37624884586305</v>
      </c>
      <c r="Z40" s="62">
        <f>'Glad70-before-LQ'!Z40*$CG40*Z$93</f>
        <v>0.219136785040078</v>
      </c>
      <c r="AA40" s="62">
        <f>'Glad70-before-LQ'!AA40*$CG40*AA$93</f>
        <v>0.207337550091697</v>
      </c>
      <c r="AB40" s="62">
        <f>'Glad70-before-LQ'!AB40*$CG40*AB$93</f>
        <v>0.00831398915483313</v>
      </c>
      <c r="AC40" s="65">
        <f>'Glad70-before-LQ'!AC40*$CG40*AC$93</f>
        <v>1.03496941094214</v>
      </c>
      <c r="AD40" s="62">
        <f>'Glad70-before-LQ'!AD40*$CG40*AD$93</f>
        <v>0.00202337724581244</v>
      </c>
      <c r="AE40" s="62">
        <f>'Glad70-before-LQ'!AE40*$CG40*AE$93</f>
        <v>0.134837313503307</v>
      </c>
      <c r="AF40" s="62">
        <f>'Glad70-before-LQ'!AF40*$CG40*AF$93</f>
        <v>0.40083737497244</v>
      </c>
      <c r="AG40" s="62">
        <f>'Glad70-before-LQ'!AG40*$CG40*AG$93</f>
        <v>0.107980278758054</v>
      </c>
      <c r="AH40" s="62">
        <f>'Glad70-before-LQ'!AH40*$CG40*AH$93</f>
        <v>1.06469562794416</v>
      </c>
      <c r="AI40" s="62">
        <f>'Glad70-before-LQ'!AI40*$CG40*AI$93</f>
        <v>3.68550297623934</v>
      </c>
      <c r="AJ40" s="62">
        <f>'Glad70-before-LQ'!AJ40*$CG40*AJ$93</f>
        <v>1.10108068699614</v>
      </c>
      <c r="AK40" s="62">
        <f>'Glad70-before-LQ'!AK40*$CG40*AK$93</f>
        <v>1.72095026465241</v>
      </c>
      <c r="AL40" s="62">
        <f>'Glad70-before-LQ'!AL40*$CG40*AL$93</f>
        <v>0.0612410056501978</v>
      </c>
      <c r="AM40" s="62">
        <f>'Glad70-before-LQ'!AM40*$CG40*AM$93</f>
        <v>0.511332264019744</v>
      </c>
      <c r="AN40" s="62">
        <f>'Glad70-before-LQ'!AN40*$CG40*AN$93</f>
        <v>0.891134851091807</v>
      </c>
      <c r="AO40" s="62">
        <f>'Glad70-before-LQ'!AO40*$CG40*AO$93</f>
        <v>0.510021770799181</v>
      </c>
      <c r="AP40" s="62">
        <f>'Glad70-before-LQ'!AP40*$CG40*AP$93</f>
        <v>0.144941505843915</v>
      </c>
      <c r="AQ40" s="62">
        <f>'Glad70-before-LQ'!AQ40*$CG40*AQ$93</f>
        <v>0.013534527404276</v>
      </c>
      <c r="AR40" s="62">
        <f>'Glad70-before-LQ'!AR40*$CG40*AR$93</f>
        <v>0.216838501563998</v>
      </c>
      <c r="AS40" s="62">
        <f>'Glad70-before-LQ'!AS40*$CG40*AS$93</f>
        <v>1.73307203535101</v>
      </c>
      <c r="AT40" s="62">
        <f>'Glad70-before-LQ'!AT40*$CG40*AT$93</f>
        <v>0.00769685617782253</v>
      </c>
      <c r="AU40" s="62">
        <f>'Glad70-before-LQ'!AU40*$CG40*AU$93</f>
        <v>0.0570746525092737</v>
      </c>
      <c r="AV40" s="62">
        <f>'Glad70-before-LQ'!AV40*$CG40*AV$93</f>
        <v>0.0123319091154398</v>
      </c>
      <c r="AW40" s="62">
        <f>'Glad70-before-LQ'!AW40*$CG40*AW$93</f>
        <v>0.00812596408740943</v>
      </c>
      <c r="AX40" s="62">
        <f>'Glad70-before-LQ'!AX40*$CG40*AX$93</f>
        <v>0.151297818614926</v>
      </c>
      <c r="AY40" s="62">
        <f>'Glad70-before-LQ'!AY40*$CG40*AY$93</f>
        <v>0.00637938523670235</v>
      </c>
      <c r="AZ40" s="62">
        <f>'Glad70-before-LQ'!AZ40*$CG40*AZ$93</f>
        <v>0.240178653871766</v>
      </c>
      <c r="BA40" s="62">
        <f>'Glad70-before-LQ'!BA40*$CG40*BA$93</f>
        <v>0.0416005029476435</v>
      </c>
      <c r="BB40" s="62">
        <f>'Glad70-before-LQ'!BB40*$CG40*BB$93</f>
        <v>0.09635903151294339</v>
      </c>
      <c r="BC40" s="62">
        <f>'Glad70-before-LQ'!BC40*$CG40*BC$93</f>
        <v>0.648716664154504</v>
      </c>
      <c r="BD40" s="62">
        <f>'Glad70-before-LQ'!BD40*$CG40*BD$93</f>
        <v>0.142529069920576</v>
      </c>
      <c r="BE40" s="62">
        <f>'Glad70-before-LQ'!BE40*$CG40*BE$93</f>
        <v>11.1846250323666</v>
      </c>
      <c r="BF40" s="62">
        <f>'Glad70-before-LQ'!BF40*$CG40*BF$93</f>
        <v>0.032312416023237</v>
      </c>
      <c r="BG40" s="62">
        <f>'Glad70-before-LQ'!BG40*$CG40*BG$93</f>
        <v>5.24539239212029</v>
      </c>
      <c r="BH40" s="62">
        <f>'Glad70-before-LQ'!BH40*$CG40*BH$93</f>
        <v>0.253953600868282</v>
      </c>
      <c r="BI40" s="62">
        <f>'Glad70-before-LQ'!BI40*$CG40*BI$93</f>
        <v>1.0867199664123</v>
      </c>
      <c r="BJ40" s="62">
        <f>'Glad70-before-LQ'!BJ40*$CG40*BJ$93</f>
        <v>0.00438529056533564</v>
      </c>
      <c r="BK40" s="62">
        <f>'Glad70-before-LQ'!BK40*$CG40*BK$93</f>
        <v>1.09597717450036</v>
      </c>
      <c r="BL40" s="62">
        <f>'Glad70-before-LQ'!BL40*$CG40*BL$93</f>
        <v>2.09164443823467</v>
      </c>
      <c r="BM40" s="62">
        <f>'Glad70-before-LQ'!BM40*$CG40*BM$93</f>
        <v>0.345071737289281</v>
      </c>
      <c r="BN40" s="62">
        <f>'Glad70-before-LQ'!BN40*$CG40*BN$93</f>
        <v>0.0473622418229278</v>
      </c>
      <c r="BO40" s="62">
        <f>'Glad70-before-LQ'!BO40*$CG40*BO$93</f>
        <v>1.0838513672231</v>
      </c>
      <c r="BP40" s="62">
        <f>'Glad70-before-LQ'!BP40*$CG40*BP$93</f>
        <v>0.374600144091956</v>
      </c>
      <c r="BQ40" s="62">
        <f>'Glad70-before-LQ'!BQ40*$CG40*BQ$93</f>
        <v>0.0278461351609211</v>
      </c>
      <c r="BR40" s="62">
        <f>'Glad70-before-LQ'!BR40*$CG40*BR$93</f>
        <v>0.122981499295194</v>
      </c>
      <c r="BS40" s="62">
        <f>'Glad70-before-LQ'!BS40*$CG40*BS$93</f>
        <v>0.0316986636046169</v>
      </c>
      <c r="BT40" s="62">
        <f>'Glad70-before-LQ'!BT40*$CG40*BT$93</f>
        <v>0.442250662148319</v>
      </c>
      <c r="BU40" s="62">
        <f>'Glad70-before-LQ'!BU40*$CG40*BU$93</f>
        <v>0.390064203721203</v>
      </c>
      <c r="BV40" s="4">
        <f>SUM(D40:BU40)</f>
        <v>53.5743776426944</v>
      </c>
      <c r="BW40" s="66">
        <f>'Glad-base'!BW40*'Households'!$B$3/'Households'!$B$7</f>
        <v>154.556034853996</v>
      </c>
      <c r="BX40" s="66">
        <f>'Glad-base'!BX40*'Households'!$B$3/'Households'!$B$7</f>
        <v>0.0078795744284243</v>
      </c>
      <c r="BY40" s="66">
        <f>'Glad-base'!BY40*'Businesses'!$B$4/'Businesses'!$C$4</f>
        <v>0.06741516826028369</v>
      </c>
      <c r="BZ40" s="66">
        <f>'Glad-base'!BZ40*'Households'!$B$3/'Households'!$B$7</f>
        <v>0.00488185507723996</v>
      </c>
      <c r="CA40" s="66">
        <f>'Glad-base'!CA40*'Households'!$B$3/'Households'!$B$7</f>
        <v>0.0278894481256437</v>
      </c>
      <c r="CB40" s="66">
        <f>'Glad-base'!CB40*'Glad-id-output'!B38/'Glad-id-output'!E38</f>
        <v>0.000468833600491787</v>
      </c>
      <c r="CC40" s="62">
        <f>'Exports'!D41</f>
        <v>21.4</v>
      </c>
      <c r="CD40" s="4">
        <f>SUM(BW40:CC40)</f>
        <v>176.064569733488</v>
      </c>
      <c r="CE40" s="4">
        <f>SUM(CD40,BV40)</f>
        <v>229.638947376182</v>
      </c>
      <c r="CF40" s="67">
        <v>0.00442713503769393</v>
      </c>
      <c r="CG40" s="67">
        <f>'Glad-id-output'!I38</f>
        <v>0.9399999999999999</v>
      </c>
    </row>
    <row r="41" ht="20.05" customHeight="1">
      <c r="A41" t="s" s="58">
        <v>1</v>
      </c>
      <c r="B41" s="59">
        <v>37</v>
      </c>
      <c r="C41" t="s" s="60">
        <v>125</v>
      </c>
      <c r="D41" s="61">
        <f>'Glad70-before-LQ'!D41*$CG41*D$93</f>
        <v>2.08268928140273</v>
      </c>
      <c r="E41" s="62">
        <f>'Glad70-before-LQ'!E41*$CG41*E$93</f>
        <v>0.0822788257801475</v>
      </c>
      <c r="F41" s="62">
        <f>'Glad70-before-LQ'!F41*$CG41*F$93</f>
        <v>0.164055543845287</v>
      </c>
      <c r="G41" s="62">
        <f>'Glad70-before-LQ'!G41*$CG41*G$93</f>
        <v>0.0397056081302876</v>
      </c>
      <c r="H41" s="62">
        <f>'Glad70-before-LQ'!H41*$CG41*H$93</f>
        <v>0.0646701917375937</v>
      </c>
      <c r="I41" s="62">
        <f>'Glad70-before-LQ'!I41*$CG41*I$93</f>
        <v>0.589669816005862</v>
      </c>
      <c r="J41" s="62">
        <f>'Glad70-before-LQ'!J41*$CG41*J$93</f>
        <v>4.32662198686376</v>
      </c>
      <c r="K41" s="63">
        <f>'Glad70-before-LQ'!K41*$CG41*K$93</f>
        <v>17.9067782694886</v>
      </c>
      <c r="L41" s="62">
        <f>'Glad70-before-LQ'!L41*$CG41*L$93</f>
        <v>0.7570561357439159</v>
      </c>
      <c r="M41" s="62">
        <f>'Glad70-before-LQ'!M41*$CG41*M$93</f>
        <v>0.25375134602427</v>
      </c>
      <c r="N41" s="62">
        <f>'Glad70-before-LQ'!N41*$CG41*N$93</f>
        <v>1.37142145856884</v>
      </c>
      <c r="O41" s="62">
        <f>'Glad70-before-LQ'!O41*$CG41*O$93</f>
        <v>0.31875541458406</v>
      </c>
      <c r="P41" s="62">
        <f>'Glad70-before-LQ'!P41*$CG41*P$93</f>
        <v>0.0885017435243806</v>
      </c>
      <c r="Q41" s="62">
        <f>'Glad70-before-LQ'!Q41*$CG41*Q$93</f>
        <v>0.560506404907428</v>
      </c>
      <c r="R41" s="62">
        <f>'Glad70-before-LQ'!R41*$CG41*R$93</f>
        <v>0.0323759625076602</v>
      </c>
      <c r="S41" s="62">
        <f>'Glad70-before-LQ'!S41*$CG41*S$93</f>
        <v>0.0262750886763018</v>
      </c>
      <c r="T41" s="62">
        <f>'Glad70-before-LQ'!T41*$CG41*T$93</f>
        <v>1.00282836542114</v>
      </c>
      <c r="U41" s="62">
        <f>'Glad70-before-LQ'!U41*$CG41*U$93</f>
        <v>7.62218101471343</v>
      </c>
      <c r="V41" s="62">
        <f>'Glad70-before-LQ'!V41*$CG41*V$93</f>
        <v>0.273685056851155</v>
      </c>
      <c r="W41" s="62">
        <f>'Glad70-before-LQ'!W41*$CG41*W$93</f>
        <v>11.1078634079553</v>
      </c>
      <c r="X41" s="64">
        <f>'Glad70-before-LQ'!X41*$CG41*X$93</f>
        <v>0</v>
      </c>
      <c r="Y41" s="62">
        <f>'Glad70-before-LQ'!Y41*$CG41*Y$93</f>
        <v>3.84951742695016</v>
      </c>
      <c r="Z41" s="62">
        <f>'Glad70-before-LQ'!Z41*$CG41*Z$93</f>
        <v>0.429930710905487</v>
      </c>
      <c r="AA41" s="62">
        <f>'Glad70-before-LQ'!AA41*$CG41*AA$93</f>
        <v>0.62665036750951</v>
      </c>
      <c r="AB41" s="62">
        <f>'Glad70-before-LQ'!AB41*$CG41*AB$93</f>
        <v>0.0611639903316124</v>
      </c>
      <c r="AC41" s="65">
        <f>'Glad70-before-LQ'!AC41*$CG41*AC$93</f>
        <v>1.21745845337709</v>
      </c>
      <c r="AD41" s="62">
        <f>'Glad70-before-LQ'!AD41*$CG41*AD$93</f>
        <v>0.0185602923239127</v>
      </c>
      <c r="AE41" s="62">
        <f>'Glad70-before-LQ'!AE41*$CG41*AE$93</f>
        <v>0.146178604581079</v>
      </c>
      <c r="AF41" s="62">
        <f>'Glad70-before-LQ'!AF41*$CG41*AF$93</f>
        <v>0.726411161592072</v>
      </c>
      <c r="AG41" s="62">
        <f>'Glad70-before-LQ'!AG41*$CG41*AG$93</f>
        <v>1.93786076177216</v>
      </c>
      <c r="AH41" s="62">
        <f>'Glad70-before-LQ'!AH41*$CG41*AH$93</f>
        <v>6.70615050144488</v>
      </c>
      <c r="AI41" s="62">
        <f>'Glad70-before-LQ'!AI41*$CG41*AI$93</f>
        <v>8.16795264815679</v>
      </c>
      <c r="AJ41" s="62">
        <f>'Glad70-before-LQ'!AJ41*$CG41*AJ$93</f>
        <v>5.14593839647239</v>
      </c>
      <c r="AK41" s="62">
        <f>'Glad70-before-LQ'!AK41*$CG41*AK$93</f>
        <v>4.5394951808334</v>
      </c>
      <c r="AL41" s="62">
        <f>'Glad70-before-LQ'!AL41*$CG41*AL$93</f>
        <v>0.574304257903723</v>
      </c>
      <c r="AM41" s="62">
        <f>'Glad70-before-LQ'!AM41*$CG41*AM$93</f>
        <v>2.30875210634032</v>
      </c>
      <c r="AN41" s="62">
        <f>'Glad70-before-LQ'!AN41*$CG41*AN$93</f>
        <v>10.0553278452184</v>
      </c>
      <c r="AO41" s="62">
        <f>'Glad70-before-LQ'!AO41*$CG41*AO$93</f>
        <v>5.97917165460183</v>
      </c>
      <c r="AP41" s="62">
        <f>'Glad70-before-LQ'!AP41*$CG41*AP$93</f>
        <v>5.81081722196985</v>
      </c>
      <c r="AQ41" s="62">
        <f>'Glad70-before-LQ'!AQ41*$CG41*AQ$93</f>
        <v>0.371125589688034</v>
      </c>
      <c r="AR41" s="62">
        <f>'Glad70-before-LQ'!AR41*$CG41*AR$93</f>
        <v>1.17361197685717</v>
      </c>
      <c r="AS41" s="62">
        <f>'Glad70-before-LQ'!AS41*$CG41*AS$93</f>
        <v>7.80271417949039</v>
      </c>
      <c r="AT41" s="62">
        <f>'Glad70-before-LQ'!AT41*$CG41*AT$93</f>
        <v>0.0854816160698245</v>
      </c>
      <c r="AU41" s="62">
        <f>'Glad70-before-LQ'!AU41*$CG41*AU$93</f>
        <v>0.0309214457933815</v>
      </c>
      <c r="AV41" s="62">
        <f>'Glad70-before-LQ'!AV41*$CG41*AV$93</f>
        <v>0.00856062960742684</v>
      </c>
      <c r="AW41" s="62">
        <f>'Glad70-before-LQ'!AW41*$CG41*AW$93</f>
        <v>0.0008247062558688661</v>
      </c>
      <c r="AX41" s="62">
        <f>'Glad70-before-LQ'!AX41*$CG41*AX$93</f>
        <v>0.06425762377396579</v>
      </c>
      <c r="AY41" s="62">
        <f>'Glad70-before-LQ'!AY41*$CG41*AY$93</f>
        <v>0.00264262020238881</v>
      </c>
      <c r="AZ41" s="62">
        <f>'Glad70-before-LQ'!AZ41*$CG41*AZ$93</f>
        <v>0.041456737913726</v>
      </c>
      <c r="BA41" s="62">
        <f>'Glad70-before-LQ'!BA41*$CG41*BA$93</f>
        <v>0.0250782660839252</v>
      </c>
      <c r="BB41" s="62">
        <f>'Glad70-before-LQ'!BB41*$CG41*BB$93</f>
        <v>0.216261122502278</v>
      </c>
      <c r="BC41" s="62">
        <f>'Glad70-before-LQ'!BC41*$CG41*BC$93</f>
        <v>1.05202016698228</v>
      </c>
      <c r="BD41" s="62">
        <f>'Glad70-before-LQ'!BD41*$CG41*BD$93</f>
        <v>0.263573526879761</v>
      </c>
      <c r="BE41" s="62">
        <f>'Glad70-before-LQ'!BE41*$CG41*BE$93</f>
        <v>2.20504603542424</v>
      </c>
      <c r="BF41" s="62">
        <f>'Glad70-before-LQ'!BF41*$CG41*BF$93</f>
        <v>0.0164000401933974</v>
      </c>
      <c r="BG41" s="62">
        <f>'Glad70-before-LQ'!BG41*$CG41*BG$93</f>
        <v>0.92925212253885</v>
      </c>
      <c r="BH41" s="62">
        <f>'Glad70-before-LQ'!BH41*$CG41*BH$93</f>
        <v>0.265246716357667</v>
      </c>
      <c r="BI41" s="62">
        <f>'Glad70-before-LQ'!BI41*$CG41*BI$93</f>
        <v>0.639343290344509</v>
      </c>
      <c r="BJ41" s="62">
        <f>'Glad70-before-LQ'!BJ41*$CG41*BJ$93</f>
        <v>0.00841535367150812</v>
      </c>
      <c r="BK41" s="62">
        <f>'Glad70-before-LQ'!BK41*$CG41*BK$93</f>
        <v>0.658787974494336</v>
      </c>
      <c r="BL41" s="62">
        <f>'Glad70-before-LQ'!BL41*$CG41*BL$93</f>
        <v>2.30776681971764</v>
      </c>
      <c r="BM41" s="62">
        <f>'Glad70-before-LQ'!BM41*$CG41*BM$93</f>
        <v>0.341151960902761</v>
      </c>
      <c r="BN41" s="62">
        <f>'Glad70-before-LQ'!BN41*$CG41*BN$93</f>
        <v>0.0394805766739155</v>
      </c>
      <c r="BO41" s="62">
        <f>'Glad70-before-LQ'!BO41*$CG41*BO$93</f>
        <v>4.37845733110971</v>
      </c>
      <c r="BP41" s="62">
        <f>'Glad70-before-LQ'!BP41*$CG41*BP$93</f>
        <v>1.37640303192279</v>
      </c>
      <c r="BQ41" s="62">
        <f>'Glad70-before-LQ'!BQ41*$CG41*BQ$93</f>
        <v>0.0216462526047336</v>
      </c>
      <c r="BR41" s="62">
        <f>'Glad70-before-LQ'!BR41*$CG41*BR$93</f>
        <v>0.120892420929647</v>
      </c>
      <c r="BS41" s="62">
        <f>'Glad70-before-LQ'!BS41*$CG41*BS$93</f>
        <v>0.0194174578343938</v>
      </c>
      <c r="BT41" s="62">
        <f>'Glad70-before-LQ'!BT41*$CG41*BT$93</f>
        <v>1.3121039228926</v>
      </c>
      <c r="BU41" s="62">
        <f>'Glad70-before-LQ'!BU41*$CG41*BU$93</f>
        <v>0.323082024150204</v>
      </c>
      <c r="BV41" s="4">
        <f>SUM(D41:BU41)</f>
        <v>133.074736044880</v>
      </c>
      <c r="BW41" s="66">
        <f>'Glad-base'!BW41*'Households'!$B$3/'Households'!$B$7</f>
        <v>38.689175581174</v>
      </c>
      <c r="BX41" s="66">
        <f>'Glad-base'!BX41*'Households'!$B$3/'Households'!$B$7</f>
        <v>4.23425693882595</v>
      </c>
      <c r="BY41" s="66">
        <f>'Glad-base'!BY41*'Businesses'!$B$4/'Businesses'!$C$4</f>
        <v>2.30754659552127</v>
      </c>
      <c r="BZ41" s="66">
        <f>'Glad-base'!BZ41*'Households'!$B$3/'Households'!$B$7</f>
        <v>0.27368780607621</v>
      </c>
      <c r="CA41" s="66">
        <f>'Glad-base'!CA41*'Households'!$B$3/'Households'!$B$7</f>
        <v>1.12275710610711</v>
      </c>
      <c r="CB41" s="66">
        <f>'Glad-base'!CB41*'Glad-id-output'!B39/'Glad-id-output'!E39</f>
        <v>0.541319266980013</v>
      </c>
      <c r="CC41" s="62">
        <f>'Exports'!D42</f>
        <v>37</v>
      </c>
      <c r="CD41" s="4">
        <f>SUM(BW41:CC41)</f>
        <v>84.1687432946846</v>
      </c>
      <c r="CE41" s="4">
        <f>SUM(CD41,BV41)</f>
        <v>217.243479339565</v>
      </c>
      <c r="CF41" s="67">
        <v>0.00553272158696492</v>
      </c>
      <c r="CG41" s="67">
        <f>'Glad-id-output'!I39</f>
        <v>0.89533891347443</v>
      </c>
    </row>
    <row r="42" ht="20.05" customHeight="1">
      <c r="A42" t="s" s="58">
        <v>1</v>
      </c>
      <c r="B42" s="59">
        <v>38</v>
      </c>
      <c r="C42" t="s" s="60">
        <v>126</v>
      </c>
      <c r="D42" s="61">
        <f>'Glad70-before-LQ'!D42*$CG42*D$93</f>
        <v>0.181461641911253</v>
      </c>
      <c r="E42" s="62">
        <f>'Glad70-before-LQ'!E42*$CG42*E$93</f>
        <v>0.00646674362130607</v>
      </c>
      <c r="F42" s="62">
        <f>'Glad70-before-LQ'!F42*$CG42*F$93</f>
        <v>0.00255511839791439</v>
      </c>
      <c r="G42" s="62">
        <f>'Glad70-before-LQ'!G42*$CG42*G$93</f>
        <v>0.00279143670857067</v>
      </c>
      <c r="H42" s="62">
        <f>'Glad70-before-LQ'!H42*$CG42*H$93</f>
        <v>0.00302329937364953</v>
      </c>
      <c r="I42" s="62">
        <f>'Glad70-before-LQ'!I42*$CG42*I$93</f>
        <v>1.24083183106081</v>
      </c>
      <c r="J42" s="62">
        <f>'Glad70-before-LQ'!J42*$CG42*J$93</f>
        <v>1.19098263858658</v>
      </c>
      <c r="K42" s="63">
        <f>'Glad70-before-LQ'!K42*$CG42*K$93</f>
        <v>10</v>
      </c>
      <c r="L42" s="62">
        <f>'Glad70-before-LQ'!L42*$CG42*L$93</f>
        <v>0.0480017132319778</v>
      </c>
      <c r="M42" s="62">
        <f>'Glad70-before-LQ'!M42*$CG42*M$93</f>
        <v>0.00654878292803014</v>
      </c>
      <c r="N42" s="62">
        <f>'Glad70-before-LQ'!N42*$CG42*N$93</f>
        <v>0.07578766777878231</v>
      </c>
      <c r="O42" s="62">
        <f>'Glad70-before-LQ'!O42*$CG42*O$93</f>
        <v>0.0245210675699343</v>
      </c>
      <c r="P42" s="62">
        <f>'Glad70-before-LQ'!P42*$CG42*P$93</f>
        <v>0.0059939064324155</v>
      </c>
      <c r="Q42" s="62">
        <f>'Glad70-before-LQ'!Q42*$CG42*Q$93</f>
        <v>0.0158482613947504</v>
      </c>
      <c r="R42" s="62">
        <f>'Glad70-before-LQ'!R42*$CG42*R$93</f>
        <v>0.00242265516733909</v>
      </c>
      <c r="S42" s="62">
        <f>'Glad70-before-LQ'!S42*$CG42*S$93</f>
        <v>0.0015483637718062</v>
      </c>
      <c r="T42" s="62">
        <f>'Glad70-before-LQ'!T42*$CG42*T$93</f>
        <v>0.0808341726390083</v>
      </c>
      <c r="U42" s="62">
        <f>'Glad70-before-LQ'!U42*$CG42*U$93</f>
        <v>1.08524760404031</v>
      </c>
      <c r="V42" s="62">
        <f>'Glad70-before-LQ'!V42*$CG42*V$93</f>
        <v>0.008961023901169939</v>
      </c>
      <c r="W42" s="62">
        <f>'Glad70-before-LQ'!W42*$CG42*W$93</f>
        <v>1.40430730546504</v>
      </c>
      <c r="X42" s="64">
        <f>'Glad70-before-LQ'!X42*$CG42*X$93</f>
        <v>0</v>
      </c>
      <c r="Y42" s="62">
        <f>'Glad70-before-LQ'!Y42*$CG42*Y$93</f>
        <v>0.487146593640568</v>
      </c>
      <c r="Z42" s="62">
        <f>'Glad70-before-LQ'!Z42*$CG42*Z$93</f>
        <v>0.0432664150758832</v>
      </c>
      <c r="AA42" s="62">
        <f>'Glad70-before-LQ'!AA42*$CG42*AA$93</f>
        <v>0.0288818598657553</v>
      </c>
      <c r="AB42" s="62">
        <f>'Glad70-before-LQ'!AB42*$CG42*AB$93</f>
        <v>0.00226638182098637</v>
      </c>
      <c r="AC42" s="65">
        <f>'Glad70-before-LQ'!AC42*$CG42*AC$93</f>
        <v>0.466209304658742</v>
      </c>
      <c r="AD42" s="62">
        <f>'Glad70-before-LQ'!AD42*$CG42*AD$93</f>
        <v>0.000385803163434772</v>
      </c>
      <c r="AE42" s="62">
        <f>'Glad70-before-LQ'!AE42*$CG42*AE$93</f>
        <v>0.00818223147735306</v>
      </c>
      <c r="AF42" s="62">
        <f>'Glad70-before-LQ'!AF42*$CG42*AF$93</f>
        <v>0.7235045627201649</v>
      </c>
      <c r="AG42" s="62">
        <f>'Glad70-before-LQ'!AG42*$CG42*AG$93</f>
        <v>0.0898374188346409</v>
      </c>
      <c r="AH42" s="62">
        <f>'Glad70-before-LQ'!AH42*$CG42*AH$93</f>
        <v>0.694090258260019</v>
      </c>
      <c r="AI42" s="62">
        <f>'Glad70-before-LQ'!AI42*$CG42*AI$93</f>
        <v>0.407604091779094</v>
      </c>
      <c r="AJ42" s="62">
        <f>'Glad70-before-LQ'!AJ42*$CG42*AJ$93</f>
        <v>1.75956397991122</v>
      </c>
      <c r="AK42" s="62">
        <f>'Glad70-before-LQ'!AK42*$CG42*AK$93</f>
        <v>0.304051165232188</v>
      </c>
      <c r="AL42" s="62">
        <f>'Glad70-before-LQ'!AL42*$CG42*AL$93</f>
        <v>0.0384156179145235</v>
      </c>
      <c r="AM42" s="62">
        <f>'Glad70-before-LQ'!AM42*$CG42*AM$93</f>
        <v>0.213770413284104</v>
      </c>
      <c r="AN42" s="62">
        <f>'Glad70-before-LQ'!AN42*$CG42*AN$93</f>
        <v>1.91187897250922</v>
      </c>
      <c r="AO42" s="62">
        <f>'Glad70-before-LQ'!AO42*$CG42*AO$93</f>
        <v>8.350568490396469</v>
      </c>
      <c r="AP42" s="62">
        <f>'Glad70-before-LQ'!AP42*$CG42*AP$93</f>
        <v>0.669447247030168</v>
      </c>
      <c r="AQ42" s="62">
        <f>'Glad70-before-LQ'!AQ42*$CG42*AQ$93</f>
        <v>0.024065013173156</v>
      </c>
      <c r="AR42" s="62">
        <f>'Glad70-before-LQ'!AR42*$CG42*AR$93</f>
        <v>0.0784837771055459</v>
      </c>
      <c r="AS42" s="62">
        <f>'Glad70-before-LQ'!AS42*$CG42*AS$93</f>
        <v>3.42517898061691</v>
      </c>
      <c r="AT42" s="62">
        <f>'Glad70-before-LQ'!AT42*$CG42*AT$93</f>
        <v>0.00180181005133646</v>
      </c>
      <c r="AU42" s="62">
        <f>'Glad70-before-LQ'!AU42*$CG42*AU$93</f>
        <v>0.00232480351850229</v>
      </c>
      <c r="AV42" s="62">
        <f>'Glad70-before-LQ'!AV42*$CG42*AV$93</f>
        <v>0.000530304889237767</v>
      </c>
      <c r="AW42" s="62">
        <f>'Glad70-before-LQ'!AW42*$CG42*AW$93</f>
        <v>0.000148865701611547</v>
      </c>
      <c r="AX42" s="62">
        <f>'Glad70-before-LQ'!AX42*$CG42*AX$93</f>
        <v>0.0135239417787557</v>
      </c>
      <c r="AY42" s="62">
        <f>'Glad70-before-LQ'!AY42*$CG42*AY$93</f>
        <v>0.000265033601056959</v>
      </c>
      <c r="AZ42" s="62">
        <f>'Glad70-before-LQ'!AZ42*$CG42*AZ$93</f>
        <v>0.00342656278721476</v>
      </c>
      <c r="BA42" s="62">
        <f>'Glad70-before-LQ'!BA42*$CG42*BA$93</f>
        <v>0.00708258322989685</v>
      </c>
      <c r="BB42" s="62">
        <f>'Glad70-before-LQ'!BB42*$CG42*BB$93</f>
        <v>0.0103229791061302</v>
      </c>
      <c r="BC42" s="62">
        <f>'Glad70-before-LQ'!BC42*$CG42*BC$93</f>
        <v>0.1792945867329</v>
      </c>
      <c r="BD42" s="62">
        <f>'Glad70-before-LQ'!BD42*$CG42*BD$93</f>
        <v>0.0412019914384968</v>
      </c>
      <c r="BE42" s="62">
        <f>'Glad70-before-LQ'!BE42*$CG42*BE$93</f>
        <v>0.282259786092935</v>
      </c>
      <c r="BF42" s="62">
        <f>'Glad70-before-LQ'!BF42*$CG42*BF$93</f>
        <v>0.00201492901192979</v>
      </c>
      <c r="BG42" s="62">
        <f>'Glad70-before-LQ'!BG42*$CG42*BG$93</f>
        <v>0.124056663792776</v>
      </c>
      <c r="BH42" s="62">
        <f>'Glad70-before-LQ'!BH42*$CG42*BH$93</f>
        <v>0.0334523339523567</v>
      </c>
      <c r="BI42" s="62">
        <f>'Glad70-before-LQ'!BI42*$CG42*BI$93</f>
        <v>0.115916289299083</v>
      </c>
      <c r="BJ42" s="62">
        <f>'Glad70-before-LQ'!BJ42*$CG42*BJ$93</f>
        <v>0.000714830187151228</v>
      </c>
      <c r="BK42" s="62">
        <f>'Glad70-before-LQ'!BK42*$CG42*BK$93</f>
        <v>0.0545924773354178</v>
      </c>
      <c r="BL42" s="62">
        <f>'Glad70-before-LQ'!BL42*$CG42*BL$93</f>
        <v>0.168343647959264</v>
      </c>
      <c r="BM42" s="62">
        <f>'Glad70-before-LQ'!BM42*$CG42*BM$93</f>
        <v>0.0245411559341649</v>
      </c>
      <c r="BN42" s="62">
        <f>'Glad70-before-LQ'!BN42*$CG42*BN$93</f>
        <v>0.00489511026135049</v>
      </c>
      <c r="BO42" s="62">
        <f>'Glad70-before-LQ'!BO42*$CG42*BO$93</f>
        <v>0.179094153102182</v>
      </c>
      <c r="BP42" s="62">
        <f>'Glad70-before-LQ'!BP42*$CG42*BP$93</f>
        <v>0.06596860330217209</v>
      </c>
      <c r="BQ42" s="62">
        <f>'Glad70-before-LQ'!BQ42*$CG42*BQ$93</f>
        <v>0.00254703021807411</v>
      </c>
      <c r="BR42" s="62">
        <f>'Glad70-before-LQ'!BR42*$CG42*BR$93</f>
        <v>0.0199398815492592</v>
      </c>
      <c r="BS42" s="62">
        <f>'Glad70-before-LQ'!BS42*$CG42*BS$93</f>
        <v>0.00156896963821313</v>
      </c>
      <c r="BT42" s="62">
        <f>'Glad70-before-LQ'!BT42*$CG42*BT$93</f>
        <v>0.0660394025463282</v>
      </c>
      <c r="BU42" s="62">
        <f>'Glad70-before-LQ'!BU42*$CG42*BU$93</f>
        <v>0.0250949029377217</v>
      </c>
      <c r="BV42" s="4">
        <f>SUM(D42:BU42)</f>
        <v>36.5458974424063</v>
      </c>
      <c r="BW42" s="66">
        <f>'Glad-base'!BW42*'Households'!$B$3/'Households'!$B$7</f>
        <v>11.3675703167456</v>
      </c>
      <c r="BX42" s="66">
        <f>'Glad-base'!BX42*'Households'!$B$3/'Households'!$B$7</f>
        <v>0.0132611986714727</v>
      </c>
      <c r="BY42" s="66">
        <f>'Glad-base'!BY42*'Businesses'!$B$4/'Businesses'!$C$4</f>
        <v>0.496594604915681</v>
      </c>
      <c r="BZ42" s="66">
        <f>'Glad-base'!BZ42*'Households'!$B$3/'Households'!$B$7</f>
        <v>0.244028566065911</v>
      </c>
      <c r="CA42" s="66">
        <f>'Glad-base'!CA42*'Households'!$B$3/'Households'!$B$7</f>
        <v>0.303110297610711</v>
      </c>
      <c r="CB42" s="66">
        <f>'Glad-base'!CB42*'Glad-id-output'!B40/'Glad-id-output'!E40</f>
        <v>0.0854870265255578</v>
      </c>
      <c r="CC42" s="62">
        <f>'Exports'!D43</f>
        <v>147.6</v>
      </c>
      <c r="CD42" s="4">
        <f>SUM(BW42:CC42)</f>
        <v>160.110052010535</v>
      </c>
      <c r="CE42" s="4">
        <f>SUM(CD42,BV42)</f>
        <v>196.655949452941</v>
      </c>
      <c r="CF42" s="67">
        <v>0.023093367152617</v>
      </c>
      <c r="CG42" s="67">
        <f>'Glad-id-output'!I40</f>
        <v>1</v>
      </c>
    </row>
    <row r="43" ht="20.05" customHeight="1">
      <c r="A43" t="s" s="58">
        <v>1</v>
      </c>
      <c r="B43" s="59">
        <v>39</v>
      </c>
      <c r="C43" t="s" s="60">
        <v>199</v>
      </c>
      <c r="D43" s="61">
        <f>'Glad70-before-LQ'!D43*$CG43*D$93</f>
        <v>0.108400472686069</v>
      </c>
      <c r="E43" s="62">
        <f>'Glad70-before-LQ'!E43*$CG43*E$93</f>
        <v>0.0246869471294643</v>
      </c>
      <c r="F43" s="62">
        <f>'Glad70-before-LQ'!F43*$CG43*F$93</f>
        <v>0.000666088402670708</v>
      </c>
      <c r="G43" s="62">
        <f>'Glad70-before-LQ'!G43*$CG43*G$93</f>
        <v>0.0277859568356692</v>
      </c>
      <c r="H43" s="62">
        <f>'Glad70-before-LQ'!H43*$CG43*H$93</f>
        <v>0.00291416871572989</v>
      </c>
      <c r="I43" s="62">
        <f>'Glad70-before-LQ'!I43*$CG43*I$93</f>
        <v>0.161130340780373</v>
      </c>
      <c r="J43" s="62">
        <f>'Glad70-before-LQ'!J43*$CG43*J$93</f>
        <v>3.73411849232923</v>
      </c>
      <c r="K43" s="63">
        <f>'Glad70-before-LQ'!K43*$CG43*K$93</f>
        <v>63.4418400050976</v>
      </c>
      <c r="L43" s="62">
        <f>'Glad70-before-LQ'!L43*$CG43*L$93</f>
        <v>0.0733031027574451</v>
      </c>
      <c r="M43" s="62">
        <f>'Glad70-before-LQ'!M43*$CG43*M$93</f>
        <v>0.134930056324669</v>
      </c>
      <c r="N43" s="62">
        <f>'Glad70-before-LQ'!N43*$CG43*N$93</f>
        <v>0.06464455367175111</v>
      </c>
      <c r="O43" s="62">
        <f>'Glad70-before-LQ'!O43*$CG43*O$93</f>
        <v>0.0396444166296692</v>
      </c>
      <c r="P43" s="62">
        <f>'Glad70-before-LQ'!P43*$CG43*P$93</f>
        <v>0.00313511981341361</v>
      </c>
      <c r="Q43" s="62">
        <f>'Glad70-before-LQ'!Q43*$CG43*Q$93</f>
        <v>0.00917087559133906</v>
      </c>
      <c r="R43" s="62">
        <f>'Glad70-before-LQ'!R43*$CG43*R$93</f>
        <v>0.009151248725607949</v>
      </c>
      <c r="S43" s="62">
        <f>'Glad70-before-LQ'!S43*$CG43*S$93</f>
        <v>0.00330462399743132</v>
      </c>
      <c r="T43" s="62">
        <f>'Glad70-before-LQ'!T43*$CG43*T$93</f>
        <v>0.8991360622468469</v>
      </c>
      <c r="U43" s="62">
        <f>'Glad70-before-LQ'!U43*$CG43*U$93</f>
        <v>6.73769173720853</v>
      </c>
      <c r="V43" s="62">
        <f>'Glad70-before-LQ'!V43*$CG43*V$93</f>
        <v>0.0531642189030569</v>
      </c>
      <c r="W43" s="62">
        <f>'Glad70-before-LQ'!W43*$CG43*W$93</f>
        <v>1.27154703298173</v>
      </c>
      <c r="X43" s="64">
        <f>'Glad70-before-LQ'!X43*$CG43*X$93</f>
        <v>0</v>
      </c>
      <c r="Y43" s="62">
        <f>'Glad70-before-LQ'!Y43*$CG43*Y$93</f>
        <v>0.786393386775134</v>
      </c>
      <c r="Z43" s="62">
        <f>'Glad70-before-LQ'!Z43*$CG43*Z$93</f>
        <v>0.0400920269105728</v>
      </c>
      <c r="AA43" s="62">
        <f>'Glad70-before-LQ'!AA43*$CG43*AA$93</f>
        <v>0.0237011109707213</v>
      </c>
      <c r="AB43" s="62">
        <f>'Glad70-before-LQ'!AB43*$CG43*AB$93</f>
        <v>0.0017350560555175</v>
      </c>
      <c r="AC43" s="65">
        <f>'Glad70-before-LQ'!AC43*$CG43*AC$93</f>
        <v>3.15383891383246</v>
      </c>
      <c r="AD43" s="62">
        <f>'Glad70-before-LQ'!AD43*$CG43*AD$93</f>
        <v>0.0114815151011039</v>
      </c>
      <c r="AE43" s="62">
        <f>'Glad70-before-LQ'!AE43*$CG43*AE$93</f>
        <v>0.00608120112515676</v>
      </c>
      <c r="AF43" s="62">
        <f>'Glad70-before-LQ'!AF43*$CG43*AF$93</f>
        <v>0.0441217360401026</v>
      </c>
      <c r="AG43" s="62">
        <f>'Glad70-before-LQ'!AG43*$CG43*AG$93</f>
        <v>0.128364007818069</v>
      </c>
      <c r="AH43" s="62">
        <f>'Glad70-before-LQ'!AH43*$CG43*AH$93</f>
        <v>0.895299039723726</v>
      </c>
      <c r="AI43" s="62">
        <f>'Glad70-before-LQ'!AI43*$CG43*AI$93</f>
        <v>0.429275952618597</v>
      </c>
      <c r="AJ43" s="62">
        <f>'Glad70-before-LQ'!AJ43*$CG43*AJ$93</f>
        <v>1.73572450041111</v>
      </c>
      <c r="AK43" s="62">
        <f>'Glad70-before-LQ'!AK43*$CG43*AK$93</f>
        <v>0.291262394265065</v>
      </c>
      <c r="AL43" s="62">
        <f>'Glad70-before-LQ'!AL43*$CG43*AL$93</f>
        <v>0.147688996150901</v>
      </c>
      <c r="AM43" s="62">
        <f>'Glad70-before-LQ'!AM43*$CG43*AM$93</f>
        <v>0.455715556661596</v>
      </c>
      <c r="AN43" s="62">
        <f>'Glad70-before-LQ'!AN43*$CG43*AN$93</f>
        <v>0.663278155465798</v>
      </c>
      <c r="AO43" s="62">
        <f>'Glad70-before-LQ'!AO43*$CG43*AO$93</f>
        <v>0.182266709588745</v>
      </c>
      <c r="AP43" s="62">
        <f>'Glad70-before-LQ'!AP43*$CG43*AP$93</f>
        <v>14.9111944329971</v>
      </c>
      <c r="AQ43" s="62">
        <f>'Glad70-before-LQ'!AQ43*$CG43*AQ$93</f>
        <v>0.0704559389448734</v>
      </c>
      <c r="AR43" s="62">
        <f>'Glad70-before-LQ'!AR43*$CG43*AR$93</f>
        <v>0.0596892100730594</v>
      </c>
      <c r="AS43" s="62">
        <f>'Glad70-before-LQ'!AS43*$CG43*AS$93</f>
        <v>2.07153153798273</v>
      </c>
      <c r="AT43" s="62">
        <f>'Glad70-before-LQ'!AT43*$CG43*AT$93</f>
        <v>0.00404890734955857</v>
      </c>
      <c r="AU43" s="62">
        <f>'Glad70-before-LQ'!AU43*$CG43*AU$93</f>
        <v>0.00177449741710064</v>
      </c>
      <c r="AV43" s="62">
        <f>'Glad70-before-LQ'!AV43*$CG43*AV$93</f>
        <v>0.000463279450689506</v>
      </c>
      <c r="AW43" s="62">
        <f>'Glad70-before-LQ'!AW43*$CG43*AW$93</f>
        <v>3.01738555352611e-05</v>
      </c>
      <c r="AX43" s="62">
        <f>'Glad70-before-LQ'!AX43*$CG43*AX$93</f>
        <v>0.0177938263793587</v>
      </c>
      <c r="AY43" s="62">
        <f>'Glad70-before-LQ'!AY43*$CG43*AY$93</f>
        <v>0.000202854336915476</v>
      </c>
      <c r="AZ43" s="62">
        <f>'Glad70-before-LQ'!AZ43*$CG43*AZ$93</f>
        <v>0.00955606640658029</v>
      </c>
      <c r="BA43" s="62">
        <f>'Glad70-before-LQ'!BA43*$CG43*BA$93</f>
        <v>0.0138470597269741</v>
      </c>
      <c r="BB43" s="62">
        <f>'Glad70-before-LQ'!BB43*$CG43*BB$93</f>
        <v>0.00397680971206438</v>
      </c>
      <c r="BC43" s="62">
        <f>'Glad70-before-LQ'!BC43*$CG43*BC$93</f>
        <v>0.138462929412638</v>
      </c>
      <c r="BD43" s="62">
        <f>'Glad70-before-LQ'!BD43*$CG43*BD$93</f>
        <v>0.0949175569506213</v>
      </c>
      <c r="BE43" s="62">
        <f>'Glad70-before-LQ'!BE43*$CG43*BE$93</f>
        <v>0.906978592524629</v>
      </c>
      <c r="BF43" s="62">
        <f>'Glad70-before-LQ'!BF43*$CG43*BF$93</f>
        <v>0.000569398601741744</v>
      </c>
      <c r="BG43" s="62">
        <f>'Glad70-before-LQ'!BG43*$CG43*BG$93</f>
        <v>0.819602975896351</v>
      </c>
      <c r="BH43" s="62">
        <f>'Glad70-before-LQ'!BH43*$CG43*BH$93</f>
        <v>0.0437596926113262</v>
      </c>
      <c r="BI43" s="62">
        <f>'Glad70-before-LQ'!BI43*$CG43*BI$93</f>
        <v>0.254141430394054</v>
      </c>
      <c r="BJ43" s="62">
        <f>'Glad70-before-LQ'!BJ43*$CG43*BJ$93</f>
        <v>0.00405117777483203</v>
      </c>
      <c r="BK43" s="62">
        <f>'Glad70-before-LQ'!BK43*$CG43*BK$93</f>
        <v>0.172863483439352</v>
      </c>
      <c r="BL43" s="62">
        <f>'Glad70-before-LQ'!BL43*$CG43*BL$93</f>
        <v>0.593869261402264</v>
      </c>
      <c r="BM43" s="62">
        <f>'Glad70-before-LQ'!BM43*$CG43*BM$93</f>
        <v>0.09071507779849609</v>
      </c>
      <c r="BN43" s="62">
        <f>'Glad70-before-LQ'!BN43*$CG43*BN$93</f>
        <v>0.00721762512482853</v>
      </c>
      <c r="BO43" s="62">
        <f>'Glad70-before-LQ'!BO43*$CG43*BO$93</f>
        <v>0.364596303297655</v>
      </c>
      <c r="BP43" s="62">
        <f>'Glad70-before-LQ'!BP43*$CG43*BP$93</f>
        <v>0.190307749939524</v>
      </c>
      <c r="BQ43" s="62">
        <f>'Glad70-before-LQ'!BQ43*$CG43*BQ$93</f>
        <v>0.00435464759307795</v>
      </c>
      <c r="BR43" s="62">
        <f>'Glad70-before-LQ'!BR43*$CG43*BR$93</f>
        <v>0.0171815423004473</v>
      </c>
      <c r="BS43" s="62">
        <f>'Glad70-before-LQ'!BS43*$CG43*BS$93</f>
        <v>0.00278852421681426</v>
      </c>
      <c r="BT43" s="62">
        <f>'Glad70-before-LQ'!BT43*$CG43*BT$93</f>
        <v>0.223571230955851</v>
      </c>
      <c r="BU43" s="62">
        <f>'Glad70-before-LQ'!BU43*$CG43*BU$93</f>
        <v>0.0880672469011433</v>
      </c>
      <c r="BV43" s="4">
        <f>SUM(D43:BU43)</f>
        <v>106.979266822111</v>
      </c>
      <c r="BW43" s="66">
        <f>'Glad-base'!BW43*'Households'!$B$3/'Households'!$B$7</f>
        <v>8.775148831637489</v>
      </c>
      <c r="BX43" s="66">
        <f>'Glad-base'!BX43*'Households'!$B$3/'Households'!$B$7</f>
        <v>0.634725350545829</v>
      </c>
      <c r="BY43" s="66">
        <f>'Glad-base'!BY43*'Businesses'!$B$4/'Businesses'!$C$4</f>
        <v>0.251698528805931</v>
      </c>
      <c r="BZ43" s="66">
        <f>'Glad-base'!BZ43*'Households'!$B$3/'Households'!$B$7</f>
        <v>0.156926622420185</v>
      </c>
      <c r="CA43" s="66">
        <f>'Glad-base'!CA43*'Households'!$B$3/'Households'!$B$7</f>
        <v>0.130022382327497</v>
      </c>
      <c r="CB43" s="66">
        <f>'Glad-base'!CB43*'Glad-id-output'!B41/'Glad-id-output'!E41</f>
        <v>-0.252685759474709</v>
      </c>
      <c r="CC43" s="62">
        <f>'Exports'!D44</f>
        <v>68.7</v>
      </c>
      <c r="CD43" s="4">
        <f>SUM(BW43:CC43)</f>
        <v>78.3958359562622</v>
      </c>
      <c r="CE43" s="4">
        <f>SUM(CD43,BV43)</f>
        <v>185.375102778373</v>
      </c>
      <c r="CF43" s="67">
        <v>0.0171127909219694</v>
      </c>
      <c r="CG43" s="67">
        <f>'Glad-id-output'!I41</f>
        <v>1</v>
      </c>
    </row>
    <row r="44" ht="20.05" customHeight="1">
      <c r="A44" t="s" s="58">
        <v>1</v>
      </c>
      <c r="B44" s="59">
        <v>40</v>
      </c>
      <c r="C44" t="s" s="60">
        <v>200</v>
      </c>
      <c r="D44" s="61">
        <f>'Glad70-before-LQ'!D44*$CG44*D$93</f>
        <v>0.0187782417324009</v>
      </c>
      <c r="E44" s="62">
        <f>'Glad70-before-LQ'!E44*$CG44*E$93</f>
        <v>0.000838421341870195</v>
      </c>
      <c r="F44" s="62">
        <f>'Glad70-before-LQ'!F44*$CG44*F$93</f>
        <v>6.373650623039211e-05</v>
      </c>
      <c r="G44" s="62">
        <f>'Glad70-before-LQ'!G44*$CG44*G$93</f>
        <v>0.000744522841229388</v>
      </c>
      <c r="H44" s="62">
        <f>'Glad70-before-LQ'!H44*$CG44*H$93</f>
        <v>0.00111054497714347</v>
      </c>
      <c r="I44" s="62">
        <f>'Glad70-before-LQ'!I44*$CG44*I$93</f>
        <v>0.0314879756695548</v>
      </c>
      <c r="J44" s="62">
        <f>'Glad70-before-LQ'!J44*$CG44*J$93</f>
        <v>0.499713653099836</v>
      </c>
      <c r="K44" s="63">
        <f>'Glad70-before-LQ'!K44*$CG44*K$93</f>
        <v>0.0756199410660964</v>
      </c>
      <c r="L44" s="62">
        <f>'Glad70-before-LQ'!L44*$CG44*L$93</f>
        <v>0.0220395066454717</v>
      </c>
      <c r="M44" s="62">
        <f>'Glad70-before-LQ'!M44*$CG44*M$93</f>
        <v>0.0114791586202979</v>
      </c>
      <c r="N44" s="62">
        <f>'Glad70-before-LQ'!N44*$CG44*N$93</f>
        <v>0.00631679587433814</v>
      </c>
      <c r="O44" s="62">
        <f>'Glad70-before-LQ'!O44*$CG44*O$93</f>
        <v>0.00201011885416269</v>
      </c>
      <c r="P44" s="62">
        <f>'Glad70-before-LQ'!P44*$CG44*P$93</f>
        <v>0.000762193944866149</v>
      </c>
      <c r="Q44" s="62">
        <f>'Glad70-before-LQ'!Q44*$CG44*Q$93</f>
        <v>0.00082553092778537</v>
      </c>
      <c r="R44" s="62">
        <f>'Glad70-before-LQ'!R44*$CG44*R$93</f>
        <v>0.000732583807839152</v>
      </c>
      <c r="S44" s="62">
        <f>'Glad70-before-LQ'!S44*$CG44*S$93</f>
        <v>0.0007810230726604601</v>
      </c>
      <c r="T44" s="62">
        <f>'Glad70-before-LQ'!T44*$CG44*T$93</f>
        <v>0.017256894349036</v>
      </c>
      <c r="U44" s="62">
        <f>'Glad70-before-LQ'!U44*$CG44*U$93</f>
        <v>0.114642992538721</v>
      </c>
      <c r="V44" s="62">
        <f>'Glad70-before-LQ'!V44*$CG44*V$93</f>
        <v>0.00579808762964857</v>
      </c>
      <c r="W44" s="62">
        <f>'Glad70-before-LQ'!W44*$CG44*W$93</f>
        <v>0.0604514300778468</v>
      </c>
      <c r="X44" s="64">
        <f>'Glad70-before-LQ'!X44*$CG44*X$93</f>
        <v>0</v>
      </c>
      <c r="Y44" s="62">
        <f>'Glad70-before-LQ'!Y44*$CG44*Y$93</f>
        <v>0.0620511188680433</v>
      </c>
      <c r="Z44" s="62">
        <f>'Glad70-before-LQ'!Z44*$CG44*Z$93</f>
        <v>0.00831366672111254</v>
      </c>
      <c r="AA44" s="62">
        <f>'Glad70-before-LQ'!AA44*$CG44*AA$93</f>
        <v>0.0256522514404084</v>
      </c>
      <c r="AB44" s="62">
        <f>'Glad70-before-LQ'!AB44*$CG44*AB$93</f>
        <v>0.000424490907925178</v>
      </c>
      <c r="AC44" s="65">
        <f>'Glad70-before-LQ'!AC44*$CG44*AC$93</f>
        <v>0.0902941192484657</v>
      </c>
      <c r="AD44" s="62">
        <f>'Glad70-before-LQ'!AD44*$CG44*AD$93</f>
        <v>0.000323134230657262</v>
      </c>
      <c r="AE44" s="62">
        <f>'Glad70-before-LQ'!AE44*$CG44*AE$93</f>
        <v>0.0181031350201558</v>
      </c>
      <c r="AF44" s="62">
        <f>'Glad70-before-LQ'!AF44*$CG44*AF$93</f>
        <v>0.0213854776547327</v>
      </c>
      <c r="AG44" s="62">
        <f>'Glad70-before-LQ'!AG44*$CG44*AG$93</f>
        <v>0.0252478200418779</v>
      </c>
      <c r="AH44" s="62">
        <f>'Glad70-before-LQ'!AH44*$CG44*AH$93</f>
        <v>0.0765298517157882</v>
      </c>
      <c r="AI44" s="62">
        <f>'Glad70-before-LQ'!AI44*$CG44*AI$93</f>
        <v>0.0428981488223888</v>
      </c>
      <c r="AJ44" s="62">
        <f>'Glad70-before-LQ'!AJ44*$CG44*AJ$93</f>
        <v>0.230257089980024</v>
      </c>
      <c r="AK44" s="62">
        <f>'Glad70-before-LQ'!AK44*$CG44*AK$93</f>
        <v>0.15346606381476</v>
      </c>
      <c r="AL44" s="62">
        <f>'Glad70-before-LQ'!AL44*$CG44*AL$93</f>
        <v>0.0695047872282471</v>
      </c>
      <c r="AM44" s="62">
        <f>'Glad70-before-LQ'!AM44*$CG44*AM$93</f>
        <v>0.0622532835090493</v>
      </c>
      <c r="AN44" s="62">
        <f>'Glad70-before-LQ'!AN44*$CG44*AN$93</f>
        <v>0.121061958350267</v>
      </c>
      <c r="AO44" s="62">
        <f>'Glad70-before-LQ'!AO44*$CG44*AO$93</f>
        <v>0.0672652244471358</v>
      </c>
      <c r="AP44" s="62">
        <f>'Glad70-before-LQ'!AP44*$CG44*AP$93</f>
        <v>0.0450507321668098</v>
      </c>
      <c r="AQ44" s="62">
        <f>'Glad70-before-LQ'!AQ44*$CG44*AQ$93</f>
        <v>0.125954427445157</v>
      </c>
      <c r="AR44" s="62">
        <f>'Glad70-before-LQ'!AR44*$CG44*AR$93</f>
        <v>0.0396356416207951</v>
      </c>
      <c r="AS44" s="62">
        <f>'Glad70-before-LQ'!AS44*$CG44*AS$93</f>
        <v>1.40537546195393</v>
      </c>
      <c r="AT44" s="62">
        <f>'Glad70-before-LQ'!AT44*$CG44*AT$93</f>
        <v>0.00145794595551673</v>
      </c>
      <c r="AU44" s="62">
        <f>'Glad70-before-LQ'!AU44*$CG44*AU$93</f>
        <v>0.00248858715677802</v>
      </c>
      <c r="AV44" s="62">
        <f>'Glad70-before-LQ'!AV44*$CG44*AV$93</f>
        <v>0.00194675348667178</v>
      </c>
      <c r="AW44" s="62">
        <f>'Glad70-before-LQ'!AW44*$CG44*AW$93</f>
        <v>0.000294915808726003</v>
      </c>
      <c r="AX44" s="62">
        <f>'Glad70-before-LQ'!AX44*$CG44*AX$93</f>
        <v>0.00432268674163668</v>
      </c>
      <c r="AY44" s="62">
        <f>'Glad70-before-LQ'!AY44*$CG44*AY$93</f>
        <v>0.00019797952039569</v>
      </c>
      <c r="AZ44" s="62">
        <f>'Glad70-before-LQ'!AZ44*$CG44*AZ$93</f>
        <v>0.00812165496903814</v>
      </c>
      <c r="BA44" s="62">
        <f>'Glad70-before-LQ'!BA44*$CG44*BA$93</f>
        <v>0.00314262635494933</v>
      </c>
      <c r="BB44" s="62">
        <f>'Glad70-before-LQ'!BB44*$CG44*BB$93</f>
        <v>0.0223551745823323</v>
      </c>
      <c r="BC44" s="62">
        <f>'Glad70-before-LQ'!BC44*$CG44*BC$93</f>
        <v>0.0313507196052176</v>
      </c>
      <c r="BD44" s="62">
        <f>'Glad70-before-LQ'!BD44*$CG44*BD$93</f>
        <v>0.0151838111130283</v>
      </c>
      <c r="BE44" s="62">
        <f>'Glad70-before-LQ'!BE44*$CG44*BE$93</f>
        <v>0.690215207930739</v>
      </c>
      <c r="BF44" s="62">
        <f>'Glad70-before-LQ'!BF44*$CG44*BF$93</f>
        <v>0.0106611958231407</v>
      </c>
      <c r="BG44" s="62">
        <f>'Glad70-before-LQ'!BG44*$CG44*BG$93</f>
        <v>0.280687033264669</v>
      </c>
      <c r="BH44" s="62">
        <f>'Glad70-before-LQ'!BH44*$CG44*BH$93</f>
        <v>0.0240002202225607</v>
      </c>
      <c r="BI44" s="62">
        <f>'Glad70-before-LQ'!BI44*$CG44*BI$93</f>
        <v>0.133771717370638</v>
      </c>
      <c r="BJ44" s="62">
        <f>'Glad70-before-LQ'!BJ44*$CG44*BJ$93</f>
        <v>0.00117727955545781</v>
      </c>
      <c r="BK44" s="62">
        <f>'Glad70-before-LQ'!BK44*$CG44*BK$93</f>
        <v>0.07209002986604179</v>
      </c>
      <c r="BL44" s="62">
        <f>'Glad70-before-LQ'!BL44*$CG44*BL$93</f>
        <v>0.351371011605134</v>
      </c>
      <c r="BM44" s="62">
        <f>'Glad70-before-LQ'!BM44*$CG44*BM$93</f>
        <v>0.0492853837445534</v>
      </c>
      <c r="BN44" s="62">
        <f>'Glad70-before-LQ'!BN44*$CG44*BN$93</f>
        <v>0.00637606483323017</v>
      </c>
      <c r="BO44" s="62">
        <f>'Glad70-before-LQ'!BO44*$CG44*BO$93</f>
        <v>0.113375103308442</v>
      </c>
      <c r="BP44" s="62">
        <f>'Glad70-before-LQ'!BP44*$CG44*BP$93</f>
        <v>0.0400841703550467</v>
      </c>
      <c r="BQ44" s="62">
        <f>'Glad70-before-LQ'!BQ44*$CG44*BQ$93</f>
        <v>0.00451461069658412</v>
      </c>
      <c r="BR44" s="62">
        <f>'Glad70-before-LQ'!BR44*$CG44*BR$93</f>
        <v>0.0203732986961046</v>
      </c>
      <c r="BS44" s="62">
        <f>'Glad70-before-LQ'!BS44*$CG44*BS$93</f>
        <v>0.00382043611812994</v>
      </c>
      <c r="BT44" s="62">
        <f>'Glad70-before-LQ'!BT44*$CG44*BT$93</f>
        <v>0.0443999299045516</v>
      </c>
      <c r="BU44" s="62">
        <f>'Glad70-before-LQ'!BU44*$CG44*BU$93</f>
        <v>0.0459751343265527</v>
      </c>
      <c r="BV44" s="4">
        <f>SUM(D44:BU44)</f>
        <v>5.54554192168063</v>
      </c>
      <c r="BW44" s="66">
        <f>'Glad-base'!BW44*'Households'!$B$3/'Households'!$B$7</f>
        <v>36.2804007545314</v>
      </c>
      <c r="BX44" s="66">
        <f>'Glad-base'!BX44*'Households'!$B$3/'Households'!$B$7</f>
        <v>0.0985987242945417</v>
      </c>
      <c r="BY44" s="66">
        <f>'Glad-base'!BY44*'Businesses'!$B$4/'Businesses'!$C$4</f>
        <v>0.197731064358094</v>
      </c>
      <c r="BZ44" s="66">
        <f>'Glad-base'!BZ44*'Households'!$B$3/'Households'!$B$7</f>
        <v>0.0147282629969104</v>
      </c>
      <c r="CA44" s="66">
        <f>'Glad-base'!CA44*'Households'!$B$3/'Households'!$B$7</f>
        <v>0.0721611145520082</v>
      </c>
      <c r="CB44" s="66">
        <f>'Glad-base'!CB44*'Glad-id-output'!B42/'Glad-id-output'!E42</f>
        <v>0.00647375557616913</v>
      </c>
      <c r="CC44" s="62">
        <f>'Exports'!D45</f>
        <v>4.7</v>
      </c>
      <c r="CD44" s="4">
        <f>SUM(BW44:CC44)</f>
        <v>41.3700936763091</v>
      </c>
      <c r="CE44" s="4">
        <f>SUM(CD44,BV44)</f>
        <v>46.9156355979897</v>
      </c>
      <c r="CF44" s="67">
        <v>0.000903663587734213</v>
      </c>
      <c r="CG44" s="67">
        <f>'Glad-id-output'!I42</f>
        <v>0.146236379704079</v>
      </c>
    </row>
    <row r="45" ht="20.05" customHeight="1">
      <c r="A45" t="s" s="58">
        <v>1</v>
      </c>
      <c r="B45" s="59">
        <v>41</v>
      </c>
      <c r="C45" t="s" s="60">
        <v>201</v>
      </c>
      <c r="D45" s="61">
        <f>'Glad70-before-LQ'!D45*$CG45*D$93</f>
        <v>0.0578983739183683</v>
      </c>
      <c r="E45" s="62">
        <f>'Glad70-before-LQ'!E45*$CG45*E$93</f>
        <v>0.00137930904633612</v>
      </c>
      <c r="F45" s="62">
        <f>'Glad70-before-LQ'!F45*$CG45*F$93</f>
        <v>0.00062339951241945</v>
      </c>
      <c r="G45" s="62">
        <f>'Glad70-before-LQ'!G45*$CG45*G$93</f>
        <v>0.00120518493203935</v>
      </c>
      <c r="H45" s="62">
        <f>'Glad70-before-LQ'!H45*$CG45*H$93</f>
        <v>0.00201202866327214</v>
      </c>
      <c r="I45" s="62">
        <f>'Glad70-before-LQ'!I45*$CG45*I$93</f>
        <v>0.0450577266696542</v>
      </c>
      <c r="J45" s="62">
        <f>'Glad70-before-LQ'!J45*$CG45*J$93</f>
        <v>1.29848635793643</v>
      </c>
      <c r="K45" s="63">
        <f>'Glad70-before-LQ'!K45*$CG45*K$93</f>
        <v>0.15486015943388</v>
      </c>
      <c r="L45" s="62">
        <f>'Glad70-before-LQ'!L45*$CG45*L$93</f>
        <v>0.0278171184059554</v>
      </c>
      <c r="M45" s="62">
        <f>'Glad70-before-LQ'!M45*$CG45*M$93</f>
        <v>0.0146940179878761</v>
      </c>
      <c r="N45" s="62">
        <f>'Glad70-before-LQ'!N45*$CG45*N$93</f>
        <v>0.009420621243305879</v>
      </c>
      <c r="O45" s="62">
        <f>'Glad70-before-LQ'!O45*$CG45*O$93</f>
        <v>0.00521489251166417</v>
      </c>
      <c r="P45" s="62">
        <f>'Glad70-before-LQ'!P45*$CG45*P$93</f>
        <v>0.00190850765391975</v>
      </c>
      <c r="Q45" s="62">
        <f>'Glad70-before-LQ'!Q45*$CG45*Q$93</f>
        <v>0.00225104666654175</v>
      </c>
      <c r="R45" s="62">
        <f>'Glad70-before-LQ'!R45*$CG45*R$93</f>
        <v>0.000849196770409039</v>
      </c>
      <c r="S45" s="62">
        <f>'Glad70-before-LQ'!S45*$CG45*S$93</f>
        <v>0.00184598333820669</v>
      </c>
      <c r="T45" s="62">
        <f>'Glad70-before-LQ'!T45*$CG45*T$93</f>
        <v>0.013407768456652</v>
      </c>
      <c r="U45" s="62">
        <f>'Glad70-before-LQ'!U45*$CG45*U$93</f>
        <v>0.171107392370446</v>
      </c>
      <c r="V45" s="62">
        <f>'Glad70-before-LQ'!V45*$CG45*V$93</f>
        <v>0.0111067891554785</v>
      </c>
      <c r="W45" s="62">
        <f>'Glad70-before-LQ'!W45*$CG45*W$93</f>
        <v>0.174136465647006</v>
      </c>
      <c r="X45" s="64">
        <f>'Glad70-before-LQ'!X45*$CG45*X$93</f>
        <v>0</v>
      </c>
      <c r="Y45" s="62">
        <f>'Glad70-before-LQ'!Y45*$CG45*Y$93</f>
        <v>0.086865724139851</v>
      </c>
      <c r="Z45" s="62">
        <f>'Glad70-before-LQ'!Z45*$CG45*Z$93</f>
        <v>0.00932885211775898</v>
      </c>
      <c r="AA45" s="62">
        <f>'Glad70-before-LQ'!AA45*$CG45*AA$93</f>
        <v>0.0315078763302597</v>
      </c>
      <c r="AB45" s="62">
        <f>'Glad70-before-LQ'!AB45*$CG45*AB$93</f>
        <v>0.00130304267406362</v>
      </c>
      <c r="AC45" s="65">
        <f>'Glad70-before-LQ'!AC45*$CG45*AC$93</f>
        <v>0.150462301511916</v>
      </c>
      <c r="AD45" s="62">
        <f>'Glad70-before-LQ'!AD45*$CG45*AD$93</f>
        <v>0.00181249200019961</v>
      </c>
      <c r="AE45" s="62">
        <f>'Glad70-before-LQ'!AE45*$CG45*AE$93</f>
        <v>0.0291779766566027</v>
      </c>
      <c r="AF45" s="62">
        <f>'Glad70-before-LQ'!AF45*$CG45*AF$93</f>
        <v>0.205114975600461</v>
      </c>
      <c r="AG45" s="62">
        <f>'Glad70-before-LQ'!AG45*$CG45*AG$93</f>
        <v>0.112535607512983</v>
      </c>
      <c r="AH45" s="62">
        <f>'Glad70-before-LQ'!AH45*$CG45*AH$93</f>
        <v>0.430146609546573</v>
      </c>
      <c r="AI45" s="62">
        <f>'Glad70-before-LQ'!AI45*$CG45*AI$93</f>
        <v>0.258443317960365</v>
      </c>
      <c r="AJ45" s="62">
        <f>'Glad70-before-LQ'!AJ45*$CG45*AJ$93</f>
        <v>0.454516794835404</v>
      </c>
      <c r="AK45" s="62">
        <f>'Glad70-before-LQ'!AK45*$CG45*AK$93</f>
        <v>0.647986705320856</v>
      </c>
      <c r="AL45" s="62">
        <f>'Glad70-before-LQ'!AL45*$CG45*AL$93</f>
        <v>0.0562523273108648</v>
      </c>
      <c r="AM45" s="62">
        <f>'Glad70-before-LQ'!AM45*$CG45*AM$93</f>
        <v>0.0136883576445582</v>
      </c>
      <c r="AN45" s="62">
        <f>'Glad70-before-LQ'!AN45*$CG45*AN$93</f>
        <v>1.08901738671325</v>
      </c>
      <c r="AO45" s="62">
        <f>'Glad70-before-LQ'!AO45*$CG45*AO$93</f>
        <v>0.144152975117856</v>
      </c>
      <c r="AP45" s="62">
        <f>'Glad70-before-LQ'!AP45*$CG45*AP$93</f>
        <v>0.0903758277548934</v>
      </c>
      <c r="AQ45" s="62">
        <f>'Glad70-before-LQ'!AQ45*$CG45*AQ$93</f>
        <v>0.0241253224918697</v>
      </c>
      <c r="AR45" s="62">
        <f>'Glad70-before-LQ'!AR45*$CG45*AR$93</f>
        <v>0.520797740554345</v>
      </c>
      <c r="AS45" s="62">
        <f>'Glad70-before-LQ'!AS45*$CG45*AS$93</f>
        <v>1.98058417613693</v>
      </c>
      <c r="AT45" s="62">
        <f>'Glad70-before-LQ'!AT45*$CG45*AT$93</f>
        <v>0.0124804317805608</v>
      </c>
      <c r="AU45" s="62">
        <f>'Glad70-before-LQ'!AU45*$CG45*AU$93</f>
        <v>0.00759169734983589</v>
      </c>
      <c r="AV45" s="62">
        <f>'Glad70-before-LQ'!AV45*$CG45*AV$93</f>
        <v>0.00157211359340983</v>
      </c>
      <c r="AW45" s="62">
        <f>'Glad70-before-LQ'!AW45*$CG45*AW$93</f>
        <v>0.000294709937891248</v>
      </c>
      <c r="AX45" s="62">
        <f>'Glad70-before-LQ'!AX45*$CG45*AX$93</f>
        <v>0.0172860066169361</v>
      </c>
      <c r="AY45" s="62">
        <f>'Glad70-before-LQ'!AY45*$CG45*AY$93</f>
        <v>0.0005942337852595649</v>
      </c>
      <c r="AZ45" s="62">
        <f>'Glad70-before-LQ'!AZ45*$CG45*AZ$93</f>
        <v>0.039460760520635</v>
      </c>
      <c r="BA45" s="62">
        <f>'Glad70-before-LQ'!BA45*$CG45*BA$93</f>
        <v>0.0990513385702009</v>
      </c>
      <c r="BB45" s="62">
        <f>'Glad70-before-LQ'!BB45*$CG45*BB$93</f>
        <v>0.289228489741726</v>
      </c>
      <c r="BC45" s="62">
        <f>'Glad70-before-LQ'!BC45*$CG45*BC$93</f>
        <v>0.25703003523123</v>
      </c>
      <c r="BD45" s="62">
        <f>'Glad70-before-LQ'!BD45*$CG45*BD$93</f>
        <v>0.0671049766514628</v>
      </c>
      <c r="BE45" s="62">
        <f>'Glad70-before-LQ'!BE45*$CG45*BE$93</f>
        <v>1.86176519581117</v>
      </c>
      <c r="BF45" s="62">
        <f>'Glad70-before-LQ'!BF45*$CG45*BF$93</f>
        <v>0.000587065510289443</v>
      </c>
      <c r="BG45" s="62">
        <f>'Glad70-before-LQ'!BG45*$CG45*BG$93</f>
        <v>0.864552926264446</v>
      </c>
      <c r="BH45" s="62">
        <f>'Glad70-before-LQ'!BH45*$CG45*BH$93</f>
        <v>0.0815068648898789</v>
      </c>
      <c r="BI45" s="62">
        <f>'Glad70-before-LQ'!BI45*$CG45*BI$93</f>
        <v>0.561970241743876</v>
      </c>
      <c r="BJ45" s="62">
        <f>'Glad70-before-LQ'!BJ45*$CG45*BJ$93</f>
        <v>0.000548988610709332</v>
      </c>
      <c r="BK45" s="62">
        <f>'Glad70-before-LQ'!BK45*$CG45*BK$93</f>
        <v>0.278133701855397</v>
      </c>
      <c r="BL45" s="62">
        <f>'Glad70-before-LQ'!BL45*$CG45*BL$93</f>
        <v>1.14697432952117</v>
      </c>
      <c r="BM45" s="62">
        <f>'Glad70-before-LQ'!BM45*$CG45*BM$93</f>
        <v>0.121939453993353</v>
      </c>
      <c r="BN45" s="62">
        <f>'Glad70-before-LQ'!BN45*$CG45*BN$93</f>
        <v>0.0183339328951257</v>
      </c>
      <c r="BO45" s="62">
        <f>'Glad70-before-LQ'!BO45*$CG45*BO$93</f>
        <v>1.31302382980771</v>
      </c>
      <c r="BP45" s="62">
        <f>'Glad70-before-LQ'!BP45*$CG45*BP$93</f>
        <v>0.449004308420608</v>
      </c>
      <c r="BQ45" s="62">
        <f>'Glad70-before-LQ'!BQ45*$CG45*BQ$93</f>
        <v>0.0070443236328665</v>
      </c>
      <c r="BR45" s="62">
        <f>'Glad70-before-LQ'!BR45*$CG45*BR$93</f>
        <v>0.0446119399146936</v>
      </c>
      <c r="BS45" s="62">
        <f>'Glad70-before-LQ'!BS45*$CG45*BS$93</f>
        <v>0.010770383275349</v>
      </c>
      <c r="BT45" s="62">
        <f>'Glad70-before-LQ'!BT45*$CG45*BT$93</f>
        <v>0.183711929933896</v>
      </c>
      <c r="BU45" s="62">
        <f>'Glad70-before-LQ'!BU45*$CG45*BU$93</f>
        <v>0.243377219786073</v>
      </c>
      <c r="BV45" s="4">
        <f>SUM(D45:BU45)</f>
        <v>16.3130301598975</v>
      </c>
      <c r="BW45" s="66">
        <f>'Glad-base'!BW45*'Households'!$B$3/'Households'!$B$7</f>
        <v>5.50872414009269</v>
      </c>
      <c r="BX45" s="66">
        <f>'Glad-base'!BX45*'Households'!$B$3/'Households'!$B$7</f>
        <v>0.128825503841401</v>
      </c>
      <c r="BY45" s="66">
        <f>'Glad-base'!BY45*'Businesses'!$B$4/'Businesses'!$C$4</f>
        <v>0.250916896620442</v>
      </c>
      <c r="BZ45" s="66">
        <f>'Glad-base'!BZ45*'Households'!$B$3/'Households'!$B$7</f>
        <v>0.108945199927909</v>
      </c>
      <c r="CA45" s="66">
        <f>'Glad-base'!CA45*'Households'!$B$3/'Households'!$B$7</f>
        <v>0.116338141297631</v>
      </c>
      <c r="CB45" s="66">
        <f>'Glad-base'!CB45*'Glad-id-output'!B43/'Glad-id-output'!E43</f>
        <v>0.00509167292947096</v>
      </c>
      <c r="CC45" s="62">
        <f>'Exports'!D46</f>
        <v>6.9</v>
      </c>
      <c r="CD45" s="4">
        <f>SUM(BW45:CC45)</f>
        <v>13.0188415547095</v>
      </c>
      <c r="CE45" s="4">
        <f>SUM(CD45,BV45)</f>
        <v>29.331871714607</v>
      </c>
      <c r="CF45" s="67">
        <v>0.00208615271416846</v>
      </c>
      <c r="CG45" s="67">
        <f>'Glad-id-output'!I43</f>
        <v>0.337594016811887</v>
      </c>
    </row>
    <row r="46" ht="20.05" customHeight="1">
      <c r="A46" t="s" s="58">
        <v>1</v>
      </c>
      <c r="B46" s="59">
        <v>42</v>
      </c>
      <c r="C46" t="s" s="60">
        <v>202</v>
      </c>
      <c r="D46" s="61">
        <f>'Glad70-before-LQ'!D46*$CG46*D$93</f>
        <v>2.51148552630032</v>
      </c>
      <c r="E46" s="62">
        <f>'Glad70-before-LQ'!E46*$CG46*E$93</f>
        <v>0.08593214258437</v>
      </c>
      <c r="F46" s="62">
        <f>'Glad70-before-LQ'!F46*$CG46*F$93</f>
        <v>0.0103439449725061</v>
      </c>
      <c r="G46" s="62">
        <f>'Glad70-before-LQ'!G46*$CG46*G$93</f>
        <v>0.086615983355761</v>
      </c>
      <c r="H46" s="62">
        <f>'Glad70-before-LQ'!H46*$CG46*H$93</f>
        <v>0.0586109517270278</v>
      </c>
      <c r="I46" s="62">
        <f>'Glad70-before-LQ'!I46*$CG46*I$93</f>
        <v>2.22495591514466</v>
      </c>
      <c r="J46" s="62">
        <f>'Glad70-before-LQ'!J46*$CG46*J$93</f>
        <v>20.5396920083145</v>
      </c>
      <c r="K46" s="63">
        <f>'Glad70-before-LQ'!K46*$CG46*K$93</f>
        <v>2.48367566628528</v>
      </c>
      <c r="L46" s="62">
        <f>'Glad70-before-LQ'!L46*$CG46*L$93</f>
        <v>0.6063924118588579</v>
      </c>
      <c r="M46" s="62">
        <f>'Glad70-before-LQ'!M46*$CG46*M$93</f>
        <v>0.06791822972163709</v>
      </c>
      <c r="N46" s="62">
        <f>'Glad70-before-LQ'!N46*$CG46*N$93</f>
        <v>0.461331934316721</v>
      </c>
      <c r="O46" s="62">
        <f>'Glad70-before-LQ'!O46*$CG46*O$93</f>
        <v>0.473721723128941</v>
      </c>
      <c r="P46" s="62">
        <f>'Glad70-before-LQ'!P46*$CG46*P$93</f>
        <v>0.0227819569308507</v>
      </c>
      <c r="Q46" s="62">
        <f>'Glad70-before-LQ'!Q46*$CG46*Q$93</f>
        <v>0.105095132468125</v>
      </c>
      <c r="R46" s="62">
        <f>'Glad70-before-LQ'!R46*$CG46*R$93</f>
        <v>0.0880281802194611</v>
      </c>
      <c r="S46" s="62">
        <f>'Glad70-before-LQ'!S46*$CG46*S$93</f>
        <v>0.0432880559458935</v>
      </c>
      <c r="T46" s="62">
        <f>'Glad70-before-LQ'!T46*$CG46*T$93</f>
        <v>1.39520012548308</v>
      </c>
      <c r="U46" s="62">
        <f>'Glad70-before-LQ'!U46*$CG46*U$93</f>
        <v>14.618052107244</v>
      </c>
      <c r="V46" s="62">
        <f>'Glad70-before-LQ'!V46*$CG46*V$93</f>
        <v>0.200765748681187</v>
      </c>
      <c r="W46" s="62">
        <f>'Glad70-before-LQ'!W46*$CG46*W$93</f>
        <v>4.74364842916137</v>
      </c>
      <c r="X46" s="64">
        <f>'Glad70-before-LQ'!X46*$CG46*X$93</f>
        <v>0</v>
      </c>
      <c r="Y46" s="62">
        <f>'Glad70-before-LQ'!Y46*$CG46*Y$93</f>
        <v>9.245336075505749</v>
      </c>
      <c r="Z46" s="62">
        <f>'Glad70-before-LQ'!Z46*$CG46*Z$93</f>
        <v>0.5493079254419611</v>
      </c>
      <c r="AA46" s="62">
        <f>'Glad70-before-LQ'!AA46*$CG46*AA$93</f>
        <v>0.305294786405263</v>
      </c>
      <c r="AB46" s="62">
        <f>'Glad70-before-LQ'!AB46*$CG46*AB$93</f>
        <v>0.0239996473715086</v>
      </c>
      <c r="AC46" s="65">
        <f>'Glad70-before-LQ'!AC46*$CG46*AC$93</f>
        <v>0.690403568706179</v>
      </c>
      <c r="AD46" s="62">
        <f>'Glad70-before-LQ'!AD46*$CG46*AD$93</f>
        <v>0.00181978590389913</v>
      </c>
      <c r="AE46" s="62">
        <f>'Glad70-before-LQ'!AE46*$CG46*AE$93</f>
        <v>0.105356495498155</v>
      </c>
      <c r="AF46" s="62">
        <f>'Glad70-before-LQ'!AF46*$CG46*AF$93</f>
        <v>0.919334853423675</v>
      </c>
      <c r="AG46" s="62">
        <f>'Glad70-before-LQ'!AG46*$CG46*AG$93</f>
        <v>1.27181375303348</v>
      </c>
      <c r="AH46" s="62">
        <f>'Glad70-before-LQ'!AH46*$CG46*AH$93</f>
        <v>10.3213707524081</v>
      </c>
      <c r="AI46" s="62">
        <f>'Glad70-before-LQ'!AI46*$CG46*AI$93</f>
        <v>4.4253483896715</v>
      </c>
      <c r="AJ46" s="62">
        <f>'Glad70-before-LQ'!AJ46*$CG46*AJ$93</f>
        <v>16.2806736981813</v>
      </c>
      <c r="AK46" s="62">
        <f>'Glad70-before-LQ'!AK46*$CG46*AK$93</f>
        <v>4.2976174734938</v>
      </c>
      <c r="AL46" s="62">
        <f>'Glad70-before-LQ'!AL46*$CG46*AL$93</f>
        <v>0.22161620388722</v>
      </c>
      <c r="AM46" s="62">
        <f>'Glad70-before-LQ'!AM46*$CG46*AM$93</f>
        <v>1.33343093767822</v>
      </c>
      <c r="AN46" s="62">
        <f>'Glad70-before-LQ'!AN46*$CG46*AN$93</f>
        <v>7.38932037173798</v>
      </c>
      <c r="AO46" s="62">
        <f>'Glad70-before-LQ'!AO46*$CG46*AO$93</f>
        <v>17.3179954574901</v>
      </c>
      <c r="AP46" s="62">
        <f>'Glad70-before-LQ'!AP46*$CG46*AP$93</f>
        <v>6.24811269956758</v>
      </c>
      <c r="AQ46" s="62">
        <f>'Glad70-before-LQ'!AQ46*$CG46*AQ$93</f>
        <v>2.15129831606809</v>
      </c>
      <c r="AR46" s="62">
        <f>'Glad70-before-LQ'!AR46*$CG46*AR$93</f>
        <v>1.0497825035992</v>
      </c>
      <c r="AS46" s="62">
        <f>'Glad70-before-LQ'!AS46*$CG46*AS$93</f>
        <v>68.02904066669871</v>
      </c>
      <c r="AT46" s="62">
        <f>'Glad70-before-LQ'!AT46*$CG46*AT$93</f>
        <v>0.0229944416945028</v>
      </c>
      <c r="AU46" s="62">
        <f>'Glad70-before-LQ'!AU46*$CG46*AU$93</f>
        <v>0.022289452191793</v>
      </c>
      <c r="AV46" s="62">
        <f>'Glad70-before-LQ'!AV46*$CG46*AV$93</f>
        <v>0.00449346341427061</v>
      </c>
      <c r="AW46" s="62">
        <f>'Glad70-before-LQ'!AW46*$CG46*AW$93</f>
        <v>0.0013686962385315</v>
      </c>
      <c r="AX46" s="62">
        <f>'Glad70-before-LQ'!AX46*$CG46*AX$93</f>
        <v>0.466984563083964</v>
      </c>
      <c r="AY46" s="62">
        <f>'Glad70-before-LQ'!AY46*$CG46*AY$93</f>
        <v>0.00429191268267364</v>
      </c>
      <c r="AZ46" s="62">
        <f>'Glad70-before-LQ'!AZ46*$CG46*AZ$93</f>
        <v>0.121000913097331</v>
      </c>
      <c r="BA46" s="62">
        <f>'Glad70-before-LQ'!BA46*$CG46*BA$93</f>
        <v>0.0360049459170351</v>
      </c>
      <c r="BB46" s="62">
        <f>'Glad70-before-LQ'!BB46*$CG46*BB$93</f>
        <v>0.120366188512577</v>
      </c>
      <c r="BC46" s="62">
        <f>'Glad70-before-LQ'!BC46*$CG46*BC$93</f>
        <v>1.88836049792676</v>
      </c>
      <c r="BD46" s="62">
        <f>'Glad70-before-LQ'!BD46*$CG46*BD$93</f>
        <v>0.753965993284537</v>
      </c>
      <c r="BE46" s="62">
        <f>'Glad70-before-LQ'!BE46*$CG46*BE$93</f>
        <v>9.47942845673815</v>
      </c>
      <c r="BF46" s="62">
        <f>'Glad70-before-LQ'!BF46*$CG46*BF$93</f>
        <v>0.0183737502028451</v>
      </c>
      <c r="BG46" s="62">
        <f>'Glad70-before-LQ'!BG46*$CG46*BG$93</f>
        <v>4.48040773933695</v>
      </c>
      <c r="BH46" s="62">
        <f>'Glad70-before-LQ'!BH46*$CG46*BH$93</f>
        <v>0.594890114366081</v>
      </c>
      <c r="BI46" s="62">
        <f>'Glad70-before-LQ'!BI46*$CG46*BI$93</f>
        <v>1.68573059756918</v>
      </c>
      <c r="BJ46" s="62">
        <f>'Glad70-before-LQ'!BJ46*$CG46*BJ$93</f>
        <v>0.0208133074297049</v>
      </c>
      <c r="BK46" s="62">
        <f>'Glad70-before-LQ'!BK46*$CG46*BK$93</f>
        <v>1.37301325564466</v>
      </c>
      <c r="BL46" s="62">
        <f>'Glad70-before-LQ'!BL46*$CG46*BL$93</f>
        <v>3.63042957388205</v>
      </c>
      <c r="BM46" s="62">
        <f>'Glad70-before-LQ'!BM46*$CG46*BM$93</f>
        <v>0.562951310213153</v>
      </c>
      <c r="BN46" s="62">
        <f>'Glad70-before-LQ'!BN46*$CG46*BN$93</f>
        <v>0.188243709427909</v>
      </c>
      <c r="BO46" s="62">
        <f>'Glad70-before-LQ'!BO46*$CG46*BO$93</f>
        <v>2.68347588813737</v>
      </c>
      <c r="BP46" s="62">
        <f>'Glad70-before-LQ'!BP46*$CG46*BP$93</f>
        <v>0.911145077734986</v>
      </c>
      <c r="BQ46" s="62">
        <f>'Glad70-before-LQ'!BQ46*$CG46*BQ$93</f>
        <v>0.0223739828656223</v>
      </c>
      <c r="BR46" s="62">
        <f>'Glad70-before-LQ'!BR46*$CG46*BR$93</f>
        <v>0.150181636781073</v>
      </c>
      <c r="BS46" s="62">
        <f>'Glad70-before-LQ'!BS46*$CG46*BS$93</f>
        <v>0.0290828491912507</v>
      </c>
      <c r="BT46" s="62">
        <f>'Glad70-before-LQ'!BT46*$CG46*BT$93</f>
        <v>1.73892398099988</v>
      </c>
      <c r="BU46" s="62">
        <f>'Glad70-before-LQ'!BU46*$CG46*BU$93</f>
        <v>0.596778859922795</v>
      </c>
      <c r="BV46" s="4">
        <f>SUM(D46:BU46)</f>
        <v>234.614175694104</v>
      </c>
      <c r="BW46" s="66">
        <f>'Glad-base'!BW46*'Households'!$B$3/'Households'!$B$7</f>
        <v>11.9050090609681</v>
      </c>
      <c r="BX46" s="66">
        <f>'Glad-base'!BX46*'Households'!$B$3/'Households'!$B$7</f>
        <v>39.4167678350978</v>
      </c>
      <c r="BY46" s="66">
        <f>'Glad-base'!BY46*'Businesses'!$B$4/'Businesses'!$C$4</f>
        <v>2.11851234392906</v>
      </c>
      <c r="BZ46" s="66">
        <f>'Glad-base'!BZ46*'Households'!$B$3/'Households'!$B$7</f>
        <v>0.715809762945417</v>
      </c>
      <c r="CA46" s="66">
        <f>'Glad-base'!CA46*'Households'!$B$3/'Households'!$B$7</f>
        <v>1.81167516797116</v>
      </c>
      <c r="CB46" s="66">
        <f>'Glad-base'!CB46*'Glad-id-output'!B44/'Glad-id-output'!E44</f>
        <v>-0.222262366511985</v>
      </c>
      <c r="CC46" s="62">
        <f>'Exports'!D47</f>
        <v>427.7</v>
      </c>
      <c r="CD46" s="4">
        <f>SUM(BW46:CC46)</f>
        <v>483.4455118044</v>
      </c>
      <c r="CE46" s="4">
        <f>SUM(CD46,BV46)</f>
        <v>718.059687498504</v>
      </c>
      <c r="CF46" s="67">
        <v>0.0115244250558423</v>
      </c>
      <c r="CG46" s="67">
        <f>'Glad-id-output'!I44</f>
        <v>1</v>
      </c>
    </row>
    <row r="47" ht="20.05" customHeight="1">
      <c r="A47" t="s" s="58">
        <v>1</v>
      </c>
      <c r="B47" s="59">
        <v>43</v>
      </c>
      <c r="C47" t="s" s="60">
        <v>203</v>
      </c>
      <c r="D47" s="61">
        <f>'Glad70-before-LQ'!D47*$CG47*D$93</f>
        <v>0.0201793849218489</v>
      </c>
      <c r="E47" s="62">
        <f>'Glad70-before-LQ'!E47*$CG47*E$93</f>
        <v>0.000105680516493968</v>
      </c>
      <c r="F47" s="62">
        <f>'Glad70-before-LQ'!F47*$CG47*F$93</f>
        <v>2.20113060315351e-05</v>
      </c>
      <c r="G47" s="62">
        <f>'Glad70-before-LQ'!G47*$CG47*G$93</f>
        <v>0.000114142444477813</v>
      </c>
      <c r="H47" s="62">
        <f>'Glad70-before-LQ'!H47*$CG47*H$93</f>
        <v>0.000523790070280028</v>
      </c>
      <c r="I47" s="62">
        <f>'Glad70-before-LQ'!I47*$CG47*I$93</f>
        <v>0.00685560442585824</v>
      </c>
      <c r="J47" s="62">
        <f>'Glad70-before-LQ'!J47*$CG47*J$93</f>
        <v>0.223467400932099</v>
      </c>
      <c r="K47" s="63">
        <f>'Glad70-before-LQ'!K47*$CG47*K$93</f>
        <v>0.0215197199425091</v>
      </c>
      <c r="L47" s="62">
        <f>'Glad70-before-LQ'!L47*$CG47*L$93</f>
        <v>0.00421139138137092</v>
      </c>
      <c r="M47" s="62">
        <f>'Glad70-before-LQ'!M47*$CG47*M$93</f>
        <v>0.0152775020693026</v>
      </c>
      <c r="N47" s="62">
        <f>'Glad70-before-LQ'!N47*$CG47*N$93</f>
        <v>0.00538128376306964</v>
      </c>
      <c r="O47" s="62">
        <f>'Glad70-before-LQ'!O47*$CG47*O$93</f>
        <v>0.00178164303137694</v>
      </c>
      <c r="P47" s="62">
        <f>'Glad70-before-LQ'!P47*$CG47*P$93</f>
        <v>0.00128734381026588</v>
      </c>
      <c r="Q47" s="62">
        <f>'Glad70-before-LQ'!Q47*$CG47*Q$93</f>
        <v>0.00194128960517377</v>
      </c>
      <c r="R47" s="62">
        <f>'Glad70-before-LQ'!R47*$CG47*R$93</f>
        <v>0.00695334020282984</v>
      </c>
      <c r="S47" s="62">
        <f>'Glad70-before-LQ'!S47*$CG47*S$93</f>
        <v>0.00202781863011956</v>
      </c>
      <c r="T47" s="62">
        <f>'Glad70-before-LQ'!T47*$CG47*T$93</f>
        <v>0.0128062882003442</v>
      </c>
      <c r="U47" s="62">
        <f>'Glad70-before-LQ'!U47*$CG47*U$93</f>
        <v>0.253519164652833</v>
      </c>
      <c r="V47" s="62">
        <f>'Glad70-before-LQ'!V47*$CG47*V$93</f>
        <v>0.0126439350233738</v>
      </c>
      <c r="W47" s="62">
        <f>'Glad70-before-LQ'!W47*$CG47*W$93</f>
        <v>0.077803967962892</v>
      </c>
      <c r="X47" s="64">
        <f>'Glad70-before-LQ'!X47*$CG47*X$93</f>
        <v>0</v>
      </c>
      <c r="Y47" s="62">
        <f>'Glad70-before-LQ'!Y47*$CG47*Y$93</f>
        <v>0.172741156365216</v>
      </c>
      <c r="Z47" s="62">
        <f>'Glad70-before-LQ'!Z47*$CG47*Z$93</f>
        <v>0.021386552621324</v>
      </c>
      <c r="AA47" s="62">
        <f>'Glad70-before-LQ'!AA47*$CG47*AA$93</f>
        <v>0.0269305191774979</v>
      </c>
      <c r="AB47" s="62">
        <f>'Glad70-before-LQ'!AB47*$CG47*AB$93</f>
        <v>0.0007176348001138</v>
      </c>
      <c r="AC47" s="65">
        <f>'Glad70-before-LQ'!AC47*$CG47*AC$93</f>
        <v>0.0069657206037344</v>
      </c>
      <c r="AD47" s="62">
        <f>'Glad70-before-LQ'!AD47*$CG47*AD$93</f>
        <v>0.0020534705404246</v>
      </c>
      <c r="AE47" s="62">
        <f>'Glad70-before-LQ'!AE47*$CG47*AE$93</f>
        <v>0.008890540207675039</v>
      </c>
      <c r="AF47" s="62">
        <f>'Glad70-before-LQ'!AF47*$CG47*AF$93</f>
        <v>0.131785743254356</v>
      </c>
      <c r="AG47" s="62">
        <f>'Glad70-before-LQ'!AG47*$CG47*AG$93</f>
        <v>0.0272471066141481</v>
      </c>
      <c r="AH47" s="62">
        <f>'Glad70-before-LQ'!AH47*$CG47*AH$93</f>
        <v>0.185032097720649</v>
      </c>
      <c r="AI47" s="62">
        <f>'Glad70-before-LQ'!AI47*$CG47*AI$93</f>
        <v>0.191847696954018</v>
      </c>
      <c r="AJ47" s="62">
        <f>'Glad70-before-LQ'!AJ47*$CG47*AJ$93</f>
        <v>0.451709014644364</v>
      </c>
      <c r="AK47" s="62">
        <f>'Glad70-before-LQ'!AK47*$CG47*AK$93</f>
        <v>1.33506600562081</v>
      </c>
      <c r="AL47" s="62">
        <f>'Glad70-before-LQ'!AL47*$CG47*AL$93</f>
        <v>0.08189800339683639</v>
      </c>
      <c r="AM47" s="62">
        <f>'Glad70-before-LQ'!AM47*$CG47*AM$93</f>
        <v>0.085282912682924</v>
      </c>
      <c r="AN47" s="62">
        <f>'Glad70-before-LQ'!AN47*$CG47*AN$93</f>
        <v>0.0669463738200024</v>
      </c>
      <c r="AO47" s="62">
        <f>'Glad70-before-LQ'!AO47*$CG47*AO$93</f>
        <v>0.257143719509705</v>
      </c>
      <c r="AP47" s="62">
        <f>'Glad70-before-LQ'!AP47*$CG47*AP$93</f>
        <v>0.069789383937976</v>
      </c>
      <c r="AQ47" s="62">
        <f>'Glad70-before-LQ'!AQ47*$CG47*AQ$93</f>
        <v>0.00327118989451083</v>
      </c>
      <c r="AR47" s="62">
        <f>'Glad70-before-LQ'!AR47*$CG47*AR$93</f>
        <v>0.11137351839742</v>
      </c>
      <c r="AS47" s="62">
        <f>'Glad70-before-LQ'!AS47*$CG47*AS$93</f>
        <v>0.156061459221205</v>
      </c>
      <c r="AT47" s="62">
        <f>'Glad70-before-LQ'!AT47*$CG47*AT$93</f>
        <v>0.0131172961814569</v>
      </c>
      <c r="AU47" s="62">
        <f>'Glad70-before-LQ'!AU47*$CG47*AU$93</f>
        <v>0.0143410226710832</v>
      </c>
      <c r="AV47" s="62">
        <f>'Glad70-before-LQ'!AV47*$CG47*AV$93</f>
        <v>0.00122502903028406</v>
      </c>
      <c r="AW47" s="62">
        <f>'Glad70-before-LQ'!AW47*$CG47*AW$93</f>
        <v>0.00262194909564638</v>
      </c>
      <c r="AX47" s="62">
        <f>'Glad70-before-LQ'!AX47*$CG47*AX$93</f>
        <v>0.0229731309311763</v>
      </c>
      <c r="AY47" s="62">
        <f>'Glad70-before-LQ'!AY47*$CG47*AY$93</f>
        <v>0.0200525921917838</v>
      </c>
      <c r="AZ47" s="62">
        <f>'Glad70-before-LQ'!AZ47*$CG47*AZ$93</f>
        <v>0.0216881511471202</v>
      </c>
      <c r="BA47" s="62">
        <f>'Glad70-before-LQ'!BA47*$CG47*BA$93</f>
        <v>0.00790096703635928</v>
      </c>
      <c r="BB47" s="62">
        <f>'Glad70-before-LQ'!BB47*$CG47*BB$93</f>
        <v>0.0089364846507288</v>
      </c>
      <c r="BC47" s="62">
        <f>'Glad70-before-LQ'!BC47*$CG47*BC$93</f>
        <v>0.235176525746661</v>
      </c>
      <c r="BD47" s="62">
        <f>'Glad70-before-LQ'!BD47*$CG47*BD$93</f>
        <v>0.0733036786896064</v>
      </c>
      <c r="BE47" s="62">
        <f>'Glad70-before-LQ'!BE47*$CG47*BE$93</f>
        <v>2.05684195536829</v>
      </c>
      <c r="BF47" s="62">
        <f>'Glad70-before-LQ'!BF47*$CG47*BF$93</f>
        <v>0.0118311306914618</v>
      </c>
      <c r="BG47" s="62">
        <f>'Glad70-before-LQ'!BG47*$CG47*BG$93</f>
        <v>0.73155444799258</v>
      </c>
      <c r="BH47" s="62">
        <f>'Glad70-before-LQ'!BH47*$CG47*BH$93</f>
        <v>0.095128346422108</v>
      </c>
      <c r="BI47" s="62">
        <f>'Glad70-before-LQ'!BI47*$CG47*BI$93</f>
        <v>0.251211455391215</v>
      </c>
      <c r="BJ47" s="62">
        <f>'Glad70-before-LQ'!BJ47*$CG47*BJ$93</f>
        <v>0.000517104767313024</v>
      </c>
      <c r="BK47" s="62">
        <f>'Glad70-before-LQ'!BK47*$CG47*BK$93</f>
        <v>0.274263114336704</v>
      </c>
      <c r="BL47" s="62">
        <f>'Glad70-before-LQ'!BL47*$CG47*BL$93</f>
        <v>2.20886061184085</v>
      </c>
      <c r="BM47" s="62">
        <f>'Glad70-before-LQ'!BM47*$CG47*BM$93</f>
        <v>0.307833760997587</v>
      </c>
      <c r="BN47" s="62">
        <f>'Glad70-before-LQ'!BN47*$CG47*BN$93</f>
        <v>0.0798080315357112</v>
      </c>
      <c r="BO47" s="62">
        <f>'Glad70-before-LQ'!BO47*$CG47*BO$93</f>
        <v>0.176590611128004</v>
      </c>
      <c r="BP47" s="62">
        <f>'Glad70-before-LQ'!BP47*$CG47*BP$93</f>
        <v>0.237800613417741</v>
      </c>
      <c r="BQ47" s="62">
        <f>'Glad70-before-LQ'!BQ47*$CG47*BQ$93</f>
        <v>0.0212360342537514</v>
      </c>
      <c r="BR47" s="62">
        <f>'Glad70-before-LQ'!BR47*$CG47*BR$93</f>
        <v>0.0147636897295034</v>
      </c>
      <c r="BS47" s="62">
        <f>'Glad70-before-LQ'!BS47*$CG47*BS$93</f>
        <v>0.0050045539307118</v>
      </c>
      <c r="BT47" s="62">
        <f>'Glad70-before-LQ'!BT47*$CG47*BT$93</f>
        <v>0.157473235638172</v>
      </c>
      <c r="BU47" s="62">
        <f>'Glad70-before-LQ'!BU47*$CG47*BU$93</f>
        <v>0.347951150879704</v>
      </c>
      <c r="BV47" s="4">
        <f>SUM(D47:BU47)</f>
        <v>11.4625691985708</v>
      </c>
      <c r="BW47" s="66">
        <f>'Glad-base'!BW47*'Households'!$B$3/'Households'!$B$7</f>
        <v>5.78262152678682</v>
      </c>
      <c r="BX47" s="66">
        <f>'Glad-base'!BX47*'Households'!$B$3/'Households'!$B$7</f>
        <v>0.0500022931513903</v>
      </c>
      <c r="BY47" s="66">
        <f>'Glad-base'!BY47*'Businesses'!$B$4/'Businesses'!$C$4</f>
        <v>0.417797394015712</v>
      </c>
      <c r="BZ47" s="66">
        <f>'Glad-base'!BZ47*'Households'!$B$3/'Households'!$B$7</f>
        <v>0.26796792707518</v>
      </c>
      <c r="CA47" s="66">
        <f>'Glad-base'!CA47*'Households'!$B$3/'Households'!$B$7</f>
        <v>0.458313104521112</v>
      </c>
      <c r="CB47" s="66">
        <f>'Glad-base'!CB47*'Glad-id-output'!B45/'Glad-id-output'!E45</f>
        <v>0.06601937151589379</v>
      </c>
      <c r="CC47" s="62">
        <f>'Exports'!D48</f>
        <v>1</v>
      </c>
      <c r="CD47" s="4">
        <f>SUM(BW47:CC47)</f>
        <v>8.04272161706611</v>
      </c>
      <c r="CE47" s="4">
        <f>SUM(CD47,BV47)</f>
        <v>19.5052908156369</v>
      </c>
      <c r="CF47" s="67">
        <v>0.0008264425517550969</v>
      </c>
      <c r="CG47" s="67">
        <f>'Glad-id-output'!I45</f>
        <v>0.4</v>
      </c>
    </row>
    <row r="48" ht="20.05" customHeight="1">
      <c r="A48" t="s" s="58">
        <v>1</v>
      </c>
      <c r="B48" s="59">
        <v>44</v>
      </c>
      <c r="C48" t="s" s="60">
        <v>204</v>
      </c>
      <c r="D48" s="61">
        <f>'Glad70-before-LQ'!D48*$CG48*D$93</f>
        <v>0.000202689517236452</v>
      </c>
      <c r="E48" s="62">
        <f>'Glad70-before-LQ'!E48*$CG48*E$93</f>
        <v>2.00168799061896e-05</v>
      </c>
      <c r="F48" s="62">
        <f>'Glad70-before-LQ'!F48*$CG48*F$93</f>
        <v>6.132503172965e-06</v>
      </c>
      <c r="G48" s="62">
        <f>'Glad70-before-LQ'!G48*$CG48*G$93</f>
        <v>1.08792017392915e-05</v>
      </c>
      <c r="H48" s="62">
        <f>'Glad70-before-LQ'!H48*$CG48*H$93</f>
        <v>8.32619633065684e-06</v>
      </c>
      <c r="I48" s="62">
        <f>'Glad70-before-LQ'!I48*$CG48*I$93</f>
        <v>0.000119209690905523</v>
      </c>
      <c r="J48" s="62">
        <f>'Glad70-before-LQ'!J48*$CG48*J$93</f>
        <v>0.031053636932098</v>
      </c>
      <c r="K48" s="63">
        <f>'Glad70-before-LQ'!K48*$CG48*K$93</f>
        <v>0.000503271331351578</v>
      </c>
      <c r="L48" s="62">
        <f>'Glad70-before-LQ'!L48*$CG48*L$93</f>
        <v>4.74501978434312e-05</v>
      </c>
      <c r="M48" s="62">
        <f>'Glad70-before-LQ'!M48*$CG48*M$93</f>
        <v>8.05238414098138e-05</v>
      </c>
      <c r="N48" s="62">
        <f>'Glad70-before-LQ'!N48*$CG48*N$93</f>
        <v>0.000450260631454946</v>
      </c>
      <c r="O48" s="62">
        <f>'Glad70-before-LQ'!O48*$CG48*O$93</f>
        <v>0.000111651516962349</v>
      </c>
      <c r="P48" s="62">
        <f>'Glad70-before-LQ'!P48*$CG48*P$93</f>
        <v>6.94068737720322e-06</v>
      </c>
      <c r="Q48" s="62">
        <f>'Glad70-before-LQ'!Q48*$CG48*Q$93</f>
        <v>5.29275897518404e-05</v>
      </c>
      <c r="R48" s="62">
        <f>'Glad70-before-LQ'!R48*$CG48*R$93</f>
        <v>3.37911164758938e-06</v>
      </c>
      <c r="S48" s="62">
        <f>'Glad70-before-LQ'!S48*$CG48*S$93</f>
        <v>7.07355007505822e-06</v>
      </c>
      <c r="T48" s="62">
        <f>'Glad70-before-LQ'!T48*$CG48*T$93</f>
        <v>0.000192225385768187</v>
      </c>
      <c r="U48" s="62">
        <f>'Glad70-before-LQ'!U48*$CG48*U$93</f>
        <v>0.00121264911392955</v>
      </c>
      <c r="V48" s="62">
        <f>'Glad70-before-LQ'!V48*$CG48*V$93</f>
        <v>1.87520932902439e-05</v>
      </c>
      <c r="W48" s="62">
        <f>'Glad70-before-LQ'!W48*$CG48*W$93</f>
        <v>0.000797654491216978</v>
      </c>
      <c r="X48" s="64">
        <f>'Glad70-before-LQ'!X48*$CG48*X$93</f>
        <v>0</v>
      </c>
      <c r="Y48" s="62">
        <f>'Glad70-before-LQ'!Y48*$CG48*Y$93</f>
        <v>0.00051634953783408</v>
      </c>
      <c r="Z48" s="62">
        <f>'Glad70-before-LQ'!Z48*$CG48*Z$93</f>
        <v>0.000849276800981736</v>
      </c>
      <c r="AA48" s="62">
        <f>'Glad70-before-LQ'!AA48*$CG48*AA$93</f>
        <v>0.000113519950217699</v>
      </c>
      <c r="AB48" s="62">
        <f>'Glad70-before-LQ'!AB48*$CG48*AB$93</f>
        <v>6.87197707695906e-06</v>
      </c>
      <c r="AC48" s="65">
        <f>'Glad70-before-LQ'!AC48*$CG48*AC$93</f>
        <v>0.00035910467922085</v>
      </c>
      <c r="AD48" s="62">
        <f>'Glad70-before-LQ'!AD48*$CG48*AD$93</f>
        <v>1.72331891643408e-06</v>
      </c>
      <c r="AE48" s="62">
        <f>'Glad70-before-LQ'!AE48*$CG48*AE$93</f>
        <v>3.51030515618328e-05</v>
      </c>
      <c r="AF48" s="62">
        <f>'Glad70-before-LQ'!AF48*$CG48*AF$93</f>
        <v>2.99807945912362e-05</v>
      </c>
      <c r="AG48" s="62">
        <f>'Glad70-before-LQ'!AG48*$CG48*AG$93</f>
        <v>0.000164314733368144</v>
      </c>
      <c r="AH48" s="62">
        <f>'Glad70-before-LQ'!AH48*$CG48*AH$93</f>
        <v>0.000505114814593192</v>
      </c>
      <c r="AI48" s="62">
        <f>'Glad70-before-LQ'!AI48*$CG48*AI$93</f>
        <v>0.023818918948706</v>
      </c>
      <c r="AJ48" s="62">
        <f>'Glad70-before-LQ'!AJ48*$CG48*AJ$93</f>
        <v>0.0030835443242002</v>
      </c>
      <c r="AK48" s="62">
        <f>'Glad70-before-LQ'!AK48*$CG48*AK$93</f>
        <v>0.0166042711305588</v>
      </c>
      <c r="AL48" s="62">
        <f>'Glad70-before-LQ'!AL48*$CG48*AL$93</f>
        <v>0.00604846559971428</v>
      </c>
      <c r="AM48" s="62">
        <f>'Glad70-before-LQ'!AM48*$CG48*AM$93</f>
        <v>0.0160236610981302</v>
      </c>
      <c r="AN48" s="62">
        <f>'Glad70-before-LQ'!AN48*$CG48*AN$93</f>
        <v>0.00182192521858755</v>
      </c>
      <c r="AO48" s="62">
        <f>'Glad70-before-LQ'!AO48*$CG48*AO$93</f>
        <v>0.000160267968039162</v>
      </c>
      <c r="AP48" s="62">
        <f>'Glad70-before-LQ'!AP48*$CG48*AP$93</f>
        <v>0.0587194617463722</v>
      </c>
      <c r="AQ48" s="62">
        <f>'Glad70-before-LQ'!AQ48*$CG48*AQ$93</f>
        <v>0.0007259852531139119</v>
      </c>
      <c r="AR48" s="62">
        <f>'Glad70-before-LQ'!AR48*$CG48*AR$93</f>
        <v>6.0581874819452e-05</v>
      </c>
      <c r="AS48" s="62">
        <f>'Glad70-before-LQ'!AS48*$CG48*AS$93</f>
        <v>0.00238693891756606</v>
      </c>
      <c r="AT48" s="62">
        <f>'Glad70-before-LQ'!AT48*$CG48*AT$93</f>
        <v>4.53386383892846e-05</v>
      </c>
      <c r="AU48" s="62">
        <f>'Glad70-before-LQ'!AU48*$CG48*AU$93</f>
        <v>0.383734883773788</v>
      </c>
      <c r="AV48" s="62">
        <f>'Glad70-before-LQ'!AV48*$CG48*AV$93</f>
        <v>0.160829628098009</v>
      </c>
      <c r="AW48" s="62">
        <f>'Glad70-before-LQ'!AW48*$CG48*AW$93</f>
        <v>1.44524620137904e-06</v>
      </c>
      <c r="AX48" s="62">
        <f>'Glad70-before-LQ'!AX48*$CG48*AX$93</f>
        <v>0.0171151647831421</v>
      </c>
      <c r="AY48" s="62">
        <f>'Glad70-before-LQ'!AY48*$CG48*AY$93</f>
        <v>0.0040291722175992</v>
      </c>
      <c r="AZ48" s="62">
        <f>'Glad70-before-LQ'!AZ48*$CG48*AZ$93</f>
        <v>0.00120454879240551</v>
      </c>
      <c r="BA48" s="62">
        <f>'Glad70-before-LQ'!BA48*$CG48*BA$93</f>
        <v>0.000624047055248266</v>
      </c>
      <c r="BB48" s="62">
        <f>'Glad70-before-LQ'!BB48*$CG48*BB$93</f>
        <v>0.000171540646641309</v>
      </c>
      <c r="BC48" s="62">
        <f>'Glad70-before-LQ'!BC48*$CG48*BC$93</f>
        <v>0.0946440655115144</v>
      </c>
      <c r="BD48" s="62">
        <f>'Glad70-before-LQ'!BD48*$CG48*BD$93</f>
        <v>0.0189840360429001</v>
      </c>
      <c r="BE48" s="62">
        <f>'Glad70-before-LQ'!BE48*$CG48*BE$93</f>
        <v>0.432250872444328</v>
      </c>
      <c r="BF48" s="62">
        <f>'Glad70-before-LQ'!BF48*$CG48*BF$93</f>
        <v>7.90884485056974e-05</v>
      </c>
      <c r="BG48" s="62">
        <f>'Glad70-before-LQ'!BG48*$CG48*BG$93</f>
        <v>0.31290900504489</v>
      </c>
      <c r="BH48" s="62">
        <f>'Glad70-before-LQ'!BH48*$CG48*BH$93</f>
        <v>0.000972685059477692</v>
      </c>
      <c r="BI48" s="62">
        <f>'Glad70-before-LQ'!BI48*$CG48*BI$93</f>
        <v>0.008568744398599721</v>
      </c>
      <c r="BJ48" s="62">
        <f>'Glad70-before-LQ'!BJ48*$CG48*BJ$93</f>
        <v>0.000101306850637779</v>
      </c>
      <c r="BK48" s="62">
        <f>'Glad70-before-LQ'!BK48*$CG48*BK$93</f>
        <v>0.0677088802949026</v>
      </c>
      <c r="BL48" s="62">
        <f>'Glad70-before-LQ'!BL48*$CG48*BL$93</f>
        <v>0.102266611384348</v>
      </c>
      <c r="BM48" s="62">
        <f>'Glad70-before-LQ'!BM48*$CG48*BM$93</f>
        <v>0.0144299830890726</v>
      </c>
      <c r="BN48" s="62">
        <f>'Glad70-before-LQ'!BN48*$CG48*BN$93</f>
        <v>0.0010008433854939</v>
      </c>
      <c r="BO48" s="62">
        <f>'Glad70-before-LQ'!BO48*$CG48*BO$93</f>
        <v>0.00853911653927612</v>
      </c>
      <c r="BP48" s="62">
        <f>'Glad70-before-LQ'!BP48*$CG48*BP$93</f>
        <v>0.0123997568474152</v>
      </c>
      <c r="BQ48" s="62">
        <f>'Glad70-before-LQ'!BQ48*$CG48*BQ$93</f>
        <v>0.021157229338732</v>
      </c>
      <c r="BR48" s="62">
        <f>'Glad70-before-LQ'!BR48*$CG48*BR$93</f>
        <v>0.000248962107288126</v>
      </c>
      <c r="BS48" s="62">
        <f>'Glad70-before-LQ'!BS48*$CG48*BS$93</f>
        <v>0.00261598026705262</v>
      </c>
      <c r="BT48" s="62">
        <f>'Glad70-before-LQ'!BT48*$CG48*BT$93</f>
        <v>0.00413047937826496</v>
      </c>
      <c r="BU48" s="62">
        <f>'Glad70-before-LQ'!BU48*$CG48*BU$93</f>
        <v>0.0134999084681341</v>
      </c>
      <c r="BV48" s="4">
        <f>SUM(D48:BU48)</f>
        <v>1.8512043563539</v>
      </c>
      <c r="BW48" s="66">
        <f>'Glad-base'!BW48*'Households'!$B$3/'Households'!$B$7</f>
        <v>3.5070519015139</v>
      </c>
      <c r="BX48" s="66">
        <f>'Glad-base'!BX48*'Households'!$B$3/'Households'!$B$7</f>
        <v>1.1006379915757</v>
      </c>
      <c r="BY48" s="66">
        <f>'Glad-base'!BY48*'Businesses'!$B$4/'Businesses'!$C$4</f>
        <v>1.61938809008465</v>
      </c>
      <c r="BZ48" s="66">
        <f>'Glad-base'!BZ48*'Households'!$B$3/'Households'!$B$7</f>
        <v>0.00481975711637487</v>
      </c>
      <c r="CA48" s="66">
        <f>'Glad-base'!CA48*'Households'!$B$3/'Households'!$B$7</f>
        <v>1.30627747881565</v>
      </c>
      <c r="CB48" s="66">
        <f>'Glad-base'!CB48*'Glad-id-output'!B46/'Glad-id-output'!E46</f>
        <v>0.00187487690348079</v>
      </c>
      <c r="CC48" s="62">
        <f>'Exports'!D49</f>
        <v>0.5</v>
      </c>
      <c r="CD48" s="4">
        <f>SUM(BW48:CC48)</f>
        <v>8.040050096009759</v>
      </c>
      <c r="CE48" s="4">
        <f>SUM(CD48,BV48)</f>
        <v>9.891254452363659</v>
      </c>
      <c r="CF48" s="67">
        <v>0.000913371122658347</v>
      </c>
      <c r="CG48" s="67">
        <f>'Glad-id-output'!I46</f>
        <v>0.2</v>
      </c>
    </row>
    <row r="49" ht="20.05" customHeight="1">
      <c r="A49" t="s" s="58">
        <v>1</v>
      </c>
      <c r="B49" s="59">
        <v>45</v>
      </c>
      <c r="C49" t="s" s="60">
        <v>205</v>
      </c>
      <c r="D49" s="61">
        <f>'Glad70-before-LQ'!D49*$CG49*D$93</f>
        <v>0.00124640664648676</v>
      </c>
      <c r="E49" s="62">
        <f>'Glad70-before-LQ'!E49*$CG49*E$93</f>
        <v>0.0142147827918761</v>
      </c>
      <c r="F49" s="62">
        <f>'Glad70-before-LQ'!F49*$CG49*F$93</f>
        <v>0</v>
      </c>
      <c r="G49" s="62">
        <f>'Glad70-before-LQ'!G49*$CG49*G$93</f>
        <v>0.007550284905448</v>
      </c>
      <c r="H49" s="62">
        <f>'Glad70-before-LQ'!H49*$CG49*H$93</f>
        <v>0.00271144716052557</v>
      </c>
      <c r="I49" s="62">
        <f>'Glad70-before-LQ'!I49*$CG49*I$93</f>
        <v>0.00302174553899493</v>
      </c>
      <c r="J49" s="62">
        <f>'Glad70-before-LQ'!J49*$CG49*J$93</f>
        <v>0.143521319050346</v>
      </c>
      <c r="K49" s="63">
        <f>'Glad70-before-LQ'!K49*$CG49*K$93</f>
        <v>0.0507869900207512</v>
      </c>
      <c r="L49" s="62">
        <f>'Glad70-before-LQ'!L49*$CG49*L$93</f>
        <v>0.00735304165324544</v>
      </c>
      <c r="M49" s="62">
        <f>'Glad70-before-LQ'!M49*$CG49*M$93</f>
        <v>0.00683759184250912</v>
      </c>
      <c r="N49" s="62">
        <f>'Glad70-before-LQ'!N49*$CG49*N$93</f>
        <v>0.0144060073720118</v>
      </c>
      <c r="O49" s="62">
        <f>'Glad70-before-LQ'!O49*$CG49*O$93</f>
        <v>0.009630297149764161</v>
      </c>
      <c r="P49" s="62">
        <f>'Glad70-before-LQ'!P49*$CG49*P$93</f>
        <v>0.000165929346714676</v>
      </c>
      <c r="Q49" s="62">
        <f>'Glad70-before-LQ'!Q49*$CG49*Q$93</f>
        <v>0.00300267789843706</v>
      </c>
      <c r="R49" s="62">
        <f>'Glad70-before-LQ'!R49*$CG49*R$93</f>
        <v>0.000158453903474698</v>
      </c>
      <c r="S49" s="62">
        <f>'Glad70-before-LQ'!S49*$CG49*S$93</f>
        <v>0.000374450246984086</v>
      </c>
      <c r="T49" s="62">
        <f>'Glad70-before-LQ'!T49*$CG49*T$93</f>
        <v>0.000269649499480373</v>
      </c>
      <c r="U49" s="62">
        <f>'Glad70-before-LQ'!U49*$CG49*U$93</f>
        <v>0.313320048634712</v>
      </c>
      <c r="V49" s="62">
        <f>'Glad70-before-LQ'!V49*$CG49*V$93</f>
        <v>0.0053342982962206</v>
      </c>
      <c r="W49" s="62">
        <f>'Glad70-before-LQ'!W49*$CG49*W$93</f>
        <v>0.0409355239930336</v>
      </c>
      <c r="X49" s="64">
        <f>'Glad70-before-LQ'!X49*$CG49*X$93</f>
        <v>0</v>
      </c>
      <c r="Y49" s="62">
        <f>'Glad70-before-LQ'!Y49*$CG49*Y$93</f>
        <v>0.0294376948216597</v>
      </c>
      <c r="Z49" s="62">
        <f>'Glad70-before-LQ'!Z49*$CG49*Z$93</f>
        <v>0.08497350438599641</v>
      </c>
      <c r="AA49" s="62">
        <f>'Glad70-before-LQ'!AA49*$CG49*AA$93</f>
        <v>0.0140864603217176</v>
      </c>
      <c r="AB49" s="62">
        <f>'Glad70-before-LQ'!AB49*$CG49*AB$93</f>
        <v>0.000182225548954081</v>
      </c>
      <c r="AC49" s="65">
        <f>'Glad70-before-LQ'!AC49*$CG49*AC$93</f>
        <v>0.0227456407360405</v>
      </c>
      <c r="AD49" s="62">
        <f>'Glad70-before-LQ'!AD49*$CG49*AD$93</f>
        <v>0.00100444873986443</v>
      </c>
      <c r="AE49" s="62">
        <f>'Glad70-before-LQ'!AE49*$CG49*AE$93</f>
        <v>0.0172396561008019</v>
      </c>
      <c r="AF49" s="62">
        <f>'Glad70-before-LQ'!AF49*$CG49*AF$93</f>
        <v>0.0586712682086988</v>
      </c>
      <c r="AG49" s="62">
        <f>'Glad70-before-LQ'!AG49*$CG49*AG$93</f>
        <v>0.016652921883178</v>
      </c>
      <c r="AH49" s="62">
        <f>'Glad70-before-LQ'!AH49*$CG49*AH$93</f>
        <v>0.100381529324295</v>
      </c>
      <c r="AI49" s="62">
        <f>'Glad70-before-LQ'!AI49*$CG49*AI$93</f>
        <v>0.449688313778624</v>
      </c>
      <c r="AJ49" s="62">
        <f>'Glad70-before-LQ'!AJ49*$CG49*AJ$93</f>
        <v>0.241663239130427</v>
      </c>
      <c r="AK49" s="62">
        <f>'Glad70-before-LQ'!AK49*$CG49*AK$93</f>
        <v>1.22217145184846</v>
      </c>
      <c r="AL49" s="62">
        <f>'Glad70-before-LQ'!AL49*$CG49*AL$93</f>
        <v>0.639565082302148</v>
      </c>
      <c r="AM49" s="62">
        <f>'Glad70-before-LQ'!AM49*$CG49*AM$93</f>
        <v>1.39531449374752</v>
      </c>
      <c r="AN49" s="62">
        <f>'Glad70-before-LQ'!AN49*$CG49*AN$93</f>
        <v>0.0845488382033632</v>
      </c>
      <c r="AO49" s="62">
        <f>'Glad70-before-LQ'!AO49*$CG49*AO$93</f>
        <v>0.00111679523550056</v>
      </c>
      <c r="AP49" s="62">
        <f>'Glad70-before-LQ'!AP49*$CG49*AP$93</f>
        <v>0.0188007966185125</v>
      </c>
      <c r="AQ49" s="62">
        <f>'Glad70-before-LQ'!AQ49*$CG49*AQ$93</f>
        <v>0.08004146008540521</v>
      </c>
      <c r="AR49" s="62">
        <f>'Glad70-before-LQ'!AR49*$CG49*AR$93</f>
        <v>0.0148124352855732</v>
      </c>
      <c r="AS49" s="62">
        <f>'Glad70-before-LQ'!AS49*$CG49*AS$93</f>
        <v>0.262064042838847</v>
      </c>
      <c r="AT49" s="62">
        <f>'Glad70-before-LQ'!AT49*$CG49*AT$93</f>
        <v>0.000117156496136802</v>
      </c>
      <c r="AU49" s="62">
        <f>'Glad70-before-LQ'!AU49*$CG49*AU$93</f>
        <v>0.0488653185273768</v>
      </c>
      <c r="AV49" s="62">
        <f>'Glad70-before-LQ'!AV49*$CG49*AV$93</f>
        <v>0.00770312091261468</v>
      </c>
      <c r="AW49" s="62">
        <f>'Glad70-before-LQ'!AW49*$CG49*AW$93</f>
        <v>0.00675449837246948</v>
      </c>
      <c r="AX49" s="62">
        <f>'Glad70-before-LQ'!AX49*$CG49*AX$93</f>
        <v>0.171835204911484</v>
      </c>
      <c r="AY49" s="62">
        <f>'Glad70-before-LQ'!AY49*$CG49*AY$93</f>
        <v>0.0061359027040042</v>
      </c>
      <c r="AZ49" s="62">
        <f>'Glad70-before-LQ'!AZ49*$CG49*AZ$93</f>
        <v>0.122234000064483</v>
      </c>
      <c r="BA49" s="62">
        <f>'Glad70-before-LQ'!BA49*$CG49*BA$93</f>
        <v>0.012555433548469</v>
      </c>
      <c r="BB49" s="62">
        <f>'Glad70-before-LQ'!BB49*$CG49*BB$93</f>
        <v>0.0119156206381806</v>
      </c>
      <c r="BC49" s="62">
        <f>'Glad70-before-LQ'!BC49*$CG49*BC$93</f>
        <v>0.427319648017896</v>
      </c>
      <c r="BD49" s="62">
        <f>'Glad70-before-LQ'!BD49*$CG49*BD$93</f>
        <v>0.252759223504212</v>
      </c>
      <c r="BE49" s="62">
        <f>'Glad70-before-LQ'!BE49*$CG49*BE$93</f>
        <v>1.35529634134815</v>
      </c>
      <c r="BF49" s="62">
        <f>'Glad70-before-LQ'!BF49*$CG49*BF$93</f>
        <v>0.000498597025579472</v>
      </c>
      <c r="BG49" s="62">
        <f>'Glad70-before-LQ'!BG49*$CG49*BG$93</f>
        <v>0.609034192686188</v>
      </c>
      <c r="BH49" s="62">
        <f>'Glad70-before-LQ'!BH49*$CG49*BH$93</f>
        <v>0.335362478034774</v>
      </c>
      <c r="BI49" s="62">
        <f>'Glad70-before-LQ'!BI49*$CG49*BI$93</f>
        <v>0.0578166984376364</v>
      </c>
      <c r="BJ49" s="62">
        <f>'Glad70-before-LQ'!BJ49*$CG49*BJ$93</f>
        <v>0.00124471956276303</v>
      </c>
      <c r="BK49" s="62">
        <f>'Glad70-before-LQ'!BK49*$CG49*BK$93</f>
        <v>0.259145670773841</v>
      </c>
      <c r="BL49" s="62">
        <f>'Glad70-before-LQ'!BL49*$CG49*BL$93</f>
        <v>0.232456518857428</v>
      </c>
      <c r="BM49" s="62">
        <f>'Glad70-before-LQ'!BM49*$CG49*BM$93</f>
        <v>0.0368700849772431</v>
      </c>
      <c r="BN49" s="62">
        <f>'Glad70-before-LQ'!BN49*$CG49*BN$93</f>
        <v>0.00260017415126278</v>
      </c>
      <c r="BO49" s="62">
        <f>'Glad70-before-LQ'!BO49*$CG49*BO$93</f>
        <v>0.7189835701060761</v>
      </c>
      <c r="BP49" s="62">
        <f>'Glad70-before-LQ'!BP49*$CG49*BP$93</f>
        <v>0.541266870261632</v>
      </c>
      <c r="BQ49" s="62">
        <f>'Glad70-before-LQ'!BQ49*$CG49*BQ$93</f>
        <v>0.0272034976755177</v>
      </c>
      <c r="BR49" s="62">
        <f>'Glad70-before-LQ'!BR49*$CG49*BR$93</f>
        <v>0.0448846168487324</v>
      </c>
      <c r="BS49" s="62">
        <f>'Glad70-before-LQ'!BS49*$CG49*BS$93</f>
        <v>0.0255537757944725</v>
      </c>
      <c r="BT49" s="62">
        <f>'Glad70-before-LQ'!BT49*$CG49*BT$93</f>
        <v>0.101161974747125</v>
      </c>
      <c r="BU49" s="62">
        <f>'Glad70-before-LQ'!BU49*$CG49*BU$93</f>
        <v>0.114959731360804</v>
      </c>
      <c r="BV49" s="4">
        <f>SUM(D49:BU49)</f>
        <v>10.9125378854432</v>
      </c>
      <c r="BW49" s="66">
        <f>'Glad-base'!BW49*'Households'!$B$3/'Households'!$B$7</f>
        <v>6.28630644670443</v>
      </c>
      <c r="BX49" s="66">
        <f>'Glad-base'!BX49*'Households'!$B$3/'Households'!$B$7</f>
        <v>2.07832112499485</v>
      </c>
      <c r="BY49" s="66">
        <f>'Glad-base'!BY49*'Businesses'!$B$4/'Businesses'!$C$4</f>
        <v>0.521953974834986</v>
      </c>
      <c r="BZ49" s="66">
        <f>'Glad-base'!BZ49*'Households'!$B$3/'Households'!$B$7</f>
        <v>0.0024454057569516</v>
      </c>
      <c r="CA49" s="66">
        <f>'Glad-base'!CA49*'Households'!$B$3/'Households'!$B$7</f>
        <v>0.0420543512564367</v>
      </c>
      <c r="CB49" s="66">
        <f>'Glad-base'!CB49*'Glad-id-output'!B47/'Glad-id-output'!E47</f>
        <v>0</v>
      </c>
      <c r="CC49" s="62">
        <f>'Exports'!D50</f>
        <v>0.3</v>
      </c>
      <c r="CD49" s="4">
        <f>SUM(BW49:CC49)</f>
        <v>9.231081303547651</v>
      </c>
      <c r="CE49" s="4">
        <f>SUM(CD49,BV49)</f>
        <v>20.1436191889909</v>
      </c>
      <c r="CF49" s="67">
        <v>0.000475695092606537</v>
      </c>
      <c r="CG49" s="67">
        <f>'Glad-id-output'!I47</f>
        <v>0.4</v>
      </c>
    </row>
    <row r="50" ht="20.05" customHeight="1">
      <c r="A50" t="s" s="58">
        <v>1</v>
      </c>
      <c r="B50" s="59">
        <v>46</v>
      </c>
      <c r="C50" t="s" s="60">
        <v>134</v>
      </c>
      <c r="D50" s="61">
        <f>'Glad70-before-LQ'!D50*$CG50*D$93</f>
        <v>0.0326916886200929</v>
      </c>
      <c r="E50" s="62">
        <f>'Glad70-before-LQ'!E50*$CG50*E$93</f>
        <v>0.000626011776420993</v>
      </c>
      <c r="F50" s="62">
        <f>'Glad70-before-LQ'!F50*$CG50*F$93</f>
        <v>1.26482877942404e-05</v>
      </c>
      <c r="G50" s="62">
        <f>'Glad70-before-LQ'!G50*$CG50*G$93</f>
        <v>0.000769450863998089</v>
      </c>
      <c r="H50" s="62">
        <f>'Glad70-before-LQ'!H50*$CG50*H$93</f>
        <v>0.001134838307228</v>
      </c>
      <c r="I50" s="62">
        <f>'Glad70-before-LQ'!I50*$CG50*I$93</f>
        <v>0.0574752064264</v>
      </c>
      <c r="J50" s="62">
        <f>'Glad70-before-LQ'!J50*$CG50*J$93</f>
        <v>1.56214146953417</v>
      </c>
      <c r="K50" s="63">
        <f>'Glad70-before-LQ'!K50*$CG50*K$93</f>
        <v>0.0872898856824092</v>
      </c>
      <c r="L50" s="62">
        <f>'Glad70-before-LQ'!L50*$CG50*L$93</f>
        <v>0.0123243814911769</v>
      </c>
      <c r="M50" s="62">
        <f>'Glad70-before-LQ'!M50*$CG50*M$93</f>
        <v>0.0136199510197351</v>
      </c>
      <c r="N50" s="62">
        <f>'Glad70-before-LQ'!N50*$CG50*N$93</f>
        <v>0.0172584984867028</v>
      </c>
      <c r="O50" s="62">
        <f>'Glad70-before-LQ'!O50*$CG50*O$93</f>
        <v>0.0247140097297279</v>
      </c>
      <c r="P50" s="62">
        <f>'Glad70-before-LQ'!P50*$CG50*P$93</f>
        <v>0.00326531837208038</v>
      </c>
      <c r="Q50" s="62">
        <f>'Glad70-before-LQ'!Q50*$CG50*Q$93</f>
        <v>0.0116558986765864</v>
      </c>
      <c r="R50" s="62">
        <f>'Glad70-before-LQ'!R50*$CG50*R$93</f>
        <v>0.0242349869505112</v>
      </c>
      <c r="S50" s="62">
        <f>'Glad70-before-LQ'!S50*$CG50*S$93</f>
        <v>0.00793225539115926</v>
      </c>
      <c r="T50" s="62">
        <f>'Glad70-before-LQ'!T50*$CG50*T$93</f>
        <v>0.112834420452567</v>
      </c>
      <c r="U50" s="62">
        <f>'Glad70-before-LQ'!U50*$CG50*U$93</f>
        <v>0.757042099677059</v>
      </c>
      <c r="V50" s="62">
        <f>'Glad70-before-LQ'!V50*$CG50*V$93</f>
        <v>0.0342343787662717</v>
      </c>
      <c r="W50" s="62">
        <f>'Glad70-before-LQ'!W50*$CG50*W$93</f>
        <v>0.776479746971495</v>
      </c>
      <c r="X50" s="64">
        <f>'Glad70-before-LQ'!X50*$CG50*X$93</f>
        <v>0</v>
      </c>
      <c r="Y50" s="62">
        <f>'Glad70-before-LQ'!Y50*$CG50*Y$93</f>
        <v>0.255082867205529</v>
      </c>
      <c r="Z50" s="62">
        <f>'Glad70-before-LQ'!Z50*$CG50*Z$93</f>
        <v>0.177950578134681</v>
      </c>
      <c r="AA50" s="62">
        <f>'Glad70-before-LQ'!AA50*$CG50*AA$93</f>
        <v>0.0906993067064651</v>
      </c>
      <c r="AB50" s="62">
        <f>'Glad70-before-LQ'!AB50*$CG50*AB$93</f>
        <v>0.00122310794205381</v>
      </c>
      <c r="AC50" s="65">
        <f>'Glad70-before-LQ'!AC50*$CG50*AC$93</f>
        <v>0.578996203129961</v>
      </c>
      <c r="AD50" s="62">
        <f>'Glad70-before-LQ'!AD50*$CG50*AD$93</f>
        <v>0.00369992036308616</v>
      </c>
      <c r="AE50" s="62">
        <f>'Glad70-before-LQ'!AE50*$CG50*AE$93</f>
        <v>0.041720105599776</v>
      </c>
      <c r="AF50" s="62">
        <f>'Glad70-before-LQ'!AF50*$CG50*AF$93</f>
        <v>0.252869653475469</v>
      </c>
      <c r="AG50" s="62">
        <f>'Glad70-before-LQ'!AG50*$CG50*AG$93</f>
        <v>0.195383246949027</v>
      </c>
      <c r="AH50" s="62">
        <f>'Glad70-before-LQ'!AH50*$CG50*AH$93</f>
        <v>0.707364652962002</v>
      </c>
      <c r="AI50" s="62">
        <f>'Glad70-before-LQ'!AI50*$CG50*AI$93</f>
        <v>0.414436112084112</v>
      </c>
      <c r="AJ50" s="62">
        <f>'Glad70-before-LQ'!AJ50*$CG50*AJ$93</f>
        <v>0.975640019104597</v>
      </c>
      <c r="AK50" s="62">
        <f>'Glad70-before-LQ'!AK50*$CG50*AK$93</f>
        <v>2.8770504455307</v>
      </c>
      <c r="AL50" s="62">
        <f>'Glad70-before-LQ'!AL50*$CG50*AL$93</f>
        <v>0.250267670637309</v>
      </c>
      <c r="AM50" s="62">
        <f>'Glad70-before-LQ'!AM50*$CG50*AM$93</f>
        <v>0.135147771094588</v>
      </c>
      <c r="AN50" s="62">
        <f>'Glad70-before-LQ'!AN50*$CG50*AN$93</f>
        <v>0.5703546025778941</v>
      </c>
      <c r="AO50" s="62">
        <f>'Glad70-before-LQ'!AO50*$CG50*AO$93</f>
        <v>0.157478058353454</v>
      </c>
      <c r="AP50" s="62">
        <f>'Glad70-before-LQ'!AP50*$CG50*AP$93</f>
        <v>0.147713675296528</v>
      </c>
      <c r="AQ50" s="62">
        <f>'Glad70-before-LQ'!AQ50*$CG50*AQ$93</f>
        <v>0.00658278258802926</v>
      </c>
      <c r="AR50" s="62">
        <f>'Glad70-before-LQ'!AR50*$CG50*AR$93</f>
        <v>0.13291143883362</v>
      </c>
      <c r="AS50" s="62">
        <f>'Glad70-before-LQ'!AS50*$CG50*AS$93</f>
        <v>1.3121803716425</v>
      </c>
      <c r="AT50" s="62">
        <f>'Glad70-before-LQ'!AT50*$CG50*AT$93</f>
        <v>0.0381957615298694</v>
      </c>
      <c r="AU50" s="62">
        <f>'Glad70-before-LQ'!AU50*$CG50*AU$93</f>
        <v>0.0516632117525711</v>
      </c>
      <c r="AV50" s="62">
        <f>'Glad70-before-LQ'!AV50*$CG50*AV$93</f>
        <v>0.00315794468482683</v>
      </c>
      <c r="AW50" s="62">
        <f>'Glad70-before-LQ'!AW50*$CG50*AW$93</f>
        <v>0.054769883535103</v>
      </c>
      <c r="AX50" s="62">
        <f>'Glad70-before-LQ'!AX50*$CG50*AX$93</f>
        <v>0.17310608173891</v>
      </c>
      <c r="AY50" s="62">
        <f>'Glad70-before-LQ'!AY50*$CG50*AY$93</f>
        <v>0.0701280451853625</v>
      </c>
      <c r="AZ50" s="62">
        <f>'Glad70-before-LQ'!AZ50*$CG50*AZ$93</f>
        <v>0.328984649066014</v>
      </c>
      <c r="BA50" s="62">
        <f>'Glad70-before-LQ'!BA50*$CG50*BA$93</f>
        <v>0.0576206003870399</v>
      </c>
      <c r="BB50" s="62">
        <f>'Glad70-before-LQ'!BB50*$CG50*BB$93</f>
        <v>0.344463268837847</v>
      </c>
      <c r="BC50" s="62">
        <f>'Glad70-before-LQ'!BC50*$CG50*BC$93</f>
        <v>0.348555089282731</v>
      </c>
      <c r="BD50" s="62">
        <f>'Glad70-before-LQ'!BD50*$CG50*BD$93</f>
        <v>0.150778468021277</v>
      </c>
      <c r="BE50" s="62">
        <f>'Glad70-before-LQ'!BE50*$CG50*BE$93</f>
        <v>3.21880941158818</v>
      </c>
      <c r="BF50" s="62">
        <f>'Glad70-before-LQ'!BF50*$CG50*BF$93</f>
        <v>0.0389590291989055</v>
      </c>
      <c r="BG50" s="62">
        <f>'Glad70-before-LQ'!BG50*$CG50*BG$93</f>
        <v>0.783686288722267</v>
      </c>
      <c r="BH50" s="62">
        <f>'Glad70-before-LQ'!BH50*$CG50*BH$93</f>
        <v>0.160462153566415</v>
      </c>
      <c r="BI50" s="62">
        <f>'Glad70-before-LQ'!BI50*$CG50*BI$93</f>
        <v>0.681427473300218</v>
      </c>
      <c r="BJ50" s="62">
        <f>'Glad70-before-LQ'!BJ50*$CG50*BJ$93</f>
        <v>0.000639619085634156</v>
      </c>
      <c r="BK50" s="62">
        <f>'Glad70-before-LQ'!BK50*$CG50*BK$93</f>
        <v>0.461279115273862</v>
      </c>
      <c r="BL50" s="62">
        <f>'Glad70-before-LQ'!BL50*$CG50*BL$93</f>
        <v>1.82022148934168</v>
      </c>
      <c r="BM50" s="62">
        <f>'Glad70-before-LQ'!BM50*$CG50*BM$93</f>
        <v>0.344919855172939</v>
      </c>
      <c r="BN50" s="62">
        <f>'Glad70-before-LQ'!BN50*$CG50*BN$93</f>
        <v>0.176529882702775</v>
      </c>
      <c r="BO50" s="62">
        <f>'Glad70-before-LQ'!BO50*$CG50*BO$93</f>
        <v>0.6823651171512291</v>
      </c>
      <c r="BP50" s="62">
        <f>'Glad70-before-LQ'!BP50*$CG50*BP$93</f>
        <v>0.458123399985563</v>
      </c>
      <c r="BQ50" s="62">
        <f>'Glad70-before-LQ'!BQ50*$CG50*BQ$93</f>
        <v>0.0754759039755287</v>
      </c>
      <c r="BR50" s="62">
        <f>'Glad70-before-LQ'!BR50*$CG50*BR$93</f>
        <v>0.050327859289656</v>
      </c>
      <c r="BS50" s="62">
        <f>'Glad70-before-LQ'!BS50*$CG50*BS$93</f>
        <v>0.0172579489837303</v>
      </c>
      <c r="BT50" s="62">
        <f>'Glad70-before-LQ'!BT50*$CG50*BT$93</f>
        <v>0.276641415905518</v>
      </c>
      <c r="BU50" s="62">
        <f>'Glad70-before-LQ'!BU50*$CG50*BU$93</f>
        <v>0.445206326901153</v>
      </c>
      <c r="BV50" s="4">
        <f>SUM(D50:BU50)</f>
        <v>24.1362450298618</v>
      </c>
      <c r="BW50" s="66">
        <f>'Glad-base'!BW50*'Households'!$B$3/'Households'!$B$7</f>
        <v>7.0962997092173</v>
      </c>
      <c r="BX50" s="66">
        <f>'Glad-base'!BX50*'Households'!$B$3/'Households'!$B$7</f>
        <v>0.115926443759011</v>
      </c>
      <c r="BY50" s="66">
        <f>'Glad-base'!BY50*'Businesses'!$B$4/'Businesses'!$C$4</f>
        <v>0.149318974093618</v>
      </c>
      <c r="BZ50" s="66">
        <f>'Glad-base'!BZ50*'Households'!$B$3/'Households'!$B$7</f>
        <v>0.00679196446961895</v>
      </c>
      <c r="CA50" s="66">
        <f>'Glad-base'!CA50*'Households'!$B$3/'Households'!$B$7</f>
        <v>0.06332051446961889</v>
      </c>
      <c r="CB50" s="66">
        <f>'Glad-base'!CB50*'Glad-id-output'!B48/'Glad-id-output'!E48</f>
        <v>-2.32681966987272e-05</v>
      </c>
      <c r="CC50" s="62">
        <f>'Exports'!D51</f>
        <v>0</v>
      </c>
      <c r="CD50" s="4">
        <f>SUM(BW50:CC50)</f>
        <v>7.43163433781247</v>
      </c>
      <c r="CE50" s="4">
        <f>SUM(CD50,BV50)</f>
        <v>31.5678793676743</v>
      </c>
      <c r="CF50" s="67">
        <v>0.000133571737650558</v>
      </c>
      <c r="CG50" s="67">
        <f>'Glad-id-output'!I48</f>
        <v>0.7</v>
      </c>
    </row>
    <row r="51" ht="20.05" customHeight="1">
      <c r="A51" t="s" s="58">
        <v>1</v>
      </c>
      <c r="B51" s="59">
        <v>47</v>
      </c>
      <c r="C51" t="s" s="60">
        <v>206</v>
      </c>
      <c r="D51" s="61">
        <f>'Glad70-before-LQ'!D51*$CG51*D$93</f>
        <v>0.0446726066090666</v>
      </c>
      <c r="E51" s="62">
        <f>'Glad70-before-LQ'!E51*$CG51*E$93</f>
        <v>0.00211845312340506</v>
      </c>
      <c r="F51" s="62">
        <f>'Glad70-before-LQ'!F51*$CG51*F$93</f>
        <v>2.16280245832248e-05</v>
      </c>
      <c r="G51" s="62">
        <f>'Glad70-before-LQ'!G51*$CG51*G$93</f>
        <v>0.002356982029277</v>
      </c>
      <c r="H51" s="62">
        <f>'Glad70-before-LQ'!H51*$CG51*H$93</f>
        <v>0.00346134260243076</v>
      </c>
      <c r="I51" s="62">
        <f>'Glad70-before-LQ'!I51*$CG51*I$93</f>
        <v>0.0323507061835684</v>
      </c>
      <c r="J51" s="62">
        <f>'Glad70-before-LQ'!J51*$CG51*J$93</f>
        <v>1.03245945064496</v>
      </c>
      <c r="K51" s="63">
        <f>'Glad70-before-LQ'!K51*$CG51*K$93</f>
        <v>0.0647676282823296</v>
      </c>
      <c r="L51" s="62">
        <f>'Glad70-before-LQ'!L51*$CG51*L$93</f>
        <v>0.008330615100962179</v>
      </c>
      <c r="M51" s="62">
        <f>'Glad70-before-LQ'!M51*$CG51*M$93</f>
        <v>0.0269926196045024</v>
      </c>
      <c r="N51" s="62">
        <f>'Glad70-before-LQ'!N51*$CG51*N$93</f>
        <v>0.02420756488493</v>
      </c>
      <c r="O51" s="62">
        <f>'Glad70-before-LQ'!O51*$CG51*O$93</f>
        <v>0.0165713954123906</v>
      </c>
      <c r="P51" s="62">
        <f>'Glad70-before-LQ'!P51*$CG51*P$93</f>
        <v>0.0029706789124768</v>
      </c>
      <c r="Q51" s="62">
        <f>'Glad70-before-LQ'!Q51*$CG51*Q$93</f>
        <v>0.0102487815962574</v>
      </c>
      <c r="R51" s="62">
        <f>'Glad70-before-LQ'!R51*$CG51*R$93</f>
        <v>0.00229816026432278</v>
      </c>
      <c r="S51" s="62">
        <f>'Glad70-before-LQ'!S51*$CG51*S$93</f>
        <v>0.00771088792321894</v>
      </c>
      <c r="T51" s="62">
        <f>'Glad70-before-LQ'!T51*$CG51*T$93</f>
        <v>0.230208588036576</v>
      </c>
      <c r="U51" s="62">
        <f>'Glad70-before-LQ'!U51*$CG51*U$93</f>
        <v>0.680656118983704</v>
      </c>
      <c r="V51" s="62">
        <f>'Glad70-before-LQ'!V51*$CG51*V$93</f>
        <v>0.0276776120487406</v>
      </c>
      <c r="W51" s="62">
        <f>'Glad70-before-LQ'!W51*$CG51*W$93</f>
        <v>0.806790726487968</v>
      </c>
      <c r="X51" s="64">
        <f>'Glad70-before-LQ'!X51*$CG51*X$93</f>
        <v>0</v>
      </c>
      <c r="Y51" s="62">
        <f>'Glad70-before-LQ'!Y51*$CG51*Y$93</f>
        <v>0.41470030922428</v>
      </c>
      <c r="Z51" s="62">
        <f>'Glad70-before-LQ'!Z51*$CG51*Z$93</f>
        <v>0.170419323931516</v>
      </c>
      <c r="AA51" s="62">
        <f>'Glad70-before-LQ'!AA51*$CG51*AA$93</f>
        <v>0.132810138562614</v>
      </c>
      <c r="AB51" s="62">
        <f>'Glad70-before-LQ'!AB51*$CG51*AB$93</f>
        <v>0.00357091371151462</v>
      </c>
      <c r="AC51" s="65">
        <f>'Glad70-before-LQ'!AC51*$CG51*AC$93</f>
        <v>0.627231139505756</v>
      </c>
      <c r="AD51" s="62">
        <f>'Glad70-before-LQ'!AD51*$CG51*AD$93</f>
        <v>0.00358973808935762</v>
      </c>
      <c r="AE51" s="62">
        <f>'Glad70-before-LQ'!AE51*$CG51*AE$93</f>
        <v>0.06992424816286801</v>
      </c>
      <c r="AF51" s="62">
        <f>'Glad70-before-LQ'!AF51*$CG51*AF$93</f>
        <v>0.192200157115791</v>
      </c>
      <c r="AG51" s="62">
        <f>'Glad70-before-LQ'!AG51*$CG51*AG$93</f>
        <v>0.236540698363756</v>
      </c>
      <c r="AH51" s="62">
        <f>'Glad70-before-LQ'!AH51*$CG51*AH$93</f>
        <v>1.00913313974843</v>
      </c>
      <c r="AI51" s="62">
        <f>'Glad70-before-LQ'!AI51*$CG51*AI$93</f>
        <v>0.58120249909866</v>
      </c>
      <c r="AJ51" s="62">
        <f>'Glad70-before-LQ'!AJ51*$CG51*AJ$93</f>
        <v>1.04940806350312</v>
      </c>
      <c r="AK51" s="62">
        <f>'Glad70-before-LQ'!AK51*$CG51*AK$93</f>
        <v>2.07812192162338</v>
      </c>
      <c r="AL51" s="62">
        <f>'Glad70-before-LQ'!AL51*$CG51*AL$93</f>
        <v>0.124206384321445</v>
      </c>
      <c r="AM51" s="62">
        <f>'Glad70-before-LQ'!AM51*$CG51*AM$93</f>
        <v>0.16983092094959</v>
      </c>
      <c r="AN51" s="62">
        <f>'Glad70-before-LQ'!AN51*$CG51*AN$93</f>
        <v>0.46695473071064</v>
      </c>
      <c r="AO51" s="62">
        <f>'Glad70-before-LQ'!AO51*$CG51*AO$93</f>
        <v>0.175471717237759</v>
      </c>
      <c r="AP51" s="62">
        <f>'Glad70-before-LQ'!AP51*$CG51*AP$93</f>
        <v>0.108452312467981</v>
      </c>
      <c r="AQ51" s="62">
        <f>'Glad70-before-LQ'!AQ51*$CG51*AQ$93</f>
        <v>0.0131471304388687</v>
      </c>
      <c r="AR51" s="62">
        <f>'Glad70-before-LQ'!AR51*$CG51*AR$93</f>
        <v>0.09258137130208199</v>
      </c>
      <c r="AS51" s="62">
        <f>'Glad70-before-LQ'!AS51*$CG51*AS$93</f>
        <v>1.35330931600304</v>
      </c>
      <c r="AT51" s="62">
        <f>'Glad70-before-LQ'!AT51*$CG51*AT$93</f>
        <v>0.034875330231981</v>
      </c>
      <c r="AU51" s="62">
        <f>'Glad70-before-LQ'!AU51*$CG51*AU$93</f>
        <v>0.00705699757241764</v>
      </c>
      <c r="AV51" s="62">
        <f>'Glad70-before-LQ'!AV51*$CG51*AV$93</f>
        <v>0.0229039575968566</v>
      </c>
      <c r="AW51" s="62">
        <f>'Glad70-before-LQ'!AW51*$CG51*AW$93</f>
        <v>0.078280523623405</v>
      </c>
      <c r="AX51" s="62">
        <f>'Glad70-before-LQ'!AX51*$CG51*AX$93</f>
        <v>0.848965973270092</v>
      </c>
      <c r="AY51" s="62">
        <f>'Glad70-before-LQ'!AY51*$CG51*AY$93</f>
        <v>0.00327495097319368</v>
      </c>
      <c r="AZ51" s="62">
        <f>'Glad70-before-LQ'!AZ51*$CG51*AZ$93</f>
        <v>0.191734881655448</v>
      </c>
      <c r="BA51" s="62">
        <f>'Glad70-before-LQ'!BA51*$CG51*BA$93</f>
        <v>0.0325624080459974</v>
      </c>
      <c r="BB51" s="62">
        <f>'Glad70-before-LQ'!BB51*$CG51*BB$93</f>
        <v>0.235619716452346</v>
      </c>
      <c r="BC51" s="62">
        <f>'Glad70-before-LQ'!BC51*$CG51*BC$93</f>
        <v>0.476284467798898</v>
      </c>
      <c r="BD51" s="62">
        <f>'Glad70-before-LQ'!BD51*$CG51*BD$93</f>
        <v>0.180154664817435</v>
      </c>
      <c r="BE51" s="62">
        <f>'Glad70-before-LQ'!BE51*$CG51*BE$93</f>
        <v>1.87482331970119</v>
      </c>
      <c r="BF51" s="62">
        <f>'Glad70-before-LQ'!BF51*$CG51*BF$93</f>
        <v>0.0341420074999186</v>
      </c>
      <c r="BG51" s="62">
        <f>'Glad70-before-LQ'!BG51*$CG51*BG$93</f>
        <v>0.937447083503936</v>
      </c>
      <c r="BH51" s="62">
        <f>'Glad70-before-LQ'!BH51*$CG51*BH$93</f>
        <v>0.225061417578344</v>
      </c>
      <c r="BI51" s="62">
        <f>'Glad70-before-LQ'!BI51*$CG51*BI$93</f>
        <v>0.732814117679054</v>
      </c>
      <c r="BJ51" s="62">
        <f>'Glad70-before-LQ'!BJ51*$CG51*BJ$93</f>
        <v>0.00106606226079801</v>
      </c>
      <c r="BK51" s="62">
        <f>'Glad70-before-LQ'!BK51*$CG51*BK$93</f>
        <v>0.37470506984683</v>
      </c>
      <c r="BL51" s="62">
        <f>'Glad70-before-LQ'!BL51*$CG51*BL$93</f>
        <v>1.91517531705942</v>
      </c>
      <c r="BM51" s="62">
        <f>'Glad70-before-LQ'!BM51*$CG51*BM$93</f>
        <v>0.20811498278787</v>
      </c>
      <c r="BN51" s="62">
        <f>'Glad70-before-LQ'!BN51*$CG51*BN$93</f>
        <v>0.0472603876107716</v>
      </c>
      <c r="BO51" s="62">
        <f>'Glad70-before-LQ'!BO51*$CG51*BO$93</f>
        <v>1.30250844086123</v>
      </c>
      <c r="BP51" s="62">
        <f>'Glad70-before-LQ'!BP51*$CG51*BP$93</f>
        <v>0.396356971066032</v>
      </c>
      <c r="BQ51" s="62">
        <f>'Glad70-before-LQ'!BQ51*$CG51*BQ$93</f>
        <v>0.0175024447484659</v>
      </c>
      <c r="BR51" s="62">
        <f>'Glad70-before-LQ'!BR51*$CG51*BR$93</f>
        <v>0.0421175197550584</v>
      </c>
      <c r="BS51" s="62">
        <f>'Glad70-before-LQ'!BS51*$CG51*BS$93</f>
        <v>0.0144597478901759</v>
      </c>
      <c r="BT51" s="62">
        <f>'Glad70-before-LQ'!BT51*$CG51*BT$93</f>
        <v>0.603078352606446</v>
      </c>
      <c r="BU51" s="62">
        <f>'Glad70-before-LQ'!BU51*$CG51*BU$93</f>
        <v>0.47836121810988</v>
      </c>
      <c r="BV51" s="4">
        <f>SUM(D51:BU51)</f>
        <v>23.4163870534316</v>
      </c>
      <c r="BW51" s="66">
        <f>'Glad-base'!BW51*'Households'!$B$3/'Households'!$B$7</f>
        <v>46.8451859489907</v>
      </c>
      <c r="BX51" s="66">
        <f>'Glad-base'!BX51*'Households'!$B$3/'Households'!$B$7</f>
        <v>0.371457462883625</v>
      </c>
      <c r="BY51" s="66">
        <f>'Glad-base'!BY51*'Businesses'!$B$4/'Businesses'!$C$4</f>
        <v>2.88070760747351</v>
      </c>
      <c r="BZ51" s="66">
        <f>'Glad-base'!BZ51*'Households'!$B$3/'Households'!$B$7</f>
        <v>1.55117601342945</v>
      </c>
      <c r="CA51" s="66">
        <f>'Glad-base'!CA51*'Households'!$B$3/'Households'!$B$7</f>
        <v>1.44995066480947</v>
      </c>
      <c r="CB51" s="66">
        <f>'Glad-base'!CB51*'Glad-id-output'!B49/'Glad-id-output'!E49</f>
        <v>0</v>
      </c>
      <c r="CC51" s="62">
        <f>'Exports'!D52</f>
        <v>1.5</v>
      </c>
      <c r="CD51" s="4">
        <f>SUM(BW51:CC51)</f>
        <v>54.5984776975868</v>
      </c>
      <c r="CE51" s="4">
        <f>SUM(CD51,BV51)</f>
        <v>78.01486475101839</v>
      </c>
      <c r="CF51" s="67">
        <v>0.000419133890944007</v>
      </c>
      <c r="CG51" s="67">
        <f>'Glad-id-output'!I49</f>
        <v>0.2</v>
      </c>
    </row>
    <row r="52" ht="20.05" customHeight="1">
      <c r="A52" t="s" s="58">
        <v>1</v>
      </c>
      <c r="B52" s="59">
        <v>48</v>
      </c>
      <c r="C52" t="s" s="60">
        <v>207</v>
      </c>
      <c r="D52" s="61">
        <f>'Glad70-before-LQ'!D52*$CG52*D$93</f>
        <v>8.959023105996509e-05</v>
      </c>
      <c r="E52" s="62">
        <f>'Glad70-before-LQ'!E52*$CG52*E$93</f>
        <v>7.21915559296251e-05</v>
      </c>
      <c r="F52" s="62">
        <f>'Glad70-before-LQ'!F52*$CG52*F$93</f>
        <v>2.93059720800885e-07</v>
      </c>
      <c r="G52" s="62">
        <f>'Glad70-before-LQ'!G52*$CG52*G$93</f>
        <v>3.81824295507338e-06</v>
      </c>
      <c r="H52" s="62">
        <f>'Glad70-before-LQ'!H52*$CG52*H$93</f>
        <v>5.26032465328499e-06</v>
      </c>
      <c r="I52" s="62">
        <f>'Glad70-before-LQ'!I52*$CG52*I$93</f>
        <v>6.00140447657502e-05</v>
      </c>
      <c r="J52" s="62">
        <f>'Glad70-before-LQ'!J52*$CG52*J$93</f>
        <v>0.00182426015887776</v>
      </c>
      <c r="K52" s="63">
        <f>'Glad70-before-LQ'!K52*$CG52*K$93</f>
        <v>0.000201841694337971</v>
      </c>
      <c r="L52" s="62">
        <f>'Glad70-before-LQ'!L52*$CG52*L$93</f>
        <v>4.21059415723259e-05</v>
      </c>
      <c r="M52" s="62">
        <f>'Glad70-before-LQ'!M52*$CG52*M$93</f>
        <v>1.90674995894433e-05</v>
      </c>
      <c r="N52" s="62">
        <f>'Glad70-before-LQ'!N52*$CG52*N$93</f>
        <v>1.44828184833718e-05</v>
      </c>
      <c r="O52" s="62">
        <f>'Glad70-before-LQ'!O52*$CG52*O$93</f>
        <v>1.59684038756376e-05</v>
      </c>
      <c r="P52" s="62">
        <f>'Glad70-before-LQ'!P52*$CG52*P$93</f>
        <v>1.64526236981323e-06</v>
      </c>
      <c r="Q52" s="62">
        <f>'Glad70-before-LQ'!Q52*$CG52*Q$93</f>
        <v>6.32568624807887e-07</v>
      </c>
      <c r="R52" s="62">
        <f>'Glad70-before-LQ'!R52*$CG52*R$93</f>
        <v>2.51723417014238e-06</v>
      </c>
      <c r="S52" s="62">
        <f>'Glad70-before-LQ'!S52*$CG52*S$93</f>
        <v>2.65362628307451e-06</v>
      </c>
      <c r="T52" s="62">
        <f>'Glad70-before-LQ'!T52*$CG52*T$93</f>
        <v>6.40858859902913e-05</v>
      </c>
      <c r="U52" s="62">
        <f>'Glad70-before-LQ'!U52*$CG52*U$93</f>
        <v>0.000263650594211755</v>
      </c>
      <c r="V52" s="62">
        <f>'Glad70-before-LQ'!V52*$CG52*V$93</f>
        <v>1.66014014510716e-05</v>
      </c>
      <c r="W52" s="62">
        <f>'Glad70-before-LQ'!W52*$CG52*W$93</f>
        <v>0.000454034630410553</v>
      </c>
      <c r="X52" s="64">
        <f>'Glad70-before-LQ'!X52*$CG52*X$93</f>
        <v>0</v>
      </c>
      <c r="Y52" s="62">
        <f>'Glad70-before-LQ'!Y52*$CG52*Y$93</f>
        <v>0.000219249326019381</v>
      </c>
      <c r="Z52" s="62">
        <f>'Glad70-before-LQ'!Z52*$CG52*Z$93</f>
        <v>6.4185857887404e-05</v>
      </c>
      <c r="AA52" s="62">
        <f>'Glad70-before-LQ'!AA52*$CG52*AA$93</f>
        <v>8.64475402114843e-05</v>
      </c>
      <c r="AB52" s="62">
        <f>'Glad70-before-LQ'!AB52*$CG52*AB$93</f>
        <v>5.14354150329881e-06</v>
      </c>
      <c r="AC52" s="65">
        <f>'Glad70-before-LQ'!AC52*$CG52*AC$93</f>
        <v>9.55842254450562e-05</v>
      </c>
      <c r="AD52" s="62">
        <f>'Glad70-before-LQ'!AD52*$CG52*AD$93</f>
        <v>7.62856888092686e-07</v>
      </c>
      <c r="AE52" s="62">
        <f>'Glad70-before-LQ'!AE52*$CG52*AE$93</f>
        <v>4.03339359279107e-05</v>
      </c>
      <c r="AF52" s="62">
        <f>'Glad70-before-LQ'!AF52*$CG52*AF$93</f>
        <v>5.845708601642759e-07</v>
      </c>
      <c r="AG52" s="62">
        <f>'Glad70-before-LQ'!AG52*$CG52*AG$93</f>
        <v>6.91846172762863e-05</v>
      </c>
      <c r="AH52" s="62">
        <f>'Glad70-before-LQ'!AH52*$CG52*AH$93</f>
        <v>0.00031031222499935</v>
      </c>
      <c r="AI52" s="62">
        <f>'Glad70-before-LQ'!AI52*$CG52*AI$93</f>
        <v>0.000339921383887286</v>
      </c>
      <c r="AJ52" s="62">
        <f>'Glad70-before-LQ'!AJ52*$CG52*AJ$93</f>
        <v>0.000135815698419501</v>
      </c>
      <c r="AK52" s="62">
        <f>'Glad70-before-LQ'!AK52*$CG52*AK$93</f>
        <v>0.000103119738601813</v>
      </c>
      <c r="AL52" s="62">
        <f>'Glad70-before-LQ'!AL52*$CG52*AL$93</f>
        <v>2.11738210834698e-05</v>
      </c>
      <c r="AM52" s="62">
        <f>'Glad70-before-LQ'!AM52*$CG52*AM$93</f>
        <v>3.79122120173492e-05</v>
      </c>
      <c r="AN52" s="62">
        <f>'Glad70-before-LQ'!AN52*$CG52*AN$93</f>
        <v>0.000160894626097929</v>
      </c>
      <c r="AO52" s="62">
        <f>'Glad70-before-LQ'!AO52*$CG52*AO$93</f>
        <v>0.000115361371210547</v>
      </c>
      <c r="AP52" s="62">
        <f>'Glad70-before-LQ'!AP52*$CG52*AP$93</f>
        <v>8.36539639821732e-05</v>
      </c>
      <c r="AQ52" s="62">
        <f>'Glad70-before-LQ'!AQ52*$CG52*AQ$93</f>
        <v>5.06234278536208e-06</v>
      </c>
      <c r="AR52" s="62">
        <f>'Glad70-before-LQ'!AR52*$CG52*AR$93</f>
        <v>1.70461652041137e-05</v>
      </c>
      <c r="AS52" s="62">
        <f>'Glad70-before-LQ'!AS52*$CG52*AS$93</f>
        <v>5.83919160070654e-05</v>
      </c>
      <c r="AT52" s="62">
        <f>'Glad70-before-LQ'!AT52*$CG52*AT$93</f>
        <v>4.15792734423543e-06</v>
      </c>
      <c r="AU52" s="62">
        <f>'Glad70-before-LQ'!AU52*$CG52*AU$93</f>
        <v>3.91087230883127e-07</v>
      </c>
      <c r="AV52" s="62">
        <f>'Glad70-before-LQ'!AV52*$CG52*AV$93</f>
        <v>0</v>
      </c>
      <c r="AW52" s="62">
        <f>'Glad70-before-LQ'!AW52*$CG52*AW$93</f>
        <v>1.93835742307402e-05</v>
      </c>
      <c r="AX52" s="62">
        <f>'Glad70-before-LQ'!AX52*$CG52*AX$93</f>
        <v>3.79268821196286e-05</v>
      </c>
      <c r="AY52" s="62">
        <f>'Glad70-before-LQ'!AY52*$CG52*AY$93</f>
        <v>1.02278637893781e-06</v>
      </c>
      <c r="AZ52" s="62">
        <f>'Glad70-before-LQ'!AZ52*$CG52*AZ$93</f>
        <v>0.000324118626784879</v>
      </c>
      <c r="BA52" s="62">
        <f>'Glad70-before-LQ'!BA52*$CG52*BA$93</f>
        <v>0.000175461844169615</v>
      </c>
      <c r="BB52" s="62">
        <f>'Glad70-before-LQ'!BB52*$CG52*BB$93</f>
        <v>5.43914170804949e-05</v>
      </c>
      <c r="BC52" s="62">
        <f>'Glad70-before-LQ'!BC52*$CG52*BC$93</f>
        <v>0.000226020450912466</v>
      </c>
      <c r="BD52" s="62">
        <f>'Glad70-before-LQ'!BD52*$CG52*BD$93</f>
        <v>0.000126507275313651</v>
      </c>
      <c r="BE52" s="62">
        <f>'Glad70-before-LQ'!BE52*$CG52*BE$93</f>
        <v>0.0317458063708807</v>
      </c>
      <c r="BF52" s="62">
        <f>'Glad70-before-LQ'!BF52*$CG52*BF$93</f>
        <v>5.2348088277675e-05</v>
      </c>
      <c r="BG52" s="62">
        <f>'Glad70-before-LQ'!BG52*$CG52*BG$93</f>
        <v>0.00305946691839467</v>
      </c>
      <c r="BH52" s="62">
        <f>'Glad70-before-LQ'!BH52*$CG52*BH$93</f>
        <v>0.000126082139669888</v>
      </c>
      <c r="BI52" s="62">
        <f>'Glad70-before-LQ'!BI52*$CG52*BI$93</f>
        <v>0.0106475614440312</v>
      </c>
      <c r="BJ52" s="62">
        <f>'Glad70-before-LQ'!BJ52*$CG52*BJ$93</f>
        <v>1.54093529016874e-06</v>
      </c>
      <c r="BK52" s="62">
        <f>'Glad70-before-LQ'!BK52*$CG52*BK$93</f>
        <v>0.00585273669590446</v>
      </c>
      <c r="BL52" s="62">
        <f>'Glad70-before-LQ'!BL52*$CG52*BL$93</f>
        <v>0.0264271598311244</v>
      </c>
      <c r="BM52" s="62">
        <f>'Glad70-before-LQ'!BM52*$CG52*BM$93</f>
        <v>0.00282768511186239</v>
      </c>
      <c r="BN52" s="62">
        <f>'Glad70-before-LQ'!BN52*$CG52*BN$93</f>
        <v>0.000797727744530044</v>
      </c>
      <c r="BO52" s="62">
        <f>'Glad70-before-LQ'!BO52*$CG52*BO$93</f>
        <v>0.000231400095196613</v>
      </c>
      <c r="BP52" s="62">
        <f>'Glad70-before-LQ'!BP52*$CG52*BP$93</f>
        <v>0.00010847807941271</v>
      </c>
      <c r="BQ52" s="62">
        <f>'Glad70-before-LQ'!BQ52*$CG52*BQ$93</f>
        <v>3.04099405312564e-06</v>
      </c>
      <c r="BR52" s="62">
        <f>'Glad70-before-LQ'!BR52*$CG52*BR$93</f>
        <v>8.35741072484694e-06</v>
      </c>
      <c r="BS52" s="62">
        <f>'Glad70-before-LQ'!BS52*$CG52*BS$93</f>
        <v>0.000641784553695698</v>
      </c>
      <c r="BT52" s="62">
        <f>'Glad70-before-LQ'!BT52*$CG52*BT$93</f>
        <v>0.000502031365314381</v>
      </c>
      <c r="BU52" s="62">
        <f>'Glad70-before-LQ'!BU52*$CG52*BU$93</f>
        <v>7.39976394480133e-05</v>
      </c>
      <c r="BV52" s="4">
        <f>SUM(D52:BU52)</f>
        <v>0.0892014444050241</v>
      </c>
      <c r="BW52" s="66">
        <f>'Glad-base'!BW52*'Households'!$B$3/'Households'!$B$7</f>
        <v>1.39123316168898</v>
      </c>
      <c r="BX52" s="66">
        <f>'Glad-base'!BX52*'Households'!$B$3/'Households'!$B$7</f>
        <v>3.49599577754892</v>
      </c>
      <c r="BY52" s="66">
        <f>'Glad-base'!BY52*'Businesses'!$B$4/'Businesses'!$C$4</f>
        <v>0.0173770950563505</v>
      </c>
      <c r="BZ52" s="66">
        <f>'Glad-base'!BZ52*'Households'!$B$3/'Households'!$B$7</f>
        <v>0.000854742605561277</v>
      </c>
      <c r="CA52" s="66">
        <f>'Glad-base'!CA52*'Households'!$B$3/'Households'!$B$7</f>
        <v>0.00731949858908342</v>
      </c>
      <c r="CB52" s="66">
        <f>'Glad-base'!CB52*'Glad-id-output'!B50/'Glad-id-output'!E50</f>
        <v>0</v>
      </c>
      <c r="CC52" s="62">
        <f>'Exports'!D53</f>
        <v>1</v>
      </c>
      <c r="CD52" s="4">
        <f>SUM(BW52:CC52)</f>
        <v>5.9127802754889</v>
      </c>
      <c r="CE52" s="4">
        <f>SUM(CD52,BV52)</f>
        <v>6.00198171989392</v>
      </c>
      <c r="CF52" s="67">
        <v>0.00220493844473344</v>
      </c>
      <c r="CG52" s="67">
        <f>'Glad-id-output'!I50</f>
        <v>0.356816651688522</v>
      </c>
    </row>
    <row r="53" ht="20.05" customHeight="1">
      <c r="A53" t="s" s="58">
        <v>1</v>
      </c>
      <c r="B53" s="59">
        <v>49</v>
      </c>
      <c r="C53" t="s" s="60">
        <v>50</v>
      </c>
      <c r="D53" s="61">
        <f>'Glad70-before-LQ'!D53*$CG53*D$93</f>
        <v>1.73302564191473</v>
      </c>
      <c r="E53" s="62">
        <f>'Glad70-before-LQ'!E53*$CG53*E$93</f>
        <v>0.0650490483428852</v>
      </c>
      <c r="F53" s="62">
        <f>'Glad70-before-LQ'!F53*$CG53*F$93</f>
        <v>0.00108720520537851</v>
      </c>
      <c r="G53" s="62">
        <f>'Glad70-before-LQ'!G53*$CG53*G$93</f>
        <v>0.061720148883784</v>
      </c>
      <c r="H53" s="62">
        <f>'Glad70-before-LQ'!H53*$CG53*H$93</f>
        <v>0.0556645723141344</v>
      </c>
      <c r="I53" s="62">
        <f>'Glad70-before-LQ'!I53*$CG53*I$93</f>
        <v>0.75441654135504</v>
      </c>
      <c r="J53" s="62">
        <f>'Glad70-before-LQ'!J53*$CG53*J$93</f>
        <v>67.54058304864721</v>
      </c>
      <c r="K53" s="63">
        <f>'Glad70-before-LQ'!K53*$CG53*K$93</f>
        <v>0.854129872209064</v>
      </c>
      <c r="L53" s="62">
        <f>'Glad70-before-LQ'!L53*$CG53*L$93</f>
        <v>0.56857062929196</v>
      </c>
      <c r="M53" s="62">
        <f>'Glad70-before-LQ'!M53*$CG53*M$93</f>
        <v>0.500787804613644</v>
      </c>
      <c r="N53" s="62">
        <f>'Glad70-before-LQ'!N53*$CG53*N$93</f>
        <v>0.0890472165731208</v>
      </c>
      <c r="O53" s="62">
        <f>'Glad70-before-LQ'!O53*$CG53*O$93</f>
        <v>0.157343379844864</v>
      </c>
      <c r="P53" s="62">
        <f>'Glad70-before-LQ'!P53*$CG53*P$93</f>
        <v>0.00978002712854216</v>
      </c>
      <c r="Q53" s="62">
        <f>'Glad70-before-LQ'!Q53*$CG53*Q$93</f>
        <v>0.00826628940908696</v>
      </c>
      <c r="R53" s="62">
        <f>'Glad70-before-LQ'!R53*$CG53*R$93</f>
        <v>0.00195785585981343</v>
      </c>
      <c r="S53" s="62">
        <f>'Glad70-before-LQ'!S53*$CG53*S$93</f>
        <v>0.00741002118938124</v>
      </c>
      <c r="T53" s="62">
        <f>'Glad70-before-LQ'!T53*$CG53*T$93</f>
        <v>0.0248308112901337</v>
      </c>
      <c r="U53" s="62">
        <f>'Glad70-before-LQ'!U53*$CG53*U$93</f>
        <v>1.43143835146582</v>
      </c>
      <c r="V53" s="62">
        <f>'Glad70-before-LQ'!V53*$CG53*V$93</f>
        <v>0.0163629704611425</v>
      </c>
      <c r="W53" s="62">
        <f>'Glad70-before-LQ'!W53*$CG53*W$93</f>
        <v>0.653865077949272</v>
      </c>
      <c r="X53" s="64">
        <f>'Glad70-before-LQ'!X53*$CG53*X$93</f>
        <v>0</v>
      </c>
      <c r="Y53" s="62">
        <f>'Glad70-before-LQ'!Y53*$CG53*Y$93</f>
        <v>0.38138880468781</v>
      </c>
      <c r="Z53" s="62">
        <f>'Glad70-before-LQ'!Z53*$CG53*Z$93</f>
        <v>0.302978686262861</v>
      </c>
      <c r="AA53" s="62">
        <f>'Glad70-before-LQ'!AA53*$CG53*AA$93</f>
        <v>0.161115074552106</v>
      </c>
      <c r="AB53" s="62">
        <f>'Glad70-before-LQ'!AB53*$CG53*AB$93</f>
        <v>0.0043956643909078</v>
      </c>
      <c r="AC53" s="65">
        <f>'Glad70-before-LQ'!AC53*$CG53*AC$93</f>
        <v>3.2</v>
      </c>
      <c r="AD53" s="62">
        <f>'Glad70-before-LQ'!AD53*$CG53*AD$93</f>
        <v>0.0424539226344984</v>
      </c>
      <c r="AE53" s="62">
        <f>'Glad70-before-LQ'!AE53*$CG53*AE$93</f>
        <v>2.33411551629663</v>
      </c>
      <c r="AF53" s="62">
        <f>'Glad70-before-LQ'!AF53*$CG53*AF$93</f>
        <v>0.201835951731518</v>
      </c>
      <c r="AG53" s="62">
        <f>'Glad70-before-LQ'!AG53*$CG53*AG$93</f>
        <v>0.767878842809504</v>
      </c>
      <c r="AH53" s="62">
        <f>'Glad70-before-LQ'!AH53*$CG53*AH$93</f>
        <v>2.69295260588991</v>
      </c>
      <c r="AI53" s="62">
        <f>'Glad70-before-LQ'!AI53*$CG53*AI$93</f>
        <v>2.5190509577346</v>
      </c>
      <c r="AJ53" s="62">
        <f>'Glad70-before-LQ'!AJ53*$CG53*AJ$93</f>
        <v>1.96232550920789</v>
      </c>
      <c r="AK53" s="62">
        <f>'Glad70-before-LQ'!AK53*$CG53*AK$93</f>
        <v>2.19771513134655</v>
      </c>
      <c r="AL53" s="62">
        <f>'Glad70-before-LQ'!AL53*$CG53*AL$93</f>
        <v>0.922143715198948</v>
      </c>
      <c r="AM53" s="62">
        <f>'Glad70-before-LQ'!AM53*$CG53*AM$93</f>
        <v>1.14224227770899</v>
      </c>
      <c r="AN53" s="62">
        <f>'Glad70-before-LQ'!AN53*$CG53*AN$93</f>
        <v>0.983904018916548</v>
      </c>
      <c r="AO53" s="62">
        <f>'Glad70-before-LQ'!AO53*$CG53*AO$93</f>
        <v>1.78078773642352</v>
      </c>
      <c r="AP53" s="62">
        <f>'Glad70-before-LQ'!AP53*$CG53*AP$93</f>
        <v>2.52730868791579</v>
      </c>
      <c r="AQ53" s="62">
        <f>'Glad70-before-LQ'!AQ53*$CG53*AQ$93</f>
        <v>0.05469152765685</v>
      </c>
      <c r="AR53" s="62">
        <f>'Glad70-before-LQ'!AR53*$CG53*AR$93</f>
        <v>0.0489857028963668</v>
      </c>
      <c r="AS53" s="62">
        <f>'Glad70-before-LQ'!AS53*$CG53*AS$93</f>
        <v>9.92232852613024</v>
      </c>
      <c r="AT53" s="62">
        <f>'Glad70-before-LQ'!AT53*$CG53*AT$93</f>
        <v>0.0587336192681312</v>
      </c>
      <c r="AU53" s="62">
        <f>'Glad70-before-LQ'!AU53*$CG53*AU$93</f>
        <v>0.0180801083033322</v>
      </c>
      <c r="AV53" s="62">
        <f>'Glad70-before-LQ'!AV53*$CG53*AV$93</f>
        <v>0.0302492796886163</v>
      </c>
      <c r="AW53" s="62">
        <f>'Glad70-before-LQ'!AW53*$CG53*AW$93</f>
        <v>0.0030651027210844</v>
      </c>
      <c r="AX53" s="62">
        <f>'Glad70-before-LQ'!AX53*$CG53*AX$93</f>
        <v>0.150975699130916</v>
      </c>
      <c r="AY53" s="62">
        <f>'Glad70-before-LQ'!AY53*$CG53*AY$93</f>
        <v>1.90506681624969e-05</v>
      </c>
      <c r="AZ53" s="62">
        <f>'Glad70-before-LQ'!AZ53*$CG53*AZ$93</f>
        <v>2.86420805858972</v>
      </c>
      <c r="BA53" s="62">
        <f>'Glad70-before-LQ'!BA53*$CG53*BA$93</f>
        <v>1.38580781558856</v>
      </c>
      <c r="BB53" s="62">
        <f>'Glad70-before-LQ'!BB53*$CG53*BB$93</f>
        <v>0.60074802231674</v>
      </c>
      <c r="BC53" s="62">
        <f>'Glad70-before-LQ'!BC53*$CG53*BC$93</f>
        <v>2.5646807751836</v>
      </c>
      <c r="BD53" s="62">
        <f>'Glad70-before-LQ'!BD53*$CG53*BD$93</f>
        <v>25.9426480308247</v>
      </c>
      <c r="BE53" s="62">
        <f>'Glad70-before-LQ'!BE53*$CG53*BE$93</f>
        <v>9.00771186052904</v>
      </c>
      <c r="BF53" s="62">
        <f>'Glad70-before-LQ'!BF53*$CG53*BF$93</f>
        <v>0.0162908696871992</v>
      </c>
      <c r="BG53" s="62">
        <f>'Glad70-before-LQ'!BG53*$CG53*BG$93</f>
        <v>1.98027648932491</v>
      </c>
      <c r="BH53" s="62">
        <f>'Glad70-before-LQ'!BH53*$CG53*BH$93</f>
        <v>0.412268958410192</v>
      </c>
      <c r="BI53" s="62">
        <f>'Glad70-before-LQ'!BI53*$CG53*BI$93</f>
        <v>2.52801395332729</v>
      </c>
      <c r="BJ53" s="62">
        <f>'Glad70-before-LQ'!BJ53*$CG53*BJ$93</f>
        <v>0.0069691412908264</v>
      </c>
      <c r="BK53" s="62">
        <f>'Glad70-before-LQ'!BK53*$CG53*BK$93</f>
        <v>0.595428007243012</v>
      </c>
      <c r="BL53" s="62">
        <f>'Glad70-before-LQ'!BL53*$CG53*BL$93</f>
        <v>4.18869922131684</v>
      </c>
      <c r="BM53" s="62">
        <f>'Glad70-before-LQ'!BM53*$CG53*BM$93</f>
        <v>0.358979653157658</v>
      </c>
      <c r="BN53" s="62">
        <f>'Glad70-before-LQ'!BN53*$CG53*BN$93</f>
        <v>0.07643877977701639</v>
      </c>
      <c r="BO53" s="62">
        <f>'Glad70-before-LQ'!BO53*$CG53*BO$93</f>
        <v>4.41670703826256</v>
      </c>
      <c r="BP53" s="62">
        <f>'Glad70-before-LQ'!BP53*$CG53*BP$93</f>
        <v>0.405095503003352</v>
      </c>
      <c r="BQ53" s="62">
        <f>'Glad70-before-LQ'!BQ53*$CG53*BQ$93</f>
        <v>0.00780021275942312</v>
      </c>
      <c r="BR53" s="62">
        <f>'Glad70-before-LQ'!BR53*$CG53*BR$93</f>
        <v>0.0420539490032536</v>
      </c>
      <c r="BS53" s="62">
        <f>'Glad70-before-LQ'!BS53*$CG53*BS$93</f>
        <v>0.010979464158663</v>
      </c>
      <c r="BT53" s="62">
        <f>'Glad70-before-LQ'!BT53*$CG53*BT$93</f>
        <v>0.352971065069652</v>
      </c>
      <c r="BU53" s="62">
        <f>'Glad70-before-LQ'!BU53*$CG53*BU$93</f>
        <v>0.517874450405172</v>
      </c>
      <c r="BV53" s="4">
        <f>SUM(D53:BU53)</f>
        <v>167.229709553351</v>
      </c>
      <c r="BW53" s="66">
        <f>'Glad-base'!BW53*'Households'!$B$3/'Households'!$B$7</f>
        <v>115.572545390206</v>
      </c>
      <c r="BX53" s="66">
        <f>'Glad-base'!BX53*'Households'!$B$3/'Households'!$B$7</f>
        <v>0.269133159485067</v>
      </c>
      <c r="BY53" s="66">
        <f>'Glad-base'!BY53*'Businesses'!$B$4/'Businesses'!$C$4</f>
        <v>3.41346165497553</v>
      </c>
      <c r="BZ53" s="66">
        <f>'Glad-base'!BZ53*'Households'!$B$3/'Households'!$B$7</f>
        <v>0.0586840657569516</v>
      </c>
      <c r="CA53" s="66">
        <f>'Glad-base'!CA53*'Households'!$B$3/'Households'!$B$7</f>
        <v>1.4977950538208</v>
      </c>
      <c r="CB53" s="66">
        <f>'Glad-base'!CB53*'Glad-id-output'!B51/'Glad-id-output'!E51</f>
        <v>0</v>
      </c>
      <c r="CC53" s="62">
        <f>'Exports'!D54</f>
        <v>7.6</v>
      </c>
      <c r="CD53" s="4">
        <f>SUM(BW53:CC53)</f>
        <v>128.411619324244</v>
      </c>
      <c r="CE53" s="4">
        <f>SUM(CD53,BV53)</f>
        <v>295.641328877595</v>
      </c>
      <c r="CF53" s="67">
        <v>0.000861659865520346</v>
      </c>
      <c r="CG53" s="67">
        <f>'Glad-id-output'!I51</f>
        <v>0.4</v>
      </c>
    </row>
    <row r="54" ht="20.05" customHeight="1">
      <c r="A54" t="s" s="58">
        <v>1</v>
      </c>
      <c r="B54" s="59">
        <v>50</v>
      </c>
      <c r="C54" t="s" s="60">
        <v>208</v>
      </c>
      <c r="D54" s="61">
        <f>'Glad70-before-LQ'!D54*$CG54*D$93</f>
        <v>0.117488747763825</v>
      </c>
      <c r="E54" s="62">
        <f>'Glad70-before-LQ'!E54*$CG54*E$93</f>
        <v>0.0110684736470516</v>
      </c>
      <c r="F54" s="62">
        <f>'Glad70-before-LQ'!F54*$CG54*F$93</f>
        <v>0.00013349145299722</v>
      </c>
      <c r="G54" s="62">
        <f>'Glad70-before-LQ'!G54*$CG54*G$93</f>
        <v>0.0096059189914656</v>
      </c>
      <c r="H54" s="62">
        <f>'Glad70-before-LQ'!H54*$CG54*H$93</f>
        <v>0.00489658228484468</v>
      </c>
      <c r="I54" s="62">
        <f>'Glad70-before-LQ'!I54*$CG54*I$93</f>
        <v>0.03244512504596</v>
      </c>
      <c r="J54" s="62">
        <f>'Glad70-before-LQ'!J54*$CG54*J$93</f>
        <v>2.2288063683367</v>
      </c>
      <c r="K54" s="63">
        <f>'Glad70-before-LQ'!K54*$CG54*K$93</f>
        <v>0.0765650836178092</v>
      </c>
      <c r="L54" s="62">
        <f>'Glad70-before-LQ'!L54*$CG54*L$93</f>
        <v>0.073223853474136</v>
      </c>
      <c r="M54" s="62">
        <f>'Glad70-before-LQ'!M54*$CG54*M$93</f>
        <v>0.0306191295077524</v>
      </c>
      <c r="N54" s="62">
        <f>'Glad70-before-LQ'!N54*$CG54*N$93</f>
        <v>0.013565456451736</v>
      </c>
      <c r="O54" s="62">
        <f>'Glad70-before-LQ'!O54*$CG54*O$93</f>
        <v>0.00435815765370784</v>
      </c>
      <c r="P54" s="62">
        <f>'Glad70-before-LQ'!P54*$CG54*P$93</f>
        <v>0.0048764072284104</v>
      </c>
      <c r="Q54" s="62">
        <f>'Glad70-before-LQ'!Q54*$CG54*Q$93</f>
        <v>0.00473878598103856</v>
      </c>
      <c r="R54" s="62">
        <f>'Glad70-before-LQ'!R54*$CG54*R$93</f>
        <v>0.000501258707723272</v>
      </c>
      <c r="S54" s="62">
        <f>'Glad70-before-LQ'!S54*$CG54*S$93</f>
        <v>0.0012987274567917</v>
      </c>
      <c r="T54" s="62">
        <f>'Glad70-before-LQ'!T54*$CG54*T$93</f>
        <v>0.00982218325334944</v>
      </c>
      <c r="U54" s="62">
        <f>'Glad70-before-LQ'!U54*$CG54*U$93</f>
        <v>0.168954332640019</v>
      </c>
      <c r="V54" s="62">
        <f>'Glad70-before-LQ'!V54*$CG54*V$93</f>
        <v>0.004961980791139</v>
      </c>
      <c r="W54" s="62">
        <f>'Glad70-before-LQ'!W54*$CG54*W$93</f>
        <v>0.143701897682155</v>
      </c>
      <c r="X54" s="64">
        <f>'Glad70-before-LQ'!X54*$CG54*X$93</f>
        <v>0</v>
      </c>
      <c r="Y54" s="62">
        <f>'Glad70-before-LQ'!Y54*$CG54*Y$93</f>
        <v>0.119660355979812</v>
      </c>
      <c r="Z54" s="62">
        <f>'Glad70-before-LQ'!Z54*$CG54*Z$93</f>
        <v>0.0194271580732148</v>
      </c>
      <c r="AA54" s="62">
        <f>'Glad70-before-LQ'!AA54*$CG54*AA$93</f>
        <v>0.0511150580152144</v>
      </c>
      <c r="AB54" s="62">
        <f>'Glad70-before-LQ'!AB54*$CG54*AB$93</f>
        <v>0.00209715347764552</v>
      </c>
      <c r="AC54" s="65">
        <f>'Glad70-before-LQ'!AC54*$CG54*AC$93</f>
        <v>0.199929047865799</v>
      </c>
      <c r="AD54" s="62">
        <f>'Glad70-before-LQ'!AD54*$CG54*AD$93</f>
        <v>0.000412015751163692</v>
      </c>
      <c r="AE54" s="62">
        <f>'Glad70-before-LQ'!AE54*$CG54*AE$93</f>
        <v>0.0301063092974954</v>
      </c>
      <c r="AF54" s="62">
        <f>'Glad70-before-LQ'!AF54*$CG54*AF$93</f>
        <v>0.0567007272396092</v>
      </c>
      <c r="AG54" s="62">
        <f>'Glad70-before-LQ'!AG54*$CG54*AG$93</f>
        <v>0.0857752839609168</v>
      </c>
      <c r="AH54" s="62">
        <f>'Glad70-before-LQ'!AH54*$CG54*AH$93</f>
        <v>0.412830960168916</v>
      </c>
      <c r="AI54" s="62">
        <f>'Glad70-before-LQ'!AI54*$CG54*AI$93</f>
        <v>0.648760137330248</v>
      </c>
      <c r="AJ54" s="62">
        <f>'Glad70-before-LQ'!AJ54*$CG54*AJ$93</f>
        <v>0.273031717777795</v>
      </c>
      <c r="AK54" s="62">
        <f>'Glad70-before-LQ'!AK54*$CG54*AK$93</f>
        <v>0.447606983849332</v>
      </c>
      <c r="AL54" s="62">
        <f>'Glad70-before-LQ'!AL54*$CG54*AL$93</f>
        <v>0.0569027762837832</v>
      </c>
      <c r="AM54" s="62">
        <f>'Glad70-before-LQ'!AM54*$CG54*AM$93</f>
        <v>0.269259415504954</v>
      </c>
      <c r="AN54" s="62">
        <f>'Glad70-before-LQ'!AN54*$CG54*AN$93</f>
        <v>0.246826881981996</v>
      </c>
      <c r="AO54" s="62">
        <f>'Glad70-before-LQ'!AO54*$CG54*AO$93</f>
        <v>0.16091827725818</v>
      </c>
      <c r="AP54" s="62">
        <f>'Glad70-before-LQ'!AP54*$CG54*AP$93</f>
        <v>0.08919528884348921</v>
      </c>
      <c r="AQ54" s="62">
        <f>'Glad70-before-LQ'!AQ54*$CG54*AQ$93</f>
        <v>0.0156235843545108</v>
      </c>
      <c r="AR54" s="62">
        <f>'Glad70-before-LQ'!AR54*$CG54*AR$93</f>
        <v>0.094961921887274</v>
      </c>
      <c r="AS54" s="62">
        <f>'Glad70-before-LQ'!AS54*$CG54*AS$93</f>
        <v>0.222083046458116</v>
      </c>
      <c r="AT54" s="62">
        <f>'Glad70-before-LQ'!AT54*$CG54*AT$93</f>
        <v>0.00256782312370723</v>
      </c>
      <c r="AU54" s="62">
        <f>'Glad70-before-LQ'!AU54*$CG54*AU$93</f>
        <v>0.00326300006827449</v>
      </c>
      <c r="AV54" s="62">
        <f>'Glad70-before-LQ'!AV54*$CG54*AV$93</f>
        <v>0.00100402109025906</v>
      </c>
      <c r="AW54" s="62">
        <f>'Glad70-before-LQ'!AW54*$CG54*AW$93</f>
        <v>0.000336029091842262</v>
      </c>
      <c r="AX54" s="62">
        <f>'Glad70-before-LQ'!AX54*$CG54*AX$93</f>
        <v>0.0104771234026386</v>
      </c>
      <c r="AY54" s="62">
        <f>'Glad70-before-LQ'!AY54*$CG54*AY$93</f>
        <v>0.00089714535439314</v>
      </c>
      <c r="AZ54" s="62">
        <f>'Glad70-before-LQ'!AZ54*$CG54*AZ$93</f>
        <v>0.407650007121076</v>
      </c>
      <c r="BA54" s="62">
        <f>'Glad70-before-LQ'!BA54*$CG54*BA$93</f>
        <v>0.0522262913598448</v>
      </c>
      <c r="BB54" s="62">
        <f>'Glad70-before-LQ'!BB54*$CG54*BB$93</f>
        <v>0.0499453705496868</v>
      </c>
      <c r="BC54" s="62">
        <f>'Glad70-before-LQ'!BC54*$CG54*BC$93</f>
        <v>0.40207527241238</v>
      </c>
      <c r="BD54" s="62">
        <f>'Glad70-before-LQ'!BD54*$CG54*BD$93</f>
        <v>2.18755080715066</v>
      </c>
      <c r="BE54" s="62">
        <f>'Glad70-before-LQ'!BE54*$CG54*BE$93</f>
        <v>1.06856254153878</v>
      </c>
      <c r="BF54" s="62">
        <f>'Glad70-before-LQ'!BF54*$CG54*BF$93</f>
        <v>0.0056769025727402</v>
      </c>
      <c r="BG54" s="62">
        <f>'Glad70-before-LQ'!BG54*$CG54*BG$93</f>
        <v>0.302684968640632</v>
      </c>
      <c r="BH54" s="62">
        <f>'Glad70-before-LQ'!BH54*$CG54*BH$93</f>
        <v>0.104497390256091</v>
      </c>
      <c r="BI54" s="62">
        <f>'Glad70-before-LQ'!BI54*$CG54*BI$93</f>
        <v>0.43074137623604</v>
      </c>
      <c r="BJ54" s="62">
        <f>'Glad70-before-LQ'!BJ54*$CG54*BJ$93</f>
        <v>0.000109658287629626</v>
      </c>
      <c r="BK54" s="62">
        <f>'Glad70-before-LQ'!BK54*$CG54*BK$93</f>
        <v>0.0794404770275856</v>
      </c>
      <c r="BL54" s="62">
        <f>'Glad70-before-LQ'!BL54*$CG54*BL$93</f>
        <v>0.260019694200793</v>
      </c>
      <c r="BM54" s="62">
        <f>'Glad70-before-LQ'!BM54*$CG54*BM$93</f>
        <v>0.0140176759514868</v>
      </c>
      <c r="BN54" s="62">
        <f>'Glad70-before-LQ'!BN54*$CG54*BN$93</f>
        <v>0.00875824442075096</v>
      </c>
      <c r="BO54" s="62">
        <f>'Glad70-before-LQ'!BO54*$CG54*BO$93</f>
        <v>0.51524766959644</v>
      </c>
      <c r="BP54" s="62">
        <f>'Glad70-before-LQ'!BP54*$CG54*BP$93</f>
        <v>0.130484032150592</v>
      </c>
      <c r="BQ54" s="62">
        <f>'Glad70-before-LQ'!BQ54*$CG54*BQ$93</f>
        <v>0.00272173644698015</v>
      </c>
      <c r="BR54" s="62">
        <f>'Glad70-before-LQ'!BR54*$CG54*BR$93</f>
        <v>0.012096925968974</v>
      </c>
      <c r="BS54" s="62">
        <f>'Glad70-before-LQ'!BS54*$CG54*BS$93</f>
        <v>0.0028494785641156</v>
      </c>
      <c r="BT54" s="62">
        <f>'Glad70-before-LQ'!BT54*$CG54*BT$93</f>
        <v>0.128341556606621</v>
      </c>
      <c r="BU54" s="62">
        <f>'Glad70-before-LQ'!BU54*$CG54*BU$93</f>
        <v>0.115494494053989</v>
      </c>
      <c r="BV54" s="4">
        <f>SUM(D54:BU54)</f>
        <v>12.7445937765731</v>
      </c>
      <c r="BW54" s="66">
        <f>'Glad-base'!BW54*'Households'!$B$3/'Households'!$B$7</f>
        <v>128.592728739454</v>
      </c>
      <c r="BX54" s="66">
        <f>'Glad-base'!BX54*'Households'!$B$3/'Households'!$B$7</f>
        <v>0.00359481512873326</v>
      </c>
      <c r="BY54" s="66">
        <f>'Glad-base'!BY54*'Businesses'!$B$4/'Businesses'!$C$4</f>
        <v>0.616968878623571</v>
      </c>
      <c r="BZ54" s="66">
        <f>'Glad-base'!BZ54*'Households'!$B$3/'Households'!$B$7</f>
        <v>0.0587548216065911</v>
      </c>
      <c r="CA54" s="66">
        <f>'Glad-base'!CA54*'Households'!$B$3/'Households'!$B$7</f>
        <v>0.244124698486097</v>
      </c>
      <c r="CB54" s="66">
        <f>'Glad-base'!CB54*'Glad-id-output'!B52/'Glad-id-output'!E52</f>
        <v>0</v>
      </c>
      <c r="CC54" s="62">
        <f>'Exports'!D55</f>
        <v>1</v>
      </c>
      <c r="CD54" s="4">
        <f>SUM(BW54:CC54)</f>
        <v>130.516171953299</v>
      </c>
      <c r="CE54" s="4">
        <f>SUM(CD54,BV54)</f>
        <v>143.260765729872</v>
      </c>
      <c r="CF54" s="67">
        <v>0.000397335414463616</v>
      </c>
      <c r="CG54" s="67">
        <f>'Glad-id-output'!I52</f>
        <v>0.4</v>
      </c>
    </row>
    <row r="55" ht="20.05" customHeight="1">
      <c r="A55" t="s" s="58">
        <v>1</v>
      </c>
      <c r="B55" s="59">
        <v>51</v>
      </c>
      <c r="C55" t="s" s="60">
        <v>209</v>
      </c>
      <c r="D55" s="61">
        <f>'Glad70-before-LQ'!D55*$CG55*D$93</f>
        <v>1.18743441667905</v>
      </c>
      <c r="E55" s="62">
        <f>'Glad70-before-LQ'!E55*$CG55*E$93</f>
        <v>0.017787742046314</v>
      </c>
      <c r="F55" s="62">
        <f>'Glad70-before-LQ'!F55*$CG55*F$93</f>
        <v>5.74922172465468e-07</v>
      </c>
      <c r="G55" s="62">
        <f>'Glad70-before-LQ'!G55*$CG55*G$93</f>
        <v>0.0405340330311204</v>
      </c>
      <c r="H55" s="62">
        <f>'Glad70-before-LQ'!H55*$CG55*H$93</f>
        <v>0.0338446529256885</v>
      </c>
      <c r="I55" s="62">
        <f>'Glad70-before-LQ'!I55*$CG55*I$93</f>
        <v>0.238276236147782</v>
      </c>
      <c r="J55" s="62">
        <f>'Glad70-before-LQ'!J55*$CG55*J$93</f>
        <v>12.7254537560815</v>
      </c>
      <c r="K55" s="63">
        <f>'Glad70-before-LQ'!K55*$CG55*K$93</f>
        <v>0.723494766536205</v>
      </c>
      <c r="L55" s="62">
        <f>'Glad70-before-LQ'!L55*$CG55*L$93</f>
        <v>0.325325139818976</v>
      </c>
      <c r="M55" s="62">
        <f>'Glad70-before-LQ'!M55*$CG55*M$93</f>
        <v>0.139672396601741</v>
      </c>
      <c r="N55" s="62">
        <f>'Glad70-before-LQ'!N55*$CG55*N$93</f>
        <v>0.0505913875248936</v>
      </c>
      <c r="O55" s="62">
        <f>'Glad70-before-LQ'!O55*$CG55*O$93</f>
        <v>0.0722621699253021</v>
      </c>
      <c r="P55" s="62">
        <f>'Glad70-before-LQ'!P55*$CG55*P$93</f>
        <v>0.00717390418033233</v>
      </c>
      <c r="Q55" s="62">
        <f>'Glad70-before-LQ'!Q55*$CG55*Q$93</f>
        <v>0.0184213137353023</v>
      </c>
      <c r="R55" s="62">
        <f>'Glad70-before-LQ'!R55*$CG55*R$93</f>
        <v>0.00391260943795041</v>
      </c>
      <c r="S55" s="62">
        <f>'Glad70-before-LQ'!S55*$CG55*S$93</f>
        <v>0.009235305572996851</v>
      </c>
      <c r="T55" s="62">
        <f>'Glad70-before-LQ'!T55*$CG55*T$93</f>
        <v>0.220331431235402</v>
      </c>
      <c r="U55" s="62">
        <f>'Glad70-before-LQ'!U55*$CG55*U$93</f>
        <v>1.19973041118263</v>
      </c>
      <c r="V55" s="62">
        <f>'Glad70-before-LQ'!V55*$CG55*V$93</f>
        <v>0.0293434878684222</v>
      </c>
      <c r="W55" s="62">
        <f>'Glad70-before-LQ'!W55*$CG55*W$93</f>
        <v>1.25507342135376</v>
      </c>
      <c r="X55" s="64">
        <f>'Glad70-before-LQ'!X55*$CG55*X$93</f>
        <v>0</v>
      </c>
      <c r="Y55" s="62">
        <f>'Glad70-before-LQ'!Y55*$CG55*Y$93</f>
        <v>0.489501653358741</v>
      </c>
      <c r="Z55" s="62">
        <f>'Glad70-before-LQ'!Z55*$CG55*Z$93</f>
        <v>0.09411021738795571</v>
      </c>
      <c r="AA55" s="62">
        <f>'Glad70-before-LQ'!AA55*$CG55*AA$93</f>
        <v>0.128098729443806</v>
      </c>
      <c r="AB55" s="62">
        <f>'Glad70-before-LQ'!AB55*$CG55*AB$93</f>
        <v>0.00671064158211786</v>
      </c>
      <c r="AC55" s="65">
        <f>'Glad70-before-LQ'!AC55*$CG55*AC$93</f>
        <v>3</v>
      </c>
      <c r="AD55" s="62">
        <f>'Glad70-before-LQ'!AD55*$CG55*AD$93</f>
        <v>0.0400882722244974</v>
      </c>
      <c r="AE55" s="62">
        <f>'Glad70-before-LQ'!AE55*$CG55*AE$93</f>
        <v>0.854655671016933</v>
      </c>
      <c r="AF55" s="62">
        <f>'Glad70-before-LQ'!AF55*$CG55*AF$93</f>
        <v>5.96949517911003</v>
      </c>
      <c r="AG55" s="62">
        <f>'Glad70-before-LQ'!AG55*$CG55*AG$93</f>
        <v>0.429466145954859</v>
      </c>
      <c r="AH55" s="62">
        <f>'Glad70-before-LQ'!AH55*$CG55*AH$93</f>
        <v>0.838111897523277</v>
      </c>
      <c r="AI55" s="62">
        <f>'Glad70-before-LQ'!AI55*$CG55*AI$93</f>
        <v>2.54746342896066</v>
      </c>
      <c r="AJ55" s="62">
        <f>'Glad70-before-LQ'!AJ55*$CG55*AJ$93</f>
        <v>1.21743712166338</v>
      </c>
      <c r="AK55" s="62">
        <f>'Glad70-before-LQ'!AK55*$CG55*AK$93</f>
        <v>1.73263683427502</v>
      </c>
      <c r="AL55" s="62">
        <f>'Glad70-before-LQ'!AL55*$CG55*AL$93</f>
        <v>0.965037417952155</v>
      </c>
      <c r="AM55" s="62">
        <f>'Glad70-before-LQ'!AM55*$CG55*AM$93</f>
        <v>1.0975184741312</v>
      </c>
      <c r="AN55" s="62">
        <f>'Glad70-before-LQ'!AN55*$CG55*AN$93</f>
        <v>1.3411937898165</v>
      </c>
      <c r="AO55" s="62">
        <f>'Glad70-before-LQ'!AO55*$CG55*AO$93</f>
        <v>1.05464682768678</v>
      </c>
      <c r="AP55" s="62">
        <f>'Glad70-before-LQ'!AP55*$CG55*AP$93</f>
        <v>2.06955094278812</v>
      </c>
      <c r="AQ55" s="62">
        <f>'Glad70-before-LQ'!AQ55*$CG55*AQ$93</f>
        <v>0.0161456308091449</v>
      </c>
      <c r="AR55" s="62">
        <f>'Glad70-before-LQ'!AR55*$CG55*AR$93</f>
        <v>0.0536605833750741</v>
      </c>
      <c r="AS55" s="62">
        <f>'Glad70-before-LQ'!AS55*$CG55*AS$93</f>
        <v>3.94036319049726</v>
      </c>
      <c r="AT55" s="62">
        <f>'Glad70-before-LQ'!AT55*$CG55*AT$93</f>
        <v>0.000539650457445042</v>
      </c>
      <c r="AU55" s="62">
        <f>'Glad70-before-LQ'!AU55*$CG55*AU$93</f>
        <v>0.0131724921915991</v>
      </c>
      <c r="AV55" s="62">
        <f>'Glad70-before-LQ'!AV55*$CG55*AV$93</f>
        <v>0.000325161380551197</v>
      </c>
      <c r="AW55" s="62">
        <f>'Glad70-before-LQ'!AW55*$CG55*AW$93</f>
        <v>0.00194635393234887</v>
      </c>
      <c r="AX55" s="62">
        <f>'Glad70-before-LQ'!AX55*$CG55*AX$93</f>
        <v>0.043316657743959</v>
      </c>
      <c r="AY55" s="62">
        <f>'Glad70-before-LQ'!AY55*$CG55*AY$93</f>
        <v>0.000673586645481618</v>
      </c>
      <c r="AZ55" s="62">
        <f>'Glad70-before-LQ'!AZ55*$CG55*AZ$93</f>
        <v>0.151467060409066</v>
      </c>
      <c r="BA55" s="62">
        <f>'Glad70-before-LQ'!BA55*$CG55*BA$93</f>
        <v>0.836922435882507</v>
      </c>
      <c r="BB55" s="62">
        <f>'Glad70-before-LQ'!BB55*$CG55*BB$93</f>
        <v>0.335918099634897</v>
      </c>
      <c r="BC55" s="62">
        <f>'Glad70-before-LQ'!BC55*$CG55*BC$93</f>
        <v>1.17782209406597</v>
      </c>
      <c r="BD55" s="62">
        <f>'Glad70-before-LQ'!BD55*$CG55*BD$93</f>
        <v>2.63615258027171</v>
      </c>
      <c r="BE55" s="62">
        <f>'Glad70-before-LQ'!BE55*$CG55*BE$93</f>
        <v>3.9428922066783</v>
      </c>
      <c r="BF55" s="62">
        <f>'Glad70-before-LQ'!BF55*$CG55*BF$93</f>
        <v>0.0160703118826164</v>
      </c>
      <c r="BG55" s="62">
        <f>'Glad70-before-LQ'!BG55*$CG55*BG$93</f>
        <v>1.69992649699002</v>
      </c>
      <c r="BH55" s="62">
        <f>'Glad70-before-LQ'!BH55*$CG55*BH$93</f>
        <v>0.199551948313006</v>
      </c>
      <c r="BI55" s="62">
        <f>'Glad70-before-LQ'!BI55*$CG55*BI$93</f>
        <v>2.97835690956392</v>
      </c>
      <c r="BJ55" s="62">
        <f>'Glad70-before-LQ'!BJ55*$CG55*BJ$93</f>
        <v>4.35361008339918e-05</v>
      </c>
      <c r="BK55" s="62">
        <f>'Glad70-before-LQ'!BK55*$CG55*BK$93</f>
        <v>0.165775543042831</v>
      </c>
      <c r="BL55" s="62">
        <f>'Glad70-before-LQ'!BL55*$CG55*BL$93</f>
        <v>3.25405958881512</v>
      </c>
      <c r="BM55" s="62">
        <f>'Glad70-before-LQ'!BM55*$CG55*BM$93</f>
        <v>0.336741695497992</v>
      </c>
      <c r="BN55" s="62">
        <f>'Glad70-before-LQ'!BN55*$CG55*BN$93</f>
        <v>0.06349421564220779</v>
      </c>
      <c r="BO55" s="62">
        <f>'Glad70-before-LQ'!BO55*$CG55*BO$93</f>
        <v>4.3352121428784</v>
      </c>
      <c r="BP55" s="62">
        <f>'Glad70-before-LQ'!BP55*$CG55*BP$93</f>
        <v>0.337118631387024</v>
      </c>
      <c r="BQ55" s="62">
        <f>'Glad70-before-LQ'!BQ55*$CG55*BQ$93</f>
        <v>0.00762736483474182</v>
      </c>
      <c r="BR55" s="62">
        <f>'Glad70-before-LQ'!BR55*$CG55*BR$93</f>
        <v>0.0459995745138957</v>
      </c>
      <c r="BS55" s="62">
        <f>'Glad70-before-LQ'!BS55*$CG55*BS$93</f>
        <v>0.0120133218419591</v>
      </c>
      <c r="BT55" s="62">
        <f>'Glad70-before-LQ'!BT55*$CG55*BT$93</f>
        <v>0.641954905199322</v>
      </c>
      <c r="BU55" s="62">
        <f>'Glad70-before-LQ'!BU55*$CG55*BU$93</f>
        <v>0.0483720401488323</v>
      </c>
      <c r="BV55" s="4">
        <f>SUM(D55:BU55)</f>
        <v>69.46725841231159</v>
      </c>
      <c r="BW55" s="66">
        <f>'Glad-base'!BW55*'Households'!$B$3/'Households'!$B$7</f>
        <v>8.236486339618949</v>
      </c>
      <c r="BX55" s="66">
        <f>'Glad-base'!BX55*'Households'!$B$3/'Households'!$B$7</f>
        <v>0.00334463199794027</v>
      </c>
      <c r="BY55" s="66">
        <f>'Glad-base'!BY55*'Businesses'!$B$4/'Businesses'!$C$4</f>
        <v>0.529478906544832</v>
      </c>
      <c r="BZ55" s="66">
        <f>'Glad-base'!BZ55*'Households'!$B$3/'Households'!$B$7</f>
        <v>0.0283587654067971</v>
      </c>
      <c r="CA55" s="66">
        <f>'Glad-base'!CA55*'Households'!$B$3/'Households'!$B$7</f>
        <v>0.221776000628218</v>
      </c>
      <c r="CB55" s="66">
        <f>'Glad-base'!CB55*'Glad-id-output'!B53/'Glad-id-output'!E53</f>
        <v>5.41557781033012e-06</v>
      </c>
      <c r="CC55" s="62">
        <f>'Exports'!D56</f>
        <v>2.2</v>
      </c>
      <c r="CD55" s="4">
        <f>SUM(BW55:CC55)</f>
        <v>11.2194500597745</v>
      </c>
      <c r="CE55" s="4">
        <f>SUM(CD55,BV55)</f>
        <v>80.6867084720861</v>
      </c>
      <c r="CF55" s="67">
        <v>0.000887799641037724</v>
      </c>
      <c r="CG55" s="67">
        <f>'Glad-id-output'!I53</f>
        <v>0.3</v>
      </c>
    </row>
    <row r="56" ht="20.05" customHeight="1">
      <c r="A56" t="s" s="58">
        <v>1</v>
      </c>
      <c r="B56" s="59">
        <v>52</v>
      </c>
      <c r="C56" t="s" s="60">
        <v>210</v>
      </c>
      <c r="D56" s="61">
        <f>'Glad70-before-LQ'!D56*$CG56*D$93</f>
        <v>0.488882807985499</v>
      </c>
      <c r="E56" s="62">
        <f>'Glad70-before-LQ'!E56*$CG56*E$93</f>
        <v>0.225041386609845</v>
      </c>
      <c r="F56" s="62">
        <f>'Glad70-before-LQ'!F56*$CG56*F$93</f>
        <v>0.00460375773913302</v>
      </c>
      <c r="G56" s="62">
        <f>'Glad70-before-LQ'!G56*$CG56*G$93</f>
        <v>0.177141939926785</v>
      </c>
      <c r="H56" s="62">
        <f>'Glad70-before-LQ'!H56*$CG56*H$93</f>
        <v>0.140274711847054</v>
      </c>
      <c r="I56" s="62">
        <f>'Glad70-before-LQ'!I56*$CG56*I$93</f>
        <v>0.829520783765909</v>
      </c>
      <c r="J56" s="62">
        <f>'Glad70-before-LQ'!J56*$CG56*J$93</f>
        <v>58.2830346404536</v>
      </c>
      <c r="K56" s="63">
        <f>'Glad70-before-LQ'!K56*$CG56*K$93</f>
        <v>2.72428910633014</v>
      </c>
      <c r="L56" s="62">
        <f>'Glad70-before-LQ'!L56*$CG56*L$93</f>
        <v>0.516877986272758</v>
      </c>
      <c r="M56" s="62">
        <f>'Glad70-before-LQ'!M56*$CG56*M$93</f>
        <v>0.08689721779373941</v>
      </c>
      <c r="N56" s="62">
        <f>'Glad70-before-LQ'!N56*$CG56*N$93</f>
        <v>0.051854140261107</v>
      </c>
      <c r="O56" s="62">
        <f>'Glad70-before-LQ'!O56*$CG56*O$93</f>
        <v>0.030270126195571</v>
      </c>
      <c r="P56" s="62">
        <f>'Glad70-before-LQ'!P56*$CG56*P$93</f>
        <v>0.00465187841857166</v>
      </c>
      <c r="Q56" s="62">
        <f>'Glad70-before-LQ'!Q56*$CG56*Q$93</f>
        <v>0.0239094181864069</v>
      </c>
      <c r="R56" s="62">
        <f>'Glad70-before-LQ'!R56*$CG56*R$93</f>
        <v>0.0101470329217567</v>
      </c>
      <c r="S56" s="62">
        <f>'Glad70-before-LQ'!S56*$CG56*S$93</f>
        <v>0.0194872924137711</v>
      </c>
      <c r="T56" s="62">
        <f>'Glad70-before-LQ'!T56*$CG56*T$93</f>
        <v>1.18759731562549</v>
      </c>
      <c r="U56" s="62">
        <f>'Glad70-before-LQ'!U56*$CG56*U$93</f>
        <v>0.739266896458375</v>
      </c>
      <c r="V56" s="62">
        <f>'Glad70-before-LQ'!V56*$CG56*V$93</f>
        <v>0.044575317909774</v>
      </c>
      <c r="W56" s="62">
        <f>'Glad70-before-LQ'!W56*$CG56*W$93</f>
        <v>1.58746523480335</v>
      </c>
      <c r="X56" s="64">
        <f>'Glad70-before-LQ'!X56*$CG56*X$93</f>
        <v>0</v>
      </c>
      <c r="Y56" s="62">
        <f>'Glad70-before-LQ'!Y56*$CG56*Y$93</f>
        <v>1.07244542931025</v>
      </c>
      <c r="Z56" s="62">
        <f>'Glad70-before-LQ'!Z56*$CG56*Z$93</f>
        <v>0.24655806812276</v>
      </c>
      <c r="AA56" s="62">
        <f>'Glad70-before-LQ'!AA56*$CG56*AA$93</f>
        <v>0.173522479021277</v>
      </c>
      <c r="AB56" s="62">
        <f>'Glad70-before-LQ'!AB56*$CG56*AB$93</f>
        <v>0.0076677841610157</v>
      </c>
      <c r="AC56" s="65">
        <f>'Glad70-before-LQ'!AC56*$CG56*AC$93</f>
        <v>3.12949281635498</v>
      </c>
      <c r="AD56" s="62">
        <f>'Glad70-before-LQ'!AD56*$CG56*AD$93</f>
        <v>0.0427370133990565</v>
      </c>
      <c r="AE56" s="62">
        <f>'Glad70-before-LQ'!AE56*$CG56*AE$93</f>
        <v>0.0382372065875185</v>
      </c>
      <c r="AF56" s="62">
        <f>'Glad70-before-LQ'!AF56*$CG56*AF$93</f>
        <v>0.151092555823719</v>
      </c>
      <c r="AG56" s="62">
        <f>'Glad70-before-LQ'!AG56*$CG56*AG$93</f>
        <v>0.847297858024266</v>
      </c>
      <c r="AH56" s="62">
        <f>'Glad70-before-LQ'!AH56*$CG56*AH$93</f>
        <v>15.2895779710714</v>
      </c>
      <c r="AI56" s="62">
        <f>'Glad70-before-LQ'!AI56*$CG56*AI$93</f>
        <v>8.176564199267281</v>
      </c>
      <c r="AJ56" s="62">
        <f>'Glad70-before-LQ'!AJ56*$CG56*AJ$93</f>
        <v>1.94680173470142</v>
      </c>
      <c r="AK56" s="62">
        <f>'Glad70-before-LQ'!AK56*$CG56*AK$93</f>
        <v>2.41260954492385</v>
      </c>
      <c r="AL56" s="62">
        <f>'Glad70-before-LQ'!AL56*$CG56*AL$93</f>
        <v>0.413521522168245</v>
      </c>
      <c r="AM56" s="62">
        <f>'Glad70-before-LQ'!AM56*$CG56*AM$93</f>
        <v>1.05699265708155</v>
      </c>
      <c r="AN56" s="62">
        <f>'Glad70-before-LQ'!AN56*$CG56*AN$93</f>
        <v>1.12677914005299</v>
      </c>
      <c r="AO56" s="62">
        <f>'Glad70-before-LQ'!AO56*$CG56*AO$93</f>
        <v>1.95127174822366</v>
      </c>
      <c r="AP56" s="62">
        <f>'Glad70-before-LQ'!AP56*$CG56*AP$93</f>
        <v>0.1670037266075</v>
      </c>
      <c r="AQ56" s="62">
        <f>'Glad70-before-LQ'!AQ56*$CG56*AQ$93</f>
        <v>0.0364368002537487</v>
      </c>
      <c r="AR56" s="62">
        <f>'Glad70-before-LQ'!AR56*$CG56*AR$93</f>
        <v>0.266375207459842</v>
      </c>
      <c r="AS56" s="62">
        <f>'Glad70-before-LQ'!AS56*$CG56*AS$93</f>
        <v>4.62120801420483</v>
      </c>
      <c r="AT56" s="62">
        <f>'Glad70-before-LQ'!AT56*$CG56*AT$93</f>
        <v>0.0101584665576633</v>
      </c>
      <c r="AU56" s="62">
        <f>'Glad70-before-LQ'!AU56*$CG56*AU$93</f>
        <v>0.0507144749000434</v>
      </c>
      <c r="AV56" s="62">
        <f>'Glad70-before-LQ'!AV56*$CG56*AV$93</f>
        <v>0.0170305502884437</v>
      </c>
      <c r="AW56" s="62">
        <f>'Glad70-before-LQ'!AW56*$CG56*AW$93</f>
        <v>0.0175225282606459</v>
      </c>
      <c r="AX56" s="62">
        <f>'Glad70-before-LQ'!AX56*$CG56*AX$93</f>
        <v>0.103472170444794</v>
      </c>
      <c r="AY56" s="62">
        <f>'Glad70-before-LQ'!AY56*$CG56*AY$93</f>
        <v>0.011055340868049</v>
      </c>
      <c r="AZ56" s="62">
        <f>'Glad70-before-LQ'!AZ56*$CG56*AZ$93</f>
        <v>0.205787813034601</v>
      </c>
      <c r="BA56" s="62">
        <f>'Glad70-before-LQ'!BA56*$CG56*BA$93</f>
        <v>0.0828228586026586</v>
      </c>
      <c r="BB56" s="62">
        <f>'Glad70-before-LQ'!BB56*$CG56*BB$93</f>
        <v>0.184963466974087</v>
      </c>
      <c r="BC56" s="62">
        <f>'Glad70-before-LQ'!BC56*$CG56*BC$93</f>
        <v>1.98081141665434</v>
      </c>
      <c r="BD56" s="62">
        <f>'Glad70-before-LQ'!BD56*$CG56*BD$93</f>
        <v>0.970742027227868</v>
      </c>
      <c r="BE56" s="62">
        <f>'Glad70-before-LQ'!BE56*$CG56*BE$93</f>
        <v>5.18043825224664</v>
      </c>
      <c r="BF56" s="62">
        <f>'Glad70-before-LQ'!BF56*$CG56*BF$93</f>
        <v>0.140578039456409</v>
      </c>
      <c r="BG56" s="62">
        <f>'Glad70-before-LQ'!BG56*$CG56*BG$93</f>
        <v>1.66296042705272</v>
      </c>
      <c r="BH56" s="62">
        <f>'Glad70-before-LQ'!BH56*$CG56*BH$93</f>
        <v>1.16779033086574</v>
      </c>
      <c r="BI56" s="62">
        <f>'Glad70-before-LQ'!BI56*$CG56*BI$93</f>
        <v>1.40648246456204</v>
      </c>
      <c r="BJ56" s="62">
        <f>'Glad70-before-LQ'!BJ56*$CG56*BJ$93</f>
        <v>0.0037320940828434</v>
      </c>
      <c r="BK56" s="62">
        <f>'Glad70-before-LQ'!BK56*$CG56*BK$93</f>
        <v>1.1148547024044</v>
      </c>
      <c r="BL56" s="62">
        <f>'Glad70-before-LQ'!BL56*$CG56*BL$93</f>
        <v>1.08029681132501</v>
      </c>
      <c r="BM56" s="62">
        <f>'Glad70-before-LQ'!BM56*$CG56*BM$93</f>
        <v>0.179709653435619</v>
      </c>
      <c r="BN56" s="62">
        <f>'Glad70-before-LQ'!BN56*$CG56*BN$93</f>
        <v>0.0216798854937854</v>
      </c>
      <c r="BO56" s="62">
        <f>'Glad70-before-LQ'!BO56*$CG56*BO$93</f>
        <v>5.85055092905544</v>
      </c>
      <c r="BP56" s="62">
        <f>'Glad70-before-LQ'!BP56*$CG56*BP$93</f>
        <v>1.58759778595654</v>
      </c>
      <c r="BQ56" s="62">
        <f>'Glad70-before-LQ'!BQ56*$CG56*BQ$93</f>
        <v>0.0302397360926676</v>
      </c>
      <c r="BR56" s="62">
        <f>'Glad70-before-LQ'!BR56*$CG56*BR$93</f>
        <v>0.237227358938364</v>
      </c>
      <c r="BS56" s="62">
        <f>'Glad70-before-LQ'!BS56*$CG56*BS$93</f>
        <v>0.0466774936285685</v>
      </c>
      <c r="BT56" s="62">
        <f>'Glad70-before-LQ'!BT56*$CG56*BT$93</f>
        <v>6.80502604307982</v>
      </c>
      <c r="BU56" s="62">
        <f>'Glad70-before-LQ'!BU56*$CG56*BU$93</f>
        <v>1.33907277516089</v>
      </c>
      <c r="BV56" s="4">
        <f>SUM(D56:BU56)</f>
        <v>141.839978365390</v>
      </c>
      <c r="BW56" s="66">
        <f>'Glad-base'!BW56*'Households'!$B$3/'Households'!$B$7</f>
        <v>3.43673193179197</v>
      </c>
      <c r="BX56" s="66">
        <f>'Glad-base'!BX56*'Households'!$B$3/'Households'!$B$7</f>
        <v>0</v>
      </c>
      <c r="BY56" s="66">
        <f>'Glad-base'!BY56*'Businesses'!$B$4/'Businesses'!$C$4</f>
        <v>0.137224338312819</v>
      </c>
      <c r="BZ56" s="66">
        <f>'Glad-base'!BZ56*'Households'!$B$3/'Households'!$B$7</f>
        <v>0.00583452139031926</v>
      </c>
      <c r="CA56" s="66">
        <f>'Glad-base'!CA56*'Households'!$B$3/'Households'!$B$7</f>
        <v>0.0610948399588054</v>
      </c>
      <c r="CB56" s="66">
        <f>'Glad-base'!CB56*'Glad-id-output'!B54/'Glad-id-output'!E54</f>
        <v>0.00643494020310484</v>
      </c>
      <c r="CC56" s="62">
        <f>'Exports'!D57</f>
        <v>12</v>
      </c>
      <c r="CD56" s="4">
        <f>SUM(BW56:CC56)</f>
        <v>15.647320571657</v>
      </c>
      <c r="CE56" s="4">
        <f>SUM(CD56,BV56)</f>
        <v>157.487298937047</v>
      </c>
      <c r="CF56" s="67">
        <v>0.00767801002637494</v>
      </c>
      <c r="CG56" s="67">
        <f>'Glad-id-output'!I54</f>
        <v>1</v>
      </c>
    </row>
    <row r="57" ht="20.05" customHeight="1">
      <c r="A57" t="s" s="58">
        <v>1</v>
      </c>
      <c r="B57" s="59">
        <v>53</v>
      </c>
      <c r="C57" t="s" s="60">
        <v>211</v>
      </c>
      <c r="D57" s="61">
        <f>'Glad70-before-LQ'!D57*$CG57*D$93</f>
        <v>1.24466105432762</v>
      </c>
      <c r="E57" s="62">
        <f>'Glad70-before-LQ'!E57*$CG57*E$93</f>
        <v>1.4931946704214e-05</v>
      </c>
      <c r="F57" s="62">
        <f>'Glad70-before-LQ'!F57*$CG57*F$93</f>
        <v>5.3385630300365e-06</v>
      </c>
      <c r="G57" s="62">
        <f>'Glad70-before-LQ'!G57*$CG57*G$93</f>
        <v>0.00340822205307969</v>
      </c>
      <c r="H57" s="62">
        <f>'Glad70-before-LQ'!H57*$CG57*H$93</f>
        <v>0.0519310567382202</v>
      </c>
      <c r="I57" s="62">
        <f>'Glad70-before-LQ'!I57*$CG57*I$93</f>
        <v>0.421602874266824</v>
      </c>
      <c r="J57" s="62">
        <f>'Glad70-before-LQ'!J57*$CG57*J$93</f>
        <v>10.8878082717731</v>
      </c>
      <c r="K57" s="63">
        <f>'Glad70-before-LQ'!K57*$CG57*K$93</f>
        <v>3.82024513041715</v>
      </c>
      <c r="L57" s="62">
        <f>'Glad70-before-LQ'!L57*$CG57*L$93</f>
        <v>0.305981110211235</v>
      </c>
      <c r="M57" s="62">
        <f>'Glad70-before-LQ'!M57*$CG57*M$93</f>
        <v>0.06435084814063829</v>
      </c>
      <c r="N57" s="62">
        <f>'Glad70-before-LQ'!N57*$CG57*N$93</f>
        <v>0.124322894345314</v>
      </c>
      <c r="O57" s="62">
        <f>'Glad70-before-LQ'!O57*$CG57*O$93</f>
        <v>0.0456350474073495</v>
      </c>
      <c r="P57" s="62">
        <f>'Glad70-before-LQ'!P57*$CG57*P$93</f>
        <v>0.00577272258088732</v>
      </c>
      <c r="Q57" s="62">
        <f>'Glad70-before-LQ'!Q57*$CG57*Q$93</f>
        <v>0.0378798596803724</v>
      </c>
      <c r="R57" s="62">
        <f>'Glad70-before-LQ'!R57*$CG57*R$93</f>
        <v>0.0209630790487415</v>
      </c>
      <c r="S57" s="62">
        <f>'Glad70-before-LQ'!S57*$CG57*S$93</f>
        <v>0.0247905112227323</v>
      </c>
      <c r="T57" s="62">
        <f>'Glad70-before-LQ'!T57*$CG57*T$93</f>
        <v>0.875923390662413</v>
      </c>
      <c r="U57" s="62">
        <f>'Glad70-before-LQ'!U57*$CG57*U$93</f>
        <v>1.33763534452724</v>
      </c>
      <c r="V57" s="62">
        <f>'Glad70-before-LQ'!V57*$CG57*V$93</f>
        <v>0.0510152245893314</v>
      </c>
      <c r="W57" s="62">
        <f>'Glad70-before-LQ'!W57*$CG57*W$93</f>
        <v>2.05150492580271</v>
      </c>
      <c r="X57" s="64">
        <f>'Glad70-before-LQ'!X57*$CG57*X$93</f>
        <v>0</v>
      </c>
      <c r="Y57" s="62">
        <f>'Glad70-before-LQ'!Y57*$CG57*Y$93</f>
        <v>2.97576146920746</v>
      </c>
      <c r="Z57" s="62">
        <f>'Glad70-before-LQ'!Z57*$CG57*Z$93</f>
        <v>0.516749403324576</v>
      </c>
      <c r="AA57" s="62">
        <f>'Glad70-before-LQ'!AA57*$CG57*AA$93</f>
        <v>0.283296729445325</v>
      </c>
      <c r="AB57" s="62">
        <f>'Glad70-before-LQ'!AB57*$CG57*AB$93</f>
        <v>0.00216885551632127</v>
      </c>
      <c r="AC57" s="65">
        <f>'Glad70-before-LQ'!AC57*$CG57*AC$93</f>
        <v>0.414620069938532</v>
      </c>
      <c r="AD57" s="62">
        <f>'Glad70-before-LQ'!AD57*$CG57*AD$93</f>
        <v>0.000704746735825936</v>
      </c>
      <c r="AE57" s="62">
        <f>'Glad70-before-LQ'!AE57*$CG57*AE$93</f>
        <v>0.0447841672385588</v>
      </c>
      <c r="AF57" s="62">
        <f>'Glad70-before-LQ'!AF57*$CG57*AF$93</f>
        <v>1.90236742729022</v>
      </c>
      <c r="AG57" s="62">
        <f>'Glad70-before-LQ'!AG57*$CG57*AG$93</f>
        <v>0.76216082874123</v>
      </c>
      <c r="AH57" s="62">
        <f>'Glad70-before-LQ'!AH57*$CG57*AH$93</f>
        <v>6.27839826234734</v>
      </c>
      <c r="AI57" s="62">
        <f>'Glad70-before-LQ'!AI57*$CG57*AI$93</f>
        <v>11.0898793871823</v>
      </c>
      <c r="AJ57" s="62">
        <f>'Glad70-before-LQ'!AJ57*$CG57*AJ$93</f>
        <v>17.7270066392672</v>
      </c>
      <c r="AK57" s="62">
        <f>'Glad70-before-LQ'!AK57*$CG57*AK$93</f>
        <v>24.7323482512025</v>
      </c>
      <c r="AL57" s="62">
        <f>'Glad70-before-LQ'!AL57*$CG57*AL$93</f>
        <v>0.771877669814618</v>
      </c>
      <c r="AM57" s="62">
        <f>'Glad70-before-LQ'!AM57*$CG57*AM$93</f>
        <v>16.5741247600496</v>
      </c>
      <c r="AN57" s="62">
        <f>'Glad70-before-LQ'!AN57*$CG57*AN$93</f>
        <v>3.92942089366001</v>
      </c>
      <c r="AO57" s="62">
        <f>'Glad70-before-LQ'!AO57*$CG57*AO$93</f>
        <v>9.93030664252448</v>
      </c>
      <c r="AP57" s="62">
        <f>'Glad70-before-LQ'!AP57*$CG57*AP$93</f>
        <v>0.79093565580273</v>
      </c>
      <c r="AQ57" s="62">
        <f>'Glad70-before-LQ'!AQ57*$CG57*AQ$93</f>
        <v>0.284025215828753</v>
      </c>
      <c r="AR57" s="62">
        <f>'Glad70-before-LQ'!AR57*$CG57*AR$93</f>
        <v>1.42153084926623</v>
      </c>
      <c r="AS57" s="62">
        <f>'Glad70-before-LQ'!AS57*$CG57*AS$93</f>
        <v>13.5954858210615</v>
      </c>
      <c r="AT57" s="62">
        <f>'Glad70-before-LQ'!AT57*$CG57*AT$93</f>
        <v>0.0755707746971655</v>
      </c>
      <c r="AU57" s="62">
        <f>'Glad70-before-LQ'!AU57*$CG57*AU$93</f>
        <v>0.102323984997458</v>
      </c>
      <c r="AV57" s="62">
        <f>'Glad70-before-LQ'!AV57*$CG57*AV$93</f>
        <v>0.060418438052785</v>
      </c>
      <c r="AW57" s="62">
        <f>'Glad70-before-LQ'!AW57*$CG57*AW$93</f>
        <v>0.0180296500591034</v>
      </c>
      <c r="AX57" s="62">
        <f>'Glad70-before-LQ'!AX57*$CG57*AX$93</f>
        <v>1.03032036898079</v>
      </c>
      <c r="AY57" s="62">
        <f>'Glad70-before-LQ'!AY57*$CG57*AY$93</f>
        <v>0.0190109792704917</v>
      </c>
      <c r="AZ57" s="62">
        <f>'Glad70-before-LQ'!AZ57*$CG57*AZ$93</f>
        <v>0.268931389679254</v>
      </c>
      <c r="BA57" s="62">
        <f>'Glad70-before-LQ'!BA57*$CG57*BA$93</f>
        <v>0.361784026922192</v>
      </c>
      <c r="BB57" s="62">
        <f>'Glad70-before-LQ'!BB57*$CG57*BB$93</f>
        <v>0.887578024052333</v>
      </c>
      <c r="BC57" s="62">
        <f>'Glad70-before-LQ'!BC57*$CG57*BC$93</f>
        <v>24.6154884234316</v>
      </c>
      <c r="BD57" s="62">
        <f>'Glad70-before-LQ'!BD57*$CG57*BD$93</f>
        <v>10.2557061838036</v>
      </c>
      <c r="BE57" s="62">
        <f>'Glad70-before-LQ'!BE57*$CG57*BE$93</f>
        <v>29.606734216333</v>
      </c>
      <c r="BF57" s="62">
        <f>'Glad70-before-LQ'!BF57*$CG57*BF$93</f>
        <v>0.337015513151156</v>
      </c>
      <c r="BG57" s="62">
        <f>'Glad70-before-LQ'!BG57*$CG57*BG$93</f>
        <v>14.0235544443353</v>
      </c>
      <c r="BH57" s="62">
        <f>'Glad70-before-LQ'!BH57*$CG57*BH$93</f>
        <v>4.29010788711377</v>
      </c>
      <c r="BI57" s="62">
        <f>'Glad70-before-LQ'!BI57*$CG57*BI$93</f>
        <v>2.47830519599312</v>
      </c>
      <c r="BJ57" s="62">
        <f>'Glad70-before-LQ'!BJ57*$CG57*BJ$93</f>
        <v>0.00306820633255374</v>
      </c>
      <c r="BK57" s="62">
        <f>'Glad70-before-LQ'!BK57*$CG57*BK$93</f>
        <v>3.11611557258668</v>
      </c>
      <c r="BL57" s="62">
        <f>'Glad70-before-LQ'!BL57*$CG57*BL$93</f>
        <v>11.3302466824409</v>
      </c>
      <c r="BM57" s="62">
        <f>'Glad70-before-LQ'!BM57*$CG57*BM$93</f>
        <v>1.70041340977664</v>
      </c>
      <c r="BN57" s="62">
        <f>'Glad70-before-LQ'!BN57*$CG57*BN$93</f>
        <v>0.491295589455806</v>
      </c>
      <c r="BO57" s="62">
        <f>'Glad70-before-LQ'!BO57*$CG57*BO$93</f>
        <v>6.77912554764161</v>
      </c>
      <c r="BP57" s="62">
        <f>'Glad70-before-LQ'!BP57*$CG57*BP$93</f>
        <v>2.85123612188253</v>
      </c>
      <c r="BQ57" s="62">
        <f>'Glad70-before-LQ'!BQ57*$CG57*BQ$93</f>
        <v>0.105791609467286</v>
      </c>
      <c r="BR57" s="62">
        <f>'Glad70-before-LQ'!BR57*$CG57*BR$93</f>
        <v>0.50649522329312</v>
      </c>
      <c r="BS57" s="62">
        <f>'Glad70-before-LQ'!BS57*$CG57*BS$93</f>
        <v>0.06982986548031481</v>
      </c>
      <c r="BT57" s="62">
        <f>'Glad70-before-LQ'!BT57*$CG57*BT$93</f>
        <v>1.03020273724703</v>
      </c>
      <c r="BU57" s="62">
        <f>'Glad70-before-LQ'!BU57*$CG57*BU$93</f>
        <v>0.963187278668618</v>
      </c>
      <c r="BV57" s="4">
        <f>SUM(D57:BU57)</f>
        <v>252.781292928896</v>
      </c>
      <c r="BW57" s="66">
        <f>'Glad-base'!BW57*'Households'!$B$3/'Households'!$B$7</f>
        <v>578.748379712255</v>
      </c>
      <c r="BX57" s="66">
        <f>'Glad-base'!BX57*'Households'!$B$3/'Households'!$B$7</f>
        <v>1.09457299121524</v>
      </c>
      <c r="BY57" s="66">
        <f>'Glad-base'!BY57*'Businesses'!$B$4/'Businesses'!$C$4</f>
        <v>11.6808911083387</v>
      </c>
      <c r="BZ57" s="66">
        <f>'Glad-base'!BZ57*'Households'!$B$3/'Households'!$B$7</f>
        <v>0.008998233367662201</v>
      </c>
      <c r="CA57" s="66">
        <f>'Glad-base'!CA57*'Households'!$B$3/'Households'!$B$7</f>
        <v>0.0547814477548919</v>
      </c>
      <c r="CB57" s="66">
        <f>'Glad-base'!CB57*'Glad-id-output'!B55/'Glad-id-output'!E55</f>
        <v>4.2779380188171e-05</v>
      </c>
      <c r="CC57" s="62">
        <f>'Exports'!D58</f>
        <v>23</v>
      </c>
      <c r="CD57" s="4">
        <f>SUM(BW57:CC57)</f>
        <v>614.587666272312</v>
      </c>
      <c r="CE57" s="4">
        <f>SUM(CD57,BV57)</f>
        <v>867.368959201208</v>
      </c>
      <c r="CF57" s="67">
        <v>0.00201789529189486</v>
      </c>
      <c r="CG57" s="67">
        <f>'Glad-id-output'!I55</f>
        <v>0.75</v>
      </c>
    </row>
    <row r="58" ht="20.05" customHeight="1">
      <c r="A58" t="s" s="58">
        <v>1</v>
      </c>
      <c r="B58" s="59">
        <v>54</v>
      </c>
      <c r="C58" t="s" s="60">
        <v>142</v>
      </c>
      <c r="D58" s="61">
        <f>'Glad70-before-LQ'!D58*$CG58*D$93</f>
        <v>4.6872426247984</v>
      </c>
      <c r="E58" s="62">
        <f>'Glad70-before-LQ'!E58*$CG58*E$93</f>
        <v>0.30260625815816</v>
      </c>
      <c r="F58" s="62">
        <f>'Glad70-before-LQ'!F58*$CG58*F$93</f>
        <v>0.00171080412177939</v>
      </c>
      <c r="G58" s="62">
        <f>'Glad70-before-LQ'!G58*$CG58*G$93</f>
        <v>0.07879871213877671</v>
      </c>
      <c r="H58" s="62">
        <f>'Glad70-before-LQ'!H58*$CG58*H$93</f>
        <v>0.26458296867705</v>
      </c>
      <c r="I58" s="62">
        <f>'Glad70-before-LQ'!I58*$CG58*I$93</f>
        <v>2.91684507156481</v>
      </c>
      <c r="J58" s="62">
        <f>'Glad70-before-LQ'!J58*$CG58*J$93</f>
        <v>22.4593752116018</v>
      </c>
      <c r="K58" s="63">
        <f>'Glad70-before-LQ'!K58*$CG58*K$93</f>
        <v>8.97796992019428</v>
      </c>
      <c r="L58" s="62">
        <f>'Glad70-before-LQ'!L58*$CG58*L$93</f>
        <v>1.24941712174391</v>
      </c>
      <c r="M58" s="62">
        <f>'Glad70-before-LQ'!M58*$CG58*M$93</f>
        <v>12.9848100423658</v>
      </c>
      <c r="N58" s="62">
        <f>'Glad70-before-LQ'!N58*$CG58*N$93</f>
        <v>0.771038636336967</v>
      </c>
      <c r="O58" s="62">
        <f>'Glad70-before-LQ'!O58*$CG58*O$93</f>
        <v>0.5763636626459679</v>
      </c>
      <c r="P58" s="62">
        <f>'Glad70-before-LQ'!P58*$CG58*P$93</f>
        <v>0.0507174955799632</v>
      </c>
      <c r="Q58" s="62">
        <f>'Glad70-before-LQ'!Q58*$CG58*Q$93</f>
        <v>0.190606751070932</v>
      </c>
      <c r="R58" s="62">
        <f>'Glad70-before-LQ'!R58*$CG58*R$93</f>
        <v>0.129677695875795</v>
      </c>
      <c r="S58" s="62">
        <f>'Glad70-before-LQ'!S58*$CG58*S$93</f>
        <v>0.255530052714146</v>
      </c>
      <c r="T58" s="62">
        <f>'Glad70-before-LQ'!T58*$CG58*T$93</f>
        <v>2.42989998582827</v>
      </c>
      <c r="U58" s="62">
        <f>'Glad70-before-LQ'!U58*$CG58*U$93</f>
        <v>23.2318666015762</v>
      </c>
      <c r="V58" s="62">
        <f>'Glad70-before-LQ'!V58*$CG58*V$93</f>
        <v>0.492155499304259</v>
      </c>
      <c r="W58" s="62">
        <f>'Glad70-before-LQ'!W58*$CG58*W$93</f>
        <v>12.1124106616875</v>
      </c>
      <c r="X58" s="64">
        <f>'Glad70-before-LQ'!X58*$CG58*X$93</f>
        <v>0</v>
      </c>
      <c r="Y58" s="62">
        <f>'Glad70-before-LQ'!Y58*$CG58*Y$93</f>
        <v>9.481827388896621</v>
      </c>
      <c r="Z58" s="62">
        <f>'Glad70-before-LQ'!Z58*$CG58*Z$93</f>
        <v>3.9414210944836</v>
      </c>
      <c r="AA58" s="62">
        <f>'Glad70-before-LQ'!AA58*$CG58*AA$93</f>
        <v>4.55569877596163</v>
      </c>
      <c r="AB58" s="62">
        <f>'Glad70-before-LQ'!AB58*$CG58*AB$93</f>
        <v>0.07144951478633001</v>
      </c>
      <c r="AC58" s="65">
        <f>'Glad70-before-LQ'!AC58*$CG58*AC$93</f>
        <v>8.732469082555809</v>
      </c>
      <c r="AD58" s="62">
        <f>'Glad70-before-LQ'!AD58*$CG58*AD$93</f>
        <v>0.138111248226382</v>
      </c>
      <c r="AE58" s="62">
        <f>'Glad70-before-LQ'!AE58*$CG58*AE$93</f>
        <v>2.11348227411041</v>
      </c>
      <c r="AF58" s="62">
        <f>'Glad70-before-LQ'!AF58*$CG58*AF$93</f>
        <v>24.3014630442899</v>
      </c>
      <c r="AG58" s="62">
        <f>'Glad70-before-LQ'!AG58*$CG58*AG$93</f>
        <v>6.22807519341378</v>
      </c>
      <c r="AH58" s="62">
        <f>'Glad70-before-LQ'!AH58*$CG58*AH$93</f>
        <v>86.5115558938474</v>
      </c>
      <c r="AI58" s="62">
        <f>'Glad70-before-LQ'!AI58*$CG58*AI$93</f>
        <v>20.3968933859908</v>
      </c>
      <c r="AJ58" s="62">
        <f>'Glad70-before-LQ'!AJ58*$CG58*AJ$93</f>
        <v>17.1076269924675</v>
      </c>
      <c r="AK58" s="62">
        <f>'Glad70-before-LQ'!AK58*$CG58*AK$93</f>
        <v>31.5895121794924</v>
      </c>
      <c r="AL58" s="62">
        <f>'Glad70-before-LQ'!AL58*$CG58*AL$93</f>
        <v>1.16297975376555</v>
      </c>
      <c r="AM58" s="62">
        <f>'Glad70-before-LQ'!AM58*$CG58*AM$93</f>
        <v>3.25212071578301</v>
      </c>
      <c r="AN58" s="62">
        <f>'Glad70-before-LQ'!AN58*$CG58*AN$93</f>
        <v>19.3124078703002</v>
      </c>
      <c r="AO58" s="62">
        <f>'Glad70-before-LQ'!AO58*$CG58*AO$93</f>
        <v>1.73022896584896</v>
      </c>
      <c r="AP58" s="62">
        <f>'Glad70-before-LQ'!AP58*$CG58*AP$93</f>
        <v>6.21307768271304</v>
      </c>
      <c r="AQ58" s="62">
        <f>'Glad70-before-LQ'!AQ58*$CG58*AQ$93</f>
        <v>0.78279867324112</v>
      </c>
      <c r="AR58" s="62">
        <f>'Glad70-before-LQ'!AR58*$CG58*AR$93</f>
        <v>0.742412934999043</v>
      </c>
      <c r="AS58" s="62">
        <f>'Glad70-before-LQ'!AS58*$CG58*AS$93</f>
        <v>25.7314331723057</v>
      </c>
      <c r="AT58" s="62">
        <f>'Glad70-before-LQ'!AT58*$CG58*AT$93</f>
        <v>0.5024233527012349</v>
      </c>
      <c r="AU58" s="62">
        <f>'Glad70-before-LQ'!AU58*$CG58*AU$93</f>
        <v>0.290540339992915</v>
      </c>
      <c r="AV58" s="62">
        <f>'Glad70-before-LQ'!AV58*$CG58*AV$93</f>
        <v>0.223492780910736</v>
      </c>
      <c r="AW58" s="62">
        <f>'Glad70-before-LQ'!AW58*$CG58*AW$93</f>
        <v>0.0576340142197184</v>
      </c>
      <c r="AX58" s="62">
        <f>'Glad70-before-LQ'!AX58*$CG58*AX$93</f>
        <v>1.74622738679986</v>
      </c>
      <c r="AY58" s="62">
        <f>'Glad70-before-LQ'!AY58*$CG58*AY$93</f>
        <v>0.0473554629775401</v>
      </c>
      <c r="AZ58" s="62">
        <f>'Glad70-before-LQ'!AZ58*$CG58*AZ$93</f>
        <v>0.498231724752744</v>
      </c>
      <c r="BA58" s="62">
        <f>'Glad70-before-LQ'!BA58*$CG58*BA$93</f>
        <v>0.456955394736175</v>
      </c>
      <c r="BB58" s="62">
        <f>'Glad70-before-LQ'!BB58*$CG58*BB$93</f>
        <v>7.73187095560788</v>
      </c>
      <c r="BC58" s="62">
        <f>'Glad70-before-LQ'!BC58*$CG58*BC$93</f>
        <v>8.485287517563039</v>
      </c>
      <c r="BD58" s="62">
        <f>'Glad70-before-LQ'!BD58*$CG58*BD$93</f>
        <v>13.2724314450997</v>
      </c>
      <c r="BE58" s="62">
        <f>'Glad70-before-LQ'!BE58*$CG58*BE$93</f>
        <v>174.304163009</v>
      </c>
      <c r="BF58" s="62">
        <f>'Glad70-before-LQ'!BF58*$CG58*BF$93</f>
        <v>1.06257785622358</v>
      </c>
      <c r="BG58" s="62">
        <f>'Glad70-before-LQ'!BG58*$CG58*BG$93</f>
        <v>32.4863471873804</v>
      </c>
      <c r="BH58" s="62">
        <f>'Glad70-before-LQ'!BH58*$CG58*BH$93</f>
        <v>3.93652168718812</v>
      </c>
      <c r="BI58" s="62">
        <f>'Glad70-before-LQ'!BI58*$CG58*BI$93</f>
        <v>12.2120529700912</v>
      </c>
      <c r="BJ58" s="62">
        <f>'Glad70-before-LQ'!BJ58*$CG58*BJ$93</f>
        <v>0.0564051868744957</v>
      </c>
      <c r="BK58" s="62">
        <f>'Glad70-before-LQ'!BK58*$CG58*BK$93</f>
        <v>3.7648924926777</v>
      </c>
      <c r="BL58" s="62">
        <f>'Glad70-before-LQ'!BL58*$CG58*BL$93</f>
        <v>13.7922689781505</v>
      </c>
      <c r="BM58" s="62">
        <f>'Glad70-before-LQ'!BM58*$CG58*BM$93</f>
        <v>1.74160183378057</v>
      </c>
      <c r="BN58" s="62">
        <f>'Glad70-before-LQ'!BN58*$CG58*BN$93</f>
        <v>0.215193411355612</v>
      </c>
      <c r="BO58" s="62">
        <f>'Glad70-before-LQ'!BO58*$CG58*BO$93</f>
        <v>27.0957828425588</v>
      </c>
      <c r="BP58" s="62">
        <f>'Glad70-before-LQ'!BP58*$CG58*BP$93</f>
        <v>6.13294729774622</v>
      </c>
      <c r="BQ58" s="62">
        <f>'Glad70-before-LQ'!BQ58*$CG58*BQ$93</f>
        <v>0.246916406708556</v>
      </c>
      <c r="BR58" s="62">
        <f>'Glad70-before-LQ'!BR58*$CG58*BR$93</f>
        <v>1.80893094686641</v>
      </c>
      <c r="BS58" s="62">
        <f>'Glad70-before-LQ'!BS58*$CG58*BS$93</f>
        <v>0.420248986786736</v>
      </c>
      <c r="BT58" s="62">
        <f>'Glad70-before-LQ'!BT58*$CG58*BT$93</f>
        <v>11.2043044249464</v>
      </c>
      <c r="BU58" s="62">
        <f>'Glad70-before-LQ'!BU58*$CG58*BU$93</f>
        <v>2.70217939732373</v>
      </c>
      <c r="BV58" s="4">
        <f>SUM(D58:BU58)</f>
        <v>694.756456906485</v>
      </c>
      <c r="BW58" s="66">
        <f>'Glad-base'!BW58*'Households'!$B$3/'Households'!$B$7</f>
        <v>18.4016621994748</v>
      </c>
      <c r="BX58" s="66">
        <f>'Glad-base'!BX58*'Households'!$B$3/'Households'!$B$7</f>
        <v>12.9726566151905</v>
      </c>
      <c r="BY58" s="66">
        <f>'Glad-base'!BY58*'Businesses'!$B$4/'Businesses'!$C$4</f>
        <v>14.7344100884843</v>
      </c>
      <c r="BZ58" s="66">
        <f>'Glad-base'!BZ58*'Households'!$B$3/'Households'!$B$7</f>
        <v>0.121410171380021</v>
      </c>
      <c r="CA58" s="66">
        <f>'Glad-base'!CA58*'Households'!$B$3/'Households'!$B$7</f>
        <v>1.68631849204943</v>
      </c>
      <c r="CB58" s="66">
        <f>'Glad-base'!CB58*'Glad-id-output'!B56/'Glad-id-output'!E56</f>
        <v>0.00124440397494558</v>
      </c>
      <c r="CC58" s="62">
        <f>'Exports'!D59</f>
        <v>124.4</v>
      </c>
      <c r="CD58" s="4">
        <f>SUM(BW58:CC58)</f>
        <v>172.317701970554</v>
      </c>
      <c r="CE58" s="4">
        <f>SUM(CD58,BV58)</f>
        <v>867.0741588770391</v>
      </c>
      <c r="CF58" s="67">
        <v>0.0059597891520382</v>
      </c>
      <c r="CG58" s="67">
        <f>'Glad-id-output'!I56</f>
        <v>1</v>
      </c>
    </row>
    <row r="59" ht="20.05" customHeight="1">
      <c r="A59" t="s" s="58">
        <v>1</v>
      </c>
      <c r="B59" s="59">
        <v>55</v>
      </c>
      <c r="C59" t="s" s="60">
        <v>212</v>
      </c>
      <c r="D59" s="61">
        <f>'Glad70-before-LQ'!D59*$CG59*D$93</f>
        <v>0.00807835893826544</v>
      </c>
      <c r="E59" s="62">
        <f>'Glad70-before-LQ'!E59*$CG59*E$93</f>
        <v>0.00533869558272178</v>
      </c>
      <c r="F59" s="62">
        <f>'Glad70-before-LQ'!F59*$CG59*F$93</f>
        <v>2.65011744260274e-05</v>
      </c>
      <c r="G59" s="62">
        <f>'Glad70-before-LQ'!G59*$CG59*G$93</f>
        <v>0.00029671090645248</v>
      </c>
      <c r="H59" s="62">
        <f>'Glad70-before-LQ'!H59*$CG59*H$93</f>
        <v>0.000957475490291324</v>
      </c>
      <c r="I59" s="62">
        <f>'Glad70-before-LQ'!I59*$CG59*I$93</f>
        <v>0.024022697515217</v>
      </c>
      <c r="J59" s="62">
        <f>'Glad70-before-LQ'!J59*$CG59*J$93</f>
        <v>0.422768166374534</v>
      </c>
      <c r="K59" s="63">
        <f>'Glad70-before-LQ'!K59*$CG59*K$93</f>
        <v>0.0502132073002752</v>
      </c>
      <c r="L59" s="62">
        <f>'Glad70-before-LQ'!L59*$CG59*L$93</f>
        <v>0.009462215368903701</v>
      </c>
      <c r="M59" s="62">
        <f>'Glad70-before-LQ'!M59*$CG59*M$93</f>
        <v>0.00742973170163012</v>
      </c>
      <c r="N59" s="62">
        <f>'Glad70-before-LQ'!N59*$CG59*N$93</f>
        <v>0.008051531015311799</v>
      </c>
      <c r="O59" s="62">
        <f>'Glad70-before-LQ'!O59*$CG59*O$93</f>
        <v>0.00745628643733216</v>
      </c>
      <c r="P59" s="62">
        <f>'Glad70-before-LQ'!P59*$CG59*P$93</f>
        <v>0.00180972356326153</v>
      </c>
      <c r="Q59" s="62">
        <f>'Glad70-before-LQ'!Q59*$CG59*Q$93</f>
        <v>0.00250825914076214</v>
      </c>
      <c r="R59" s="62">
        <f>'Glad70-before-LQ'!R59*$CG59*R$93</f>
        <v>0.00130482288791883</v>
      </c>
      <c r="S59" s="62">
        <f>'Glad70-before-LQ'!S59*$CG59*S$93</f>
        <v>0.00254104398556546</v>
      </c>
      <c r="T59" s="62">
        <f>'Glad70-before-LQ'!T59*$CG59*T$93</f>
        <v>0.0309430688690392</v>
      </c>
      <c r="U59" s="62">
        <f>'Glad70-before-LQ'!U59*$CG59*U$93</f>
        <v>0.381640248861368</v>
      </c>
      <c r="V59" s="62">
        <f>'Glad70-before-LQ'!V59*$CG59*V$93</f>
        <v>0.0094229091876935</v>
      </c>
      <c r="W59" s="62">
        <f>'Glad70-before-LQ'!W59*$CG59*W$93</f>
        <v>0.337124839184732</v>
      </c>
      <c r="X59" s="64">
        <f>'Glad70-before-LQ'!X59*$CG59*X$93</f>
        <v>0</v>
      </c>
      <c r="Y59" s="62">
        <f>'Glad70-before-LQ'!Y59*$CG59*Y$93</f>
        <v>0.105120923908065</v>
      </c>
      <c r="Z59" s="62">
        <f>'Glad70-before-LQ'!Z59*$CG59*Z$93</f>
        <v>0.0572457803158604</v>
      </c>
      <c r="AA59" s="62">
        <f>'Glad70-before-LQ'!AA59*$CG59*AA$93</f>
        <v>0.0686559793355004</v>
      </c>
      <c r="AB59" s="62">
        <f>'Glad70-before-LQ'!AB59*$CG59*AB$93</f>
        <v>0.00136597322615444</v>
      </c>
      <c r="AC59" s="65">
        <f>'Glad70-before-LQ'!AC59*$CG59*AC$93</f>
        <v>0.183674596550237</v>
      </c>
      <c r="AD59" s="62">
        <f>'Glad70-before-LQ'!AD59*$CG59*AD$93</f>
        <v>0.00148530654668989</v>
      </c>
      <c r="AE59" s="62">
        <f>'Glad70-before-LQ'!AE59*$CG59*AE$93</f>
        <v>0.00623140354028006</v>
      </c>
      <c r="AF59" s="62">
        <f>'Glad70-before-LQ'!AF59*$CG59*AF$93</f>
        <v>0.06459829108695959</v>
      </c>
      <c r="AG59" s="62">
        <f>'Glad70-before-LQ'!AG59*$CG59*AG$93</f>
        <v>0.0274856336808832</v>
      </c>
      <c r="AH59" s="62">
        <f>'Glad70-before-LQ'!AH59*$CG59*AH$93</f>
        <v>0.12018480168299</v>
      </c>
      <c r="AI59" s="62">
        <f>'Glad70-before-LQ'!AI59*$CG59*AI$93</f>
        <v>0.14343224459207</v>
      </c>
      <c r="AJ59" s="62">
        <f>'Glad70-before-LQ'!AJ59*$CG59*AJ$93</f>
        <v>0.505077446447732</v>
      </c>
      <c r="AK59" s="62">
        <f>'Glad70-before-LQ'!AK59*$CG59*AK$93</f>
        <v>0.384713736670294</v>
      </c>
      <c r="AL59" s="62">
        <f>'Glad70-before-LQ'!AL59*$CG59*AL$93</f>
        <v>0.0369063635314314</v>
      </c>
      <c r="AM59" s="62">
        <f>'Glad70-before-LQ'!AM59*$CG59*AM$93</f>
        <v>0.0437370837205904</v>
      </c>
      <c r="AN59" s="62">
        <f>'Glad70-before-LQ'!AN59*$CG59*AN$93</f>
        <v>0.16261565044987</v>
      </c>
      <c r="AO59" s="62">
        <f>'Glad70-before-LQ'!AO59*$CG59*AO$93</f>
        <v>0.106418392645347</v>
      </c>
      <c r="AP59" s="62">
        <f>'Glad70-before-LQ'!AP59*$CG59*AP$93</f>
        <v>0.08458510296911061</v>
      </c>
      <c r="AQ59" s="62">
        <f>'Glad70-before-LQ'!AQ59*$CG59*AQ$93</f>
        <v>0.00666334419687576</v>
      </c>
      <c r="AR59" s="62">
        <f>'Glad70-before-LQ'!AR59*$CG59*AR$93</f>
        <v>0.0345515705439808</v>
      </c>
      <c r="AS59" s="62">
        <f>'Glad70-before-LQ'!AS59*$CG59*AS$93</f>
        <v>0.33049630930894</v>
      </c>
      <c r="AT59" s="62">
        <f>'Glad70-before-LQ'!AT59*$CG59*AT$93</f>
        <v>0.0310751986193516</v>
      </c>
      <c r="AU59" s="62">
        <f>'Glad70-before-LQ'!AU59*$CG59*AU$93</f>
        <v>0.00203676280126076</v>
      </c>
      <c r="AV59" s="62">
        <f>'Glad70-before-LQ'!AV59*$CG59*AV$93</f>
        <v>7.04980127242888e-06</v>
      </c>
      <c r="AW59" s="62">
        <f>'Glad70-before-LQ'!AW59*$CG59*AW$93</f>
        <v>0.00641283789616786</v>
      </c>
      <c r="AX59" s="62">
        <f>'Glad70-before-LQ'!AX59*$CG59*AX$93</f>
        <v>0.175860306937098</v>
      </c>
      <c r="AY59" s="62">
        <f>'Glad70-before-LQ'!AY59*$CG59*AY$93</f>
        <v>0.00296683287492664</v>
      </c>
      <c r="AZ59" s="62">
        <f>'Glad70-before-LQ'!AZ59*$CG59*AZ$93</f>
        <v>0.941802125818106</v>
      </c>
      <c r="BA59" s="62">
        <f>'Glad70-before-LQ'!BA59*$CG59*BA$93</f>
        <v>0.524565067043142</v>
      </c>
      <c r="BB59" s="62">
        <f>'Glad70-before-LQ'!BB59*$CG59*BB$93</f>
        <v>0.296281130521236</v>
      </c>
      <c r="BC59" s="62">
        <f>'Glad70-before-LQ'!BC59*$CG59*BC$93</f>
        <v>0.181880386949582</v>
      </c>
      <c r="BD59" s="62">
        <f>'Glad70-before-LQ'!BD59*$CG59*BD$93</f>
        <v>0.0733841927117528</v>
      </c>
      <c r="BE59" s="62">
        <f>'Glad70-before-LQ'!BE59*$CG59*BE$93</f>
        <v>2.59987422294118</v>
      </c>
      <c r="BF59" s="62">
        <f>'Glad70-before-LQ'!BF59*$CG59*BF$93</f>
        <v>0.138291724932107</v>
      </c>
      <c r="BG59" s="62">
        <f>'Glad70-before-LQ'!BG59*$CG59*BG$93</f>
        <v>1.39942648691748</v>
      </c>
      <c r="BH59" s="62">
        <f>'Glad70-before-LQ'!BH59*$CG59*BH$93</f>
        <v>0.0599359729525294</v>
      </c>
      <c r="BI59" s="62">
        <f>'Glad70-before-LQ'!BI59*$CG59*BI$93</f>
        <v>1.13702221054881</v>
      </c>
      <c r="BJ59" s="62">
        <f>'Glad70-before-LQ'!BJ59*$CG59*BJ$93</f>
        <v>0.00654236425750116</v>
      </c>
      <c r="BK59" s="62">
        <f>'Glad70-before-LQ'!BK59*$CG59*BK$93</f>
        <v>1.33027629571761</v>
      </c>
      <c r="BL59" s="62">
        <f>'Glad70-before-LQ'!BL59*$CG59*BL$93</f>
        <v>1.50184488260175</v>
      </c>
      <c r="BM59" s="62">
        <f>'Glad70-before-LQ'!BM59*$CG59*BM$93</f>
        <v>0.177810759591596</v>
      </c>
      <c r="BN59" s="62">
        <f>'Glad70-before-LQ'!BN59*$CG59*BN$93</f>
        <v>0.028341196933386</v>
      </c>
      <c r="BO59" s="62">
        <f>'Glad70-before-LQ'!BO59*$CG59*BO$93</f>
        <v>0.433176668357172</v>
      </c>
      <c r="BP59" s="62">
        <f>'Glad70-before-LQ'!BP59*$CG59*BP$93</f>
        <v>0.232395227020708</v>
      </c>
      <c r="BQ59" s="62">
        <f>'Glad70-before-LQ'!BQ59*$CG59*BQ$93</f>
        <v>0.0143779561044786</v>
      </c>
      <c r="BR59" s="62">
        <f>'Glad70-before-LQ'!BR59*$CG59*BR$93</f>
        <v>0.009577849005088301</v>
      </c>
      <c r="BS59" s="62">
        <f>'Glad70-before-LQ'!BS59*$CG59*BS$93</f>
        <v>0.00330560737721188</v>
      </c>
      <c r="BT59" s="62">
        <f>'Glad70-before-LQ'!BT59*$CG59*BT$93</f>
        <v>0.0643859916672956</v>
      </c>
      <c r="BU59" s="62">
        <f>'Glad70-before-LQ'!BU59*$CG59*BU$93</f>
        <v>0.212915418014978</v>
      </c>
      <c r="BV59" s="4">
        <f>SUM(D59:BU59)</f>
        <v>15.3724151553503</v>
      </c>
      <c r="BW59" s="66">
        <f>'Glad-base'!BW59*'Households'!$B$3/'Households'!$B$7</f>
        <v>0.0135376540164779</v>
      </c>
      <c r="BX59" s="66">
        <f>'Glad-base'!BX59*'Households'!$B$3/'Households'!$B$7</f>
        <v>0.0686660144181256</v>
      </c>
      <c r="BY59" s="66">
        <f>'Glad-base'!BY59*'Businesses'!$B$4/'Businesses'!$C$4</f>
        <v>22.158373492440</v>
      </c>
      <c r="BZ59" s="66">
        <f>'Glad-base'!BZ59*'Households'!$B$3/'Households'!$B$7</f>
        <v>2.97259565070031</v>
      </c>
      <c r="CA59" s="66">
        <f>'Glad-base'!CA59*'Households'!$B$3/'Households'!$B$7</f>
        <v>8.29990746472709</v>
      </c>
      <c r="CB59" s="66">
        <f>'Glad-base'!CB59*'Glad-id-output'!B57/'Glad-id-output'!E57</f>
        <v>1.4144174732759e-05</v>
      </c>
      <c r="CC59" s="62">
        <f>'Exports'!D60</f>
        <v>0.5</v>
      </c>
      <c r="CD59" s="4">
        <f>SUM(BW59:CC59)</f>
        <v>34.0130944204767</v>
      </c>
      <c r="CE59" s="4">
        <f>SUM(CD59,BV59)</f>
        <v>49.385509575827</v>
      </c>
      <c r="CF59" s="67">
        <v>0.000212374995987372</v>
      </c>
      <c r="CG59" s="67">
        <f>'Glad-id-output'!I57</f>
        <v>0.2</v>
      </c>
    </row>
    <row r="60" ht="20.05" customHeight="1">
      <c r="A60" t="s" s="58">
        <v>1</v>
      </c>
      <c r="B60" s="59">
        <v>56</v>
      </c>
      <c r="C60" t="s" s="60">
        <v>213</v>
      </c>
      <c r="D60" s="61">
        <f>'Glad70-before-LQ'!D60*$CG60*D$93</f>
        <v>1.48794269824091</v>
      </c>
      <c r="E60" s="62">
        <f>'Glad70-before-LQ'!E60*$CG60*E$93</f>
        <v>0.157825995296467</v>
      </c>
      <c r="F60" s="62">
        <f>'Glad70-before-LQ'!F60*$CG60*F$93</f>
        <v>0.000630114701022154</v>
      </c>
      <c r="G60" s="62">
        <f>'Glad70-before-LQ'!G60*$CG60*G$93</f>
        <v>0.0325020610650572</v>
      </c>
      <c r="H60" s="62">
        <f>'Glad70-before-LQ'!H60*$CG60*H$93</f>
        <v>0.0745435270988825</v>
      </c>
      <c r="I60" s="62">
        <f>'Glad70-before-LQ'!I60*$CG60*I$93</f>
        <v>0.799653819399777</v>
      </c>
      <c r="J60" s="62">
        <f>'Glad70-before-LQ'!J60*$CG60*J$93</f>
        <v>15.9793218403334</v>
      </c>
      <c r="K60" s="63">
        <f>'Glad70-before-LQ'!K60*$CG60*K$93</f>
        <v>7.63038845526104</v>
      </c>
      <c r="L60" s="62">
        <f>'Glad70-before-LQ'!L60*$CG60*L$93</f>
        <v>0.67644405812743</v>
      </c>
      <c r="M60" s="62">
        <f>'Glad70-before-LQ'!M60*$CG60*M$93</f>
        <v>0.520261031217925</v>
      </c>
      <c r="N60" s="62">
        <f>'Glad70-before-LQ'!N60*$CG60*N$93</f>
        <v>0.469061628420561</v>
      </c>
      <c r="O60" s="62">
        <f>'Glad70-before-LQ'!O60*$CG60*O$93</f>
        <v>0.275794087866027</v>
      </c>
      <c r="P60" s="62">
        <f>'Glad70-before-LQ'!P60*$CG60*P$93</f>
        <v>0.0537259680721909</v>
      </c>
      <c r="Q60" s="62">
        <f>'Glad70-before-LQ'!Q60*$CG60*Q$93</f>
        <v>0.146308388012028</v>
      </c>
      <c r="R60" s="62">
        <f>'Glad70-before-LQ'!R60*$CG60*R$93</f>
        <v>0.0186281638012518</v>
      </c>
      <c r="S60" s="62">
        <f>'Glad70-before-LQ'!S60*$CG60*S$93</f>
        <v>0.0450598492480275</v>
      </c>
      <c r="T60" s="62">
        <f>'Glad70-before-LQ'!T60*$CG60*T$93</f>
        <v>0.42471082524907</v>
      </c>
      <c r="U60" s="62">
        <f>'Glad70-before-LQ'!U60*$CG60*U$93</f>
        <v>4.94244147624443</v>
      </c>
      <c r="V60" s="62">
        <f>'Glad70-before-LQ'!V60*$CG60*V$93</f>
        <v>0.229807044797171</v>
      </c>
      <c r="W60" s="62">
        <f>'Glad70-before-LQ'!W60*$CG60*W$93</f>
        <v>5.37866521884779</v>
      </c>
      <c r="X60" s="64">
        <f>'Glad70-before-LQ'!X60*$CG60*X$93</f>
        <v>0</v>
      </c>
      <c r="Y60" s="62">
        <f>'Glad70-before-LQ'!Y60*$CG60*Y$93</f>
        <v>2.5125765409581</v>
      </c>
      <c r="Z60" s="62">
        <f>'Glad70-before-LQ'!Z60*$CG60*Z$93</f>
        <v>0.642143610138041</v>
      </c>
      <c r="AA60" s="62">
        <f>'Glad70-before-LQ'!AA60*$CG60*AA$93</f>
        <v>0.721393400269605</v>
      </c>
      <c r="AB60" s="62">
        <f>'Glad70-before-LQ'!AB60*$CG60*AB$93</f>
        <v>0.0243714903347182</v>
      </c>
      <c r="AC60" s="65">
        <f>'Glad70-before-LQ'!AC60*$CG60*AC$93</f>
        <v>5.03273458420084</v>
      </c>
      <c r="AD60" s="62">
        <f>'Glad70-before-LQ'!AD60*$CG60*AD$93</f>
        <v>0.008164748136652401</v>
      </c>
      <c r="AE60" s="62">
        <f>'Glad70-before-LQ'!AE60*$CG60*AE$93</f>
        <v>0.9060134965484959</v>
      </c>
      <c r="AF60" s="62">
        <f>'Glad70-before-LQ'!AF60*$CG60*AF$93</f>
        <v>1.68821952640938</v>
      </c>
      <c r="AG60" s="62">
        <f>'Glad70-before-LQ'!AG60*$CG60*AG$93</f>
        <v>0.77337570544485</v>
      </c>
      <c r="AH60" s="62">
        <f>'Glad70-before-LQ'!AH60*$CG60*AH$93</f>
        <v>11.7041234058141</v>
      </c>
      <c r="AI60" s="62">
        <f>'Glad70-before-LQ'!AI60*$CG60*AI$93</f>
        <v>5.49876638826513</v>
      </c>
      <c r="AJ60" s="62">
        <f>'Glad70-before-LQ'!AJ60*$CG60*AJ$93</f>
        <v>4.05369314657328</v>
      </c>
      <c r="AK60" s="62">
        <f>'Glad70-before-LQ'!AK60*$CG60*AK$93</f>
        <v>6.3724375233906</v>
      </c>
      <c r="AL60" s="62">
        <f>'Glad70-before-LQ'!AL60*$CG60*AL$93</f>
        <v>3.02349340174601</v>
      </c>
      <c r="AM60" s="62">
        <f>'Glad70-before-LQ'!AM60*$CG60*AM$93</f>
        <v>11.6526472575405</v>
      </c>
      <c r="AN60" s="62">
        <f>'Glad70-before-LQ'!AN60*$CG60*AN$93</f>
        <v>3.10099218835846</v>
      </c>
      <c r="AO60" s="62">
        <f>'Glad70-before-LQ'!AO60*$CG60*AO$93</f>
        <v>4.88206159651118</v>
      </c>
      <c r="AP60" s="62">
        <f>'Glad70-before-LQ'!AP60*$CG60*AP$93</f>
        <v>2.03548707681838</v>
      </c>
      <c r="AQ60" s="62">
        <f>'Glad70-before-LQ'!AQ60*$CG60*AQ$93</f>
        <v>1.66635298093767</v>
      </c>
      <c r="AR60" s="62">
        <f>'Glad70-before-LQ'!AR60*$CG60*AR$93</f>
        <v>0.524405720616902</v>
      </c>
      <c r="AS60" s="62">
        <f>'Glad70-before-LQ'!AS60*$CG60*AS$93</f>
        <v>28.1624209778086</v>
      </c>
      <c r="AT60" s="62">
        <f>'Glad70-before-LQ'!AT60*$CG60*AT$93</f>
        <v>0.175486282516444</v>
      </c>
      <c r="AU60" s="62">
        <f>'Glad70-before-LQ'!AU60*$CG60*AU$93</f>
        <v>0.134237423200199</v>
      </c>
      <c r="AV60" s="62">
        <f>'Glad70-before-LQ'!AV60*$CG60*AV$93</f>
        <v>0.0303968403063429</v>
      </c>
      <c r="AW60" s="62">
        <f>'Glad70-before-LQ'!AW60*$CG60*AW$93</f>
        <v>0.0105720320632175</v>
      </c>
      <c r="AX60" s="62">
        <f>'Glad70-before-LQ'!AX60*$CG60*AX$93</f>
        <v>0.09372135577909441</v>
      </c>
      <c r="AY60" s="62">
        <f>'Glad70-before-LQ'!AY60*$CG60*AY$93</f>
        <v>0.442152072840582</v>
      </c>
      <c r="AZ60" s="62">
        <f>'Glad70-before-LQ'!AZ60*$CG60*AZ$93</f>
        <v>1.6004072599981</v>
      </c>
      <c r="BA60" s="62">
        <f>'Glad70-before-LQ'!BA60*$CG60*BA$93</f>
        <v>1.21135066108476</v>
      </c>
      <c r="BB60" s="62">
        <f>'Glad70-before-LQ'!BB60*$CG60*BB$93</f>
        <v>0.823127556578464</v>
      </c>
      <c r="BC60" s="62">
        <f>'Glad70-before-LQ'!BC60*$CG60*BC$93</f>
        <v>4.70761767323046</v>
      </c>
      <c r="BD60" s="62">
        <f>'Glad70-before-LQ'!BD60*$CG60*BD$93</f>
        <v>1.56557389202436</v>
      </c>
      <c r="BE60" s="62">
        <f>'Glad70-before-LQ'!BE60*$CG60*BE$93</f>
        <v>35.7795164586108</v>
      </c>
      <c r="BF60" s="62">
        <f>'Glad70-before-LQ'!BF60*$CG60*BF$93</f>
        <v>0.31062237054108</v>
      </c>
      <c r="BG60" s="62">
        <f>'Glad70-before-LQ'!BG60*$CG60*BG$93</f>
        <v>14.4250964665482</v>
      </c>
      <c r="BH60" s="62">
        <f>'Glad70-before-LQ'!BH60*$CG60*BH$93</f>
        <v>3.57547833411816</v>
      </c>
      <c r="BI60" s="62">
        <f>'Glad70-before-LQ'!BI60*$CG60*BI$93</f>
        <v>3.02099750460454</v>
      </c>
      <c r="BJ60" s="62">
        <f>'Glad70-before-LQ'!BJ60*$CG60*BJ$93</f>
        <v>0.0006509337214313839</v>
      </c>
      <c r="BK60" s="62">
        <f>'Glad70-before-LQ'!BK60*$CG60*BK$93</f>
        <v>8.95264716377136</v>
      </c>
      <c r="BL60" s="62">
        <f>'Glad70-before-LQ'!BL60*$CG60*BL$93</f>
        <v>20.3154273215056</v>
      </c>
      <c r="BM60" s="62">
        <f>'Glad70-before-LQ'!BM60*$CG60*BM$93</f>
        <v>2.54850255603389</v>
      </c>
      <c r="BN60" s="62">
        <f>'Glad70-before-LQ'!BN60*$CG60*BN$93</f>
        <v>0.333228390874618</v>
      </c>
      <c r="BO60" s="62">
        <f>'Glad70-before-LQ'!BO60*$CG60*BO$93</f>
        <v>22.819566772551</v>
      </c>
      <c r="BP60" s="62">
        <f>'Glad70-before-LQ'!BP60*$CG60*BP$93</f>
        <v>6.29202142215666</v>
      </c>
      <c r="BQ60" s="62">
        <f>'Glad70-before-LQ'!BQ60*$CG60*BQ$93</f>
        <v>0.259517439497467</v>
      </c>
      <c r="BR60" s="62">
        <f>'Glad70-before-LQ'!BR60*$CG60*BR$93</f>
        <v>1.06042908267233</v>
      </c>
      <c r="BS60" s="62">
        <f>'Glad70-before-LQ'!BS60*$CG60*BS$93</f>
        <v>0.125539992480218</v>
      </c>
      <c r="BT60" s="62">
        <f>'Glad70-before-LQ'!BT60*$CG60*BT$93</f>
        <v>2.53675002628357</v>
      </c>
      <c r="BU60" s="62">
        <f>'Glad70-before-LQ'!BU60*$CG60*BU$93</f>
        <v>2.48190648051406</v>
      </c>
      <c r="BV60" s="4">
        <f>SUM(D60:BU60)</f>
        <v>269.962132784229</v>
      </c>
      <c r="BW60" s="66">
        <f>'Glad-base'!BW60*'Households'!$B$3/'Households'!$B$7</f>
        <v>7.52185166116375</v>
      </c>
      <c r="BX60" s="66">
        <f>'Glad-base'!BX60*'Households'!$B$3/'Households'!$B$7</f>
        <v>12.6556441365911</v>
      </c>
      <c r="BY60" s="66">
        <f>'Glad-base'!BY60*'Businesses'!$B$4/'Businesses'!$C$4</f>
        <v>0.365996556291448</v>
      </c>
      <c r="BZ60" s="66">
        <f>'Glad-base'!BZ60*'Households'!$B$3/'Households'!$B$7</f>
        <v>0.0167518205870237</v>
      </c>
      <c r="CA60" s="66">
        <f>'Glad-base'!CA60*'Households'!$B$3/'Households'!$B$7</f>
        <v>0.154852013141092</v>
      </c>
      <c r="CB60" s="66">
        <f>'Glad-base'!CB60*'Glad-id-output'!B58/'Glad-id-output'!E58</f>
        <v>0</v>
      </c>
      <c r="CC60" s="62">
        <f>'Exports'!D61</f>
        <v>13.9</v>
      </c>
      <c r="CD60" s="4">
        <f>SUM(BW60:CC60)</f>
        <v>34.6150961877744</v>
      </c>
      <c r="CE60" s="4">
        <f>SUM(CD60,BV60)</f>
        <v>304.577228972003</v>
      </c>
      <c r="CF60" s="67">
        <v>0.00583963696838977</v>
      </c>
      <c r="CG60" s="67">
        <f>'Glad-id-output'!I58</f>
        <v>0.8</v>
      </c>
    </row>
    <row r="61" ht="20.05" customHeight="1">
      <c r="A61" t="s" s="58">
        <v>1</v>
      </c>
      <c r="B61" s="59">
        <v>57</v>
      </c>
      <c r="C61" t="s" s="60">
        <v>214</v>
      </c>
      <c r="D61" s="61">
        <f>'Glad70-before-LQ'!D61*$CG61*D$93</f>
        <v>0.0883963027619708</v>
      </c>
      <c r="E61" s="62">
        <f>'Glad70-before-LQ'!E61*$CG61*E$93</f>
        <v>0.0601413667236305</v>
      </c>
      <c r="F61" s="62">
        <f>'Glad70-before-LQ'!F61*$CG61*F$93</f>
        <v>1.28263922797893e-05</v>
      </c>
      <c r="G61" s="62">
        <f>'Glad70-before-LQ'!G61*$CG61*G$93</f>
        <v>0.0195622962413669</v>
      </c>
      <c r="H61" s="62">
        <f>'Glad70-before-LQ'!H61*$CG61*H$93</f>
        <v>0.0262554613865729</v>
      </c>
      <c r="I61" s="62">
        <f>'Glad70-before-LQ'!I61*$CG61*I$93</f>
        <v>0.00690087857452906</v>
      </c>
      <c r="J61" s="62">
        <f>'Glad70-before-LQ'!J61*$CG61*J$93</f>
        <v>0.870502273728742</v>
      </c>
      <c r="K61" s="63">
        <f>'Glad70-before-LQ'!K61*$CG61*K$93</f>
        <v>0.0929581740333323</v>
      </c>
      <c r="L61" s="62">
        <f>'Glad70-before-LQ'!L61*$CG61*L$93</f>
        <v>0.00596653115763642</v>
      </c>
      <c r="M61" s="62">
        <f>'Glad70-before-LQ'!M61*$CG61*M$93</f>
        <v>0.00783076623168656</v>
      </c>
      <c r="N61" s="62">
        <f>'Glad70-before-LQ'!N61*$CG61*N$93</f>
        <v>0.106269746581195</v>
      </c>
      <c r="O61" s="62">
        <f>'Glad70-before-LQ'!O61*$CG61*O$93</f>
        <v>0.0981156555296874</v>
      </c>
      <c r="P61" s="62">
        <f>'Glad70-before-LQ'!P61*$CG61*P$93</f>
        <v>0.008331408518271509</v>
      </c>
      <c r="Q61" s="62">
        <f>'Glad70-before-LQ'!Q61*$CG61*Q$93</f>
        <v>0.0150369516940631</v>
      </c>
      <c r="R61" s="62">
        <f>'Glad70-before-LQ'!R61*$CG61*R$93</f>
        <v>0.00823303838469366</v>
      </c>
      <c r="S61" s="62">
        <f>'Glad70-before-LQ'!S61*$CG61*S$93</f>
        <v>0.009111158334709201</v>
      </c>
      <c r="T61" s="62">
        <f>'Glad70-before-LQ'!T61*$CG61*T$93</f>
        <v>0.0465567688520348</v>
      </c>
      <c r="U61" s="62">
        <f>'Glad70-before-LQ'!U61*$CG61*U$93</f>
        <v>0.960415379222444</v>
      </c>
      <c r="V61" s="62">
        <f>'Glad70-before-LQ'!V61*$CG61*V$93</f>
        <v>0.0192131997769156</v>
      </c>
      <c r="W61" s="62">
        <f>'Glad70-before-LQ'!W61*$CG61*W$93</f>
        <v>1.31582432758436</v>
      </c>
      <c r="X61" s="64">
        <f>'Glad70-before-LQ'!X61*$CG61*X$93</f>
        <v>0</v>
      </c>
      <c r="Y61" s="62">
        <f>'Glad70-before-LQ'!Y61*$CG61*Y$93</f>
        <v>0.163146965800889</v>
      </c>
      <c r="Z61" s="62">
        <f>'Glad70-before-LQ'!Z61*$CG61*Z$93</f>
        <v>0.0369055619813399</v>
      </c>
      <c r="AA61" s="62">
        <f>'Glad70-before-LQ'!AA61*$CG61*AA$93</f>
        <v>0.0403710173150124</v>
      </c>
      <c r="AB61" s="62">
        <f>'Glad70-before-LQ'!AB61*$CG61*AB$93</f>
        <v>0.00352297230694763</v>
      </c>
      <c r="AC61" s="65">
        <f>'Glad70-before-LQ'!AC61*$CG61*AC$93</f>
        <v>0.045212822177994</v>
      </c>
      <c r="AD61" s="62">
        <f>'Glad70-before-LQ'!AD61*$CG61*AD$93</f>
        <v>0.0024915758172018</v>
      </c>
      <c r="AE61" s="62">
        <f>'Glad70-before-LQ'!AE61*$CG61*AE$93</f>
        <v>0.0173529990027296</v>
      </c>
      <c r="AF61" s="62">
        <f>'Glad70-before-LQ'!AF61*$CG61*AF$93</f>
        <v>0.333087277072221</v>
      </c>
      <c r="AG61" s="62">
        <f>'Glad70-before-LQ'!AG61*$CG61*AG$93</f>
        <v>0.322539710662316</v>
      </c>
      <c r="AH61" s="62">
        <f>'Glad70-before-LQ'!AH61*$CG61*AH$93</f>
        <v>1.97360812146343</v>
      </c>
      <c r="AI61" s="62">
        <f>'Glad70-before-LQ'!AI61*$CG61*AI$93</f>
        <v>2.31863655501185</v>
      </c>
      <c r="AJ61" s="62">
        <f>'Glad70-before-LQ'!AJ61*$CG61*AJ$93</f>
        <v>1.49699903960782</v>
      </c>
      <c r="AK61" s="62">
        <f>'Glad70-before-LQ'!AK61*$CG61*AK$93</f>
        <v>1.10686286728424</v>
      </c>
      <c r="AL61" s="62">
        <f>'Glad70-before-LQ'!AL61*$CG61*AL$93</f>
        <v>1.82319949441302</v>
      </c>
      <c r="AM61" s="62">
        <f>'Glad70-before-LQ'!AM61*$CG61*AM$93</f>
        <v>1.08510067348376</v>
      </c>
      <c r="AN61" s="62">
        <f>'Glad70-before-LQ'!AN61*$CG61*AN$93</f>
        <v>0.233076626663735</v>
      </c>
      <c r="AO61" s="62">
        <f>'Glad70-before-LQ'!AO61*$CG61*AO$93</f>
        <v>0.8367493506046531</v>
      </c>
      <c r="AP61" s="62">
        <f>'Glad70-before-LQ'!AP61*$CG61*AP$93</f>
        <v>0.329214497785286</v>
      </c>
      <c r="AQ61" s="62">
        <f>'Glad70-before-LQ'!AQ61*$CG61*AQ$93</f>
        <v>0.0446941267627124</v>
      </c>
      <c r="AR61" s="62">
        <f>'Glad70-before-LQ'!AR61*$CG61*AR$93</f>
        <v>0.196294698218961</v>
      </c>
      <c r="AS61" s="62">
        <f>'Glad70-before-LQ'!AS61*$CG61*AS$93</f>
        <v>4.11007385404962</v>
      </c>
      <c r="AT61" s="62">
        <f>'Glad70-before-LQ'!AT61*$CG61*AT$93</f>
        <v>0.00226428443111202</v>
      </c>
      <c r="AU61" s="62">
        <f>'Glad70-before-LQ'!AU61*$CG61*AU$93</f>
        <v>0.00642888633345295</v>
      </c>
      <c r="AV61" s="62">
        <f>'Glad70-before-LQ'!AV61*$CG61*AV$93</f>
        <v>0.000331641451919544</v>
      </c>
      <c r="AW61" s="62">
        <f>'Glad70-before-LQ'!AW61*$CG61*AW$93</f>
        <v>0.000139142227660746</v>
      </c>
      <c r="AX61" s="62">
        <f>'Glad70-before-LQ'!AX61*$CG61*AX$93</f>
        <v>0.0398410632827139</v>
      </c>
      <c r="AY61" s="62">
        <f>'Glad70-before-LQ'!AY61*$CG61*AY$93</f>
        <v>0.0032934985812088</v>
      </c>
      <c r="AZ61" s="62">
        <f>'Glad70-before-LQ'!AZ61*$CG61*AZ$93</f>
        <v>0.00372608124965662</v>
      </c>
      <c r="BA61" s="62">
        <f>'Glad70-before-LQ'!BA61*$CG61*BA$93</f>
        <v>0.00187755253741513</v>
      </c>
      <c r="BB61" s="62">
        <f>'Glad70-before-LQ'!BB61*$CG61*BB$93</f>
        <v>0.0153937984558451</v>
      </c>
      <c r="BC61" s="62">
        <f>'Glad70-before-LQ'!BC61*$CG61*BC$93</f>
        <v>1.1819943481941</v>
      </c>
      <c r="BD61" s="62">
        <f>'Glad70-before-LQ'!BD61*$CG61*BD$93</f>
        <v>4.17829566994236</v>
      </c>
      <c r="BE61" s="62">
        <f>'Glad70-before-LQ'!BE61*$CG61*BE$93</f>
        <v>3.73633876834304</v>
      </c>
      <c r="BF61" s="62">
        <f>'Glad70-before-LQ'!BF61*$CG61*BF$93</f>
        <v>0.0010085103182079</v>
      </c>
      <c r="BG61" s="62">
        <f>'Glad70-before-LQ'!BG61*$CG61*BG$93</f>
        <v>0.238008779080151</v>
      </c>
      <c r="BH61" s="62">
        <f>'Glad70-before-LQ'!BH61*$CG61*BH$93</f>
        <v>1.37827307909709</v>
      </c>
      <c r="BI61" s="62">
        <f>'Glad70-before-LQ'!BI61*$CG61*BI$93</f>
        <v>0.73550247190258</v>
      </c>
      <c r="BJ61" s="62">
        <f>'Glad70-before-LQ'!BJ61*$CG61*BJ$93</f>
        <v>0.0022595287209343</v>
      </c>
      <c r="BK61" s="62">
        <f>'Glad70-before-LQ'!BK61*$CG61*BK$93</f>
        <v>2.05078612863315</v>
      </c>
      <c r="BL61" s="62">
        <f>'Glad70-before-LQ'!BL61*$CG61*BL$93</f>
        <v>3.9327242255861</v>
      </c>
      <c r="BM61" s="62">
        <f>'Glad70-before-LQ'!BM61*$CG61*BM$93</f>
        <v>0.427948396469126</v>
      </c>
      <c r="BN61" s="62">
        <f>'Glad70-before-LQ'!BN61*$CG61*BN$93</f>
        <v>0.0529507716828181</v>
      </c>
      <c r="BO61" s="62">
        <f>'Glad70-before-LQ'!BO61*$CG61*BO$93</f>
        <v>5.19704534336162</v>
      </c>
      <c r="BP61" s="62">
        <f>'Glad70-before-LQ'!BP61*$CG61*BP$93</f>
        <v>2.48924136360223</v>
      </c>
      <c r="BQ61" s="62">
        <f>'Glad70-before-LQ'!BQ61*$CG61*BQ$93</f>
        <v>0.0152984977359875</v>
      </c>
      <c r="BR61" s="62">
        <f>'Glad70-before-LQ'!BR61*$CG61*BR$93</f>
        <v>0.225702484920747</v>
      </c>
      <c r="BS61" s="62">
        <f>'Glad70-before-LQ'!BS61*$CG61*BS$93</f>
        <v>0.0343122495454913</v>
      </c>
      <c r="BT61" s="62">
        <f>'Glad70-before-LQ'!BT61*$CG61*BT$93</f>
        <v>0.122306493313619</v>
      </c>
      <c r="BU61" s="62">
        <f>'Glad70-before-LQ'!BU61*$CG61*BU$93</f>
        <v>1.16242103513496</v>
      </c>
      <c r="BV61" s="4">
        <f>SUM(D61:BU61)</f>
        <v>47.5204894133312</v>
      </c>
      <c r="BW61" s="66">
        <f>'Glad-base'!BW61*'Households'!$B$3/'Households'!$B$7</f>
        <v>4.16230092667353</v>
      </c>
      <c r="BX61" s="66">
        <f>'Glad-base'!BX61*'Households'!$B$3/'Households'!$B$7</f>
        <v>0.000319744788877446</v>
      </c>
      <c r="BY61" s="66">
        <f>'Glad-base'!BY61*'Businesses'!$B$4/'Businesses'!$C$4</f>
        <v>0.07783455380235341</v>
      </c>
      <c r="BZ61" s="66">
        <f>'Glad-base'!BZ61*'Households'!$B$3/'Households'!$B$7</f>
        <v>0.00226836685890834</v>
      </c>
      <c r="CA61" s="66">
        <f>'Glad-base'!CA61*'Households'!$B$3/'Households'!$B$7</f>
        <v>0.0336421673944387</v>
      </c>
      <c r="CB61" s="66">
        <f>'Glad-base'!CB61*'Glad-id-output'!B59/'Glad-id-output'!E59</f>
        <v>0</v>
      </c>
      <c r="CC61" s="62">
        <f>'Exports'!D62</f>
        <v>2.3</v>
      </c>
      <c r="CD61" s="4">
        <f>SUM(BW61:CC61)</f>
        <v>6.57636575951811</v>
      </c>
      <c r="CE61" s="4">
        <f>SUM(CD61,BV61)</f>
        <v>54.0968551728493</v>
      </c>
      <c r="CF61" s="67">
        <v>0.00371168838997822</v>
      </c>
      <c r="CG61" s="67">
        <f>'Glad-id-output'!I59</f>
        <v>0.600648161669341</v>
      </c>
    </row>
    <row r="62" ht="20.05" customHeight="1">
      <c r="A62" t="s" s="58">
        <v>1</v>
      </c>
      <c r="B62" s="59">
        <v>58</v>
      </c>
      <c r="C62" t="s" s="60">
        <v>215</v>
      </c>
      <c r="D62" s="61">
        <f>'Glad70-before-LQ'!D62*$CG62*D$93</f>
        <v>0.09940511734410989</v>
      </c>
      <c r="E62" s="62">
        <f>'Glad70-before-LQ'!E62*$CG62*E$93</f>
        <v>0.0146678099835594</v>
      </c>
      <c r="F62" s="62">
        <f>'Glad70-before-LQ'!F62*$CG62*F$93</f>
        <v>0.000119737124452142</v>
      </c>
      <c r="G62" s="62">
        <f>'Glad70-before-LQ'!G62*$CG62*G$93</f>
        <v>0.0177547145604681</v>
      </c>
      <c r="H62" s="62">
        <f>'Glad70-before-LQ'!H62*$CG62*H$93</f>
        <v>0.01073021584475</v>
      </c>
      <c r="I62" s="62">
        <f>'Glad70-before-LQ'!I62*$CG62*I$93</f>
        <v>0.382228635714181</v>
      </c>
      <c r="J62" s="62">
        <f>'Glad70-before-LQ'!J62*$CG62*J$93</f>
        <v>6.90625471839257</v>
      </c>
      <c r="K62" s="63">
        <f>'Glad70-before-LQ'!K62*$CG62*K$93</f>
        <v>1.33040212565126</v>
      </c>
      <c r="L62" s="62">
        <f>'Glad70-before-LQ'!L62*$CG62*L$93</f>
        <v>0.252859371573738</v>
      </c>
      <c r="M62" s="62">
        <f>'Glad70-before-LQ'!M62*$CG62*M$93</f>
        <v>0.0349009745766643</v>
      </c>
      <c r="N62" s="62">
        <f>'Glad70-before-LQ'!N62*$CG62*N$93</f>
        <v>0.0357650257533931</v>
      </c>
      <c r="O62" s="62">
        <f>'Glad70-before-LQ'!O62*$CG62*O$93</f>
        <v>0.0366517926008366</v>
      </c>
      <c r="P62" s="62">
        <f>'Glad70-before-LQ'!P62*$CG62*P$93</f>
        <v>0.000600231938681211</v>
      </c>
      <c r="Q62" s="62">
        <f>'Glad70-before-LQ'!Q62*$CG62*Q$93</f>
        <v>0.00816204320874964</v>
      </c>
      <c r="R62" s="62">
        <f>'Glad70-before-LQ'!R62*$CG62*R$93</f>
        <v>0.011631129470179</v>
      </c>
      <c r="S62" s="62">
        <f>'Glad70-before-LQ'!S62*$CG62*S$93</f>
        <v>0.0104413982574615</v>
      </c>
      <c r="T62" s="62">
        <f>'Glad70-before-LQ'!T62*$CG62*T$93</f>
        <v>0.332527248375137</v>
      </c>
      <c r="U62" s="62">
        <f>'Glad70-before-LQ'!U62*$CG62*U$93</f>
        <v>2.71388739095273</v>
      </c>
      <c r="V62" s="62">
        <f>'Glad70-before-LQ'!V62*$CG62*V$93</f>
        <v>0.0391156282576654</v>
      </c>
      <c r="W62" s="62">
        <f>'Glad70-before-LQ'!W62*$CG62*W$93</f>
        <v>0.594188766181315</v>
      </c>
      <c r="X62" s="64">
        <f>'Glad70-before-LQ'!X62*$CG62*X$93</f>
        <v>0</v>
      </c>
      <c r="Y62" s="62">
        <f>'Glad70-before-LQ'!Y62*$CG62*Y$93</f>
        <v>0.402801456777868</v>
      </c>
      <c r="Z62" s="62">
        <f>'Glad70-before-LQ'!Z62*$CG62*Z$93</f>
        <v>0.174201777646588</v>
      </c>
      <c r="AA62" s="62">
        <f>'Glad70-before-LQ'!AA62*$CG62*AA$93</f>
        <v>0.0484232289335533</v>
      </c>
      <c r="AB62" s="62">
        <f>'Glad70-before-LQ'!AB62*$CG62*AB$93</f>
        <v>0.000631874038595458</v>
      </c>
      <c r="AC62" s="65">
        <f>'Glad70-before-LQ'!AC62*$CG62*AC$93</f>
        <v>0.326207215397647</v>
      </c>
      <c r="AD62" s="62">
        <f>'Glad70-before-LQ'!AD62*$CG62*AD$93</f>
        <v>8.90683776809613e-05</v>
      </c>
      <c r="AE62" s="62">
        <f>'Glad70-before-LQ'!AE62*$CG62*AE$93</f>
        <v>0.201481416591553</v>
      </c>
      <c r="AF62" s="62">
        <f>'Glad70-before-LQ'!AF62*$CG62*AF$93</f>
        <v>0.000170644784952085</v>
      </c>
      <c r="AG62" s="62">
        <f>'Glad70-before-LQ'!AG62*$CG62*AG$93</f>
        <v>0.801175117322434</v>
      </c>
      <c r="AH62" s="62">
        <f>'Glad70-before-LQ'!AH62*$CG62*AH$93</f>
        <v>3.20037431887038</v>
      </c>
      <c r="AI62" s="62">
        <f>'Glad70-before-LQ'!AI62*$CG62*AI$93</f>
        <v>0.926995915719518</v>
      </c>
      <c r="AJ62" s="62">
        <f>'Glad70-before-LQ'!AJ62*$CG62*AJ$93</f>
        <v>0.385588421145604</v>
      </c>
      <c r="AK62" s="62">
        <f>'Glad70-before-LQ'!AK62*$CG62*AK$93</f>
        <v>0.862652144458126</v>
      </c>
      <c r="AL62" s="62">
        <f>'Glad70-before-LQ'!AL62*$CG62*AL$93</f>
        <v>0.009714598887612081</v>
      </c>
      <c r="AM62" s="62">
        <f>'Glad70-before-LQ'!AM62*$CG62*AM$93</f>
        <v>0.0268182027922181</v>
      </c>
      <c r="AN62" s="62">
        <f>'Glad70-before-LQ'!AN62*$CG62*AN$93</f>
        <v>4.64213625684658</v>
      </c>
      <c r="AO62" s="62">
        <f>'Glad70-before-LQ'!AO62*$CG62*AO$93</f>
        <v>0.452367470793503</v>
      </c>
      <c r="AP62" s="62">
        <f>'Glad70-before-LQ'!AP62*$CG62*AP$93</f>
        <v>0.0574041041849458</v>
      </c>
      <c r="AQ62" s="62">
        <f>'Glad70-before-LQ'!AQ62*$CG62*AQ$93</f>
        <v>0.00030580698739796</v>
      </c>
      <c r="AR62" s="62">
        <f>'Glad70-before-LQ'!AR62*$CG62*AR$93</f>
        <v>0.205900702748283</v>
      </c>
      <c r="AS62" s="62">
        <f>'Glad70-before-LQ'!AS62*$CG62*AS$93</f>
        <v>4.44717854729286</v>
      </c>
      <c r="AT62" s="62">
        <f>'Glad70-before-LQ'!AT62*$CG62*AT$93</f>
        <v>0.00229765574776828</v>
      </c>
      <c r="AU62" s="62">
        <f>'Glad70-before-LQ'!AU62*$CG62*AU$93</f>
        <v>0.00630618458868552</v>
      </c>
      <c r="AV62" s="62">
        <f>'Glad70-before-LQ'!AV62*$CG62*AV$93</f>
        <v>0.226810841709564</v>
      </c>
      <c r="AW62" s="62">
        <f>'Glad70-before-LQ'!AW62*$CG62*AW$93</f>
        <v>0.000165338302585565</v>
      </c>
      <c r="AX62" s="62">
        <f>'Glad70-before-LQ'!AX62*$CG62*AX$93</f>
        <v>0.0529539290386019</v>
      </c>
      <c r="AY62" s="62">
        <f>'Glad70-before-LQ'!AY62*$CG62*AY$93</f>
        <v>0.00118290537683059</v>
      </c>
      <c r="AZ62" s="62">
        <f>'Glad70-before-LQ'!AZ62*$CG62*AZ$93</f>
        <v>0.0845306319533452</v>
      </c>
      <c r="BA62" s="62">
        <f>'Glad70-before-LQ'!BA62*$CG62*BA$93</f>
        <v>0.0429922735440101</v>
      </c>
      <c r="BB62" s="62">
        <f>'Glad70-before-LQ'!BB62*$CG62*BB$93</f>
        <v>0.202581808236097</v>
      </c>
      <c r="BC62" s="62">
        <f>'Glad70-before-LQ'!BC62*$CG62*BC$93</f>
        <v>0.45293791199966</v>
      </c>
      <c r="BD62" s="62">
        <f>'Glad70-before-LQ'!BD62*$CG62*BD$93</f>
        <v>0.11377258491172</v>
      </c>
      <c r="BE62" s="62">
        <f>'Glad70-before-LQ'!BE62*$CG62*BE$93</f>
        <v>5.55506611658232</v>
      </c>
      <c r="BF62" s="62">
        <f>'Glad70-before-LQ'!BF62*$CG62*BF$93</f>
        <v>0.0717716252909421</v>
      </c>
      <c r="BG62" s="62">
        <f>'Glad70-before-LQ'!BG62*$CG62*BG$93</f>
        <v>1.30125574251963</v>
      </c>
      <c r="BH62" s="62">
        <f>'Glad70-before-LQ'!BH62*$CG62*BH$93</f>
        <v>0.3573838658655</v>
      </c>
      <c r="BI62" s="62">
        <f>'Glad70-before-LQ'!BI62*$CG62*BI$93</f>
        <v>4.2403280613403</v>
      </c>
      <c r="BJ62" s="62">
        <f>'Glad70-before-LQ'!BJ62*$CG62*BJ$93</f>
        <v>0.0047011560971867</v>
      </c>
      <c r="BK62" s="62">
        <f>'Glad70-before-LQ'!BK62*$CG62*BK$93</f>
        <v>1.00740806478623</v>
      </c>
      <c r="BL62" s="62">
        <f>'Glad70-before-LQ'!BL62*$CG62*BL$93</f>
        <v>4.84493149676322</v>
      </c>
      <c r="BM62" s="62">
        <f>'Glad70-before-LQ'!BM62*$CG62*BM$93</f>
        <v>0.512972477909316</v>
      </c>
      <c r="BN62" s="62">
        <f>'Glad70-before-LQ'!BN62*$CG62*BN$93</f>
        <v>0.069127083619146</v>
      </c>
      <c r="BO62" s="62">
        <f>'Glad70-before-LQ'!BO62*$CG62*BO$93</f>
        <v>1.72964525321088</v>
      </c>
      <c r="BP62" s="62">
        <f>'Glad70-before-LQ'!BP62*$CG62*BP$93</f>
        <v>0.880534744318141</v>
      </c>
      <c r="BQ62" s="62">
        <f>'Glad70-before-LQ'!BQ62*$CG62*BQ$93</f>
        <v>0.0127842103219032</v>
      </c>
      <c r="BR62" s="62">
        <f>'Glad70-before-LQ'!BR62*$CG62*BR$93</f>
        <v>0.012117771676454</v>
      </c>
      <c r="BS62" s="62">
        <f>'Glad70-before-LQ'!BS62*$CG62*BS$93</f>
        <v>0.00377984042954958</v>
      </c>
      <c r="BT62" s="62">
        <f>'Glad70-before-LQ'!BT62*$CG62*BT$93</f>
        <v>0.989160180326394</v>
      </c>
      <c r="BU62" s="62">
        <f>'Glad70-before-LQ'!BU62*$CG62*BU$93</f>
        <v>0.441179633476768</v>
      </c>
      <c r="BV62" s="4">
        <f>SUM(D62:BU62)</f>
        <v>53.2255917563025</v>
      </c>
      <c r="BW62" s="66">
        <f>'Glad-base'!BW62*'Households'!$B$3/'Households'!$B$7</f>
        <v>4.51648709564367</v>
      </c>
      <c r="BX62" s="66">
        <f>'Glad-base'!BX62*'Households'!$B$3/'Households'!$B$7</f>
        <v>205.735321112255</v>
      </c>
      <c r="BY62" s="66">
        <f>'Glad-base'!BY62*'Businesses'!$B$4/'Businesses'!$C$4</f>
        <v>2.54744706472294</v>
      </c>
      <c r="BZ62" s="66">
        <f>'Glad-base'!BZ62*'Households'!$B$3/'Households'!$B$7</f>
        <v>0.101624208599382</v>
      </c>
      <c r="CA62" s="66">
        <f>'Glad-base'!CA62*'Households'!$B$3/'Households'!$B$7</f>
        <v>0.528610086055613</v>
      </c>
      <c r="CB62" s="66">
        <f>'Glad-base'!CB62*'Glad-id-output'!B60/'Glad-id-output'!E60</f>
        <v>0</v>
      </c>
      <c r="CC62" s="62">
        <f>'Exports'!D63</f>
        <v>6.5</v>
      </c>
      <c r="CD62" s="4">
        <f>SUM(BW62:CC62)</f>
        <v>219.929489567277</v>
      </c>
      <c r="CE62" s="4">
        <f>SUM(CD62,BV62)</f>
        <v>273.155081323580</v>
      </c>
      <c r="CF62" s="67">
        <v>0.00310734208929559</v>
      </c>
      <c r="CG62" s="67">
        <f>'Glad-id-output'!I60</f>
        <v>0.5600000000000001</v>
      </c>
    </row>
    <row r="63" ht="20.05" customHeight="1">
      <c r="A63" t="s" s="58">
        <v>1</v>
      </c>
      <c r="B63" s="59">
        <v>59</v>
      </c>
      <c r="C63" t="s" s="60">
        <v>60</v>
      </c>
      <c r="D63" s="61">
        <f>'Glad70-before-LQ'!D63*$CG63*D$93</f>
        <v>0</v>
      </c>
      <c r="E63" s="62">
        <f>'Glad70-before-LQ'!E63*$CG63*E$93</f>
        <v>0</v>
      </c>
      <c r="F63" s="62">
        <f>'Glad70-before-LQ'!F63*$CG63*F$93</f>
        <v>0</v>
      </c>
      <c r="G63" s="62">
        <f>'Glad70-before-LQ'!G63*$CG63*G$93</f>
        <v>3.99485051399298e-09</v>
      </c>
      <c r="H63" s="62">
        <f>'Glad70-before-LQ'!H63*$CG63*H$93</f>
        <v>3.21495282448204e-07</v>
      </c>
      <c r="I63" s="62">
        <f>'Glad70-before-LQ'!I63*$CG63*I$93</f>
        <v>3.88898532472228e-06</v>
      </c>
      <c r="J63" s="62">
        <f>'Glad70-before-LQ'!J63*$CG63*J$93</f>
        <v>4.55714539924694e-05</v>
      </c>
      <c r="K63" s="63">
        <f>'Glad70-before-LQ'!K63*$CG63*K$93</f>
        <v>8.76534730668685e-06</v>
      </c>
      <c r="L63" s="62">
        <f>'Glad70-before-LQ'!L63*$CG63*L$93</f>
        <v>2.60425706481558e-06</v>
      </c>
      <c r="M63" s="62">
        <f>'Glad70-before-LQ'!M63*$CG63*M$93</f>
        <v>2.67535702436452e-06</v>
      </c>
      <c r="N63" s="62">
        <f>'Glad70-before-LQ'!N63*$CG63*N$93</f>
        <v>2.81695094319936e-06</v>
      </c>
      <c r="O63" s="62">
        <f>'Glad70-before-LQ'!O63*$CG63*O$93</f>
        <v>2.31970274248357e-06</v>
      </c>
      <c r="P63" s="62">
        <f>'Glad70-before-LQ'!P63*$CG63*P$93</f>
        <v>5.65331424874968e-07</v>
      </c>
      <c r="Q63" s="62">
        <f>'Glad70-before-LQ'!Q63*$CG63*Q$93</f>
        <v>1.17157109790782e-06</v>
      </c>
      <c r="R63" s="62">
        <f>'Glad70-before-LQ'!R63*$CG63*R$93</f>
        <v>3.46603696790066e-07</v>
      </c>
      <c r="S63" s="62">
        <f>'Glad70-before-LQ'!S63*$CG63*S$93</f>
        <v>7.29174697924269e-07</v>
      </c>
      <c r="T63" s="62">
        <f>'Glad70-before-LQ'!T63*$CG63*T$93</f>
        <v>6.40147145062083e-06</v>
      </c>
      <c r="U63" s="62">
        <f>'Glad70-before-LQ'!U63*$CG63*U$93</f>
        <v>0.000101420267728112</v>
      </c>
      <c r="V63" s="62">
        <f>'Glad70-before-LQ'!V63*$CG63*V$93</f>
        <v>1.60484188478218e-06</v>
      </c>
      <c r="W63" s="62">
        <f>'Glad70-before-LQ'!W63*$CG63*W$93</f>
        <v>7.35106068978708e-05</v>
      </c>
      <c r="X63" s="64">
        <f>'Glad70-before-LQ'!X63*$CG63*X$93</f>
        <v>0</v>
      </c>
      <c r="Y63" s="62">
        <f>'Glad70-before-LQ'!Y63*$CG63*Y$93</f>
        <v>3.13783256320761e-05</v>
      </c>
      <c r="Z63" s="62">
        <f>'Glad70-before-LQ'!Z63*$CG63*Z$93</f>
        <v>4.53376027612978e-06</v>
      </c>
      <c r="AA63" s="62">
        <f>'Glad70-before-LQ'!AA63*$CG63*AA$93</f>
        <v>3.03282445798518e-05</v>
      </c>
      <c r="AB63" s="62">
        <f>'Glad70-before-LQ'!AB63*$CG63*AB$93</f>
        <v>5.82466857940967e-07</v>
      </c>
      <c r="AC63" s="65">
        <f>'Glad70-before-LQ'!AC63*$CG63*AC$93</f>
        <v>3.02471755306992e-05</v>
      </c>
      <c r="AD63" s="62">
        <f>'Glad70-before-LQ'!AD63*$CG63*AD$93</f>
        <v>8.48932621343665e-07</v>
      </c>
      <c r="AE63" s="62">
        <f>'Glad70-before-LQ'!AE63*$CG63*AE$93</f>
        <v>7.74740024526793e-07</v>
      </c>
      <c r="AF63" s="62">
        <f>'Glad70-before-LQ'!AF63*$CG63*AF$93</f>
        <v>1.31006728901523e-06</v>
      </c>
      <c r="AG63" s="62">
        <f>'Glad70-before-LQ'!AG63*$CG63*AG$93</f>
        <v>5.40839090138017e-06</v>
      </c>
      <c r="AH63" s="62">
        <f>'Glad70-before-LQ'!AH63*$CG63*AH$93</f>
        <v>1.86817158347666e-05</v>
      </c>
      <c r="AI63" s="62">
        <f>'Glad70-before-LQ'!AI63*$CG63*AI$93</f>
        <v>2.71009014532868e-05</v>
      </c>
      <c r="AJ63" s="62">
        <f>'Glad70-before-LQ'!AJ63*$CG63*AJ$93</f>
        <v>0.000224368359094302</v>
      </c>
      <c r="AK63" s="62">
        <f>'Glad70-before-LQ'!AK63*$CG63*AK$93</f>
        <v>0.000166076092155484</v>
      </c>
      <c r="AL63" s="62">
        <f>'Glad70-before-LQ'!AL63*$CG63*AL$93</f>
        <v>1.55409507664702e-05</v>
      </c>
      <c r="AM63" s="62">
        <f>'Glad70-before-LQ'!AM63*$CG63*AM$93</f>
        <v>1.95453175629732e-05</v>
      </c>
      <c r="AN63" s="62">
        <f>'Glad70-before-LQ'!AN63*$CG63*AN$93</f>
        <v>2.96834200047188e-05</v>
      </c>
      <c r="AO63" s="62">
        <f>'Glad70-before-LQ'!AO63*$CG63*AO$93</f>
        <v>4.22095533560061e-05</v>
      </c>
      <c r="AP63" s="62">
        <f>'Glad70-before-LQ'!AP63*$CG63*AP$93</f>
        <v>3.80860352265572e-05</v>
      </c>
      <c r="AQ63" s="62">
        <f>'Glad70-before-LQ'!AQ63*$CG63*AQ$93</f>
        <v>2.83824632064521e-06</v>
      </c>
      <c r="AR63" s="62">
        <f>'Glad70-before-LQ'!AR63*$CG63*AR$93</f>
        <v>1.23306482842956e-05</v>
      </c>
      <c r="AS63" s="62">
        <f>'Glad70-before-LQ'!AS63*$CG63*AS$93</f>
        <v>8.28469365197437e-05</v>
      </c>
      <c r="AT63" s="62">
        <f>'Glad70-before-LQ'!AT63*$CG63*AT$93</f>
        <v>8.915598879090719e-06</v>
      </c>
      <c r="AU63" s="62">
        <f>'Glad70-before-LQ'!AU63*$CG63*AU$93</f>
        <v>8.45767683018681e-07</v>
      </c>
      <c r="AV63" s="62">
        <f>'Glad70-before-LQ'!AV63*$CG63*AV$93</f>
        <v>0</v>
      </c>
      <c r="AW63" s="62">
        <f>'Glad70-before-LQ'!AW63*$CG63*AW$93</f>
        <v>8.37434429050047e-07</v>
      </c>
      <c r="AX63" s="62">
        <f>'Glad70-before-LQ'!AX63*$CG63*AX$93</f>
        <v>8.12353002364847e-05</v>
      </c>
      <c r="AY63" s="62">
        <f>'Glad70-before-LQ'!AY63*$CG63*AY$93</f>
        <v>1.54982530145818e-06</v>
      </c>
      <c r="AZ63" s="62">
        <f>'Glad70-before-LQ'!AZ63*$CG63*AZ$93</f>
        <v>0.000678130632738484</v>
      </c>
      <c r="BA63" s="62">
        <f>'Glad70-before-LQ'!BA63*$CG63*BA$93</f>
        <v>0.000370277718980798</v>
      </c>
      <c r="BB63" s="62">
        <f>'Glad70-before-LQ'!BB63*$CG63*BB$93</f>
        <v>9.533367445391e-05</v>
      </c>
      <c r="BC63" s="62">
        <f>'Glad70-before-LQ'!BC63*$CG63*BC$93</f>
        <v>7.59367604722931e-05</v>
      </c>
      <c r="BD63" s="62">
        <f>'Glad70-before-LQ'!BD63*$CG63*BD$93</f>
        <v>2.18719541472153e-05</v>
      </c>
      <c r="BE63" s="62">
        <f>'Glad70-before-LQ'!BE63*$CG63*BE$93</f>
        <v>0.00123377997102424</v>
      </c>
      <c r="BF63" s="62">
        <f>'Glad70-before-LQ'!BF63*$CG63*BF$93</f>
        <v>4.59004800156631e-05</v>
      </c>
      <c r="BG63" s="62">
        <f>'Glad70-before-LQ'!BG63*$CG63*BG$93</f>
        <v>0.000627487676933579</v>
      </c>
      <c r="BH63" s="62">
        <f>'Glad70-before-LQ'!BH63*$CG63*BH$93</f>
        <v>1.78383058756829e-05</v>
      </c>
      <c r="BI63" s="62">
        <f>'Glad70-before-LQ'!BI63*$CG63*BI$93</f>
        <v>0.000586386640045864</v>
      </c>
      <c r="BJ63" s="62">
        <f>'Glad70-before-LQ'!BJ63*$CG63*BJ$93</f>
        <v>1.98606802022872e-06</v>
      </c>
      <c r="BK63" s="62">
        <f>'Glad70-before-LQ'!BK63*$CG63*BK$93</f>
        <v>0.000538383211829628</v>
      </c>
      <c r="BL63" s="62">
        <f>'Glad70-before-LQ'!BL63*$CG63*BL$93</f>
        <v>0.000613488472948632</v>
      </c>
      <c r="BM63" s="62">
        <f>'Glad70-before-LQ'!BM63*$CG63*BM$93</f>
        <v>7.14334867057238e-05</v>
      </c>
      <c r="BN63" s="62">
        <f>'Glad70-before-LQ'!BN63*$CG63*BN$93</f>
        <v>1.21876911010984e-05</v>
      </c>
      <c r="BO63" s="62">
        <f>'Glad70-before-LQ'!BO63*$CG63*BO$93</f>
        <v>0.000152852905021854</v>
      </c>
      <c r="BP63" s="62">
        <f>'Glad70-before-LQ'!BP63*$CG63*BP$93</f>
        <v>0.000122401700018109</v>
      </c>
      <c r="BQ63" s="62">
        <f>'Glad70-before-LQ'!BQ63*$CG63*BQ$93</f>
        <v>6.53133152352971e-06</v>
      </c>
      <c r="BR63" s="62">
        <f>'Glad70-before-LQ'!BR63*$CG63*BR$93</f>
        <v>5.04508131058234e-06</v>
      </c>
      <c r="BS63" s="62">
        <f>'Glad70-before-LQ'!BS63*$CG63*BS$93</f>
        <v>1.82802991122343e-06</v>
      </c>
      <c r="BT63" s="62">
        <f>'Glad70-before-LQ'!BT63*$CG63*BT$93</f>
        <v>9.82235421765103e-06</v>
      </c>
      <c r="BU63" s="62">
        <f>'Glad70-before-LQ'!BU63*$CG63*BU$93</f>
        <v>7.557166690669491e-05</v>
      </c>
      <c r="BV63" s="4">
        <f>SUM(D63:BU63)</f>
        <v>0.00649729743443459</v>
      </c>
      <c r="BW63" s="66">
        <f>'Glad-base'!BW63*'Households'!$B$3/'Households'!$B$7</f>
        <v>0</v>
      </c>
      <c r="BX63" s="66">
        <f>'Glad-base'!BX63*'Households'!$B$3/'Households'!$B$7</f>
        <v>89.2299929969104</v>
      </c>
      <c r="BY63" s="66">
        <f>'Glad-base'!BY63*'Businesses'!$B$4/'Businesses'!$C$4</f>
        <v>1.18224145047035</v>
      </c>
      <c r="BZ63" s="66">
        <f>'Glad-base'!BZ63*'Households'!$B$3/'Households'!$B$7</f>
        <v>0.051771189392379</v>
      </c>
      <c r="CA63" s="66">
        <f>'Glad-base'!CA63*'Households'!$B$3/'Households'!$B$7</f>
        <v>0.501487906004119</v>
      </c>
      <c r="CB63" s="66">
        <f>'Glad-base'!CB63*'Glad-id-output'!B61/'Glad-id-output'!E61</f>
        <v>0</v>
      </c>
      <c r="CC63" s="62">
        <f>'Exports'!D64</f>
        <v>0.1</v>
      </c>
      <c r="CD63" s="4">
        <f>SUM(BW63:CC63)</f>
        <v>91.0654935427772</v>
      </c>
      <c r="CE63" s="4">
        <f>SUM(CD63,BV63)</f>
        <v>91.0719908402116</v>
      </c>
      <c r="CF63" s="67">
        <v>8.30492938727856e-05</v>
      </c>
      <c r="CG63" s="67">
        <f>'Glad-id-output'!I61</f>
        <v>0.0134395456868938</v>
      </c>
    </row>
    <row r="64" ht="20.05" customHeight="1">
      <c r="A64" t="s" s="58">
        <v>1</v>
      </c>
      <c r="B64" s="59">
        <v>60</v>
      </c>
      <c r="C64" t="s" s="60">
        <v>216</v>
      </c>
      <c r="D64" s="61">
        <f>'Glad70-before-LQ'!D64*$CG64*D$93</f>
        <v>0.00330752968678207</v>
      </c>
      <c r="E64" s="62">
        <f>'Glad70-before-LQ'!E64*$CG64*E$93</f>
        <v>0.00499991527119122</v>
      </c>
      <c r="F64" s="62">
        <f>'Glad70-before-LQ'!F64*$CG64*F$93</f>
        <v>0.000105676170748415</v>
      </c>
      <c r="G64" s="62">
        <f>'Glad70-before-LQ'!G64*$CG64*G$93</f>
        <v>0.00421197509961095</v>
      </c>
      <c r="H64" s="62">
        <f>'Glad70-before-LQ'!H64*$CG64*H$93</f>
        <v>0.00329339079805046</v>
      </c>
      <c r="I64" s="62">
        <f>'Glad70-before-LQ'!I64*$CG64*I$93</f>
        <v>0.287993558847438</v>
      </c>
      <c r="J64" s="62">
        <f>'Glad70-before-LQ'!J64*$CG64*J$93</f>
        <v>1.7964279916925</v>
      </c>
      <c r="K64" s="63">
        <f>'Glad70-before-LQ'!K64*$CG64*K$93</f>
        <v>0.827801730440463</v>
      </c>
      <c r="L64" s="62">
        <f>'Glad70-before-LQ'!L64*$CG64*L$93</f>
        <v>0.147689361863567</v>
      </c>
      <c r="M64" s="62">
        <f>'Glad70-before-LQ'!M64*$CG64*M$93</f>
        <v>0.14210989488928</v>
      </c>
      <c r="N64" s="62">
        <f>'Glad70-before-LQ'!N64*$CG64*N$93</f>
        <v>0.0148180943472517</v>
      </c>
      <c r="O64" s="62">
        <f>'Glad70-before-LQ'!O64*$CG64*O$93</f>
        <v>0.0323305537700723</v>
      </c>
      <c r="P64" s="62">
        <f>'Glad70-before-LQ'!P64*$CG64*P$93</f>
        <v>0.0022357426308991</v>
      </c>
      <c r="Q64" s="62">
        <f>'Glad70-before-LQ'!Q64*$CG64*Q$93</f>
        <v>0.0188248117211617</v>
      </c>
      <c r="R64" s="62">
        <f>'Glad70-before-LQ'!R64*$CG64*R$93</f>
        <v>0.0130227783818426</v>
      </c>
      <c r="S64" s="62">
        <f>'Glad70-before-LQ'!S64*$CG64*S$93</f>
        <v>0.000453315682229538</v>
      </c>
      <c r="T64" s="62">
        <f>'Glad70-before-LQ'!T64*$CG64*T$93</f>
        <v>0.467957775060195</v>
      </c>
      <c r="U64" s="62">
        <f>'Glad70-before-LQ'!U64*$CG64*U$93</f>
        <v>2.99820247581206</v>
      </c>
      <c r="V64" s="62">
        <f>'Glad70-before-LQ'!V64*$CG64*V$93</f>
        <v>0.100077445198465</v>
      </c>
      <c r="W64" s="62">
        <f>'Glad70-before-LQ'!W64*$CG64*W$93</f>
        <v>1.10062604658864</v>
      </c>
      <c r="X64" s="64">
        <f>'Glad70-before-LQ'!X64*$CG64*X$93</f>
        <v>0</v>
      </c>
      <c r="Y64" s="62">
        <f>'Glad70-before-LQ'!Y64*$CG64*Y$93</f>
        <v>1.2056490124185</v>
      </c>
      <c r="Z64" s="62">
        <f>'Glad70-before-LQ'!Z64*$CG64*Z$93</f>
        <v>0.23483761277598</v>
      </c>
      <c r="AA64" s="62">
        <f>'Glad70-before-LQ'!AA64*$CG64*AA$93</f>
        <v>0.214942739672186</v>
      </c>
      <c r="AB64" s="62">
        <f>'Glad70-before-LQ'!AB64*$CG64*AB$93</f>
        <v>0.00647208850716435</v>
      </c>
      <c r="AC64" s="65">
        <f>'Glad70-before-LQ'!AC64*$CG64*AC$93</f>
        <v>0.775299969281656</v>
      </c>
      <c r="AD64" s="62">
        <f>'Glad70-before-LQ'!AD64*$CG64*AD$93</f>
        <v>0.00157508757505057</v>
      </c>
      <c r="AE64" s="62">
        <f>'Glad70-before-LQ'!AE64*$CG64*AE$93</f>
        <v>0.08287862678383159</v>
      </c>
      <c r="AF64" s="62">
        <f>'Glad70-before-LQ'!AF64*$CG64*AF$93</f>
        <v>0.157308246243344</v>
      </c>
      <c r="AG64" s="62">
        <f>'Glad70-before-LQ'!AG64*$CG64*AG$93</f>
        <v>0.250608359225697</v>
      </c>
      <c r="AH64" s="62">
        <f>'Glad70-before-LQ'!AH64*$CG64*AH$93</f>
        <v>1.43909642921389</v>
      </c>
      <c r="AI64" s="62">
        <f>'Glad70-before-LQ'!AI64*$CG64*AI$93</f>
        <v>1.55011983375125</v>
      </c>
      <c r="AJ64" s="62">
        <f>'Glad70-before-LQ'!AJ64*$CG64*AJ$93</f>
        <v>0.621643220946048</v>
      </c>
      <c r="AK64" s="62">
        <f>'Glad70-before-LQ'!AK64*$CG64*AK$93</f>
        <v>0.884826420772126</v>
      </c>
      <c r="AL64" s="62">
        <f>'Glad70-before-LQ'!AL64*$CG64*AL$93</f>
        <v>0.06748163073629369</v>
      </c>
      <c r="AM64" s="62">
        <f>'Glad70-before-LQ'!AM64*$CG64*AM$93</f>
        <v>0.219461938088564</v>
      </c>
      <c r="AN64" s="62">
        <f>'Glad70-before-LQ'!AN64*$CG64*AN$93</f>
        <v>0.612589573374661</v>
      </c>
      <c r="AO64" s="62">
        <f>'Glad70-before-LQ'!AO64*$CG64*AO$93</f>
        <v>0.07300275224285301</v>
      </c>
      <c r="AP64" s="62">
        <f>'Glad70-before-LQ'!AP64*$CG64*AP$93</f>
        <v>0.116815333391548</v>
      </c>
      <c r="AQ64" s="62">
        <f>'Glad70-before-LQ'!AQ64*$CG64*AQ$93</f>
        <v>0.00834379700462631</v>
      </c>
      <c r="AR64" s="62">
        <f>'Glad70-before-LQ'!AR64*$CG64*AR$93</f>
        <v>0.114134040837971</v>
      </c>
      <c r="AS64" s="62">
        <f>'Glad70-before-LQ'!AS64*$CG64*AS$93</f>
        <v>2.76990247682672</v>
      </c>
      <c r="AT64" s="62">
        <f>'Glad70-before-LQ'!AT64*$CG64*AT$93</f>
        <v>0.000472394562583213</v>
      </c>
      <c r="AU64" s="62">
        <f>'Glad70-before-LQ'!AU64*$CG64*AU$93</f>
        <v>0.0439504137140847</v>
      </c>
      <c r="AV64" s="62">
        <f>'Glad70-before-LQ'!AV64*$CG64*AV$93</f>
        <v>0.000466371468791449</v>
      </c>
      <c r="AW64" s="62">
        <f>'Glad70-before-LQ'!AW64*$CG64*AW$93</f>
        <v>4.43725312475154e-05</v>
      </c>
      <c r="AX64" s="62">
        <f>'Glad70-before-LQ'!AX64*$CG64*AX$93</f>
        <v>0.00430982806040994</v>
      </c>
      <c r="AY64" s="62">
        <f>'Glad70-before-LQ'!AY64*$CG64*AY$93</f>
        <v>0.00192358829918545</v>
      </c>
      <c r="AZ64" s="62">
        <f>'Glad70-before-LQ'!AZ64*$CG64*AZ$93</f>
        <v>0.077428238519739</v>
      </c>
      <c r="BA64" s="62">
        <f>'Glad70-before-LQ'!BA64*$CG64*BA$93</f>
        <v>0.0261593319484997</v>
      </c>
      <c r="BB64" s="62">
        <f>'Glad70-before-LQ'!BB64*$CG64*BB$93</f>
        <v>0.0305162482814256</v>
      </c>
      <c r="BC64" s="62">
        <f>'Glad70-before-LQ'!BC64*$CG64*BC$93</f>
        <v>1.35638343084135</v>
      </c>
      <c r="BD64" s="62">
        <f>'Glad70-before-LQ'!BD64*$CG64*BD$93</f>
        <v>0.618721807873043</v>
      </c>
      <c r="BE64" s="62">
        <f>'Glad70-before-LQ'!BE64*$CG64*BE$93</f>
        <v>5.90799083658109</v>
      </c>
      <c r="BF64" s="62">
        <f>'Glad70-before-LQ'!BF64*$CG64*BF$93</f>
        <v>0.0714432672126461</v>
      </c>
      <c r="BG64" s="62">
        <f>'Glad70-before-LQ'!BG64*$CG64*BG$93</f>
        <v>1.21759817780368</v>
      </c>
      <c r="BH64" s="62">
        <f>'Glad70-before-LQ'!BH64*$CG64*BH$93</f>
        <v>0.301298903238355</v>
      </c>
      <c r="BI64" s="62">
        <f>'Glad70-before-LQ'!BI64*$CG64*BI$93</f>
        <v>0.95990924252788</v>
      </c>
      <c r="BJ64" s="62">
        <f>'Glad70-before-LQ'!BJ64*$CG64*BJ$93</f>
        <v>0.000914048833293266</v>
      </c>
      <c r="BK64" s="62">
        <f>'Glad70-before-LQ'!BK64*$CG64*BK$93</f>
        <v>0.475483339625704</v>
      </c>
      <c r="BL64" s="62">
        <f>'Glad70-before-LQ'!BL64*$CG64*BL$93</f>
        <v>2.29894854266264</v>
      </c>
      <c r="BM64" s="62">
        <f>'Glad70-before-LQ'!BM64*$CG64*BM$93</f>
        <v>0.250208551302303</v>
      </c>
      <c r="BN64" s="62">
        <f>'Glad70-before-LQ'!BN64*$CG64*BN$93</f>
        <v>0.0342003789090433</v>
      </c>
      <c r="BO64" s="62">
        <f>'Glad70-before-LQ'!BO64*$CG64*BO$93</f>
        <v>1.83014978442314</v>
      </c>
      <c r="BP64" s="62">
        <f>'Glad70-before-LQ'!BP64*$CG64*BP$93</f>
        <v>0.923186588343883</v>
      </c>
      <c r="BQ64" s="62">
        <f>'Glad70-before-LQ'!BQ64*$CG64*BQ$93</f>
        <v>0.040729735282297</v>
      </c>
      <c r="BR64" s="62">
        <f>'Glad70-before-LQ'!BR64*$CG64*BR$93</f>
        <v>0.0950144699220644</v>
      </c>
      <c r="BS64" s="62">
        <f>'Glad70-before-LQ'!BS64*$CG64*BS$93</f>
        <v>0.0320848009150335</v>
      </c>
      <c r="BT64" s="62">
        <f>'Glad70-before-LQ'!BT64*$CG64*BT$93</f>
        <v>1.14823109529038</v>
      </c>
      <c r="BU64" s="62">
        <f>'Glad70-before-LQ'!BU64*$CG64*BU$93</f>
        <v>0.64272127590536</v>
      </c>
      <c r="BV64" s="4">
        <f>SUM(D64:BU64)</f>
        <v>37.7639683185016</v>
      </c>
      <c r="BW64" s="66">
        <f>'Glad-base'!BW64*'Households'!$B$3/'Households'!$B$7</f>
        <v>0.636883851781668</v>
      </c>
      <c r="BX64" s="66">
        <f>'Glad-base'!BX64*'Households'!$B$3/'Households'!$B$7</f>
        <v>58.6198779608651</v>
      </c>
      <c r="BY64" s="66">
        <f>'Glad-base'!BY64*'Businesses'!$B$4/'Businesses'!$C$4</f>
        <v>0.220427245037481</v>
      </c>
      <c r="BZ64" s="66">
        <f>'Glad-base'!BZ64*'Households'!$B$3/'Households'!$B$7</f>
        <v>0.0267412329454171</v>
      </c>
      <c r="CA64" s="66">
        <f>'Glad-base'!CA64*'Households'!$B$3/'Households'!$B$7</f>
        <v>0.0841176589495366</v>
      </c>
      <c r="CB64" s="66">
        <f>'Glad-base'!CB64*'Glad-id-output'!B62/'Glad-id-output'!E62</f>
        <v>0</v>
      </c>
      <c r="CC64" s="62">
        <f>'Exports'!D65</f>
        <v>4</v>
      </c>
      <c r="CD64" s="4">
        <f>SUM(BW64:CC64)</f>
        <v>63.5880479495792</v>
      </c>
      <c r="CE64" s="4">
        <f>SUM(CD64,BV64)</f>
        <v>101.352016268081</v>
      </c>
      <c r="CF64" s="67">
        <v>0.00732391700233671</v>
      </c>
      <c r="CG64" s="67">
        <f>'Glad-id-output'!I62</f>
        <v>1</v>
      </c>
    </row>
    <row r="65" ht="20.05" customHeight="1">
      <c r="A65" t="s" s="58">
        <v>1</v>
      </c>
      <c r="B65" s="59">
        <v>61</v>
      </c>
      <c r="C65" t="s" s="60">
        <v>217</v>
      </c>
      <c r="D65" s="61">
        <f>'Glad70-before-LQ'!D65*$CG65*D$93</f>
        <v>0</v>
      </c>
      <c r="E65" s="62">
        <f>'Glad70-before-LQ'!E65*$CG65*E$93</f>
        <v>0</v>
      </c>
      <c r="F65" s="62">
        <f>'Glad70-before-LQ'!F65*$CG65*F$93</f>
        <v>0</v>
      </c>
      <c r="G65" s="62">
        <f>'Glad70-before-LQ'!G65*$CG65*G$93</f>
        <v>0</v>
      </c>
      <c r="H65" s="62">
        <f>'Glad70-before-LQ'!H65*$CG65*H$93</f>
        <v>1.9471060461447e-06</v>
      </c>
      <c r="I65" s="62">
        <f>'Glad70-before-LQ'!I65*$CG65*I$93</f>
        <v>2.35085442804007e-05</v>
      </c>
      <c r="J65" s="62">
        <f>'Glad70-before-LQ'!J65*$CG65*J$93</f>
        <v>0.00027379516437809</v>
      </c>
      <c r="K65" s="63">
        <f>'Glad70-before-LQ'!K65*$CG65*K$93</f>
        <v>5.29082653317143e-05</v>
      </c>
      <c r="L65" s="62">
        <f>'Glad70-before-LQ'!L65*$CG65*L$93</f>
        <v>1.61479730880787e-05</v>
      </c>
      <c r="M65" s="62">
        <f>'Glad70-before-LQ'!M65*$CG65*M$93</f>
        <v>1.63168878236705e-05</v>
      </c>
      <c r="N65" s="62">
        <f>'Glad70-before-LQ'!N65*$CG65*N$93</f>
        <v>1.70249793922022e-05</v>
      </c>
      <c r="O65" s="62">
        <f>'Glad70-before-LQ'!O65*$CG65*O$93</f>
        <v>1.40568456607274e-05</v>
      </c>
      <c r="P65" s="62">
        <f>'Glad70-before-LQ'!P65*$CG65*P$93</f>
        <v>3.39753927555403e-06</v>
      </c>
      <c r="Q65" s="62">
        <f>'Glad70-before-LQ'!Q65*$CG65*Q$93</f>
        <v>7.09124556619716e-06</v>
      </c>
      <c r="R65" s="62">
        <f>'Glad70-before-LQ'!R65*$CG65*R$93</f>
        <v>2.08961978207165e-06</v>
      </c>
      <c r="S65" s="62">
        <f>'Glad70-before-LQ'!S65*$CG65*S$93</f>
        <v>4.3945591864161e-06</v>
      </c>
      <c r="T65" s="62">
        <f>'Glad70-before-LQ'!T65*$CG65*T$93</f>
        <v>3.88334112663004e-05</v>
      </c>
      <c r="U65" s="62">
        <f>'Glad70-before-LQ'!U65*$CG65*U$93</f>
        <v>0.0006118707538564551</v>
      </c>
      <c r="V65" s="62">
        <f>'Glad70-before-LQ'!V65*$CG65*V$93</f>
        <v>9.72985972606994e-06</v>
      </c>
      <c r="W65" s="62">
        <f>'Glad70-before-LQ'!W65*$CG65*W$93</f>
        <v>0.000446285946232207</v>
      </c>
      <c r="X65" s="64">
        <f>'Glad70-before-LQ'!X65*$CG65*X$93</f>
        <v>0</v>
      </c>
      <c r="Y65" s="62">
        <f>'Glad70-before-LQ'!Y65*$CG65*Y$93</f>
        <v>0.000189260267812294</v>
      </c>
      <c r="Z65" s="62">
        <f>'Glad70-before-LQ'!Z65*$CG65*Z$93</f>
        <v>2.74620731987435e-05</v>
      </c>
      <c r="AA65" s="62">
        <f>'Glad70-before-LQ'!AA65*$CG65*AA$93</f>
        <v>0.000183680170796591</v>
      </c>
      <c r="AB65" s="62">
        <f>'Glad70-before-LQ'!AB65*$CG65*AB$93</f>
        <v>3.544692439972e-06</v>
      </c>
      <c r="AC65" s="65">
        <f>'Glad70-before-LQ'!AC65*$CG65*AC$93</f>
        <v>0.000183068917690353</v>
      </c>
      <c r="AD65" s="62">
        <f>'Glad70-before-LQ'!AD65*$CG65*AD$93</f>
        <v>5.11812760895835e-06</v>
      </c>
      <c r="AE65" s="62">
        <f>'Glad70-before-LQ'!AE65*$CG65*AE$93</f>
        <v>4.83069516905955e-06</v>
      </c>
      <c r="AF65" s="62">
        <f>'Glad70-before-LQ'!AF65*$CG65*AF$93</f>
        <v>8.19147393203174e-06</v>
      </c>
      <c r="AG65" s="62">
        <f>'Glad70-before-LQ'!AG65*$CG65*AG$93</f>
        <v>3.26824777727958e-05</v>
      </c>
      <c r="AH65" s="62">
        <f>'Glad70-before-LQ'!AH65*$CG65*AH$93</f>
        <v>0.000113127618049987</v>
      </c>
      <c r="AI65" s="62">
        <f>'Glad70-before-LQ'!AI65*$CG65*AI$93</f>
        <v>0.00016384097307894</v>
      </c>
      <c r="AJ65" s="62">
        <f>'Glad70-before-LQ'!AJ65*$CG65*AJ$93</f>
        <v>0.00135752731546262</v>
      </c>
      <c r="AK65" s="62">
        <f>'Glad70-before-LQ'!AK65*$CG65*AK$93</f>
        <v>0.00100506031205111</v>
      </c>
      <c r="AL65" s="62">
        <f>'Glad70-before-LQ'!AL65*$CG65*AL$93</f>
        <v>9.40001860033041e-05</v>
      </c>
      <c r="AM65" s="62">
        <f>'Glad70-before-LQ'!AM65*$CG65*AM$93</f>
        <v>0.000118204505506428</v>
      </c>
      <c r="AN65" s="62">
        <f>'Glad70-before-LQ'!AN65*$CG65*AN$93</f>
        <v>0.00017981345157636</v>
      </c>
      <c r="AO65" s="62">
        <f>'Glad70-before-LQ'!AO65*$CG65*AO$93</f>
        <v>0.000256336375394049</v>
      </c>
      <c r="AP65" s="62">
        <f>'Glad70-before-LQ'!AP65*$CG65*AP$93</f>
        <v>0.000231022677446588</v>
      </c>
      <c r="AQ65" s="62">
        <f>'Glad70-before-LQ'!AQ65*$CG65*AQ$93</f>
        <v>1.716960816695e-05</v>
      </c>
      <c r="AR65" s="62">
        <f>'Glad70-before-LQ'!AR65*$CG65*AR$93</f>
        <v>7.46842671672309e-05</v>
      </c>
      <c r="AS65" s="62">
        <f>'Glad70-before-LQ'!AS65*$CG65*AS$93</f>
        <v>0.000501312489929139</v>
      </c>
      <c r="AT65" s="62">
        <f>'Glad70-before-LQ'!AT65*$CG65*AT$93</f>
        <v>5.39666986296078e-05</v>
      </c>
      <c r="AU65" s="62">
        <f>'Glad70-before-LQ'!AU65*$CG65*AU$93</f>
        <v>5.11487828688674e-06</v>
      </c>
      <c r="AV65" s="62">
        <f>'Glad70-before-LQ'!AV65*$CG65*AV$93</f>
        <v>0</v>
      </c>
      <c r="AW65" s="62">
        <f>'Glad70-before-LQ'!AW65*$CG65*AW$93</f>
        <v>5.06236885695616e-06</v>
      </c>
      <c r="AX65" s="62">
        <f>'Glad70-before-LQ'!AX65*$CG65*AX$93</f>
        <v>0.000491518313910037</v>
      </c>
      <c r="AY65" s="62">
        <f>'Glad70-before-LQ'!AY65*$CG65*AY$93</f>
        <v>9.48123531235379e-06</v>
      </c>
      <c r="AZ65" s="62">
        <f>'Glad70-before-LQ'!AZ65*$CG65*AZ$93</f>
        <v>0.00410313811362133</v>
      </c>
      <c r="BA65" s="62">
        <f>'Glad70-before-LQ'!BA65*$CG65*BA$93</f>
        <v>0.00224045520153599</v>
      </c>
      <c r="BB65" s="62">
        <f>'Glad70-before-LQ'!BB65*$CG65*BB$93</f>
        <v>0.000576803426782209</v>
      </c>
      <c r="BC65" s="62">
        <f>'Glad70-before-LQ'!BC65*$CG65*BC$93</f>
        <v>0.000459144999577221</v>
      </c>
      <c r="BD65" s="62">
        <f>'Glad70-before-LQ'!BD65*$CG65*BD$93</f>
        <v>0.000132373931148303</v>
      </c>
      <c r="BE65" s="62">
        <f>'Glad70-before-LQ'!BE65*$CG65*BE$93</f>
        <v>0.00746523189184305</v>
      </c>
      <c r="BF65" s="62">
        <f>'Glad70-before-LQ'!BF65*$CG65*BF$93</f>
        <v>0.000277722782252687</v>
      </c>
      <c r="BG65" s="62">
        <f>'Glad70-before-LQ'!BG65*$CG65*BG$93</f>
        <v>0.00379693195684703</v>
      </c>
      <c r="BH65" s="62">
        <f>'Glad70-before-LQ'!BH65*$CG65*BH$93</f>
        <v>0.000108010132148366</v>
      </c>
      <c r="BI65" s="62">
        <f>'Glad70-before-LQ'!BI65*$CG65*BI$93</f>
        <v>0.0035479631975577</v>
      </c>
      <c r="BJ65" s="62">
        <f>'Glad70-before-LQ'!BJ65*$CG65*BJ$93</f>
        <v>1.20172328233921e-05</v>
      </c>
      <c r="BK65" s="62">
        <f>'Glad70-before-LQ'!BK65*$CG65*BK$93</f>
        <v>0.00325767828263937</v>
      </c>
      <c r="BL65" s="62">
        <f>'Glad70-before-LQ'!BL65*$CG65*BL$93</f>
        <v>0.00371214512405738</v>
      </c>
      <c r="BM65" s="62">
        <f>'Glad70-before-LQ'!BM65*$CG65*BM$93</f>
        <v>0.000432242024758686</v>
      </c>
      <c r="BN65" s="62">
        <f>'Glad70-before-LQ'!BN65*$CG65*BN$93</f>
        <v>7.38039663324061e-05</v>
      </c>
      <c r="BO65" s="62">
        <f>'Glad70-before-LQ'!BO65*$CG65*BO$93</f>
        <v>0.0009247600816281811</v>
      </c>
      <c r="BP65" s="62">
        <f>'Glad70-before-LQ'!BP65*$CG65*BP$93</f>
        <v>0.0007406729243275521</v>
      </c>
      <c r="BQ65" s="62">
        <f>'Glad70-before-LQ'!BQ65*$CG65*BQ$93</f>
        <v>3.95370243673072e-05</v>
      </c>
      <c r="BR65" s="62">
        <f>'Glad70-before-LQ'!BR65*$CG65*BR$93</f>
        <v>3.05506216122048e-05</v>
      </c>
      <c r="BS65" s="62">
        <f>'Glad70-before-LQ'!BS65*$CG65*BS$93</f>
        <v>1.10673042614434e-05</v>
      </c>
      <c r="BT65" s="62">
        <f>'Glad70-before-LQ'!BT65*$CG65*BT$93</f>
        <v>5.90903745045886e-05</v>
      </c>
      <c r="BU65" s="62">
        <f>'Glad70-before-LQ'!BU65*$CG65*BU$93</f>
        <v>0.000457112870506379</v>
      </c>
      <c r="BV65" s="4">
        <f>SUM(D65:BU65)</f>
        <v>0.0393129343372744</v>
      </c>
      <c r="BW65" s="66">
        <f>'Glad-base'!BW65*'Households'!$B$3/'Households'!$B$7</f>
        <v>73.2218552008239</v>
      </c>
      <c r="BX65" s="66">
        <f>'Glad-base'!BX65*'Households'!$B$3/'Households'!$B$7</f>
        <v>111.994269515963</v>
      </c>
      <c r="BY65" s="66">
        <f>'Glad-base'!BY65*'Businesses'!$B$4/'Businesses'!$C$4</f>
        <v>0.0202757625391704</v>
      </c>
      <c r="BZ65" s="66">
        <f>'Glad-base'!BZ65*'Households'!$B$3/'Households'!$B$7</f>
        <v>0.00297413406797116</v>
      </c>
      <c r="CA65" s="66">
        <f>'Glad-base'!CA65*'Households'!$B$3/'Households'!$B$7</f>
        <v>0.00745503933058702</v>
      </c>
      <c r="CB65" s="66">
        <f>'Glad-base'!CB65*'Glad-id-output'!B63/'Glad-id-output'!E63</f>
        <v>0</v>
      </c>
      <c r="CC65" s="62">
        <f>'Exports'!D66</f>
        <v>85.7</v>
      </c>
      <c r="CD65" s="4">
        <f>SUM(BW65:CC65)</f>
        <v>270.946829652725</v>
      </c>
      <c r="CE65" s="4">
        <f>SUM(CD65,BV65)</f>
        <v>270.986142587062</v>
      </c>
      <c r="CF65" s="67">
        <v>0.0142227782530934</v>
      </c>
      <c r="CG65" s="67">
        <f>'Glad-id-output'!I63</f>
        <v>1</v>
      </c>
    </row>
    <row r="66" ht="20.05" customHeight="1">
      <c r="A66" t="s" s="58">
        <v>1</v>
      </c>
      <c r="B66" s="59">
        <v>62</v>
      </c>
      <c r="C66" t="s" s="60">
        <v>218</v>
      </c>
      <c r="D66" s="61">
        <f>'Glad70-before-LQ'!D66*$CG66*D$93</f>
        <v>0.00491006914959639</v>
      </c>
      <c r="E66" s="62">
        <f>'Glad70-before-LQ'!E66*$CG66*E$93</f>
        <v>0.00061148339584392</v>
      </c>
      <c r="F66" s="62">
        <f>'Glad70-before-LQ'!F66*$CG66*F$93</f>
        <v>9.11662302052386e-06</v>
      </c>
      <c r="G66" s="62">
        <f>'Glad70-before-LQ'!G66*$CG66*G$93</f>
        <v>0.000708842414964168</v>
      </c>
      <c r="H66" s="62">
        <f>'Glad70-before-LQ'!H66*$CG66*H$93</f>
        <v>0.000632447859588456</v>
      </c>
      <c r="I66" s="62">
        <f>'Glad70-before-LQ'!I66*$CG66*I$93</f>
        <v>0.0212185342392391</v>
      </c>
      <c r="J66" s="62">
        <f>'Glad70-before-LQ'!J66*$CG66*J$93</f>
        <v>0.481151826003189</v>
      </c>
      <c r="K66" s="63">
        <f>'Glad70-before-LQ'!K66*$CG66*K$93</f>
        <v>0.0545633545440351</v>
      </c>
      <c r="L66" s="62">
        <f>'Glad70-before-LQ'!L66*$CG66*L$93</f>
        <v>0.0086833862053479</v>
      </c>
      <c r="M66" s="62">
        <f>'Glad70-before-LQ'!M66*$CG66*M$93</f>
        <v>0.00911889672135603</v>
      </c>
      <c r="N66" s="62">
        <f>'Glad70-before-LQ'!N66*$CG66*N$93</f>
        <v>0.00596889297394644</v>
      </c>
      <c r="O66" s="62">
        <f>'Glad70-before-LQ'!O66*$CG66*O$93</f>
        <v>0.00291074242473479</v>
      </c>
      <c r="P66" s="62">
        <f>'Glad70-before-LQ'!P66*$CG66*P$93</f>
        <v>0.00111138363330909</v>
      </c>
      <c r="Q66" s="62">
        <f>'Glad70-before-LQ'!Q66*$CG66*Q$93</f>
        <v>0.00112626096390854</v>
      </c>
      <c r="R66" s="62">
        <f>'Glad70-before-LQ'!R66*$CG66*R$93</f>
        <v>0.000381612794201256</v>
      </c>
      <c r="S66" s="62">
        <f>'Glad70-before-LQ'!S66*$CG66*S$93</f>
        <v>0.00102466330845346</v>
      </c>
      <c r="T66" s="62">
        <f>'Glad70-before-LQ'!T66*$CG66*T$93</f>
        <v>0.0675914333023539</v>
      </c>
      <c r="U66" s="62">
        <f>'Glad70-before-LQ'!U66*$CG66*U$93</f>
        <v>0.146436236531062</v>
      </c>
      <c r="V66" s="62">
        <f>'Glad70-before-LQ'!V66*$CG66*V$93</f>
        <v>0.00386170171733394</v>
      </c>
      <c r="W66" s="62">
        <f>'Glad70-before-LQ'!W66*$CG66*W$93</f>
        <v>0.133866843929505</v>
      </c>
      <c r="X66" s="64">
        <f>'Glad70-before-LQ'!X66*$CG66*X$93</f>
        <v>0</v>
      </c>
      <c r="Y66" s="62">
        <f>'Glad70-before-LQ'!Y66*$CG66*Y$93</f>
        <v>0.0594491962220991</v>
      </c>
      <c r="Z66" s="62">
        <f>'Glad70-before-LQ'!Z66*$CG66*Z$93</f>
        <v>0.014137719028925</v>
      </c>
      <c r="AA66" s="62">
        <f>'Glad70-before-LQ'!AA66*$CG66*AA$93</f>
        <v>0.0223771361473789</v>
      </c>
      <c r="AB66" s="62">
        <f>'Glad70-before-LQ'!AB66*$CG66*AB$93</f>
        <v>0.000161085003242088</v>
      </c>
      <c r="AC66" s="65">
        <f>'Glad70-before-LQ'!AC66*$CG66*AC$93</f>
        <v>0.18497469615214</v>
      </c>
      <c r="AD66" s="62">
        <f>'Glad70-before-LQ'!AD66*$CG66*AD$93</f>
        <v>0.000734503141025868</v>
      </c>
      <c r="AE66" s="62">
        <f>'Glad70-before-LQ'!AE66*$CG66*AE$93</f>
        <v>0.0109934062240356</v>
      </c>
      <c r="AF66" s="62">
        <f>'Glad70-before-LQ'!AF66*$CG66*AF$93</f>
        <v>0.156017351866396</v>
      </c>
      <c r="AG66" s="62">
        <f>'Glad70-before-LQ'!AG66*$CG66*AG$93</f>
        <v>0.0140367280521701</v>
      </c>
      <c r="AH66" s="62">
        <f>'Glad70-before-LQ'!AH66*$CG66*AH$93</f>
        <v>0.0406690958699253</v>
      </c>
      <c r="AI66" s="62">
        <f>'Glad70-before-LQ'!AI66*$CG66*AI$93</f>
        <v>0.0576672036716373</v>
      </c>
      <c r="AJ66" s="62">
        <f>'Glad70-before-LQ'!AJ66*$CG66*AJ$93</f>
        <v>0.0278765173559089</v>
      </c>
      <c r="AK66" s="62">
        <f>'Glad70-before-LQ'!AK66*$CG66*AK$93</f>
        <v>0.0354523482863964</v>
      </c>
      <c r="AL66" s="62">
        <f>'Glad70-before-LQ'!AL66*$CG66*AL$93</f>
        <v>0.00972602594932959</v>
      </c>
      <c r="AM66" s="62">
        <f>'Glad70-before-LQ'!AM66*$CG66*AM$93</f>
        <v>0.0168612750472619</v>
      </c>
      <c r="AN66" s="62">
        <f>'Glad70-before-LQ'!AN66*$CG66*AN$93</f>
        <v>0.0472770506333994</v>
      </c>
      <c r="AO66" s="62">
        <f>'Glad70-before-LQ'!AO66*$CG66*AO$93</f>
        <v>0.0587800092808992</v>
      </c>
      <c r="AP66" s="62">
        <f>'Glad70-before-LQ'!AP66*$CG66*AP$93</f>
        <v>0.0118093658873419</v>
      </c>
      <c r="AQ66" s="62">
        <f>'Glad70-before-LQ'!AQ66*$CG66*AQ$93</f>
        <v>0.0017174397583965</v>
      </c>
      <c r="AR66" s="62">
        <f>'Glad70-before-LQ'!AR66*$CG66*AR$93</f>
        <v>0.00458325665150097</v>
      </c>
      <c r="AS66" s="62">
        <f>'Glad70-before-LQ'!AS66*$CG66*AS$93</f>
        <v>0.211243057006341</v>
      </c>
      <c r="AT66" s="62">
        <f>'Glad70-before-LQ'!AT66*$CG66*AT$93</f>
        <v>0.00213621350105313</v>
      </c>
      <c r="AU66" s="62">
        <f>'Glad70-before-LQ'!AU66*$CG66*AU$93</f>
        <v>0.0010895786796416</v>
      </c>
      <c r="AV66" s="62">
        <f>'Glad70-before-LQ'!AV66*$CG66*AV$93</f>
        <v>0.000721248899410032</v>
      </c>
      <c r="AW66" s="62">
        <f>'Glad70-before-LQ'!AW66*$CG66*AW$93</f>
        <v>1.43856761449651e-06</v>
      </c>
      <c r="AX66" s="62">
        <f>'Glad70-before-LQ'!AX66*$CG66*AX$93</f>
        <v>0.00201630645246979</v>
      </c>
      <c r="AY66" s="62">
        <f>'Glad70-before-LQ'!AY66*$CG66*AY$93</f>
        <v>0.00226365595551669</v>
      </c>
      <c r="AZ66" s="62">
        <f>'Glad70-before-LQ'!AZ66*$CG66*AZ$93</f>
        <v>0.0446083983525465</v>
      </c>
      <c r="BA66" s="62">
        <f>'Glad70-before-LQ'!BA66*$CG66*BA$93</f>
        <v>0.0091549893912396</v>
      </c>
      <c r="BB66" s="62">
        <f>'Glad70-before-LQ'!BB66*$CG66*BB$93</f>
        <v>0.125590338964306</v>
      </c>
      <c r="BC66" s="62">
        <f>'Glad70-before-LQ'!BC66*$CG66*BC$93</f>
        <v>0.06681388968931409</v>
      </c>
      <c r="BD66" s="62">
        <f>'Glad70-before-LQ'!BD66*$CG66*BD$93</f>
        <v>0.0268187364821641</v>
      </c>
      <c r="BE66" s="62">
        <f>'Glad70-before-LQ'!BE66*$CG66*BE$93</f>
        <v>0.791547846682773</v>
      </c>
      <c r="BF66" s="62">
        <f>'Glad70-before-LQ'!BF66*$CG66*BF$93</f>
        <v>0.00470370264862791</v>
      </c>
      <c r="BG66" s="62">
        <f>'Glad70-before-LQ'!BG66*$CG66*BG$93</f>
        <v>0.265784828204705</v>
      </c>
      <c r="BH66" s="62">
        <f>'Glad70-before-LQ'!BH66*$CG66*BH$93</f>
        <v>0.0673134732639855</v>
      </c>
      <c r="BI66" s="62">
        <f>'Glad70-before-LQ'!BI66*$CG66*BI$93</f>
        <v>0.0791994690706524</v>
      </c>
      <c r="BJ66" s="62">
        <f>'Glad70-before-LQ'!BJ66*$CG66*BJ$93</f>
        <v>0.000524471239679538</v>
      </c>
      <c r="BK66" s="62">
        <f>'Glad70-before-LQ'!BK66*$CG66*BK$93</f>
        <v>0.142560190928824</v>
      </c>
      <c r="BL66" s="62">
        <f>'Glad70-before-LQ'!BL66*$CG66*BL$93</f>
        <v>1.54766327828852</v>
      </c>
      <c r="BM66" s="62">
        <f>'Glad70-before-LQ'!BM66*$CG66*BM$93</f>
        <v>0.181710761496805</v>
      </c>
      <c r="BN66" s="62">
        <f>'Glad70-before-LQ'!BN66*$CG66*BN$93</f>
        <v>0.0199566398824568</v>
      </c>
      <c r="BO66" s="62">
        <f>'Glad70-before-LQ'!BO66*$CG66*BO$93</f>
        <v>0.22696894317658</v>
      </c>
      <c r="BP66" s="62">
        <f>'Glad70-before-LQ'!BP66*$CG66*BP$93</f>
        <v>0.191910760999917</v>
      </c>
      <c r="BQ66" s="62">
        <f>'Glad70-before-LQ'!BQ66*$CG66*BQ$93</f>
        <v>0.00577339878919524</v>
      </c>
      <c r="BR66" s="62">
        <f>'Glad70-before-LQ'!BR66*$CG66*BR$93</f>
        <v>0.00158130017464772</v>
      </c>
      <c r="BS66" s="62">
        <f>'Glad70-before-LQ'!BS66*$CG66*BS$93</f>
        <v>0.000530566566293595</v>
      </c>
      <c r="BT66" s="62">
        <f>'Glad70-before-LQ'!BT66*$CG66*BT$93</f>
        <v>0.129682223903539</v>
      </c>
      <c r="BU66" s="62">
        <f>'Glad70-before-LQ'!BU66*$CG66*BU$93</f>
        <v>0.158303648664682</v>
      </c>
      <c r="BV66" s="4">
        <f>SUM(D66:BU66)</f>
        <v>6.0293624948879</v>
      </c>
      <c r="BW66" s="66">
        <f>'Glad-base'!BW66*'Households'!$B$3/'Households'!$B$7</f>
        <v>51.1582323625953</v>
      </c>
      <c r="BX66" s="66">
        <f>'Glad-base'!BX66*'Households'!$B$3/'Households'!$B$7</f>
        <v>45.0090797116375</v>
      </c>
      <c r="BY66" s="66">
        <f>'Glad-base'!BY66*'Businesses'!$B$4/'Businesses'!$C$4</f>
        <v>1.65710074910593</v>
      </c>
      <c r="BZ66" s="66">
        <f>'Glad-base'!BZ66*'Households'!$B$3/'Households'!$B$7</f>
        <v>0.0285578968486097</v>
      </c>
      <c r="CA66" s="66">
        <f>'Glad-base'!CA66*'Households'!$B$3/'Households'!$B$7</f>
        <v>0.72718294476828</v>
      </c>
      <c r="CB66" s="66">
        <f>'Glad-base'!CB66*'Glad-id-output'!B64/'Glad-id-output'!E64</f>
        <v>4.8399605876527e-05</v>
      </c>
      <c r="CC66" s="62">
        <f>'Exports'!D67</f>
        <v>10.9</v>
      </c>
      <c r="CD66" s="4">
        <f>SUM(BW66:CC66)</f>
        <v>109.480202064561</v>
      </c>
      <c r="CE66" s="4">
        <f>SUM(CD66,BV66)</f>
        <v>115.509564559449</v>
      </c>
      <c r="CF66" s="67">
        <v>0.00159734672859825</v>
      </c>
      <c r="CG66" s="67">
        <f>'Glad-id-output'!I64</f>
        <v>0.3</v>
      </c>
    </row>
    <row r="67" ht="20.05" customHeight="1">
      <c r="A67" t="s" s="58">
        <v>1</v>
      </c>
      <c r="B67" s="59">
        <v>63</v>
      </c>
      <c r="C67" t="s" s="60">
        <v>219</v>
      </c>
      <c r="D67" s="61">
        <f>'Glad70-before-LQ'!D67*$CG67*D$93</f>
        <v>0.00217509951207847</v>
      </c>
      <c r="E67" s="62">
        <f>'Glad70-before-LQ'!E67*$CG67*E$93</f>
        <v>0.000141086718048465</v>
      </c>
      <c r="F67" s="62">
        <f>'Glad70-before-LQ'!F67*$CG67*F$93</f>
        <v>6.57053911389108e-06</v>
      </c>
      <c r="G67" s="62">
        <f>'Glad70-before-LQ'!G67*$CG67*G$93</f>
        <v>0.000225252980274184</v>
      </c>
      <c r="H67" s="62">
        <f>'Glad70-before-LQ'!H67*$CG67*H$93</f>
        <v>0.000341244242487187</v>
      </c>
      <c r="I67" s="62">
        <f>'Glad70-before-LQ'!I67*$CG67*I$93</f>
        <v>0.0189017672004056</v>
      </c>
      <c r="J67" s="62">
        <f>'Glad70-before-LQ'!J67*$CG67*J$93</f>
        <v>0.203675169722537</v>
      </c>
      <c r="K67" s="63">
        <f>'Glad70-before-LQ'!K67*$CG67*K$93</f>
        <v>0.0605901498820638</v>
      </c>
      <c r="L67" s="62">
        <f>'Glad70-before-LQ'!L67*$CG67*L$93</f>
        <v>2.38493140993162e-05</v>
      </c>
      <c r="M67" s="62">
        <f>'Glad70-before-LQ'!M67*$CG67*M$93</f>
        <v>0.00508303689482983</v>
      </c>
      <c r="N67" s="62">
        <f>'Glad70-before-LQ'!N67*$CG67*N$93</f>
        <v>0.00150022468925113</v>
      </c>
      <c r="O67" s="62">
        <f>'Glad70-before-LQ'!O67*$CG67*O$93</f>
        <v>0.00114434198654371</v>
      </c>
      <c r="P67" s="62">
        <f>'Glad70-before-LQ'!P67*$CG67*P$93</f>
        <v>0.000673829110893096</v>
      </c>
      <c r="Q67" s="62">
        <f>'Glad70-before-LQ'!Q67*$CG67*Q$93</f>
        <v>0.000493147223987176</v>
      </c>
      <c r="R67" s="62">
        <f>'Glad70-before-LQ'!R67*$CG67*R$93</f>
        <v>0.000429465087210695</v>
      </c>
      <c r="S67" s="62">
        <f>'Glad70-before-LQ'!S67*$CG67*S$93</f>
        <v>0.000253430847850473</v>
      </c>
      <c r="T67" s="62">
        <f>'Glad70-before-LQ'!T67*$CG67*T$93</f>
        <v>0.008899525672544159</v>
      </c>
      <c r="U67" s="62">
        <f>'Glad70-before-LQ'!U67*$CG67*U$93</f>
        <v>0.165067700985991</v>
      </c>
      <c r="V67" s="62">
        <f>'Glad70-before-LQ'!V67*$CG67*V$93</f>
        <v>0.00154980743847652</v>
      </c>
      <c r="W67" s="62">
        <f>'Glad70-before-LQ'!W67*$CG67*W$93</f>
        <v>0.048891822762277</v>
      </c>
      <c r="X67" s="64">
        <f>'Glad70-before-LQ'!X67*$CG67*X$93</f>
        <v>0</v>
      </c>
      <c r="Y67" s="62">
        <f>'Glad70-before-LQ'!Y67*$CG67*Y$93</f>
        <v>0.0307080301080339</v>
      </c>
      <c r="Z67" s="62">
        <f>'Glad70-before-LQ'!Z67*$CG67*Z$93</f>
        <v>0.00243551214853709</v>
      </c>
      <c r="AA67" s="62">
        <f>'Glad70-before-LQ'!AA67*$CG67*AA$93</f>
        <v>0.00583445668735581</v>
      </c>
      <c r="AB67" s="62">
        <f>'Glad70-before-LQ'!AB67*$CG67*AB$93</f>
        <v>0.000314938833906632</v>
      </c>
      <c r="AC67" s="65">
        <f>'Glad70-before-LQ'!AC67*$CG67*AC$93</f>
        <v>0.037771151441435</v>
      </c>
      <c r="AD67" s="62">
        <f>'Glad70-before-LQ'!AD67*$CG67*AD$93</f>
        <v>1.47713049980064e-06</v>
      </c>
      <c r="AE67" s="62">
        <f>'Glad70-before-LQ'!AE67*$CG67*AE$93</f>
        <v>0.0116027501126608</v>
      </c>
      <c r="AF67" s="62">
        <f>'Glad70-before-LQ'!AF67*$CG67*AF$93</f>
        <v>0.08297848412513099</v>
      </c>
      <c r="AG67" s="62">
        <f>'Glad70-before-LQ'!AG67*$CG67*AG$93</f>
        <v>0.0102732582051231</v>
      </c>
      <c r="AH67" s="62">
        <f>'Glad70-before-LQ'!AH67*$CG67*AH$93</f>
        <v>0.0882887525928414</v>
      </c>
      <c r="AI67" s="62">
        <f>'Glad70-before-LQ'!AI67*$CG67*AI$93</f>
        <v>0.0918066953367654</v>
      </c>
      <c r="AJ67" s="62">
        <f>'Glad70-before-LQ'!AJ67*$CG67*AJ$93</f>
        <v>0.04154139386294</v>
      </c>
      <c r="AK67" s="62">
        <f>'Glad70-before-LQ'!AK67*$CG67*AK$93</f>
        <v>0.0580832522669026</v>
      </c>
      <c r="AL67" s="62">
        <f>'Glad70-before-LQ'!AL67*$CG67*AL$93</f>
        <v>0.00647057369753244</v>
      </c>
      <c r="AM67" s="62">
        <f>'Glad70-before-LQ'!AM67*$CG67*AM$93</f>
        <v>0.009940866099039479</v>
      </c>
      <c r="AN67" s="62">
        <f>'Glad70-before-LQ'!AN67*$CG67*AN$93</f>
        <v>0.102184609570678</v>
      </c>
      <c r="AO67" s="62">
        <f>'Glad70-before-LQ'!AO67*$CG67*AO$93</f>
        <v>0.016501134565231</v>
      </c>
      <c r="AP67" s="62">
        <f>'Glad70-before-LQ'!AP67*$CG67*AP$93</f>
        <v>0.024323094249032</v>
      </c>
      <c r="AQ67" s="62">
        <f>'Glad70-before-LQ'!AQ67*$CG67*AQ$93</f>
        <v>0.0011553700434617</v>
      </c>
      <c r="AR67" s="62">
        <f>'Glad70-before-LQ'!AR67*$CG67*AR$93</f>
        <v>0.00164046704831351</v>
      </c>
      <c r="AS67" s="62">
        <f>'Glad70-before-LQ'!AS67*$CG67*AS$93</f>
        <v>0.057262332728968</v>
      </c>
      <c r="AT67" s="62">
        <f>'Glad70-before-LQ'!AT67*$CG67*AT$93</f>
        <v>0.00157481934007141</v>
      </c>
      <c r="AU67" s="62">
        <f>'Glad70-before-LQ'!AU67*$CG67*AU$93</f>
        <v>0.000530321541237889</v>
      </c>
      <c r="AV67" s="62">
        <f>'Glad70-before-LQ'!AV67*$CG67*AV$93</f>
        <v>2.14062791672942e-06</v>
      </c>
      <c r="AW67" s="62">
        <f>'Glad70-before-LQ'!AW67*$CG67*AW$93</f>
        <v>1.17810272607793e-06</v>
      </c>
      <c r="AX67" s="62">
        <f>'Glad70-before-LQ'!AX67*$CG67*AX$93</f>
        <v>0.000148272805260352</v>
      </c>
      <c r="AY67" s="62">
        <f>'Glad70-before-LQ'!AY67*$CG67*AY$93</f>
        <v>2.24903721362811e-06</v>
      </c>
      <c r="AZ67" s="62">
        <f>'Glad70-before-LQ'!AZ67*$CG67*AZ$93</f>
        <v>0.0008735163052699079</v>
      </c>
      <c r="BA67" s="62">
        <f>'Glad70-before-LQ'!BA67*$CG67*BA$93</f>
        <v>0.00047854282647169</v>
      </c>
      <c r="BB67" s="62">
        <f>'Glad70-before-LQ'!BB67*$CG67*BB$93</f>
        <v>0.000126884324697112</v>
      </c>
      <c r="BC67" s="62">
        <f>'Glad70-before-LQ'!BC67*$CG67*BC$93</f>
        <v>0.0578601015169568</v>
      </c>
      <c r="BD67" s="62">
        <f>'Glad70-before-LQ'!BD67*$CG67*BD$93</f>
        <v>0.0373017227025108</v>
      </c>
      <c r="BE67" s="62">
        <f>'Glad70-before-LQ'!BE67*$CG67*BE$93</f>
        <v>0.231058999096209</v>
      </c>
      <c r="BF67" s="62">
        <f>'Glad70-before-LQ'!BF67*$CG67*BF$93</f>
        <v>5.97240963715689e-05</v>
      </c>
      <c r="BG67" s="62">
        <f>'Glad70-before-LQ'!BG67*$CG67*BG$93</f>
        <v>0.0760982948116566</v>
      </c>
      <c r="BH67" s="62">
        <f>'Glad70-before-LQ'!BH67*$CG67*BH$93</f>
        <v>0.0192153365611495</v>
      </c>
      <c r="BI67" s="62">
        <f>'Glad70-before-LQ'!BI67*$CG67*BI$93</f>
        <v>0.0207359152302873</v>
      </c>
      <c r="BJ67" s="62">
        <f>'Glad70-before-LQ'!BJ67*$CG67*BJ$93</f>
        <v>5.08261678501448e-05</v>
      </c>
      <c r="BK67" s="62">
        <f>'Glad70-before-LQ'!BK67*$CG67*BK$93</f>
        <v>0.0183864006776862</v>
      </c>
      <c r="BL67" s="62">
        <f>'Glad70-before-LQ'!BL67*$CG67*BL$93</f>
        <v>0.489299982218741</v>
      </c>
      <c r="BM67" s="62">
        <f>'Glad70-before-LQ'!BM67*$CG67*BM$93</f>
        <v>0.0723356549229642</v>
      </c>
      <c r="BN67" s="62">
        <f>'Glad70-before-LQ'!BN67*$CG67*BN$93</f>
        <v>0.00856583286037038</v>
      </c>
      <c r="BO67" s="62">
        <f>'Glad70-before-LQ'!BO67*$CG67*BO$93</f>
        <v>0.087937836603087</v>
      </c>
      <c r="BP67" s="62">
        <f>'Glad70-before-LQ'!BP67*$CG67*BP$93</f>
        <v>0.0270716540745781</v>
      </c>
      <c r="BQ67" s="62">
        <f>'Glad70-before-LQ'!BQ67*$CG67*BQ$93</f>
        <v>0.0211138859946769</v>
      </c>
      <c r="BR67" s="62">
        <f>'Glad70-before-LQ'!BR67*$CG67*BR$93</f>
        <v>0.00308767494979151</v>
      </c>
      <c r="BS67" s="62">
        <f>'Glad70-before-LQ'!BS67*$CG67*BS$93</f>
        <v>0.000314585785468655</v>
      </c>
      <c r="BT67" s="62">
        <f>'Glad70-before-LQ'!BT67*$CG67*BT$93</f>
        <v>0.026496248328646</v>
      </c>
      <c r="BU67" s="62">
        <f>'Glad70-before-LQ'!BU67*$CG67*BU$93</f>
        <v>0.0232272703525099</v>
      </c>
      <c r="BV67" s="4">
        <f>SUM(D67:BU67)</f>
        <v>2.42514099552773</v>
      </c>
      <c r="BW67" s="66">
        <f>'Glad-base'!BW67*'Households'!$B$3/'Households'!$B$7</f>
        <v>19.1530487201339</v>
      </c>
      <c r="BX67" s="66">
        <f>'Glad-base'!BX67*'Households'!$B$3/'Households'!$B$7</f>
        <v>3.76170339855819</v>
      </c>
      <c r="BY67" s="66">
        <f>'Glad-base'!BY67*'Businesses'!$B$4/'Businesses'!$C$4</f>
        <v>0.090880340173372</v>
      </c>
      <c r="BZ67" s="66">
        <f>'Glad-base'!BZ67*'Households'!$B$3/'Households'!$B$7</f>
        <v>0.00246361717816684</v>
      </c>
      <c r="CA67" s="66">
        <f>'Glad-base'!CA67*'Households'!$B$3/'Households'!$B$7</f>
        <v>0.0394731062100927</v>
      </c>
      <c r="CB67" s="66">
        <f>'Glad-base'!CB67*'Glad-id-output'!B65/'Glad-id-output'!E65</f>
        <v>3.22225984629446e-05</v>
      </c>
      <c r="CC67" s="62">
        <f>'Exports'!D68</f>
        <v>0.8</v>
      </c>
      <c r="CD67" s="4">
        <f>SUM(BW67:CC67)</f>
        <v>23.8476014048522</v>
      </c>
      <c r="CE67" s="4">
        <f>SUM(CD67,BV67)</f>
        <v>26.2727424003799</v>
      </c>
      <c r="CF67" s="67">
        <v>0.00118465435525532</v>
      </c>
      <c r="CG67" s="67">
        <f>'Glad-id-output'!I65</f>
        <v>0.6</v>
      </c>
    </row>
    <row r="68" ht="20.05" customHeight="1">
      <c r="A68" t="s" s="58">
        <v>1</v>
      </c>
      <c r="B68" s="59">
        <v>64</v>
      </c>
      <c r="C68" t="s" s="60">
        <v>220</v>
      </c>
      <c r="D68" s="61">
        <f>'Glad70-before-LQ'!D68*$CG68*D$93</f>
        <v>0.000887015973568721</v>
      </c>
      <c r="E68" s="62">
        <f>'Glad70-before-LQ'!E68*$CG68*E$93</f>
        <v>0.00503392782438666</v>
      </c>
      <c r="F68" s="62">
        <f>'Glad70-before-LQ'!F68*$CG68*F$93</f>
        <v>0.000196634333881714</v>
      </c>
      <c r="G68" s="62">
        <f>'Glad70-before-LQ'!G68*$CG68*G$93</f>
        <v>0.00280190868335961</v>
      </c>
      <c r="H68" s="62">
        <f>'Glad70-before-LQ'!H68*$CG68*H$93</f>
        <v>0.00103619420615689</v>
      </c>
      <c r="I68" s="62">
        <f>'Glad70-before-LQ'!I68*$CG68*I$93</f>
        <v>0.000548984348878253</v>
      </c>
      <c r="J68" s="62">
        <f>'Glad70-before-LQ'!J68*$CG68*J$93</f>
        <v>0.0866061492552507</v>
      </c>
      <c r="K68" s="63">
        <f>'Glad70-before-LQ'!K68*$CG68*K$93</f>
        <v>0.00433598562956252</v>
      </c>
      <c r="L68" s="62">
        <f>'Glad70-before-LQ'!L68*$CG68*L$93</f>
        <v>0.00145725519905702</v>
      </c>
      <c r="M68" s="62">
        <f>'Glad70-before-LQ'!M68*$CG68*M$93</f>
        <v>0.00643284736082101</v>
      </c>
      <c r="N68" s="62">
        <f>'Glad70-before-LQ'!N68*$CG68*N$93</f>
        <v>0.00222644492006322</v>
      </c>
      <c r="O68" s="62">
        <f>'Glad70-before-LQ'!O68*$CG68*O$93</f>
        <v>0.0135739614560973</v>
      </c>
      <c r="P68" s="62">
        <f>'Glad70-before-LQ'!P68*$CG68*P$93</f>
        <v>0.00446549669435607</v>
      </c>
      <c r="Q68" s="62">
        <f>'Glad70-before-LQ'!Q68*$CG68*Q$93</f>
        <v>0.00588010239286124</v>
      </c>
      <c r="R68" s="62">
        <f>'Glad70-before-LQ'!R68*$CG68*R$93</f>
        <v>0.00119200092248514</v>
      </c>
      <c r="S68" s="62">
        <f>'Glad70-before-LQ'!S68*$CG68*S$93</f>
        <v>0.00246473626827724</v>
      </c>
      <c r="T68" s="62">
        <f>'Glad70-before-LQ'!T68*$CG68*T$93</f>
        <v>0.0220428575440773</v>
      </c>
      <c r="U68" s="62">
        <f>'Glad70-before-LQ'!U68*$CG68*U$93</f>
        <v>3.11109323819114</v>
      </c>
      <c r="V68" s="62">
        <f>'Glad70-before-LQ'!V68*$CG68*V$93</f>
        <v>0.00527920959951698</v>
      </c>
      <c r="W68" s="62">
        <f>'Glad70-before-LQ'!W68*$CG68*W$93</f>
        <v>0.0443237268968287</v>
      </c>
      <c r="X68" s="64">
        <f>'Glad70-before-LQ'!X68*$CG68*X$93</f>
        <v>0</v>
      </c>
      <c r="Y68" s="62">
        <f>'Glad70-before-LQ'!Y68*$CG68*Y$93</f>
        <v>0.014704758978338</v>
      </c>
      <c r="Z68" s="62">
        <f>'Glad70-before-LQ'!Z68*$CG68*Z$93</f>
        <v>0.00272520777123841</v>
      </c>
      <c r="AA68" s="62">
        <f>'Glad70-before-LQ'!AA68*$CG68*AA$93</f>
        <v>0.009355383922485401</v>
      </c>
      <c r="AB68" s="62">
        <f>'Glad70-before-LQ'!AB68*$CG68*AB$93</f>
        <v>0.000380719345704998</v>
      </c>
      <c r="AC68" s="65">
        <f>'Glad70-before-LQ'!AC68*$CG68*AC$93</f>
        <v>0.0278866089741004</v>
      </c>
      <c r="AD68" s="62">
        <f>'Glad70-before-LQ'!AD68*$CG68*AD$93</f>
        <v>7.943463621954209e-06</v>
      </c>
      <c r="AE68" s="62">
        <f>'Glad70-before-LQ'!AE68*$CG68*AE$93</f>
        <v>0.005793668487304</v>
      </c>
      <c r="AF68" s="62">
        <f>'Glad70-before-LQ'!AF68*$CG68*AF$93</f>
        <v>2.19531501378451e-05</v>
      </c>
      <c r="AG68" s="62">
        <f>'Glad70-before-LQ'!AG68*$CG68*AG$93</f>
        <v>0.00178385255322415</v>
      </c>
      <c r="AH68" s="62">
        <f>'Glad70-before-LQ'!AH68*$CG68*AH$93</f>
        <v>0.0460012388781411</v>
      </c>
      <c r="AI68" s="62">
        <f>'Glad70-before-LQ'!AI68*$CG68*AI$93</f>
        <v>0.014520395118693</v>
      </c>
      <c r="AJ68" s="62">
        <f>'Glad70-before-LQ'!AJ68*$CG68*AJ$93</f>
        <v>0.0208243052795872</v>
      </c>
      <c r="AK68" s="62">
        <f>'Glad70-before-LQ'!AK68*$CG68*AK$93</f>
        <v>0.0438884578585547</v>
      </c>
      <c r="AL68" s="62">
        <f>'Glad70-before-LQ'!AL68*$CG68*AL$93</f>
        <v>0.0242846434723454</v>
      </c>
      <c r="AM68" s="62">
        <f>'Glad70-before-LQ'!AM68*$CG68*AM$93</f>
        <v>0.0191929673831846</v>
      </c>
      <c r="AN68" s="62">
        <f>'Glad70-before-LQ'!AN68*$CG68*AN$93</f>
        <v>0.000509701976199144</v>
      </c>
      <c r="AO68" s="62">
        <f>'Glad70-before-LQ'!AO68*$CG68*AO$93</f>
        <v>0.00215223253852245</v>
      </c>
      <c r="AP68" s="62">
        <f>'Glad70-before-LQ'!AP68*$CG68*AP$93</f>
        <v>0.0301349574147422</v>
      </c>
      <c r="AQ68" s="62">
        <f>'Glad70-before-LQ'!AQ68*$CG68*AQ$93</f>
        <v>4.49852770609968e-05</v>
      </c>
      <c r="AR68" s="62">
        <f>'Glad70-before-LQ'!AR68*$CG68*AR$93</f>
        <v>0.0354959969115175</v>
      </c>
      <c r="AS68" s="62">
        <f>'Glad70-before-LQ'!AS68*$CG68*AS$93</f>
        <v>0.09930370039445691</v>
      </c>
      <c r="AT68" s="62">
        <f>'Glad70-before-LQ'!AT68*$CG68*AT$93</f>
        <v>0.00703136909811961</v>
      </c>
      <c r="AU68" s="62">
        <f>'Glad70-before-LQ'!AU68*$CG68*AU$93</f>
        <v>5.52598662919526e-05</v>
      </c>
      <c r="AV68" s="62">
        <f>'Glad70-before-LQ'!AV68*$CG68*AV$93</f>
        <v>4.17517582780757e-06</v>
      </c>
      <c r="AW68" s="62">
        <f>'Glad70-before-LQ'!AW68*$CG68*AW$93</f>
        <v>9.62945371070407e-06</v>
      </c>
      <c r="AX68" s="62">
        <f>'Glad70-before-LQ'!AX68*$CG68*AX$93</f>
        <v>0.000491097503483529</v>
      </c>
      <c r="AY68" s="62">
        <f>'Glad70-before-LQ'!AY68*$CG68*AY$93</f>
        <v>9.01158342362558e-06</v>
      </c>
      <c r="AZ68" s="62">
        <f>'Glad70-before-LQ'!AZ68*$CG68*AZ$93</f>
        <v>0.0123538441085098</v>
      </c>
      <c r="BA68" s="62">
        <f>'Glad70-before-LQ'!BA68*$CG68*BA$93</f>
        <v>0.470752081868644</v>
      </c>
      <c r="BB68" s="62">
        <f>'Glad70-before-LQ'!BB68*$CG68*BB$93</f>
        <v>0.0417910302803152</v>
      </c>
      <c r="BC68" s="62">
        <f>'Glad70-before-LQ'!BC68*$CG68*BC$93</f>
        <v>0.0333528532640213</v>
      </c>
      <c r="BD68" s="62">
        <f>'Glad70-before-LQ'!BD68*$CG68*BD$93</f>
        <v>0.0148192958962725</v>
      </c>
      <c r="BE68" s="62">
        <f>'Glad70-before-LQ'!BE68*$CG68*BE$93</f>
        <v>0.101884890072917</v>
      </c>
      <c r="BF68" s="62">
        <f>'Glad70-before-LQ'!BF68*$CG68*BF$93</f>
        <v>0.000219427332479125</v>
      </c>
      <c r="BG68" s="62">
        <f>'Glad70-before-LQ'!BG68*$CG68*BG$93</f>
        <v>0.0835675175138975</v>
      </c>
      <c r="BH68" s="62">
        <f>'Glad70-before-LQ'!BH68*$CG68*BH$93</f>
        <v>0.07236877800438229</v>
      </c>
      <c r="BI68" s="62">
        <f>'Glad70-before-LQ'!BI68*$CG68*BI$93</f>
        <v>0.170235826474979</v>
      </c>
      <c r="BJ68" s="62">
        <f>'Glad70-before-LQ'!BJ68*$CG68*BJ$93</f>
        <v>0.00570288721226074</v>
      </c>
      <c r="BK68" s="62">
        <f>'Glad70-before-LQ'!BK68*$CG68*BK$93</f>
        <v>0.0567139158103977</v>
      </c>
      <c r="BL68" s="62">
        <f>'Glad70-before-LQ'!BL68*$CG68*BL$93</f>
        <v>0.579604938413894</v>
      </c>
      <c r="BM68" s="62">
        <f>'Glad70-before-LQ'!BM68*$CG68*BM$93</f>
        <v>0.0901284506150716</v>
      </c>
      <c r="BN68" s="62">
        <f>'Glad70-before-LQ'!BN68*$CG68*BN$93</f>
        <v>0.00846048273321191</v>
      </c>
      <c r="BO68" s="62">
        <f>'Glad70-before-LQ'!BO68*$CG68*BO$93</f>
        <v>4.28246488244234</v>
      </c>
      <c r="BP68" s="62">
        <f>'Glad70-before-LQ'!BP68*$CG68*BP$93</f>
        <v>0.569495048132593</v>
      </c>
      <c r="BQ68" s="62">
        <f>'Glad70-before-LQ'!BQ68*$CG68*BQ$93</f>
        <v>3.79959134499105e-05</v>
      </c>
      <c r="BR68" s="62">
        <f>'Glad70-before-LQ'!BR68*$CG68*BR$93</f>
        <v>0.00675551002282646</v>
      </c>
      <c r="BS68" s="62">
        <f>'Glad70-before-LQ'!BS68*$CG68*BS$93</f>
        <v>0.000658084357748996</v>
      </c>
      <c r="BT68" s="62">
        <f>'Glad70-before-LQ'!BT68*$CG68*BT$93</f>
        <v>0.0552163162514765</v>
      </c>
      <c r="BU68" s="62">
        <f>'Glad70-before-LQ'!BU68*$CG68*BU$93</f>
        <v>0.0444697684943426</v>
      </c>
      <c r="BV68" s="4">
        <f>SUM(D68:BU68)</f>
        <v>10.4295467247467</v>
      </c>
      <c r="BW68" s="66">
        <f>'Glad-base'!BW68*'Households'!$B$3/'Households'!$B$7</f>
        <v>113.2200817707</v>
      </c>
      <c r="BX68" s="66">
        <f>'Glad-base'!BX68*'Households'!$B$3/'Households'!$B$7</f>
        <v>188.562846549949</v>
      </c>
      <c r="BY68" s="66">
        <f>'Glad-base'!BY68*'Businesses'!$B$4/'Businesses'!$C$4</f>
        <v>0.367332769720714</v>
      </c>
      <c r="BZ68" s="66">
        <f>'Glad-base'!BZ68*'Households'!$B$3/'Households'!$B$7</f>
        <v>0.0089853958084449</v>
      </c>
      <c r="CA68" s="66">
        <f>'Glad-base'!CA68*'Households'!$B$3/'Households'!$B$7</f>
        <v>0.159715656797116</v>
      </c>
      <c r="CB68" s="66">
        <f>'Glad-base'!CB68*'Glad-id-output'!B66/'Glad-id-output'!E66</f>
        <v>0</v>
      </c>
      <c r="CC68" s="62">
        <f>'Exports'!D69</f>
        <v>39.9</v>
      </c>
      <c r="CD68" s="4">
        <f>SUM(BW68:CC68)</f>
        <v>342.218962142975</v>
      </c>
      <c r="CE68" s="4">
        <f>SUM(CD68,BV68)</f>
        <v>352.648508867722</v>
      </c>
      <c r="CF68" s="67">
        <v>0.007870298567048351</v>
      </c>
      <c r="CG68" s="67">
        <f>'Glad-id-output'!I66</f>
        <v>0.67</v>
      </c>
    </row>
    <row r="69" ht="20.05" customHeight="1">
      <c r="A69" t="s" s="58">
        <v>1</v>
      </c>
      <c r="B69" s="59">
        <v>65</v>
      </c>
      <c r="C69" t="s" s="60">
        <v>153</v>
      </c>
      <c r="D69" s="61">
        <f>'Glad70-before-LQ'!D69*$CG69*D$93</f>
        <v>2.67769034832762e-05</v>
      </c>
      <c r="E69" s="62">
        <f>'Glad70-before-LQ'!E69*$CG69*E$93</f>
        <v>0</v>
      </c>
      <c r="F69" s="62">
        <f>'Glad70-before-LQ'!F69*$CG69*F$93</f>
        <v>0</v>
      </c>
      <c r="G69" s="62">
        <f>'Glad70-before-LQ'!G69*$CG69*G$93</f>
        <v>0</v>
      </c>
      <c r="H69" s="62">
        <f>'Glad70-before-LQ'!H69*$CG69*H$93</f>
        <v>2.38845008327083e-06</v>
      </c>
      <c r="I69" s="62">
        <f>'Glad70-before-LQ'!I69*$CG69*I$93</f>
        <v>6.89142289878004e-05</v>
      </c>
      <c r="J69" s="62">
        <f>'Glad70-before-LQ'!J69*$CG69*J$93</f>
        <v>0.00063457294636245</v>
      </c>
      <c r="K69" s="63">
        <f>'Glad70-before-LQ'!K69*$CG69*K$93</f>
        <v>0.0009650962066274159</v>
      </c>
      <c r="L69" s="62">
        <f>'Glad70-before-LQ'!L69*$CG69*L$93</f>
        <v>1.94272537767346e-05</v>
      </c>
      <c r="M69" s="62">
        <f>'Glad70-before-LQ'!M69*$CG69*M$93</f>
        <v>4.42840335534417e-05</v>
      </c>
      <c r="N69" s="62">
        <f>'Glad70-before-LQ'!N69*$CG69*N$93</f>
        <v>8.657997305439291e-05</v>
      </c>
      <c r="O69" s="62">
        <f>'Glad70-before-LQ'!O69*$CG69*O$93</f>
        <v>1.8254774398863e-05</v>
      </c>
      <c r="P69" s="62">
        <f>'Glad70-before-LQ'!P69*$CG69*P$93</f>
        <v>4.24207046690603e-06</v>
      </c>
      <c r="Q69" s="62">
        <f>'Glad70-before-LQ'!Q69*$CG69*Q$93</f>
        <v>2.93858771006118e-05</v>
      </c>
      <c r="R69" s="62">
        <f>'Glad70-before-LQ'!R69*$CG69*R$93</f>
        <v>5.43051103364708e-06</v>
      </c>
      <c r="S69" s="62">
        <f>'Glad70-before-LQ'!S69*$CG69*S$93</f>
        <v>5.65630473743904e-06</v>
      </c>
      <c r="T69" s="62">
        <f>'Glad70-before-LQ'!T69*$CG69*T$93</f>
        <v>4.77286895344872e-05</v>
      </c>
      <c r="U69" s="62">
        <f>'Glad70-before-LQ'!U69*$CG69*U$93</f>
        <v>0.00075467637833839</v>
      </c>
      <c r="V69" s="62">
        <f>'Glad70-before-LQ'!V69*$CG69*V$93</f>
        <v>2.74647404085883e-05</v>
      </c>
      <c r="W69" s="62">
        <f>'Glad70-before-LQ'!W69*$CG69*W$93</f>
        <v>0.000836187472916052</v>
      </c>
      <c r="X69" s="64">
        <f>'Glad70-before-LQ'!X69*$CG69*X$93</f>
        <v>0</v>
      </c>
      <c r="Y69" s="62">
        <f>'Glad70-before-LQ'!Y69*$CG69*Y$93</f>
        <v>0.000233460603003614</v>
      </c>
      <c r="Z69" s="62">
        <f>'Glad70-before-LQ'!Z69*$CG69*Z$93</f>
        <v>3.3786474908182e-05</v>
      </c>
      <c r="AA69" s="62">
        <f>'Glad70-before-LQ'!AA69*$CG69*AA$93</f>
        <v>0.000225822159497246</v>
      </c>
      <c r="AB69" s="62">
        <f>'Glad70-before-LQ'!AB69*$CG69*AB$93</f>
        <v>4.34815605969899e-06</v>
      </c>
      <c r="AC69" s="65">
        <f>'Glad70-before-LQ'!AC69*$CG69*AC$93</f>
        <v>0.00131360739888028</v>
      </c>
      <c r="AD69" s="62">
        <f>'Glad70-before-LQ'!AD69*$CG69*AD$93</f>
        <v>6.3179722079192e-06</v>
      </c>
      <c r="AE69" s="62">
        <f>'Glad70-before-LQ'!AE69*$CG69*AE$93</f>
        <v>0.000220730564591561</v>
      </c>
      <c r="AF69" s="62">
        <f>'Glad70-before-LQ'!AF69*$CG69*AF$93</f>
        <v>3.91880112908398e-05</v>
      </c>
      <c r="AG69" s="62">
        <f>'Glad70-before-LQ'!AG69*$CG69*AG$93</f>
        <v>5.01131325849536e-05</v>
      </c>
      <c r="AH69" s="62">
        <f>'Glad70-before-LQ'!AH69*$CG69*AH$93</f>
        <v>0.000788386370190358</v>
      </c>
      <c r="AI69" s="62">
        <f>'Glad70-before-LQ'!AI69*$CG69*AI$93</f>
        <v>0.000214164616755855</v>
      </c>
      <c r="AJ69" s="62">
        <f>'Glad70-before-LQ'!AJ69*$CG69*AJ$93</f>
        <v>0.00206551219579435</v>
      </c>
      <c r="AK69" s="62">
        <f>'Glad70-before-LQ'!AK69*$CG69*AK$93</f>
        <v>0.00309028522219254</v>
      </c>
      <c r="AL69" s="62">
        <f>'Glad70-before-LQ'!AL69*$CG69*AL$93</f>
        <v>0.000221756416455169</v>
      </c>
      <c r="AM69" s="62">
        <f>'Glad70-before-LQ'!AM69*$CG69*AM$93</f>
        <v>0.00103575480487872</v>
      </c>
      <c r="AN69" s="62">
        <f>'Glad70-before-LQ'!AN69*$CG69*AN$93</f>
        <v>0.000291662951178443</v>
      </c>
      <c r="AO69" s="62">
        <f>'Glad70-before-LQ'!AO69*$CG69*AO$93</f>
        <v>0.00162956035975727</v>
      </c>
      <c r="AP69" s="62">
        <f>'Glad70-before-LQ'!AP69*$CG69*AP$93</f>
        <v>0.000283387817667814</v>
      </c>
      <c r="AQ69" s="62">
        <f>'Glad70-before-LQ'!AQ69*$CG69*AQ$93</f>
        <v>2.11168107181731e-05</v>
      </c>
      <c r="AR69" s="62">
        <f>'Glad70-before-LQ'!AR69*$CG69*AR$93</f>
        <v>0.000118706261741614</v>
      </c>
      <c r="AS69" s="62">
        <f>'Glad70-before-LQ'!AS69*$CG69*AS$93</f>
        <v>0.00123942886590572</v>
      </c>
      <c r="AT69" s="62">
        <f>'Glad70-before-LQ'!AT69*$CG69*AT$93</f>
        <v>6.637655998676239e-05</v>
      </c>
      <c r="AU69" s="62">
        <f>'Glad70-before-LQ'!AU69*$CG69*AU$93</f>
        <v>1.03357076240018e-05</v>
      </c>
      <c r="AV69" s="62">
        <f>'Glad70-before-LQ'!AV69*$CG69*AV$93</f>
        <v>7.65869099096525e-07</v>
      </c>
      <c r="AW69" s="62">
        <f>'Glad70-before-LQ'!AW69*$CG69*AW$93</f>
        <v>6.23646443090458e-06</v>
      </c>
      <c r="AX69" s="62">
        <f>'Glad70-before-LQ'!AX69*$CG69*AX$93</f>
        <v>0.000625583318535169</v>
      </c>
      <c r="AY69" s="62">
        <f>'Glad70-before-LQ'!AY69*$CG69*AY$93</f>
        <v>1.15626972041822e-05</v>
      </c>
      <c r="AZ69" s="62">
        <f>'Glad70-before-LQ'!AZ69*$CG69*AZ$93</f>
        <v>0.0050535558385692</v>
      </c>
      <c r="BA69" s="62">
        <f>'Glad70-before-LQ'!BA69*$CG69*BA$93</f>
        <v>0.00276042183430717</v>
      </c>
      <c r="BB69" s="62">
        <f>'Glad70-before-LQ'!BB69*$CG69*BB$93</f>
        <v>0.00071083986538752</v>
      </c>
      <c r="BC69" s="62">
        <f>'Glad70-before-LQ'!BC69*$CG69*BC$93</f>
        <v>0.00302505917029146</v>
      </c>
      <c r="BD69" s="62">
        <f>'Glad70-before-LQ'!BD69*$CG69*BD$93</f>
        <v>0.000389207608110097</v>
      </c>
      <c r="BE69" s="62">
        <f>'Glad70-before-LQ'!BE69*$CG69*BE$93</f>
        <v>0.0215764511391117</v>
      </c>
      <c r="BF69" s="62">
        <f>'Glad70-before-LQ'!BF69*$CG69*BF$93</f>
        <v>0.000342099590036347</v>
      </c>
      <c r="BG69" s="62">
        <f>'Glad70-before-LQ'!BG69*$CG69*BG$93</f>
        <v>0.0047922396817394</v>
      </c>
      <c r="BH69" s="62">
        <f>'Glad70-before-LQ'!BH69*$CG69*BH$93</f>
        <v>0.000167152174954279</v>
      </c>
      <c r="BI69" s="62">
        <f>'Glad70-before-LQ'!BI69*$CG69*BI$93</f>
        <v>0.00647736644945187</v>
      </c>
      <c r="BJ69" s="62">
        <f>'Glad70-before-LQ'!BJ69*$CG69*BJ$93</f>
        <v>1.49448865309955e-05</v>
      </c>
      <c r="BK69" s="62">
        <f>'Glad70-before-LQ'!BK69*$CG69*BK$93</f>
        <v>0.0040441497860183</v>
      </c>
      <c r="BL69" s="62">
        <f>'Glad70-before-LQ'!BL69*$CG69*BL$93</f>
        <v>0.00523267390153909</v>
      </c>
      <c r="BM69" s="62">
        <f>'Glad70-before-LQ'!BM69*$CG69*BM$93</f>
        <v>0.000558432416317948</v>
      </c>
      <c r="BN69" s="62">
        <f>'Glad70-before-LQ'!BN69*$CG69*BN$93</f>
        <v>0.000105664060562643</v>
      </c>
      <c r="BO69" s="62">
        <f>'Glad70-before-LQ'!BO69*$CG69*BO$93</f>
        <v>3.02770187542826</v>
      </c>
      <c r="BP69" s="62">
        <f>'Glad70-before-LQ'!BP69*$CG69*BP$93</f>
        <v>0.0810537748925637</v>
      </c>
      <c r="BQ69" s="62">
        <f>'Glad70-before-LQ'!BQ69*$CG69*BQ$93</f>
        <v>4.96679863648294e-05</v>
      </c>
      <c r="BR69" s="62">
        <f>'Glad70-before-LQ'!BR69*$CG69*BR$93</f>
        <v>4.12229720954017e-05</v>
      </c>
      <c r="BS69" s="62">
        <f>'Glad70-before-LQ'!BS69*$CG69*BS$93</f>
        <v>1.36093549360296e-05</v>
      </c>
      <c r="BT69" s="62">
        <f>'Glad70-before-LQ'!BT69*$CG69*BT$93</f>
        <v>0.000171386966220993</v>
      </c>
      <c r="BU69" s="62">
        <f>'Glad70-before-LQ'!BU69*$CG69*BU$93</f>
        <v>0.000582571554446228</v>
      </c>
      <c r="BV69" s="4">
        <f>SUM(D69:BU69)</f>
        <v>3.18228939215582</v>
      </c>
      <c r="BW69" s="66">
        <f>'Glad-base'!BW69*'Households'!$B$3/'Households'!$B$7</f>
        <v>65.5059933883316</v>
      </c>
      <c r="BX69" s="66">
        <f>'Glad-base'!BX69*'Households'!$B$3/'Households'!$B$7</f>
        <v>131.549156230690</v>
      </c>
      <c r="BY69" s="66">
        <f>'Glad-base'!BY69*'Businesses'!$B$4/'Businesses'!$C$4</f>
        <v>0.258242976434871</v>
      </c>
      <c r="BZ69" s="66">
        <f>'Glad-base'!BZ69*'Households'!$B$3/'Households'!$B$7</f>
        <v>0.0112809305252317</v>
      </c>
      <c r="CA69" s="66">
        <f>'Glad-base'!CA69*'Households'!$B$3/'Households'!$B$7</f>
        <v>0.109557820195675</v>
      </c>
      <c r="CB69" s="66">
        <f>'Glad-base'!CB69*'Glad-id-output'!B67/'Glad-id-output'!E67</f>
        <v>0</v>
      </c>
      <c r="CC69" s="62">
        <f>'Exports'!D70</f>
        <v>5</v>
      </c>
      <c r="CD69" s="4">
        <f>SUM(BW69:CC69)</f>
        <v>202.434231346177</v>
      </c>
      <c r="CE69" s="4">
        <f>SUM(CD69,BV69)</f>
        <v>205.616520738333</v>
      </c>
      <c r="CF69" s="67">
        <v>0.0058690406048142</v>
      </c>
      <c r="CG69" s="67">
        <f>'Glad-id-output'!I67</f>
        <v>0.46</v>
      </c>
    </row>
    <row r="70" ht="20.05" customHeight="1">
      <c r="A70" t="s" s="58">
        <v>1</v>
      </c>
      <c r="B70" s="59">
        <v>66</v>
      </c>
      <c r="C70" t="s" s="60">
        <v>154</v>
      </c>
      <c r="D70" s="61">
        <f>'Glad70-before-LQ'!D70*$CG70*D$93</f>
        <v>0.0040518693929574</v>
      </c>
      <c r="E70" s="62">
        <f>'Glad70-before-LQ'!E70*$CG70*E$93</f>
        <v>0.00150869160970361</v>
      </c>
      <c r="F70" s="62">
        <f>'Glad70-before-LQ'!F70*$CG70*F$93</f>
        <v>0.000370332010806687</v>
      </c>
      <c r="G70" s="62">
        <f>'Glad70-before-LQ'!G70*$CG70*G$93</f>
        <v>0.000366415081530729</v>
      </c>
      <c r="H70" s="62">
        <f>'Glad70-before-LQ'!H70*$CG70*H$93</f>
        <v>0.000443272599305169</v>
      </c>
      <c r="I70" s="62">
        <f>'Glad70-before-LQ'!I70*$CG70*I$93</f>
        <v>0.00258585438522852</v>
      </c>
      <c r="J70" s="62">
        <f>'Glad70-before-LQ'!J70*$CG70*J$93</f>
        <v>0.0522401173633395</v>
      </c>
      <c r="K70" s="63">
        <f>'Glad70-before-LQ'!K70*$CG70*K$93</f>
        <v>0.0158471133003413</v>
      </c>
      <c r="L70" s="62">
        <f>'Glad70-before-LQ'!L70*$CG70*L$93</f>
        <v>0.00284626657954027</v>
      </c>
      <c r="M70" s="62">
        <f>'Glad70-before-LQ'!M70*$CG70*M$93</f>
        <v>0.0121337680845356</v>
      </c>
      <c r="N70" s="62">
        <f>'Glad70-before-LQ'!N70*$CG70*N$93</f>
        <v>0.00020072980893076</v>
      </c>
      <c r="O70" s="62">
        <f>'Glad70-before-LQ'!O70*$CG70*O$93</f>
        <v>0.000756286983987261</v>
      </c>
      <c r="P70" s="62">
        <f>'Glad70-before-LQ'!P70*$CG70*P$93</f>
        <v>1.66964787255798e-05</v>
      </c>
      <c r="Q70" s="62">
        <f>'Glad70-before-LQ'!Q70*$CG70*Q$93</f>
        <v>0.000213892750961786</v>
      </c>
      <c r="R70" s="62">
        <f>'Glad70-before-LQ'!R70*$CG70*R$93</f>
        <v>2.20267357028117e-05</v>
      </c>
      <c r="S70" s="62">
        <f>'Glad70-before-LQ'!S70*$CG70*S$93</f>
        <v>3.68635907137443e-05</v>
      </c>
      <c r="T70" s="62">
        <f>'Glad70-before-LQ'!T70*$CG70*T$93</f>
        <v>0.00109655845063216</v>
      </c>
      <c r="U70" s="62">
        <f>'Glad70-before-LQ'!U70*$CG70*U$93</f>
        <v>0.00538553609139972</v>
      </c>
      <c r="V70" s="62">
        <f>'Glad70-before-LQ'!V70*$CG70*V$93</f>
        <v>0.000105878564473688</v>
      </c>
      <c r="W70" s="62">
        <f>'Glad70-before-LQ'!W70*$CG70*W$93</f>
        <v>0.00329065132696239</v>
      </c>
      <c r="X70" s="64">
        <f>'Glad70-before-LQ'!X70*$CG70*X$93</f>
        <v>0</v>
      </c>
      <c r="Y70" s="62">
        <f>'Glad70-before-LQ'!Y70*$CG70*Y$93</f>
        <v>0.00243865674229528</v>
      </c>
      <c r="Z70" s="62">
        <f>'Glad70-before-LQ'!Z70*$CG70*Z$93</f>
        <v>0.000776672929353342</v>
      </c>
      <c r="AA70" s="62">
        <f>'Glad70-before-LQ'!AA70*$CG70*AA$93</f>
        <v>0.000487529463042216</v>
      </c>
      <c r="AB70" s="62">
        <f>'Glad70-before-LQ'!AB70*$CG70*AB$93</f>
        <v>0.000167975885345393</v>
      </c>
      <c r="AC70" s="65">
        <f>'Glad70-before-LQ'!AC70*$CG70*AC$93</f>
        <v>0.0652376948210112</v>
      </c>
      <c r="AD70" s="62">
        <f>'Glad70-before-LQ'!AD70*$CG70*AD$93</f>
        <v>4.31477593362819e-06</v>
      </c>
      <c r="AE70" s="62">
        <f>'Glad70-before-LQ'!AE70*$CG70*AE$93</f>
        <v>0.00438008792368968</v>
      </c>
      <c r="AF70" s="62">
        <f>'Glad70-before-LQ'!AF70*$CG70*AF$93</f>
        <v>0.00041039284399479</v>
      </c>
      <c r="AG70" s="62">
        <f>'Glad70-before-LQ'!AG70*$CG70*AG$93</f>
        <v>0.00467257093079166</v>
      </c>
      <c r="AH70" s="62">
        <f>'Glad70-before-LQ'!AH70*$CG70*AH$93</f>
        <v>0.00180212295553629</v>
      </c>
      <c r="AI70" s="62">
        <f>'Glad70-before-LQ'!AI70*$CG70*AI$93</f>
        <v>0.008903014686447899</v>
      </c>
      <c r="AJ70" s="62">
        <f>'Glad70-before-LQ'!AJ70*$CG70*AJ$93</f>
        <v>0.00489692271222936</v>
      </c>
      <c r="AK70" s="62">
        <f>'Glad70-before-LQ'!AK70*$CG70*AK$93</f>
        <v>0.0258200171738423</v>
      </c>
      <c r="AL70" s="62">
        <f>'Glad70-before-LQ'!AL70*$CG70*AL$93</f>
        <v>0.0224374768004959</v>
      </c>
      <c r="AM70" s="62">
        <f>'Glad70-before-LQ'!AM70*$CG70*AM$93</f>
        <v>0.0260230539223679</v>
      </c>
      <c r="AN70" s="62">
        <f>'Glad70-before-LQ'!AN70*$CG70*AN$93</f>
        <v>0.00370603822781259</v>
      </c>
      <c r="AO70" s="62">
        <f>'Glad70-before-LQ'!AO70*$CG70*AO$93</f>
        <v>0.122187929339183</v>
      </c>
      <c r="AP70" s="62">
        <f>'Glad70-before-LQ'!AP70*$CG70*AP$93</f>
        <v>0.00604714692809634</v>
      </c>
      <c r="AQ70" s="62">
        <f>'Glad70-before-LQ'!AQ70*$CG70*AQ$93</f>
        <v>3.14203829455185e-05</v>
      </c>
      <c r="AR70" s="62">
        <f>'Glad70-before-LQ'!AR70*$CG70*AR$93</f>
        <v>0.00028457209173972</v>
      </c>
      <c r="AS70" s="62">
        <f>'Glad70-before-LQ'!AS70*$CG70*AS$93</f>
        <v>0.00218053646481592</v>
      </c>
      <c r="AT70" s="62">
        <f>'Glad70-before-LQ'!AT70*$CG70*AT$93</f>
        <v>0.0392308229749641</v>
      </c>
      <c r="AU70" s="62">
        <f>'Glad70-before-LQ'!AU70*$CG70*AU$93</f>
        <v>0.0666819740640891</v>
      </c>
      <c r="AV70" s="62">
        <f>'Glad70-before-LQ'!AV70*$CG70*AV$93</f>
        <v>0.014183229742138</v>
      </c>
      <c r="AW70" s="62">
        <f>'Glad70-before-LQ'!AW70*$CG70*AW$93</f>
        <v>0.000512743165036575</v>
      </c>
      <c r="AX70" s="62">
        <f>'Glad70-before-LQ'!AX70*$CG70*AX$93</f>
        <v>0.00552625520406327</v>
      </c>
      <c r="AY70" s="62">
        <f>'Glad70-before-LQ'!AY70*$CG70*AY$93</f>
        <v>0.00319680795471234</v>
      </c>
      <c r="AZ70" s="62">
        <f>'Glad70-before-LQ'!AZ70*$CG70*AZ$93</f>
        <v>0.00436153267409358</v>
      </c>
      <c r="BA70" s="62">
        <f>'Glad70-before-LQ'!BA70*$CG70*BA$93</f>
        <v>0.000562364705506935</v>
      </c>
      <c r="BB70" s="62">
        <f>'Glad70-before-LQ'!BB70*$CG70*BB$93</f>
        <v>0.00170271093154625</v>
      </c>
      <c r="BC70" s="62">
        <f>'Glad70-before-LQ'!BC70*$CG70*BC$93</f>
        <v>0.0894102731969358</v>
      </c>
      <c r="BD70" s="62">
        <f>'Glad70-before-LQ'!BD70*$CG70*BD$93</f>
        <v>0.00656491964788614</v>
      </c>
      <c r="BE70" s="62">
        <f>'Glad70-before-LQ'!BE70*$CG70*BE$93</f>
        <v>0.712768135384992</v>
      </c>
      <c r="BF70" s="62">
        <f>'Glad70-before-LQ'!BF70*$CG70*BF$93</f>
        <v>0.000272479243601759</v>
      </c>
      <c r="BG70" s="62">
        <f>'Glad70-before-LQ'!BG70*$CG70*BG$93</f>
        <v>0.264981060572375</v>
      </c>
      <c r="BH70" s="62">
        <f>'Glad70-before-LQ'!BH70*$CG70*BH$93</f>
        <v>0.0410101109689143</v>
      </c>
      <c r="BI70" s="62">
        <f>'Glad70-before-LQ'!BI70*$CG70*BI$93</f>
        <v>0.0324023378842848</v>
      </c>
      <c r="BJ70" s="62">
        <f>'Glad70-before-LQ'!BJ70*$CG70*BJ$93</f>
        <v>0.000773551851369858</v>
      </c>
      <c r="BK70" s="62">
        <f>'Glad70-before-LQ'!BK70*$CG70*BK$93</f>
        <v>0.0583363172286723</v>
      </c>
      <c r="BL70" s="62">
        <f>'Glad70-before-LQ'!BL70*$CG70*BL$93</f>
        <v>1.23276755429826</v>
      </c>
      <c r="BM70" s="62">
        <f>'Glad70-before-LQ'!BM70*$CG70*BM$93</f>
        <v>0.156456518036059</v>
      </c>
      <c r="BN70" s="62">
        <f>'Glad70-before-LQ'!BN70*$CG70*BN$93</f>
        <v>0.0243176013415662</v>
      </c>
      <c r="BO70" s="62">
        <f>'Glad70-before-LQ'!BO70*$CG70*BO$93</f>
        <v>0.169009860845237</v>
      </c>
      <c r="BP70" s="62">
        <f>'Glad70-before-LQ'!BP70*$CG70*BP$93</f>
        <v>0.267575782356521</v>
      </c>
      <c r="BQ70" s="62">
        <f>'Glad70-before-LQ'!BQ70*$CG70*BQ$93</f>
        <v>0.116540896563802</v>
      </c>
      <c r="BR70" s="62">
        <f>'Glad70-before-LQ'!BR70*$CG70*BR$93</f>
        <v>0.0843011561470557</v>
      </c>
      <c r="BS70" s="62">
        <f>'Glad70-before-LQ'!BS70*$CG70*BS$93</f>
        <v>0.0102195300497138</v>
      </c>
      <c r="BT70" s="62">
        <f>'Glad70-before-LQ'!BT70*$CG70*BT$93</f>
        <v>0.0020272352482669</v>
      </c>
      <c r="BU70" s="62">
        <f>'Glad70-before-LQ'!BU70*$CG70*BU$93</f>
        <v>0.0786662754793707</v>
      </c>
      <c r="BV70" s="4">
        <f>SUM(D70:BU70)</f>
        <v>3.89077500695178</v>
      </c>
      <c r="BW70" s="66">
        <f>'Glad-base'!BW70*'Households'!$B$3/'Households'!$B$7</f>
        <v>3.84856292131823</v>
      </c>
      <c r="BX70" s="66">
        <f>'Glad-base'!BX70*'Households'!$B$3/'Households'!$B$7</f>
        <v>8.667421109999999</v>
      </c>
      <c r="BY70" s="66">
        <f>'Glad-base'!BY70*'Businesses'!$B$4/'Businesses'!$C$4</f>
        <v>0.31782675093622</v>
      </c>
      <c r="BZ70" s="66">
        <f>'Glad-base'!BZ70*'Households'!$B$3/'Households'!$B$7</f>
        <v>0.00232837498455201</v>
      </c>
      <c r="CA70" s="66">
        <f>'Glad-base'!CA70*'Households'!$B$3/'Households'!$B$7</f>
        <v>0.00696362950566426</v>
      </c>
      <c r="CB70" s="66">
        <f>'Glad-base'!CB70*'Glad-id-output'!B68/'Glad-id-output'!E68</f>
        <v>9.67599785974617e-06</v>
      </c>
      <c r="CC70" s="62">
        <f>'Exports'!D71</f>
        <v>0.4</v>
      </c>
      <c r="CD70" s="4">
        <f>SUM(BW70:CC70)</f>
        <v>13.2431124627425</v>
      </c>
      <c r="CE70" s="4">
        <f>SUM(CD70,BV70)</f>
        <v>17.1338874696943</v>
      </c>
      <c r="CF70" s="67">
        <v>0.000640794560248091</v>
      </c>
      <c r="CG70" s="67">
        <f>'Glad-id-output'!I68</f>
        <v>0.3</v>
      </c>
    </row>
    <row r="71" ht="20.05" customHeight="1">
      <c r="A71" t="s" s="58">
        <v>1</v>
      </c>
      <c r="B71" s="59">
        <v>67</v>
      </c>
      <c r="C71" t="s" s="60">
        <v>221</v>
      </c>
      <c r="D71" s="61">
        <f>'Glad70-before-LQ'!D71*$CG71*D$93</f>
        <v>0.00454275988659755</v>
      </c>
      <c r="E71" s="62">
        <f>'Glad70-before-LQ'!E71*$CG71*E$93</f>
        <v>0.00313947542507159</v>
      </c>
      <c r="F71" s="62">
        <f>'Glad70-before-LQ'!F71*$CG71*F$93</f>
        <v>1.31410782277822e-05</v>
      </c>
      <c r="G71" s="62">
        <f>'Glad70-before-LQ'!G71*$CG71*G$93</f>
        <v>0.000376461994612369</v>
      </c>
      <c r="H71" s="62">
        <f>'Glad70-before-LQ'!H71*$CG71*H$93</f>
        <v>0.000543196227206605</v>
      </c>
      <c r="I71" s="62">
        <f>'Glad70-before-LQ'!I71*$CG71*I$93</f>
        <v>0.0433978413118144</v>
      </c>
      <c r="J71" s="62">
        <f>'Glad70-before-LQ'!J71*$CG71*J$93</f>
        <v>1.34597966072851</v>
      </c>
      <c r="K71" s="63">
        <f>'Glad70-before-LQ'!K71*$CG71*K$93</f>
        <v>0.109063960874326</v>
      </c>
      <c r="L71" s="62">
        <f>'Glad70-before-LQ'!L71*$CG71*L$93</f>
        <v>0.0349156442717541</v>
      </c>
      <c r="M71" s="62">
        <f>'Glad70-before-LQ'!M71*$CG71*M$93</f>
        <v>0.0007872898374921</v>
      </c>
      <c r="N71" s="62">
        <f>'Glad70-before-LQ'!N71*$CG71*N$93</f>
        <v>0.00060594788245049</v>
      </c>
      <c r="O71" s="62">
        <f>'Glad70-before-LQ'!O71*$CG71*O$93</f>
        <v>0.00065149176521453</v>
      </c>
      <c r="P71" s="62">
        <f>'Glad70-before-LQ'!P71*$CG71*P$93</f>
        <v>6.172196350589801e-05</v>
      </c>
      <c r="Q71" s="62">
        <f>'Glad70-before-LQ'!Q71*$CG71*Q$93</f>
        <v>1.45187139825158e-05</v>
      </c>
      <c r="R71" s="62">
        <f>'Glad70-before-LQ'!R71*$CG71*R$93</f>
        <v>0.000104391689112896</v>
      </c>
      <c r="S71" s="62">
        <f>'Glad70-before-LQ'!S71*$CG71*S$93</f>
        <v>0.00010225801183776</v>
      </c>
      <c r="T71" s="62">
        <f>'Glad70-before-LQ'!T71*$CG71*T$93</f>
        <v>0.00268951711621682</v>
      </c>
      <c r="U71" s="62">
        <f>'Glad70-before-LQ'!U71*$CG71*U$93</f>
        <v>0.00951977860020525</v>
      </c>
      <c r="V71" s="62">
        <f>'Glad70-before-LQ'!V71*$CG71*V$93</f>
        <v>0.000697277129278265</v>
      </c>
      <c r="W71" s="62">
        <f>'Glad70-before-LQ'!W71*$CG71*W$93</f>
        <v>0.0184914772063238</v>
      </c>
      <c r="X71" s="64">
        <f>'Glad70-before-LQ'!X71*$CG71*X$93</f>
        <v>0</v>
      </c>
      <c r="Y71" s="62">
        <f>'Glad70-before-LQ'!Y71*$CG71*Y$93</f>
        <v>0.00900726108651065</v>
      </c>
      <c r="Z71" s="62">
        <f>'Glad70-before-LQ'!Z71*$CG71*Z$93</f>
        <v>0.00470267691344165</v>
      </c>
      <c r="AA71" s="62">
        <f>'Glad70-before-LQ'!AA71*$CG71*AA$93</f>
        <v>0.00317300489219355</v>
      </c>
      <c r="AB71" s="62">
        <f>'Glad70-before-LQ'!AB71*$CG71*AB$93</f>
        <v>0.000211618138666329</v>
      </c>
      <c r="AC71" s="65">
        <f>'Glad70-before-LQ'!AC71*$CG71*AC$93</f>
        <v>0.0950148368566345</v>
      </c>
      <c r="AD71" s="62">
        <f>'Glad70-before-LQ'!AD71*$CG71*AD$93</f>
        <v>1.66501113354721e-05</v>
      </c>
      <c r="AE71" s="62">
        <f>'Glad70-before-LQ'!AE71*$CG71*AE$93</f>
        <v>0.00182696891293832</v>
      </c>
      <c r="AF71" s="62">
        <f>'Glad70-before-LQ'!AF71*$CG71*AF$93</f>
        <v>7.20849706018795e-05</v>
      </c>
      <c r="AG71" s="62">
        <f>'Glad70-before-LQ'!AG71*$CG71*AG$93</f>
        <v>0.0829656252673755</v>
      </c>
      <c r="AH71" s="62">
        <f>'Glad70-before-LQ'!AH71*$CG71*AH$93</f>
        <v>0.352451215177573</v>
      </c>
      <c r="AI71" s="62">
        <f>'Glad70-before-LQ'!AI71*$CG71*AI$93</f>
        <v>0.239586100588978</v>
      </c>
      <c r="AJ71" s="62">
        <f>'Glad70-before-LQ'!AJ71*$CG71*AJ$93</f>
        <v>0.305245898912355</v>
      </c>
      <c r="AK71" s="62">
        <f>'Glad70-before-LQ'!AK71*$CG71*AK$93</f>
        <v>0.409308148495414</v>
      </c>
      <c r="AL71" s="62">
        <f>'Glad70-before-LQ'!AL71*$CG71*AL$93</f>
        <v>0.0295538685357204</v>
      </c>
      <c r="AM71" s="62">
        <f>'Glad70-before-LQ'!AM71*$CG71*AM$93</f>
        <v>0.0221334616209508</v>
      </c>
      <c r="AN71" s="62">
        <f>'Glad70-before-LQ'!AN71*$CG71*AN$93</f>
        <v>0.0236415959771805</v>
      </c>
      <c r="AO71" s="62">
        <f>'Glad70-before-LQ'!AO71*$CG71*AO$93</f>
        <v>0.00502511669240945</v>
      </c>
      <c r="AP71" s="62">
        <f>'Glad70-before-LQ'!AP71*$CG71*AP$93</f>
        <v>0.0548071354857915</v>
      </c>
      <c r="AQ71" s="62">
        <f>'Glad70-before-LQ'!AQ71*$CG71*AQ$93</f>
        <v>0.00601595960262295</v>
      </c>
      <c r="AR71" s="62">
        <f>'Glad70-before-LQ'!AR71*$CG71*AR$93</f>
        <v>0.000556585544140145</v>
      </c>
      <c r="AS71" s="62">
        <f>'Glad70-before-LQ'!AS71*$CG71*AS$93</f>
        <v>0.00142960492817724</v>
      </c>
      <c r="AT71" s="62">
        <f>'Glad70-before-LQ'!AT71*$CG71*AT$93</f>
        <v>9.7933442382979e-06</v>
      </c>
      <c r="AU71" s="62">
        <f>'Glad70-before-LQ'!AU71*$CG71*AU$93</f>
        <v>0.057268552064903</v>
      </c>
      <c r="AV71" s="62">
        <f>'Glad70-before-LQ'!AV71*$CG71*AV$93</f>
        <v>2.30712119914171e-06</v>
      </c>
      <c r="AW71" s="62">
        <f>'Glad70-before-LQ'!AW71*$CG71*AW$93</f>
        <v>0.000826301483453885</v>
      </c>
      <c r="AX71" s="62">
        <f>'Glad70-before-LQ'!AX71*$CG71*AX$93</f>
        <v>0.000102541106419452</v>
      </c>
      <c r="AY71" s="62">
        <f>'Glad70-before-LQ'!AY71*$CG71*AY$93</f>
        <v>0.00054495053661587</v>
      </c>
      <c r="AZ71" s="62">
        <f>'Glad70-before-LQ'!AZ71*$CG71*AZ$93</f>
        <v>0.0168991317805447</v>
      </c>
      <c r="BA71" s="62">
        <f>'Glad70-before-LQ'!BA71*$CG71*BA$93</f>
        <v>0.00926329905186825</v>
      </c>
      <c r="BB71" s="62">
        <f>'Glad70-before-LQ'!BB71*$CG71*BB$93</f>
        <v>0.0392490006705291</v>
      </c>
      <c r="BC71" s="62">
        <f>'Glad70-before-LQ'!BC71*$CG71*BC$93</f>
        <v>0.109035420384551</v>
      </c>
      <c r="BD71" s="62">
        <f>'Glad70-before-LQ'!BD71*$CG71*BD$93</f>
        <v>0.06437065802191699</v>
      </c>
      <c r="BE71" s="62">
        <f>'Glad70-before-LQ'!BE71*$CG71*BE$93</f>
        <v>0.96645252043065</v>
      </c>
      <c r="BF71" s="62">
        <f>'Glad70-before-LQ'!BF71*$CG71*BF$93</f>
        <v>0.001389272273751</v>
      </c>
      <c r="BG71" s="62">
        <f>'Glad70-before-LQ'!BG71*$CG71*BG$93</f>
        <v>0.318430148213023</v>
      </c>
      <c r="BH71" s="62">
        <f>'Glad70-before-LQ'!BH71*$CG71*BH$93</f>
        <v>0.0070418152134667</v>
      </c>
      <c r="BI71" s="62">
        <f>'Glad70-before-LQ'!BI71*$CG71*BI$93</f>
        <v>0.12984075530253</v>
      </c>
      <c r="BJ71" s="62">
        <f>'Glad70-before-LQ'!BJ71*$CG71*BJ$93</f>
        <v>0.00302587610746679</v>
      </c>
      <c r="BK71" s="62">
        <f>'Glad70-before-LQ'!BK71*$CG71*BK$93</f>
        <v>0.153336089731872</v>
      </c>
      <c r="BL71" s="62">
        <f>'Glad70-before-LQ'!BL71*$CG71*BL$93</f>
        <v>1.75127059819295</v>
      </c>
      <c r="BM71" s="62">
        <f>'Glad70-before-LQ'!BM71*$CG71*BM$93</f>
        <v>0.195806515756386</v>
      </c>
      <c r="BN71" s="62">
        <f>'Glad70-before-LQ'!BN71*$CG71*BN$93</f>
        <v>0.0296366757035755</v>
      </c>
      <c r="BO71" s="62">
        <f>'Glad70-before-LQ'!BO71*$CG71*BO$93</f>
        <v>0.92472230419506</v>
      </c>
      <c r="BP71" s="62">
        <f>'Glad70-before-LQ'!BP71*$CG71*BP$93</f>
        <v>0.493998908419393</v>
      </c>
      <c r="BQ71" s="62">
        <f>'Glad70-before-LQ'!BQ71*$CG71*BQ$93</f>
        <v>0.0141851410213</v>
      </c>
      <c r="BR71" s="62">
        <f>'Glad70-before-LQ'!BR71*$CG71*BR$93</f>
        <v>0.870486117369185</v>
      </c>
      <c r="BS71" s="62">
        <f>'Glad70-before-LQ'!BS71*$CG71*BS$93</f>
        <v>0.0547205556801815</v>
      </c>
      <c r="BT71" s="62">
        <f>'Glad70-before-LQ'!BT71*$CG71*BT$93</f>
        <v>0.024205283408906</v>
      </c>
      <c r="BU71" s="62">
        <f>'Glad70-before-LQ'!BU71*$CG71*BU$93</f>
        <v>0.171226368032949</v>
      </c>
      <c r="BV71" s="4">
        <f>SUM(D71:BU71)</f>
        <v>9.62979013104364</v>
      </c>
      <c r="BW71" s="66">
        <f>'Glad-base'!BW71*'Households'!$B$3/'Households'!$B$7</f>
        <v>27.6107118747683</v>
      </c>
      <c r="BX71" s="66">
        <f>'Glad-base'!BX71*'Households'!$B$3/'Households'!$B$7</f>
        <v>8.37129683298661</v>
      </c>
      <c r="BY71" s="66">
        <f>'Glad-base'!BY71*'Businesses'!$B$4/'Businesses'!$C$4</f>
        <v>0.14450601273251</v>
      </c>
      <c r="BZ71" s="66">
        <f>'Glad-base'!BZ71*'Households'!$B$3/'Households'!$B$7</f>
        <v>0.00306877374871267</v>
      </c>
      <c r="CA71" s="66">
        <f>'Glad-base'!CA71*'Households'!$B$3/'Households'!$B$7</f>
        <v>0.06308705002059729</v>
      </c>
      <c r="CB71" s="66">
        <f>'Glad-base'!CB71*'Glad-id-output'!B69/'Glad-id-output'!E69</f>
        <v>0</v>
      </c>
      <c r="CC71" s="62">
        <f>'Exports'!D72</f>
        <v>1.1</v>
      </c>
      <c r="CD71" s="4">
        <f>SUM(BW71:CC71)</f>
        <v>37.2926705442567</v>
      </c>
      <c r="CE71" s="4">
        <f>SUM(CD71,BV71)</f>
        <v>46.9224606753003</v>
      </c>
      <c r="CF71" s="67">
        <v>0.0012729425671752</v>
      </c>
      <c r="CG71" s="67">
        <f>'Glad-id-output'!I69</f>
        <v>0.5</v>
      </c>
    </row>
    <row r="72" ht="20.05" customHeight="1">
      <c r="A72" t="s" s="58">
        <v>1</v>
      </c>
      <c r="B72" s="59">
        <v>68</v>
      </c>
      <c r="C72" t="s" s="60">
        <v>69</v>
      </c>
      <c r="D72" s="61">
        <f>'Glad70-before-LQ'!D72*$CG72*D$93</f>
        <v>0.00681873847201626</v>
      </c>
      <c r="E72" s="62">
        <f>'Glad70-before-LQ'!E72*$CG72*E$93</f>
        <v>0.00356074465298976</v>
      </c>
      <c r="F72" s="62">
        <f>'Glad70-before-LQ'!F72*$CG72*F$93</f>
        <v>1.59335573511859e-05</v>
      </c>
      <c r="G72" s="62">
        <f>'Glad70-before-LQ'!G72*$CG72*G$93</f>
        <v>0.000351523059477765</v>
      </c>
      <c r="H72" s="62">
        <f>'Glad70-before-LQ'!H72*$CG72*H$93</f>
        <v>0.000301161673737267</v>
      </c>
      <c r="I72" s="62">
        <f>'Glad70-before-LQ'!I72*$CG72*I$93</f>
        <v>0.008296186647957299</v>
      </c>
      <c r="J72" s="62">
        <f>'Glad70-before-LQ'!J72*$CG72*J$93</f>
        <v>0.150946959825777</v>
      </c>
      <c r="K72" s="63">
        <f>'Glad70-before-LQ'!K72*$CG72*K$93</f>
        <v>0.0135467904858584</v>
      </c>
      <c r="L72" s="62">
        <f>'Glad70-before-LQ'!L72*$CG72*L$93</f>
        <v>0.00340150842341496</v>
      </c>
      <c r="M72" s="62">
        <f>'Glad70-before-LQ'!M72*$CG72*M$93</f>
        <v>0.00263195479817761</v>
      </c>
      <c r="N72" s="62">
        <f>'Glad70-before-LQ'!N72*$CG72*N$93</f>
        <v>0.00109282694708949</v>
      </c>
      <c r="O72" s="62">
        <f>'Glad70-before-LQ'!O72*$CG72*O$93</f>
        <v>0.00424284370688964</v>
      </c>
      <c r="P72" s="62">
        <f>'Glad70-before-LQ'!P72*$CG72*P$93</f>
        <v>0.000111245143136712</v>
      </c>
      <c r="Q72" s="62">
        <f>'Glad70-before-LQ'!Q72*$CG72*Q$93</f>
        <v>7.258745676984929e-05</v>
      </c>
      <c r="R72" s="62">
        <f>'Glad70-before-LQ'!R72*$CG72*R$93</f>
        <v>0.000188633728327217</v>
      </c>
      <c r="S72" s="62">
        <f>'Glad70-before-LQ'!S72*$CG72*S$93</f>
        <v>0.000264180615706476</v>
      </c>
      <c r="T72" s="62">
        <f>'Glad70-before-LQ'!T72*$CG72*T$93</f>
        <v>0.0131503279532816</v>
      </c>
      <c r="U72" s="62">
        <f>'Glad70-before-LQ'!U72*$CG72*U$93</f>
        <v>0.0348803900709381</v>
      </c>
      <c r="V72" s="62">
        <f>'Glad70-before-LQ'!V72*$CG72*V$93</f>
        <v>0.00102542991653051</v>
      </c>
      <c r="W72" s="62">
        <f>'Glad70-before-LQ'!W72*$CG72*W$93</f>
        <v>0.0278939601418208</v>
      </c>
      <c r="X72" s="64">
        <f>'Glad70-before-LQ'!X72*$CG72*X$93</f>
        <v>0</v>
      </c>
      <c r="Y72" s="62">
        <f>'Glad70-before-LQ'!Y72*$CG72*Y$93</f>
        <v>0.0182000481575225</v>
      </c>
      <c r="Z72" s="62">
        <f>'Glad70-before-LQ'!Z72*$CG72*Z$93</f>
        <v>0.00415475167901061</v>
      </c>
      <c r="AA72" s="62">
        <f>'Glad70-before-LQ'!AA72*$CG72*AA$93</f>
        <v>0.00452510494557195</v>
      </c>
      <c r="AB72" s="62">
        <f>'Glad70-before-LQ'!AB72*$CG72*AB$93</f>
        <v>0.000268106357389722</v>
      </c>
      <c r="AC72" s="65">
        <f>'Glad70-before-LQ'!AC72*$CG72*AC$93</f>
        <v>0.0114846268652085</v>
      </c>
      <c r="AD72" s="62">
        <f>'Glad70-before-LQ'!AD72*$CG72*AD$93</f>
        <v>3.50429775150072e-05</v>
      </c>
      <c r="AE72" s="62">
        <f>'Glad70-before-LQ'!AE72*$CG72*AE$93</f>
        <v>0.00282044968140711</v>
      </c>
      <c r="AF72" s="62">
        <f>'Glad70-before-LQ'!AF72*$CG72*AF$93</f>
        <v>0.0027036778860064</v>
      </c>
      <c r="AG72" s="62">
        <f>'Glad70-before-LQ'!AG72*$CG72*AG$93</f>
        <v>0.0034414979220792</v>
      </c>
      <c r="AH72" s="62">
        <f>'Glad70-before-LQ'!AH72*$CG72*AH$93</f>
        <v>0.0202369753643945</v>
      </c>
      <c r="AI72" s="62">
        <f>'Glad70-before-LQ'!AI72*$CG72*AI$93</f>
        <v>0.0626389246384338</v>
      </c>
      <c r="AJ72" s="62">
        <f>'Glad70-before-LQ'!AJ72*$CG72*AJ$93</f>
        <v>0.00797845177969851</v>
      </c>
      <c r="AK72" s="62">
        <f>'Glad70-before-LQ'!AK72*$CG72*AK$93</f>
        <v>0.0103658830823568</v>
      </c>
      <c r="AL72" s="62">
        <f>'Glad70-before-LQ'!AL72*$CG72*AL$93</f>
        <v>0.000735091957359915</v>
      </c>
      <c r="AM72" s="62">
        <f>'Glad70-before-LQ'!AM72*$CG72*AM$93</f>
        <v>0.00184930284794551</v>
      </c>
      <c r="AN72" s="62">
        <f>'Glad70-before-LQ'!AN72*$CG72*AN$93</f>
        <v>0.0129483943116216</v>
      </c>
      <c r="AO72" s="62">
        <f>'Glad70-before-LQ'!AO72*$CG72*AO$93</f>
        <v>0.005784195670716</v>
      </c>
      <c r="AP72" s="62">
        <f>'Glad70-before-LQ'!AP72*$CG72*AP$93</f>
        <v>0.00347150076643071</v>
      </c>
      <c r="AQ72" s="62">
        <f>'Glad70-before-LQ'!AQ72*$CG72*AQ$93</f>
        <v>0.000318920953383159</v>
      </c>
      <c r="AR72" s="62">
        <f>'Glad70-before-LQ'!AR72*$CG72*AR$93</f>
        <v>0.00172539432530731</v>
      </c>
      <c r="AS72" s="62">
        <f>'Glad70-before-LQ'!AS72*$CG72*AS$93</f>
        <v>0.0125677312561477</v>
      </c>
      <c r="AT72" s="62">
        <f>'Glad70-before-LQ'!AT72*$CG72*AT$93</f>
        <v>7.618973884630229e-05</v>
      </c>
      <c r="AU72" s="62">
        <f>'Glad70-before-LQ'!AU72*$CG72*AU$93</f>
        <v>0.000262941278790885</v>
      </c>
      <c r="AV72" s="62">
        <f>'Glad70-before-LQ'!AV72*$CG72*AV$93</f>
        <v>9.35311691082972e-05</v>
      </c>
      <c r="AW72" s="62">
        <f>'Glad70-before-LQ'!AW72*$CG72*AW$93</f>
        <v>0.000899753917705302</v>
      </c>
      <c r="AX72" s="62">
        <f>'Glad70-before-LQ'!AX72*$CG72*AX$93</f>
        <v>0.00089466643825344</v>
      </c>
      <c r="AY72" s="62">
        <f>'Glad70-before-LQ'!AY72*$CG72*AY$93</f>
        <v>3.19495580641875e-05</v>
      </c>
      <c r="AZ72" s="62">
        <f>'Glad70-before-LQ'!AZ72*$CG72*AZ$93</f>
        <v>0.0022360073510253</v>
      </c>
      <c r="BA72" s="62">
        <f>'Glad70-before-LQ'!BA72*$CG72*BA$93</f>
        <v>0.000437943093821799</v>
      </c>
      <c r="BB72" s="62">
        <f>'Glad70-before-LQ'!BB72*$CG72*BB$93</f>
        <v>0.00115492967502956</v>
      </c>
      <c r="BC72" s="62">
        <f>'Glad70-before-LQ'!BC72*$CG72*BC$93</f>
        <v>0.00974477676527454</v>
      </c>
      <c r="BD72" s="62">
        <f>'Glad70-before-LQ'!BD72*$CG72*BD$93</f>
        <v>0.00561110090131329</v>
      </c>
      <c r="BE72" s="62">
        <f>'Glad70-before-LQ'!BE72*$CG72*BE$93</f>
        <v>0.14628272674732</v>
      </c>
      <c r="BF72" s="62">
        <f>'Glad70-before-LQ'!BF72*$CG72*BF$93</f>
        <v>0.0016007510472553</v>
      </c>
      <c r="BG72" s="62">
        <f>'Glad70-before-LQ'!BG72*$CG72*BG$93</f>
        <v>0.0650315987928609</v>
      </c>
      <c r="BH72" s="62">
        <f>'Glad70-before-LQ'!BH72*$CG72*BH$93</f>
        <v>0.00363871659623124</v>
      </c>
      <c r="BI72" s="62">
        <f>'Glad70-before-LQ'!BI72*$CG72*BI$93</f>
        <v>0.0076596293235345</v>
      </c>
      <c r="BJ72" s="62">
        <f>'Glad70-before-LQ'!BJ72*$CG72*BJ$93</f>
        <v>4.09424713863447e-05</v>
      </c>
      <c r="BK72" s="62">
        <f>'Glad70-before-LQ'!BK72*$CG72*BK$93</f>
        <v>0.0137479443225963</v>
      </c>
      <c r="BL72" s="62">
        <f>'Glad70-before-LQ'!BL72*$CG72*BL$93</f>
        <v>0.0223368732464832</v>
      </c>
      <c r="BM72" s="62">
        <f>'Glad70-before-LQ'!BM72*$CG72*BM$93</f>
        <v>0.00390292504972239</v>
      </c>
      <c r="BN72" s="62">
        <f>'Glad70-before-LQ'!BN72*$CG72*BN$93</f>
        <v>0.000334747781164494</v>
      </c>
      <c r="BO72" s="62">
        <f>'Glad70-before-LQ'!BO72*$CG72*BO$93</f>
        <v>0.00778640118432363</v>
      </c>
      <c r="BP72" s="62">
        <f>'Glad70-before-LQ'!BP72*$CG72*BP$93</f>
        <v>0.00438047583621519</v>
      </c>
      <c r="BQ72" s="62">
        <f>'Glad70-before-LQ'!BQ72*$CG72*BQ$93</f>
        <v>0.000135470377982049</v>
      </c>
      <c r="BR72" s="62">
        <f>'Glad70-before-LQ'!BR72*$CG72*BR$93</f>
        <v>0.000879666961046421</v>
      </c>
      <c r="BS72" s="62">
        <f>'Glad70-before-LQ'!BS72*$CG72*BS$93</f>
        <v>0.0292263438054889</v>
      </c>
      <c r="BT72" s="62">
        <f>'Glad70-before-LQ'!BT72*$CG72*BT$93</f>
        <v>0.0249392480606471</v>
      </c>
      <c r="BU72" s="62">
        <f>'Glad70-before-LQ'!BU72*$CG72*BU$93</f>
        <v>0.00444325583193771</v>
      </c>
      <c r="BV72" s="4">
        <f>SUM(D72:BU72)</f>
        <v>0.818859508026183</v>
      </c>
      <c r="BW72" s="66">
        <f>'Glad-base'!BW72*'Households'!$B$3/'Households'!$B$7</f>
        <v>29.0981380618641</v>
      </c>
      <c r="BX72" s="66">
        <f>'Glad-base'!BX72*'Households'!$B$3/'Households'!$B$7</f>
        <v>0.485143304737384</v>
      </c>
      <c r="BY72" s="66">
        <f>'Glad-base'!BY72*'Businesses'!$B$4/'Businesses'!$C$4</f>
        <v>0.0775519150854778</v>
      </c>
      <c r="BZ72" s="66">
        <f>'Glad-base'!BZ72*'Households'!$B$3/'Households'!$B$7</f>
        <v>0.00154916499485067</v>
      </c>
      <c r="CA72" s="66">
        <f>'Glad-base'!CA72*'Households'!$B$3/'Households'!$B$7</f>
        <v>0.033910561946447</v>
      </c>
      <c r="CB72" s="66">
        <f>'Glad-base'!CB72*'Glad-id-output'!B70/'Glad-id-output'!E70</f>
        <v>0</v>
      </c>
      <c r="CC72" s="62">
        <f>'Exports'!D73</f>
        <v>0.3</v>
      </c>
      <c r="CD72" s="4">
        <f>SUM(BW72:CC72)</f>
        <v>29.9962930086283</v>
      </c>
      <c r="CE72" s="4">
        <f>SUM(CD72,BV72)</f>
        <v>30.8151525166545</v>
      </c>
      <c r="CF72" s="67">
        <v>0.000311755049618123</v>
      </c>
      <c r="CG72" s="67">
        <f>'Glad-id-output'!I70</f>
        <v>0.3</v>
      </c>
    </row>
    <row r="73" ht="20.05" customHeight="1">
      <c r="A73" t="s" s="58">
        <v>1</v>
      </c>
      <c r="B73" s="59">
        <v>69</v>
      </c>
      <c r="C73" t="s" s="60">
        <v>222</v>
      </c>
      <c r="D73" s="61">
        <f>'Glad70-before-LQ'!D73*$CG73*D$93</f>
        <v>1.0146614724735</v>
      </c>
      <c r="E73" s="62">
        <f>'Glad70-before-LQ'!E73*$CG73*E$93</f>
        <v>0.129534503137014</v>
      </c>
      <c r="F73" s="62">
        <f>'Glad70-before-LQ'!F73*$CG73*F$93</f>
        <v>0.00757939064033644</v>
      </c>
      <c r="G73" s="62">
        <f>'Glad70-before-LQ'!G73*$CG73*G$93</f>
        <v>0.07476181490322149</v>
      </c>
      <c r="H73" s="62">
        <f>'Glad70-before-LQ'!H73*$CG73*H$93</f>
        <v>0.134324633928042</v>
      </c>
      <c r="I73" s="62">
        <f>'Glad70-before-LQ'!I73*$CG73*I$93</f>
        <v>1.42946588636502</v>
      </c>
      <c r="J73" s="62">
        <f>'Glad70-before-LQ'!J73*$CG73*J$93</f>
        <v>28.957397970120</v>
      </c>
      <c r="K73" s="63">
        <f>'Glad70-before-LQ'!K73*$CG73*K$93</f>
        <v>7.63654117802053</v>
      </c>
      <c r="L73" s="62">
        <f>'Glad70-before-LQ'!L73*$CG73*L$93</f>
        <v>0.702456703759838</v>
      </c>
      <c r="M73" s="62">
        <f>'Glad70-before-LQ'!M73*$CG73*M$93</f>
        <v>0.98884419433399</v>
      </c>
      <c r="N73" s="62">
        <f>'Glad70-before-LQ'!N73*$CG73*N$93</f>
        <v>0.110084282579502</v>
      </c>
      <c r="O73" s="62">
        <f>'Glad70-before-LQ'!O73*$CG73*O$93</f>
        <v>0.0456679184324915</v>
      </c>
      <c r="P73" s="62">
        <f>'Glad70-before-LQ'!P73*$CG73*P$93</f>
        <v>0.0313573460623491</v>
      </c>
      <c r="Q73" s="62">
        <f>'Glad70-before-LQ'!Q73*$CG73*Q$93</f>
        <v>0.118644668802309</v>
      </c>
      <c r="R73" s="62">
        <f>'Glad70-before-LQ'!R73*$CG73*R$93</f>
        <v>0.0221785456869793</v>
      </c>
      <c r="S73" s="62">
        <f>'Glad70-before-LQ'!S73*$CG73*S$93</f>
        <v>0.0360576539121817</v>
      </c>
      <c r="T73" s="62">
        <f>'Glad70-before-LQ'!T73*$CG73*T$93</f>
        <v>2.44975842151458</v>
      </c>
      <c r="U73" s="62">
        <f>'Glad70-before-LQ'!U73*$CG73*U$93</f>
        <v>2.27775686686997</v>
      </c>
      <c r="V73" s="62">
        <f>'Glad70-before-LQ'!V73*$CG73*V$93</f>
        <v>0.131932475221997</v>
      </c>
      <c r="W73" s="62">
        <f>'Glad70-before-LQ'!W73*$CG73*W$93</f>
        <v>3.63876198453968</v>
      </c>
      <c r="X73" s="64">
        <f>'Glad70-before-LQ'!X73*$CG73*X$93</f>
        <v>0</v>
      </c>
      <c r="Y73" s="62">
        <f>'Glad70-before-LQ'!Y73*$CG73*Y$93</f>
        <v>1.059486617520</v>
      </c>
      <c r="Z73" s="62">
        <f>'Glad70-before-LQ'!Z73*$CG73*Z$93</f>
        <v>0.255271182708065</v>
      </c>
      <c r="AA73" s="62">
        <f>'Glad70-before-LQ'!AA73*$CG73*AA$93</f>
        <v>0.217641386065041</v>
      </c>
      <c r="AB73" s="62">
        <f>'Glad70-before-LQ'!AB73*$CG73*AB$93</f>
        <v>0.0259097639709948</v>
      </c>
      <c r="AC73" s="65">
        <f>'Glad70-before-LQ'!AC73*$CG73*AC$93</f>
        <v>3.08953828364098</v>
      </c>
      <c r="AD73" s="62">
        <f>'Glad70-before-LQ'!AD73*$CG73*AD$93</f>
        <v>0.0219578040252382</v>
      </c>
      <c r="AE73" s="62">
        <f>'Glad70-before-LQ'!AE73*$CG73*AE$93</f>
        <v>0.572662809974779</v>
      </c>
      <c r="AF73" s="62">
        <f>'Glad70-before-LQ'!AF73*$CG73*AF$93</f>
        <v>2.31063622209444</v>
      </c>
      <c r="AG73" s="62">
        <f>'Glad70-before-LQ'!AG73*$CG73*AG$93</f>
        <v>0.649285949484192</v>
      </c>
      <c r="AH73" s="62">
        <f>'Glad70-before-LQ'!AH73*$CG73*AH$93</f>
        <v>3.86331946916886</v>
      </c>
      <c r="AI73" s="62">
        <f>'Glad70-before-LQ'!AI73*$CG73*AI$93</f>
        <v>4.97207570845069</v>
      </c>
      <c r="AJ73" s="62">
        <f>'Glad70-before-LQ'!AJ73*$CG73*AJ$93</f>
        <v>2.66389910215684</v>
      </c>
      <c r="AK73" s="62">
        <f>'Glad70-before-LQ'!AK73*$CG73*AK$93</f>
        <v>2.89472063994539</v>
      </c>
      <c r="AL73" s="62">
        <f>'Glad70-before-LQ'!AL73*$CG73*AL$93</f>
        <v>0.06768170934449071</v>
      </c>
      <c r="AM73" s="62">
        <f>'Glad70-before-LQ'!AM73*$CG73*AM$93</f>
        <v>0.229577941649694</v>
      </c>
      <c r="AN73" s="62">
        <f>'Glad70-before-LQ'!AN73*$CG73*AN$93</f>
        <v>18.3957111483537</v>
      </c>
      <c r="AO73" s="62">
        <f>'Glad70-before-LQ'!AO73*$CG73*AO$93</f>
        <v>1.81920770948799</v>
      </c>
      <c r="AP73" s="62">
        <f>'Glad70-before-LQ'!AP73*$CG73*AP$93</f>
        <v>1.58537173298855</v>
      </c>
      <c r="AQ73" s="62">
        <f>'Glad70-before-LQ'!AQ73*$CG73*AQ$93</f>
        <v>0.075518443096078</v>
      </c>
      <c r="AR73" s="62">
        <f>'Glad70-before-LQ'!AR73*$CG73*AR$93</f>
        <v>1.12644652969217</v>
      </c>
      <c r="AS73" s="62">
        <f>'Glad70-before-LQ'!AS73*$CG73*AS$93</f>
        <v>7.04905518339161</v>
      </c>
      <c r="AT73" s="62">
        <f>'Glad70-before-LQ'!AT73*$CG73*AT$93</f>
        <v>0.0173103351120416</v>
      </c>
      <c r="AU73" s="62">
        <f>'Glad70-before-LQ'!AU73*$CG73*AU$93</f>
        <v>0.0174162519039616</v>
      </c>
      <c r="AV73" s="62">
        <f>'Glad70-before-LQ'!AV73*$CG73*AV$93</f>
        <v>0.00512180906209458</v>
      </c>
      <c r="AW73" s="62">
        <f>'Glad70-before-LQ'!AW73*$CG73*AW$93</f>
        <v>0.0228365061998144</v>
      </c>
      <c r="AX73" s="62">
        <f>'Glad70-before-LQ'!AX73*$CG73*AX$93</f>
        <v>0.483232162626241</v>
      </c>
      <c r="AY73" s="62">
        <f>'Glad70-before-LQ'!AY73*$CG73*AY$93</f>
        <v>0.00397528352200992</v>
      </c>
      <c r="AZ73" s="62">
        <f>'Glad70-before-LQ'!AZ73*$CG73*AZ$93</f>
        <v>0.229992700316933</v>
      </c>
      <c r="BA73" s="62">
        <f>'Glad70-before-LQ'!BA73*$CG73*BA$93</f>
        <v>0.0422950039292428</v>
      </c>
      <c r="BB73" s="62">
        <f>'Glad70-before-LQ'!BB73*$CG73*BB$93</f>
        <v>0.234060385162827</v>
      </c>
      <c r="BC73" s="62">
        <f>'Glad70-before-LQ'!BC73*$CG73*BC$93</f>
        <v>1.19819031906394</v>
      </c>
      <c r="BD73" s="62">
        <f>'Glad70-before-LQ'!BD73*$CG73*BD$93</f>
        <v>0.522788240642953</v>
      </c>
      <c r="BE73" s="62">
        <f>'Glad70-before-LQ'!BE73*$CG73*BE$93</f>
        <v>5.49037708709838</v>
      </c>
      <c r="BF73" s="62">
        <f>'Glad70-before-LQ'!BF73*$CG73*BF$93</f>
        <v>0.0871833763277514</v>
      </c>
      <c r="BG73" s="62">
        <f>'Glad70-before-LQ'!BG73*$CG73*BG$93</f>
        <v>2.84982284360068</v>
      </c>
      <c r="BH73" s="62">
        <f>'Glad70-before-LQ'!BH73*$CG73*BH$93</f>
        <v>1.4431307990111</v>
      </c>
      <c r="BI73" s="62">
        <f>'Glad70-before-LQ'!BI73*$CG73*BI$93</f>
        <v>0.558318215312572</v>
      </c>
      <c r="BJ73" s="62">
        <f>'Glad70-before-LQ'!BJ73*$CG73*BJ$93</f>
        <v>0.00853826468334354</v>
      </c>
      <c r="BK73" s="62">
        <f>'Glad70-before-LQ'!BK73*$CG73*BK$93</f>
        <v>0.993512045509682</v>
      </c>
      <c r="BL73" s="62">
        <f>'Glad70-before-LQ'!BL73*$CG73*BL$93</f>
        <v>2.57126638876331</v>
      </c>
      <c r="BM73" s="62">
        <f>'Glad70-before-LQ'!BM73*$CG73*BM$93</f>
        <v>0.332728281975053</v>
      </c>
      <c r="BN73" s="62">
        <f>'Glad70-before-LQ'!BN73*$CG73*BN$93</f>
        <v>0.0377721117901381</v>
      </c>
      <c r="BO73" s="62">
        <f>'Glad70-before-LQ'!BO73*$CG73*BO$93</f>
        <v>1.40011037448077</v>
      </c>
      <c r="BP73" s="62">
        <f>'Glad70-before-LQ'!BP73*$CG73*BP$93</f>
        <v>1.10628070047603</v>
      </c>
      <c r="BQ73" s="62">
        <f>'Glad70-before-LQ'!BQ73*$CG73*BQ$93</f>
        <v>0.0228658567700688</v>
      </c>
      <c r="BR73" s="62">
        <f>'Glad70-before-LQ'!BR73*$CG73*BR$93</f>
        <v>0.047933161544009</v>
      </c>
      <c r="BS73" s="62">
        <f>'Glad70-before-LQ'!BS73*$CG73*BS$93</f>
        <v>0.0142538773256101</v>
      </c>
      <c r="BT73" s="62">
        <f>'Glad70-before-LQ'!BT73*$CG73*BT$93</f>
        <v>1.65258423579348</v>
      </c>
      <c r="BU73" s="62">
        <f>'Glad70-before-LQ'!BU73*$CG73*BU$93</f>
        <v>0.584737992414322</v>
      </c>
      <c r="BV73" s="4">
        <f>SUM(D73:BU73)</f>
        <v>124.861377858932</v>
      </c>
      <c r="BW73" s="66">
        <f>'Glad-base'!BW73*'Households'!$B$3/'Households'!$B$7</f>
        <v>33.6089996196395</v>
      </c>
      <c r="BX73" s="66">
        <f>'Glad-base'!BX73*'Households'!$B$3/'Households'!$B$7</f>
        <v>0</v>
      </c>
      <c r="BY73" s="66">
        <f>'Glad-base'!BY73*'Businesses'!$B$4/'Businesses'!$C$4</f>
        <v>0.106398080872662</v>
      </c>
      <c r="BZ73" s="66">
        <f>'Glad-base'!BZ73*'Households'!$B$3/'Households'!$B$7</f>
        <v>0.00276156797116375</v>
      </c>
      <c r="CA73" s="66">
        <f>'Glad-base'!CA73*'Households'!$B$3/'Households'!$B$7</f>
        <v>0.0466982636663234</v>
      </c>
      <c r="CB73" s="66">
        <f>'Glad-base'!CB73*'Glad-id-output'!B71/'Glad-id-output'!E71</f>
        <v>0.000978412201007556</v>
      </c>
      <c r="CC73" s="62">
        <f>'Exports'!D74</f>
        <v>9.9</v>
      </c>
      <c r="CD73" s="4">
        <f>SUM(BW73:CC73)</f>
        <v>43.6658359443507</v>
      </c>
      <c r="CE73" s="4">
        <f>SUM(CD73,BV73)</f>
        <v>168.527213803283</v>
      </c>
      <c r="CF73" s="67">
        <v>0.00622003942153564</v>
      </c>
      <c r="CG73" s="67">
        <f>'Glad-id-output'!I71</f>
        <v>1</v>
      </c>
    </row>
    <row r="74" ht="20.05" customHeight="1">
      <c r="A74" t="s" s="58">
        <v>1</v>
      </c>
      <c r="B74" s="59">
        <v>70</v>
      </c>
      <c r="C74" t="s" s="60">
        <v>223</v>
      </c>
      <c r="D74" s="61">
        <f>'Glad70-before-LQ'!D74*$CG74*D$93</f>
        <v>0.0176586006417626</v>
      </c>
      <c r="E74" s="62">
        <f>'Glad70-before-LQ'!E74*$CG74*E$93</f>
        <v>0.00879097381650305</v>
      </c>
      <c r="F74" s="62">
        <f>'Glad70-before-LQ'!F74*$CG74*F$93</f>
        <v>0.00506082525293701</v>
      </c>
      <c r="G74" s="62">
        <f>'Glad70-before-LQ'!G74*$CG74*G$93</f>
        <v>0.00312802380508941</v>
      </c>
      <c r="H74" s="62">
        <f>'Glad70-before-LQ'!H74*$CG74*H$93</f>
        <v>0.000912416192962045</v>
      </c>
      <c r="I74" s="62">
        <f>'Glad70-before-LQ'!I74*$CG74*I$93</f>
        <v>0.0252361348173038</v>
      </c>
      <c r="J74" s="62">
        <f>'Glad70-before-LQ'!J74*$CG74*J$93</f>
        <v>0.641347442059202</v>
      </c>
      <c r="K74" s="63">
        <f>'Glad70-before-LQ'!K74*$CG74*K$93</f>
        <v>0.134516168563574</v>
      </c>
      <c r="L74" s="62">
        <f>'Glad70-before-LQ'!L74*$CG74*L$93</f>
        <v>0.00649562527112186</v>
      </c>
      <c r="M74" s="62">
        <f>'Glad70-before-LQ'!M74*$CG74*M$93</f>
        <v>0.00544432848010865</v>
      </c>
      <c r="N74" s="62">
        <f>'Glad70-before-LQ'!N74*$CG74*N$93</f>
        <v>0.00357983237787232</v>
      </c>
      <c r="O74" s="62">
        <f>'Glad70-before-LQ'!O74*$CG74*O$93</f>
        <v>0.00484412310994469</v>
      </c>
      <c r="P74" s="62">
        <f>'Glad70-before-LQ'!P74*$CG74*P$93</f>
        <v>0.00163944435371071</v>
      </c>
      <c r="Q74" s="62">
        <f>'Glad70-before-LQ'!Q74*$CG74*Q$93</f>
        <v>0.000756026326097514</v>
      </c>
      <c r="R74" s="62">
        <f>'Glad70-before-LQ'!R74*$CG74*R$93</f>
        <v>0.0009946517983269549</v>
      </c>
      <c r="S74" s="62">
        <f>'Glad70-before-LQ'!S74*$CG74*S$93</f>
        <v>0.000799109180227169</v>
      </c>
      <c r="T74" s="62">
        <f>'Glad70-before-LQ'!T74*$CG74*T$93</f>
        <v>0.0266536987263461</v>
      </c>
      <c r="U74" s="62">
        <f>'Glad70-before-LQ'!U74*$CG74*U$93</f>
        <v>0.18844701631999</v>
      </c>
      <c r="V74" s="62">
        <f>'Glad70-before-LQ'!V74*$CG74*V$93</f>
        <v>0.00524912511973485</v>
      </c>
      <c r="W74" s="62">
        <f>'Glad70-before-LQ'!W74*$CG74*W$93</f>
        <v>0.0718792276536558</v>
      </c>
      <c r="X74" s="64">
        <f>'Glad70-before-LQ'!X74*$CG74*X$93</f>
        <v>0</v>
      </c>
      <c r="Y74" s="62">
        <f>'Glad70-before-LQ'!Y74*$CG74*Y$93</f>
        <v>0.0467284654901029</v>
      </c>
      <c r="Z74" s="62">
        <f>'Glad70-before-LQ'!Z74*$CG74*Z$93</f>
        <v>0.0153210591100752</v>
      </c>
      <c r="AA74" s="62">
        <f>'Glad70-before-LQ'!AA74*$CG74*AA$93</f>
        <v>0.0108037245326554</v>
      </c>
      <c r="AB74" s="62">
        <f>'Glad70-before-LQ'!AB74*$CG74*AB$93</f>
        <v>0.00118251416133638</v>
      </c>
      <c r="AC74" s="65">
        <f>'Glad70-before-LQ'!AC74*$CG74*AC$93</f>
        <v>0.0746451198592671</v>
      </c>
      <c r="AD74" s="62">
        <f>'Glad70-before-LQ'!AD74*$CG74*AD$93</f>
        <v>6.92931969635926e-06</v>
      </c>
      <c r="AE74" s="62">
        <f>'Glad70-before-LQ'!AE74*$CG74*AE$93</f>
        <v>0.0102831439350088</v>
      </c>
      <c r="AF74" s="62">
        <f>'Glad70-before-LQ'!AF74*$CG74*AF$93</f>
        <v>0.354188472968681</v>
      </c>
      <c r="AG74" s="62">
        <f>'Glad70-before-LQ'!AG74*$CG74*AG$93</f>
        <v>0.128145941972047</v>
      </c>
      <c r="AH74" s="62">
        <f>'Glad70-before-LQ'!AH74*$CG74*AH$93</f>
        <v>0.798674624914142</v>
      </c>
      <c r="AI74" s="62">
        <f>'Glad70-before-LQ'!AI74*$CG74*AI$93</f>
        <v>0.23298098700038</v>
      </c>
      <c r="AJ74" s="62">
        <f>'Glad70-before-LQ'!AJ74*$CG74*AJ$93</f>
        <v>0.105672469478146</v>
      </c>
      <c r="AK74" s="62">
        <f>'Glad70-before-LQ'!AK74*$CG74*AK$93</f>
        <v>0.442008498529675</v>
      </c>
      <c r="AL74" s="62">
        <f>'Glad70-before-LQ'!AL74*$CG74*AL$93</f>
        <v>0.110959013572654</v>
      </c>
      <c r="AM74" s="62">
        <f>'Glad70-before-LQ'!AM74*$CG74*AM$93</f>
        <v>0.0539027579638838</v>
      </c>
      <c r="AN74" s="62">
        <f>'Glad70-before-LQ'!AN74*$CG74*AN$93</f>
        <v>0.716289700645084</v>
      </c>
      <c r="AO74" s="62">
        <f>'Glad70-before-LQ'!AO74*$CG74*AO$93</f>
        <v>0.061718497755123</v>
      </c>
      <c r="AP74" s="62">
        <f>'Glad70-before-LQ'!AP74*$CG74*AP$93</f>
        <v>0.180234077676906</v>
      </c>
      <c r="AQ74" s="62">
        <f>'Glad70-before-LQ'!AQ74*$CG74*AQ$93</f>
        <v>0.00300132244164774</v>
      </c>
      <c r="AR74" s="62">
        <f>'Glad70-before-LQ'!AR74*$CG74*AR$93</f>
        <v>0.010793481702341</v>
      </c>
      <c r="AS74" s="62">
        <f>'Glad70-before-LQ'!AS74*$CG74*AS$93</f>
        <v>0.287853660744655</v>
      </c>
      <c r="AT74" s="62">
        <f>'Glad70-before-LQ'!AT74*$CG74*AT$93</f>
        <v>0.00609744256567139</v>
      </c>
      <c r="AU74" s="62">
        <f>'Glad70-before-LQ'!AU74*$CG74*AU$93</f>
        <v>0.0421064497283684</v>
      </c>
      <c r="AV74" s="62">
        <f>'Glad70-before-LQ'!AV74*$CG74*AV$93</f>
        <v>0.00215445023713091</v>
      </c>
      <c r="AW74" s="62">
        <f>'Glad70-before-LQ'!AW74*$CG74*AW$93</f>
        <v>6.84375843558267e-06</v>
      </c>
      <c r="AX74" s="62">
        <f>'Glad70-before-LQ'!AX74*$CG74*AX$93</f>
        <v>0.000681562345779457</v>
      </c>
      <c r="AY74" s="62">
        <f>'Glad70-before-LQ'!AY74*$CG74*AY$93</f>
        <v>0.00115656615854815</v>
      </c>
      <c r="AZ74" s="62">
        <f>'Glad70-before-LQ'!AZ74*$CG74*AZ$93</f>
        <v>0.0123627391362652</v>
      </c>
      <c r="BA74" s="62">
        <f>'Glad70-before-LQ'!BA74*$CG74*BA$93</f>
        <v>0.00397133208148125</v>
      </c>
      <c r="BB74" s="62">
        <f>'Glad70-before-LQ'!BB74*$CG74*BB$93</f>
        <v>0.000779547402745111</v>
      </c>
      <c r="BC74" s="62">
        <f>'Glad70-before-LQ'!BC74*$CG74*BC$93</f>
        <v>0.0855407795140391</v>
      </c>
      <c r="BD74" s="62">
        <f>'Glad70-before-LQ'!BD74*$CG74*BD$93</f>
        <v>0.0500985508211155</v>
      </c>
      <c r="BE74" s="62">
        <f>'Glad70-before-LQ'!BE74*$CG74*BE$93</f>
        <v>1.11366518690284</v>
      </c>
      <c r="BF74" s="62">
        <f>'Glad70-before-LQ'!BF74*$CG74*BF$93</f>
        <v>0.000505616344442734</v>
      </c>
      <c r="BG74" s="62">
        <f>'Glad70-before-LQ'!BG74*$CG74*BG$93</f>
        <v>0.165203067021945</v>
      </c>
      <c r="BH74" s="62">
        <f>'Glad70-before-LQ'!BH74*$CG74*BH$93</f>
        <v>0.0385131286874135</v>
      </c>
      <c r="BI74" s="62">
        <f>'Glad70-before-LQ'!BI74*$CG74*BI$93</f>
        <v>0.0560282350897946</v>
      </c>
      <c r="BJ74" s="62">
        <f>'Glad70-before-LQ'!BJ74*$CG74*BJ$93</f>
        <v>0.00655023592897844</v>
      </c>
      <c r="BK74" s="62">
        <f>'Glad70-before-LQ'!BK74*$CG74*BK$93</f>
        <v>0.08958870261430051</v>
      </c>
      <c r="BL74" s="62">
        <f>'Glad70-before-LQ'!BL74*$CG74*BL$93</f>
        <v>0.434417522456763</v>
      </c>
      <c r="BM74" s="62">
        <f>'Glad70-before-LQ'!BM74*$CG74*BM$93</f>
        <v>0.07525905728453949</v>
      </c>
      <c r="BN74" s="62">
        <f>'Glad70-before-LQ'!BN74*$CG74*BN$93</f>
        <v>0.0021977095267726</v>
      </c>
      <c r="BO74" s="62">
        <f>'Glad70-before-LQ'!BO74*$CG74*BO$93</f>
        <v>5.94284274047607</v>
      </c>
      <c r="BP74" s="62">
        <f>'Glad70-before-LQ'!BP74*$CG74*BP$93</f>
        <v>0.756603627919639</v>
      </c>
      <c r="BQ74" s="62">
        <f>'Glad70-before-LQ'!BQ74*$CG74*BQ$93</f>
        <v>0.0195088040322543</v>
      </c>
      <c r="BR74" s="62">
        <f>'Glad70-before-LQ'!BR74*$CG74*BR$93</f>
        <v>0.0188667048102647</v>
      </c>
      <c r="BS74" s="62">
        <f>'Glad70-before-LQ'!BS74*$CG74*BS$93</f>
        <v>0.00604563975459738</v>
      </c>
      <c r="BT74" s="62">
        <f>'Glad70-before-LQ'!BT74*$CG74*BT$93</f>
        <v>0.0292449108740794</v>
      </c>
      <c r="BU74" s="62">
        <f>'Glad70-before-LQ'!BU74*$CG74*BU$93</f>
        <v>0.381980400907601</v>
      </c>
      <c r="BV74" s="4">
        <f>SUM(D74:BU74)</f>
        <v>14.1408048120219</v>
      </c>
      <c r="BW74" s="66">
        <f>'Glad-base'!BW74*'Households'!$B$3/'Households'!$B$7</f>
        <v>66.5939926535839</v>
      </c>
      <c r="BX74" s="66">
        <f>'Glad-base'!BX74*'Households'!$B$3/'Households'!$B$7</f>
        <v>2.26896395468589</v>
      </c>
      <c r="BY74" s="66">
        <f>'Glad-base'!BY74*'Businesses'!$B$4/'Businesses'!$C$4</f>
        <v>0.09731458463288881</v>
      </c>
      <c r="BZ74" s="66">
        <f>'Glad-base'!BZ74*'Households'!$B$3/'Households'!$B$7</f>
        <v>0.00715858127703399</v>
      </c>
      <c r="CA74" s="66">
        <f>'Glad-base'!CA74*'Households'!$B$3/'Households'!$B$7</f>
        <v>0.0396883592378991</v>
      </c>
      <c r="CB74" s="66">
        <f>'Glad-base'!CB74*'Glad-id-output'!B72/'Glad-id-output'!E72</f>
        <v>0</v>
      </c>
      <c r="CC74" s="62">
        <f>'Exports'!D75</f>
        <v>3</v>
      </c>
      <c r="CD74" s="4">
        <f>SUM(BW74:CC74)</f>
        <v>72.00711813341761</v>
      </c>
      <c r="CE74" s="4">
        <f>SUM(CD74,BV74)</f>
        <v>86.1479229454395</v>
      </c>
      <c r="CF74" s="67">
        <v>0.00395768719053142</v>
      </c>
      <c r="CG74" s="67">
        <f>'Glad-id-output'!I72</f>
        <v>0.640457195133491</v>
      </c>
    </row>
    <row r="75" ht="19" customHeight="1">
      <c r="A75" t="s" s="58">
        <v>1</v>
      </c>
      <c r="B75" s="59"/>
      <c r="C75" t="s" s="76">
        <v>224</v>
      </c>
      <c r="D75" s="77">
        <f>SUM(D5:D74)</f>
        <v>48.8157715206594</v>
      </c>
      <c r="E75" s="66">
        <f>SUM(E5:E74)</f>
        <v>3.33805600182493</v>
      </c>
      <c r="F75" s="66">
        <f>SUM(F5:F74)</f>
        <v>1.66874616354282</v>
      </c>
      <c r="G75" s="66">
        <f>SUM(G5:G74)</f>
        <v>2.03540847873606</v>
      </c>
      <c r="H75" s="66">
        <f>SUM(H5:H74)</f>
        <v>3.66242457634352</v>
      </c>
      <c r="I75" s="66">
        <f>SUM(I5:I74)</f>
        <v>34.5432642642484</v>
      </c>
      <c r="J75" s="66">
        <f>SUM(J5:J74)</f>
        <v>575.540236008172</v>
      </c>
      <c r="K75" s="69">
        <f>SUM(K5:K74)</f>
        <v>1560.009151688170</v>
      </c>
      <c r="L75" s="66">
        <f>SUM(L5:L74)</f>
        <v>22.5964647681099</v>
      </c>
      <c r="M75" s="66">
        <f>SUM(M5:M74)</f>
        <v>21.0225472726977</v>
      </c>
      <c r="N75" s="66">
        <f>SUM(N5:N74)</f>
        <v>20.1032328168402</v>
      </c>
      <c r="O75" s="66">
        <f>SUM(O5:O74)</f>
        <v>6.33971012916516</v>
      </c>
      <c r="P75" s="66">
        <f>SUM(P5:P74)</f>
        <v>1.40436103207046</v>
      </c>
      <c r="Q75" s="66">
        <f>SUM(Q5:Q74)</f>
        <v>3.40209255670695</v>
      </c>
      <c r="R75" s="66">
        <f>SUM(R5:R74)</f>
        <v>0.669045404462402</v>
      </c>
      <c r="S75" s="66">
        <f>SUM(S5:S74)</f>
        <v>0.7972296272434241</v>
      </c>
      <c r="T75" s="66">
        <f>SUM(T5:T74)</f>
        <v>31.0074379219732</v>
      </c>
      <c r="U75" s="66">
        <f>SUM(U5:U74)</f>
        <v>181.850722937719</v>
      </c>
      <c r="V75" s="66">
        <f>SUM(V5:V74)</f>
        <v>4.31536704308259</v>
      </c>
      <c r="W75" s="66">
        <f>SUM(W5:W74)</f>
        <v>148.655845200643</v>
      </c>
      <c r="X75" s="10">
        <f>SUM(X5:X74)</f>
        <v>0</v>
      </c>
      <c r="Y75" s="66">
        <f>SUM(Y5:Y74)</f>
        <v>211.674779350146</v>
      </c>
      <c r="Z75" s="66">
        <f>SUM(Z5:Z74)</f>
        <v>85.8102148730617</v>
      </c>
      <c r="AA75" s="66">
        <f>SUM(AA5:AA74)</f>
        <v>79.10633982245859</v>
      </c>
      <c r="AB75" s="66">
        <f>SUM(AB5:AB74)</f>
        <v>10.807945201529</v>
      </c>
      <c r="AC75" s="11">
        <f>SUM(AC5:AC74)</f>
        <v>586.937533959726</v>
      </c>
      <c r="AD75" s="66">
        <f>SUM(AD5:AD74)</f>
        <v>1.55470667804167</v>
      </c>
      <c r="AE75" s="66">
        <f>SUM(AE5:AE74)</f>
        <v>16.7842456972285</v>
      </c>
      <c r="AF75" s="66">
        <f>SUM(AF5:AF74)</f>
        <v>57.2628415119621</v>
      </c>
      <c r="AG75" s="66">
        <f>SUM(AG5:AG74)</f>
        <v>89.7450232105376</v>
      </c>
      <c r="AH75" s="66">
        <f>SUM(AH5:AH74)</f>
        <v>445.131162224586</v>
      </c>
      <c r="AI75" s="66">
        <f>SUM(AI5:AI74)</f>
        <v>384.367533876332</v>
      </c>
      <c r="AJ75" s="66">
        <f>SUM(AJ5:AJ74)</f>
        <v>110.888445155731</v>
      </c>
      <c r="AK75" s="66">
        <f>SUM(AK5:AK74)</f>
        <v>145.597757868045</v>
      </c>
      <c r="AL75" s="66">
        <f>SUM(AL5:AL74)</f>
        <v>23.3333831772485</v>
      </c>
      <c r="AM75" s="66">
        <f>SUM(AM5:AM74)</f>
        <v>77.7670025392042</v>
      </c>
      <c r="AN75" s="66">
        <f>SUM(AN5:AN74)</f>
        <v>113.241913340576</v>
      </c>
      <c r="AO75" s="66">
        <f>SUM(AO5:AO74)</f>
        <v>143.633314359758</v>
      </c>
      <c r="AP75" s="66">
        <f>SUM(AP5:AP74)</f>
        <v>64.33392272818701</v>
      </c>
      <c r="AQ75" s="66">
        <f>SUM(AQ5:AQ74)</f>
        <v>9.203655848978331</v>
      </c>
      <c r="AR75" s="66">
        <f>SUM(AR5:AR74)</f>
        <v>11.6274859312613</v>
      </c>
      <c r="AS75" s="66">
        <f>SUM(AS5:AS74)</f>
        <v>255.265560751798</v>
      </c>
      <c r="AT75" s="66">
        <f>SUM(AT5:AT74)</f>
        <v>1.44948721023482</v>
      </c>
      <c r="AU75" s="66">
        <f>SUM(AU5:AU74)</f>
        <v>2.10285443600219</v>
      </c>
      <c r="AV75" s="66">
        <f>SUM(AV5:AV74)</f>
        <v>1.00636109143077</v>
      </c>
      <c r="AW75" s="66">
        <f>SUM(AW5:AW74)</f>
        <v>0.384933115533731</v>
      </c>
      <c r="AX75" s="66">
        <f>SUM(AX5:AX74)</f>
        <v>8.083563993129699</v>
      </c>
      <c r="AY75" s="66">
        <f>SUM(AY5:AY74)</f>
        <v>0.7031718515532011</v>
      </c>
      <c r="AZ75" s="66">
        <f>SUM(AZ5:AZ74)</f>
        <v>9.94823642188935</v>
      </c>
      <c r="BA75" s="66">
        <f>SUM(BA5:BA74)</f>
        <v>6.3923401545428</v>
      </c>
      <c r="BB75" s="66">
        <f>SUM(BB5:BB74)</f>
        <v>14.7658872981185</v>
      </c>
      <c r="BC75" s="66">
        <f>SUM(BC5:BC74)</f>
        <v>73.9160492454626</v>
      </c>
      <c r="BD75" s="66">
        <f>SUM(BD5:BD74)</f>
        <v>101.914792119658</v>
      </c>
      <c r="BE75" s="66">
        <f>SUM(BE5:BE74)</f>
        <v>385.868790883576</v>
      </c>
      <c r="BF75" s="66">
        <f>SUM(BF5:BF74)</f>
        <v>3.17225059911212</v>
      </c>
      <c r="BG75" s="66">
        <f>SUM(BG5:BG74)</f>
        <v>112.342630513506</v>
      </c>
      <c r="BH75" s="66">
        <f>SUM(BH5:BH74)</f>
        <v>24.6118094840795</v>
      </c>
      <c r="BI75" s="66">
        <f>SUM(BI5:BI74)</f>
        <v>67.8349671090598</v>
      </c>
      <c r="BJ75" s="66">
        <f>SUM(BJ5:BJ74)</f>
        <v>0.750060500142224</v>
      </c>
      <c r="BK75" s="66">
        <f>SUM(BK5:BK74)</f>
        <v>40.7771439639737</v>
      </c>
      <c r="BL75" s="66">
        <f>SUM(BL5:BL74)</f>
        <v>121.528068690626</v>
      </c>
      <c r="BM75" s="66">
        <f>SUM(BM5:BM74)</f>
        <v>15.6074506475579</v>
      </c>
      <c r="BN75" s="66">
        <f>SUM(BN5:BN74)</f>
        <v>2.81762148900965</v>
      </c>
      <c r="BO75" s="66">
        <f>SUM(BO5:BO74)</f>
        <v>178.549437138953</v>
      </c>
      <c r="BP75" s="66">
        <f>SUM(BP5:BP74)</f>
        <v>50.4569374361028</v>
      </c>
      <c r="BQ75" s="66">
        <f>SUM(BQ5:BQ74)</f>
        <v>1.48114793900818</v>
      </c>
      <c r="BR75" s="66">
        <f>SUM(BR5:BR74)</f>
        <v>7.39051797475609</v>
      </c>
      <c r="BS75" s="66">
        <f>SUM(BS5:BS74)</f>
        <v>1.31266475902977</v>
      </c>
      <c r="BT75" s="66">
        <f>SUM(BT5:BT74)</f>
        <v>63.7327229051204</v>
      </c>
      <c r="BU75" s="66">
        <f>SUM(BU5:BU74)</f>
        <v>22.9745243479116</v>
      </c>
      <c r="BV75" s="4">
        <f>SUM(D75:BU75)</f>
        <v>6917.728306837890</v>
      </c>
      <c r="BW75" s="66">
        <f>SUM(BW5:BW74)</f>
        <v>2431.074457259350</v>
      </c>
      <c r="BX75" s="66">
        <f>SUM(BX5:BX74)</f>
        <v>962.567217333491</v>
      </c>
      <c r="BY75" s="66">
        <f>SUM(BY5:BY74)</f>
        <v>410.799213683968</v>
      </c>
      <c r="BZ75" s="66">
        <f>SUM(BZ5:BZ74)</f>
        <v>64.1956879014006</v>
      </c>
      <c r="CA75" s="66">
        <f>SUM(CA5:CA74)</f>
        <v>146.956060375489</v>
      </c>
      <c r="CB75" s="66">
        <f>SUM(CB5:CB74)</f>
        <v>-81.51923271992599</v>
      </c>
      <c r="CC75" s="66">
        <f>SUM(CC5:CC74)</f>
        <v>6807.22921</v>
      </c>
      <c r="CD75" s="4">
        <f>SUM(BW75:CC75)</f>
        <v>10741.3026138338</v>
      </c>
      <c r="CE75" s="4">
        <f>SUM(CD75,BV75)</f>
        <v>17659.0309206717</v>
      </c>
      <c r="CF75" s="4"/>
      <c r="CG75" s="4"/>
    </row>
    <row r="76" ht="19" customHeight="1">
      <c r="A76" t="s" s="58">
        <v>1</v>
      </c>
      <c r="B76" s="59">
        <v>71</v>
      </c>
      <c r="C76" t="s" s="76">
        <v>225</v>
      </c>
      <c r="D76" s="77">
        <f>'Glad70-before-LQ'!D76*D$93</f>
        <v>12.6181306776627</v>
      </c>
      <c r="E76" s="66">
        <f>'Glad70-before-LQ'!E76*E$93</f>
        <v>1.78107184111525</v>
      </c>
      <c r="F76" s="66">
        <f>'Glad70-before-LQ'!F76*F$93</f>
        <v>1.80142280705847</v>
      </c>
      <c r="G76" s="66">
        <f>'Glad70-before-LQ'!G76*G$93</f>
        <v>0.796619143751401</v>
      </c>
      <c r="H76" s="66">
        <f>'Glad70-before-LQ'!H76*H$93</f>
        <v>1.25449260973037</v>
      </c>
      <c r="I76" s="66">
        <f>'Glad70-before-LQ'!I76*I$93</f>
        <v>12.7352195788098</v>
      </c>
      <c r="J76" s="66">
        <f>'Glad70-before-LQ'!J76*J$93</f>
        <v>229.356103082877</v>
      </c>
      <c r="K76" s="69">
        <f>'Glad70-before-LQ'!K76*K$93</f>
        <v>220.52377</v>
      </c>
      <c r="L76" s="66">
        <f>'Glad70-before-LQ'!L76*L$93</f>
        <v>13.3655531098251</v>
      </c>
      <c r="M76" s="66">
        <f>'Glad70-before-LQ'!M76*M$93</f>
        <v>16.2108280528166</v>
      </c>
      <c r="N76" s="66">
        <f>'Glad70-before-LQ'!N76*N$93</f>
        <v>7.64533503640137</v>
      </c>
      <c r="O76" s="66">
        <f>'Glad70-before-LQ'!O76*O$93</f>
        <v>2.3753200422617</v>
      </c>
      <c r="P76" s="66">
        <f>'Glad70-before-LQ'!P76*P$93</f>
        <v>1.2223052012767</v>
      </c>
      <c r="Q76" s="66">
        <f>'Glad70-before-LQ'!Q76*Q$93</f>
        <v>1.59063973821078</v>
      </c>
      <c r="R76" s="66">
        <f>'Glad70-before-LQ'!R76*R$93</f>
        <v>0.284509770328217</v>
      </c>
      <c r="S76" s="66">
        <f>'Glad70-before-LQ'!S76*S$93</f>
        <v>0.915674015092663</v>
      </c>
      <c r="T76" s="66">
        <f>'Glad70-before-LQ'!T76*T$93</f>
        <v>4.41730053154167</v>
      </c>
      <c r="U76" s="66">
        <f>'Glad70-before-LQ'!U76*U$93</f>
        <v>77.07424583665519</v>
      </c>
      <c r="V76" s="66">
        <f>'Glad70-before-LQ'!V76*V$93</f>
        <v>2.63590745306258</v>
      </c>
      <c r="W76" s="66">
        <f>'Glad70-before-LQ'!W76*W$93</f>
        <v>58.6376193256805</v>
      </c>
      <c r="X76" s="10">
        <f>'Glad70-before-LQ'!X76*X$93</f>
        <v>0</v>
      </c>
      <c r="Y76" s="66">
        <f>'Glad70-before-LQ'!Y76*Y$93</f>
        <v>58.2802806756514</v>
      </c>
      <c r="Z76" s="66">
        <f>'Glad70-before-LQ'!Z76*Z$93</f>
        <v>20.1853417047174</v>
      </c>
      <c r="AA76" s="66">
        <f>'Glad70-before-LQ'!AA76*AA$93</f>
        <v>24.2214547664394</v>
      </c>
      <c r="AB76" s="66">
        <f>'Glad70-before-LQ'!AB76*AB$93</f>
        <v>0.871049088915787</v>
      </c>
      <c r="AC76" s="11">
        <f>'Glad70-before-LQ'!AC76*AC$93</f>
        <v>69.9488751604439</v>
      </c>
      <c r="AD76" s="66">
        <f>'Glad70-before-LQ'!AD76*AD$93</f>
        <v>0.14058654318278</v>
      </c>
      <c r="AE76" s="66">
        <f>'Glad70-before-LQ'!AE76*AE$93</f>
        <v>10.6726158601756</v>
      </c>
      <c r="AF76" s="66">
        <f>'Glad70-before-LQ'!AF76*AF$93</f>
        <v>21.8712353985248</v>
      </c>
      <c r="AG76" s="66">
        <f>'Glad70-before-LQ'!AG76*AG$93</f>
        <v>14.5013364340035</v>
      </c>
      <c r="AH76" s="66">
        <f>'Glad70-before-LQ'!AH76*AH$93</f>
        <v>206.076097230308</v>
      </c>
      <c r="AI76" s="66">
        <f>'Glad70-before-LQ'!AI76*AI$93</f>
        <v>153.713969946549</v>
      </c>
      <c r="AJ76" s="66">
        <f>'Glad70-before-LQ'!AJ76*AJ$93</f>
        <v>109.501493553247</v>
      </c>
      <c r="AK76" s="66">
        <f>'Glad70-before-LQ'!AK76*AK$93</f>
        <v>220.123302001122</v>
      </c>
      <c r="AL76" s="66">
        <f>'Glad70-before-LQ'!AL76*AL$93</f>
        <v>24.8391552958452</v>
      </c>
      <c r="AM76" s="66">
        <f>'Glad70-before-LQ'!AM76*AM$93</f>
        <v>106.906456890233</v>
      </c>
      <c r="AN76" s="66">
        <f>'Glad70-before-LQ'!AN76*AN$93</f>
        <v>80.8053987776227</v>
      </c>
      <c r="AO76" s="66">
        <f>'Glad70-before-LQ'!AO76*AO$93</f>
        <v>111.887363854430</v>
      </c>
      <c r="AP76" s="66">
        <f>'Glad70-before-LQ'!AP76*AP$93</f>
        <v>28.013638739264</v>
      </c>
      <c r="AQ76" s="66">
        <f>'Glad70-before-LQ'!AQ76*AQ$93</f>
        <v>4.47132743210888</v>
      </c>
      <c r="AR76" s="66">
        <f>'Glad70-before-LQ'!AR76*AR$93</f>
        <v>7.64783585014157</v>
      </c>
      <c r="AS76" s="66">
        <f>'Glad70-before-LQ'!AS76*AS$93</f>
        <v>124.083484576254</v>
      </c>
      <c r="AT76" s="66">
        <f>'Glad70-before-LQ'!AT76*AT$93</f>
        <v>2.62478154437419</v>
      </c>
      <c r="AU76" s="66">
        <f>'Glad70-before-LQ'!AU76*AU$93</f>
        <v>1.83496258542062</v>
      </c>
      <c r="AV76" s="66">
        <f>'Glad70-before-LQ'!AV76*AV$93</f>
        <v>0.956622831231745</v>
      </c>
      <c r="AW76" s="66">
        <f>'Glad70-before-LQ'!AW76*AW$93</f>
        <v>0.277294927362559</v>
      </c>
      <c r="AX76" s="66">
        <f>'Glad70-before-LQ'!AX76*AX$93</f>
        <v>3.21559521132242</v>
      </c>
      <c r="AY76" s="66">
        <f>'Glad70-before-LQ'!AY76*AY$93</f>
        <v>1.3582420819558</v>
      </c>
      <c r="AZ76" s="66">
        <f>'Glad70-before-LQ'!AZ76*AZ$93</f>
        <v>18.6230546734912</v>
      </c>
      <c r="BA76" s="66">
        <f>'Glad70-before-LQ'!BA76*BA$93</f>
        <v>2.74042235355556</v>
      </c>
      <c r="BB76" s="66">
        <f>'Glad70-before-LQ'!BB76*BB$93</f>
        <v>13.9349031657281</v>
      </c>
      <c r="BC76" s="66">
        <f>'Glad70-before-LQ'!BC76*BC$93</f>
        <v>34.8428094996895</v>
      </c>
      <c r="BD76" s="66">
        <f>'Glad70-before-LQ'!BD76*BD$93</f>
        <v>27.348534891051</v>
      </c>
      <c r="BE76" s="66">
        <f>'Glad70-before-LQ'!BE76*BE$93</f>
        <v>386.623441871022</v>
      </c>
      <c r="BF76" s="66">
        <f>'Glad70-before-LQ'!BF76*BF$93</f>
        <v>4.30335454369213</v>
      </c>
      <c r="BG76" s="66">
        <f>'Glad70-before-LQ'!BG76*BG$93</f>
        <v>242.566840392974</v>
      </c>
      <c r="BH76" s="66">
        <f>'Glad70-before-LQ'!BH76*BH$93</f>
        <v>21.6020264296732</v>
      </c>
      <c r="BI76" s="66">
        <f>'Glad70-before-LQ'!BI76*BI$93</f>
        <v>146.728693456538</v>
      </c>
      <c r="BJ76" s="66">
        <f>'Glad70-before-LQ'!BJ76*BJ$93</f>
        <v>1.02183851181075</v>
      </c>
      <c r="BK76" s="66">
        <f>'Glad70-before-LQ'!BK76*BK$93</f>
        <v>113.088602433081</v>
      </c>
      <c r="BL76" s="66">
        <f>'Glad70-before-LQ'!BL76*BL$93</f>
        <v>591.582238659167</v>
      </c>
      <c r="BM76" s="66">
        <f>'Glad70-before-LQ'!BM76*BM$93</f>
        <v>45.4445144286202</v>
      </c>
      <c r="BN76" s="66">
        <f>'Glad70-before-LQ'!BN76*BN$93</f>
        <v>3.6001645856209</v>
      </c>
      <c r="BO76" s="66">
        <f>'Glad70-before-LQ'!BO76*BO$93</f>
        <v>425.712319790212</v>
      </c>
      <c r="BP76" s="66">
        <f>'Glad70-before-LQ'!BP76*BP$93</f>
        <v>278.521190942063</v>
      </c>
      <c r="BQ76" s="66">
        <f>'Glad70-before-LQ'!BQ76*BQ$93</f>
        <v>1.02847526919819</v>
      </c>
      <c r="BR76" s="66">
        <f>'Glad70-before-LQ'!BR76*BR$93</f>
        <v>5.72187683945252</v>
      </c>
      <c r="BS76" s="66">
        <f>'Glad70-before-LQ'!BS76*BS$93</f>
        <v>0.66435001073622</v>
      </c>
      <c r="BT76" s="66">
        <f>'Glad70-before-LQ'!BT76*BT$93</f>
        <v>55.8310738477039</v>
      </c>
      <c r="BU76" s="66">
        <f>'Glad70-before-LQ'!BU76*BU$93</f>
        <v>50.8364919623761</v>
      </c>
      <c r="BV76" s="4">
        <f>SUM(D76:BU76)</f>
        <v>4548.639085372460</v>
      </c>
      <c r="BW76" s="66">
        <f>'Glad-base'!BW75*'Households'!$B$3/'Households'!$B$7</f>
        <v>0</v>
      </c>
      <c r="BX76" s="66">
        <f>'Glad-base'!BX75*'Households'!$B$3/'Households'!$B$7</f>
        <v>0</v>
      </c>
      <c r="BY76" s="66">
        <f>'Glad-base'!BY75*'Households'!$B$3/'Households'!$B$7</f>
        <v>0</v>
      </c>
      <c r="BZ76" s="66">
        <f>'Glad-base'!BZ75*'Households'!$B$3/'Households'!$B$7</f>
        <v>0</v>
      </c>
      <c r="CA76" s="66">
        <f>'Glad-base'!CA75*'Households'!$B$3/'Households'!$B$7</f>
        <v>0</v>
      </c>
      <c r="CB76" s="4">
        <v>0</v>
      </c>
      <c r="CC76" s="4">
        <v>0</v>
      </c>
      <c r="CD76" s="4">
        <f>SUM(BW76:CC76)</f>
        <v>0</v>
      </c>
      <c r="CE76" s="4">
        <f>SUM(CD76,BV76)</f>
        <v>4548.639085372460</v>
      </c>
      <c r="CF76" s="4"/>
      <c r="CG76" s="4"/>
    </row>
    <row r="77" ht="19" customHeight="1">
      <c r="A77" t="s" s="58">
        <v>1</v>
      </c>
      <c r="B77" s="59">
        <v>72</v>
      </c>
      <c r="C77" t="s" s="76">
        <v>226</v>
      </c>
      <c r="D77" s="77">
        <f>'Glad70-before-LQ'!D77*D$93</f>
        <v>64.524575973396</v>
      </c>
      <c r="E77" s="66">
        <f>'Glad70-before-LQ'!E77*E$93</f>
        <v>2.33530265572211</v>
      </c>
      <c r="F77" s="66">
        <f>'Glad70-before-LQ'!F77*F$93</f>
        <v>3.23325278896057</v>
      </c>
      <c r="G77" s="66">
        <f>'Glad70-before-LQ'!G77*G$93</f>
        <v>3.45102546975887</v>
      </c>
      <c r="H77" s="66">
        <f>'Glad70-before-LQ'!H77*H$93</f>
        <v>1.54099535652023</v>
      </c>
      <c r="I77" s="66">
        <f>'Glad70-before-LQ'!I77*I$93</f>
        <v>69.2219772038345</v>
      </c>
      <c r="J77" s="66">
        <f>'Glad70-before-LQ'!J77*J$93</f>
        <v>1155.099676178180</v>
      </c>
      <c r="K77" s="69">
        <f>'Glad70-before-LQ'!K77*K$93</f>
        <v>411.459</v>
      </c>
      <c r="L77" s="66">
        <f>'Glad70-before-LQ'!L77*L$93</f>
        <v>15.7132199664766</v>
      </c>
      <c r="M77" s="66">
        <f>'Glad70-before-LQ'!M77*M$93</f>
        <v>10.6590069708127</v>
      </c>
      <c r="N77" s="66">
        <f>'Glad70-before-LQ'!N77*N$93</f>
        <v>3.84623150351861</v>
      </c>
      <c r="O77" s="66">
        <f>'Glad70-before-LQ'!O77*O$93</f>
        <v>2.44321365055501</v>
      </c>
      <c r="P77" s="66">
        <f>'Glad70-before-LQ'!P77*P$93</f>
        <v>0.726426254630361</v>
      </c>
      <c r="Q77" s="66">
        <f>'Glad70-before-LQ'!Q77*Q$93</f>
        <v>0.891907524231177</v>
      </c>
      <c r="R77" s="66">
        <f>'Glad70-before-LQ'!R77*R$93</f>
        <v>0.158060983515676</v>
      </c>
      <c r="S77" s="66">
        <f>'Glad70-before-LQ'!S77*S$93</f>
        <v>0.273814841615157</v>
      </c>
      <c r="T77" s="66">
        <f>'Glad70-before-LQ'!T77*T$93</f>
        <v>29.1250584497253</v>
      </c>
      <c r="U77" s="66">
        <f>'Glad70-before-LQ'!U77*U$93</f>
        <v>74.8378761222676</v>
      </c>
      <c r="V77" s="66">
        <f>'Glad70-before-LQ'!V77*V$93</f>
        <v>1.41702138919673</v>
      </c>
      <c r="W77" s="66">
        <f>'Glad70-before-LQ'!W77*W$93</f>
        <v>36.5736775448833</v>
      </c>
      <c r="X77" s="10">
        <f>'Glad70-before-LQ'!X77*X$93</f>
        <v>0</v>
      </c>
      <c r="Y77" s="66">
        <f>'Glad70-before-LQ'!Y77*Y$93</f>
        <v>24.9687761391825</v>
      </c>
      <c r="Z77" s="66">
        <f>'Glad70-before-LQ'!Z77*Z$93</f>
        <v>2.32046393655656</v>
      </c>
      <c r="AA77" s="66">
        <f>'Glad70-before-LQ'!AA77*AA$93</f>
        <v>10.659054571608</v>
      </c>
      <c r="AB77" s="66">
        <f>'Glad70-before-LQ'!AB77*AB$93</f>
        <v>0.490112808033462</v>
      </c>
      <c r="AC77" s="11">
        <f>'Glad70-before-LQ'!AC77*AC$93</f>
        <v>168.051060713721</v>
      </c>
      <c r="AD77" s="66">
        <f>'Glad70-before-LQ'!AD77*AD$93</f>
        <v>0.88757402838898</v>
      </c>
      <c r="AE77" s="66">
        <f>'Glad70-before-LQ'!AE77*AE$93</f>
        <v>29.3158787492994</v>
      </c>
      <c r="AF77" s="66">
        <f>'Glad70-before-LQ'!AF77*AF$93</f>
        <v>11.2878510783397</v>
      </c>
      <c r="AG77" s="66">
        <f>'Glad70-before-LQ'!AG77*AG$93</f>
        <v>16.3357367857628</v>
      </c>
      <c r="AH77" s="66">
        <f>'Glad70-before-LQ'!AH77*AH$93</f>
        <v>188.894840238966</v>
      </c>
      <c r="AI77" s="66">
        <f>'Glad70-before-LQ'!AI77*AI$93</f>
        <v>122.291347123242</v>
      </c>
      <c r="AJ77" s="66">
        <f>'Glad70-before-LQ'!AJ77*AJ$93</f>
        <v>59.981597529190</v>
      </c>
      <c r="AK77" s="66">
        <f>'Glad70-before-LQ'!AK77*AK$93</f>
        <v>103.800000955737</v>
      </c>
      <c r="AL77" s="66">
        <f>'Glad70-before-LQ'!AL77*AL$93</f>
        <v>15.8697520727366</v>
      </c>
      <c r="AM77" s="66">
        <f>'Glad70-before-LQ'!AM77*AM$93</f>
        <v>31.9550607020748</v>
      </c>
      <c r="AN77" s="66">
        <f>'Glad70-before-LQ'!AN77*AN$93</f>
        <v>42.0154877314116</v>
      </c>
      <c r="AO77" s="66">
        <f>'Glad70-before-LQ'!AO77*AO$93</f>
        <v>49.1195919336164</v>
      </c>
      <c r="AP77" s="66">
        <f>'Glad70-before-LQ'!AP77*AP$93</f>
        <v>52.7416216215098</v>
      </c>
      <c r="AQ77" s="66">
        <f>'Glad70-before-LQ'!AQ77*AQ$93</f>
        <v>3.48633412147859</v>
      </c>
      <c r="AR77" s="66">
        <f>'Glad70-before-LQ'!AR77*AR$93</f>
        <v>3.06038603168513</v>
      </c>
      <c r="AS77" s="66">
        <f>'Glad70-before-LQ'!AS77*AS$93</f>
        <v>244.260189058577</v>
      </c>
      <c r="AT77" s="66">
        <f>'Glad70-before-LQ'!AT77*AT$93</f>
        <v>2.20329584297909</v>
      </c>
      <c r="AU77" s="66">
        <f>'Glad70-before-LQ'!AU77*AU$93</f>
        <v>0.80102647457137</v>
      </c>
      <c r="AV77" s="66">
        <f>'Glad70-before-LQ'!AV77*AV$93</f>
        <v>1.48892563985846</v>
      </c>
      <c r="AW77" s="66">
        <f>'Glad70-before-LQ'!AW77*AW$93</f>
        <v>0.499024011862485</v>
      </c>
      <c r="AX77" s="66">
        <f>'Glad70-before-LQ'!AX77*AX$93</f>
        <v>6.10761905883607</v>
      </c>
      <c r="AY77" s="66">
        <f>'Glad70-before-LQ'!AY77*AY$93</f>
        <v>1.53463715753447</v>
      </c>
      <c r="AZ77" s="66">
        <f>'Glad70-before-LQ'!AZ77*AZ$93</f>
        <v>73.67708846118271</v>
      </c>
      <c r="BA77" s="66">
        <f>'Glad70-before-LQ'!BA77*BA$93</f>
        <v>2.76942783881141</v>
      </c>
      <c r="BB77" s="66">
        <f>'Glad70-before-LQ'!BB77*BB$93</f>
        <v>10.3055782331659</v>
      </c>
      <c r="BC77" s="66">
        <f>'Glad70-before-LQ'!BC77*BC$93</f>
        <v>18.1508157023504</v>
      </c>
      <c r="BD77" s="66">
        <f>'Glad70-before-LQ'!BD77*BD$93</f>
        <v>326.973699412768</v>
      </c>
      <c r="BE77" s="66">
        <f>'Glad70-before-LQ'!BE77*BE$93</f>
        <v>132.533791163025</v>
      </c>
      <c r="BF77" s="66">
        <f>'Glad70-before-LQ'!BF77*BF$93</f>
        <v>1.46177709738108</v>
      </c>
      <c r="BG77" s="66">
        <f>'Glad70-before-LQ'!BG77*BG$93</f>
        <v>23.072405662108</v>
      </c>
      <c r="BH77" s="66">
        <f>'Glad70-before-LQ'!BH77*BH$93</f>
        <v>10.8938054245861</v>
      </c>
      <c r="BI77" s="66">
        <f>'Glad70-before-LQ'!BI77*BI$93</f>
        <v>25.1135387656869</v>
      </c>
      <c r="BJ77" s="66">
        <f>'Glad70-before-LQ'!BJ77*BJ$93</f>
        <v>0.464743848512108</v>
      </c>
      <c r="BK77" s="66">
        <f>'Glad70-before-LQ'!BK77*BK$93</f>
        <v>16.530080674274</v>
      </c>
      <c r="BL77" s="66">
        <f>'Glad70-before-LQ'!BL77*BL$93</f>
        <v>61.6415209489068</v>
      </c>
      <c r="BM77" s="66">
        <f>'Glad70-before-LQ'!BM77*BM$93</f>
        <v>4.64668163349231</v>
      </c>
      <c r="BN77" s="66">
        <f>'Glad70-before-LQ'!BN77*BN$93</f>
        <v>2.37760129099742</v>
      </c>
      <c r="BO77" s="66">
        <f>'Glad70-before-LQ'!BO77*BO$93</f>
        <v>95.7343117695761</v>
      </c>
      <c r="BP77" s="66">
        <f>'Glad70-before-LQ'!BP77*BP$93</f>
        <v>20.5475111574545</v>
      </c>
      <c r="BQ77" s="66">
        <f>'Glad70-before-LQ'!BQ77*BQ$93</f>
        <v>1.67055141856677</v>
      </c>
      <c r="BR77" s="66">
        <f>'Glad70-before-LQ'!BR77*BR$93</f>
        <v>1.71719952311934</v>
      </c>
      <c r="BS77" s="66">
        <f>'Glad70-before-LQ'!BS77*BS$93</f>
        <v>0.564588394858421</v>
      </c>
      <c r="BT77" s="66">
        <f>'Glad70-before-LQ'!BT77*BT$93</f>
        <v>27.3743934941784</v>
      </c>
      <c r="BU77" s="66">
        <f>'Glad70-before-LQ'!BU77*BU$93</f>
        <v>13.4680095093784</v>
      </c>
      <c r="BV77" s="4">
        <f>SUM(D77:BU77)</f>
        <v>3953.647688368940</v>
      </c>
      <c r="BW77" s="66">
        <f>'Glad-base'!BW76*'Households'!$B$3/'Households'!$B$7</f>
        <v>0</v>
      </c>
      <c r="BX77" s="66">
        <f>'Glad-base'!BX76*'Households'!$B$3/'Households'!$B$7</f>
        <v>0</v>
      </c>
      <c r="BY77" s="66">
        <f>'Glad-base'!BY76*'Households'!$B$3/'Households'!$B$7</f>
        <v>0</v>
      </c>
      <c r="BZ77" s="66">
        <f>'Glad-base'!BZ76*'Households'!$B$3/'Households'!$B$7</f>
        <v>0</v>
      </c>
      <c r="CA77" s="66">
        <f>'Glad-base'!CA76*'Households'!$B$3/'Households'!$B$7</f>
        <v>0</v>
      </c>
      <c r="CB77" s="4">
        <v>0</v>
      </c>
      <c r="CC77" s="4">
        <v>0</v>
      </c>
      <c r="CD77" s="4">
        <f>SUM(BW77:CC77)</f>
        <v>0</v>
      </c>
      <c r="CE77" s="4">
        <f>SUM(CD77,BV77)</f>
        <v>3953.647688368940</v>
      </c>
      <c r="CF77" s="4"/>
      <c r="CG77" s="4"/>
    </row>
    <row r="78" ht="19" customHeight="1">
      <c r="A78" t="s" s="58">
        <v>1</v>
      </c>
      <c r="B78" s="59">
        <v>73</v>
      </c>
      <c r="C78" t="s" s="76">
        <v>227</v>
      </c>
      <c r="D78" s="77">
        <f>'Glad70-before-LQ'!D78*D$93</f>
        <v>1.20674714189504</v>
      </c>
      <c r="E78" s="66">
        <f>'Glad70-before-LQ'!E78*E$93</f>
        <v>0.246076329332768</v>
      </c>
      <c r="F78" s="66">
        <f>'Glad70-before-LQ'!F78*F$93</f>
        <v>0.268290990823031</v>
      </c>
      <c r="G78" s="66">
        <f>'Glad70-before-LQ'!G78*G$93</f>
        <v>0.135445467162281</v>
      </c>
      <c r="H78" s="66">
        <f>'Glad70-before-LQ'!H78*H$93</f>
        <v>0.0578615940572687</v>
      </c>
      <c r="I78" s="66">
        <f>'Glad70-before-LQ'!I78*I$93</f>
        <v>0.0679503786723038</v>
      </c>
      <c r="J78" s="66">
        <f>'Glad70-before-LQ'!J78*J$93</f>
        <v>4.77579852166378</v>
      </c>
      <c r="K78" s="69">
        <f>'Glad70-before-LQ'!K78*K$93</f>
        <v>70</v>
      </c>
      <c r="L78" s="66">
        <f>'Glad70-before-LQ'!L78*L$93</f>
        <v>0.430362115073937</v>
      </c>
      <c r="M78" s="66">
        <f>'Glad70-before-LQ'!M78*M$93</f>
        <v>0.12736881050718</v>
      </c>
      <c r="N78" s="66">
        <f>'Glad70-before-LQ'!N78*N$93</f>
        <v>0.179401044350128</v>
      </c>
      <c r="O78" s="66">
        <f>'Glad70-before-LQ'!O78*O$93</f>
        <v>0.276483236677644</v>
      </c>
      <c r="P78" s="66">
        <f>'Glad70-before-LQ'!P78*P$93</f>
        <v>0.0610997284557181</v>
      </c>
      <c r="Q78" s="66">
        <f>'Glad70-before-LQ'!Q78*Q$93</f>
        <v>0.0219131714280951</v>
      </c>
      <c r="R78" s="66">
        <f>'Glad70-before-LQ'!R78*R$93</f>
        <v>0.00150724096280847</v>
      </c>
      <c r="S78" s="66">
        <f>'Glad70-before-LQ'!S78*S$93</f>
        <v>0.00405943179307508</v>
      </c>
      <c r="T78" s="66">
        <f>'Glad70-before-LQ'!T78*T$93</f>
        <v>0.8594113028375751</v>
      </c>
      <c r="U78" s="66">
        <f>'Glad70-before-LQ'!U78*U$93</f>
        <v>2.29550827511489</v>
      </c>
      <c r="V78" s="66">
        <f>'Glad70-before-LQ'!V78*V$93</f>
        <v>0.0393891257692382</v>
      </c>
      <c r="W78" s="66">
        <f>'Glad70-before-LQ'!W78*W$93</f>
        <v>0.702373530198711</v>
      </c>
      <c r="X78" s="10">
        <f>'Glad70-before-LQ'!X78*X$93</f>
        <v>0</v>
      </c>
      <c r="Y78" s="66">
        <f>'Glad70-before-LQ'!Y78*Y$93</f>
        <v>0.823204084514249</v>
      </c>
      <c r="Z78" s="66">
        <f>'Glad70-before-LQ'!Z78*Z$93</f>
        <v>0.161327005239604</v>
      </c>
      <c r="AA78" s="66">
        <f>'Glad70-before-LQ'!AA78*AA$93</f>
        <v>0.09644227996894821</v>
      </c>
      <c r="AB78" s="66">
        <f>'Glad70-before-LQ'!AB78*AB$93</f>
        <v>0.00626966293755901</v>
      </c>
      <c r="AC78" s="11">
        <f>'Glad70-before-LQ'!AC78*AC$93</f>
        <v>1.85345384853271</v>
      </c>
      <c r="AD78" s="66">
        <f>'Glad70-before-LQ'!AD78*AD$93</f>
        <v>0.00322765971491525</v>
      </c>
      <c r="AE78" s="66">
        <f>'Glad70-before-LQ'!AE78*AE$93</f>
        <v>0.236962022405946</v>
      </c>
      <c r="AF78" s="66">
        <f>'Glad70-before-LQ'!AF78*AF$93</f>
        <v>0.388876299417523</v>
      </c>
      <c r="AG78" s="66">
        <f>'Glad70-before-LQ'!AG78*AG$93</f>
        <v>0.3467873892104</v>
      </c>
      <c r="AH78" s="66">
        <f>'Glad70-before-LQ'!AH78*AH$93</f>
        <v>2.07681802359005</v>
      </c>
      <c r="AI78" s="66">
        <f>'Glad70-before-LQ'!AI78*AI$93</f>
        <v>3.73569502818449</v>
      </c>
      <c r="AJ78" s="66">
        <f>'Glad70-before-LQ'!AJ78*AJ$93</f>
        <v>0.405673447126897</v>
      </c>
      <c r="AK78" s="66">
        <f>'Glad70-before-LQ'!AK78*AK$93</f>
        <v>1.34640347660023</v>
      </c>
      <c r="AL78" s="66">
        <f>'Glad70-before-LQ'!AL78*AL$93</f>
        <v>1.85226158695892</v>
      </c>
      <c r="AM78" s="66">
        <f>'Glad70-before-LQ'!AM78*AM$93</f>
        <v>8.763244637304849</v>
      </c>
      <c r="AN78" s="66">
        <f>'Glad70-before-LQ'!AN78*AN$93</f>
        <v>4.47339019596214</v>
      </c>
      <c r="AO78" s="66">
        <f>'Glad70-before-LQ'!AO78*AO$93</f>
        <v>-0.675989043291406</v>
      </c>
      <c r="AP78" s="66">
        <f>'Glad70-before-LQ'!AP78*AP$93</f>
        <v>0.909603020991811</v>
      </c>
      <c r="AQ78" s="66">
        <f>'Glad70-before-LQ'!AQ78*AQ$93</f>
        <v>0.12002369405927</v>
      </c>
      <c r="AR78" s="66">
        <f>'Glad70-before-LQ'!AR78*AR$93</f>
        <v>0.402589923085658</v>
      </c>
      <c r="AS78" s="66">
        <f>'Glad70-before-LQ'!AS78*AS$93</f>
        <v>0.554472357826728</v>
      </c>
      <c r="AT78" s="66">
        <f>'Glad70-before-LQ'!AT78*AT$93</f>
        <v>0.0186613207513956</v>
      </c>
      <c r="AU78" s="66">
        <f>'Glad70-before-LQ'!AU78*AU$93</f>
        <v>0.0171030569460021</v>
      </c>
      <c r="AV78" s="66">
        <f>'Glad70-before-LQ'!AV78*AV$93</f>
        <v>0.00574539775899249</v>
      </c>
      <c r="AW78" s="66">
        <f>'Glad70-before-LQ'!AW78*AW$93</f>
        <v>0.000399232566663753</v>
      </c>
      <c r="AX78" s="66">
        <f>'Glad70-before-LQ'!AX78*AX$93</f>
        <v>0.16855343684146</v>
      </c>
      <c r="AY78" s="66">
        <f>'Glad70-before-LQ'!AY78*AY$93</f>
        <v>0.00164466358592667</v>
      </c>
      <c r="AZ78" s="66">
        <f>'Glad70-before-LQ'!AZ78*AZ$93</f>
        <v>1.28883877309834</v>
      </c>
      <c r="BA78" s="66">
        <f>'Glad70-before-LQ'!BA78*BA$93</f>
        <v>0.738435709316948</v>
      </c>
      <c r="BB78" s="66">
        <f>'Glad70-before-LQ'!BB78*BB$93</f>
        <v>0.193599537982281</v>
      </c>
      <c r="BC78" s="66">
        <f>'Glad70-before-LQ'!BC78*BC$93</f>
        <v>0.674381119044585</v>
      </c>
      <c r="BD78" s="66">
        <f>'Glad70-before-LQ'!BD78*BD$93</f>
        <v>4.53413323370854</v>
      </c>
      <c r="BE78" s="66">
        <f>'Glad70-before-LQ'!BE78*BE$93</f>
        <v>2.49076395269085</v>
      </c>
      <c r="BF78" s="66">
        <f>'Glad70-before-LQ'!BF78*BF$93</f>
        <v>0.0108608572947942</v>
      </c>
      <c r="BG78" s="66">
        <f>'Glad70-before-LQ'!BG78*BG$93</f>
        <v>0.490416216387554</v>
      </c>
      <c r="BH78" s="66">
        <f>'Glad70-before-LQ'!BH78*BH$93</f>
        <v>0.178180343498583</v>
      </c>
      <c r="BI78" s="66">
        <f>'Glad70-before-LQ'!BI78*BI$93</f>
        <v>0.169943024737247</v>
      </c>
      <c r="BJ78" s="66">
        <f>'Glad70-before-LQ'!BJ78*BJ$93</f>
        <v>0.0161663672403471</v>
      </c>
      <c r="BK78" s="66">
        <f>'Glad70-before-LQ'!BK78*BK$93</f>
        <v>0.651789796447855</v>
      </c>
      <c r="BL78" s="66">
        <f>'Glad70-before-LQ'!BL78*BL$93</f>
        <v>0.63601135336618</v>
      </c>
      <c r="BM78" s="66">
        <f>'Glad70-before-LQ'!BM78*BM$93</f>
        <v>0.117778124747772</v>
      </c>
      <c r="BN78" s="66">
        <f>'Glad70-before-LQ'!BN78*BN$93</f>
        <v>0.0158192819329018</v>
      </c>
      <c r="BO78" s="66">
        <f>'Glad70-before-LQ'!BO78*BO$93</f>
        <v>0.929158004467448</v>
      </c>
      <c r="BP78" s="66">
        <f>'Glad70-before-LQ'!BP78*BP$93</f>
        <v>0.373961181641309</v>
      </c>
      <c r="BQ78" s="66">
        <f>'Glad70-before-LQ'!BQ78*BQ$93</f>
        <v>0.00357967065191391</v>
      </c>
      <c r="BR78" s="66">
        <f>'Glad70-before-LQ'!BR78*BR$93</f>
        <v>0.0432786470471329</v>
      </c>
      <c r="BS78" s="66">
        <f>'Glad70-before-LQ'!BS78*BS$93</f>
        <v>0.0209240636652196</v>
      </c>
      <c r="BT78" s="66">
        <f>'Glad70-before-LQ'!BT78*BT$93</f>
        <v>0.696703505586496</v>
      </c>
      <c r="BU78" s="66">
        <f>'Glad70-before-LQ'!BU78*BU$93</f>
        <v>0.226674554994092</v>
      </c>
      <c r="BV78" s="4">
        <f>SUM(D78:BU78)</f>
        <v>124.351288465116</v>
      </c>
      <c r="BW78" s="66">
        <f>'Glad-base'!BW77*'Households'!$B$3/'Households'!$B$7</f>
        <v>206.891013424356</v>
      </c>
      <c r="BX78" s="66">
        <f>'Glad-base'!BX77*'Households'!$B$3/'Households'!$B$7</f>
        <v>0</v>
      </c>
      <c r="BY78" s="66">
        <f>'Glad-base'!BY77*'Households'!$B$3/'Households'!$B$7</f>
        <v>96.9403059983419</v>
      </c>
      <c r="BZ78" s="66">
        <f>'Glad-base'!BZ77*'Households'!$B$3/'Households'!$B$7</f>
        <v>0.752991514109166</v>
      </c>
      <c r="CA78" s="66">
        <f>'Glad-base'!CA77*'Households'!$B$3/'Households'!$B$7</f>
        <v>3.04279799255407</v>
      </c>
      <c r="CB78" s="4">
        <f>'Glad-base'!CB77/'Glad-base'!CB$81*CB$87</f>
        <v>3.05734170306284</v>
      </c>
      <c r="CC78" s="67">
        <f>'Glad-base'!CC77/'Glad-base'!CC$81*CC$87</f>
        <v>6.08143366875774</v>
      </c>
      <c r="CD78" s="4">
        <f>SUM(BW78:CC78)</f>
        <v>316.765884301182</v>
      </c>
      <c r="CE78" s="4">
        <f>SUM(CD78,BV78)</f>
        <v>441.117172766298</v>
      </c>
      <c r="CF78" s="4"/>
      <c r="CG78" s="4"/>
    </row>
    <row r="79" ht="19" customHeight="1">
      <c r="A79" t="s" s="58">
        <v>1</v>
      </c>
      <c r="B79" s="59">
        <v>74</v>
      </c>
      <c r="C79" t="s" s="76">
        <v>228</v>
      </c>
      <c r="D79" s="77">
        <f>'Glad70-before-LQ'!D79*D$93</f>
        <v>1.8375164926567</v>
      </c>
      <c r="E79" s="66">
        <f>'Glad70-before-LQ'!E79*E$93</f>
        <v>0.09147498881860811</v>
      </c>
      <c r="F79" s="66">
        <f>'Glad70-before-LQ'!F79*F$93</f>
        <v>-0.0109508985231518</v>
      </c>
      <c r="G79" s="66">
        <f>'Glad70-before-LQ'!G79*G$93</f>
        <v>0.0743114872902426</v>
      </c>
      <c r="H79" s="66">
        <f>'Glad70-before-LQ'!H79*H$93</f>
        <v>0.0723210817139458</v>
      </c>
      <c r="I79" s="66">
        <f>'Glad70-before-LQ'!I79*I$93</f>
        <v>0.777919101642352</v>
      </c>
      <c r="J79" s="66">
        <f>'Glad70-before-LQ'!J79*J$93</f>
        <v>12.4787411456937</v>
      </c>
      <c r="K79" s="69">
        <f>'Glad70-before-LQ'!K79*K$93</f>
        <v>210</v>
      </c>
      <c r="L79" s="66">
        <f>'Glad70-before-LQ'!L79*L$93</f>
        <v>1.77627703968865</v>
      </c>
      <c r="M79" s="66">
        <f>'Glad70-before-LQ'!M79*M$93</f>
        <v>0.7913690594480181</v>
      </c>
      <c r="N79" s="66">
        <f>'Glad70-before-LQ'!N79*N$93</f>
        <v>0.320470200323805</v>
      </c>
      <c r="O79" s="66">
        <f>'Glad70-before-LQ'!O79*O$93</f>
        <v>0.121443496524652</v>
      </c>
      <c r="P79" s="66">
        <f>'Glad70-before-LQ'!P79*P$93</f>
        <v>0.0469183995195556</v>
      </c>
      <c r="Q79" s="66">
        <f>'Glad70-before-LQ'!Q79*Q$93</f>
        <v>0.0916971409422046</v>
      </c>
      <c r="R79" s="66">
        <f>'Glad70-before-LQ'!R79*R$93</f>
        <v>0.0160739983236281</v>
      </c>
      <c r="S79" s="66">
        <f>'Glad70-before-LQ'!S79*S$93</f>
        <v>0.0452132531679349</v>
      </c>
      <c r="T79" s="66">
        <f>'Glad70-before-LQ'!T79*T$93</f>
        <v>0.145625292248626</v>
      </c>
      <c r="U79" s="66">
        <f>'Glad70-before-LQ'!U79*U$93</f>
        <v>3.72131920474101</v>
      </c>
      <c r="V79" s="66">
        <f>'Glad70-before-LQ'!V79*V$93</f>
        <v>0.138871634272089</v>
      </c>
      <c r="W79" s="66">
        <f>'Glad70-before-LQ'!W79*W$93</f>
        <v>3.70090784680367</v>
      </c>
      <c r="X79" s="10">
        <f>'Glad70-before-LQ'!X79*X$93</f>
        <v>0</v>
      </c>
      <c r="Y79" s="66">
        <f>'Glad70-before-LQ'!Y79*Y$93</f>
        <v>2.96196562630003</v>
      </c>
      <c r="Z79" s="66">
        <f>'Glad70-before-LQ'!Z79*Z$93</f>
        <v>0.406243686371946</v>
      </c>
      <c r="AA79" s="66">
        <f>'Glad70-before-LQ'!AA79*AA$93</f>
        <v>0.843247386042604</v>
      </c>
      <c r="AB79" s="66">
        <f>'Glad70-before-LQ'!AB79*AB$93</f>
        <v>0.0444268119143158</v>
      </c>
      <c r="AC79" s="11">
        <f>'Glad70-before-LQ'!AC79*AC$93</f>
        <v>20.8926109454527</v>
      </c>
      <c r="AD79" s="66">
        <f>'Glad70-before-LQ'!AD79*AD$93</f>
        <v>0.0926445883646891</v>
      </c>
      <c r="AE79" s="66">
        <f>'Glad70-before-LQ'!AE79*AE$93</f>
        <v>1.61989311335797</v>
      </c>
      <c r="AF79" s="66">
        <f>'Glad70-before-LQ'!AF79*AF$93</f>
        <v>1.34340172485321</v>
      </c>
      <c r="AG79" s="66">
        <f>'Glad70-before-LQ'!AG79*AG$93</f>
        <v>1.08831550563283</v>
      </c>
      <c r="AH79" s="66">
        <f>'Glad70-before-LQ'!AH79*AH$93</f>
        <v>8.35730278344279</v>
      </c>
      <c r="AI79" s="66">
        <f>'Glad70-before-LQ'!AI79*AI$93</f>
        <v>8.166100988527241</v>
      </c>
      <c r="AJ79" s="66">
        <f>'Glad70-before-LQ'!AJ79*AJ$93</f>
        <v>5.859358945567</v>
      </c>
      <c r="AK79" s="66">
        <f>'Glad70-before-LQ'!AK79*AK$93</f>
        <v>13.0915320681922</v>
      </c>
      <c r="AL79" s="66">
        <f>'Glad70-before-LQ'!AL79*AL$93</f>
        <v>3.16659844469231</v>
      </c>
      <c r="AM79" s="66">
        <f>'Glad70-before-LQ'!AM79*AM$93</f>
        <v>6.11387348705532</v>
      </c>
      <c r="AN79" s="66">
        <f>'Glad70-before-LQ'!AN79*AN$93</f>
        <v>9.25624321499232</v>
      </c>
      <c r="AO79" s="66">
        <f>'Glad70-before-LQ'!AO79*AO$93</f>
        <v>1.96293620797245</v>
      </c>
      <c r="AP79" s="66">
        <f>'Glad70-before-LQ'!AP79*AP$93</f>
        <v>1.50592560113331</v>
      </c>
      <c r="AQ79" s="66">
        <f>'Glad70-before-LQ'!AQ79*AQ$93</f>
        <v>0.218686588231679</v>
      </c>
      <c r="AR79" s="66">
        <f>'Glad70-before-LQ'!AR79*AR$93</f>
        <v>0.5716058436821581</v>
      </c>
      <c r="AS79" s="66">
        <f>'Glad70-before-LQ'!AS79*AS$93</f>
        <v>10.371982550258</v>
      </c>
      <c r="AT79" s="66">
        <f>'Glad70-before-LQ'!AT79*AT$93</f>
        <v>0.119834170004489</v>
      </c>
      <c r="AU79" s="66">
        <f>'Glad70-before-LQ'!AU79*AU$93</f>
        <v>0.128785328294827</v>
      </c>
      <c r="AV79" s="66">
        <f>'Glad70-before-LQ'!AV79*AV$93</f>
        <v>0.0556563258349648</v>
      </c>
      <c r="AW79" s="66">
        <f>'Glad70-before-LQ'!AW79*AW$93</f>
        <v>0.0113535977002974</v>
      </c>
      <c r="AX79" s="66">
        <f>'Glad70-before-LQ'!AX79*AX$93</f>
        <v>0.059097878623105</v>
      </c>
      <c r="AY79" s="66">
        <f>'Glad70-before-LQ'!AY79*AY$93</f>
        <v>0.0374839535604685</v>
      </c>
      <c r="AZ79" s="66">
        <f>'Glad70-before-LQ'!AZ79*AZ$93</f>
        <v>2.44280571875018</v>
      </c>
      <c r="BA79" s="66">
        <f>'Glad70-before-LQ'!BA79*BA$93</f>
        <v>0.42077820391697</v>
      </c>
      <c r="BB79" s="66">
        <f>'Glad70-before-LQ'!BB79*BB$93</f>
        <v>0.818551269036782</v>
      </c>
      <c r="BC79" s="66">
        <f>'Glad70-before-LQ'!BC79*BC$93</f>
        <v>2.07306270712123</v>
      </c>
      <c r="BD79" s="66">
        <f>'Glad70-before-LQ'!BD79*BD$93</f>
        <v>37.3956355493956</v>
      </c>
      <c r="BE79" s="66">
        <f>'Glad70-before-LQ'!BE79*BE$93</f>
        <v>16.2881037525204</v>
      </c>
      <c r="BF79" s="66">
        <f>'Glad70-before-LQ'!BF79*BF$93</f>
        <v>0.173085621729709</v>
      </c>
      <c r="BG79" s="66">
        <f>'Glad70-before-LQ'!BG79*BG$93</f>
        <v>9.746354100242529</v>
      </c>
      <c r="BH79" s="66">
        <f>'Glad70-before-LQ'!BH79*BH$93</f>
        <v>0.976174046564272</v>
      </c>
      <c r="BI79" s="66">
        <f>'Glad70-before-LQ'!BI79*BI$93</f>
        <v>3.53615529761838</v>
      </c>
      <c r="BJ79" s="66">
        <f>'Glad70-before-LQ'!BJ79*BJ$93</f>
        <v>0</v>
      </c>
      <c r="BK79" s="66">
        <f>'Glad70-before-LQ'!BK79*BK$93</f>
        <v>4.50420895643708</v>
      </c>
      <c r="BL79" s="66">
        <f>'Glad70-before-LQ'!BL79*BL$93</f>
        <v>8.06431526950395</v>
      </c>
      <c r="BM79" s="66">
        <f>'Glad70-before-LQ'!BM79*BM$93</f>
        <v>0.698040520397435</v>
      </c>
      <c r="BN79" s="66">
        <f>'Glad70-before-LQ'!BN79*BN$93</f>
        <v>0.0106618891972978</v>
      </c>
      <c r="BO79" s="66">
        <f>'Glad70-before-LQ'!BO79*BO$93</f>
        <v>9.853613805944541</v>
      </c>
      <c r="BP79" s="66">
        <f>'Glad70-before-LQ'!BP79*BP$93</f>
        <v>4.70110152445618</v>
      </c>
      <c r="BQ79" s="66">
        <f>'Glad70-before-LQ'!BQ79*BQ$93</f>
        <v>-0.194160751755171</v>
      </c>
      <c r="BR79" s="66">
        <f>'Glad70-before-LQ'!BR79*BR$93</f>
        <v>0.285139135047245</v>
      </c>
      <c r="BS79" s="66">
        <f>'Glad70-before-LQ'!BS79*BS$93</f>
        <v>0.0508160730877541</v>
      </c>
      <c r="BT79" s="66">
        <f>'Glad70-before-LQ'!BT79*BT$93</f>
        <v>3.12867982903243</v>
      </c>
      <c r="BU79" s="66">
        <f>'Glad70-before-LQ'!BU79*BU$93</f>
        <v>3.18989587556833</v>
      </c>
      <c r="BV79" s="4">
        <f>SUM(D79:BU79)</f>
        <v>442.747645725165</v>
      </c>
      <c r="BW79" s="66">
        <f>'Glad-base'!BW78*'Households'!$B$3/'Households'!$B$7</f>
        <v>0</v>
      </c>
      <c r="BX79" s="66">
        <f>'Glad-base'!BX78*'Households'!$B$3/'Households'!$B$7</f>
        <v>0</v>
      </c>
      <c r="BY79" s="66">
        <f>'Glad-base'!BY78*'Households'!$B$3/'Households'!$B$7</f>
        <v>0</v>
      </c>
      <c r="BZ79" s="66">
        <f>'Glad-base'!BZ78*'Households'!$B$3/'Households'!$B$7</f>
        <v>0</v>
      </c>
      <c r="CA79" s="66">
        <f>'Glad-base'!CA78*'Households'!$B$3/'Households'!$B$7</f>
        <v>0</v>
      </c>
      <c r="CB79" s="4">
        <v>0</v>
      </c>
      <c r="CC79" s="4">
        <v>0</v>
      </c>
      <c r="CD79" s="4">
        <f>SUM(BW79:CC79)</f>
        <v>0</v>
      </c>
      <c r="CE79" s="4">
        <f>SUM(CD79,BV79)</f>
        <v>442.747645725165</v>
      </c>
      <c r="CF79" s="4"/>
      <c r="CG79" s="4"/>
    </row>
    <row r="80" ht="19" customHeight="1">
      <c r="A80" t="s" s="58">
        <v>1</v>
      </c>
      <c r="B80" s="59">
        <v>75</v>
      </c>
      <c r="C80" t="s" s="76">
        <v>85</v>
      </c>
      <c r="D80" s="77">
        <f>SUM('Glad-imports'!D5:D74)*D93</f>
        <v>26.7596525059446</v>
      </c>
      <c r="E80" s="66">
        <f>SUM('Glad-imports'!E5:E74)*E93</f>
        <v>1.02664134245295</v>
      </c>
      <c r="F80" s="66">
        <f>SUM('Glad-imports'!F5:F74)*F93</f>
        <v>2.19800104749661</v>
      </c>
      <c r="G80" s="66">
        <f>SUM('Glad-imports'!G5:G74)*G93</f>
        <v>0.713566051505067</v>
      </c>
      <c r="H80" s="66">
        <f>SUM('Glad-imports'!H5:H74)*H93</f>
        <v>1.59658006713625</v>
      </c>
      <c r="I80" s="66">
        <f>SUM('Glad-imports'!I5:I74)*I93</f>
        <v>5.03475853191703</v>
      </c>
      <c r="J80" s="66">
        <f>SUM('Glad-imports'!J5:J74)*J93</f>
        <v>211.624641368809</v>
      </c>
      <c r="K80" s="69">
        <f>SUM('Glad-imports'!K5:K74)*K93</f>
        <v>16.9396787851668</v>
      </c>
      <c r="L80" s="66">
        <f>SUM('Glad-imports'!L5:L74)*L93</f>
        <v>4.0903152654136</v>
      </c>
      <c r="M80" s="66">
        <f>SUM('Glad-imports'!M5:M74)*M93</f>
        <v>2.21844575648956</v>
      </c>
      <c r="N80" s="66">
        <f>SUM('Glad-imports'!N5:N74)*N93</f>
        <v>13.2505356796412</v>
      </c>
      <c r="O80" s="66">
        <f>SUM('Glad-imports'!O5:O74)*O93</f>
        <v>3.21707622027983</v>
      </c>
      <c r="P80" s="66">
        <f>SUM('Glad-imports'!P5:P74)*P93</f>
        <v>0.869212713299176</v>
      </c>
      <c r="Q80" s="66">
        <f>SUM('Glad-imports'!Q5:Q74)*Q93</f>
        <v>1.60599991906187</v>
      </c>
      <c r="R80" s="66">
        <f>SUM('Glad-imports'!R5:R74)*R93</f>
        <v>0.272893612021922</v>
      </c>
      <c r="S80" s="66">
        <f>SUM('Glad-imports'!S5:S74)*S93</f>
        <v>0.428955531141419</v>
      </c>
      <c r="T80" s="66">
        <f>SUM('Glad-imports'!T5:T74)*T93</f>
        <v>4.7675036283015</v>
      </c>
      <c r="U80" s="66">
        <f>SUM('Glad-imports'!U5:U74)*U93</f>
        <v>42.6114009400131</v>
      </c>
      <c r="V80" s="66">
        <f>SUM('Glad-imports'!V5:V74)*V93</f>
        <v>1.36761156772068</v>
      </c>
      <c r="W80" s="66">
        <f>SUM('Glad-imports'!W5:W74)*W93</f>
        <v>21.0704772544741</v>
      </c>
      <c r="X80" s="10">
        <f>SUM('Glad-imports'!X5:X74)*X93</f>
        <v>0</v>
      </c>
      <c r="Y80" s="66">
        <f>SUM('Glad-imports'!Y5:Y74)*Y93</f>
        <v>13.0876397808427</v>
      </c>
      <c r="Z80" s="66">
        <f>SUM('Glad-imports'!Z5:Z74)*Z93</f>
        <v>3.98746945412684</v>
      </c>
      <c r="AA80" s="66">
        <f>SUM('Glad-imports'!AA5:AA74)*AA93</f>
        <v>4.10194807874485</v>
      </c>
      <c r="AB80" s="66">
        <f>SUM('Glad-imports'!AB5:AB74)*AB93</f>
        <v>0.494003742512104</v>
      </c>
      <c r="AC80" s="11">
        <f>SUM('Glad-imports'!AC5:AC74)*AC93</f>
        <v>24.8838807596356</v>
      </c>
      <c r="AD80" s="66">
        <f>SUM('Glad-imports'!AD5:AD74)*AD93</f>
        <v>0.257719293569356</v>
      </c>
      <c r="AE80" s="66">
        <f>SUM('Glad-imports'!AE5:AE74)*AE93</f>
        <v>7.59987555347215</v>
      </c>
      <c r="AF80" s="66">
        <f>SUM('Glad-imports'!AF5:AF74)*AF93</f>
        <v>20.2493074096981</v>
      </c>
      <c r="AG80" s="66">
        <f>SUM('Glad-imports'!AG5:AG74)*AG93</f>
        <v>23.9192400036996</v>
      </c>
      <c r="AH80" s="66">
        <f>SUM('Glad-imports'!AH5:AH74)*AH93</f>
        <v>76.02999985318149</v>
      </c>
      <c r="AI80" s="66">
        <f>SUM('Glad-imports'!AI5:AI74)*AI93</f>
        <v>87.3411190004262</v>
      </c>
      <c r="AJ80" s="66">
        <f>SUM('Glad-imports'!AJ5:AJ74)*AJ93</f>
        <v>35.9299573150794</v>
      </c>
      <c r="AK80" s="66">
        <f>SUM('Glad-imports'!AK5:AK74)*AK93</f>
        <v>58.0022411762174</v>
      </c>
      <c r="AL80" s="66">
        <f>SUM('Glad-imports'!AL5:AL74)*AL93</f>
        <v>15.5968647500149</v>
      </c>
      <c r="AM80" s="66">
        <f>SUM('Glad-imports'!AM5:AM74)*AM93</f>
        <v>61.7779367587211</v>
      </c>
      <c r="AN80" s="66">
        <f>SUM('Glad-imports'!AN5:AN74)*AN93</f>
        <v>23.1425989280126</v>
      </c>
      <c r="AO80" s="66">
        <f>SUM('Glad-imports'!AO5:AO74)*AO93</f>
        <v>24.6470937066256</v>
      </c>
      <c r="AP80" s="66">
        <f>SUM('Glad-imports'!AP5:AP74)*AP93</f>
        <v>15.3244556503031</v>
      </c>
      <c r="AQ80" s="66">
        <f>SUM('Glad-imports'!AQ5:AQ74)*AQ93</f>
        <v>2.11001002954308</v>
      </c>
      <c r="AR80" s="66">
        <f>SUM('Glad-imports'!AR5:AR74)*AR93</f>
        <v>4.1121280370536</v>
      </c>
      <c r="AS80" s="66">
        <f>SUM('Glad-imports'!AS5:AS74)*AS93</f>
        <v>70.6742501896246</v>
      </c>
      <c r="AT80" s="66">
        <f>SUM('Glad-imports'!AT5:AT74)*AT93</f>
        <v>1.34721694678609</v>
      </c>
      <c r="AU80" s="66">
        <f>SUM('Glad-imports'!AU5:AU74)*AU93</f>
        <v>2.29611908942644</v>
      </c>
      <c r="AV80" s="66">
        <f>SUM('Glad-imports'!AV5:AV74)*AV93</f>
        <v>1.10471326871077</v>
      </c>
      <c r="AW80" s="66">
        <f>SUM('Glad-imports'!AW5:AW74)*AW93</f>
        <v>0.416042872603783</v>
      </c>
      <c r="AX80" s="66">
        <f>SUM('Glad-imports'!AX5:AX74)*AX93</f>
        <v>5.70881694803423</v>
      </c>
      <c r="AY80" s="66">
        <f>SUM('Glad-imports'!AY5:AY74)*AY93</f>
        <v>0.262190990912325</v>
      </c>
      <c r="AZ80" s="66">
        <f>SUM('Glad-imports'!AZ5:AZ74)*AZ93</f>
        <v>11.374675116928</v>
      </c>
      <c r="BA80" s="66">
        <f>SUM('Glad-imports'!BA5:BA74)*BA93</f>
        <v>7.53823200664579</v>
      </c>
      <c r="BB80" s="66">
        <f>SUM('Glad-imports'!BB5:BB74)*BB93</f>
        <v>6.32853446871562</v>
      </c>
      <c r="BC80" s="66">
        <f>SUM('Glad-imports'!BC5:BC74)*BC93</f>
        <v>25.9331350521871</v>
      </c>
      <c r="BD80" s="66">
        <f>SUM('Glad-imports'!BD5:BD74)*BD93</f>
        <v>66.411508467575</v>
      </c>
      <c r="BE80" s="66">
        <f>SUM('Glad-imports'!BE5:BE74)*BE93</f>
        <v>103.097417953399</v>
      </c>
      <c r="BF80" s="66">
        <f>SUM('Glad-imports'!BF5:BF74)*BF93</f>
        <v>1.2659723035068</v>
      </c>
      <c r="BG80" s="66">
        <f>SUM('Glad-imports'!BG5:BG74)*BG93</f>
        <v>39.5849638243863</v>
      </c>
      <c r="BH80" s="66">
        <f>SUM('Glad-imports'!BH5:BH74)*BH93</f>
        <v>8.394385091334479</v>
      </c>
      <c r="BI80" s="66">
        <f>SUM('Glad-imports'!BI5:BI74)*BI93</f>
        <v>33.0514941252533</v>
      </c>
      <c r="BJ80" s="66">
        <f>SUM('Glad-imports'!BJ5:BJ74)*BJ93</f>
        <v>0.185195651345668</v>
      </c>
      <c r="BK80" s="66">
        <f>SUM('Glad-imports'!BK5:BK74)*BK93</f>
        <v>19.8927753617524</v>
      </c>
      <c r="BL80" s="66">
        <f>SUM('Glad-imports'!BL5:BL74)*BL93</f>
        <v>72.0304103604673</v>
      </c>
      <c r="BM80" s="66">
        <f>SUM('Glad-imports'!BM5:BM74)*BM93</f>
        <v>8.64586771894982</v>
      </c>
      <c r="BN80" s="66">
        <f>SUM('Glad-imports'!BN5:BN74)*BN93</f>
        <v>1.50477721999293</v>
      </c>
      <c r="BO80" s="66">
        <f>SUM('Glad-imports'!BO5:BO74)*BO93</f>
        <v>73.1162510914709</v>
      </c>
      <c r="BP80" s="66">
        <f>SUM('Glad-imports'!BP5:BP74)*BP93</f>
        <v>25.2955514064426</v>
      </c>
      <c r="BQ80" s="66">
        <f>SUM('Glad-imports'!BQ5:BQ74)*BQ93</f>
        <v>0.948300642425051</v>
      </c>
      <c r="BR80" s="66">
        <f>SUM('Glad-imports'!BR5:BR74)*BR93</f>
        <v>3.49228250212458</v>
      </c>
      <c r="BS80" s="66">
        <f>SUM('Glad-imports'!BS5:BS74)*BS93</f>
        <v>0.622746846111809</v>
      </c>
      <c r="BT80" s="66">
        <f>SUM('Glad-imports'!BT5:BT74)*BT93</f>
        <v>16.5928836007012</v>
      </c>
      <c r="BU80" s="66">
        <f>SUM('Glad-imports'!BU5:BU74)*BU93</f>
        <v>11.3574661427099</v>
      </c>
      <c r="BV80" s="4">
        <f>SUM(D80:BU80)</f>
        <v>1482.733614330290</v>
      </c>
      <c r="BW80" s="66">
        <f>'Glad-base'!BW79*'Households'!$B$3/'Households'!$B$7</f>
        <v>350.446408542853</v>
      </c>
      <c r="BX80" s="66">
        <f>'Glad-base'!BX79*'Households'!$B$3/'Households'!$B$7</f>
        <v>16.4174875541092</v>
      </c>
      <c r="BY80" s="66">
        <f>'Glad-base'!BY79*'Households'!$B$3/'Households'!$B$7</f>
        <v>143.115889336777</v>
      </c>
      <c r="BZ80" s="66">
        <f>'Glad-base'!BZ79*'Households'!$B$3/'Households'!$B$7</f>
        <v>10.9935417594439</v>
      </c>
      <c r="CA80" s="66">
        <f>'Glad-base'!CA79*'Households'!$B$3/'Households'!$B$7</f>
        <v>32.0572196438311</v>
      </c>
      <c r="CB80" s="4">
        <f>'Glad-base'!CB79/'Glad-base'!CB$81*CB$87</f>
        <v>-88.00039340238931</v>
      </c>
      <c r="CC80" s="67">
        <f>'Glad-base'!CC79/'Glad-base'!CC$81*CC$87</f>
        <v>216.759928199695</v>
      </c>
      <c r="CD80" s="4">
        <f>SUM(BW80:CC80)</f>
        <v>681.790081634320</v>
      </c>
      <c r="CE80" s="4">
        <f>SUM(CD80,BV80)</f>
        <v>2164.523695964610</v>
      </c>
      <c r="CF80" s="4"/>
      <c r="CG80" s="4"/>
    </row>
    <row r="81" ht="19" customHeight="1">
      <c r="A81" t="s" s="58">
        <v>1</v>
      </c>
      <c r="B81" s="59"/>
      <c r="C81" s="85"/>
      <c r="D81" s="77"/>
      <c r="E81" s="66"/>
      <c r="F81" s="66"/>
      <c r="G81" s="66"/>
      <c r="H81" s="66"/>
      <c r="I81" s="66"/>
      <c r="J81" s="66"/>
      <c r="K81" s="69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10"/>
      <c r="Y81" s="66"/>
      <c r="Z81" s="66"/>
      <c r="AA81" s="66"/>
      <c r="AB81" s="66"/>
      <c r="AC81" s="11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4">
        <f>SUM(D81:BU81)</f>
        <v>0</v>
      </c>
      <c r="BW81" s="66"/>
      <c r="BX81" s="66"/>
      <c r="BY81" s="66"/>
      <c r="BZ81" s="66"/>
      <c r="CA81" s="66"/>
      <c r="CB81" s="4"/>
      <c r="CC81" s="4"/>
      <c r="CD81" s="4"/>
      <c r="CE81" s="4"/>
      <c r="CF81" s="4"/>
      <c r="CG81" s="4"/>
    </row>
    <row r="82" ht="19" customHeight="1">
      <c r="A82" t="s" s="58">
        <v>1</v>
      </c>
      <c r="B82" s="59"/>
      <c r="C82" t="s" s="76">
        <v>229</v>
      </c>
      <c r="D82" s="88">
        <f>D80+D75</f>
        <v>75.575424026604</v>
      </c>
      <c r="E82" s="9">
        <f>E80+E75</f>
        <v>4.36469734427788</v>
      </c>
      <c r="F82" s="9">
        <f>F80+F75</f>
        <v>3.86674721103943</v>
      </c>
      <c r="G82" s="9">
        <f>G80+G75</f>
        <v>2.74897453024113</v>
      </c>
      <c r="H82" s="9">
        <f>H80+H75</f>
        <v>5.25900464347977</v>
      </c>
      <c r="I82" s="9">
        <f>I80+I75</f>
        <v>39.5780227961654</v>
      </c>
      <c r="J82" s="9">
        <f>J80+J75</f>
        <v>787.1648773769811</v>
      </c>
      <c r="K82" s="69">
        <f>K80+K75</f>
        <v>1576.948830473340</v>
      </c>
      <c r="L82" s="9">
        <f>L80+L75</f>
        <v>26.6867800335235</v>
      </c>
      <c r="M82" s="9">
        <f>M80+M75</f>
        <v>23.2409930291873</v>
      </c>
      <c r="N82" s="9">
        <f>N80+N75</f>
        <v>33.3537684964814</v>
      </c>
      <c r="O82" s="9">
        <f>O80+O75</f>
        <v>9.556786349444989</v>
      </c>
      <c r="P82" s="9">
        <f>P80+P75</f>
        <v>2.27357374536964</v>
      </c>
      <c r="Q82" s="9">
        <f>Q80+Q75</f>
        <v>5.00809247576882</v>
      </c>
      <c r="R82" s="9">
        <f>R80+R75</f>
        <v>0.941939016484324</v>
      </c>
      <c r="S82" s="9">
        <f>S80+S75</f>
        <v>1.22618515838484</v>
      </c>
      <c r="T82" s="9">
        <f>T80+T75</f>
        <v>35.7749415502747</v>
      </c>
      <c r="U82" s="9">
        <f>U80+U75</f>
        <v>224.462123877732</v>
      </c>
      <c r="V82" s="9">
        <f>V80+V75</f>
        <v>5.68297861080327</v>
      </c>
      <c r="W82" s="9">
        <f>W80+W75</f>
        <v>169.726322455117</v>
      </c>
      <c r="X82" s="10">
        <f>X80+X75</f>
        <v>0</v>
      </c>
      <c r="Y82" s="9">
        <f>Y80+Y75</f>
        <v>224.762419130989</v>
      </c>
      <c r="Z82" s="9">
        <f>Z80+Z75</f>
        <v>89.79768432718851</v>
      </c>
      <c r="AA82" s="9">
        <f>AA80+AA75</f>
        <v>83.20828790120351</v>
      </c>
      <c r="AB82" s="9">
        <f>AB80+AB75</f>
        <v>11.3019489440411</v>
      </c>
      <c r="AC82" s="11">
        <f>AC80+AC75</f>
        <v>611.821414719362</v>
      </c>
      <c r="AD82" s="9">
        <f>AD80+AD75</f>
        <v>1.81242597161103</v>
      </c>
      <c r="AE82" s="9">
        <f>AE80+AE75</f>
        <v>24.3841212507007</v>
      </c>
      <c r="AF82" s="9">
        <f>AF80+AF75</f>
        <v>77.5121489216602</v>
      </c>
      <c r="AG82" s="9">
        <f>AG80+AG75</f>
        <v>113.664263214237</v>
      </c>
      <c r="AH82" s="9">
        <f>AH80+AH75</f>
        <v>521.161162077768</v>
      </c>
      <c r="AI82" s="9">
        <f>AI80+AI75</f>
        <v>471.708652876758</v>
      </c>
      <c r="AJ82" s="9">
        <f>AJ80+AJ75</f>
        <v>146.818402470810</v>
      </c>
      <c r="AK82" s="9">
        <f>AK80+AK75</f>
        <v>203.599999044262</v>
      </c>
      <c r="AL82" s="9">
        <f>AL80+AL75</f>
        <v>38.9302479272634</v>
      </c>
      <c r="AM82" s="9">
        <f>AM80+AM75</f>
        <v>139.544939297925</v>
      </c>
      <c r="AN82" s="9">
        <f>AN80+AN75</f>
        <v>136.384512268589</v>
      </c>
      <c r="AO82" s="9">
        <f>AO80+AO75</f>
        <v>168.280408066384</v>
      </c>
      <c r="AP82" s="9">
        <f>AP80+AP75</f>
        <v>79.6583783784901</v>
      </c>
      <c r="AQ82" s="9">
        <f>AQ80+AQ75</f>
        <v>11.3136658785214</v>
      </c>
      <c r="AR82" s="9">
        <f>AR80+AR75</f>
        <v>15.7396139683149</v>
      </c>
      <c r="AS82" s="9">
        <f>AS80+AS75</f>
        <v>325.939810941423</v>
      </c>
      <c r="AT82" s="9">
        <f>AT80+AT75</f>
        <v>2.79670415702091</v>
      </c>
      <c r="AU82" s="9">
        <f>AU80+AU75</f>
        <v>4.39897352542863</v>
      </c>
      <c r="AV82" s="9">
        <f>AV80+AV75</f>
        <v>2.11107436014154</v>
      </c>
      <c r="AW82" s="9">
        <f>AW80+AW75</f>
        <v>0.800975988137514</v>
      </c>
      <c r="AX82" s="9">
        <f>AX80+AX75</f>
        <v>13.7923809411639</v>
      </c>
      <c r="AY82" s="9">
        <f>AY80+AY75</f>
        <v>0.9653628424655259</v>
      </c>
      <c r="AZ82" s="9">
        <f>AZ80+AZ75</f>
        <v>21.3229115388174</v>
      </c>
      <c r="BA82" s="9">
        <f>BA80+BA75</f>
        <v>13.9305721611886</v>
      </c>
      <c r="BB82" s="9">
        <f>BB80+BB75</f>
        <v>21.0944217668341</v>
      </c>
      <c r="BC82" s="9">
        <f>BC80+BC75</f>
        <v>99.8491842976497</v>
      </c>
      <c r="BD82" s="9">
        <f>BD80+BD75</f>
        <v>168.326300587233</v>
      </c>
      <c r="BE82" s="9">
        <f>BE80+BE75</f>
        <v>488.966208836975</v>
      </c>
      <c r="BF82" s="9">
        <f>BF80+BF75</f>
        <v>4.43822290261892</v>
      </c>
      <c r="BG82" s="9">
        <f>BG80+BG75</f>
        <v>151.927594337892</v>
      </c>
      <c r="BH82" s="9">
        <f>BH80+BH75</f>
        <v>33.006194575414</v>
      </c>
      <c r="BI82" s="9">
        <f>BI80+BI75</f>
        <v>100.886461234313</v>
      </c>
      <c r="BJ82" s="9">
        <f>BJ80+BJ75</f>
        <v>0.935256151487892</v>
      </c>
      <c r="BK82" s="9">
        <f>BK80+BK75</f>
        <v>60.6699193257261</v>
      </c>
      <c r="BL82" s="9">
        <f>BL80+BL75</f>
        <v>193.558479051093</v>
      </c>
      <c r="BM82" s="9">
        <f>BM80+BM75</f>
        <v>24.2533183665077</v>
      </c>
      <c r="BN82" s="9">
        <f>BN80+BN75</f>
        <v>4.32239870900258</v>
      </c>
      <c r="BO82" s="9">
        <f>BO80+BO75</f>
        <v>251.665688230424</v>
      </c>
      <c r="BP82" s="9">
        <f>BP80+BP75</f>
        <v>75.7524888425454</v>
      </c>
      <c r="BQ82" s="9">
        <f>BQ80+BQ75</f>
        <v>2.42944858143323</v>
      </c>
      <c r="BR82" s="9">
        <f>BR80+BR75</f>
        <v>10.8828004768807</v>
      </c>
      <c r="BS82" s="9">
        <f>BS80+BS75</f>
        <v>1.93541160514158</v>
      </c>
      <c r="BT82" s="9">
        <f>BT80+BT75</f>
        <v>80.3256065058216</v>
      </c>
      <c r="BU82" s="9">
        <f>BU80+BU75</f>
        <v>34.3319904906215</v>
      </c>
      <c r="BV82" s="9">
        <f>BV80+BV75</f>
        <v>8400.461921168180</v>
      </c>
      <c r="BW82" s="9">
        <f>BW80+BW75</f>
        <v>2781.5208658022</v>
      </c>
      <c r="BX82" s="9">
        <f>BX80+BX75</f>
        <v>978.9847048875999</v>
      </c>
      <c r="BY82" s="9">
        <f>BY80+BY75</f>
        <v>553.9151030207451</v>
      </c>
      <c r="BZ82" s="9">
        <f>BZ80+BZ75</f>
        <v>75.1892296608445</v>
      </c>
      <c r="CA82" s="9">
        <f>CA80+CA75</f>
        <v>179.013280019320</v>
      </c>
      <c r="CB82" s="9">
        <f>CB80+CB75</f>
        <v>-169.519626122315</v>
      </c>
      <c r="CC82" s="9">
        <f>CC80+CC75</f>
        <v>7023.9891381997</v>
      </c>
      <c r="CD82" s="9">
        <f>CD80+CD75</f>
        <v>11423.0926954681</v>
      </c>
      <c r="CE82" s="9">
        <f>CE80+CE75</f>
        <v>19823.5546166363</v>
      </c>
      <c r="CF82" s="4"/>
      <c r="CG82" s="4"/>
    </row>
    <row r="83" ht="19" customHeight="1">
      <c r="A83" t="s" s="58">
        <v>1</v>
      </c>
      <c r="B83" s="59">
        <v>76</v>
      </c>
      <c r="C83" t="s" s="76">
        <v>86</v>
      </c>
      <c r="D83" s="88">
        <f>D76+D77+D79</f>
        <v>78.98022314371541</v>
      </c>
      <c r="E83" s="9">
        <f>E76+E77+E79</f>
        <v>4.20784948565597</v>
      </c>
      <c r="F83" s="9">
        <f>F76+F77+F79</f>
        <v>5.02372469749589</v>
      </c>
      <c r="G83" s="9">
        <f>G76+G77+G79</f>
        <v>4.32195610080051</v>
      </c>
      <c r="H83" s="9">
        <f>H76+H77+H79</f>
        <v>2.86780904796455</v>
      </c>
      <c r="I83" s="9">
        <f>I76+I77+I79</f>
        <v>82.7351158842867</v>
      </c>
      <c r="J83" s="9">
        <f>J76+J77+J79</f>
        <v>1396.934520406750</v>
      </c>
      <c r="K83" s="69">
        <f>K76+K77+K79</f>
        <v>841.98277</v>
      </c>
      <c r="L83" s="9">
        <f>L76+L77+L79</f>
        <v>30.8550501159904</v>
      </c>
      <c r="M83" s="9">
        <f>M76+M77+M79</f>
        <v>27.6612040830773</v>
      </c>
      <c r="N83" s="9">
        <f>N76+N77+N79</f>
        <v>11.8120367402438</v>
      </c>
      <c r="O83" s="9">
        <f>O76+O77+O79</f>
        <v>4.93997718934136</v>
      </c>
      <c r="P83" s="9">
        <f>P76+P77+P79</f>
        <v>1.99564985542662</v>
      </c>
      <c r="Q83" s="9">
        <f>Q76+Q77+Q79</f>
        <v>2.57424440338416</v>
      </c>
      <c r="R83" s="9">
        <f>R76+R77+R79</f>
        <v>0.458644752167521</v>
      </c>
      <c r="S83" s="9">
        <f>S76+S77+S79</f>
        <v>1.23470210987575</v>
      </c>
      <c r="T83" s="9">
        <f>T76+T77+T79</f>
        <v>33.6879842735156</v>
      </c>
      <c r="U83" s="9">
        <f>U76+U77+U79</f>
        <v>155.633441163664</v>
      </c>
      <c r="V83" s="9">
        <f>V76+V77+V79</f>
        <v>4.1918004765314</v>
      </c>
      <c r="W83" s="9">
        <f>W76+W77+W79</f>
        <v>98.9122047173675</v>
      </c>
      <c r="X83" s="10">
        <f>X76+X77+X79</f>
        <v>0</v>
      </c>
      <c r="Y83" s="9">
        <f>Y76+Y77+Y79</f>
        <v>86.21102244113391</v>
      </c>
      <c r="Z83" s="9">
        <f>Z76+Z77+Z79</f>
        <v>22.9120493276459</v>
      </c>
      <c r="AA83" s="9">
        <f>AA76+AA77+AA79</f>
        <v>35.723756724090</v>
      </c>
      <c r="AB83" s="9">
        <f>AB76+AB77+AB79</f>
        <v>1.40558870886356</v>
      </c>
      <c r="AC83" s="11">
        <f>AC76+AC77+AC79</f>
        <v>258.892546819618</v>
      </c>
      <c r="AD83" s="9">
        <f>AD76+AD77+AD79</f>
        <v>1.12080515993645</v>
      </c>
      <c r="AE83" s="9">
        <f>AE76+AE77+AE79</f>
        <v>41.608387722833</v>
      </c>
      <c r="AF83" s="9">
        <f>AF76+AF77+AF79</f>
        <v>34.5024882017177</v>
      </c>
      <c r="AG83" s="9">
        <f>AG76+AG77+AG79</f>
        <v>31.9253887253991</v>
      </c>
      <c r="AH83" s="9">
        <f>AH76+AH77+AH79</f>
        <v>403.328240252717</v>
      </c>
      <c r="AI83" s="9">
        <f>AI76+AI77+AI79</f>
        <v>284.171418058318</v>
      </c>
      <c r="AJ83" s="9">
        <f>AJ76+AJ77+AJ79</f>
        <v>175.342450028004</v>
      </c>
      <c r="AK83" s="9">
        <f>AK76+AK77+AK79</f>
        <v>337.014835025051</v>
      </c>
      <c r="AL83" s="9">
        <f>AL76+AL77+AL79</f>
        <v>43.8755058132741</v>
      </c>
      <c r="AM83" s="9">
        <f>AM76+AM77+AM79</f>
        <v>144.975391079363</v>
      </c>
      <c r="AN83" s="9">
        <f>AN76+AN77+AN79</f>
        <v>132.077129724027</v>
      </c>
      <c r="AO83" s="9">
        <f>AO76+AO77+AO79</f>
        <v>162.969891996019</v>
      </c>
      <c r="AP83" s="9">
        <f>AP76+AP77+AP79</f>
        <v>82.2611859619071</v>
      </c>
      <c r="AQ83" s="9">
        <f>AQ76+AQ77+AQ79</f>
        <v>8.176348141819149</v>
      </c>
      <c r="AR83" s="9">
        <f>AR76+AR77+AR79</f>
        <v>11.2798277255089</v>
      </c>
      <c r="AS83" s="9">
        <f>AS76+AS77+AS79</f>
        <v>378.715656185089</v>
      </c>
      <c r="AT83" s="9">
        <f>AT76+AT77+AT79</f>
        <v>4.94791155735777</v>
      </c>
      <c r="AU83" s="9">
        <f>AU76+AU77+AU79</f>
        <v>2.76477438828682</v>
      </c>
      <c r="AV83" s="9">
        <f>AV76+AV77+AV79</f>
        <v>2.50120479692517</v>
      </c>
      <c r="AW83" s="9">
        <f>AW76+AW77+AW79</f>
        <v>0.787672536925341</v>
      </c>
      <c r="AX83" s="9">
        <f>AX76+AX77+AX79</f>
        <v>9.382312148781599</v>
      </c>
      <c r="AY83" s="9">
        <f>AY76+AY77+AY79</f>
        <v>2.93036319305074</v>
      </c>
      <c r="AZ83" s="9">
        <f>AZ76+AZ77+AZ79</f>
        <v>94.7429488534241</v>
      </c>
      <c r="BA83" s="9">
        <f>BA76+BA77+BA79</f>
        <v>5.93062839628394</v>
      </c>
      <c r="BB83" s="9">
        <f>BB76+BB77+BB79</f>
        <v>25.0590326679308</v>
      </c>
      <c r="BC83" s="9">
        <f>BC76+BC77+BC79</f>
        <v>55.0666879091611</v>
      </c>
      <c r="BD83" s="9">
        <f>BD76+BD77+BD79</f>
        <v>391.717869853215</v>
      </c>
      <c r="BE83" s="9">
        <f>BE76+BE77+BE79</f>
        <v>535.4453367865671</v>
      </c>
      <c r="BF83" s="9">
        <f>BF76+BF77+BF79</f>
        <v>5.93821726280292</v>
      </c>
      <c r="BG83" s="9">
        <f>BG76+BG77+BG79</f>
        <v>275.385600155325</v>
      </c>
      <c r="BH83" s="9">
        <f>BH76+BH77+BH79</f>
        <v>33.4720059008236</v>
      </c>
      <c r="BI83" s="9">
        <f>BI76+BI77+BI79</f>
        <v>175.378387519843</v>
      </c>
      <c r="BJ83" s="9">
        <f>BJ76+BJ77+BJ79</f>
        <v>1.48658236032286</v>
      </c>
      <c r="BK83" s="9">
        <f>BK76+BK77+BK79</f>
        <v>134.122892063792</v>
      </c>
      <c r="BL83" s="9">
        <f>BL76+BL77+BL79</f>
        <v>661.288074877578</v>
      </c>
      <c r="BM83" s="9">
        <f>BM76+BM77+BM79</f>
        <v>50.7892365825099</v>
      </c>
      <c r="BN83" s="9">
        <f>BN76+BN77+BN79</f>
        <v>5.98842776581562</v>
      </c>
      <c r="BO83" s="9">
        <f>BO76+BO77+BO79</f>
        <v>531.300245365733</v>
      </c>
      <c r="BP83" s="9">
        <f>BP76+BP77+BP79</f>
        <v>303.769803623974</v>
      </c>
      <c r="BQ83" s="9">
        <f>BQ76+BQ77+BQ79</f>
        <v>2.50486593600979</v>
      </c>
      <c r="BR83" s="9">
        <f>BR76+BR77+BR79</f>
        <v>7.72421549761911</v>
      </c>
      <c r="BS83" s="9">
        <f>BS76+BS77+BS79</f>
        <v>1.2797544786824</v>
      </c>
      <c r="BT83" s="9">
        <f>BT76+BT77+BT79</f>
        <v>86.3341471709147</v>
      </c>
      <c r="BU83" s="9">
        <f>BU76+BU77+BU79</f>
        <v>67.4943973473228</v>
      </c>
      <c r="BV83" s="9">
        <f>BV76+BV77+BV79</f>
        <v>8945.034419466570</v>
      </c>
      <c r="BW83" s="9">
        <f>BW76+BW77+BW79</f>
        <v>0</v>
      </c>
      <c r="BX83" s="9">
        <f>BX76+BX77+BX79</f>
        <v>0</v>
      </c>
      <c r="BY83" s="9">
        <f>BY76+BY77+BY79</f>
        <v>0</v>
      </c>
      <c r="BZ83" s="9">
        <f>BZ76+BZ77+BZ79</f>
        <v>0</v>
      </c>
      <c r="CA83" s="9">
        <f>CA76+CA77+CA79</f>
        <v>0</v>
      </c>
      <c r="CB83" s="9">
        <f>CB76+CB77+CB79</f>
        <v>0</v>
      </c>
      <c r="CC83" s="9">
        <f>CC76+CC77+CC79</f>
        <v>0</v>
      </c>
      <c r="CD83" s="9">
        <f>CD76+CD77+CD79</f>
        <v>0</v>
      </c>
      <c r="CE83" s="9">
        <f>CE76+CE77+CE79</f>
        <v>8945.034419466570</v>
      </c>
      <c r="CF83" s="4"/>
      <c r="CG83" s="4"/>
    </row>
    <row r="84" ht="19" customHeight="1">
      <c r="A84" t="s" s="58">
        <v>1</v>
      </c>
      <c r="B84" s="59"/>
      <c r="C84" s="89"/>
      <c r="D84" s="90"/>
      <c r="E84" s="4"/>
      <c r="F84" s="4"/>
      <c r="G84" s="4"/>
      <c r="H84" s="4"/>
      <c r="I84" s="4"/>
      <c r="J84" s="4"/>
      <c r="K84" s="69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10"/>
      <c r="Y84" s="4"/>
      <c r="Z84" s="4"/>
      <c r="AA84" s="4"/>
      <c r="AB84" s="4"/>
      <c r="AC84" s="11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t="s" s="3">
        <v>260</v>
      </c>
      <c r="BW84" s="4">
        <f>(BW75+BW80+BW78)/'Households'!B3</f>
        <v>0.103087787754892</v>
      </c>
      <c r="BX84" s="4"/>
      <c r="BY84" s="4"/>
      <c r="BZ84" s="4"/>
      <c r="CA84" s="4"/>
      <c r="CB84" s="4"/>
      <c r="CC84" s="4"/>
      <c r="CD84" s="4"/>
      <c r="CE84" s="4"/>
      <c r="CF84" s="4"/>
      <c r="CG84" s="4"/>
    </row>
    <row r="85" ht="19" customHeight="1">
      <c r="A85" t="s" s="58">
        <v>1</v>
      </c>
      <c r="B85" s="59"/>
      <c r="C85" t="s" s="76">
        <v>230</v>
      </c>
      <c r="D85" s="90">
        <f>SUM(D75,D76,D80)</f>
        <v>88.1935547042667</v>
      </c>
      <c r="E85" s="4">
        <f>SUM(E75,E76,E80)</f>
        <v>6.14576918539313</v>
      </c>
      <c r="F85" s="4">
        <f>SUM(F75,F76,F80)</f>
        <v>5.6681700180979</v>
      </c>
      <c r="G85" s="4">
        <f>SUM(G75,G76,G80)</f>
        <v>3.54559367399253</v>
      </c>
      <c r="H85" s="4">
        <f>SUM(H75,H76,H80)</f>
        <v>6.51349725321014</v>
      </c>
      <c r="I85" s="4">
        <f>SUM(I75,I76,I80)</f>
        <v>52.3132423749752</v>
      </c>
      <c r="J85" s="4">
        <f>SUM(J75,J76,J80)</f>
        <v>1016.520980459860</v>
      </c>
      <c r="K85" s="69">
        <f>SUM(K75,K76,K80)</f>
        <v>1797.472600473340</v>
      </c>
      <c r="L85" s="4">
        <f>SUM(L75,L76,L80)</f>
        <v>40.0523331433486</v>
      </c>
      <c r="M85" s="4">
        <f>SUM(M75,M76,M80)</f>
        <v>39.4518210820039</v>
      </c>
      <c r="N85" s="4">
        <f>SUM(N75,N76,N80)</f>
        <v>40.9991035328828</v>
      </c>
      <c r="O85" s="4">
        <f>SUM(O75,O76,O80)</f>
        <v>11.9321063917067</v>
      </c>
      <c r="P85" s="4">
        <f>SUM(P75,P76,P80)</f>
        <v>3.49587894664634</v>
      </c>
      <c r="Q85" s="4">
        <f>SUM(Q75,Q76,Q80)</f>
        <v>6.5987322139796</v>
      </c>
      <c r="R85" s="4">
        <f>SUM(R75,R76,R80)</f>
        <v>1.22644878681254</v>
      </c>
      <c r="S85" s="4">
        <f>SUM(S75,S76,S80)</f>
        <v>2.14185917347751</v>
      </c>
      <c r="T85" s="4">
        <f>SUM(T75,T76,T80)</f>
        <v>40.1922420818164</v>
      </c>
      <c r="U85" s="4">
        <f>SUM(U75,U76,U80)</f>
        <v>301.536369714387</v>
      </c>
      <c r="V85" s="4">
        <f>SUM(V75,V76,V80)</f>
        <v>8.31888606386585</v>
      </c>
      <c r="W85" s="4">
        <f>SUM(W75,W76,W80)</f>
        <v>228.363941780798</v>
      </c>
      <c r="X85" s="10">
        <f>SUM(X75,X76,X80)</f>
        <v>0</v>
      </c>
      <c r="Y85" s="4">
        <f>SUM(Y75,Y76,Y80)</f>
        <v>283.042699806640</v>
      </c>
      <c r="Z85" s="4">
        <f>SUM(Z75,Z76,Z80)</f>
        <v>109.983026031906</v>
      </c>
      <c r="AA85" s="4">
        <f>SUM(AA75,AA76,AA80)</f>
        <v>107.429742667643</v>
      </c>
      <c r="AB85" s="4">
        <f>SUM(AB75,AB76,AB80)</f>
        <v>12.1729980329569</v>
      </c>
      <c r="AC85" s="11">
        <f>SUM(AC75,AC76,AC80)</f>
        <v>681.770289879806</v>
      </c>
      <c r="AD85" s="4">
        <f>SUM(AD75,AD76,AD80)</f>
        <v>1.95301251479381</v>
      </c>
      <c r="AE85" s="4">
        <f>SUM(AE75,AE76,AE80)</f>
        <v>35.0567371108763</v>
      </c>
      <c r="AF85" s="4">
        <f>SUM(AF75,AF76,AF80)</f>
        <v>99.383384320185</v>
      </c>
      <c r="AG85" s="4">
        <f>SUM(AG75,AG76,AG80)</f>
        <v>128.165599648241</v>
      </c>
      <c r="AH85" s="4">
        <f>SUM(AH75,AH76,AH80)</f>
        <v>727.237259308076</v>
      </c>
      <c r="AI85" s="4">
        <f>SUM(AI75,AI76,AI80)</f>
        <v>625.4226228233071</v>
      </c>
      <c r="AJ85" s="4">
        <f>SUM(AJ75,AJ76,AJ80)</f>
        <v>256.319896024057</v>
      </c>
      <c r="AK85" s="4">
        <f>SUM(AK75,AK76,AK80)</f>
        <v>423.723301045384</v>
      </c>
      <c r="AL85" s="4">
        <f>SUM(AL75,AL76,AL80)</f>
        <v>63.7694032231086</v>
      </c>
      <c r="AM85" s="4">
        <f>SUM(AM75,AM76,AM80)</f>
        <v>246.451396188158</v>
      </c>
      <c r="AN85" s="4">
        <f>SUM(AN75,AN76,AN80)</f>
        <v>217.189911046211</v>
      </c>
      <c r="AO85" s="4">
        <f>SUM(AO75,AO76,AO80)</f>
        <v>280.167771920814</v>
      </c>
      <c r="AP85" s="4">
        <f>SUM(AP75,AP76,AP80)</f>
        <v>107.672017117754</v>
      </c>
      <c r="AQ85" s="4">
        <f>SUM(AQ75,AQ76,AQ80)</f>
        <v>15.7849933106303</v>
      </c>
      <c r="AR85" s="4">
        <f>SUM(AR75,AR76,AR80)</f>
        <v>23.3874498184565</v>
      </c>
      <c r="AS85" s="4">
        <f>SUM(AS75,AS76,AS80)</f>
        <v>450.023295517677</v>
      </c>
      <c r="AT85" s="4">
        <f>SUM(AT75,AT76,AT80)</f>
        <v>5.4214857013951</v>
      </c>
      <c r="AU85" s="4">
        <f>SUM(AU75,AU76,AU80)</f>
        <v>6.23393611084925</v>
      </c>
      <c r="AV85" s="4">
        <f>SUM(AV75,AV76,AV80)</f>
        <v>3.06769719137329</v>
      </c>
      <c r="AW85" s="4">
        <f>SUM(AW75,AW76,AW80)</f>
        <v>1.07827091550007</v>
      </c>
      <c r="AX85" s="4">
        <f>SUM(AX75,AX76,AX80)</f>
        <v>17.0079761524864</v>
      </c>
      <c r="AY85" s="4">
        <f>SUM(AY75,AY76,AY80)</f>
        <v>2.32360492442133</v>
      </c>
      <c r="AZ85" s="4">
        <f>SUM(AZ75,AZ76,AZ80)</f>
        <v>39.9459662123086</v>
      </c>
      <c r="BA85" s="4">
        <f>SUM(BA75,BA76,BA80)</f>
        <v>16.6709945147442</v>
      </c>
      <c r="BB85" s="4">
        <f>SUM(BB75,BB76,BB80)</f>
        <v>35.0293249325622</v>
      </c>
      <c r="BC85" s="4">
        <f>SUM(BC75,BC76,BC80)</f>
        <v>134.691993797339</v>
      </c>
      <c r="BD85" s="4">
        <f>SUM(BD75,BD76,BD80)</f>
        <v>195.674835478284</v>
      </c>
      <c r="BE85" s="4">
        <f>SUM(BE75,BE76,BE80)</f>
        <v>875.589650707997</v>
      </c>
      <c r="BF85" s="4">
        <f>SUM(BF75,BF76,BF80)</f>
        <v>8.74157744631105</v>
      </c>
      <c r="BG85" s="4">
        <f>SUM(BG75,BG76,BG80)</f>
        <v>394.494434730866</v>
      </c>
      <c r="BH85" s="4">
        <f>SUM(BH75,BH76,BH80)</f>
        <v>54.6082210050872</v>
      </c>
      <c r="BI85" s="4">
        <f>SUM(BI75,BI76,BI80)</f>
        <v>247.615154690851</v>
      </c>
      <c r="BJ85" s="4">
        <f>SUM(BJ75,BJ76,BJ80)</f>
        <v>1.95709466329864</v>
      </c>
      <c r="BK85" s="4">
        <f>SUM(BK75,BK76,BK80)</f>
        <v>173.758521758807</v>
      </c>
      <c r="BL85" s="4">
        <f>SUM(BL75,BL76,BL80)</f>
        <v>785.140717710260</v>
      </c>
      <c r="BM85" s="4">
        <f>SUM(BM75,BM76,BM80)</f>
        <v>69.69783279512789</v>
      </c>
      <c r="BN85" s="4">
        <f>SUM(BN75,BN76,BN80)</f>
        <v>7.92256329462348</v>
      </c>
      <c r="BO85" s="4">
        <f>SUM(BO75,BO76,BO80)</f>
        <v>677.378008020636</v>
      </c>
      <c r="BP85" s="4">
        <f>SUM(BP75,BP76,BP80)</f>
        <v>354.273679784608</v>
      </c>
      <c r="BQ85" s="4">
        <f>SUM(BQ75,BQ76,BQ80)</f>
        <v>3.45792385063142</v>
      </c>
      <c r="BR85" s="4">
        <f>SUM(BR75,BR76,BR80)</f>
        <v>16.6046773163332</v>
      </c>
      <c r="BS85" s="4">
        <f>SUM(BS75,BS76,BS80)</f>
        <v>2.5997616158778</v>
      </c>
      <c r="BT85" s="4">
        <f>SUM(BT75,BT76,BT80)</f>
        <v>136.156680353526</v>
      </c>
      <c r="BU85" s="4">
        <f>SUM(BU75,BU76,BU80)</f>
        <v>85.16848245299759</v>
      </c>
      <c r="BV85" s="4">
        <f>SUM(BV75,BV76,BV80)</f>
        <v>12949.1010065406</v>
      </c>
      <c r="BW85" s="4">
        <f>SUM(BW75,BW76,BW80)</f>
        <v>2781.5208658022</v>
      </c>
      <c r="BX85" s="4">
        <f>SUM(BX75,BX76,BX80)</f>
        <v>978.9847048875999</v>
      </c>
      <c r="BY85" s="4">
        <f>SUM(BY75,BY76,BY80)</f>
        <v>553.9151030207451</v>
      </c>
      <c r="BZ85" s="4">
        <f>SUM(BZ75,BZ76,BZ80)</f>
        <v>75.1892296608445</v>
      </c>
      <c r="CA85" s="4">
        <f>SUM(CA75,CA76,CA80)</f>
        <v>179.013280019320</v>
      </c>
      <c r="CB85" s="4">
        <f>SUM(CB75,CB76,CB80)</f>
        <v>-169.519626122315</v>
      </c>
      <c r="CC85" s="4">
        <f>SUM(CC75,CC76,CC80)</f>
        <v>7023.9891381997</v>
      </c>
      <c r="CD85" s="4">
        <f>SUM(CD75,CD76,CD80)</f>
        <v>11423.0926954681</v>
      </c>
      <c r="CE85" s="4">
        <f>SUM(CE75,CE76,CE80)</f>
        <v>24372.1937020088</v>
      </c>
      <c r="CF85" s="4"/>
      <c r="CG85" s="4"/>
    </row>
    <row r="86" ht="19" customHeight="1">
      <c r="A86" t="s" s="58">
        <v>1</v>
      </c>
      <c r="B86" s="59"/>
      <c r="C86" t="s" s="76">
        <v>231</v>
      </c>
      <c r="D86" s="90">
        <f>D85+D79</f>
        <v>90.03107119692341</v>
      </c>
      <c r="E86" s="4">
        <f>E85+E79</f>
        <v>6.23724417421174</v>
      </c>
      <c r="F86" s="4">
        <f>F85+F79</f>
        <v>5.65721911957475</v>
      </c>
      <c r="G86" s="4">
        <f>G85+G79</f>
        <v>3.61990516128277</v>
      </c>
      <c r="H86" s="4">
        <f>H85+H79</f>
        <v>6.58581833492409</v>
      </c>
      <c r="I86" s="4">
        <f>I85+I79</f>
        <v>53.0911614766176</v>
      </c>
      <c r="J86" s="4">
        <f>J85+J79</f>
        <v>1028.999721605550</v>
      </c>
      <c r="K86" s="69">
        <f>K85+K79</f>
        <v>2007.472600473340</v>
      </c>
      <c r="L86" s="4">
        <f>L85+L79</f>
        <v>41.8286101830373</v>
      </c>
      <c r="M86" s="4">
        <f>M85+M79</f>
        <v>40.2431901414519</v>
      </c>
      <c r="N86" s="4">
        <f>N85+N79</f>
        <v>41.3195737332066</v>
      </c>
      <c r="O86" s="4">
        <f>O85+O79</f>
        <v>12.0535498882314</v>
      </c>
      <c r="P86" s="4">
        <f>P85+P79</f>
        <v>3.5427973461659</v>
      </c>
      <c r="Q86" s="4">
        <f>Q85+Q79</f>
        <v>6.6904293549218</v>
      </c>
      <c r="R86" s="4">
        <f>R85+R79</f>
        <v>1.24252278513617</v>
      </c>
      <c r="S86" s="4">
        <f>S85+S79</f>
        <v>2.18707242664544</v>
      </c>
      <c r="T86" s="4">
        <f>T85+T79</f>
        <v>40.337867374065</v>
      </c>
      <c r="U86" s="4">
        <f>U85+U79</f>
        <v>305.257688919128</v>
      </c>
      <c r="V86" s="4">
        <f>V85+V79</f>
        <v>8.457757698137939</v>
      </c>
      <c r="W86" s="4">
        <f>W85+W79</f>
        <v>232.064849627602</v>
      </c>
      <c r="X86" s="10">
        <f>X85+X79</f>
        <v>0</v>
      </c>
      <c r="Y86" s="4">
        <f>Y85+Y79</f>
        <v>286.004665432940</v>
      </c>
      <c r="Z86" s="4">
        <f>Z85+Z79</f>
        <v>110.389269718278</v>
      </c>
      <c r="AA86" s="4">
        <f>AA85+AA79</f>
        <v>108.272990053686</v>
      </c>
      <c r="AB86" s="4">
        <f>AB85+AB79</f>
        <v>12.2174248448712</v>
      </c>
      <c r="AC86" s="11">
        <f>AC85+AC79</f>
        <v>702.662900825259</v>
      </c>
      <c r="AD86" s="4">
        <f>AD85+AD79</f>
        <v>2.0456571031585</v>
      </c>
      <c r="AE86" s="4">
        <f>AE85+AE79</f>
        <v>36.6766302242343</v>
      </c>
      <c r="AF86" s="4">
        <f>AF85+AF79</f>
        <v>100.726786045038</v>
      </c>
      <c r="AG86" s="4">
        <f>AG85+AG79</f>
        <v>129.253915153874</v>
      </c>
      <c r="AH86" s="4">
        <f>AH85+AH79</f>
        <v>735.594562091519</v>
      </c>
      <c r="AI86" s="4">
        <f>AI85+AI79</f>
        <v>633.588723811834</v>
      </c>
      <c r="AJ86" s="4">
        <f>AJ85+AJ79</f>
        <v>262.179254969624</v>
      </c>
      <c r="AK86" s="4">
        <f>AK85+AK79</f>
        <v>436.814833113576</v>
      </c>
      <c r="AL86" s="4">
        <f>AL85+AL79</f>
        <v>66.93600166780089</v>
      </c>
      <c r="AM86" s="4">
        <f>AM85+AM79</f>
        <v>252.565269675213</v>
      </c>
      <c r="AN86" s="4">
        <f>AN85+AN79</f>
        <v>226.446154261203</v>
      </c>
      <c r="AO86" s="4">
        <f>AO85+AO79</f>
        <v>282.130708128786</v>
      </c>
      <c r="AP86" s="4">
        <f>AP85+AP79</f>
        <v>109.177942718887</v>
      </c>
      <c r="AQ86" s="4">
        <f>AQ85+AQ79</f>
        <v>16.003679898862</v>
      </c>
      <c r="AR86" s="4">
        <f>AR85+AR79</f>
        <v>23.9590556621387</v>
      </c>
      <c r="AS86" s="4">
        <f>AS85+AS79</f>
        <v>460.395278067935</v>
      </c>
      <c r="AT86" s="4">
        <f>AT85+AT79</f>
        <v>5.54131987139959</v>
      </c>
      <c r="AU86" s="4">
        <f>AU85+AU79</f>
        <v>6.36272143914408</v>
      </c>
      <c r="AV86" s="4">
        <f>AV85+AV79</f>
        <v>3.12335351720825</v>
      </c>
      <c r="AW86" s="4">
        <f>AW85+AW79</f>
        <v>1.08962451320037</v>
      </c>
      <c r="AX86" s="4">
        <f>AX85+AX79</f>
        <v>17.0670740311095</v>
      </c>
      <c r="AY86" s="4">
        <f>AY85+AY79</f>
        <v>2.3610888779818</v>
      </c>
      <c r="AZ86" s="4">
        <f>AZ85+AZ79</f>
        <v>42.3887719310588</v>
      </c>
      <c r="BA86" s="4">
        <f>BA85+BA79</f>
        <v>17.0917727186612</v>
      </c>
      <c r="BB86" s="4">
        <f>BB85+BB79</f>
        <v>35.847876201599</v>
      </c>
      <c r="BC86" s="4">
        <f>BC85+BC79</f>
        <v>136.765056504460</v>
      </c>
      <c r="BD86" s="4">
        <f>BD85+BD79</f>
        <v>233.070471027680</v>
      </c>
      <c r="BE86" s="4">
        <f>BE85+BE79</f>
        <v>891.8777544605171</v>
      </c>
      <c r="BF86" s="4">
        <f>BF85+BF79</f>
        <v>8.91466306804076</v>
      </c>
      <c r="BG86" s="4">
        <f>BG85+BG79</f>
        <v>404.240788831109</v>
      </c>
      <c r="BH86" s="4">
        <f>BH85+BH79</f>
        <v>55.5843950516515</v>
      </c>
      <c r="BI86" s="4">
        <f>BI85+BI79</f>
        <v>251.151309988469</v>
      </c>
      <c r="BJ86" s="4">
        <f>BJ85+BJ79</f>
        <v>1.95709466329864</v>
      </c>
      <c r="BK86" s="4">
        <f>BK85+BK79</f>
        <v>178.262730715244</v>
      </c>
      <c r="BL86" s="4">
        <f>BL85+BL79</f>
        <v>793.205032979764</v>
      </c>
      <c r="BM86" s="4">
        <f>BM85+BM79</f>
        <v>70.39587331552529</v>
      </c>
      <c r="BN86" s="4">
        <f>BN85+BN79</f>
        <v>7.93322518382078</v>
      </c>
      <c r="BO86" s="4">
        <f>BO85+BO79</f>
        <v>687.231621826581</v>
      </c>
      <c r="BP86" s="4">
        <f>BP85+BP79</f>
        <v>358.974781309064</v>
      </c>
      <c r="BQ86" s="4">
        <f>BQ85+BQ79</f>
        <v>3.26376309887625</v>
      </c>
      <c r="BR86" s="4">
        <f>BR85+BR79</f>
        <v>16.8898164513804</v>
      </c>
      <c r="BS86" s="4">
        <f>BS85+BS79</f>
        <v>2.65057768896555</v>
      </c>
      <c r="BT86" s="4">
        <f>BT85+BT79</f>
        <v>139.285360182558</v>
      </c>
      <c r="BU86" s="4">
        <f>BU85+BU79</f>
        <v>88.35837832856591</v>
      </c>
      <c r="BV86" s="4">
        <f>BV85+BV79</f>
        <v>13391.8486522658</v>
      </c>
      <c r="BW86" s="4">
        <f>BW85+BW79</f>
        <v>2781.5208658022</v>
      </c>
      <c r="BX86" s="4">
        <f>BX85+BX79</f>
        <v>978.9847048875999</v>
      </c>
      <c r="BY86" s="4">
        <f>BY85+BY79</f>
        <v>553.9151030207451</v>
      </c>
      <c r="BZ86" s="4">
        <f>BZ85+BZ79</f>
        <v>75.1892296608445</v>
      </c>
      <c r="CA86" s="4">
        <f>CA85+CA79</f>
        <v>179.013280019320</v>
      </c>
      <c r="CB86" s="4">
        <f>CB85+CB79</f>
        <v>-169.519626122315</v>
      </c>
      <c r="CC86" s="4">
        <f>CC85+CC79</f>
        <v>7023.9891381997</v>
      </c>
      <c r="CD86" s="4">
        <f>CD85+CD79</f>
        <v>11423.0926954681</v>
      </c>
      <c r="CE86" s="4">
        <f>CE85+CE79</f>
        <v>24814.941347734</v>
      </c>
      <c r="CF86" s="4"/>
      <c r="CG86" s="4"/>
    </row>
    <row r="87" ht="19" customHeight="1">
      <c r="A87" t="s" s="58">
        <v>1</v>
      </c>
      <c r="B87" s="59"/>
      <c r="C87" t="s" s="76">
        <v>232</v>
      </c>
      <c r="D87" s="91">
        <f>D77+SUM(D5:D74)</f>
        <v>113.340347494055</v>
      </c>
      <c r="E87" s="67">
        <f>E77+SUM(E5:E74)</f>
        <v>5.67335865754704</v>
      </c>
      <c r="F87" s="67">
        <f>F77+SUM(F5:F74)</f>
        <v>4.90199895250339</v>
      </c>
      <c r="G87" s="67">
        <f>G77+SUM(G5:G74)</f>
        <v>5.48643394849493</v>
      </c>
      <c r="H87" s="67">
        <f>H77+SUM(H5:H74)</f>
        <v>5.20341993286375</v>
      </c>
      <c r="I87" s="67">
        <f>I77+SUM(I5:I74)</f>
        <v>103.765241468083</v>
      </c>
      <c r="J87" s="67">
        <f>J77+SUM(J5:J74)</f>
        <v>1730.639912186350</v>
      </c>
      <c r="K87" s="63">
        <f>K77+SUM(K5:K74)</f>
        <v>1971.468151688170</v>
      </c>
      <c r="L87" s="67">
        <f>L77+SUM(L5:L74)</f>
        <v>38.3096847345865</v>
      </c>
      <c r="M87" s="67">
        <f>M77+SUM(M5:M74)</f>
        <v>31.6815542435104</v>
      </c>
      <c r="N87" s="67">
        <f>N77+SUM(N5:N74)</f>
        <v>23.9494643203588</v>
      </c>
      <c r="O87" s="67">
        <f>O77+SUM(O5:O74)</f>
        <v>8.78292377972017</v>
      </c>
      <c r="P87" s="67">
        <f>P77+SUM(P5:P74)</f>
        <v>2.13078728670082</v>
      </c>
      <c r="Q87" s="67">
        <f>Q77+SUM(Q5:Q74)</f>
        <v>4.29400008093813</v>
      </c>
      <c r="R87" s="67">
        <f>R77+SUM(R5:R74)</f>
        <v>0.827106387978078</v>
      </c>
      <c r="S87" s="67">
        <f>S77+SUM(S5:S74)</f>
        <v>1.07104446885858</v>
      </c>
      <c r="T87" s="67">
        <f>T77+SUM(T5:T74)</f>
        <v>60.1324963716985</v>
      </c>
      <c r="U87" s="67">
        <f>U77+SUM(U5:U74)</f>
        <v>256.688599059987</v>
      </c>
      <c r="V87" s="67">
        <f>V77+SUM(V5:V74)</f>
        <v>5.73238843227932</v>
      </c>
      <c r="W87" s="67">
        <f>W77+SUM(W5:W74)</f>
        <v>185.229522745526</v>
      </c>
      <c r="X87" s="64">
        <f>X77+SUM(X5:X74)</f>
        <v>0</v>
      </c>
      <c r="Y87" s="67">
        <f>Y77+SUM(Y5:Y74)</f>
        <v>236.643555489328</v>
      </c>
      <c r="Z87" s="67">
        <f>Z77+SUM(Z5:Z74)</f>
        <v>88.1306788096183</v>
      </c>
      <c r="AA87" s="67">
        <f>AA77+SUM(AA5:AA74)</f>
        <v>89.7653943940666</v>
      </c>
      <c r="AB87" s="67">
        <f>AB77+SUM(AB5:AB74)</f>
        <v>11.2980580095625</v>
      </c>
      <c r="AC87" s="65">
        <f>AC77+SUM(AC5:AC74)</f>
        <v>754.988594673447</v>
      </c>
      <c r="AD87" s="67">
        <f>AD77+SUM(AD5:AD74)</f>
        <v>2.44228070643065</v>
      </c>
      <c r="AE87" s="67">
        <f>AE77+SUM(AE5:AE74)</f>
        <v>46.1001244465279</v>
      </c>
      <c r="AF87" s="67">
        <f>AF77+SUM(AF5:AF74)</f>
        <v>68.55069259030179</v>
      </c>
      <c r="AG87" s="67">
        <f>AG77+SUM(AG5:AG74)</f>
        <v>106.0807599963</v>
      </c>
      <c r="AH87" s="67">
        <f>AH77+SUM(AH5:AH74)</f>
        <v>634.026002463552</v>
      </c>
      <c r="AI87" s="67">
        <f>AI77+SUM(AI5:AI74)</f>
        <v>506.658880999574</v>
      </c>
      <c r="AJ87" s="67">
        <f>AJ77+SUM(AJ5:AJ74)</f>
        <v>170.870042684921</v>
      </c>
      <c r="AK87" s="67">
        <f>AK77+SUM(AK5:AK74)</f>
        <v>249.397758823782</v>
      </c>
      <c r="AL87" s="67">
        <f>AL77+SUM(AL5:AL74)</f>
        <v>39.2031352499851</v>
      </c>
      <c r="AM87" s="67">
        <f>AM77+SUM(AM5:AM74)</f>
        <v>109.722063241279</v>
      </c>
      <c r="AN87" s="67">
        <f>AN77+SUM(AN5:AN74)</f>
        <v>155.257401071987</v>
      </c>
      <c r="AO87" s="67">
        <f>AO77+SUM(AO5:AO74)</f>
        <v>192.752906293374</v>
      </c>
      <c r="AP87" s="67">
        <f>AP77+SUM(AP5:AP74)</f>
        <v>117.075544349697</v>
      </c>
      <c r="AQ87" s="67">
        <f>AQ77+SUM(AQ5:AQ74)</f>
        <v>12.6899899704569</v>
      </c>
      <c r="AR87" s="67">
        <f>AR77+SUM(AR5:AR74)</f>
        <v>14.6878719629464</v>
      </c>
      <c r="AS87" s="67">
        <f>AS77+SUM(AS5:AS74)</f>
        <v>499.525749810375</v>
      </c>
      <c r="AT87" s="67">
        <f>AT77+SUM(AT5:AT74)</f>
        <v>3.65278305321391</v>
      </c>
      <c r="AU87" s="67">
        <f>AU77+SUM(AU5:AU74)</f>
        <v>2.90388091057356</v>
      </c>
      <c r="AV87" s="67">
        <f>AV77+SUM(AV5:AV74)</f>
        <v>2.49528673128923</v>
      </c>
      <c r="AW87" s="67">
        <f>AW77+SUM(AW5:AW74)</f>
        <v>0.883957127396216</v>
      </c>
      <c r="AX87" s="67">
        <f>AX77+SUM(AX5:AX74)</f>
        <v>14.1911830519658</v>
      </c>
      <c r="AY87" s="67">
        <f>AY77+SUM(AY5:AY74)</f>
        <v>2.23780900908767</v>
      </c>
      <c r="AZ87" s="67">
        <f>AZ77+SUM(AZ5:AZ74)</f>
        <v>83.625324883072</v>
      </c>
      <c r="BA87" s="67">
        <f>BA77+SUM(BA5:BA74)</f>
        <v>9.161767993354211</v>
      </c>
      <c r="BB87" s="67">
        <f>BB77+SUM(BB5:BB74)</f>
        <v>25.0714655312844</v>
      </c>
      <c r="BC87" s="67">
        <f>BC77+SUM(BC5:BC74)</f>
        <v>92.066864947813</v>
      </c>
      <c r="BD87" s="67">
        <f>BD77+SUM(BD5:BD74)</f>
        <v>428.888491532426</v>
      </c>
      <c r="BE87" s="67">
        <f>BE77+SUM(BE5:BE74)</f>
        <v>518.402582046601</v>
      </c>
      <c r="BF87" s="67">
        <f>BF77+SUM(BF5:BF74)</f>
        <v>4.6340276964932</v>
      </c>
      <c r="BG87" s="67">
        <f>BG77+SUM(BG5:BG74)</f>
        <v>135.415036175614</v>
      </c>
      <c r="BH87" s="67">
        <f>BH77+SUM(BH5:BH74)</f>
        <v>35.5056149086656</v>
      </c>
      <c r="BI87" s="67">
        <f>BI77+SUM(BI5:BI74)</f>
        <v>92.9485058747467</v>
      </c>
      <c r="BJ87" s="67">
        <f>BJ77+SUM(BJ5:BJ74)</f>
        <v>1.21480434865433</v>
      </c>
      <c r="BK87" s="67">
        <f>BK77+SUM(BK5:BK74)</f>
        <v>57.3072246382477</v>
      </c>
      <c r="BL87" s="67">
        <f>BL77+SUM(BL5:BL74)</f>
        <v>183.169589639533</v>
      </c>
      <c r="BM87" s="67">
        <f>BM77+SUM(BM5:BM74)</f>
        <v>20.2541322810502</v>
      </c>
      <c r="BN87" s="67">
        <f>BN77+SUM(BN5:BN74)</f>
        <v>5.19522278000707</v>
      </c>
      <c r="BO87" s="67">
        <f>BO77+SUM(BO5:BO74)</f>
        <v>274.283748908529</v>
      </c>
      <c r="BP87" s="67">
        <f>BP77+SUM(BP5:BP74)</f>
        <v>71.0044485935573</v>
      </c>
      <c r="BQ87" s="67">
        <f>BQ77+SUM(BQ5:BQ74)</f>
        <v>3.15169935757495</v>
      </c>
      <c r="BR87" s="67">
        <f>BR77+SUM(BR5:BR74)</f>
        <v>9.107717497875431</v>
      </c>
      <c r="BS87" s="67">
        <f>BS77+SUM(BS5:BS74)</f>
        <v>1.87725315388819</v>
      </c>
      <c r="BT87" s="67">
        <f>BT77+SUM(BT5:BT74)</f>
        <v>91.1071163992988</v>
      </c>
      <c r="BU87" s="67">
        <f>BU77+SUM(BU5:BU74)</f>
        <v>36.442533857290</v>
      </c>
      <c r="BV87" s="67">
        <f>BV77+SUM(BV5:BV74)</f>
        <v>10871.3759952068</v>
      </c>
      <c r="BW87" s="4">
        <f>BW77+SUM(BW5:BW74)</f>
        <v>2431.074457259350</v>
      </c>
      <c r="BX87" s="4">
        <f>BX77+SUM(BX5:BX74)</f>
        <v>962.567217333491</v>
      </c>
      <c r="BY87" s="4">
        <f>BY77+SUM(BY5:BY74)</f>
        <v>410.799213683968</v>
      </c>
      <c r="BZ87" s="4">
        <f>BZ77+SUM(BZ5:BZ74)</f>
        <v>64.1956879014006</v>
      </c>
      <c r="CA87" s="4">
        <f>CA77+SUM(CA5:CA74)</f>
        <v>146.956060375489</v>
      </c>
      <c r="CB87" s="4">
        <f>CB77+SUM(CB5:CB74)</f>
        <v>-81.51923271992599</v>
      </c>
      <c r="CC87" s="67">
        <f>CC77+SUM(CC5:CC74)</f>
        <v>6807.22921</v>
      </c>
      <c r="CD87" s="4">
        <f>SUM(BW87:CC87)</f>
        <v>10741.3026138338</v>
      </c>
      <c r="CE87" s="67">
        <f>CE77+SUM(CE5:CE74)</f>
        <v>21612.6786090406</v>
      </c>
      <c r="CF87" s="4"/>
      <c r="CG87" s="4"/>
    </row>
    <row r="88" ht="19" customHeight="1">
      <c r="A88" t="s" s="58">
        <v>1</v>
      </c>
      <c r="B88" s="59"/>
      <c r="C88" s="85"/>
      <c r="D88" s="92">
        <f>'Glad70-before-LQ'!D86</f>
        <v>140.1</v>
      </c>
      <c r="E88" s="93">
        <f>'Glad70-before-LQ'!E86</f>
        <v>6.7</v>
      </c>
      <c r="F88" s="93">
        <f>'Glad70-before-LQ'!F86</f>
        <v>7.1</v>
      </c>
      <c r="G88" s="93">
        <f>'Glad70-before-LQ'!G86</f>
        <v>6.2</v>
      </c>
      <c r="H88" s="93">
        <f>'Glad70-before-LQ'!H86</f>
        <v>6.8</v>
      </c>
      <c r="I88" s="93">
        <f>'Glad70-before-LQ'!I86</f>
        <v>108.8</v>
      </c>
      <c r="J88" s="93">
        <f>'Glad70-before-LQ'!J86</f>
        <v>1979.6</v>
      </c>
      <c r="K88" s="94">
        <f>'Glad70-before-LQ'!K86</f>
        <v>139.8</v>
      </c>
      <c r="L88" s="93">
        <f>'Glad70-before-LQ'!L86</f>
        <v>42.4</v>
      </c>
      <c r="M88" s="93">
        <f>'Glad70-before-LQ'!M86</f>
        <v>33.9</v>
      </c>
      <c r="N88" s="93">
        <f>'Glad70-before-LQ'!N86</f>
        <v>37.2</v>
      </c>
      <c r="O88" s="93">
        <f>'Glad70-before-LQ'!O86</f>
        <v>12</v>
      </c>
      <c r="P88" s="93">
        <f>'Glad70-before-LQ'!P86</f>
        <v>3</v>
      </c>
      <c r="Q88" s="93">
        <f>'Glad70-before-LQ'!Q86</f>
        <v>5.9</v>
      </c>
      <c r="R88" s="93">
        <f>'Glad70-before-LQ'!R86</f>
        <v>1.1</v>
      </c>
      <c r="S88" s="93">
        <f>'Glad70-before-LQ'!S86</f>
        <v>1.5</v>
      </c>
      <c r="T88" s="93">
        <f>'Glad70-before-LQ'!T86</f>
        <v>64.90000000000001</v>
      </c>
      <c r="U88" s="93">
        <f>'Glad70-before-LQ'!U86</f>
        <v>299.3</v>
      </c>
      <c r="V88" s="93">
        <f>'Glad70-before-LQ'!V86</f>
        <v>7.1</v>
      </c>
      <c r="W88" s="93">
        <f>'Glad70-before-LQ'!W86</f>
        <v>206.3</v>
      </c>
      <c r="X88" s="95">
        <f>'Glad70-before-LQ'!X86</f>
        <v>2430.4</v>
      </c>
      <c r="Y88" s="93">
        <f>'Glad70-before-LQ'!Y86</f>
        <v>132.5</v>
      </c>
      <c r="Z88" s="93">
        <f>'Glad70-before-LQ'!Z86</f>
        <v>22.3</v>
      </c>
      <c r="AA88" s="93">
        <f>'Glad70-before-LQ'!AA86</f>
        <v>34.2</v>
      </c>
      <c r="AB88" s="93">
        <f>'Glad70-before-LQ'!AB86</f>
        <v>1.9</v>
      </c>
      <c r="AC88" s="96">
        <f>'Glad70-before-LQ'!AC86</f>
        <v>600</v>
      </c>
      <c r="AD88" s="93">
        <f>'Glad70-before-LQ'!AD86</f>
        <v>2.7</v>
      </c>
      <c r="AE88" s="93">
        <f>'Glad70-before-LQ'!AE86</f>
        <v>53.7</v>
      </c>
      <c r="AF88" s="93">
        <f>'Glad70-before-LQ'!AF86</f>
        <v>88.8</v>
      </c>
      <c r="AG88" s="93">
        <f>'Glad70-before-LQ'!AG86</f>
        <v>130</v>
      </c>
      <c r="AH88" s="93">
        <f>'Glad70-before-LQ'!AH86</f>
        <v>681.5</v>
      </c>
      <c r="AI88" s="93">
        <f>'Glad70-before-LQ'!AI86</f>
        <v>594</v>
      </c>
      <c r="AJ88" s="93">
        <f>'Glad70-before-LQ'!AJ86</f>
        <v>206.8</v>
      </c>
      <c r="AK88" s="93">
        <f>'Glad70-before-LQ'!AK86</f>
        <v>307.4</v>
      </c>
      <c r="AL88" s="93">
        <f>'Glad70-before-LQ'!AL86</f>
        <v>54.8</v>
      </c>
      <c r="AM88" s="93">
        <f>'Glad70-before-LQ'!AM86</f>
        <v>171.5</v>
      </c>
      <c r="AN88" s="93">
        <f>'Glad70-before-LQ'!AN86</f>
        <v>178.4</v>
      </c>
      <c r="AO88" s="93">
        <f>'Glad70-before-LQ'!AO86</f>
        <v>217.4</v>
      </c>
      <c r="AP88" s="93">
        <f>'Glad70-before-LQ'!AP86</f>
        <v>132.4</v>
      </c>
      <c r="AQ88" s="93">
        <f>'Glad70-before-LQ'!AQ86</f>
        <v>14.8</v>
      </c>
      <c r="AR88" s="93">
        <f>'Glad70-before-LQ'!AR86</f>
        <v>18.8</v>
      </c>
      <c r="AS88" s="93">
        <f>'Glad70-before-LQ'!AS86</f>
        <v>570.2</v>
      </c>
      <c r="AT88" s="93">
        <f>'Glad70-before-LQ'!AT86</f>
        <v>5</v>
      </c>
      <c r="AU88" s="93">
        <f>'Glad70-before-LQ'!AU86</f>
        <v>5.2</v>
      </c>
      <c r="AV88" s="93">
        <f>'Glad70-before-LQ'!AV86</f>
        <v>3.6</v>
      </c>
      <c r="AW88" s="93">
        <f>'Glad70-before-LQ'!AW86</f>
        <v>1.3</v>
      </c>
      <c r="AX88" s="93">
        <f>'Glad70-before-LQ'!AX86</f>
        <v>19.9</v>
      </c>
      <c r="AY88" s="93">
        <f>'Glad70-before-LQ'!AY86</f>
        <v>2.5</v>
      </c>
      <c r="AZ88" s="93">
        <f>'Glad70-before-LQ'!AZ86</f>
        <v>95</v>
      </c>
      <c r="BA88" s="93">
        <f>'Glad70-before-LQ'!BA86</f>
        <v>16.7</v>
      </c>
      <c r="BB88" s="93">
        <f>'Glad70-before-LQ'!BB86</f>
        <v>31.4</v>
      </c>
      <c r="BC88" s="93">
        <f>'Glad70-before-LQ'!BC86</f>
        <v>118</v>
      </c>
      <c r="BD88" s="93">
        <f>'Glad70-before-LQ'!BD86</f>
        <v>495.3</v>
      </c>
      <c r="BE88" s="93">
        <f>'Glad70-before-LQ'!BE86</f>
        <v>621.5</v>
      </c>
      <c r="BF88" s="93">
        <f>'Glad70-before-LQ'!BF86</f>
        <v>5.9</v>
      </c>
      <c r="BG88" s="93">
        <f>'Glad70-before-LQ'!BG86</f>
        <v>175</v>
      </c>
      <c r="BH88" s="93">
        <f>'Glad70-before-LQ'!BH86</f>
        <v>43.9</v>
      </c>
      <c r="BI88" s="93">
        <f>'Glad70-before-LQ'!BI86</f>
        <v>126</v>
      </c>
      <c r="BJ88" s="93">
        <f>'Glad70-before-LQ'!BJ86</f>
        <v>1.4</v>
      </c>
      <c r="BK88" s="93">
        <f>'Glad70-before-LQ'!BK86</f>
        <v>77.2</v>
      </c>
      <c r="BL88" s="93">
        <f>'Glad70-before-LQ'!BL86</f>
        <v>255.2</v>
      </c>
      <c r="BM88" s="93">
        <f>'Glad70-before-LQ'!BM86</f>
        <v>28.9</v>
      </c>
      <c r="BN88" s="93">
        <f>'Glad70-before-LQ'!BN86</f>
        <v>6.7</v>
      </c>
      <c r="BO88" s="93">
        <f>'Glad70-before-LQ'!BO86</f>
        <v>347.4</v>
      </c>
      <c r="BP88" s="93">
        <f>'Glad70-before-LQ'!BP86</f>
        <v>96.3</v>
      </c>
      <c r="BQ88" s="93">
        <f>'Glad70-before-LQ'!BQ86</f>
        <v>4.1</v>
      </c>
      <c r="BR88" s="93">
        <f>'Glad70-before-LQ'!BR86</f>
        <v>12.6</v>
      </c>
      <c r="BS88" s="93">
        <f>'Glad70-before-LQ'!BS86</f>
        <v>2.5</v>
      </c>
      <c r="BT88" s="93">
        <f>'Glad70-before-LQ'!BT86</f>
        <v>107.7</v>
      </c>
      <c r="BU88" s="93">
        <f>'Glad70-before-LQ'!BU86</f>
        <v>47.8</v>
      </c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</row>
    <row r="89" ht="19" customHeight="1">
      <c r="A89" t="s" s="58">
        <v>1</v>
      </c>
      <c r="B89" s="59"/>
      <c r="C89" s="89"/>
      <c r="D89" s="90"/>
      <c r="E89" s="4"/>
      <c r="F89" s="4"/>
      <c r="G89" s="4"/>
      <c r="H89" s="4"/>
      <c r="I89" s="4"/>
      <c r="J89" s="4"/>
      <c r="K89" s="69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10"/>
      <c r="Y89" s="4"/>
      <c r="Z89" s="4"/>
      <c r="AA89" s="4"/>
      <c r="AB89" s="4"/>
      <c r="AC89" s="11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</row>
    <row r="90" ht="19" customHeight="1">
      <c r="A90" t="s" s="58">
        <v>1</v>
      </c>
      <c r="B90" s="59"/>
      <c r="C90" t="s" s="76">
        <v>234</v>
      </c>
      <c r="D90" s="88">
        <f>D83+D82-D79</f>
        <v>152.718130677663</v>
      </c>
      <c r="E90" s="9">
        <f>E83+E82-E79</f>
        <v>8.48107184111524</v>
      </c>
      <c r="F90" s="9">
        <f>F83+F82-F79</f>
        <v>8.90142280705847</v>
      </c>
      <c r="G90" s="9">
        <f>G83+G82-G79</f>
        <v>6.9966191437514</v>
      </c>
      <c r="H90" s="9">
        <f>H83+H82-H79</f>
        <v>8.054492609730371</v>
      </c>
      <c r="I90" s="9">
        <f>I83+I82-I79</f>
        <v>121.535219578810</v>
      </c>
      <c r="J90" s="9">
        <f>J83+J82-J79</f>
        <v>2171.620656638040</v>
      </c>
      <c r="K90" s="69">
        <f>K83+K82-K79</f>
        <v>2208.931600473340</v>
      </c>
      <c r="L90" s="9">
        <f>L83+L82-L79</f>
        <v>55.7655531098253</v>
      </c>
      <c r="M90" s="9">
        <f>M83+M82-M79</f>
        <v>50.1108280528166</v>
      </c>
      <c r="N90" s="9">
        <f>N83+N82-N79</f>
        <v>44.8453350364014</v>
      </c>
      <c r="O90" s="9">
        <f>O83+O82-O79</f>
        <v>14.3753200422617</v>
      </c>
      <c r="P90" s="9">
        <f>P83+P82-P79</f>
        <v>4.2223052012767</v>
      </c>
      <c r="Q90" s="9">
        <f>Q83+Q82-Q79</f>
        <v>7.49063973821078</v>
      </c>
      <c r="R90" s="9">
        <f>R83+R82-R79</f>
        <v>1.38450977032822</v>
      </c>
      <c r="S90" s="9">
        <f>S83+S82-S79</f>
        <v>2.41567401509266</v>
      </c>
      <c r="T90" s="9">
        <f>T83+T82-T79</f>
        <v>69.3173005315417</v>
      </c>
      <c r="U90" s="9">
        <f>U83+U82-U79</f>
        <v>376.374245836655</v>
      </c>
      <c r="V90" s="9">
        <f>V83+V82-V79</f>
        <v>9.73590745306258</v>
      </c>
      <c r="W90" s="9">
        <f>W83+W82-W79</f>
        <v>264.937619325681</v>
      </c>
      <c r="X90" s="10">
        <f>X83+X82-X79</f>
        <v>0</v>
      </c>
      <c r="Y90" s="9">
        <f>Y83+Y82-Y79</f>
        <v>308.011475945823</v>
      </c>
      <c r="Z90" s="9">
        <f>Z83+Z82-Z79</f>
        <v>112.303489968462</v>
      </c>
      <c r="AA90" s="9">
        <f>AA83+AA82-AA79</f>
        <v>118.088797239251</v>
      </c>
      <c r="AB90" s="9">
        <f>AB83+AB82-AB79</f>
        <v>12.6631108409903</v>
      </c>
      <c r="AC90" s="11">
        <f>AC83+AC82-AC79</f>
        <v>849.821350593527</v>
      </c>
      <c r="AD90" s="9">
        <f>AD83+AD82-AD79</f>
        <v>2.84058654318279</v>
      </c>
      <c r="AE90" s="9">
        <f>AE83+AE82-AE79</f>
        <v>64.3726158601757</v>
      </c>
      <c r="AF90" s="9">
        <f>AF83+AF82-AF79</f>
        <v>110.671235398525</v>
      </c>
      <c r="AG90" s="9">
        <f>AG83+AG82-AG79</f>
        <v>144.501336434003</v>
      </c>
      <c r="AH90" s="9">
        <f>AH83+AH82-AH79</f>
        <v>916.132099547042</v>
      </c>
      <c r="AI90" s="9">
        <f>AI83+AI82-AI79</f>
        <v>747.713969946549</v>
      </c>
      <c r="AJ90" s="9">
        <f>AJ83+AJ82-AJ79</f>
        <v>316.301493553247</v>
      </c>
      <c r="AK90" s="9">
        <f>AK83+AK82-AK79</f>
        <v>527.523302001121</v>
      </c>
      <c r="AL90" s="9">
        <f>AL83+AL82-AL79</f>
        <v>79.6391552958452</v>
      </c>
      <c r="AM90" s="9">
        <f>AM83+AM82-AM79</f>
        <v>278.406456890233</v>
      </c>
      <c r="AN90" s="9">
        <f>AN83+AN82-AN79</f>
        <v>259.205398777624</v>
      </c>
      <c r="AO90" s="9">
        <f>AO83+AO82-AO79</f>
        <v>329.287363854431</v>
      </c>
      <c r="AP90" s="9">
        <f>AP83+AP82-AP79</f>
        <v>160.413638739264</v>
      </c>
      <c r="AQ90" s="9">
        <f>AQ83+AQ82-AQ79</f>
        <v>19.2713274321089</v>
      </c>
      <c r="AR90" s="9">
        <f>AR83+AR82-AR79</f>
        <v>26.4478358501416</v>
      </c>
      <c r="AS90" s="9">
        <f>AS83+AS82-AS79</f>
        <v>694.283484576254</v>
      </c>
      <c r="AT90" s="9">
        <f>AT83+AT82-AT79</f>
        <v>7.62478154437419</v>
      </c>
      <c r="AU90" s="9">
        <f>AU83+AU82-AU79</f>
        <v>7.03496258542062</v>
      </c>
      <c r="AV90" s="9">
        <f>AV83+AV82-AV79</f>
        <v>4.55662283123175</v>
      </c>
      <c r="AW90" s="9">
        <f>AW83+AW82-AW79</f>
        <v>1.57729492736256</v>
      </c>
      <c r="AX90" s="9">
        <f>AX83+AX82-AX79</f>
        <v>23.1155952113224</v>
      </c>
      <c r="AY90" s="9">
        <f>AY83+AY82-AY79</f>
        <v>3.8582420819558</v>
      </c>
      <c r="AZ90" s="9">
        <f>AZ83+AZ82-AZ79</f>
        <v>113.623054673491</v>
      </c>
      <c r="BA90" s="9">
        <f>BA83+BA82-BA79</f>
        <v>19.4404223535556</v>
      </c>
      <c r="BB90" s="9">
        <f>BB83+BB82-BB79</f>
        <v>45.3349031657281</v>
      </c>
      <c r="BC90" s="9">
        <f>BC83+BC82-BC79</f>
        <v>152.842809499690</v>
      </c>
      <c r="BD90" s="9">
        <f>BD83+BD82-BD79</f>
        <v>522.648534891052</v>
      </c>
      <c r="BE90" s="9">
        <f>BE83+BE82-BE79</f>
        <v>1008.123441871020</v>
      </c>
      <c r="BF90" s="9">
        <f>BF83+BF82-BF79</f>
        <v>10.2033545436921</v>
      </c>
      <c r="BG90" s="9">
        <f>BG83+BG82-BG79</f>
        <v>417.566840392974</v>
      </c>
      <c r="BH90" s="9">
        <f>BH83+BH82-BH79</f>
        <v>65.50202642967329</v>
      </c>
      <c r="BI90" s="9">
        <f>BI83+BI82-BI79</f>
        <v>272.728693456538</v>
      </c>
      <c r="BJ90" s="9">
        <f>BJ83+BJ82-BJ79</f>
        <v>2.42183851181075</v>
      </c>
      <c r="BK90" s="9">
        <f>BK83+BK82-BK79</f>
        <v>190.288602433081</v>
      </c>
      <c r="BL90" s="9">
        <f>BL83+BL82-BL79</f>
        <v>846.782238659167</v>
      </c>
      <c r="BM90" s="9">
        <f>BM83+BM82-BM79</f>
        <v>74.3445144286202</v>
      </c>
      <c r="BN90" s="9">
        <f>BN83+BN82-BN79</f>
        <v>10.3001645856209</v>
      </c>
      <c r="BO90" s="9">
        <f>BO83+BO82-BO79</f>
        <v>773.112319790212</v>
      </c>
      <c r="BP90" s="9">
        <f>BP83+BP82-BP79</f>
        <v>374.821190942063</v>
      </c>
      <c r="BQ90" s="9">
        <f>BQ83+BQ82-BQ79</f>
        <v>5.12847526919819</v>
      </c>
      <c r="BR90" s="9">
        <f>BR83+BR82-BR79</f>
        <v>18.3218768394526</v>
      </c>
      <c r="BS90" s="9">
        <f>BS83+BS82-BS79</f>
        <v>3.16435001073623</v>
      </c>
      <c r="BT90" s="9">
        <f>BT83+BT82-BT79</f>
        <v>163.531073847704</v>
      </c>
      <c r="BU90" s="9">
        <f>BU83+BU82-BU79</f>
        <v>98.636491962376</v>
      </c>
      <c r="BV90" s="9">
        <f>BV83+BV82-BV79</f>
        <v>16902.7486949096</v>
      </c>
      <c r="BW90" s="9">
        <f>BW83+BW82-BW79</f>
        <v>2781.5208658022</v>
      </c>
      <c r="BX90" s="9">
        <f>BX83+BX82-BX79</f>
        <v>978.9847048875999</v>
      </c>
      <c r="BY90" s="9">
        <f>BY83+BY82-BY79</f>
        <v>553.9151030207451</v>
      </c>
      <c r="BZ90" s="9">
        <f>BZ83+BZ82-BZ79</f>
        <v>75.1892296608445</v>
      </c>
      <c r="CA90" s="9">
        <f>CA83+CA82-CA79</f>
        <v>179.013280019320</v>
      </c>
      <c r="CB90" s="9">
        <f>CB83+CB82-CB79</f>
        <v>-169.519626122315</v>
      </c>
      <c r="CC90" s="9">
        <f>CC83+CC82-CC79</f>
        <v>7023.9891381997</v>
      </c>
      <c r="CD90" s="9">
        <f>CD83+CD82-CD79</f>
        <v>11423.0926954681</v>
      </c>
      <c r="CE90" s="9">
        <f>CE83+CE82-CE79</f>
        <v>28325.8413903777</v>
      </c>
      <c r="CF90" s="4"/>
      <c r="CG90" s="4"/>
    </row>
    <row r="91" ht="19" customHeight="1">
      <c r="A91" t="s" s="58">
        <v>1</v>
      </c>
      <c r="B91" s="59"/>
      <c r="C91" t="s" s="76">
        <v>88</v>
      </c>
      <c r="D91" s="88">
        <f>SUM(D83,D78,D82)</f>
        <v>155.762394312214</v>
      </c>
      <c r="E91" s="9">
        <f>SUM(E83,E78,E82)</f>
        <v>8.81862315926662</v>
      </c>
      <c r="F91" s="9">
        <f>SUM(F83,F78,F82)</f>
        <v>9.158762899358351</v>
      </c>
      <c r="G91" s="9">
        <f>SUM(G83,G78,G82)</f>
        <v>7.20637609820392</v>
      </c>
      <c r="H91" s="9">
        <f>SUM(H83,H78,H82)</f>
        <v>8.184675285501591</v>
      </c>
      <c r="I91" s="9">
        <f>SUM(I83,I78,I82)</f>
        <v>122.381089059124</v>
      </c>
      <c r="J91" s="9">
        <f>SUM(J83,J78,J82)</f>
        <v>2188.875196305390</v>
      </c>
      <c r="K91" s="69">
        <f>SUM(K83,K78,K82)</f>
        <v>2488.931600473340</v>
      </c>
      <c r="L91" s="9">
        <f>SUM(L83,L78,L82)</f>
        <v>57.9721922645878</v>
      </c>
      <c r="M91" s="9">
        <f>SUM(M83,M78,M82)</f>
        <v>51.0295659227718</v>
      </c>
      <c r="N91" s="9">
        <f>SUM(N83,N78,N82)</f>
        <v>45.3452062810753</v>
      </c>
      <c r="O91" s="9">
        <f>SUM(O83,O78,O82)</f>
        <v>14.773246775464</v>
      </c>
      <c r="P91" s="9">
        <f>SUM(P83,P78,P82)</f>
        <v>4.33032332925198</v>
      </c>
      <c r="Q91" s="9">
        <f>SUM(Q83,Q78,Q82)</f>
        <v>7.60425005058108</v>
      </c>
      <c r="R91" s="9">
        <f>SUM(R83,R78,R82)</f>
        <v>1.40209100961465</v>
      </c>
      <c r="S91" s="9">
        <f>SUM(S83,S78,S82)</f>
        <v>2.46494670005367</v>
      </c>
      <c r="T91" s="9">
        <f>SUM(T83,T78,T82)</f>
        <v>70.3223371266279</v>
      </c>
      <c r="U91" s="9">
        <f>SUM(U83,U78,U82)</f>
        <v>382.391073316511</v>
      </c>
      <c r="V91" s="9">
        <f>SUM(V83,V78,V82)</f>
        <v>9.91416821310391</v>
      </c>
      <c r="W91" s="9">
        <f>SUM(W83,W78,W82)</f>
        <v>269.340900702683</v>
      </c>
      <c r="X91" s="10">
        <f>SUM(X83,X78,X82)</f>
        <v>0</v>
      </c>
      <c r="Y91" s="9">
        <f>SUM(Y83,Y78,Y82)</f>
        <v>311.796645656637</v>
      </c>
      <c r="Z91" s="9">
        <f>SUM(Z83,Z78,Z82)</f>
        <v>112.871060660074</v>
      </c>
      <c r="AA91" s="9">
        <f>SUM(AA83,AA78,AA82)</f>
        <v>119.028486905262</v>
      </c>
      <c r="AB91" s="9">
        <f>SUM(AB83,AB78,AB82)</f>
        <v>12.7138073158422</v>
      </c>
      <c r="AC91" s="11">
        <f>SUM(AC83,AC78,AC82)</f>
        <v>872.5674153875131</v>
      </c>
      <c r="AD91" s="9">
        <f>SUM(AD83,AD78,AD82)</f>
        <v>2.9364587912624</v>
      </c>
      <c r="AE91" s="9">
        <f>SUM(AE83,AE78,AE82)</f>
        <v>66.22947099593959</v>
      </c>
      <c r="AF91" s="9">
        <f>SUM(AF83,AF78,AF82)</f>
        <v>112.403513422795</v>
      </c>
      <c r="AG91" s="9">
        <f>SUM(AG83,AG78,AG82)</f>
        <v>145.936439328847</v>
      </c>
      <c r="AH91" s="9">
        <f>SUM(AH83,AH78,AH82)</f>
        <v>926.566220354075</v>
      </c>
      <c r="AI91" s="9">
        <f>SUM(AI83,AI78,AI82)</f>
        <v>759.6157659632599</v>
      </c>
      <c r="AJ91" s="9">
        <f>SUM(AJ83,AJ78,AJ82)</f>
        <v>322.566525945941</v>
      </c>
      <c r="AK91" s="9">
        <f>SUM(AK83,AK78,AK82)</f>
        <v>541.961237545913</v>
      </c>
      <c r="AL91" s="9">
        <f>SUM(AL83,AL78,AL82)</f>
        <v>84.6580153274964</v>
      </c>
      <c r="AM91" s="9">
        <f>SUM(AM83,AM78,AM82)</f>
        <v>293.283575014593</v>
      </c>
      <c r="AN91" s="9">
        <f>SUM(AN83,AN78,AN82)</f>
        <v>272.935032188578</v>
      </c>
      <c r="AO91" s="9">
        <f>SUM(AO83,AO78,AO82)</f>
        <v>330.574311019112</v>
      </c>
      <c r="AP91" s="9">
        <f>SUM(AP83,AP78,AP82)</f>
        <v>162.829167361389</v>
      </c>
      <c r="AQ91" s="9">
        <f>SUM(AQ83,AQ78,AQ82)</f>
        <v>19.6100377143998</v>
      </c>
      <c r="AR91" s="9">
        <f>SUM(AR83,AR78,AR82)</f>
        <v>27.4220316169095</v>
      </c>
      <c r="AS91" s="9">
        <f>SUM(AS83,AS78,AS82)</f>
        <v>705.209939484339</v>
      </c>
      <c r="AT91" s="9">
        <f>SUM(AT83,AT78,AT82)</f>
        <v>7.76327703513008</v>
      </c>
      <c r="AU91" s="9">
        <f>SUM(AU83,AU78,AU82)</f>
        <v>7.18085097066145</v>
      </c>
      <c r="AV91" s="9">
        <f>SUM(AV83,AV78,AV82)</f>
        <v>4.6180245548257</v>
      </c>
      <c r="AW91" s="9">
        <f>SUM(AW83,AW78,AW82)</f>
        <v>1.58904775762952</v>
      </c>
      <c r="AX91" s="9">
        <f>SUM(AX83,AX78,AX82)</f>
        <v>23.343246526787</v>
      </c>
      <c r="AY91" s="9">
        <f>SUM(AY83,AY78,AY82)</f>
        <v>3.89737069910219</v>
      </c>
      <c r="AZ91" s="9">
        <f>SUM(AZ83,AZ78,AZ82)</f>
        <v>117.354699165340</v>
      </c>
      <c r="BA91" s="9">
        <f>SUM(BA83,BA78,BA82)</f>
        <v>20.5996362667895</v>
      </c>
      <c r="BB91" s="9">
        <f>SUM(BB83,BB78,BB82)</f>
        <v>46.3470539727472</v>
      </c>
      <c r="BC91" s="9">
        <f>SUM(BC83,BC78,BC82)</f>
        <v>155.590253325855</v>
      </c>
      <c r="BD91" s="9">
        <f>SUM(BD83,BD78,BD82)</f>
        <v>564.578303674157</v>
      </c>
      <c r="BE91" s="9">
        <f>SUM(BE83,BE78,BE82)</f>
        <v>1026.902309576230</v>
      </c>
      <c r="BF91" s="9">
        <f>SUM(BF83,BF78,BF82)</f>
        <v>10.3873010227166</v>
      </c>
      <c r="BG91" s="9">
        <f>SUM(BG83,BG78,BG82)</f>
        <v>427.803610709605</v>
      </c>
      <c r="BH91" s="9">
        <f>SUM(BH83,BH78,BH82)</f>
        <v>66.6563808197362</v>
      </c>
      <c r="BI91" s="9">
        <f>SUM(BI83,BI78,BI82)</f>
        <v>276.434791778893</v>
      </c>
      <c r="BJ91" s="9">
        <f>SUM(BJ83,BJ78,BJ82)</f>
        <v>2.4380048790511</v>
      </c>
      <c r="BK91" s="9">
        <f>SUM(BK83,BK78,BK82)</f>
        <v>195.444601185966</v>
      </c>
      <c r="BL91" s="9">
        <f>SUM(BL83,BL78,BL82)</f>
        <v>855.4825652820369</v>
      </c>
      <c r="BM91" s="9">
        <f>SUM(BM83,BM78,BM82)</f>
        <v>75.1603330737654</v>
      </c>
      <c r="BN91" s="9">
        <f>SUM(BN83,BN78,BN82)</f>
        <v>10.3266457567511</v>
      </c>
      <c r="BO91" s="9">
        <f>SUM(BO83,BO78,BO82)</f>
        <v>783.895091600624</v>
      </c>
      <c r="BP91" s="9">
        <f>SUM(BP83,BP78,BP82)</f>
        <v>379.896253648161</v>
      </c>
      <c r="BQ91" s="9">
        <f>SUM(BQ83,BQ78,BQ82)</f>
        <v>4.93789418809493</v>
      </c>
      <c r="BR91" s="9">
        <f>SUM(BR83,BR78,BR82)</f>
        <v>18.6502946215469</v>
      </c>
      <c r="BS91" s="9">
        <f>SUM(BS83,BS78,BS82)</f>
        <v>3.2360901474892</v>
      </c>
      <c r="BT91" s="9">
        <f>SUM(BT83,BT78,BT82)</f>
        <v>167.356457182323</v>
      </c>
      <c r="BU91" s="9">
        <f>SUM(BU83,BU78,BU82)</f>
        <v>102.053062392938</v>
      </c>
      <c r="BV91" s="9">
        <f>SUM(BV83,BV78,BV82)</f>
        <v>17469.8476290999</v>
      </c>
      <c r="BW91" s="9">
        <f>SUM(BW83,BW78,BW82)</f>
        <v>2988.411879226560</v>
      </c>
      <c r="BX91" s="9">
        <f>SUM(BX83,BX78,BX82)</f>
        <v>978.9847048875999</v>
      </c>
      <c r="BY91" s="9">
        <f>SUM(BY83,BY78,BY82)</f>
        <v>650.855409019087</v>
      </c>
      <c r="BZ91" s="9">
        <f>SUM(BZ83,BZ78,BZ82)</f>
        <v>75.9422211749537</v>
      </c>
      <c r="CA91" s="9">
        <f>SUM(CA83,CA78,CA82)</f>
        <v>182.056078011874</v>
      </c>
      <c r="CB91" s="9">
        <f>SUM(CB83,CB78,CB82)</f>
        <v>-166.462284419252</v>
      </c>
      <c r="CC91" s="9">
        <f>SUM(CC83,CC78,CC82)</f>
        <v>7030.070571868460</v>
      </c>
      <c r="CD91" s="9">
        <f>SUM(CD83,CD78,CD82)</f>
        <v>11739.8585797693</v>
      </c>
      <c r="CE91" s="9">
        <f>SUM(CE83,CE78,CE82)</f>
        <v>29209.7062088692</v>
      </c>
      <c r="CF91" s="67">
        <f>SUM(CF83,CF78,CF5:CF74)</f>
        <v>0.430803790291944</v>
      </c>
      <c r="CG91" s="67">
        <f>SUM(CG83,CG78,CG5:CG74)/70</f>
        <v>0.64657250786508</v>
      </c>
    </row>
    <row r="92" ht="19" customHeight="1">
      <c r="A92" t="s" s="58">
        <v>1</v>
      </c>
      <c r="B92" s="59"/>
      <c r="C92" t="s" s="76">
        <v>235</v>
      </c>
      <c r="D92" s="90">
        <f>'Glad70-before-LQ'!D90</f>
        <v>0</v>
      </c>
      <c r="E92" s="4">
        <f>'Glad70-before-LQ'!E90</f>
        <v>0</v>
      </c>
      <c r="F92" s="4">
        <f>'Glad70-before-LQ'!F90</f>
        <v>0</v>
      </c>
      <c r="G92" s="4">
        <f>'Glad70-before-LQ'!G90</f>
        <v>0</v>
      </c>
      <c r="H92" s="4">
        <f>'Glad70-before-LQ'!H90</f>
        <v>0</v>
      </c>
      <c r="I92" s="4">
        <f>'Glad70-before-LQ'!I90</f>
        <v>0</v>
      </c>
      <c r="J92" s="4">
        <f>'Glad70-before-LQ'!J90</f>
        <v>0</v>
      </c>
      <c r="K92" s="69">
        <f>'Glad70-before-LQ'!K90</f>
        <v>0</v>
      </c>
      <c r="L92" s="4">
        <f>'Glad70-before-LQ'!L90</f>
        <v>0</v>
      </c>
      <c r="M92" s="4">
        <f>'Glad70-before-LQ'!M90</f>
        <v>0</v>
      </c>
      <c r="N92" s="4">
        <f>'Glad70-before-LQ'!N90</f>
        <v>0</v>
      </c>
      <c r="O92" s="4">
        <f>'Glad70-before-LQ'!O90</f>
        <v>0</v>
      </c>
      <c r="P92" s="4">
        <f>'Glad70-before-LQ'!P90</f>
        <v>0</v>
      </c>
      <c r="Q92" s="4">
        <f>'Glad70-before-LQ'!Q90</f>
        <v>0</v>
      </c>
      <c r="R92" s="4">
        <f>'Glad70-before-LQ'!R90</f>
        <v>0</v>
      </c>
      <c r="S92" s="4">
        <f>'Glad70-before-LQ'!S90</f>
        <v>0</v>
      </c>
      <c r="T92" s="4">
        <f>'Glad70-before-LQ'!T90</f>
        <v>0</v>
      </c>
      <c r="U92" s="4">
        <f>'Glad70-before-LQ'!U90</f>
        <v>0</v>
      </c>
      <c r="V92" s="4">
        <f>'Glad70-before-LQ'!V90</f>
        <v>0</v>
      </c>
      <c r="W92" s="4">
        <f>'Glad70-before-LQ'!W90</f>
        <v>0</v>
      </c>
      <c r="X92" s="10">
        <f>'Glad70-before-LQ'!X90</f>
        <v>174.65</v>
      </c>
      <c r="Y92" s="4">
        <f>'Glad70-before-LQ'!Y90</f>
        <v>0</v>
      </c>
      <c r="Z92" s="4">
        <f>'Glad70-before-LQ'!Z90</f>
        <v>0</v>
      </c>
      <c r="AA92" s="4">
        <f>'Glad70-before-LQ'!AA90</f>
        <v>0</v>
      </c>
      <c r="AB92" s="4">
        <f>'Glad70-before-LQ'!AB90</f>
        <v>0</v>
      </c>
      <c r="AC92" s="11">
        <f>'Glad70-before-LQ'!AC90</f>
        <v>0</v>
      </c>
      <c r="AD92" s="4">
        <f>'Glad70-before-LQ'!AD90</f>
        <v>0</v>
      </c>
      <c r="AE92" s="4">
        <f>'Glad70-before-LQ'!AE90</f>
        <v>0</v>
      </c>
      <c r="AF92" s="4">
        <f>'Glad70-before-LQ'!AF90</f>
        <v>0</v>
      </c>
      <c r="AG92" s="4">
        <f>'Glad70-before-LQ'!AG90</f>
        <v>0</v>
      </c>
      <c r="AH92" s="4">
        <f>'Glad70-before-LQ'!AH90</f>
        <v>0</v>
      </c>
      <c r="AI92" s="4">
        <f>'Glad70-before-LQ'!AI90</f>
        <v>0</v>
      </c>
      <c r="AJ92" s="4">
        <f>'Glad70-before-LQ'!AJ90</f>
        <v>0</v>
      </c>
      <c r="AK92" s="4">
        <f>'Glad70-before-LQ'!AK90</f>
        <v>0</v>
      </c>
      <c r="AL92" s="4">
        <f>'Glad70-before-LQ'!AL90</f>
        <v>0</v>
      </c>
      <c r="AM92" s="4">
        <f>'Glad70-before-LQ'!AM90</f>
        <v>0</v>
      </c>
      <c r="AN92" s="4">
        <f>'Glad70-before-LQ'!AN90</f>
        <v>0</v>
      </c>
      <c r="AO92" s="4">
        <f>'Glad70-before-LQ'!AO90</f>
        <v>0</v>
      </c>
      <c r="AP92" s="4">
        <f>'Glad70-before-LQ'!AP90</f>
        <v>0</v>
      </c>
      <c r="AQ92" s="4">
        <f>'Glad70-before-LQ'!AQ90</f>
        <v>0</v>
      </c>
      <c r="AR92" s="4">
        <f>'Glad70-before-LQ'!AR90</f>
        <v>0</v>
      </c>
      <c r="AS92" s="4">
        <f>'Glad70-before-LQ'!AS90</f>
        <v>0</v>
      </c>
      <c r="AT92" s="4">
        <f>'Glad70-before-LQ'!AT90</f>
        <v>0</v>
      </c>
      <c r="AU92" s="4">
        <f>'Glad70-before-LQ'!AU90</f>
        <v>0</v>
      </c>
      <c r="AV92" s="4">
        <f>'Glad70-before-LQ'!AV90</f>
        <v>0</v>
      </c>
      <c r="AW92" s="4">
        <f>'Glad70-before-LQ'!AW90</f>
        <v>0</v>
      </c>
      <c r="AX92" s="4">
        <f>'Glad70-before-LQ'!AX90</f>
        <v>0</v>
      </c>
      <c r="AY92" s="4">
        <f>'Glad70-before-LQ'!AY90</f>
        <v>0</v>
      </c>
      <c r="AZ92" s="4">
        <f>'Glad70-before-LQ'!AZ90</f>
        <v>0</v>
      </c>
      <c r="BA92" s="4">
        <f>'Glad70-before-LQ'!BA90</f>
        <v>0</v>
      </c>
      <c r="BB92" s="4">
        <f>'Glad70-before-LQ'!BB90</f>
        <v>0</v>
      </c>
      <c r="BC92" s="4">
        <f>'Glad70-before-LQ'!BC90</f>
        <v>0</v>
      </c>
      <c r="BD92" s="4">
        <f>'Glad70-before-LQ'!BD90</f>
        <v>0</v>
      </c>
      <c r="BE92" s="4">
        <f>'Glad70-before-LQ'!BE90</f>
        <v>0</v>
      </c>
      <c r="BF92" s="4">
        <f>'Glad70-before-LQ'!BF90</f>
        <v>0</v>
      </c>
      <c r="BG92" s="4">
        <f>'Glad70-before-LQ'!BG90</f>
        <v>0</v>
      </c>
      <c r="BH92" s="4">
        <f>'Glad70-before-LQ'!BH90</f>
        <v>0</v>
      </c>
      <c r="BI92" s="4">
        <f>'Glad70-before-LQ'!BI90</f>
        <v>0</v>
      </c>
      <c r="BJ92" s="4">
        <f>'Glad70-before-LQ'!BJ90</f>
        <v>0</v>
      </c>
      <c r="BK92" s="4">
        <f>'Glad70-before-LQ'!BK90</f>
        <v>0</v>
      </c>
      <c r="BL92" s="4">
        <f>'Glad70-before-LQ'!BL90</f>
        <v>0</v>
      </c>
      <c r="BM92" s="4">
        <f>'Glad70-before-LQ'!BM90</f>
        <v>0</v>
      </c>
      <c r="BN92" s="4">
        <f>'Glad70-before-LQ'!BN90</f>
        <v>0</v>
      </c>
      <c r="BO92" s="4">
        <f>'Glad70-before-LQ'!BO90</f>
        <v>0</v>
      </c>
      <c r="BP92" s="4">
        <f>'Glad70-before-LQ'!BP90</f>
        <v>0</v>
      </c>
      <c r="BQ92" s="4">
        <f>'Glad70-before-LQ'!BQ90</f>
        <v>0</v>
      </c>
      <c r="BR92" s="4">
        <f>'Glad70-before-LQ'!BR90</f>
        <v>0</v>
      </c>
      <c r="BS92" s="4">
        <f>'Glad70-before-LQ'!BS90</f>
        <v>0</v>
      </c>
      <c r="BT92" s="4">
        <f>'Glad70-before-LQ'!BT90</f>
        <v>0</v>
      </c>
      <c r="BU92" s="4">
        <f>'Glad70-before-LQ'!BU90</f>
        <v>0</v>
      </c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</row>
    <row r="93" ht="19" customHeight="1">
      <c r="A93" s="59"/>
      <c r="B93" s="59"/>
      <c r="C93" t="s" s="76">
        <v>236</v>
      </c>
      <c r="D93" s="90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69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4">
        <v>1</v>
      </c>
      <c r="U93" s="4">
        <v>1</v>
      </c>
      <c r="V93" s="4">
        <v>1</v>
      </c>
      <c r="W93" s="4">
        <v>1</v>
      </c>
      <c r="X93" s="10">
        <v>0</v>
      </c>
      <c r="Y93" s="4">
        <v>1</v>
      </c>
      <c r="Z93" s="4">
        <v>1</v>
      </c>
      <c r="AA93" s="4">
        <v>1</v>
      </c>
      <c r="AB93" s="4">
        <v>1</v>
      </c>
      <c r="AC93" s="11">
        <v>1</v>
      </c>
      <c r="AD93" s="4">
        <v>1</v>
      </c>
      <c r="AE93" s="4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4">
        <v>1</v>
      </c>
      <c r="BA93" s="4">
        <v>1</v>
      </c>
      <c r="BB93" s="4">
        <v>1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v>1</v>
      </c>
      <c r="BI93" s="4">
        <v>1</v>
      </c>
      <c r="BJ93" s="4">
        <v>1</v>
      </c>
      <c r="BK93" s="4">
        <v>1</v>
      </c>
      <c r="BL93" s="4">
        <v>1</v>
      </c>
      <c r="BM93" s="4">
        <v>1</v>
      </c>
      <c r="BN93" s="4">
        <v>1</v>
      </c>
      <c r="BO93" s="4">
        <v>1</v>
      </c>
      <c r="BP93" s="4">
        <v>1</v>
      </c>
      <c r="BQ93" s="4">
        <v>1</v>
      </c>
      <c r="BR93" s="4">
        <v>1</v>
      </c>
      <c r="BS93" s="4">
        <v>1</v>
      </c>
      <c r="BT93" s="4">
        <v>1</v>
      </c>
      <c r="BU93" s="4">
        <v>1</v>
      </c>
      <c r="BV93" s="4"/>
      <c r="BW93" s="4"/>
      <c r="BX93" s="4"/>
      <c r="BY93" s="4"/>
      <c r="BZ93" s="4"/>
      <c r="CA93" s="4"/>
      <c r="CB93" s="4"/>
      <c r="CC93" s="4"/>
      <c r="CD93" s="4"/>
      <c r="CE93" s="4">
        <f>CE91-'Glad-complete-mm'!CE96</f>
        <v>-111.2530250934</v>
      </c>
      <c r="CF93" s="4"/>
      <c r="CG93" s="4"/>
    </row>
  </sheetData>
  <mergeCells count="1">
    <mergeCell ref="A1:C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78"/>
  <sheetViews>
    <sheetView workbookViewId="0" showGridLines="0" defaultGridColor="1">
      <pane topLeftCell="C3" xSplit="2" ySplit="2" activePane="bottomRight" state="frozen"/>
    </sheetView>
  </sheetViews>
  <sheetFormatPr defaultColWidth="16.3333" defaultRowHeight="19.9" customHeight="1" outlineLevelRow="0" outlineLevelCol="0"/>
  <cols>
    <col min="1" max="9" width="16.3516" style="166" customWidth="1"/>
    <col min="10" max="16384" width="16.3516" style="166" customWidth="1"/>
  </cols>
  <sheetData>
    <row r="1" ht="27.65" customHeight="1">
      <c r="A1" t="s" s="2">
        <v>242</v>
      </c>
      <c r="B1" s="2"/>
      <c r="C1" s="2"/>
      <c r="D1" s="2"/>
      <c r="E1" s="2"/>
      <c r="F1" s="2"/>
      <c r="G1" s="2"/>
      <c r="H1" s="2"/>
      <c r="I1" s="2"/>
    </row>
    <row r="2" ht="27.9" customHeight="1">
      <c r="A2" s="39"/>
      <c r="B2" s="39"/>
      <c r="C2" t="s" s="167">
        <v>263</v>
      </c>
      <c r="D2" t="s" s="168">
        <v>1</v>
      </c>
      <c r="E2" t="s" s="168">
        <v>243</v>
      </c>
      <c r="F2" t="s" s="168">
        <v>244</v>
      </c>
      <c r="G2" s="39"/>
      <c r="H2" s="39"/>
      <c r="I2" s="39"/>
    </row>
    <row r="3" ht="42.9" customHeight="1">
      <c r="A3" s="169"/>
      <c r="B3" s="170"/>
      <c r="C3" t="s" s="171">
        <v>264</v>
      </c>
      <c r="D3" t="s" s="172">
        <v>265</v>
      </c>
      <c r="E3" s="173"/>
      <c r="F3" s="173"/>
      <c r="G3" s="173"/>
      <c r="H3" s="173"/>
      <c r="I3" s="173"/>
    </row>
    <row r="4" ht="12.7" customHeight="1">
      <c r="A4" s="34"/>
      <c r="B4" s="122"/>
      <c r="C4" t="s" s="174">
        <v>266</v>
      </c>
      <c r="D4" t="s" s="175">
        <v>267</v>
      </c>
      <c r="E4" s="176"/>
      <c r="F4" s="176"/>
      <c r="G4" s="176"/>
      <c r="H4" s="176"/>
      <c r="I4" s="176"/>
    </row>
    <row r="5" ht="12.05" customHeight="1">
      <c r="A5" s="34"/>
      <c r="B5" s="122"/>
      <c r="C5" s="177"/>
      <c r="D5" s="178"/>
      <c r="E5" s="178"/>
      <c r="F5" s="178"/>
      <c r="G5" s="178"/>
      <c r="H5" s="178"/>
      <c r="I5" s="178"/>
    </row>
    <row r="6" ht="19" customHeight="1">
      <c r="A6" s="179">
        <f>IF(C6='Glad-base'!C5,1,2)</f>
        <v>1</v>
      </c>
      <c r="B6" s="180">
        <v>1</v>
      </c>
      <c r="C6" t="s" s="174">
        <v>2</v>
      </c>
      <c r="D6" s="93">
        <v>53.8</v>
      </c>
      <c r="E6" s="181">
        <f>'Aus70'!CB5</f>
        <v>15047.6757</v>
      </c>
      <c r="F6" s="123">
        <f>D6/E6</f>
        <v>0.003575302995133</v>
      </c>
      <c r="G6" s="123"/>
      <c r="H6" s="123"/>
      <c r="I6" s="123"/>
    </row>
    <row r="7" ht="19" customHeight="1">
      <c r="A7" s="179">
        <f>IF(C7='Glad-base'!C6,1,2)</f>
        <v>1</v>
      </c>
      <c r="B7" s="180">
        <v>2</v>
      </c>
      <c r="C7" t="s" s="174">
        <v>3</v>
      </c>
      <c r="D7" s="93">
        <v>1.7</v>
      </c>
      <c r="E7" s="93">
        <f>'Aus70'!CB6</f>
        <v>93.53400000000001</v>
      </c>
      <c r="F7" s="123">
        <f>D7/E7</f>
        <v>0.0181752090149037</v>
      </c>
      <c r="G7" s="123"/>
      <c r="H7" s="123"/>
      <c r="I7" s="123"/>
    </row>
    <row r="8" ht="27.7" customHeight="1">
      <c r="A8" s="179">
        <f>IF(C8='Glad-base'!C7,1,2)</f>
        <v>1</v>
      </c>
      <c r="B8" s="180">
        <v>3</v>
      </c>
      <c r="C8" t="s" s="174">
        <v>4</v>
      </c>
      <c r="D8" s="93">
        <v>2.6</v>
      </c>
      <c r="E8" s="181">
        <f>'Aus70'!CB7</f>
        <v>492.9949</v>
      </c>
      <c r="F8" s="123">
        <f>D8/E8</f>
        <v>0.00527388822886403</v>
      </c>
      <c r="G8" s="123"/>
      <c r="H8" s="123"/>
      <c r="I8" s="123"/>
    </row>
    <row r="9" ht="27.7" customHeight="1">
      <c r="A9" s="179">
        <f>IF(C9='Glad-base'!C8,1,2)</f>
        <v>1</v>
      </c>
      <c r="B9" s="180">
        <v>4</v>
      </c>
      <c r="C9" t="s" s="174">
        <v>246</v>
      </c>
      <c r="D9" s="93">
        <v>2</v>
      </c>
      <c r="E9" s="181">
        <f>'Aus70'!CB8</f>
        <v>705.2211</v>
      </c>
      <c r="F9" s="123">
        <f>D9/E9</f>
        <v>0.00283599001788234</v>
      </c>
      <c r="G9" s="123"/>
      <c r="H9" s="123"/>
      <c r="I9" s="123"/>
    </row>
    <row r="10" ht="57.7" customHeight="1">
      <c r="A10" s="179">
        <f>IF(C10='Glad-base'!C9,1,2)</f>
        <v>1</v>
      </c>
      <c r="B10" s="180">
        <v>5</v>
      </c>
      <c r="C10" t="s" s="174">
        <v>6</v>
      </c>
      <c r="D10" s="93">
        <v>2.8</v>
      </c>
      <c r="E10" s="93">
        <f>'Aus70'!CB9</f>
        <v>1896.299</v>
      </c>
      <c r="F10" s="123">
        <f>D10/E10</f>
        <v>0.00147656039474787</v>
      </c>
      <c r="G10" s="123"/>
      <c r="H10" s="123"/>
      <c r="I10" s="123"/>
    </row>
    <row r="11" ht="19" customHeight="1">
      <c r="A11" s="179">
        <f>IF(C11='Glad-base'!C10,1,2)</f>
        <v>1</v>
      </c>
      <c r="B11" s="180">
        <v>6</v>
      </c>
      <c r="C11" t="s" s="174">
        <v>247</v>
      </c>
      <c r="D11" s="93">
        <v>120.8</v>
      </c>
      <c r="E11" s="181">
        <f>'Aus70'!CB10</f>
        <v>51479.4583</v>
      </c>
      <c r="F11" s="123">
        <f>D11/E11</f>
        <v>0.0023465670383715</v>
      </c>
      <c r="G11" s="123"/>
      <c r="H11" s="123"/>
      <c r="I11" s="123"/>
    </row>
    <row r="12" ht="27.7" customHeight="1">
      <c r="A12" s="179">
        <f>IF(C12='Glad-base'!C11,1,2)</f>
        <v>1</v>
      </c>
      <c r="B12" s="180">
        <v>7</v>
      </c>
      <c r="C12" t="s" s="174">
        <v>248</v>
      </c>
      <c r="D12" s="182">
        <v>2333</v>
      </c>
      <c r="E12" s="181">
        <f>'Aus70'!CB11</f>
        <v>26668.9883</v>
      </c>
      <c r="F12" s="123">
        <f>D12/E12</f>
        <v>0.0874798838919585</v>
      </c>
      <c r="G12" t="s" s="183">
        <v>268</v>
      </c>
      <c r="H12" t="s" s="183">
        <v>269</v>
      </c>
      <c r="I12" t="s" s="183">
        <v>270</v>
      </c>
    </row>
    <row r="13" ht="19" customHeight="1">
      <c r="A13" s="179">
        <f>IF(C13='Glad-base'!C12,1,2)</f>
        <v>1</v>
      </c>
      <c r="B13" s="184">
        <v>8</v>
      </c>
      <c r="C13" t="s" s="185">
        <v>9</v>
      </c>
      <c r="D13" s="186">
        <f>G13</f>
        <v>1973.46921</v>
      </c>
      <c r="E13" s="181">
        <f>'Aus70'!CB12</f>
        <v>11102.9931</v>
      </c>
      <c r="F13" s="123">
        <f>D13/E13</f>
        <v>0.177742091004272</v>
      </c>
      <c r="G13" s="187">
        <f>1973469210/1000000</f>
        <v>1973.46921</v>
      </c>
      <c r="H13" s="187">
        <f>219560000/1000000</f>
        <v>219.56</v>
      </c>
      <c r="I13" s="187">
        <f>2193029210/1000000</f>
        <v>2193.02921</v>
      </c>
    </row>
    <row r="14" ht="42.7" customHeight="1">
      <c r="A14" s="179">
        <f>IF(C14='Glad-base'!C13,1,2)</f>
        <v>1</v>
      </c>
      <c r="B14" s="180">
        <v>9</v>
      </c>
      <c r="C14" t="s" s="174">
        <v>10</v>
      </c>
      <c r="D14" s="93">
        <v>15.6</v>
      </c>
      <c r="E14" s="181">
        <f>'Aus70'!CB13</f>
        <v>721.4981</v>
      </c>
      <c r="F14" s="123">
        <f>D14/E14</f>
        <v>0.0216216785602069</v>
      </c>
      <c r="G14" s="123"/>
      <c r="H14" s="123"/>
      <c r="I14" s="123"/>
    </row>
    <row r="15" ht="42.7" customHeight="1">
      <c r="A15" s="179">
        <f>IF(C15='Glad-base'!C14,1,2)</f>
        <v>1</v>
      </c>
      <c r="B15" s="180">
        <v>10</v>
      </c>
      <c r="C15" t="s" s="174">
        <v>11</v>
      </c>
      <c r="D15" s="93">
        <v>1.7</v>
      </c>
      <c r="E15" s="181">
        <f>'Aus70'!CB14</f>
        <v>371.3976</v>
      </c>
      <c r="F15" s="123">
        <f>D15/E15</f>
        <v>0.00457730475371946</v>
      </c>
      <c r="G15" s="123"/>
      <c r="H15" s="123"/>
      <c r="I15" s="123"/>
    </row>
    <row r="16" ht="27.7" customHeight="1">
      <c r="A16" s="179">
        <f>IF(C16='Glad-base'!C15,1,2)</f>
        <v>1</v>
      </c>
      <c r="B16" s="180">
        <v>11</v>
      </c>
      <c r="C16" t="s" s="174">
        <v>12</v>
      </c>
      <c r="D16" s="93">
        <v>12.6</v>
      </c>
      <c r="E16" s="181">
        <f>'Aus70'!CB15</f>
        <v>22305.8917</v>
      </c>
      <c r="F16" s="123">
        <f>D16/E16</f>
        <v>0.000564873181017014</v>
      </c>
      <c r="G16" s="123"/>
      <c r="H16" s="123"/>
      <c r="I16" s="123"/>
    </row>
    <row r="17" ht="42.7" customHeight="1">
      <c r="A17" s="179">
        <f>IF(C17='Glad-base'!C16,1,2)</f>
        <v>1</v>
      </c>
      <c r="B17" s="180">
        <v>12</v>
      </c>
      <c r="C17" t="s" s="174">
        <v>13</v>
      </c>
      <c r="D17" s="93">
        <v>4.3</v>
      </c>
      <c r="E17" s="181">
        <f>'Aus70'!CB16</f>
        <v>3898.7357</v>
      </c>
      <c r="F17" s="123">
        <f>D17/E17</f>
        <v>0.00110292164713807</v>
      </c>
      <c r="G17" s="123"/>
      <c r="H17" s="123"/>
      <c r="I17" s="123"/>
    </row>
    <row r="18" ht="57.7" customHeight="1">
      <c r="A18" s="179">
        <f>IF(C18='Glad-base'!C17,1,2)</f>
        <v>1</v>
      </c>
      <c r="B18" s="180">
        <v>13</v>
      </c>
      <c r="C18" t="s" s="174">
        <v>14</v>
      </c>
      <c r="D18" s="93">
        <v>1</v>
      </c>
      <c r="E18" s="181">
        <f>'Aus70'!CB17</f>
        <v>1945.2405</v>
      </c>
      <c r="F18" s="123">
        <f>D18/E18</f>
        <v>0.0005140752518775961</v>
      </c>
      <c r="G18" s="123"/>
      <c r="H18" s="123"/>
      <c r="I18" s="123"/>
    </row>
    <row r="19" ht="27.7" customHeight="1">
      <c r="A19" s="179">
        <f>IF(C19='Glad-base'!C18,1,2)</f>
        <v>1</v>
      </c>
      <c r="B19" s="180">
        <v>14</v>
      </c>
      <c r="C19" t="s" s="174">
        <v>271</v>
      </c>
      <c r="D19" s="178"/>
      <c r="E19" s="181">
        <f>'Aus70'!CB18</f>
        <v>1326.5528</v>
      </c>
      <c r="F19" s="123">
        <f>D19/E19</f>
        <v>0</v>
      </c>
      <c r="G19" s="123"/>
      <c r="H19" s="123"/>
      <c r="I19" s="123"/>
    </row>
    <row r="20" ht="57.7" customHeight="1">
      <c r="A20" s="179">
        <f>IF(C20='Glad-base'!C19,1,2)</f>
        <v>1</v>
      </c>
      <c r="B20" s="180">
        <v>15</v>
      </c>
      <c r="C20" t="s" s="174">
        <v>16</v>
      </c>
      <c r="D20" s="93">
        <v>0.2</v>
      </c>
      <c r="E20" s="181">
        <f>'Aus70'!CB19</f>
        <v>1157.6844</v>
      </c>
      <c r="F20" s="123">
        <f>D20/E20</f>
        <v>0.000172758655122242</v>
      </c>
      <c r="G20" s="123"/>
      <c r="H20" s="123"/>
      <c r="I20" s="123"/>
    </row>
    <row r="21" ht="57.7" customHeight="1">
      <c r="A21" s="179">
        <f>IF(C21='Glad-base'!C20,1,2)</f>
        <v>1</v>
      </c>
      <c r="B21" s="184">
        <v>16</v>
      </c>
      <c r="C21" t="s" s="174">
        <v>250</v>
      </c>
      <c r="D21" s="93">
        <v>0.1</v>
      </c>
      <c r="E21" s="181">
        <f>'Aus70'!CB20</f>
        <v>256.6278</v>
      </c>
      <c r="F21" s="123">
        <f>D21/E21</f>
        <v>0.00038966939669046</v>
      </c>
      <c r="G21" s="123"/>
      <c r="H21" s="123"/>
      <c r="I21" s="123"/>
    </row>
    <row r="22" ht="42.7" customHeight="1">
      <c r="A22" s="179">
        <f>IF(C22='Glad-base'!C21,1,2)</f>
        <v>1</v>
      </c>
      <c r="B22" s="180">
        <v>17</v>
      </c>
      <c r="C22" t="s" s="174">
        <v>18</v>
      </c>
      <c r="D22" s="93">
        <v>58.2</v>
      </c>
      <c r="E22" s="181">
        <f>'Aus70'!CB21</f>
        <v>2772.9333</v>
      </c>
      <c r="F22" s="123">
        <f>D22/E22</f>
        <v>0.0209886043778983</v>
      </c>
      <c r="G22" s="123"/>
      <c r="H22" s="123"/>
      <c r="I22" s="123"/>
    </row>
    <row r="23" ht="57.7" customHeight="1">
      <c r="A23" s="179">
        <f>IF(C23='Glad-base'!C22,1,2)</f>
        <v>1</v>
      </c>
      <c r="B23" s="180">
        <v>18</v>
      </c>
      <c r="C23" t="s" s="174">
        <v>19</v>
      </c>
      <c r="D23" s="93">
        <v>267.6</v>
      </c>
      <c r="E23" s="181">
        <f>'Aus70'!CB22</f>
        <v>6479.1924</v>
      </c>
      <c r="F23" s="123">
        <f>D23/E23</f>
        <v>0.0413014436799253</v>
      </c>
      <c r="G23" s="123"/>
      <c r="H23" s="123"/>
      <c r="I23" s="123"/>
    </row>
    <row r="24" ht="57.7" customHeight="1">
      <c r="A24" s="179">
        <f>IF(C24='Glad-base'!C23,1,2)</f>
        <v>1</v>
      </c>
      <c r="B24" s="180">
        <v>19</v>
      </c>
      <c r="C24" t="s" s="174">
        <v>20</v>
      </c>
      <c r="D24" s="93">
        <v>1.2</v>
      </c>
      <c r="E24" s="93">
        <f>'Aus70'!CB23</f>
        <v>1457.143</v>
      </c>
      <c r="F24" s="123">
        <f>D24/E24</f>
        <v>0.000823529331026536</v>
      </c>
      <c r="G24" s="123"/>
      <c r="H24" s="123"/>
      <c r="I24" s="123"/>
    </row>
    <row r="25" ht="42.7" customHeight="1">
      <c r="A25" s="179">
        <f>IF(C25='Glad-base'!C24,1,2)</f>
        <v>1</v>
      </c>
      <c r="B25" s="180">
        <v>20</v>
      </c>
      <c r="C25" t="s" s="174">
        <v>21</v>
      </c>
      <c r="D25" s="93">
        <v>141.3</v>
      </c>
      <c r="E25" s="181">
        <f>'Aus70'!CB24</f>
        <v>1601.3247</v>
      </c>
      <c r="F25" s="123">
        <f>D25/E25</f>
        <v>0.0882394432559493</v>
      </c>
      <c r="G25" s="123"/>
      <c r="H25" s="123"/>
      <c r="I25" s="123"/>
    </row>
    <row r="26" ht="19" customHeight="1">
      <c r="A26" s="179">
        <f>IF(C26='Glad-base'!C25,1,2)</f>
        <v>1</v>
      </c>
      <c r="B26" s="180">
        <v>21</v>
      </c>
      <c r="C26" t="s" s="185">
        <v>251</v>
      </c>
      <c r="D26" s="64">
        <v>606.749473</v>
      </c>
      <c r="E26" s="181">
        <f>'Aus70'!CB25</f>
        <v>35907.7062</v>
      </c>
      <c r="F26" s="123">
        <f>D26/E26</f>
        <v>0.0168974723592898</v>
      </c>
      <c r="G26" s="123"/>
      <c r="H26" s="123"/>
      <c r="I26" s="123"/>
    </row>
    <row r="27" ht="42.7" customHeight="1">
      <c r="A27" s="179">
        <f>IF(C27='Glad-base'!C26,1,2)</f>
        <v>1</v>
      </c>
      <c r="B27" s="180">
        <v>22</v>
      </c>
      <c r="C27" t="s" s="174">
        <v>23</v>
      </c>
      <c r="D27" s="73">
        <v>180</v>
      </c>
      <c r="E27" s="181">
        <f>'Aus70'!CB26</f>
        <v>1682.2783</v>
      </c>
      <c r="F27" s="123">
        <f>D27/E27</f>
        <v>0.106997754176583</v>
      </c>
      <c r="G27" s="123"/>
      <c r="H27" s="123"/>
      <c r="I27" s="123"/>
    </row>
    <row r="28" ht="42.7" customHeight="1">
      <c r="A28" s="179">
        <f>IF(C28='Glad-base'!C27,1,2)</f>
        <v>1</v>
      </c>
      <c r="B28" s="180">
        <v>23</v>
      </c>
      <c r="C28" t="s" s="174">
        <v>24</v>
      </c>
      <c r="D28" s="73">
        <v>30</v>
      </c>
      <c r="E28" s="181">
        <f>'Aus70'!CB27</f>
        <v>4319.1716</v>
      </c>
      <c r="F28" s="123">
        <f>D28/E28</f>
        <v>0.00694577636137448</v>
      </c>
      <c r="G28" s="123"/>
      <c r="H28" s="123"/>
      <c r="I28" s="123"/>
    </row>
    <row r="29" ht="42.7" customHeight="1">
      <c r="A29" s="179">
        <f>IF(C29='Glad-base'!C28,1,2)</f>
        <v>1</v>
      </c>
      <c r="B29" s="184">
        <v>24</v>
      </c>
      <c r="C29" t="s" s="174">
        <v>25</v>
      </c>
      <c r="D29" s="73">
        <v>40</v>
      </c>
      <c r="E29" s="93">
        <f>'Aus70'!CB28</f>
        <v>6296.976</v>
      </c>
      <c r="F29" s="123">
        <f>D29/E29</f>
        <v>0.00635225543181362</v>
      </c>
      <c r="G29" s="123"/>
      <c r="H29" s="123"/>
      <c r="I29" s="123"/>
    </row>
    <row r="30" ht="42.7" customHeight="1">
      <c r="A30" s="179">
        <f>IF(C30='Glad-base'!C29,1,2)</f>
        <v>1</v>
      </c>
      <c r="B30" s="180">
        <v>25</v>
      </c>
      <c r="C30" t="s" s="174">
        <v>26</v>
      </c>
      <c r="D30" s="93">
        <v>0.3</v>
      </c>
      <c r="E30" s="181">
        <f>'Aus70'!CB29</f>
        <v>901.2636</v>
      </c>
      <c r="F30" s="123">
        <f>D30/E30</f>
        <v>0.000332865989484098</v>
      </c>
      <c r="G30" s="123"/>
      <c r="H30" s="123"/>
      <c r="I30" s="123"/>
    </row>
    <row r="31" ht="19" customHeight="1">
      <c r="A31" s="179">
        <f>IF(C31='Glad-base'!C30,1,2)</f>
        <v>1</v>
      </c>
      <c r="B31" s="180">
        <v>26</v>
      </c>
      <c r="C31" t="s" s="174">
        <v>27</v>
      </c>
      <c r="D31" s="188">
        <f>233.4-180</f>
        <v>53.4</v>
      </c>
      <c r="E31" s="181">
        <f>'Aus70'!CB30</f>
        <v>344.5251</v>
      </c>
      <c r="F31" s="123">
        <f>D31/E31</f>
        <v>0.154995964009589</v>
      </c>
      <c r="G31" s="123"/>
      <c r="H31" s="123"/>
      <c r="I31" s="123"/>
    </row>
    <row r="32" ht="19" customHeight="1">
      <c r="A32" s="179">
        <f>IF(C32='Glad-base'!C31,1,2)</f>
        <v>1</v>
      </c>
      <c r="B32" s="180">
        <v>27</v>
      </c>
      <c r="C32" t="s" s="174">
        <v>28</v>
      </c>
      <c r="D32" s="93">
        <v>0.2</v>
      </c>
      <c r="E32" s="181">
        <f>'Aus70'!CB31</f>
        <v>30.8484</v>
      </c>
      <c r="F32" s="123">
        <f>D32/E32</f>
        <v>0.00648331842170096</v>
      </c>
      <c r="G32" s="123"/>
      <c r="H32" s="123"/>
      <c r="I32" s="123"/>
    </row>
    <row r="33" ht="42.7" customHeight="1">
      <c r="A33" s="179">
        <f>IF(C33='Glad-base'!C32,1,2)</f>
        <v>1</v>
      </c>
      <c r="B33" s="180">
        <v>28</v>
      </c>
      <c r="C33" t="s" s="174">
        <v>29</v>
      </c>
      <c r="D33" s="93">
        <v>3</v>
      </c>
      <c r="E33" s="181">
        <f>'Aus70'!CB32</f>
        <v>93.95780000000001</v>
      </c>
      <c r="F33" s="123">
        <f>D33/E33</f>
        <v>0.0319292278022687</v>
      </c>
      <c r="G33" s="123"/>
      <c r="H33" s="123"/>
      <c r="I33" s="123"/>
    </row>
    <row r="34" ht="42.7" customHeight="1">
      <c r="A34" s="179">
        <f>IF(C34='Glad-base'!C33,1,2)</f>
        <v>1</v>
      </c>
      <c r="B34" s="180">
        <v>29</v>
      </c>
      <c r="C34" t="s" s="174">
        <v>30</v>
      </c>
      <c r="D34" s="93">
        <v>37.7</v>
      </c>
      <c r="E34" s="181">
        <f>'Aus70'!CB33</f>
        <v>11.6825</v>
      </c>
      <c r="F34" s="123">
        <f>D34/E34</f>
        <v>3.22704900492189</v>
      </c>
      <c r="G34" s="123"/>
      <c r="H34" s="123"/>
      <c r="I34" s="123"/>
    </row>
    <row r="35" ht="27.7" customHeight="1">
      <c r="A35" s="179">
        <f>IF(C35='Glad-base'!C34,1,2)</f>
        <v>1</v>
      </c>
      <c r="B35" s="180">
        <v>30</v>
      </c>
      <c r="C35" t="s" s="174">
        <v>31</v>
      </c>
      <c r="D35" s="93">
        <v>0.4</v>
      </c>
      <c r="E35" s="181">
        <f>'Aus70'!CB34</f>
        <v>380.8384</v>
      </c>
      <c r="F35" s="123">
        <f>D35/E35</f>
        <v>0.0010503142540248</v>
      </c>
      <c r="G35" s="123"/>
      <c r="H35" s="123"/>
      <c r="I35" s="123"/>
    </row>
    <row r="36" ht="42.7" customHeight="1">
      <c r="A36" s="179">
        <f>IF(C36='Glad-base'!C35,1,2)</f>
        <v>1</v>
      </c>
      <c r="B36" s="180">
        <v>31</v>
      </c>
      <c r="C36" t="s" s="174">
        <v>32</v>
      </c>
      <c r="D36" s="93">
        <v>3.3</v>
      </c>
      <c r="E36" s="181">
        <f>'Aus70'!CB35</f>
        <v>282.0807</v>
      </c>
      <c r="F36" s="123">
        <f>D36/E36</f>
        <v>0.0116987798172651</v>
      </c>
      <c r="G36" s="123"/>
      <c r="H36" s="123"/>
      <c r="I36" s="123"/>
    </row>
    <row r="37" ht="27.7" customHeight="1">
      <c r="A37" s="179">
        <f>IF(C37='Glad-base'!C36,1,2)</f>
        <v>1</v>
      </c>
      <c r="B37" s="184">
        <v>32</v>
      </c>
      <c r="C37" t="s" s="174">
        <v>33</v>
      </c>
      <c r="D37" s="93">
        <v>3.2</v>
      </c>
      <c r="E37" s="181">
        <f>'Aus70'!CB36</f>
        <v>1035.5088</v>
      </c>
      <c r="F37" s="123">
        <f>D37/E37</f>
        <v>0.00309026828164087</v>
      </c>
      <c r="G37" s="123"/>
      <c r="H37" s="123"/>
      <c r="I37" s="123"/>
    </row>
    <row r="38" ht="19" customHeight="1">
      <c r="A38" s="179">
        <f>IF(C38='Glad-base'!C37,1,2)</f>
        <v>1</v>
      </c>
      <c r="B38" s="180">
        <v>33</v>
      </c>
      <c r="C38" t="s" s="174">
        <v>34</v>
      </c>
      <c r="D38" s="93">
        <v>60.6</v>
      </c>
      <c r="E38" s="93">
        <f>'Aus70'!CB37</f>
        <v>17283.896</v>
      </c>
      <c r="F38" s="123">
        <f>D38/E38</f>
        <v>0.0035061539365893</v>
      </c>
      <c r="G38" s="123"/>
      <c r="H38" s="123"/>
      <c r="I38" s="123"/>
    </row>
    <row r="39" ht="19" customHeight="1">
      <c r="A39" s="179">
        <f>IF(C39='Glad-base'!C38,1,2)</f>
        <v>1</v>
      </c>
      <c r="B39" s="180">
        <v>34</v>
      </c>
      <c r="C39" t="s" s="174">
        <v>35</v>
      </c>
      <c r="D39" s="93">
        <v>64.3</v>
      </c>
      <c r="E39" s="181">
        <f>'Aus70'!CB38</f>
        <v>4934.9882</v>
      </c>
      <c r="F39" s="123">
        <f>D39/E39</f>
        <v>0.0130294131199746</v>
      </c>
      <c r="G39" s="123"/>
      <c r="H39" s="123"/>
      <c r="I39" s="123"/>
    </row>
    <row r="40" ht="19" customHeight="1">
      <c r="A40" s="179">
        <f>IF(C40='Glad-base'!C39,1,2)</f>
        <v>1</v>
      </c>
      <c r="B40" s="180">
        <v>35</v>
      </c>
      <c r="C40" t="s" s="174">
        <v>36</v>
      </c>
      <c r="D40" s="93">
        <v>44.5</v>
      </c>
      <c r="E40" s="181">
        <f>'Aus70'!CB39</f>
        <v>6830.9994</v>
      </c>
      <c r="F40" s="123">
        <f>D40/E40</f>
        <v>0.00651442013009107</v>
      </c>
      <c r="G40" s="123"/>
      <c r="H40" s="123"/>
      <c r="I40" s="123"/>
    </row>
    <row r="41" ht="27.7" customHeight="1">
      <c r="A41" s="179">
        <f>IF(C41='Glad-base'!C40,1,2)</f>
        <v>1</v>
      </c>
      <c r="B41" s="180">
        <v>36</v>
      </c>
      <c r="C41" t="s" s="174">
        <v>37</v>
      </c>
      <c r="D41" s="93">
        <v>21.4</v>
      </c>
      <c r="E41" s="181">
        <f>'Aus70'!CB40</f>
        <v>5506.4013</v>
      </c>
      <c r="F41" s="123">
        <f>D41/E41</f>
        <v>0.00388638583243107</v>
      </c>
      <c r="G41" s="123"/>
      <c r="H41" s="123"/>
      <c r="I41" s="123"/>
    </row>
    <row r="42" ht="19" customHeight="1">
      <c r="A42" s="179">
        <f>IF(C42='Glad-base'!C41,1,2)</f>
        <v>1</v>
      </c>
      <c r="B42" s="180">
        <v>37</v>
      </c>
      <c r="C42" t="s" s="174">
        <v>38</v>
      </c>
      <c r="D42" s="93">
        <v>37</v>
      </c>
      <c r="E42" s="93">
        <f>'Aus70'!CB41</f>
        <v>8727.089</v>
      </c>
      <c r="F42" s="123">
        <f>D42/E42</f>
        <v>0.00423967258727395</v>
      </c>
      <c r="G42" s="123"/>
      <c r="H42" s="123"/>
      <c r="I42" s="123"/>
    </row>
    <row r="43" ht="19" customHeight="1">
      <c r="A43" s="179">
        <f>IF(C43='Glad-base'!C42,1,2)</f>
        <v>1</v>
      </c>
      <c r="B43" s="180">
        <v>38</v>
      </c>
      <c r="C43" t="s" s="174">
        <v>39</v>
      </c>
      <c r="D43" s="93">
        <v>147.6</v>
      </c>
      <c r="E43" s="181">
        <f>'Aus70'!CB42</f>
        <v>6023.5831</v>
      </c>
      <c r="F43" s="123">
        <f>D43/E43</f>
        <v>0.0245036878465244</v>
      </c>
      <c r="G43" s="123"/>
      <c r="H43" s="123"/>
      <c r="I43" s="123"/>
    </row>
    <row r="44" ht="22" customHeight="1">
      <c r="A44" s="179">
        <f>IF(C44='Glad-base'!C43,1,2)</f>
        <v>1</v>
      </c>
      <c r="B44" s="180">
        <v>39</v>
      </c>
      <c r="C44" t="s" s="189">
        <v>40</v>
      </c>
      <c r="D44" s="93">
        <v>68.7</v>
      </c>
      <c r="E44" s="93">
        <f>'Aus70'!CB43</f>
        <v>981.417</v>
      </c>
      <c r="F44" s="123">
        <f>D44/E44</f>
        <v>0.070000825337242</v>
      </c>
      <c r="G44" s="123"/>
      <c r="H44" s="123"/>
      <c r="I44" s="123"/>
    </row>
    <row r="45" ht="27.7" customHeight="1">
      <c r="A45" s="179">
        <f>IF(C45='Glad-base'!C44,1,2)</f>
        <v>1</v>
      </c>
      <c r="B45" s="184">
        <v>40</v>
      </c>
      <c r="C45" t="s" s="174">
        <v>41</v>
      </c>
      <c r="D45" s="93">
        <v>4.7</v>
      </c>
      <c r="E45" s="181">
        <f>'Aus70'!CB44</f>
        <v>5564.9064</v>
      </c>
      <c r="F45" s="123">
        <f>D45/E45</f>
        <v>0.000844578446099291</v>
      </c>
      <c r="G45" s="123"/>
      <c r="H45" s="123"/>
      <c r="I45" s="123"/>
    </row>
    <row r="46" ht="33" customHeight="1">
      <c r="A46" s="179">
        <f>IF(C46='Glad-base'!C45,1,2)</f>
        <v>1</v>
      </c>
      <c r="B46" s="180">
        <v>41</v>
      </c>
      <c r="C46" t="s" s="189">
        <v>42</v>
      </c>
      <c r="D46" s="93">
        <v>6.9</v>
      </c>
      <c r="E46" s="181">
        <f>'Aus70'!CB45</f>
        <v>1706.9131</v>
      </c>
      <c r="F46" s="123">
        <f>D46/E46</f>
        <v>0.00404238505170533</v>
      </c>
      <c r="G46" s="123"/>
      <c r="H46" s="123"/>
      <c r="I46" s="123"/>
    </row>
    <row r="47" ht="33" customHeight="1">
      <c r="A47" s="179">
        <f>IF(C47='Glad-base'!C46,1,2)</f>
        <v>1</v>
      </c>
      <c r="B47" s="180">
        <v>42</v>
      </c>
      <c r="C47" t="s" s="189">
        <v>43</v>
      </c>
      <c r="D47" s="93">
        <v>427.7</v>
      </c>
      <c r="E47" s="93">
        <f>'Aus70'!CB46</f>
        <v>3339.695</v>
      </c>
      <c r="F47" s="123">
        <f>D47/E47</f>
        <v>0.12806558682754</v>
      </c>
      <c r="G47" s="123"/>
      <c r="H47" s="123"/>
      <c r="I47" s="123"/>
    </row>
    <row r="48" ht="57.7" customHeight="1">
      <c r="A48" s="179">
        <f>IF(C48='Glad-base'!C47,1,2)</f>
        <v>1</v>
      </c>
      <c r="B48" s="180">
        <v>43</v>
      </c>
      <c r="C48" t="s" s="174">
        <v>44</v>
      </c>
      <c r="D48" s="93">
        <v>1</v>
      </c>
      <c r="E48" s="181">
        <f>'Aus70'!CB47</f>
        <v>1442.0889</v>
      </c>
      <c r="F48" s="123">
        <f>D48/E48</f>
        <v>0.00069343852518385</v>
      </c>
      <c r="G48" s="123"/>
      <c r="H48" s="123"/>
      <c r="I48" s="123"/>
    </row>
    <row r="49" ht="22" customHeight="1">
      <c r="A49" s="179">
        <f>IF(C49='Glad-base'!C48,1,2)</f>
        <v>1</v>
      </c>
      <c r="B49" s="180">
        <v>44</v>
      </c>
      <c r="C49" t="s" s="189">
        <v>45</v>
      </c>
      <c r="D49" s="93">
        <v>0.5</v>
      </c>
      <c r="E49" s="181">
        <f>'Aus70'!CB48</f>
        <v>377.3057</v>
      </c>
      <c r="F49" s="123">
        <f>D49/E49</f>
        <v>0.00132518538680969</v>
      </c>
      <c r="G49" s="123"/>
      <c r="H49" s="123"/>
      <c r="I49" s="123"/>
    </row>
    <row r="50" ht="27.7" customHeight="1">
      <c r="A50" s="179">
        <f>IF(C50='Glad-base'!C49,1,2)</f>
        <v>1</v>
      </c>
      <c r="B50" s="180">
        <v>45</v>
      </c>
      <c r="C50" t="s" s="174">
        <v>46</v>
      </c>
      <c r="D50" s="93">
        <v>0.3</v>
      </c>
      <c r="E50" s="93">
        <f>'Aus70'!CB49</f>
        <v>218.762</v>
      </c>
      <c r="F50" s="123">
        <f>D50/E50</f>
        <v>0.00137135334290233</v>
      </c>
      <c r="G50" s="123"/>
      <c r="H50" s="123"/>
      <c r="I50" s="123"/>
    </row>
    <row r="51" ht="77" customHeight="1">
      <c r="A51" s="179">
        <f>IF(C51='Glad-base'!C50,1,2)</f>
        <v>1</v>
      </c>
      <c r="B51" s="180">
        <v>46</v>
      </c>
      <c r="C51" t="s" s="189">
        <v>47</v>
      </c>
      <c r="D51" s="93">
        <v>0</v>
      </c>
      <c r="E51" s="181">
        <f>'Aus70'!CB50</f>
        <v>401.0049</v>
      </c>
      <c r="F51" s="123">
        <f>D51/E51</f>
        <v>0</v>
      </c>
      <c r="G51" s="123"/>
      <c r="H51" s="123"/>
      <c r="I51" s="123"/>
    </row>
    <row r="52" ht="27.7" customHeight="1">
      <c r="A52" s="179">
        <f>IF(C52='Glad-base'!C51,1,2)</f>
        <v>1</v>
      </c>
      <c r="B52" s="180">
        <v>47</v>
      </c>
      <c r="C52" t="s" s="174">
        <v>48</v>
      </c>
      <c r="D52" s="93">
        <v>1.5</v>
      </c>
      <c r="E52" s="181">
        <f>'Aus70'!CB51</f>
        <v>1517.6388</v>
      </c>
      <c r="F52" s="123">
        <f>D52/E52</f>
        <v>0.000988377471635543</v>
      </c>
      <c r="G52" s="123"/>
      <c r="H52" s="123"/>
      <c r="I52" s="123"/>
    </row>
    <row r="53" ht="33" customHeight="1">
      <c r="A53" s="179">
        <f>IF(C53='Glad-base'!C52,1,2)</f>
        <v>1</v>
      </c>
      <c r="B53" s="184">
        <v>48</v>
      </c>
      <c r="C53" t="s" s="189">
        <v>49</v>
      </c>
      <c r="D53" s="93">
        <v>1</v>
      </c>
      <c r="E53" s="181">
        <f>'Aus70'!CB52</f>
        <v>111.5431</v>
      </c>
      <c r="F53" s="123">
        <f>D53/E53</f>
        <v>0.008965144415028809</v>
      </c>
      <c r="G53" s="123"/>
      <c r="H53" s="123"/>
      <c r="I53" s="123"/>
    </row>
    <row r="54" ht="19" customHeight="1">
      <c r="A54" s="179">
        <f>IF(C54='Glad-base'!C53,1,2)</f>
        <v>1</v>
      </c>
      <c r="B54" s="180">
        <v>49</v>
      </c>
      <c r="C54" t="s" s="174">
        <v>50</v>
      </c>
      <c r="D54" s="93">
        <v>7.6</v>
      </c>
      <c r="E54" s="181">
        <f>'Aus70'!CB53</f>
        <v>3300.1219</v>
      </c>
      <c r="F54" s="123">
        <f>D54/E54</f>
        <v>0.0023029452336291</v>
      </c>
      <c r="G54" s="123"/>
      <c r="H54" s="123"/>
      <c r="I54" s="123"/>
    </row>
    <row r="55" ht="42.7" customHeight="1">
      <c r="A55" s="179">
        <f>IF(C55='Glad-base'!C54,1,2)</f>
        <v>1</v>
      </c>
      <c r="B55" s="180">
        <v>50</v>
      </c>
      <c r="C55" t="s" s="174">
        <v>51</v>
      </c>
      <c r="D55" s="93">
        <v>1</v>
      </c>
      <c r="E55" s="181">
        <f>'Aus70'!CB54</f>
        <v>388.3462</v>
      </c>
      <c r="F55" s="123">
        <f>D55/E55</f>
        <v>0.00257502197781258</v>
      </c>
      <c r="G55" s="123"/>
      <c r="H55" s="123"/>
      <c r="I55" s="123"/>
    </row>
    <row r="56" ht="42.7" customHeight="1">
      <c r="A56" s="179">
        <f>IF(C56='Glad-base'!C55,1,2)</f>
        <v>1</v>
      </c>
      <c r="B56" s="180">
        <v>51</v>
      </c>
      <c r="C56" t="s" s="174">
        <v>52</v>
      </c>
      <c r="D56" s="93">
        <v>2.2</v>
      </c>
      <c r="E56" s="181">
        <f>'Aus70'!CB55</f>
        <v>1027.4125</v>
      </c>
      <c r="F56" s="123">
        <f>D56/E56</f>
        <v>0.00214130157069337</v>
      </c>
      <c r="G56" s="123"/>
      <c r="H56" s="123"/>
      <c r="I56" s="123"/>
    </row>
    <row r="57" ht="42.7" customHeight="1">
      <c r="A57" s="179">
        <f>IF(C57='Glad-base'!C56,1,2)</f>
        <v>1</v>
      </c>
      <c r="B57" s="180">
        <v>52</v>
      </c>
      <c r="C57" t="s" s="174">
        <v>53</v>
      </c>
      <c r="D57" s="93">
        <v>12</v>
      </c>
      <c r="E57" s="181">
        <f>'Aus70'!CB56</f>
        <v>1199.5155</v>
      </c>
      <c r="F57" s="123">
        <f>D57/E57</f>
        <v>0.0100040391307991</v>
      </c>
      <c r="G57" s="123"/>
      <c r="H57" s="123"/>
      <c r="I57" s="123"/>
    </row>
    <row r="58" ht="33" customHeight="1">
      <c r="A58" s="179">
        <f>IF(C58='Glad-base'!C57,1,2)</f>
        <v>1</v>
      </c>
      <c r="B58" s="180">
        <v>53</v>
      </c>
      <c r="C58" t="s" s="189">
        <v>54</v>
      </c>
      <c r="D58" s="93">
        <v>23</v>
      </c>
      <c r="E58" s="181">
        <f>'Aus70'!CB57</f>
        <v>2887.4382</v>
      </c>
      <c r="F58" s="123">
        <f>D58/E58</f>
        <v>0.007965538448580479</v>
      </c>
      <c r="G58" s="123"/>
      <c r="H58" s="123"/>
      <c r="I58" s="123"/>
    </row>
    <row r="59" ht="33" customHeight="1">
      <c r="A59" s="179">
        <f>IF(C59='Glad-base'!C58,1,2)</f>
        <v>1</v>
      </c>
      <c r="B59" s="180">
        <v>54</v>
      </c>
      <c r="C59" t="s" s="189">
        <v>55</v>
      </c>
      <c r="D59" s="93">
        <v>124.4</v>
      </c>
      <c r="E59" s="93">
        <f>'Aus70'!CB58</f>
        <v>7220.049</v>
      </c>
      <c r="F59" s="123">
        <f>D59/E59</f>
        <v>0.0172297999639615</v>
      </c>
      <c r="G59" s="123"/>
      <c r="H59" s="123"/>
      <c r="I59" s="123"/>
    </row>
    <row r="60" ht="33" customHeight="1">
      <c r="A60" s="179">
        <f>IF(C60='Glad-base'!C59,1,2)</f>
        <v>1</v>
      </c>
      <c r="B60" s="180">
        <v>55</v>
      </c>
      <c r="C60" t="s" s="189">
        <v>56</v>
      </c>
      <c r="D60" s="93">
        <v>0.5</v>
      </c>
      <c r="E60" s="181">
        <f>'Aus70'!CB59</f>
        <v>1889.7894</v>
      </c>
      <c r="F60" s="123">
        <f>D60/E60</f>
        <v>0.000264579746293423</v>
      </c>
      <c r="G60" s="123"/>
      <c r="H60" s="123"/>
      <c r="I60" s="123"/>
    </row>
    <row r="61" ht="55" customHeight="1">
      <c r="A61" s="179">
        <f>IF(C61='Glad-base'!C60,1,2)</f>
        <v>1</v>
      </c>
      <c r="B61" s="184">
        <v>56</v>
      </c>
      <c r="C61" t="s" s="189">
        <v>57</v>
      </c>
      <c r="D61" s="93">
        <v>13.9</v>
      </c>
      <c r="E61" s="181">
        <f>'Aus70'!CB60</f>
        <v>2428.3162</v>
      </c>
      <c r="F61" s="123">
        <f>D61/E61</f>
        <v>0.00572413098425979</v>
      </c>
      <c r="G61" s="123"/>
      <c r="H61" s="123"/>
      <c r="I61" s="123"/>
    </row>
    <row r="62" ht="57.7" customHeight="1">
      <c r="A62" s="179">
        <f>IF(C62='Glad-base'!C61,1,2)</f>
        <v>1</v>
      </c>
      <c r="B62" s="180">
        <v>57</v>
      </c>
      <c r="C62" t="s" s="174">
        <v>58</v>
      </c>
      <c r="D62" s="93">
        <v>2.3</v>
      </c>
      <c r="E62" s="181">
        <f>'Aus70'!CB61</f>
        <v>32.3429</v>
      </c>
      <c r="F62" s="123">
        <f>D62/E62</f>
        <v>0.0711129799739665</v>
      </c>
      <c r="G62" s="123"/>
      <c r="H62" s="123"/>
      <c r="I62" s="123"/>
    </row>
    <row r="63" ht="44" customHeight="1">
      <c r="A63" s="179">
        <f>IF(C63='Glad-base'!C62,1,2)</f>
        <v>1</v>
      </c>
      <c r="B63" s="180">
        <v>58</v>
      </c>
      <c r="C63" t="s" s="189">
        <v>59</v>
      </c>
      <c r="D63" s="93">
        <v>6.5</v>
      </c>
      <c r="E63" s="181">
        <f>'Aus70'!CB62</f>
        <v>164.7519</v>
      </c>
      <c r="F63" s="123">
        <f>D63/E63</f>
        <v>0.0394532627544811</v>
      </c>
      <c r="G63" s="123"/>
      <c r="H63" s="123"/>
      <c r="I63" s="123"/>
    </row>
    <row r="64" ht="19" customHeight="1">
      <c r="A64" s="179">
        <f>IF(C64='Glad-base'!C63,1,2)</f>
        <v>1</v>
      </c>
      <c r="B64" s="180">
        <v>59</v>
      </c>
      <c r="C64" t="s" s="174">
        <v>60</v>
      </c>
      <c r="D64" s="93">
        <v>0.1</v>
      </c>
      <c r="E64" s="181">
        <f>'Aus70'!CB63</f>
        <v>111.2236</v>
      </c>
      <c r="F64" s="123">
        <f>D64/E64</f>
        <v>0.000899089761525432</v>
      </c>
      <c r="G64" s="123"/>
      <c r="H64" s="123"/>
      <c r="I64" s="123"/>
    </row>
    <row r="65" ht="22" customHeight="1">
      <c r="A65" s="179">
        <f>IF(C65='Glad-base'!C64,1,2)</f>
        <v>1</v>
      </c>
      <c r="B65" s="180">
        <v>60</v>
      </c>
      <c r="C65" t="s" s="189">
        <v>61</v>
      </c>
      <c r="D65" s="93">
        <v>4</v>
      </c>
      <c r="E65" s="181">
        <f>'Aus70'!CB64</f>
        <v>46.4032</v>
      </c>
      <c r="F65" s="123">
        <f>D65/E65</f>
        <v>0.0862009516585063</v>
      </c>
      <c r="G65" s="123"/>
      <c r="H65" s="123"/>
      <c r="I65" s="123"/>
    </row>
    <row r="66" ht="27.7" customHeight="1">
      <c r="A66" s="179">
        <f>IF(C66='Glad-base'!C65,1,2)</f>
        <v>1</v>
      </c>
      <c r="B66" s="180">
        <v>61</v>
      </c>
      <c r="C66" t="s" s="174">
        <v>62</v>
      </c>
      <c r="D66" s="93">
        <v>85.7</v>
      </c>
      <c r="E66" s="181">
        <f>'Aus70'!CB65</f>
        <v>516.0753</v>
      </c>
      <c r="F66" s="123">
        <f>D66/E66</f>
        <v>0.166061037991936</v>
      </c>
      <c r="G66" s="123"/>
      <c r="H66" s="123"/>
      <c r="I66" s="123"/>
    </row>
    <row r="67" ht="27.7" customHeight="1">
      <c r="A67" s="179">
        <f>IF(C67='Glad-base'!C66,1,2)</f>
        <v>1</v>
      </c>
      <c r="B67" s="180">
        <v>62</v>
      </c>
      <c r="C67" t="s" s="174">
        <v>63</v>
      </c>
      <c r="D67" s="93">
        <v>10.9</v>
      </c>
      <c r="E67" s="181">
        <f>'Aus70'!CB66</f>
        <v>12489.1339</v>
      </c>
      <c r="F67" s="123">
        <f>D67/E67</f>
        <v>0.000872758678646243</v>
      </c>
      <c r="G67" s="123"/>
      <c r="H67" s="123"/>
      <c r="I67" s="123"/>
    </row>
    <row r="68" ht="42.7" customHeight="1">
      <c r="A68" s="179">
        <f>IF(C68='Glad-base'!C67,1,2)</f>
        <v>1</v>
      </c>
      <c r="B68" s="180">
        <v>63</v>
      </c>
      <c r="C68" t="s" s="174">
        <v>64</v>
      </c>
      <c r="D68" s="93">
        <v>0.8</v>
      </c>
      <c r="E68" s="181">
        <f>'Aus70'!CB67</f>
        <v>668.6156999999999</v>
      </c>
      <c r="F68" s="123">
        <f>D68/E68</f>
        <v>0.00119650196667533</v>
      </c>
      <c r="G68" s="123"/>
      <c r="H68" s="123"/>
      <c r="I68" s="123"/>
    </row>
    <row r="69" ht="22" customHeight="1">
      <c r="A69" s="179">
        <f>IF(C69='Glad-base'!C68,1,2)</f>
        <v>1</v>
      </c>
      <c r="B69" s="184">
        <v>64</v>
      </c>
      <c r="C69" t="s" s="189">
        <v>65</v>
      </c>
      <c r="D69" s="93">
        <v>39.9</v>
      </c>
      <c r="E69" s="181">
        <f>'Aus70'!CB68</f>
        <v>482.4847</v>
      </c>
      <c r="F69" s="123">
        <f>D69/E69</f>
        <v>0.08269692282470301</v>
      </c>
      <c r="G69" s="123"/>
      <c r="H69" s="123"/>
      <c r="I69" s="123"/>
    </row>
    <row r="70" ht="44" customHeight="1">
      <c r="A70" s="179">
        <f>IF(C70='Glad-base'!C69,1,2)</f>
        <v>1</v>
      </c>
      <c r="B70" s="180">
        <v>65</v>
      </c>
      <c r="C70" t="s" s="189">
        <v>66</v>
      </c>
      <c r="D70" s="93">
        <v>5</v>
      </c>
      <c r="E70" s="181">
        <f>'Aus70'!CB69</f>
        <v>136.8924</v>
      </c>
      <c r="F70" s="123">
        <f>D70/E70</f>
        <v>0.0365250371824879</v>
      </c>
      <c r="G70" s="123"/>
      <c r="H70" s="123"/>
      <c r="I70" s="123"/>
    </row>
    <row r="71" ht="33" customHeight="1">
      <c r="A71" s="179">
        <f>IF(C71='Glad-base'!C70,1,2)</f>
        <v>1</v>
      </c>
      <c r="B71" s="180">
        <v>66</v>
      </c>
      <c r="C71" t="s" s="189">
        <v>67</v>
      </c>
      <c r="D71" s="93">
        <v>0.4</v>
      </c>
      <c r="E71" s="181">
        <f>'Aus70'!CB70</f>
        <v>371.9905</v>
      </c>
      <c r="F71" s="123">
        <f>D71/E71</f>
        <v>0.00107529627772752</v>
      </c>
      <c r="G71" s="123"/>
      <c r="H71" s="123"/>
      <c r="I71" s="123"/>
    </row>
    <row r="72" ht="22" customHeight="1">
      <c r="A72" s="179">
        <f>IF(C72='Glad-base'!C71,1,2)</f>
        <v>1</v>
      </c>
      <c r="B72" s="180">
        <v>67</v>
      </c>
      <c r="C72" t="s" s="189">
        <v>68</v>
      </c>
      <c r="D72" s="93">
        <v>1.1</v>
      </c>
      <c r="E72" s="181">
        <f>'Aus70'!CB71</f>
        <v>738.7904</v>
      </c>
      <c r="F72" s="123">
        <f>D72/E72</f>
        <v>0.00148892026750754</v>
      </c>
      <c r="G72" s="123"/>
      <c r="H72" s="123"/>
      <c r="I72" s="123"/>
    </row>
    <row r="73" ht="19" customHeight="1">
      <c r="A73" s="179">
        <f>IF(C73='Glad-base'!C72,1,2)</f>
        <v>1</v>
      </c>
      <c r="B73" s="180">
        <v>68</v>
      </c>
      <c r="C73" t="s" s="174">
        <v>69</v>
      </c>
      <c r="D73" s="93">
        <v>0.3</v>
      </c>
      <c r="E73" s="181">
        <f>'Aus70'!CB72</f>
        <v>741.3178</v>
      </c>
      <c r="F73" s="123">
        <f>D73/E73</f>
        <v>0.000404684738448207</v>
      </c>
      <c r="G73" s="123"/>
      <c r="H73" s="123"/>
      <c r="I73" s="123"/>
    </row>
    <row r="74" ht="27.7" customHeight="1">
      <c r="A74" s="179">
        <f>IF(C74='Glad-base'!C73,1,2)</f>
        <v>1</v>
      </c>
      <c r="B74" s="180">
        <v>69</v>
      </c>
      <c r="C74" t="s" s="174">
        <v>70</v>
      </c>
      <c r="D74" s="93">
        <v>9.9</v>
      </c>
      <c r="E74" s="181">
        <f>'Aus70'!CB73</f>
        <v>98.41889999999999</v>
      </c>
      <c r="F74" s="123">
        <f>D74/E74</f>
        <v>0.100590435373693</v>
      </c>
      <c r="G74" s="123"/>
      <c r="H74" s="123"/>
      <c r="I74" s="123"/>
    </row>
    <row r="75" ht="27.7" customHeight="1">
      <c r="A75" s="179">
        <f>IF(C75='Glad-base'!C74,1,2)</f>
        <v>1</v>
      </c>
      <c r="B75" s="180">
        <v>70</v>
      </c>
      <c r="C75" t="s" s="174">
        <v>71</v>
      </c>
      <c r="D75" s="93">
        <v>3</v>
      </c>
      <c r="E75" s="181">
        <f>'Aus70'!CB74</f>
        <v>338.3064</v>
      </c>
      <c r="F75" s="123">
        <f>D75/E75</f>
        <v>0.00886770099531076</v>
      </c>
      <c r="G75" s="123"/>
      <c r="H75" s="123"/>
      <c r="I75" s="123"/>
    </row>
    <row r="76" ht="12.05" customHeight="1">
      <c r="A76" s="34"/>
      <c r="B76" s="122"/>
      <c r="C76" s="177"/>
      <c r="D76" s="178"/>
      <c r="E76" s="178"/>
      <c r="F76" s="178"/>
      <c r="G76" s="178"/>
      <c r="H76" s="178"/>
      <c r="I76" s="178"/>
    </row>
    <row r="77" ht="12.7" customHeight="1">
      <c r="A77" s="34"/>
      <c r="B77" s="122"/>
      <c r="C77" t="s" s="174">
        <v>272</v>
      </c>
      <c r="D77" s="93">
        <f>SUM(D6:D75)</f>
        <v>7194.418683</v>
      </c>
      <c r="E77" s="93">
        <f>SUM(E6:E75)</f>
        <v>305314.1922</v>
      </c>
      <c r="F77" s="123">
        <f>SUM(F6:F75)</f>
        <v>4.9706543422623</v>
      </c>
      <c r="G77" s="123">
        <f>SUM(G6:G75)</f>
        <v>1973.46921</v>
      </c>
      <c r="H77" s="123">
        <f>SUM(H6:H75)</f>
        <v>219.56</v>
      </c>
      <c r="I77" s="123">
        <f>SUM(I6:I75)</f>
        <v>2193.02921</v>
      </c>
    </row>
    <row r="78" ht="72.7" customHeight="1">
      <c r="A78" s="34"/>
      <c r="B78" s="122"/>
      <c r="C78" t="s" s="174">
        <v>273</v>
      </c>
      <c r="D78" s="178"/>
      <c r="E78" s="178"/>
      <c r="F78" s="178"/>
      <c r="G78" s="178"/>
      <c r="H78" s="178"/>
      <c r="I78" s="178"/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D82"/>
  <sheetViews>
    <sheetView workbookViewId="0" showGridLines="0" defaultGridColor="1">
      <pane topLeftCell="D5" xSplit="3" ySplit="4" activePane="bottomRight" state="frozen"/>
    </sheetView>
  </sheetViews>
  <sheetFormatPr defaultColWidth="8.33333" defaultRowHeight="19.9" customHeight="1" outlineLevelRow="0" outlineLevelCol="0"/>
  <cols>
    <col min="1" max="1" width="5" style="190" customWidth="1"/>
    <col min="2" max="2" width="3.5" style="190" customWidth="1"/>
    <col min="3" max="3" width="50.5625" style="190" customWidth="1"/>
    <col min="4" max="4" width="15.8516" style="190" customWidth="1"/>
    <col min="5" max="5" width="17.6719" style="190" customWidth="1"/>
    <col min="6" max="6" width="18.3516" style="190" customWidth="1"/>
    <col min="7" max="7" width="17.5" style="190" customWidth="1"/>
    <col min="8" max="9" width="17.6719" style="190" customWidth="1"/>
    <col min="10" max="11" width="15.8516" style="190" customWidth="1"/>
    <col min="12" max="12" width="16.6719" style="190" customWidth="1"/>
    <col min="13" max="15" width="16.8516" style="190" customWidth="1"/>
    <col min="16" max="17" width="17.6719" style="190" customWidth="1"/>
    <col min="18" max="19" width="18.6719" style="190" customWidth="1"/>
    <col min="20" max="20" width="16.8516" style="190" customWidth="1"/>
    <col min="21" max="21" width="15.8516" style="190" customWidth="1"/>
    <col min="22" max="22" width="17.6719" style="190" customWidth="1"/>
    <col min="23" max="23" width="16.6719" style="190" customWidth="1"/>
    <col min="24" max="24" width="15.8516" style="190" customWidth="1"/>
    <col min="25" max="26" width="16.8516" style="190" customWidth="1"/>
    <col min="27" max="27" width="17.6719" style="190" customWidth="1"/>
    <col min="28" max="28" width="18.6719" style="190" customWidth="1"/>
    <col min="29" max="29" width="15.8516" style="190" customWidth="1"/>
    <col min="30" max="30" width="18.6719" style="190" customWidth="1"/>
    <col min="31" max="32" width="16.8516" style="190" customWidth="1"/>
    <col min="33" max="35" width="15.8516" style="190" customWidth="1"/>
    <col min="36" max="36" width="16.8516" style="190" customWidth="1"/>
    <col min="37" max="40" width="15.8516" style="190" customWidth="1"/>
    <col min="41" max="41" width="17.3516" style="190" customWidth="1"/>
    <col min="42" max="42" width="16.6719" style="190" customWidth="1"/>
    <col min="43" max="45" width="16.8516" style="190" customWidth="1"/>
    <col min="46" max="47" width="17.6719" style="190" customWidth="1"/>
    <col min="48" max="48" width="18.6719" style="190" customWidth="1"/>
    <col min="49" max="49" width="19.5" style="190" customWidth="1"/>
    <col min="50" max="50" width="16.8516" style="190" customWidth="1"/>
    <col min="51" max="51" width="18.6719" style="190" customWidth="1"/>
    <col min="52" max="52" width="15.8516" style="190" customWidth="1"/>
    <col min="53" max="54" width="16.8516" style="190" customWidth="1"/>
    <col min="55" max="55" width="16.5" style="190" customWidth="1"/>
    <col min="56" max="57" width="15.8516" style="190" customWidth="1"/>
    <col min="58" max="58" width="17.6719" style="190" customWidth="1"/>
    <col min="59" max="61" width="16.8516" style="190" customWidth="1"/>
    <col min="62" max="62" width="17.6719" style="190" customWidth="1"/>
    <col min="63" max="63" width="16.8516" style="190" customWidth="1"/>
    <col min="64" max="64" width="15.8516" style="190" customWidth="1"/>
    <col min="65" max="65" width="16.8516" style="190" customWidth="1"/>
    <col min="66" max="66" width="17.6719" style="190" customWidth="1"/>
    <col min="67" max="67" width="16.8516" style="190" customWidth="1"/>
    <col min="68" max="68" width="16.6719" style="190" customWidth="1"/>
    <col min="69" max="69" width="18.6719" style="190" customWidth="1"/>
    <col min="70" max="71" width="17.6719" style="190" customWidth="1"/>
    <col min="72" max="73" width="16.8516" style="190" customWidth="1"/>
    <col min="74" max="74" width="18.6719" style="190" customWidth="1"/>
    <col min="75" max="75" width="37.6719" style="190" customWidth="1"/>
    <col min="76" max="76" width="44.6719" style="190" customWidth="1"/>
    <col min="77" max="77" width="32.8516" style="190" customWidth="1"/>
    <col min="78" max="78" width="43.1719" style="190" customWidth="1"/>
    <col min="79" max="79" width="43.6719" style="190" customWidth="1"/>
    <col min="80" max="80" width="21.3516" style="190" customWidth="1"/>
    <col min="81" max="81" width="26.1719" style="190" customWidth="1"/>
    <col min="82" max="82" width="15.8516" style="190" customWidth="1"/>
    <col min="83" max="16384" width="8.35156" style="19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ht="19" customHeight="1">
      <c r="A2" t="s" s="29">
        <v>1</v>
      </c>
      <c r="B2" s="30">
        <v>0</v>
      </c>
      <c r="C2" s="30"/>
      <c r="D2" t="s" s="29">
        <v>1</v>
      </c>
      <c r="E2" t="s" s="29">
        <v>1</v>
      </c>
      <c r="F2" t="s" s="29">
        <v>1</v>
      </c>
      <c r="G2" t="s" s="29">
        <v>1</v>
      </c>
      <c r="H2" t="s" s="29">
        <v>1</v>
      </c>
      <c r="I2" t="s" s="29">
        <v>1</v>
      </c>
      <c r="J2" t="s" s="29">
        <v>1</v>
      </c>
      <c r="K2" t="s" s="127">
        <v>1</v>
      </c>
      <c r="L2" t="s" s="29">
        <v>1</v>
      </c>
      <c r="M2" t="s" s="29">
        <v>1</v>
      </c>
      <c r="N2" t="s" s="29">
        <v>1</v>
      </c>
      <c r="O2" t="s" s="29">
        <v>1</v>
      </c>
      <c r="P2" t="s" s="29">
        <v>1</v>
      </c>
      <c r="Q2" t="s" s="29">
        <v>1</v>
      </c>
      <c r="R2" t="s" s="29">
        <v>1</v>
      </c>
      <c r="S2" t="s" s="29">
        <v>1</v>
      </c>
      <c r="T2" t="s" s="29">
        <v>1</v>
      </c>
      <c r="U2" t="s" s="29">
        <v>1</v>
      </c>
      <c r="V2" t="s" s="29">
        <v>1</v>
      </c>
      <c r="W2" t="s" s="29">
        <v>1</v>
      </c>
      <c r="X2" t="s" s="32">
        <v>1</v>
      </c>
      <c r="Y2" t="s" s="29">
        <v>1</v>
      </c>
      <c r="Z2" t="s" s="29">
        <v>1</v>
      </c>
      <c r="AA2" t="s" s="29">
        <v>1</v>
      </c>
      <c r="AB2" t="s" s="29">
        <v>1</v>
      </c>
      <c r="AC2" t="s" s="33">
        <v>1</v>
      </c>
      <c r="AD2" t="s" s="29">
        <v>1</v>
      </c>
      <c r="AE2" t="s" s="29">
        <v>1</v>
      </c>
      <c r="AF2" t="s" s="29">
        <v>1</v>
      </c>
      <c r="AG2" t="s" s="29">
        <v>1</v>
      </c>
      <c r="AH2" t="s" s="29">
        <v>1</v>
      </c>
      <c r="AI2" t="s" s="29">
        <v>1</v>
      </c>
      <c r="AJ2" t="s" s="29">
        <v>1</v>
      </c>
      <c r="AK2" t="s" s="29">
        <v>1</v>
      </c>
      <c r="AL2" t="s" s="29">
        <v>1</v>
      </c>
      <c r="AM2" t="s" s="29">
        <v>1</v>
      </c>
      <c r="AN2" t="s" s="29">
        <v>1</v>
      </c>
      <c r="AO2" t="s" s="29">
        <v>1</v>
      </c>
      <c r="AP2" t="s" s="29">
        <v>1</v>
      </c>
      <c r="AQ2" t="s" s="29">
        <v>1</v>
      </c>
      <c r="AR2" t="s" s="29">
        <v>1</v>
      </c>
      <c r="AS2" t="s" s="29">
        <v>1</v>
      </c>
      <c r="AT2" t="s" s="29">
        <v>1</v>
      </c>
      <c r="AU2" t="s" s="29">
        <v>1</v>
      </c>
      <c r="AV2" t="s" s="29">
        <v>1</v>
      </c>
      <c r="AW2" t="s" s="29">
        <v>1</v>
      </c>
      <c r="AX2" t="s" s="29">
        <v>1</v>
      </c>
      <c r="AY2" t="s" s="29">
        <v>1</v>
      </c>
      <c r="AZ2" t="s" s="29">
        <v>1</v>
      </c>
      <c r="BA2" t="s" s="29">
        <v>1</v>
      </c>
      <c r="BB2" t="s" s="29">
        <v>1</v>
      </c>
      <c r="BC2" t="s" s="29">
        <v>1</v>
      </c>
      <c r="BD2" t="s" s="29">
        <v>1</v>
      </c>
      <c r="BE2" t="s" s="29">
        <v>1</v>
      </c>
      <c r="BF2" t="s" s="29">
        <v>1</v>
      </c>
      <c r="BG2" t="s" s="29">
        <v>1</v>
      </c>
      <c r="BH2" t="s" s="29">
        <v>1</v>
      </c>
      <c r="BI2" t="s" s="29">
        <v>1</v>
      </c>
      <c r="BJ2" t="s" s="29">
        <v>1</v>
      </c>
      <c r="BK2" t="s" s="29">
        <v>1</v>
      </c>
      <c r="BL2" t="s" s="29">
        <v>1</v>
      </c>
      <c r="BM2" t="s" s="29">
        <v>1</v>
      </c>
      <c r="BN2" t="s" s="29">
        <v>1</v>
      </c>
      <c r="BO2" t="s" s="29">
        <v>1</v>
      </c>
      <c r="BP2" t="s" s="29">
        <v>1</v>
      </c>
      <c r="BQ2" t="s" s="29">
        <v>1</v>
      </c>
      <c r="BR2" t="s" s="29">
        <v>1</v>
      </c>
      <c r="BS2" t="s" s="29">
        <v>1</v>
      </c>
      <c r="BT2" t="s" s="29">
        <v>1</v>
      </c>
      <c r="BU2" t="s" s="29">
        <v>1</v>
      </c>
      <c r="BV2" s="30"/>
      <c r="BW2" t="s" s="29">
        <v>1</v>
      </c>
      <c r="BX2" t="s" s="29">
        <v>1</v>
      </c>
      <c r="BY2" t="s" s="29">
        <v>1</v>
      </c>
      <c r="BZ2" t="s" s="29">
        <v>1</v>
      </c>
      <c r="CA2" t="s" s="29">
        <v>1</v>
      </c>
      <c r="CB2" t="s" s="29">
        <v>1</v>
      </c>
      <c r="CC2" t="s" s="29">
        <v>1</v>
      </c>
      <c r="CD2" t="s" s="29">
        <v>1</v>
      </c>
    </row>
    <row r="3" ht="19" customHeight="1">
      <c r="A3" s="30">
        <v>0</v>
      </c>
      <c r="B3" s="30">
        <v>0</v>
      </c>
      <c r="C3" s="34"/>
      <c r="D3" s="30">
        <v>1</v>
      </c>
      <c r="E3" s="30">
        <v>2</v>
      </c>
      <c r="F3" s="30">
        <v>3</v>
      </c>
      <c r="G3" s="30">
        <v>4</v>
      </c>
      <c r="H3" s="30">
        <v>5</v>
      </c>
      <c r="I3" s="30">
        <v>6</v>
      </c>
      <c r="J3" s="30">
        <v>7</v>
      </c>
      <c r="K3" s="128">
        <v>8</v>
      </c>
      <c r="L3" s="30">
        <v>9</v>
      </c>
      <c r="M3" s="30">
        <v>10</v>
      </c>
      <c r="N3" s="30">
        <v>11</v>
      </c>
      <c r="O3" s="30">
        <v>12</v>
      </c>
      <c r="P3" s="30">
        <v>13</v>
      </c>
      <c r="Q3" s="30">
        <v>14</v>
      </c>
      <c r="R3" s="30">
        <v>15</v>
      </c>
      <c r="S3" s="30">
        <v>16</v>
      </c>
      <c r="T3" s="30">
        <v>17</v>
      </c>
      <c r="U3" s="30">
        <v>18</v>
      </c>
      <c r="V3" s="30">
        <v>19</v>
      </c>
      <c r="W3" s="30">
        <v>20</v>
      </c>
      <c r="X3" s="36">
        <v>21</v>
      </c>
      <c r="Y3" s="30">
        <v>22</v>
      </c>
      <c r="Z3" s="30">
        <v>23</v>
      </c>
      <c r="AA3" s="30">
        <v>24</v>
      </c>
      <c r="AB3" s="30">
        <v>25</v>
      </c>
      <c r="AC3" s="37">
        <v>26</v>
      </c>
      <c r="AD3" s="30">
        <v>27</v>
      </c>
      <c r="AE3" s="30">
        <v>28</v>
      </c>
      <c r="AF3" s="30">
        <v>29</v>
      </c>
      <c r="AG3" s="30">
        <v>30</v>
      </c>
      <c r="AH3" s="30">
        <v>31</v>
      </c>
      <c r="AI3" s="30">
        <v>32</v>
      </c>
      <c r="AJ3" s="30">
        <v>33</v>
      </c>
      <c r="AK3" s="30">
        <v>34</v>
      </c>
      <c r="AL3" s="30">
        <v>35</v>
      </c>
      <c r="AM3" s="30">
        <v>36</v>
      </c>
      <c r="AN3" s="30">
        <v>37</v>
      </c>
      <c r="AO3" s="30">
        <v>38</v>
      </c>
      <c r="AP3" s="30">
        <v>39</v>
      </c>
      <c r="AQ3" s="30">
        <v>40</v>
      </c>
      <c r="AR3" s="30">
        <v>41</v>
      </c>
      <c r="AS3" s="30">
        <v>42</v>
      </c>
      <c r="AT3" s="30">
        <v>43</v>
      </c>
      <c r="AU3" s="30">
        <v>44</v>
      </c>
      <c r="AV3" s="30">
        <v>45</v>
      </c>
      <c r="AW3" s="30">
        <v>46</v>
      </c>
      <c r="AX3" s="30">
        <v>47</v>
      </c>
      <c r="AY3" s="30">
        <v>48</v>
      </c>
      <c r="AZ3" s="30">
        <v>49</v>
      </c>
      <c r="BA3" s="30">
        <v>50</v>
      </c>
      <c r="BB3" s="30">
        <v>51</v>
      </c>
      <c r="BC3" s="30">
        <v>52</v>
      </c>
      <c r="BD3" s="30">
        <v>53</v>
      </c>
      <c r="BE3" s="30">
        <v>54</v>
      </c>
      <c r="BF3" s="30">
        <v>55</v>
      </c>
      <c r="BG3" s="30">
        <v>56</v>
      </c>
      <c r="BH3" s="30">
        <v>57</v>
      </c>
      <c r="BI3" s="30">
        <v>58</v>
      </c>
      <c r="BJ3" s="30">
        <v>59</v>
      </c>
      <c r="BK3" s="30">
        <v>60</v>
      </c>
      <c r="BL3" s="30">
        <v>61</v>
      </c>
      <c r="BM3" s="30">
        <v>62</v>
      </c>
      <c r="BN3" s="30">
        <v>63</v>
      </c>
      <c r="BO3" s="30">
        <v>64</v>
      </c>
      <c r="BP3" s="30">
        <v>65</v>
      </c>
      <c r="BQ3" s="30">
        <v>66</v>
      </c>
      <c r="BR3" s="30">
        <v>67</v>
      </c>
      <c r="BS3" s="30">
        <v>68</v>
      </c>
      <c r="BT3" s="30">
        <v>69</v>
      </c>
      <c r="BU3" s="30">
        <v>70</v>
      </c>
      <c r="BV3" s="30"/>
      <c r="BW3" s="30">
        <v>71</v>
      </c>
      <c r="BX3" s="30">
        <v>72</v>
      </c>
      <c r="BY3" s="30">
        <v>73</v>
      </c>
      <c r="BZ3" s="30">
        <v>74</v>
      </c>
      <c r="CA3" s="30">
        <v>75</v>
      </c>
      <c r="CB3" s="30">
        <v>76</v>
      </c>
      <c r="CC3" s="30">
        <v>77</v>
      </c>
      <c r="CD3" s="30">
        <v>79</v>
      </c>
    </row>
    <row r="4" ht="22.1" customHeight="1">
      <c r="A4" s="38"/>
      <c r="B4" s="38"/>
      <c r="C4" s="39"/>
      <c r="D4" t="s" s="40">
        <v>89</v>
      </c>
      <c r="E4" t="s" s="40">
        <v>90</v>
      </c>
      <c r="F4" t="s" s="40">
        <v>91</v>
      </c>
      <c r="G4" t="s" s="40">
        <v>92</v>
      </c>
      <c r="H4" t="s" s="40">
        <v>93</v>
      </c>
      <c r="I4" t="s" s="40">
        <v>94</v>
      </c>
      <c r="J4" t="s" s="40">
        <v>95</v>
      </c>
      <c r="K4" t="s" s="40">
        <v>96</v>
      </c>
      <c r="L4" t="s" s="40">
        <v>258</v>
      </c>
      <c r="M4" t="s" s="40">
        <v>98</v>
      </c>
      <c r="N4" t="s" s="40">
        <v>99</v>
      </c>
      <c r="O4" t="s" s="40">
        <v>100</v>
      </c>
      <c r="P4" t="s" s="40">
        <v>101</v>
      </c>
      <c r="Q4" t="s" s="40">
        <v>102</v>
      </c>
      <c r="R4" t="s" s="40">
        <v>103</v>
      </c>
      <c r="S4" t="s" s="40">
        <v>104</v>
      </c>
      <c r="T4" t="s" s="40">
        <v>105</v>
      </c>
      <c r="U4" t="s" s="40">
        <v>106</v>
      </c>
      <c r="V4" t="s" s="40">
        <v>107</v>
      </c>
      <c r="W4" t="s" s="40">
        <v>258</v>
      </c>
      <c r="X4" t="s" s="40">
        <v>109</v>
      </c>
      <c r="Y4" t="s" s="40">
        <v>110</v>
      </c>
      <c r="Z4" t="s" s="40">
        <v>111</v>
      </c>
      <c r="AA4" t="s" s="40">
        <v>112</v>
      </c>
      <c r="AB4" t="s" s="40">
        <v>113</v>
      </c>
      <c r="AC4" t="s" s="40">
        <v>114</v>
      </c>
      <c r="AD4" t="s" s="40">
        <v>115</v>
      </c>
      <c r="AE4" t="s" s="40">
        <v>116</v>
      </c>
      <c r="AF4" t="s" s="40">
        <v>117</v>
      </c>
      <c r="AG4" t="s" s="40">
        <v>118</v>
      </c>
      <c r="AH4" t="s" s="40">
        <v>119</v>
      </c>
      <c r="AI4" t="s" s="40">
        <v>120</v>
      </c>
      <c r="AJ4" t="s" s="40">
        <v>121</v>
      </c>
      <c r="AK4" t="s" s="40">
        <v>122</v>
      </c>
      <c r="AL4" t="s" s="40">
        <v>123</v>
      </c>
      <c r="AM4" t="s" s="40">
        <v>124</v>
      </c>
      <c r="AN4" t="s" s="40">
        <v>125</v>
      </c>
      <c r="AO4" t="s" s="40">
        <v>126</v>
      </c>
      <c r="AP4" t="s" s="40">
        <v>127</v>
      </c>
      <c r="AQ4" t="s" s="40">
        <v>128</v>
      </c>
      <c r="AR4" t="s" s="40">
        <v>129</v>
      </c>
      <c r="AS4" t="s" s="40">
        <v>130</v>
      </c>
      <c r="AT4" t="s" s="40">
        <v>131</v>
      </c>
      <c r="AU4" t="s" s="40">
        <v>132</v>
      </c>
      <c r="AV4" t="s" s="40">
        <v>133</v>
      </c>
      <c r="AW4" t="s" s="40">
        <v>134</v>
      </c>
      <c r="AX4" t="s" s="40">
        <v>135</v>
      </c>
      <c r="AY4" t="s" s="40">
        <v>136</v>
      </c>
      <c r="AZ4" t="s" s="40">
        <v>137</v>
      </c>
      <c r="BA4" t="s" s="40">
        <v>138</v>
      </c>
      <c r="BB4" t="s" s="40">
        <v>139</v>
      </c>
      <c r="BC4" t="s" s="40">
        <v>140</v>
      </c>
      <c r="BD4" t="s" s="40">
        <v>141</v>
      </c>
      <c r="BE4" t="s" s="40">
        <v>142</v>
      </c>
      <c r="BF4" t="s" s="40">
        <v>143</v>
      </c>
      <c r="BG4" t="s" s="40">
        <v>144</v>
      </c>
      <c r="BH4" t="s" s="40">
        <v>145</v>
      </c>
      <c r="BI4" t="s" s="40">
        <v>146</v>
      </c>
      <c r="BJ4" t="s" s="40">
        <v>147</v>
      </c>
      <c r="BK4" t="s" s="40">
        <v>148</v>
      </c>
      <c r="BL4" t="s" s="40">
        <v>149</v>
      </c>
      <c r="BM4" t="s" s="40">
        <v>150</v>
      </c>
      <c r="BN4" t="s" s="40">
        <v>151</v>
      </c>
      <c r="BO4" t="s" s="40">
        <v>152</v>
      </c>
      <c r="BP4" t="s" s="40">
        <v>153</v>
      </c>
      <c r="BQ4" t="s" s="40">
        <v>154</v>
      </c>
      <c r="BR4" t="s" s="40">
        <v>155</v>
      </c>
      <c r="BS4" t="s" s="40">
        <v>156</v>
      </c>
      <c r="BT4" t="s" s="40">
        <v>157</v>
      </c>
      <c r="BU4" t="s" s="40">
        <v>158</v>
      </c>
      <c r="BV4" t="s" s="44">
        <v>159</v>
      </c>
      <c r="BW4" t="s" s="44">
        <v>160</v>
      </c>
      <c r="BX4" t="s" s="44">
        <v>161</v>
      </c>
      <c r="BY4" t="s" s="44">
        <v>162</v>
      </c>
      <c r="BZ4" t="s" s="44">
        <v>163</v>
      </c>
      <c r="CA4" t="s" s="44">
        <v>164</v>
      </c>
      <c r="CB4" t="s" s="44">
        <v>165</v>
      </c>
      <c r="CC4" t="s" s="44">
        <v>166</v>
      </c>
      <c r="CD4" t="s" s="45">
        <v>80</v>
      </c>
    </row>
    <row r="5" ht="19.2" customHeight="1">
      <c r="A5" t="s" s="47">
        <v>1</v>
      </c>
      <c r="B5" s="48">
        <v>1</v>
      </c>
      <c r="C5" t="s" s="191">
        <v>89</v>
      </c>
      <c r="D5" s="50">
        <v>4.61579310148494</v>
      </c>
      <c r="E5" s="51">
        <v>0.00292790415498968</v>
      </c>
      <c r="F5" s="51">
        <v>0.000105048747755203</v>
      </c>
      <c r="G5" s="51">
        <v>0.010111291370215</v>
      </c>
      <c r="H5" s="51">
        <v>0.778641410699594</v>
      </c>
      <c r="I5" s="51">
        <v>0.00042800365470649</v>
      </c>
      <c r="J5" s="51">
        <v>0.00526907528670493</v>
      </c>
      <c r="K5" s="134">
        <v>0.00145947785364235</v>
      </c>
      <c r="L5" s="51">
        <v>0.000275365340744777</v>
      </c>
      <c r="M5" s="51">
        <v>0.000168691430878853</v>
      </c>
      <c r="N5" s="51">
        <v>5.91429635808896</v>
      </c>
      <c r="O5" s="51">
        <v>0.9136797772793021</v>
      </c>
      <c r="P5" s="51">
        <v>0.226105832974225</v>
      </c>
      <c r="Q5" s="51">
        <v>0.00159238282407264</v>
      </c>
      <c r="R5" s="51">
        <v>0.000271300286761569</v>
      </c>
      <c r="S5" s="51">
        <v>0.000200110937082538</v>
      </c>
      <c r="T5" s="51">
        <v>0.00108047600369431</v>
      </c>
      <c r="U5" s="51">
        <v>1.52580439661123</v>
      </c>
      <c r="V5" s="51">
        <v>0.0908733751457946</v>
      </c>
      <c r="W5" s="51">
        <v>0.033750388551757</v>
      </c>
      <c r="X5" s="53">
        <v>0.0250354952933929</v>
      </c>
      <c r="Y5" s="51">
        <v>0.00824393612537537</v>
      </c>
      <c r="Z5" s="51">
        <v>0.000724289056248195</v>
      </c>
      <c r="AA5" s="51">
        <v>0.00109399670139319</v>
      </c>
      <c r="AB5" s="51">
        <v>0.00285191985132381</v>
      </c>
      <c r="AC5" s="54">
        <v>0.0165973449183795</v>
      </c>
      <c r="AD5" s="51">
        <v>3.07178543193866e-05</v>
      </c>
      <c r="AE5" s="51">
        <v>0.0127166742386639</v>
      </c>
      <c r="AF5" s="51">
        <v>0.000516482573348836</v>
      </c>
      <c r="AG5" s="51">
        <v>0.0443765185266521</v>
      </c>
      <c r="AH5" s="51">
        <v>0.115404177484586</v>
      </c>
      <c r="AI5" s="51">
        <v>0.336652897364035</v>
      </c>
      <c r="AJ5" s="51">
        <v>0.580914078273683</v>
      </c>
      <c r="AK5" s="51">
        <v>4.04272698761322</v>
      </c>
      <c r="AL5" s="51">
        <v>0.537774829359612</v>
      </c>
      <c r="AM5" s="51">
        <v>1.36853905370338</v>
      </c>
      <c r="AN5" s="51">
        <v>0.00764227548901478</v>
      </c>
      <c r="AO5" s="51">
        <v>0.0400555757655606</v>
      </c>
      <c r="AP5" s="51">
        <v>0.0292039981689805</v>
      </c>
      <c r="AQ5" s="51">
        <v>0.00171836488337253</v>
      </c>
      <c r="AR5" s="51">
        <v>0.0043055935792663</v>
      </c>
      <c r="AS5" s="51">
        <v>0.104889730981168</v>
      </c>
      <c r="AT5" s="51">
        <v>5.30683876507379e-05</v>
      </c>
      <c r="AU5" s="51">
        <v>0.00638184480274718</v>
      </c>
      <c r="AV5" s="51">
        <v>7.64765948711325e-06</v>
      </c>
      <c r="AW5" s="51">
        <v>1.39245949227136e-06</v>
      </c>
      <c r="AX5" s="51">
        <v>5.68678692142682e-05</v>
      </c>
      <c r="AY5" s="51">
        <v>0.000586559843539433</v>
      </c>
      <c r="AZ5" s="51">
        <v>0.000344803398843884</v>
      </c>
      <c r="BA5" s="51">
        <v>2.64623161960288e-05</v>
      </c>
      <c r="BB5" s="51">
        <v>4.79204350678679e-05</v>
      </c>
      <c r="BC5" s="51">
        <v>0.0500437041081775</v>
      </c>
      <c r="BD5" s="51">
        <v>1.06660643447376</v>
      </c>
      <c r="BE5" s="51">
        <v>0.097108077635871</v>
      </c>
      <c r="BF5" s="51">
        <v>1.0142908513801e-05</v>
      </c>
      <c r="BG5" s="51">
        <v>0.0199498972610997</v>
      </c>
      <c r="BH5" s="51">
        <v>0.00921094929183351</v>
      </c>
      <c r="BI5" s="51">
        <v>0.0302375194009679</v>
      </c>
      <c r="BJ5" s="51">
        <v>0.000175759702063119</v>
      </c>
      <c r="BK5" s="51">
        <v>0.0537138975620543</v>
      </c>
      <c r="BL5" s="51">
        <v>0.212543733725916</v>
      </c>
      <c r="BM5" s="51">
        <v>0.0353553699178989</v>
      </c>
      <c r="BN5" s="51">
        <v>0.00271252769899244</v>
      </c>
      <c r="BO5" s="51">
        <v>0.5939697691877041</v>
      </c>
      <c r="BP5" s="51">
        <v>0.193164401527845</v>
      </c>
      <c r="BQ5" s="51">
        <v>0.00309198813112066</v>
      </c>
      <c r="BR5" s="51">
        <v>0.07835905210392061</v>
      </c>
      <c r="BS5" s="51">
        <v>0.0121551825995876</v>
      </c>
      <c r="BT5" s="51">
        <v>0.0175167102010336</v>
      </c>
      <c r="BU5" s="51">
        <v>0.239002710619209</v>
      </c>
      <c r="BV5" s="55">
        <v>24.1272831017618</v>
      </c>
      <c r="BW5" s="56">
        <v>26.4377679729145</v>
      </c>
      <c r="BX5" s="56">
        <v>0.0317926632234809</v>
      </c>
      <c r="BY5" s="56">
        <v>8.73221407548812</v>
      </c>
      <c r="BZ5" s="56">
        <v>0.109401679649846</v>
      </c>
      <c r="CA5" s="56">
        <v>0.6396445241091659</v>
      </c>
      <c r="CB5" s="56">
        <v>-0.110808453644239</v>
      </c>
      <c r="CC5" s="51">
        <v>53.8</v>
      </c>
      <c r="CD5" s="55">
        <v>113.767295563503</v>
      </c>
    </row>
    <row r="6" ht="19" customHeight="1">
      <c r="A6" t="s" s="58">
        <v>1</v>
      </c>
      <c r="B6" s="59">
        <v>2</v>
      </c>
      <c r="C6" t="s" s="192">
        <v>90</v>
      </c>
      <c r="D6" s="61">
        <v>0.000120975207742663</v>
      </c>
      <c r="E6" s="62">
        <v>0.239163624337361</v>
      </c>
      <c r="F6" s="62">
        <v>2.14552885731756e-06</v>
      </c>
      <c r="G6" s="62">
        <v>1.57887543314414e-05</v>
      </c>
      <c r="H6" s="62">
        <v>1.47748638587091e-05</v>
      </c>
      <c r="I6" s="62">
        <v>7.815997824890381e-05</v>
      </c>
      <c r="J6" s="62">
        <v>0.0049974794318846</v>
      </c>
      <c r="K6" s="136">
        <v>0.000254896304651441</v>
      </c>
      <c r="L6" s="62">
        <v>4.7591503878483e-05</v>
      </c>
      <c r="M6" s="62">
        <v>9.94574809619503e-06</v>
      </c>
      <c r="N6" s="62">
        <v>0.27246459061095</v>
      </c>
      <c r="O6" s="62">
        <v>1.30729103095835e-05</v>
      </c>
      <c r="P6" s="62">
        <v>3.87418158470139e-06</v>
      </c>
      <c r="Q6" s="62">
        <v>3.51326216577858e-05</v>
      </c>
      <c r="R6" s="62">
        <v>1.07308120300795e-06</v>
      </c>
      <c r="S6" s="62">
        <v>1.39819473607524e-06</v>
      </c>
      <c r="T6" s="62">
        <v>0.000122578877654533</v>
      </c>
      <c r="U6" s="62">
        <v>0.000295998341506458</v>
      </c>
      <c r="V6" s="62">
        <v>6.23879909305099e-06</v>
      </c>
      <c r="W6" s="62">
        <v>0.000421785312566129</v>
      </c>
      <c r="X6" s="64">
        <v>0.00177941349768288</v>
      </c>
      <c r="Y6" s="62">
        <v>0.00019657953858862</v>
      </c>
      <c r="Z6" s="62">
        <v>3.12709429287993e-05</v>
      </c>
      <c r="AA6" s="62">
        <v>2.97258235595031e-05</v>
      </c>
      <c r="AB6" s="62">
        <v>3.25122087230752e-06</v>
      </c>
      <c r="AC6" s="65">
        <v>0.000400138162467547</v>
      </c>
      <c r="AD6" s="62">
        <v>3.38483385701687e-06</v>
      </c>
      <c r="AE6" s="62">
        <v>8.69324972241647e-06</v>
      </c>
      <c r="AF6" s="62">
        <v>1.64055946586827e-05</v>
      </c>
      <c r="AG6" s="62">
        <v>0.000160500143123783</v>
      </c>
      <c r="AH6" s="62">
        <v>0.00152810263619883</v>
      </c>
      <c r="AI6" s="62">
        <v>0.00108969453972622</v>
      </c>
      <c r="AJ6" s="62">
        <v>0.0215465520302475</v>
      </c>
      <c r="AK6" s="62">
        <v>0.920953998848473</v>
      </c>
      <c r="AL6" s="62">
        <v>0.376402527628453</v>
      </c>
      <c r="AM6" s="62">
        <v>0.513431048649571</v>
      </c>
      <c r="AN6" s="62">
        <v>0.000100208425626936</v>
      </c>
      <c r="AO6" s="62">
        <v>0.000158860687993235</v>
      </c>
      <c r="AP6" s="62">
        <v>1.19210063355943e-05</v>
      </c>
      <c r="AQ6" s="62">
        <v>1.93572642046051e-05</v>
      </c>
      <c r="AR6" s="62">
        <v>2.27069183184532e-05</v>
      </c>
      <c r="AS6" s="62">
        <v>0.00030908083153424</v>
      </c>
      <c r="AT6" s="62">
        <v>1.51124212985191e-06</v>
      </c>
      <c r="AU6" s="62">
        <v>1.82926742312933e-06</v>
      </c>
      <c r="AV6" s="62">
        <v>3.31375766736767e-07</v>
      </c>
      <c r="AW6" s="62">
        <v>3.48929684683496e-08</v>
      </c>
      <c r="AX6" s="62">
        <v>3.57668704972272e-06</v>
      </c>
      <c r="AY6" s="62">
        <v>0</v>
      </c>
      <c r="AZ6" s="62">
        <v>6.75274673674609e-07</v>
      </c>
      <c r="BA6" s="62">
        <v>2.07592000105715e-07</v>
      </c>
      <c r="BB6" s="62">
        <v>1.15960028018742e-06</v>
      </c>
      <c r="BC6" s="62">
        <v>6.48518689827763e-05</v>
      </c>
      <c r="BD6" s="62">
        <v>2.19639642184641e-05</v>
      </c>
      <c r="BE6" s="62">
        <v>7.36921669302648e-05</v>
      </c>
      <c r="BF6" s="62">
        <v>2.03422110736825e-07</v>
      </c>
      <c r="BG6" s="62">
        <v>1.72888797545927e-05</v>
      </c>
      <c r="BH6" s="62">
        <v>8.01540141200581e-05</v>
      </c>
      <c r="BI6" s="62">
        <v>2.94929118688623e-05</v>
      </c>
      <c r="BJ6" s="62">
        <v>4.41131292809309e-07</v>
      </c>
      <c r="BK6" s="62">
        <v>7.27026687070915e-05</v>
      </c>
      <c r="BL6" s="62">
        <v>9.0408525572868e-05</v>
      </c>
      <c r="BM6" s="62">
        <v>1.18227963769904e-05</v>
      </c>
      <c r="BN6" s="62">
        <v>7.220907519715559e-07</v>
      </c>
      <c r="BO6" s="62">
        <v>0.000366646106537397</v>
      </c>
      <c r="BP6" s="62">
        <v>0.000106299821833547</v>
      </c>
      <c r="BQ6" s="62">
        <v>1.61815046252204e-06</v>
      </c>
      <c r="BR6" s="62">
        <v>0.000498907359007747</v>
      </c>
      <c r="BS6" s="62">
        <v>0.00246472205050495</v>
      </c>
      <c r="BT6" s="62">
        <v>0.000418131152017986</v>
      </c>
      <c r="BU6" s="62">
        <v>8.68448548260917e-05</v>
      </c>
      <c r="BV6" s="4">
        <v>2.36069078693249</v>
      </c>
      <c r="BW6" s="66">
        <v>1.88831897907312</v>
      </c>
      <c r="BX6" s="66">
        <v>0</v>
      </c>
      <c r="BY6" s="66">
        <v>0.009228543058352801</v>
      </c>
      <c r="BZ6" s="66">
        <v>0.000162410051493306</v>
      </c>
      <c r="CA6" s="66">
        <v>0.00406741643666323</v>
      </c>
      <c r="CB6" s="66">
        <v>0.483529795748959</v>
      </c>
      <c r="CC6" s="62">
        <v>1.7</v>
      </c>
      <c r="CD6" s="4">
        <v>6.44599793130108</v>
      </c>
    </row>
    <row r="7" ht="19" customHeight="1">
      <c r="A7" t="s" s="58">
        <v>1</v>
      </c>
      <c r="B7" s="59">
        <v>3</v>
      </c>
      <c r="C7" t="s" s="192">
        <v>91</v>
      </c>
      <c r="D7" s="61">
        <v>0.0545166036069199</v>
      </c>
      <c r="E7" s="62">
        <v>0.0028897889787115</v>
      </c>
      <c r="F7" s="62">
        <v>0.27657463556287</v>
      </c>
      <c r="G7" s="62">
        <v>0.00018318144553199</v>
      </c>
      <c r="H7" s="62">
        <v>0.00056469852103608</v>
      </c>
      <c r="I7" s="62">
        <v>0.0054632021693681</v>
      </c>
      <c r="J7" s="62">
        <v>0.180652096243336</v>
      </c>
      <c r="K7" s="136">
        <v>0.00810221522012863</v>
      </c>
      <c r="L7" s="62">
        <v>0.00166470947212893</v>
      </c>
      <c r="M7" s="62">
        <v>0.000734100741253035</v>
      </c>
      <c r="N7" s="62">
        <v>0.00121979820855313</v>
      </c>
      <c r="O7" s="62">
        <v>0.000710124971824113</v>
      </c>
      <c r="P7" s="62">
        <v>9.24999732294567e-05</v>
      </c>
      <c r="Q7" s="62">
        <v>0.601004931113971</v>
      </c>
      <c r="R7" s="62">
        <v>9.8978851188185e-05</v>
      </c>
      <c r="S7" s="62">
        <v>0.000414306191807395</v>
      </c>
      <c r="T7" s="62">
        <v>0.0265211212087053</v>
      </c>
      <c r="U7" s="62">
        <v>1.30897824597233</v>
      </c>
      <c r="V7" s="62">
        <v>0.0128346734142652</v>
      </c>
      <c r="W7" s="62">
        <v>0.0198168950495254</v>
      </c>
      <c r="X7" s="64">
        <v>0.0174228663429602</v>
      </c>
      <c r="Y7" s="62">
        <v>0.0095174248457498</v>
      </c>
      <c r="Z7" s="62">
        <v>0.00262692083022071</v>
      </c>
      <c r="AA7" s="62">
        <v>0.0031139893099196</v>
      </c>
      <c r="AB7" s="62">
        <v>0.000221995158254598</v>
      </c>
      <c r="AC7" s="65">
        <v>0.00506186943076929</v>
      </c>
      <c r="AD7" s="62">
        <v>1.55568517148133e-05</v>
      </c>
      <c r="AE7" s="62">
        <v>0.00165335178124272</v>
      </c>
      <c r="AF7" s="62">
        <v>0.000113591228916237</v>
      </c>
      <c r="AG7" s="62">
        <v>0.00357931138474708</v>
      </c>
      <c r="AH7" s="62">
        <v>0.0145622314628476</v>
      </c>
      <c r="AI7" s="62">
        <v>0.0173470622164447</v>
      </c>
      <c r="AJ7" s="62">
        <v>0.00150107048188765</v>
      </c>
      <c r="AK7" s="62">
        <v>0.00201043476216972</v>
      </c>
      <c r="AL7" s="62">
        <v>0.000848961415416798</v>
      </c>
      <c r="AM7" s="62">
        <v>0.00241661314655788</v>
      </c>
      <c r="AN7" s="62">
        <v>0.00623460531654467</v>
      </c>
      <c r="AO7" s="62">
        <v>0.0262061409476512</v>
      </c>
      <c r="AP7" s="62">
        <v>0.00264824302431064</v>
      </c>
      <c r="AQ7" s="62">
        <v>0.000316160295038571</v>
      </c>
      <c r="AR7" s="62">
        <v>0.00054724218132477</v>
      </c>
      <c r="AS7" s="62">
        <v>0.000877164071072747</v>
      </c>
      <c r="AT7" s="62">
        <v>1.38768306081887e-05</v>
      </c>
      <c r="AU7" s="62">
        <v>8.21451111664629e-06</v>
      </c>
      <c r="AV7" s="62">
        <v>2.00212267135577e-06</v>
      </c>
      <c r="AW7" s="62">
        <v>0.0007455059938064269</v>
      </c>
      <c r="AX7" s="62">
        <v>1.35554533335064e-05</v>
      </c>
      <c r="AY7" s="62">
        <v>1.18200754056357e-05</v>
      </c>
      <c r="AZ7" s="62">
        <v>0.000303220691886815</v>
      </c>
      <c r="BA7" s="62">
        <v>0.000104493571850484</v>
      </c>
      <c r="BB7" s="62">
        <v>0.000398636558783195</v>
      </c>
      <c r="BC7" s="62">
        <v>0.00756896706809957</v>
      </c>
      <c r="BD7" s="62">
        <v>0.0165700927058896</v>
      </c>
      <c r="BE7" s="62">
        <v>0.054172242079054</v>
      </c>
      <c r="BF7" s="62">
        <v>0.00121534642567161</v>
      </c>
      <c r="BG7" s="62">
        <v>0.0291648609879002</v>
      </c>
      <c r="BH7" s="62">
        <v>0.00286982305213952</v>
      </c>
      <c r="BI7" s="62">
        <v>0.000697417209955231</v>
      </c>
      <c r="BJ7" s="62">
        <v>2.69256847305911e-05</v>
      </c>
      <c r="BK7" s="62">
        <v>0.00656868067206038</v>
      </c>
      <c r="BL7" s="62">
        <v>0.00853433706016604</v>
      </c>
      <c r="BM7" s="62">
        <v>0.00163127572836861</v>
      </c>
      <c r="BN7" s="62">
        <v>0.000171781372259925</v>
      </c>
      <c r="BO7" s="62">
        <v>0.00769227513720556</v>
      </c>
      <c r="BP7" s="62">
        <v>0.00259733240743976</v>
      </c>
      <c r="BQ7" s="62">
        <v>3.20800965612897e-06</v>
      </c>
      <c r="BR7" s="62">
        <v>0.000281697316032216</v>
      </c>
      <c r="BS7" s="62">
        <v>4.53443088236324e-05</v>
      </c>
      <c r="BT7" s="62">
        <v>0.0200876570177597</v>
      </c>
      <c r="BU7" s="62">
        <v>0.00164608763727168</v>
      </c>
      <c r="BV7" s="4">
        <v>2.78502629109239</v>
      </c>
      <c r="BW7" s="66">
        <v>0.181083326292482</v>
      </c>
      <c r="BX7" s="66">
        <v>0.194056127703399</v>
      </c>
      <c r="BY7" s="66">
        <v>0.0350183535923496</v>
      </c>
      <c r="BZ7" s="66">
        <v>0.0007995112461380021</v>
      </c>
      <c r="CA7" s="66">
        <v>0.0156400282492276</v>
      </c>
      <c r="CB7" s="66">
        <v>0.19393877021024</v>
      </c>
      <c r="CC7" s="62">
        <v>2.6</v>
      </c>
      <c r="CD7" s="4">
        <v>6.00556240838623</v>
      </c>
    </row>
    <row r="8" ht="19" customHeight="1">
      <c r="A8" t="s" s="58">
        <v>1</v>
      </c>
      <c r="B8" s="59">
        <v>4</v>
      </c>
      <c r="C8" t="s" s="192">
        <v>92</v>
      </c>
      <c r="D8" s="61">
        <v>0.044520370670473</v>
      </c>
      <c r="E8" s="62">
        <v>0.00146317751205964</v>
      </c>
      <c r="F8" s="62">
        <v>3.70050224259448e-05</v>
      </c>
      <c r="G8" s="62">
        <v>0.007969658389854251</v>
      </c>
      <c r="H8" s="62">
        <v>0.00113649730594612</v>
      </c>
      <c r="I8" s="62">
        <v>0.00684367291950508</v>
      </c>
      <c r="J8" s="62">
        <v>0.494703350252771</v>
      </c>
      <c r="K8" s="136">
        <v>0.0225422948937829</v>
      </c>
      <c r="L8" s="62">
        <v>0.00424405563012995</v>
      </c>
      <c r="M8" s="62">
        <v>0.000647916431491063</v>
      </c>
      <c r="N8" s="62">
        <v>0.0919795795813103</v>
      </c>
      <c r="O8" s="62">
        <v>0.000976206970494226</v>
      </c>
      <c r="P8" s="62">
        <v>0.00859515817128125</v>
      </c>
      <c r="Q8" s="62">
        <v>0.000176962525557089</v>
      </c>
      <c r="R8" s="62">
        <v>4.57644971325887e-05</v>
      </c>
      <c r="S8" s="62">
        <v>6.81725635634503e-05</v>
      </c>
      <c r="T8" s="62">
        <v>0.009650113335181169</v>
      </c>
      <c r="U8" s="62">
        <v>0.002267664479697</v>
      </c>
      <c r="V8" s="62">
        <v>9.35203601563392e-05</v>
      </c>
      <c r="W8" s="62">
        <v>0.00968176063766967</v>
      </c>
      <c r="X8" s="64">
        <v>0.00492828222120076</v>
      </c>
      <c r="Y8" s="62">
        <v>0.00514345863849217</v>
      </c>
      <c r="Z8" s="62">
        <v>0.00130566476922433</v>
      </c>
      <c r="AA8" s="62">
        <v>0.000298026696612456</v>
      </c>
      <c r="AB8" s="62">
        <v>3.20326506494344e-05</v>
      </c>
      <c r="AC8" s="65">
        <v>0.032924364405714</v>
      </c>
      <c r="AD8" s="62">
        <v>0.000333295458543842</v>
      </c>
      <c r="AE8" s="62">
        <v>7.869491577840989e-05</v>
      </c>
      <c r="AF8" s="62">
        <v>0.000487018112131795</v>
      </c>
      <c r="AG8" s="62">
        <v>0.00661869058342299</v>
      </c>
      <c r="AH8" s="62">
        <v>0.127349664499996</v>
      </c>
      <c r="AI8" s="62">
        <v>0.0652933492104799</v>
      </c>
      <c r="AJ8" s="62">
        <v>0.0386558052463832</v>
      </c>
      <c r="AK8" s="62">
        <v>1.20012632015259</v>
      </c>
      <c r="AL8" s="62">
        <v>0.133799553869819</v>
      </c>
      <c r="AM8" s="62">
        <v>0.271720694421652</v>
      </c>
      <c r="AN8" s="62">
        <v>0.0055901838476114</v>
      </c>
      <c r="AO8" s="62">
        <v>0.0125180657343042</v>
      </c>
      <c r="AP8" s="62">
        <v>0.000578683044864737</v>
      </c>
      <c r="AQ8" s="62">
        <v>0.000261113306122426</v>
      </c>
      <c r="AR8" s="62">
        <v>0.00127201700237558</v>
      </c>
      <c r="AS8" s="62">
        <v>0.0302065179180149</v>
      </c>
      <c r="AT8" s="62">
        <v>1.0256447575487e-05</v>
      </c>
      <c r="AU8" s="62">
        <v>0.000100391760387156</v>
      </c>
      <c r="AV8" s="62">
        <v>1.3729177190458e-05</v>
      </c>
      <c r="AW8" s="62">
        <v>2.06245364741845e-05</v>
      </c>
      <c r="AX8" s="62">
        <v>0.000227197080600573</v>
      </c>
      <c r="AY8" s="62">
        <v>6.36373825845564e-07</v>
      </c>
      <c r="AZ8" s="62">
        <v>1.08592978385422e-05</v>
      </c>
      <c r="BA8" s="62">
        <v>3.65052419520432e-06</v>
      </c>
      <c r="BB8" s="62">
        <v>1.5416534373544e-05</v>
      </c>
      <c r="BC8" s="62">
        <v>0.00585423200234439</v>
      </c>
      <c r="BD8" s="62">
        <v>0.00194673813567061</v>
      </c>
      <c r="BE8" s="62">
        <v>0.00704570334325431</v>
      </c>
      <c r="BF8" s="62">
        <v>3.42225825140623e-05</v>
      </c>
      <c r="BG8" s="62">
        <v>0.00197753007429886</v>
      </c>
      <c r="BH8" s="62">
        <v>0.00781434891475747</v>
      </c>
      <c r="BI8" s="62">
        <v>0.00977966411148078</v>
      </c>
      <c r="BJ8" s="62">
        <v>1.69102022257322e-05</v>
      </c>
      <c r="BK8" s="62">
        <v>0.00624797373849544</v>
      </c>
      <c r="BL8" s="62">
        <v>0.00295961720082094</v>
      </c>
      <c r="BM8" s="62">
        <v>0.00040031467267747</v>
      </c>
      <c r="BN8" s="62">
        <v>1.18527624086359e-05</v>
      </c>
      <c r="BO8" s="62">
        <v>0.0230792731496397</v>
      </c>
      <c r="BP8" s="62">
        <v>0.00497803459329435</v>
      </c>
      <c r="BQ8" s="62">
        <v>0.000729563863569675</v>
      </c>
      <c r="BR8" s="62">
        <v>0.00103744172022263</v>
      </c>
      <c r="BS8" s="62">
        <v>0.000391203042189654</v>
      </c>
      <c r="BT8" s="62">
        <v>0.0370774317627251</v>
      </c>
      <c r="BU8" s="62">
        <v>0.00758085545264836</v>
      </c>
      <c r="BV8" s="4">
        <v>2.76653007191416</v>
      </c>
      <c r="BW8" s="66">
        <v>1.82909633292482</v>
      </c>
      <c r="BX8" s="66">
        <v>0.0686660144181256</v>
      </c>
      <c r="BY8" s="66">
        <v>0.0217899216743592</v>
      </c>
      <c r="BZ8" s="66">
        <v>0.000445433450051493</v>
      </c>
      <c r="CA8" s="66">
        <v>0.00967354869207003</v>
      </c>
      <c r="CB8" s="66">
        <v>0.0073577289795815</v>
      </c>
      <c r="CC8" s="62">
        <v>2</v>
      </c>
      <c r="CD8" s="4">
        <v>6.70355905205317</v>
      </c>
    </row>
    <row r="9" ht="19" customHeight="1">
      <c r="A9" t="s" s="58">
        <v>1</v>
      </c>
      <c r="B9" s="59">
        <v>5</v>
      </c>
      <c r="C9" t="s" s="192">
        <v>93</v>
      </c>
      <c r="D9" s="61">
        <v>1.55676276000082</v>
      </c>
      <c r="E9" s="62">
        <v>0.008915944074562639</v>
      </c>
      <c r="F9" s="62">
        <v>0.326687193184368</v>
      </c>
      <c r="G9" s="62">
        <v>0.0289324686971316</v>
      </c>
      <c r="H9" s="62">
        <v>0.0225881334290575</v>
      </c>
      <c r="I9" s="62">
        <v>0.00575324907638448</v>
      </c>
      <c r="J9" s="62">
        <v>0.09967837045874101</v>
      </c>
      <c r="K9" s="136">
        <v>0.0802056351568452</v>
      </c>
      <c r="L9" s="62">
        <v>0.0149607130241995</v>
      </c>
      <c r="M9" s="62">
        <v>0.000187230142516155</v>
      </c>
      <c r="N9" s="62">
        <v>0.000434662401479616</v>
      </c>
      <c r="O9" s="62">
        <v>0.000114037412472429</v>
      </c>
      <c r="P9" s="62">
        <v>2.53919368937088e-05</v>
      </c>
      <c r="Q9" s="62">
        <v>0.000189988141916091</v>
      </c>
      <c r="R9" s="62">
        <v>1.79599360999716e-05</v>
      </c>
      <c r="S9" s="62">
        <v>2.27992529064528e-05</v>
      </c>
      <c r="T9" s="62">
        <v>0.00213212601500137</v>
      </c>
      <c r="U9" s="62">
        <v>0.00232632950204131</v>
      </c>
      <c r="V9" s="62">
        <v>8.492683875139101e-05</v>
      </c>
      <c r="W9" s="62">
        <v>0.00450168179893195</v>
      </c>
      <c r="X9" s="64">
        <v>0.00175643750112276</v>
      </c>
      <c r="Y9" s="62">
        <v>0.00221092135004873</v>
      </c>
      <c r="Z9" s="62">
        <v>0.000499070840896235</v>
      </c>
      <c r="AA9" s="62">
        <v>0.000385535991892887</v>
      </c>
      <c r="AB9" s="62">
        <v>3.10322712926167e-05</v>
      </c>
      <c r="AC9" s="65">
        <v>0.00693729600849148</v>
      </c>
      <c r="AD9" s="62">
        <v>6.55086167718423e-05</v>
      </c>
      <c r="AE9" s="62">
        <v>0.000156463907796108</v>
      </c>
      <c r="AF9" s="62">
        <v>0.000146014991854191</v>
      </c>
      <c r="AG9" s="62">
        <v>0.00188304780338625</v>
      </c>
      <c r="AH9" s="62">
        <v>0.0263580700466048</v>
      </c>
      <c r="AI9" s="62">
        <v>0.0154002596610653</v>
      </c>
      <c r="AJ9" s="62">
        <v>0.00296552859675868</v>
      </c>
      <c r="AK9" s="62">
        <v>0.00147945843350763</v>
      </c>
      <c r="AL9" s="62">
        <v>0.000523036364349558</v>
      </c>
      <c r="AM9" s="62">
        <v>0.00100490090970369</v>
      </c>
      <c r="AN9" s="62">
        <v>0.00494413800142213</v>
      </c>
      <c r="AO9" s="62">
        <v>0.0028239943496356</v>
      </c>
      <c r="AP9" s="62">
        <v>0.000329432509888767</v>
      </c>
      <c r="AQ9" s="62">
        <v>0.000139033370314743</v>
      </c>
      <c r="AR9" s="62">
        <v>0.000325504224853636</v>
      </c>
      <c r="AS9" s="62">
        <v>0.00792566037090137</v>
      </c>
      <c r="AT9" s="62">
        <v>1.25118863421159e-05</v>
      </c>
      <c r="AU9" s="62">
        <v>2.33526312453135e-05</v>
      </c>
      <c r="AV9" s="62">
        <v>3.54734978709048e-06</v>
      </c>
      <c r="AW9" s="62">
        <v>5.32827376445997e-05</v>
      </c>
      <c r="AX9" s="62">
        <v>8.75094479530328e-05</v>
      </c>
      <c r="AY9" s="62">
        <v>1.95194436820009e-06</v>
      </c>
      <c r="AZ9" s="62">
        <v>0.000340554856176307</v>
      </c>
      <c r="BA9" s="62">
        <v>0.000180928217762402</v>
      </c>
      <c r="BB9" s="62">
        <v>7.787404441314681e-05</v>
      </c>
      <c r="BC9" s="62">
        <v>0.00168393714253123</v>
      </c>
      <c r="BD9" s="62">
        <v>0.000699012729121104</v>
      </c>
      <c r="BE9" s="62">
        <v>0.008622356697722071</v>
      </c>
      <c r="BF9" s="62">
        <v>0.000108330353077295</v>
      </c>
      <c r="BG9" s="62">
        <v>0.00260346238050995</v>
      </c>
      <c r="BH9" s="62">
        <v>0.00170243952954258</v>
      </c>
      <c r="BI9" s="62">
        <v>0.0137266640471605</v>
      </c>
      <c r="BJ9" s="62">
        <v>7.03925135872055e-06</v>
      </c>
      <c r="BK9" s="62">
        <v>0.00351464581948122</v>
      </c>
      <c r="BL9" s="62">
        <v>0.00166135334537978</v>
      </c>
      <c r="BM9" s="62">
        <v>0.000249451106439304</v>
      </c>
      <c r="BN9" s="62">
        <v>2.16677749115818e-05</v>
      </c>
      <c r="BO9" s="62">
        <v>0.00554003649862201</v>
      </c>
      <c r="BP9" s="62">
        <v>0.00140854365943844</v>
      </c>
      <c r="BQ9" s="62">
        <v>2.96037998722256e-05</v>
      </c>
      <c r="BR9" s="62">
        <v>0.000173463961928713</v>
      </c>
      <c r="BS9" s="62">
        <v>2.59144631165225e-05</v>
      </c>
      <c r="BT9" s="62">
        <v>0.008624629767049851</v>
      </c>
      <c r="BU9" s="62">
        <v>0.0016390830952254</v>
      </c>
      <c r="BV9" s="4">
        <v>2.28563509514186</v>
      </c>
      <c r="BW9" s="66">
        <v>0.0375364260556128</v>
      </c>
      <c r="BX9" s="66">
        <v>1.35045092298661</v>
      </c>
      <c r="BY9" s="66">
        <v>0.0781484707717274</v>
      </c>
      <c r="BZ9" s="66">
        <v>0.00299861499485067</v>
      </c>
      <c r="CA9" s="66">
        <v>0.033996543738414</v>
      </c>
      <c r="CB9" s="66">
        <v>0.022343320037517</v>
      </c>
      <c r="CC9" s="62">
        <v>2.8</v>
      </c>
      <c r="CD9" s="4">
        <v>6.61110939372659</v>
      </c>
    </row>
    <row r="10" ht="19" customHeight="1">
      <c r="A10" t="s" s="58">
        <v>1</v>
      </c>
      <c r="B10" s="59">
        <v>6</v>
      </c>
      <c r="C10" t="s" s="192">
        <v>94</v>
      </c>
      <c r="D10" s="61">
        <v>0.0259899146205001</v>
      </c>
      <c r="E10" s="62">
        <v>0.000652635818378345</v>
      </c>
      <c r="F10" s="62">
        <v>8.43624459775902e-05</v>
      </c>
      <c r="G10" s="62">
        <v>0.000520687426204612</v>
      </c>
      <c r="H10" s="62">
        <v>0.000965843972559308</v>
      </c>
      <c r="I10" s="62">
        <v>1.03467770527934</v>
      </c>
      <c r="J10" s="62">
        <v>4.68265695622654</v>
      </c>
      <c r="K10" s="136">
        <v>56.4988553827613</v>
      </c>
      <c r="L10" s="62">
        <v>0.64932298526062</v>
      </c>
      <c r="M10" s="62">
        <v>0.0247785017389525</v>
      </c>
      <c r="N10" s="62">
        <v>0.0106000010919311</v>
      </c>
      <c r="O10" s="62">
        <v>0.00332691407215989</v>
      </c>
      <c r="P10" s="62">
        <v>0.00139715770219143</v>
      </c>
      <c r="Q10" s="62">
        <v>0.000660899168157698</v>
      </c>
      <c r="R10" s="62">
        <v>0.00213251953642279</v>
      </c>
      <c r="S10" s="62">
        <v>0.000312487255961227</v>
      </c>
      <c r="T10" s="62">
        <v>0.0375707665555097</v>
      </c>
      <c r="U10" s="62">
        <v>0.212762173304467</v>
      </c>
      <c r="V10" s="62">
        <v>0.00134310377960343</v>
      </c>
      <c r="W10" s="62">
        <v>2.83311600393717</v>
      </c>
      <c r="X10" s="64">
        <v>0.345845154842367</v>
      </c>
      <c r="Y10" s="62">
        <v>0.312347702751941</v>
      </c>
      <c r="Z10" s="62">
        <v>0.00436407436962223</v>
      </c>
      <c r="AA10" s="62">
        <v>0.00273853100137625</v>
      </c>
      <c r="AB10" s="62">
        <v>0.000175485603748721</v>
      </c>
      <c r="AC10" s="65">
        <v>7.44479591517621</v>
      </c>
      <c r="AD10" s="62">
        <v>0.00079109116060616</v>
      </c>
      <c r="AE10" s="62">
        <v>0.00267474670250222</v>
      </c>
      <c r="AF10" s="62">
        <v>0.00520305395221635</v>
      </c>
      <c r="AG10" s="62">
        <v>0.0208958492602351</v>
      </c>
      <c r="AH10" s="62">
        <v>0.192653632838898</v>
      </c>
      <c r="AI10" s="62">
        <v>0.0532382788589319</v>
      </c>
      <c r="AJ10" s="62">
        <v>0.0942390558314162</v>
      </c>
      <c r="AK10" s="62">
        <v>0.0398954585286536</v>
      </c>
      <c r="AL10" s="62">
        <v>0.0122853252453469</v>
      </c>
      <c r="AM10" s="62">
        <v>0.0144794898768507</v>
      </c>
      <c r="AN10" s="62">
        <v>0.0325359840373706</v>
      </c>
      <c r="AO10" s="62">
        <v>0.0916764690918087</v>
      </c>
      <c r="AP10" s="62">
        <v>0.0126440181150799</v>
      </c>
      <c r="AQ10" s="62">
        <v>0.0007379715952592749</v>
      </c>
      <c r="AR10" s="62">
        <v>0.00298572472113518</v>
      </c>
      <c r="AS10" s="62">
        <v>0.101312057056285</v>
      </c>
      <c r="AT10" s="62">
        <v>0.000284592121325258</v>
      </c>
      <c r="AU10" s="62">
        <v>0.00069602095908048</v>
      </c>
      <c r="AV10" s="62">
        <v>0.000112875005955036</v>
      </c>
      <c r="AW10" s="62">
        <v>0.00021554189574881</v>
      </c>
      <c r="AX10" s="62">
        <v>0.00191993460959802</v>
      </c>
      <c r="AY10" s="62">
        <v>5.23121152595993e-05</v>
      </c>
      <c r="AZ10" s="62">
        <v>0.00230661628586637</v>
      </c>
      <c r="BA10" s="62">
        <v>0.00102665262188899</v>
      </c>
      <c r="BB10" s="62">
        <v>0.009093915685538599</v>
      </c>
      <c r="BC10" s="62">
        <v>0.0149329218727045</v>
      </c>
      <c r="BD10" s="62">
        <v>0.0824109625578244</v>
      </c>
      <c r="BE10" s="62">
        <v>0.344977052507905</v>
      </c>
      <c r="BF10" s="62">
        <v>0.00223278668741506</v>
      </c>
      <c r="BG10" s="62">
        <v>0.166102634953706</v>
      </c>
      <c r="BH10" s="62">
        <v>0.00434971391763083</v>
      </c>
      <c r="BI10" s="62">
        <v>0.0451175249122851</v>
      </c>
      <c r="BJ10" s="62">
        <v>0.000937449390848948</v>
      </c>
      <c r="BK10" s="62">
        <v>0.00728929821334887</v>
      </c>
      <c r="BL10" s="62">
        <v>0.0463643691807981</v>
      </c>
      <c r="BM10" s="62">
        <v>0.00577509634394423</v>
      </c>
      <c r="BN10" s="62">
        <v>0.000728336078663231</v>
      </c>
      <c r="BO10" s="62">
        <v>0.0437097054458787</v>
      </c>
      <c r="BP10" s="62">
        <v>0.0135702921989151</v>
      </c>
      <c r="BQ10" s="62">
        <v>0.000251157065909503</v>
      </c>
      <c r="BR10" s="62">
        <v>0.00105217603600785</v>
      </c>
      <c r="BS10" s="62">
        <v>0.000312545640115312</v>
      </c>
      <c r="BT10" s="62">
        <v>0.0250662990976886</v>
      </c>
      <c r="BU10" s="62">
        <v>0.00726325563300804</v>
      </c>
      <c r="BV10" s="4">
        <v>75.6383941116067</v>
      </c>
      <c r="BW10" s="66">
        <v>0.0965091876210093</v>
      </c>
      <c r="BX10" s="66">
        <v>0.11356612415036</v>
      </c>
      <c r="BY10" s="66">
        <v>0.345889825966556</v>
      </c>
      <c r="BZ10" s="66">
        <v>0.084696841853759</v>
      </c>
      <c r="CA10" s="66">
        <v>0.193033302636457</v>
      </c>
      <c r="CB10" s="66">
        <v>1.4485751271544</v>
      </c>
      <c r="CC10" s="62">
        <v>120.8</v>
      </c>
      <c r="CD10" s="4">
        <v>198.720664520990</v>
      </c>
    </row>
    <row r="11" ht="19" customHeight="1">
      <c r="A11" t="s" s="58">
        <v>1</v>
      </c>
      <c r="B11" s="59">
        <v>7</v>
      </c>
      <c r="C11" t="s" s="192">
        <v>95</v>
      </c>
      <c r="D11" s="61">
        <v>0.133960191274051</v>
      </c>
      <c r="E11" s="62">
        <v>0.0327313652638066</v>
      </c>
      <c r="F11" s="62">
        <v>0.000310184200668275</v>
      </c>
      <c r="G11" s="62">
        <v>0.00116728484235513</v>
      </c>
      <c r="H11" s="62">
        <v>0.00266976054727097</v>
      </c>
      <c r="I11" s="62">
        <v>1.403422052441</v>
      </c>
      <c r="J11" s="62">
        <v>16.5045409980432</v>
      </c>
      <c r="K11" s="136">
        <v>1.69897686564823</v>
      </c>
      <c r="L11" s="62">
        <v>0.770093110115144</v>
      </c>
      <c r="M11" s="62">
        <v>0.0494328275062009</v>
      </c>
      <c r="N11" s="62">
        <v>0.194722170873954</v>
      </c>
      <c r="O11" s="62">
        <v>0.0592813518937033</v>
      </c>
      <c r="P11" s="62">
        <v>0.00583729605057092</v>
      </c>
      <c r="Q11" s="62">
        <v>0.0177307425668666</v>
      </c>
      <c r="R11" s="62">
        <v>0.0129874155855306</v>
      </c>
      <c r="S11" s="62">
        <v>0.00325784729532207</v>
      </c>
      <c r="T11" s="62">
        <v>6.6991056628736</v>
      </c>
      <c r="U11" s="62">
        <v>18.5092853155969</v>
      </c>
      <c r="V11" s="62">
        <v>0.125194989628044</v>
      </c>
      <c r="W11" s="62">
        <v>3.97235746384133</v>
      </c>
      <c r="X11" s="64">
        <v>3</v>
      </c>
      <c r="Y11" s="62">
        <v>0.763632929994012</v>
      </c>
      <c r="Z11" s="62">
        <v>0.0513594392983105</v>
      </c>
      <c r="AA11" s="62">
        <v>0.0455486062372596</v>
      </c>
      <c r="AB11" s="62">
        <v>0.00313157035173473</v>
      </c>
      <c r="AC11" s="65">
        <v>16.9703748089584</v>
      </c>
      <c r="AD11" s="62">
        <v>0.0205590003137823</v>
      </c>
      <c r="AE11" s="62">
        <v>0.0404886325826449</v>
      </c>
      <c r="AF11" s="62">
        <v>0.0271563743794716</v>
      </c>
      <c r="AG11" s="62">
        <v>0.403128349504281</v>
      </c>
      <c r="AH11" s="62">
        <v>0.963604081407082</v>
      </c>
      <c r="AI11" s="62">
        <v>1.07015734082079</v>
      </c>
      <c r="AJ11" s="62">
        <v>0.80543362719067</v>
      </c>
      <c r="AK11" s="62">
        <v>0.199237669270968</v>
      </c>
      <c r="AL11" s="62">
        <v>0.126724854109348</v>
      </c>
      <c r="AM11" s="62">
        <v>1.58463631941406</v>
      </c>
      <c r="AN11" s="62">
        <v>1.15027992826578</v>
      </c>
      <c r="AO11" s="62">
        <v>0.268931497839087</v>
      </c>
      <c r="AP11" s="62">
        <v>0.08253156805847429</v>
      </c>
      <c r="AQ11" s="62">
        <v>0.00321234332167758</v>
      </c>
      <c r="AR11" s="62">
        <v>0.332906789820103</v>
      </c>
      <c r="AS11" s="62">
        <v>0.800355185933168</v>
      </c>
      <c r="AT11" s="62">
        <v>0.00585038682387433</v>
      </c>
      <c r="AU11" s="62">
        <v>0.00356114267013263</v>
      </c>
      <c r="AV11" s="62">
        <v>0.000325185165305829</v>
      </c>
      <c r="AW11" s="62">
        <v>0.000206755692709299</v>
      </c>
      <c r="AX11" s="62">
        <v>0.00805022081658335</v>
      </c>
      <c r="AY11" s="62">
        <v>8.378766089987069e-05</v>
      </c>
      <c r="AZ11" s="62">
        <v>0.00374753108712109</v>
      </c>
      <c r="BA11" s="62">
        <v>0.0007781019421441001</v>
      </c>
      <c r="BB11" s="62">
        <v>0.00535938009305243</v>
      </c>
      <c r="BC11" s="62">
        <v>0.173711905642722</v>
      </c>
      <c r="BD11" s="62">
        <v>0.185430855637153</v>
      </c>
      <c r="BE11" s="62">
        <v>0.487217531010444</v>
      </c>
      <c r="BF11" s="62">
        <v>0.00104792194270049</v>
      </c>
      <c r="BG11" s="62">
        <v>0.151281051339409</v>
      </c>
      <c r="BH11" s="62">
        <v>0.00763754120005819</v>
      </c>
      <c r="BI11" s="62">
        <v>0.26295851357243</v>
      </c>
      <c r="BJ11" s="62">
        <v>0.00238603112775329</v>
      </c>
      <c r="BK11" s="62">
        <v>0.0594694736672738</v>
      </c>
      <c r="BL11" s="62">
        <v>0.301114705229716</v>
      </c>
      <c r="BM11" s="62">
        <v>0.03028888866768</v>
      </c>
      <c r="BN11" s="62">
        <v>0.00324808531123902</v>
      </c>
      <c r="BO11" s="62">
        <v>0.320467539232215</v>
      </c>
      <c r="BP11" s="62">
        <v>0.172896654081282</v>
      </c>
      <c r="BQ11" s="62">
        <v>0.0008138731709711</v>
      </c>
      <c r="BR11" s="62">
        <v>0.00507305801296332</v>
      </c>
      <c r="BS11" s="62">
        <v>0.0009655677396772509</v>
      </c>
      <c r="BT11" s="62">
        <v>0.0935083406397139</v>
      </c>
      <c r="BU11" s="62">
        <v>0.0620494113105898</v>
      </c>
      <c r="BV11" s="4">
        <v>81.2599852536467</v>
      </c>
      <c r="BW11" s="66">
        <v>12.0300689802884</v>
      </c>
      <c r="BX11" s="66">
        <v>0.0350235484757981</v>
      </c>
      <c r="BY11" s="66">
        <v>4.39217697501093</v>
      </c>
      <c r="BZ11" s="66">
        <v>0.646029866354274</v>
      </c>
      <c r="CA11" s="66">
        <v>2.05303382026777</v>
      </c>
      <c r="CB11" s="66">
        <v>-10.8236493770282</v>
      </c>
      <c r="CC11" s="62">
        <v>2333</v>
      </c>
      <c r="CD11" s="4">
        <v>2422.592669067020</v>
      </c>
    </row>
    <row r="12" ht="19" customHeight="1">
      <c r="A12" t="s" s="127">
        <v>1</v>
      </c>
      <c r="B12" s="128">
        <v>8</v>
      </c>
      <c r="C12" t="s" s="192">
        <v>96</v>
      </c>
      <c r="D12" s="138">
        <v>0.039283657765291</v>
      </c>
      <c r="E12" s="136">
        <v>0.000891612096896669</v>
      </c>
      <c r="F12" s="136">
        <v>0.000283628271749632</v>
      </c>
      <c r="G12" s="136">
        <v>0.000599842325406839</v>
      </c>
      <c r="H12" s="136">
        <v>0.00165939794799293</v>
      </c>
      <c r="I12" s="136">
        <v>0.367350069490554</v>
      </c>
      <c r="J12" s="136">
        <v>3.16892629367851</v>
      </c>
      <c r="K12" s="136">
        <v>733.166687</v>
      </c>
      <c r="L12" s="136">
        <v>0.256062135712991</v>
      </c>
      <c r="M12" s="136">
        <v>0.057764230428967</v>
      </c>
      <c r="N12" s="136">
        <v>0.00903561017015905</v>
      </c>
      <c r="O12" s="136">
        <v>0.00333921803042587</v>
      </c>
      <c r="P12" s="136">
        <v>0.00198853120170641</v>
      </c>
      <c r="Q12" s="136">
        <v>0.00369881813989935</v>
      </c>
      <c r="R12" s="136">
        <v>0.000775516839120644</v>
      </c>
      <c r="S12" s="136">
        <v>0.000441737708988403</v>
      </c>
      <c r="T12" s="136">
        <v>0.0337905287501406</v>
      </c>
      <c r="U12" s="136">
        <v>6.23949297229074</v>
      </c>
      <c r="V12" s="136">
        <v>0.00426698575623285</v>
      </c>
      <c r="W12" s="136">
        <v>13.1862464894745</v>
      </c>
      <c r="X12" s="136">
        <v>219.56</v>
      </c>
      <c r="Y12" s="136">
        <v>0.0404278603463616</v>
      </c>
      <c r="Z12" s="136">
        <v>0.00883433770131889</v>
      </c>
      <c r="AA12" s="136">
        <v>0.00954933082127522</v>
      </c>
      <c r="AB12" s="136">
        <v>0.00131593162141521</v>
      </c>
      <c r="AC12" s="65">
        <v>0.216941124208641</v>
      </c>
      <c r="AD12" s="136">
        <v>0.000926186737945172</v>
      </c>
      <c r="AE12" s="136">
        <v>0.0342406114509833</v>
      </c>
      <c r="AF12" s="136">
        <v>0.00786791071171649</v>
      </c>
      <c r="AG12" s="136">
        <v>0.198870126197145</v>
      </c>
      <c r="AH12" s="136">
        <v>0.808138452301887</v>
      </c>
      <c r="AI12" s="136">
        <v>0.828473742163564</v>
      </c>
      <c r="AJ12" s="136">
        <v>0.121660545040118</v>
      </c>
      <c r="AK12" s="136">
        <v>0.109393090563305</v>
      </c>
      <c r="AL12" s="136">
        <v>0.0383263439948555</v>
      </c>
      <c r="AM12" s="136">
        <v>0.0792860041035644</v>
      </c>
      <c r="AN12" s="136">
        <v>0.0230858340937698</v>
      </c>
      <c r="AO12" s="136">
        <v>0.114603143831577</v>
      </c>
      <c r="AP12" s="136">
        <v>0.00975600210461478</v>
      </c>
      <c r="AQ12" s="136">
        <v>0.00138983459793522</v>
      </c>
      <c r="AR12" s="136">
        <v>0.00298152945908956</v>
      </c>
      <c r="AS12" s="136">
        <v>0.145355268344327</v>
      </c>
      <c r="AT12" s="136">
        <v>0.000855781262342403</v>
      </c>
      <c r="AU12" s="136">
        <v>0.00140723088867972</v>
      </c>
      <c r="AV12" s="136">
        <v>0.000242128802136727</v>
      </c>
      <c r="AW12" s="136">
        <v>0.000246893999873292</v>
      </c>
      <c r="AX12" s="136">
        <v>0.00381390884064499</v>
      </c>
      <c r="AY12" s="136">
        <v>0.0001331782820619</v>
      </c>
      <c r="AZ12" s="136">
        <v>0.00445710798637709</v>
      </c>
      <c r="BA12" s="136">
        <v>0.00193208318637078</v>
      </c>
      <c r="BB12" s="136">
        <v>0.00749933234780976</v>
      </c>
      <c r="BC12" s="136">
        <v>0.0884998147680081</v>
      </c>
      <c r="BD12" s="136">
        <v>0.0797770867860049</v>
      </c>
      <c r="BE12" s="136">
        <v>0.323036663471181</v>
      </c>
      <c r="BF12" s="136">
        <v>0.00210841648516344</v>
      </c>
      <c r="BG12" s="136">
        <v>0.117786645579815</v>
      </c>
      <c r="BH12" s="136">
        <v>0.00729866405005317</v>
      </c>
      <c r="BI12" s="136">
        <v>0.159023513901253</v>
      </c>
      <c r="BJ12" s="136">
        <v>0.000650026823142293</v>
      </c>
      <c r="BK12" s="136">
        <v>0.0164648978129532</v>
      </c>
      <c r="BL12" s="136">
        <v>0.06604773765171509</v>
      </c>
      <c r="BM12" s="136">
        <v>0.00685437454708795</v>
      </c>
      <c r="BN12" s="136">
        <v>0.00132432510373992</v>
      </c>
      <c r="BO12" s="136">
        <v>0.113865905608342</v>
      </c>
      <c r="BP12" s="136">
        <v>0.0254387695975067</v>
      </c>
      <c r="BQ12" s="136">
        <v>0.000325715874974104</v>
      </c>
      <c r="BR12" s="136">
        <v>0.00168219360252203</v>
      </c>
      <c r="BS12" s="136">
        <v>0.000489891884969919</v>
      </c>
      <c r="BT12" s="136">
        <v>0.0232449093222208</v>
      </c>
      <c r="BU12" s="136">
        <v>0.0104395872711838</v>
      </c>
      <c r="BV12" s="9">
        <v>979.968954272214</v>
      </c>
      <c r="BW12" s="9">
        <v>0.456863057425335</v>
      </c>
      <c r="BX12" s="9">
        <v>0.0152963996292482</v>
      </c>
      <c r="BY12" s="9">
        <v>1.07604837990551</v>
      </c>
      <c r="BZ12" s="9">
        <v>0.142469142358393</v>
      </c>
      <c r="CA12" s="9">
        <v>0.548219607033986</v>
      </c>
      <c r="CB12" s="9">
        <v>160</v>
      </c>
      <c r="CC12" s="136">
        <v>2037.07572892</v>
      </c>
      <c r="CD12" s="9">
        <v>3179.283579778560</v>
      </c>
    </row>
    <row r="13" ht="19" customHeight="1">
      <c r="A13" t="s" s="58">
        <v>1</v>
      </c>
      <c r="B13" s="59">
        <v>9</v>
      </c>
      <c r="C13" t="s" s="192">
        <v>258</v>
      </c>
      <c r="D13" s="61">
        <v>0.0458952244992704</v>
      </c>
      <c r="E13" s="62">
        <v>0.00169874435117851</v>
      </c>
      <c r="F13" s="62">
        <v>0.000541521931969856</v>
      </c>
      <c r="G13" s="62">
        <v>0.00131888027642723</v>
      </c>
      <c r="H13" s="62">
        <v>0.00196194113982961</v>
      </c>
      <c r="I13" s="62">
        <v>0.0875862108535669</v>
      </c>
      <c r="J13" s="62">
        <v>0.681513021178425</v>
      </c>
      <c r="K13" s="136">
        <v>0.239901403576846</v>
      </c>
      <c r="L13" s="62">
        <v>0.07052192493096759</v>
      </c>
      <c r="M13" s="62">
        <v>0.0448049501972123</v>
      </c>
      <c r="N13" s="62">
        <v>0.0610508691808774</v>
      </c>
      <c r="O13" s="62">
        <v>0.00327304566853999</v>
      </c>
      <c r="P13" s="62">
        <v>0.00098294046993469</v>
      </c>
      <c r="Q13" s="62">
        <v>0.00339041008919707</v>
      </c>
      <c r="R13" s="62">
        <v>0.000240574174910301</v>
      </c>
      <c r="S13" s="62">
        <v>0.000492190628878603</v>
      </c>
      <c r="T13" s="62">
        <v>0.0329768474297014</v>
      </c>
      <c r="U13" s="62">
        <v>0.969464482091265</v>
      </c>
      <c r="V13" s="62">
        <v>0.00289817139931529</v>
      </c>
      <c r="W13" s="62">
        <v>10.5501714678694</v>
      </c>
      <c r="X13" s="64">
        <v>0.400295684196487</v>
      </c>
      <c r="Y13" s="62">
        <v>0.269129798230588</v>
      </c>
      <c r="Z13" s="62">
        <v>0.0101065304295613</v>
      </c>
      <c r="AA13" s="62">
        <v>0.0223121729801762</v>
      </c>
      <c r="AB13" s="62">
        <v>0.00601553212089595</v>
      </c>
      <c r="AC13" s="65">
        <v>0.111824388641177</v>
      </c>
      <c r="AD13" s="62">
        <v>0.00148011067537041</v>
      </c>
      <c r="AE13" s="62">
        <v>0.0201227437962345</v>
      </c>
      <c r="AF13" s="62">
        <v>0.0979372623313715</v>
      </c>
      <c r="AG13" s="62">
        <v>0.291096337043543</v>
      </c>
      <c r="AH13" s="62">
        <v>2.25884318922293</v>
      </c>
      <c r="AI13" s="62">
        <v>5.7406741006154</v>
      </c>
      <c r="AJ13" s="62">
        <v>0.135056208438588</v>
      </c>
      <c r="AK13" s="62">
        <v>0.08130866895496131</v>
      </c>
      <c r="AL13" s="62">
        <v>0.0138117256540386</v>
      </c>
      <c r="AM13" s="62">
        <v>0.0409222227209239</v>
      </c>
      <c r="AN13" s="62">
        <v>0.0579956474910424</v>
      </c>
      <c r="AO13" s="62">
        <v>0.0530639390432834</v>
      </c>
      <c r="AP13" s="62">
        <v>0.0275909528034913</v>
      </c>
      <c r="AQ13" s="62">
        <v>0.0023680504316575</v>
      </c>
      <c r="AR13" s="62">
        <v>0.00474975249961875</v>
      </c>
      <c r="AS13" s="62">
        <v>0.116050960312332</v>
      </c>
      <c r="AT13" s="62">
        <v>0.000649831778445033</v>
      </c>
      <c r="AU13" s="62">
        <v>0.00162525257565826</v>
      </c>
      <c r="AV13" s="62">
        <v>0.000169680439532752</v>
      </c>
      <c r="AW13" s="62">
        <v>0.000428471420035461</v>
      </c>
      <c r="AX13" s="62">
        <v>0.00689630330142541</v>
      </c>
      <c r="AY13" s="62">
        <v>0.000644062519706637</v>
      </c>
      <c r="AZ13" s="62">
        <v>0.00294394709653681</v>
      </c>
      <c r="BA13" s="62">
        <v>0.000824868320426467</v>
      </c>
      <c r="BB13" s="62">
        <v>0.0201363612183048</v>
      </c>
      <c r="BC13" s="62">
        <v>0.0313930795948392</v>
      </c>
      <c r="BD13" s="62">
        <v>0.0732138823491169</v>
      </c>
      <c r="BE13" s="62">
        <v>0.799438965107421</v>
      </c>
      <c r="BF13" s="62">
        <v>0.00637859805448234</v>
      </c>
      <c r="BG13" s="62">
        <v>0.385773425696191</v>
      </c>
      <c r="BH13" s="62">
        <v>0.0150200894077249</v>
      </c>
      <c r="BI13" s="62">
        <v>0.0667929396778265</v>
      </c>
      <c r="BJ13" s="62">
        <v>0.000501335367392458</v>
      </c>
      <c r="BK13" s="62">
        <v>0.0235632381716179</v>
      </c>
      <c r="BL13" s="62">
        <v>0.103880327804944</v>
      </c>
      <c r="BM13" s="62">
        <v>0.0120251456422333</v>
      </c>
      <c r="BN13" s="62">
        <v>0.00300606042646036</v>
      </c>
      <c r="BO13" s="62">
        <v>0.204429431219368</v>
      </c>
      <c r="BP13" s="62">
        <v>0.0453172101260124</v>
      </c>
      <c r="BQ13" s="62">
        <v>0.00110248704090684</v>
      </c>
      <c r="BR13" s="62">
        <v>0.00950328002950317</v>
      </c>
      <c r="BS13" s="62">
        <v>0.00311486940275452</v>
      </c>
      <c r="BT13" s="62">
        <v>0.0578662707464304</v>
      </c>
      <c r="BU13" s="62">
        <v>0.0201956819645628</v>
      </c>
      <c r="BV13" s="4">
        <v>24.4602758970712</v>
      </c>
      <c r="BW13" s="66">
        <v>0.326606613553038</v>
      </c>
      <c r="BX13" s="66">
        <v>0.0127853133367662</v>
      </c>
      <c r="BY13" s="66">
        <v>0.160179658503837</v>
      </c>
      <c r="BZ13" s="66">
        <v>0.008318439824922761</v>
      </c>
      <c r="CA13" s="66">
        <v>0.0588906608959835</v>
      </c>
      <c r="CB13" s="66">
        <v>0.557503802258812</v>
      </c>
      <c r="CC13" s="62">
        <v>15.6</v>
      </c>
      <c r="CD13" s="4">
        <v>41.1845603854446</v>
      </c>
    </row>
    <row r="14" ht="19" customHeight="1">
      <c r="A14" t="s" s="58">
        <v>1</v>
      </c>
      <c r="B14" s="59">
        <v>10</v>
      </c>
      <c r="C14" t="s" s="192">
        <v>98</v>
      </c>
      <c r="D14" s="61">
        <v>0.0594317715169111</v>
      </c>
      <c r="E14" s="62">
        <v>0.00194226252107123</v>
      </c>
      <c r="F14" s="62">
        <v>0.000446388190766861</v>
      </c>
      <c r="G14" s="62">
        <v>0.00155719709276592</v>
      </c>
      <c r="H14" s="62">
        <v>0.00213248950487262</v>
      </c>
      <c r="I14" s="62">
        <v>4.553082883112</v>
      </c>
      <c r="J14" s="62">
        <v>20.6629004663922</v>
      </c>
      <c r="K14" s="136">
        <v>6.6461389260238</v>
      </c>
      <c r="L14" s="62">
        <v>2.80970277199045</v>
      </c>
      <c r="M14" s="62">
        <v>0.109889200249214</v>
      </c>
      <c r="N14" s="62">
        <v>0.011678042854087</v>
      </c>
      <c r="O14" s="62">
        <v>0.0126121073472386</v>
      </c>
      <c r="P14" s="62">
        <v>0.00104893600371418</v>
      </c>
      <c r="Q14" s="62">
        <v>0.00291685384492544</v>
      </c>
      <c r="R14" s="62">
        <v>0.00239657684663557</v>
      </c>
      <c r="S14" s="62">
        <v>0.00123312989489853</v>
      </c>
      <c r="T14" s="62">
        <v>0.0387307196158946</v>
      </c>
      <c r="U14" s="62">
        <v>0.426609139672293</v>
      </c>
      <c r="V14" s="62">
        <v>0.00511030926219513</v>
      </c>
      <c r="W14" s="62">
        <v>0.122454823151028</v>
      </c>
      <c r="X14" s="64">
        <v>0.220667093378592</v>
      </c>
      <c r="Y14" s="62">
        <v>0.262506033880436</v>
      </c>
      <c r="Z14" s="62">
        <v>0.0169745044263771</v>
      </c>
      <c r="AA14" s="62">
        <v>0.0137630061567655</v>
      </c>
      <c r="AB14" s="62">
        <v>0.000949453656019491</v>
      </c>
      <c r="AC14" s="65">
        <v>0.0869923155561125</v>
      </c>
      <c r="AD14" s="62">
        <v>0.000382081444456482</v>
      </c>
      <c r="AE14" s="62">
        <v>0.00707034300465739</v>
      </c>
      <c r="AF14" s="62">
        <v>0.0490894063576706</v>
      </c>
      <c r="AG14" s="62">
        <v>0.0472123661839937</v>
      </c>
      <c r="AH14" s="62">
        <v>0.353694327999621</v>
      </c>
      <c r="AI14" s="62">
        <v>0.113536574292267</v>
      </c>
      <c r="AJ14" s="62">
        <v>0.177958335214774</v>
      </c>
      <c r="AK14" s="62">
        <v>0.0723572612020634</v>
      </c>
      <c r="AL14" s="62">
        <v>0.0276536296860871</v>
      </c>
      <c r="AM14" s="62">
        <v>0.0395490825140128</v>
      </c>
      <c r="AN14" s="62">
        <v>0.0987680440008564</v>
      </c>
      <c r="AO14" s="62">
        <v>0.169072197928361</v>
      </c>
      <c r="AP14" s="62">
        <v>0.0215708116800211</v>
      </c>
      <c r="AQ14" s="62">
        <v>0.00229491306685727</v>
      </c>
      <c r="AR14" s="62">
        <v>0.00781158073817756</v>
      </c>
      <c r="AS14" s="62">
        <v>0.251965350164739</v>
      </c>
      <c r="AT14" s="62">
        <v>0.000490072180436298</v>
      </c>
      <c r="AU14" s="62">
        <v>0.000552111090642041</v>
      </c>
      <c r="AV14" s="62">
        <v>0.000211334166655173</v>
      </c>
      <c r="AW14" s="62">
        <v>5.17405047649577e-05</v>
      </c>
      <c r="AX14" s="62">
        <v>0.009763506149256111</v>
      </c>
      <c r="AY14" s="62">
        <v>8.42754371166996e-05</v>
      </c>
      <c r="AZ14" s="62">
        <v>0.00581140292625737</v>
      </c>
      <c r="BA14" s="62">
        <v>0.00240869620152596</v>
      </c>
      <c r="BB14" s="62">
        <v>0.00178314149430356</v>
      </c>
      <c r="BC14" s="62">
        <v>0.0214268471453908</v>
      </c>
      <c r="BD14" s="62">
        <v>0.145158448878442</v>
      </c>
      <c r="BE14" s="62">
        <v>0.124494738224952</v>
      </c>
      <c r="BF14" s="62">
        <v>0.00128937804972835</v>
      </c>
      <c r="BG14" s="62">
        <v>0.0597715893354958</v>
      </c>
      <c r="BH14" s="62">
        <v>0.00673308686003589</v>
      </c>
      <c r="BI14" s="62">
        <v>0.088702710214872</v>
      </c>
      <c r="BJ14" s="62">
        <v>0.00181824499997271</v>
      </c>
      <c r="BK14" s="62">
        <v>0.02299044169285</v>
      </c>
      <c r="BL14" s="62">
        <v>0.0959057263192741</v>
      </c>
      <c r="BM14" s="62">
        <v>0.014963461006184</v>
      </c>
      <c r="BN14" s="62">
        <v>0.00251739928064422</v>
      </c>
      <c r="BO14" s="62">
        <v>0.155553786988554</v>
      </c>
      <c r="BP14" s="62">
        <v>0.033485563172648</v>
      </c>
      <c r="BQ14" s="62">
        <v>0.000795248110455265</v>
      </c>
      <c r="BR14" s="62">
        <v>0.00231360026082348</v>
      </c>
      <c r="BS14" s="62">
        <v>0.000458927772174919</v>
      </c>
      <c r="BT14" s="62">
        <v>0.06526900191378859</v>
      </c>
      <c r="BU14" s="62">
        <v>0.0154091817306631</v>
      </c>
      <c r="BV14" s="4">
        <v>38.3940673697278</v>
      </c>
      <c r="BW14" s="66">
        <v>0.421551708784758</v>
      </c>
      <c r="BX14" s="66">
        <v>0.396378150803296</v>
      </c>
      <c r="BY14" s="66">
        <v>5.02123352068546</v>
      </c>
      <c r="BZ14" s="66">
        <v>0.0180418460144181</v>
      </c>
      <c r="CA14" s="66">
        <v>0.25371704215242</v>
      </c>
      <c r="CB14" s="66">
        <v>0.00154276174372804</v>
      </c>
      <c r="CC14" s="62">
        <v>1.7</v>
      </c>
      <c r="CD14" s="4">
        <v>46.2065323999119</v>
      </c>
    </row>
    <row r="15" ht="19" customHeight="1">
      <c r="A15" t="s" s="58">
        <v>1</v>
      </c>
      <c r="B15" s="59">
        <v>11</v>
      </c>
      <c r="C15" t="s" s="192">
        <v>99</v>
      </c>
      <c r="D15" s="61">
        <v>0.226474707752012</v>
      </c>
      <c r="E15" s="62">
        <v>0.0358821070535806</v>
      </c>
      <c r="F15" s="62">
        <v>0.000416804189198999</v>
      </c>
      <c r="G15" s="62">
        <v>0.00713691978235134</v>
      </c>
      <c r="H15" s="62">
        <v>0.00648651541131488</v>
      </c>
      <c r="I15" s="62">
        <v>0.0104534732590165</v>
      </c>
      <c r="J15" s="62">
        <v>0.346822349186713</v>
      </c>
      <c r="K15" s="136">
        <v>0.0512753494199981</v>
      </c>
      <c r="L15" s="62">
        <v>0.00697105836919109</v>
      </c>
      <c r="M15" s="62">
        <v>0.0105807423705246</v>
      </c>
      <c r="N15" s="62">
        <v>0.462566830522091</v>
      </c>
      <c r="O15" s="62">
        <v>0.0356292076605269</v>
      </c>
      <c r="P15" s="62">
        <v>0.0258965908316038</v>
      </c>
      <c r="Q15" s="62">
        <v>0.00108613779837432</v>
      </c>
      <c r="R15" s="62">
        <v>0.000242552440123332</v>
      </c>
      <c r="S15" s="62">
        <v>0.000312453339970058</v>
      </c>
      <c r="T15" s="62">
        <v>0.0227502886134327</v>
      </c>
      <c r="U15" s="62">
        <v>0.366681707378317</v>
      </c>
      <c r="V15" s="62">
        <v>0.00262268775548577</v>
      </c>
      <c r="W15" s="62">
        <v>0.0330041823093181</v>
      </c>
      <c r="X15" s="64">
        <v>0.00939725323982994</v>
      </c>
      <c r="Y15" s="62">
        <v>0.0257559597713109</v>
      </c>
      <c r="Z15" s="62">
        <v>0.00744508371503727</v>
      </c>
      <c r="AA15" s="62">
        <v>0.0106727380693004</v>
      </c>
      <c r="AB15" s="62">
        <v>0.000997643691672186</v>
      </c>
      <c r="AC15" s="65">
        <v>0.0301275241100254</v>
      </c>
      <c r="AD15" s="62">
        <v>0.000456025969797254</v>
      </c>
      <c r="AE15" s="62">
        <v>0.00472762094823539</v>
      </c>
      <c r="AF15" s="62">
        <v>0.0570897856121926</v>
      </c>
      <c r="AG15" s="62">
        <v>0.0148812581541049</v>
      </c>
      <c r="AH15" s="62">
        <v>0.0950112800240782</v>
      </c>
      <c r="AI15" s="62">
        <v>0.0910578403507208</v>
      </c>
      <c r="AJ15" s="62">
        <v>0.226575729858956</v>
      </c>
      <c r="AK15" s="62">
        <v>0.483808325543262</v>
      </c>
      <c r="AL15" s="62">
        <v>0.363633930258713</v>
      </c>
      <c r="AM15" s="62">
        <v>3.54585415445836</v>
      </c>
      <c r="AN15" s="62">
        <v>0.0219057442076449</v>
      </c>
      <c r="AO15" s="62">
        <v>0.0426145806428521</v>
      </c>
      <c r="AP15" s="62">
        <v>0.0117626602136936</v>
      </c>
      <c r="AQ15" s="62">
        <v>0.000971497328397761</v>
      </c>
      <c r="AR15" s="62">
        <v>0.00555666939117273</v>
      </c>
      <c r="AS15" s="62">
        <v>0.0252075987040364</v>
      </c>
      <c r="AT15" s="62">
        <v>0.000250398249937331</v>
      </c>
      <c r="AU15" s="62">
        <v>0.000882696197674788</v>
      </c>
      <c r="AV15" s="62">
        <v>9.01716094866163e-05</v>
      </c>
      <c r="AW15" s="62">
        <v>0.000269021969849358</v>
      </c>
      <c r="AX15" s="62">
        <v>0.00184781197000587</v>
      </c>
      <c r="AY15" s="62">
        <v>4.05897278539784e-05</v>
      </c>
      <c r="AZ15" s="62">
        <v>0.00207480543947145</v>
      </c>
      <c r="BA15" s="62">
        <v>0.00102779971277356</v>
      </c>
      <c r="BB15" s="62">
        <v>0.00230014637075829</v>
      </c>
      <c r="BC15" s="62">
        <v>0.0236988187885326</v>
      </c>
      <c r="BD15" s="62">
        <v>0.0150017748874823</v>
      </c>
      <c r="BE15" s="62">
        <v>0.160229281679984</v>
      </c>
      <c r="BF15" s="62">
        <v>0.0008506954092025719</v>
      </c>
      <c r="BG15" s="62">
        <v>0.055554242607925</v>
      </c>
      <c r="BH15" s="62">
        <v>0.0159247832653706</v>
      </c>
      <c r="BI15" s="62">
        <v>0.018101115694032</v>
      </c>
      <c r="BJ15" s="62">
        <v>0.00109275290831185</v>
      </c>
      <c r="BK15" s="62">
        <v>0.108671022028797</v>
      </c>
      <c r="BL15" s="62">
        <v>0.245880488879547</v>
      </c>
      <c r="BM15" s="62">
        <v>0.0404533283869551</v>
      </c>
      <c r="BN15" s="62">
        <v>0.00323873103538548</v>
      </c>
      <c r="BO15" s="62">
        <v>0.77105756848996</v>
      </c>
      <c r="BP15" s="62">
        <v>0.777667202083566</v>
      </c>
      <c r="BQ15" s="62">
        <v>0.00238082095176327</v>
      </c>
      <c r="BR15" s="62">
        <v>0.0584723674400565</v>
      </c>
      <c r="BS15" s="62">
        <v>0.0037576989536438</v>
      </c>
      <c r="BT15" s="62">
        <v>0.06376488549270209</v>
      </c>
      <c r="BU15" s="62">
        <v>0.0553973419943919</v>
      </c>
      <c r="BV15" s="4">
        <v>9.15878193193196</v>
      </c>
      <c r="BW15" s="66">
        <v>91.56055126217301</v>
      </c>
      <c r="BX15" s="66">
        <v>0.00773149467559217</v>
      </c>
      <c r="BY15" s="66">
        <v>1.11469031094661</v>
      </c>
      <c r="BZ15" s="66">
        <v>0.104183062554068</v>
      </c>
      <c r="CA15" s="66">
        <v>0.451455160968074</v>
      </c>
      <c r="CB15" s="66">
        <v>0.002111686544266</v>
      </c>
      <c r="CC15" s="62">
        <v>12.6</v>
      </c>
      <c r="CD15" s="4">
        <v>114.999504909794</v>
      </c>
    </row>
    <row r="16" ht="19" customHeight="1">
      <c r="A16" t="s" s="58">
        <v>1</v>
      </c>
      <c r="B16" s="59">
        <v>12</v>
      </c>
      <c r="C16" t="s" s="192">
        <v>100</v>
      </c>
      <c r="D16" s="61">
        <v>0.00829852256512038</v>
      </c>
      <c r="E16" s="62">
        <v>0.000961483409839238</v>
      </c>
      <c r="F16" s="62">
        <v>7.56218276283285e-05</v>
      </c>
      <c r="G16" s="62">
        <v>0.000352203589175626</v>
      </c>
      <c r="H16" s="62">
        <v>0.0012769808439178</v>
      </c>
      <c r="I16" s="62">
        <v>0.00220546378301953</v>
      </c>
      <c r="J16" s="62">
        <v>0.0781824408979175</v>
      </c>
      <c r="K16" s="136">
        <v>0.0124379434010842</v>
      </c>
      <c r="L16" s="62">
        <v>0.00304357838207901</v>
      </c>
      <c r="M16" s="62">
        <v>0.000698280921106086</v>
      </c>
      <c r="N16" s="62">
        <v>0.011199035564362</v>
      </c>
      <c r="O16" s="62">
        <v>0.0624951608086233</v>
      </c>
      <c r="P16" s="62">
        <v>0.000597057749529558</v>
      </c>
      <c r="Q16" s="62">
        <v>0.000420310083594104</v>
      </c>
      <c r="R16" s="62">
        <v>0.000149588602229176</v>
      </c>
      <c r="S16" s="62">
        <v>0.000249836259601322</v>
      </c>
      <c r="T16" s="62">
        <v>0.0028237192075057</v>
      </c>
      <c r="U16" s="62">
        <v>0.0424139485493454</v>
      </c>
      <c r="V16" s="62">
        <v>0.00157859820931079</v>
      </c>
      <c r="W16" s="62">
        <v>0.014445019070757</v>
      </c>
      <c r="X16" s="64">
        <v>0.00170840405229641</v>
      </c>
      <c r="Y16" s="62">
        <v>0.00785134774108504</v>
      </c>
      <c r="Z16" s="62">
        <v>0.00193054517949002</v>
      </c>
      <c r="AA16" s="62">
        <v>0.00228612147914436</v>
      </c>
      <c r="AB16" s="62">
        <v>0.000142090347343221</v>
      </c>
      <c r="AC16" s="65">
        <v>0.00630632719582383</v>
      </c>
      <c r="AD16" s="62">
        <v>4.12847392816105e-05</v>
      </c>
      <c r="AE16" s="62">
        <v>0.00166365366840565</v>
      </c>
      <c r="AF16" s="62">
        <v>0.00155952471955324</v>
      </c>
      <c r="AG16" s="62">
        <v>0.00320613570243784</v>
      </c>
      <c r="AH16" s="62">
        <v>0.0196546836014236</v>
      </c>
      <c r="AI16" s="62">
        <v>0.0142121372023318</v>
      </c>
      <c r="AJ16" s="62">
        <v>0.00634058993417393</v>
      </c>
      <c r="AK16" s="62">
        <v>0.0125235859970471</v>
      </c>
      <c r="AL16" s="62">
        <v>0.18594994788451</v>
      </c>
      <c r="AM16" s="62">
        <v>0.832417320847785</v>
      </c>
      <c r="AN16" s="62">
        <v>0.0054205584896241</v>
      </c>
      <c r="AO16" s="62">
        <v>0.0118911678631943</v>
      </c>
      <c r="AP16" s="62">
        <v>0.00113419598144008</v>
      </c>
      <c r="AQ16" s="62">
        <v>0.00204363808178242</v>
      </c>
      <c r="AR16" s="62">
        <v>0.000507640118521225</v>
      </c>
      <c r="AS16" s="62">
        <v>0.00454613536744509</v>
      </c>
      <c r="AT16" s="62">
        <v>7.193734119465209e-05</v>
      </c>
      <c r="AU16" s="62">
        <v>5.6974334415718e-05</v>
      </c>
      <c r="AV16" s="62">
        <v>1.919061478109e-05</v>
      </c>
      <c r="AW16" s="62">
        <v>4.24017823509503e-05</v>
      </c>
      <c r="AX16" s="62">
        <v>0.000322772088958022</v>
      </c>
      <c r="AY16" s="62">
        <v>8.56425079654926e-06</v>
      </c>
      <c r="AZ16" s="62">
        <v>0.00320844051844234</v>
      </c>
      <c r="BA16" s="62">
        <v>0.00065328293255949</v>
      </c>
      <c r="BB16" s="62">
        <v>0.00077176479302409</v>
      </c>
      <c r="BC16" s="62">
        <v>0.00379456484360242</v>
      </c>
      <c r="BD16" s="62">
        <v>0.00350000917933429</v>
      </c>
      <c r="BE16" s="62">
        <v>0.0145786988898544</v>
      </c>
      <c r="BF16" s="62">
        <v>0.000159348464649054</v>
      </c>
      <c r="BG16" s="62">
        <v>0.00542882751383935</v>
      </c>
      <c r="BH16" s="62">
        <v>0.00178186372571542</v>
      </c>
      <c r="BI16" s="62">
        <v>0.0130632108242091</v>
      </c>
      <c r="BJ16" s="62">
        <v>0.000290811044367255</v>
      </c>
      <c r="BK16" s="62">
        <v>0.00452273141573812</v>
      </c>
      <c r="BL16" s="62">
        <v>0.008830958548535521</v>
      </c>
      <c r="BM16" s="62">
        <v>0.00590252934804358</v>
      </c>
      <c r="BN16" s="62">
        <v>0.000348143807473487</v>
      </c>
      <c r="BO16" s="62">
        <v>0.0258325597439117</v>
      </c>
      <c r="BP16" s="62">
        <v>0.0287717308542942</v>
      </c>
      <c r="BQ16" s="62">
        <v>8.36020816176778e-05</v>
      </c>
      <c r="BR16" s="62">
        <v>0.00696128836753009</v>
      </c>
      <c r="BS16" s="62">
        <v>0.00410850806495097</v>
      </c>
      <c r="BT16" s="62">
        <v>0.0107711435585468</v>
      </c>
      <c r="BU16" s="62">
        <v>0.00646346491167989</v>
      </c>
      <c r="BV16" s="4">
        <v>1.5175911537643</v>
      </c>
      <c r="BW16" s="66">
        <v>29.1450175440989</v>
      </c>
      <c r="BX16" s="66">
        <v>0.000973564665293512</v>
      </c>
      <c r="BY16" s="66">
        <v>0.137828024792385</v>
      </c>
      <c r="BZ16" s="66">
        <v>0.0118347368589083</v>
      </c>
      <c r="CA16" s="66">
        <v>0.055988476869207</v>
      </c>
      <c r="CB16" s="66">
        <v>0.06572856718715619</v>
      </c>
      <c r="CC16" s="62">
        <v>4.3</v>
      </c>
      <c r="CD16" s="4">
        <v>35.2349620682362</v>
      </c>
    </row>
    <row r="17" ht="19" customHeight="1">
      <c r="A17" t="s" s="58">
        <v>1</v>
      </c>
      <c r="B17" s="59">
        <v>13</v>
      </c>
      <c r="C17" t="s" s="192">
        <v>101</v>
      </c>
      <c r="D17" s="61">
        <v>0.00567407700138339</v>
      </c>
      <c r="E17" s="62">
        <v>0.0013959028448005</v>
      </c>
      <c r="F17" s="62">
        <v>0.0002566775700385</v>
      </c>
      <c r="G17" s="62">
        <v>0.00136346464659488</v>
      </c>
      <c r="H17" s="62">
        <v>0.00081638961157158</v>
      </c>
      <c r="I17" s="62">
        <v>0.00246617638377806</v>
      </c>
      <c r="J17" s="62">
        <v>0.144416884920777</v>
      </c>
      <c r="K17" s="136">
        <v>0.00816539255184549</v>
      </c>
      <c r="L17" s="62">
        <v>0.00165403561034907</v>
      </c>
      <c r="M17" s="62">
        <v>0.000662533676021064</v>
      </c>
      <c r="N17" s="62">
        <v>0.00349452270803168</v>
      </c>
      <c r="O17" s="62">
        <v>0.000790310381558183</v>
      </c>
      <c r="P17" s="62">
        <v>0.02349816712907</v>
      </c>
      <c r="Q17" s="62">
        <v>0.000874502616129875</v>
      </c>
      <c r="R17" s="62">
        <v>0.000184106124417107</v>
      </c>
      <c r="S17" s="62">
        <v>0.00175311000621062</v>
      </c>
      <c r="T17" s="62">
        <v>0.00161141438662607</v>
      </c>
      <c r="U17" s="62">
        <v>0.06746107326599091</v>
      </c>
      <c r="V17" s="62">
        <v>0.00644969482566512</v>
      </c>
      <c r="W17" s="62">
        <v>0.0230201537864577</v>
      </c>
      <c r="X17" s="64">
        <v>0.00211607797972864</v>
      </c>
      <c r="Y17" s="62">
        <v>0.026794034258281</v>
      </c>
      <c r="Z17" s="62">
        <v>0.008993888269414409</v>
      </c>
      <c r="AA17" s="62">
        <v>0.009540625046892509</v>
      </c>
      <c r="AB17" s="62">
        <v>0.00347582763225316</v>
      </c>
      <c r="AC17" s="65">
        <v>0.00634471182253883</v>
      </c>
      <c r="AD17" s="62">
        <v>3.00312759458962e-05</v>
      </c>
      <c r="AE17" s="62">
        <v>0.00302223810966596</v>
      </c>
      <c r="AF17" s="62">
        <v>0.00847511013096898</v>
      </c>
      <c r="AG17" s="62">
        <v>0.0647415898655436</v>
      </c>
      <c r="AH17" s="62">
        <v>0.0516170163041992</v>
      </c>
      <c r="AI17" s="62">
        <v>0.133063159199105</v>
      </c>
      <c r="AJ17" s="62">
        <v>0.0335165968777463</v>
      </c>
      <c r="AK17" s="62">
        <v>0.0218395281076209</v>
      </c>
      <c r="AL17" s="62">
        <v>0.00512210239269372</v>
      </c>
      <c r="AM17" s="62">
        <v>0.0146544140999048</v>
      </c>
      <c r="AN17" s="62">
        <v>0.0213848299105725</v>
      </c>
      <c r="AO17" s="62">
        <v>0.0116679187781916</v>
      </c>
      <c r="AP17" s="62">
        <v>0.00546494135740088</v>
      </c>
      <c r="AQ17" s="62">
        <v>0.000424375620091696</v>
      </c>
      <c r="AR17" s="62">
        <v>0.00112637043980711</v>
      </c>
      <c r="AS17" s="62">
        <v>0.00245303445628269</v>
      </c>
      <c r="AT17" s="62">
        <v>0.000252065721947126</v>
      </c>
      <c r="AU17" s="62">
        <v>0.000265737524901654</v>
      </c>
      <c r="AV17" s="62">
        <v>4.3708686219954e-05</v>
      </c>
      <c r="AW17" s="62">
        <v>2.71550039800911e-05</v>
      </c>
      <c r="AX17" s="62">
        <v>0.000350977592603329</v>
      </c>
      <c r="AY17" s="62">
        <v>1.97142841856568e-05</v>
      </c>
      <c r="AZ17" s="62">
        <v>0.000396427023550963</v>
      </c>
      <c r="BA17" s="62">
        <v>0.000107019017247441</v>
      </c>
      <c r="BB17" s="62">
        <v>0.000463773702952531</v>
      </c>
      <c r="BC17" s="62">
        <v>0.00264775469034285</v>
      </c>
      <c r="BD17" s="62">
        <v>0.00112319645002429</v>
      </c>
      <c r="BE17" s="62">
        <v>0.0111905098119597</v>
      </c>
      <c r="BF17" s="62">
        <v>0.000101450218764069</v>
      </c>
      <c r="BG17" s="62">
        <v>0.0046035242972095</v>
      </c>
      <c r="BH17" s="62">
        <v>0.00177008661861474</v>
      </c>
      <c r="BI17" s="62">
        <v>0.00258268782048079</v>
      </c>
      <c r="BJ17" s="62">
        <v>0.000107890240909936</v>
      </c>
      <c r="BK17" s="62">
        <v>0.00632911959464996</v>
      </c>
      <c r="BL17" s="62">
        <v>0.0648135821759943</v>
      </c>
      <c r="BM17" s="62">
        <v>0.00578742249417888</v>
      </c>
      <c r="BN17" s="62">
        <v>0.000362654331432035</v>
      </c>
      <c r="BO17" s="62">
        <v>0.0516093775458856</v>
      </c>
      <c r="BP17" s="62">
        <v>0.0219111537667986</v>
      </c>
      <c r="BQ17" s="62">
        <v>0.000267441138901038</v>
      </c>
      <c r="BR17" s="62">
        <v>0.00617143515972345</v>
      </c>
      <c r="BS17" s="62">
        <v>0.000500624570474553</v>
      </c>
      <c r="BT17" s="62">
        <v>0.0235471714484293</v>
      </c>
      <c r="BU17" s="62">
        <v>0.0108240422597001</v>
      </c>
      <c r="BV17" s="4">
        <v>0.950054715174229</v>
      </c>
      <c r="BW17" s="66">
        <v>4.1277729676931</v>
      </c>
      <c r="BX17" s="66">
        <v>4.26923480947477e-05</v>
      </c>
      <c r="BY17" s="66">
        <v>0.702448129050777</v>
      </c>
      <c r="BZ17" s="66">
        <v>0.06995126307929971</v>
      </c>
      <c r="CA17" s="66">
        <v>0.678231838733265</v>
      </c>
      <c r="CB17" s="66">
        <v>0.0163820445550065</v>
      </c>
      <c r="CC17" s="62">
        <v>1</v>
      </c>
      <c r="CD17" s="4">
        <v>7.54488365063377</v>
      </c>
    </row>
    <row r="18" ht="19" customHeight="1">
      <c r="A18" t="s" s="58">
        <v>1</v>
      </c>
      <c r="B18" s="59">
        <v>14</v>
      </c>
      <c r="C18" t="s" s="192">
        <v>102</v>
      </c>
      <c r="D18" s="61">
        <v>0.00410245358350052</v>
      </c>
      <c r="E18" s="62">
        <v>0.00060167276151205</v>
      </c>
      <c r="F18" s="62">
        <v>5.14042646587537e-05</v>
      </c>
      <c r="G18" s="62">
        <v>0.000554117951412061</v>
      </c>
      <c r="H18" s="62">
        <v>0.000442119366026045</v>
      </c>
      <c r="I18" s="62">
        <v>0.000969487916028135</v>
      </c>
      <c r="J18" s="62">
        <v>0.0230826870306228</v>
      </c>
      <c r="K18" s="136">
        <v>0.00881098592484345</v>
      </c>
      <c r="L18" s="62">
        <v>0.00154573115822905</v>
      </c>
      <c r="M18" s="62">
        <v>0.000646194444166393</v>
      </c>
      <c r="N18" s="62">
        <v>0.000586471169115703</v>
      </c>
      <c r="O18" s="62">
        <v>0.000228237523055411</v>
      </c>
      <c r="P18" s="62">
        <v>0.000687218947639535</v>
      </c>
      <c r="Q18" s="62">
        <v>0.05675924502885</v>
      </c>
      <c r="R18" s="62">
        <v>0.00539898328479478</v>
      </c>
      <c r="S18" s="62">
        <v>5.02875856874607e-05</v>
      </c>
      <c r="T18" s="62">
        <v>0.00575534421136682</v>
      </c>
      <c r="U18" s="62">
        <v>0.00468879791467287</v>
      </c>
      <c r="V18" s="62">
        <v>0.00157968918325542</v>
      </c>
      <c r="W18" s="62">
        <v>0.0472664124276933</v>
      </c>
      <c r="X18" s="64">
        <v>0.00209158074453706</v>
      </c>
      <c r="Y18" s="62">
        <v>0.0943551659710162</v>
      </c>
      <c r="Z18" s="62">
        <v>0.0101025066228383</v>
      </c>
      <c r="AA18" s="62">
        <v>0.00612569641590409</v>
      </c>
      <c r="AB18" s="62">
        <v>0.026547014709658</v>
      </c>
      <c r="AC18" s="65">
        <v>0.00392257140806478</v>
      </c>
      <c r="AD18" s="62">
        <v>1.66764839704085e-05</v>
      </c>
      <c r="AE18" s="62">
        <v>0.00509889863064921</v>
      </c>
      <c r="AF18" s="62">
        <v>0.00735664439028224</v>
      </c>
      <c r="AG18" s="62">
        <v>0.578042197912624</v>
      </c>
      <c r="AH18" s="62">
        <v>0.560087192175486</v>
      </c>
      <c r="AI18" s="62">
        <v>1.02281261296702</v>
      </c>
      <c r="AJ18" s="62">
        <v>0.0143993333153954</v>
      </c>
      <c r="AK18" s="62">
        <v>0.0189552025231725</v>
      </c>
      <c r="AL18" s="62">
        <v>0.00209131513742511</v>
      </c>
      <c r="AM18" s="62">
        <v>0.00461812898380488</v>
      </c>
      <c r="AN18" s="62">
        <v>0.00732058498647486</v>
      </c>
      <c r="AO18" s="62">
        <v>0.0102482574729656</v>
      </c>
      <c r="AP18" s="62">
        <v>0.00091281739470783</v>
      </c>
      <c r="AQ18" s="62">
        <v>7.96968782414484e-05</v>
      </c>
      <c r="AR18" s="62">
        <v>0.000468989553033794</v>
      </c>
      <c r="AS18" s="62">
        <v>0.009618449162910721</v>
      </c>
      <c r="AT18" s="62">
        <v>2.35787677998643e-05</v>
      </c>
      <c r="AU18" s="62">
        <v>0.000161675278693605</v>
      </c>
      <c r="AV18" s="62">
        <v>1.30353176828022e-05</v>
      </c>
      <c r="AW18" s="62">
        <v>5.86692755397806e-06</v>
      </c>
      <c r="AX18" s="62">
        <v>0.000120103174061738</v>
      </c>
      <c r="AY18" s="62">
        <v>8.85814201843046e-05</v>
      </c>
      <c r="AZ18" s="62">
        <v>6.413540348072481e-05</v>
      </c>
      <c r="BA18" s="62">
        <v>2.25504547825594e-05</v>
      </c>
      <c r="BB18" s="62">
        <v>4.80765104630555e-05</v>
      </c>
      <c r="BC18" s="62">
        <v>0.00337039379270355</v>
      </c>
      <c r="BD18" s="62">
        <v>0.00377550044206924</v>
      </c>
      <c r="BE18" s="62">
        <v>0.00262422862963777</v>
      </c>
      <c r="BF18" s="62">
        <v>2.58060191430126e-05</v>
      </c>
      <c r="BG18" s="62">
        <v>0.000665794131574127</v>
      </c>
      <c r="BH18" s="62">
        <v>0.000332595986630258</v>
      </c>
      <c r="BI18" s="62">
        <v>0.00382087556313507</v>
      </c>
      <c r="BJ18" s="62">
        <v>0.000136345899806724</v>
      </c>
      <c r="BK18" s="62">
        <v>0.00192956927785396</v>
      </c>
      <c r="BL18" s="62">
        <v>0.0523513769517633</v>
      </c>
      <c r="BM18" s="62">
        <v>0.0105904449652551</v>
      </c>
      <c r="BN18" s="62">
        <v>0.00188527408368526</v>
      </c>
      <c r="BO18" s="62">
        <v>0.008577872032481421</v>
      </c>
      <c r="BP18" s="62">
        <v>0.00226888572298985</v>
      </c>
      <c r="BQ18" s="62">
        <v>0.000331183290421143</v>
      </c>
      <c r="BR18" s="62">
        <v>0.000190894115949776</v>
      </c>
      <c r="BS18" s="62">
        <v>2.34606528082218e-05</v>
      </c>
      <c r="BT18" s="62">
        <v>0.0306447857148019</v>
      </c>
      <c r="BU18" s="62">
        <v>0.00100057010822103</v>
      </c>
      <c r="BV18" s="4">
        <v>2.67417253615295</v>
      </c>
      <c r="BW18" s="66">
        <v>0.845177728300721</v>
      </c>
      <c r="BX18" s="66">
        <v>0.000294666766220391</v>
      </c>
      <c r="BY18" s="66">
        <v>0.332302909620969</v>
      </c>
      <c r="BZ18" s="66">
        <v>0.0373919288774459</v>
      </c>
      <c r="CA18" s="66">
        <v>0.188465221390319</v>
      </c>
      <c r="CB18" s="66">
        <v>0.00647510191049284</v>
      </c>
      <c r="CC18" s="62">
        <v>0</v>
      </c>
      <c r="CD18" s="4">
        <v>4.08428009301912</v>
      </c>
    </row>
    <row r="19" ht="19" customHeight="1">
      <c r="A19" t="s" s="58">
        <v>1</v>
      </c>
      <c r="B19" s="59">
        <v>15</v>
      </c>
      <c r="C19" t="s" s="192">
        <v>103</v>
      </c>
      <c r="D19" s="61">
        <v>0.00254403814595376</v>
      </c>
      <c r="E19" s="62">
        <v>5.23477004249966e-05</v>
      </c>
      <c r="F19" s="62">
        <v>1.44246898805709e-05</v>
      </c>
      <c r="G19" s="62">
        <v>6.127992454416281e-05</v>
      </c>
      <c r="H19" s="62">
        <v>5.07551760270759e-05</v>
      </c>
      <c r="I19" s="62">
        <v>0.000436798151867138</v>
      </c>
      <c r="J19" s="62">
        <v>0.0197772328779861</v>
      </c>
      <c r="K19" s="136">
        <v>0.00254711274288921</v>
      </c>
      <c r="L19" s="62">
        <v>0.00046082329626044</v>
      </c>
      <c r="M19" s="62">
        <v>0.000861329306036919</v>
      </c>
      <c r="N19" s="62">
        <v>0.0111005343812166</v>
      </c>
      <c r="O19" s="62">
        <v>0.0113450704417077</v>
      </c>
      <c r="P19" s="62">
        <v>0.000127844396333124</v>
      </c>
      <c r="Q19" s="62">
        <v>0.000299435159773985</v>
      </c>
      <c r="R19" s="62">
        <v>0.0022970910369045</v>
      </c>
      <c r="S19" s="62">
        <v>0.00357277691132446</v>
      </c>
      <c r="T19" s="62">
        <v>0.00212355689118468</v>
      </c>
      <c r="U19" s="62">
        <v>0.156787043427745</v>
      </c>
      <c r="V19" s="62">
        <v>0.00186325874027973</v>
      </c>
      <c r="W19" s="62">
        <v>0.0382703012892962</v>
      </c>
      <c r="X19" s="64">
        <v>0.000363468820115946</v>
      </c>
      <c r="Y19" s="62">
        <v>0.00896763163391689</v>
      </c>
      <c r="Z19" s="62">
        <v>0.000938962219313841</v>
      </c>
      <c r="AA19" s="62">
        <v>0.00417412117038931</v>
      </c>
      <c r="AB19" s="62">
        <v>8.44891801415477e-05</v>
      </c>
      <c r="AC19" s="65">
        <v>0.008637742641438</v>
      </c>
      <c r="AD19" s="62">
        <v>9.39491374238823e-05</v>
      </c>
      <c r="AE19" s="62">
        <v>0.000439571563826366</v>
      </c>
      <c r="AF19" s="62">
        <v>0.00441993098941951</v>
      </c>
      <c r="AG19" s="62">
        <v>0.0102410173324203</v>
      </c>
      <c r="AH19" s="62">
        <v>0.0498474810537133</v>
      </c>
      <c r="AI19" s="62">
        <v>0.0118192218848653</v>
      </c>
      <c r="AJ19" s="62">
        <v>0.0474037179476563</v>
      </c>
      <c r="AK19" s="62">
        <v>0.0535092778259889</v>
      </c>
      <c r="AL19" s="62">
        <v>0.00270621283618858</v>
      </c>
      <c r="AM19" s="62">
        <v>0.00821412801774832</v>
      </c>
      <c r="AN19" s="62">
        <v>0.00382273302147253</v>
      </c>
      <c r="AO19" s="62">
        <v>0.00477598955937328</v>
      </c>
      <c r="AP19" s="62">
        <v>0.00443924944039628</v>
      </c>
      <c r="AQ19" s="62">
        <v>0.000456100621517071</v>
      </c>
      <c r="AR19" s="62">
        <v>0.00139722961609987</v>
      </c>
      <c r="AS19" s="62">
        <v>0.000647042347831547</v>
      </c>
      <c r="AT19" s="62">
        <v>0.01215849886495</v>
      </c>
      <c r="AU19" s="62">
        <v>9.190597131529401e-05</v>
      </c>
      <c r="AV19" s="62">
        <v>1.67526786411904e-05</v>
      </c>
      <c r="AW19" s="62">
        <v>5.21439022155818e-06</v>
      </c>
      <c r="AX19" s="62">
        <v>0.000327884850064071</v>
      </c>
      <c r="AY19" s="62">
        <v>2.00167912111828e-05</v>
      </c>
      <c r="AZ19" s="62">
        <v>0.000329686692087533</v>
      </c>
      <c r="BA19" s="62">
        <v>0.000183615200386758</v>
      </c>
      <c r="BB19" s="62">
        <v>0.00152888704951922</v>
      </c>
      <c r="BC19" s="62">
        <v>0.0025129417617306</v>
      </c>
      <c r="BD19" s="62">
        <v>0.000701176057493173</v>
      </c>
      <c r="BE19" s="62">
        <v>0.008635529532003189</v>
      </c>
      <c r="BF19" s="62">
        <v>8.25125375353767e-05</v>
      </c>
      <c r="BG19" s="62">
        <v>0.00504190596074758</v>
      </c>
      <c r="BH19" s="62">
        <v>0.000844249428751805</v>
      </c>
      <c r="BI19" s="62">
        <v>0.0108869427616751</v>
      </c>
      <c r="BJ19" s="62">
        <v>3.87233619058524e-05</v>
      </c>
      <c r="BK19" s="62">
        <v>0.00413591261776367</v>
      </c>
      <c r="BL19" s="62">
        <v>0.022427213715389</v>
      </c>
      <c r="BM19" s="62">
        <v>0.00299765749564151</v>
      </c>
      <c r="BN19" s="62">
        <v>0.000380320521559002</v>
      </c>
      <c r="BO19" s="62">
        <v>0.039094351195349</v>
      </c>
      <c r="BP19" s="62">
        <v>0.0151586574513353</v>
      </c>
      <c r="BQ19" s="62">
        <v>0.000166460782991123</v>
      </c>
      <c r="BR19" s="62">
        <v>0.000108374567500427</v>
      </c>
      <c r="BS19" s="62">
        <v>3.01857047983023e-05</v>
      </c>
      <c r="BT19" s="62">
        <v>0.00402143828868249</v>
      </c>
      <c r="BU19" s="62">
        <v>0.00564662439556219</v>
      </c>
      <c r="BV19" s="4">
        <v>0.619565964175705</v>
      </c>
      <c r="BW19" s="66">
        <v>5.85144607013388</v>
      </c>
      <c r="BX19" s="66">
        <v>1.16433676622039e-05</v>
      </c>
      <c r="BY19" s="66">
        <v>0.130469694344551</v>
      </c>
      <c r="BZ19" s="66">
        <v>0.00548372762100927</v>
      </c>
      <c r="CA19" s="66">
        <v>0.0503647302883625</v>
      </c>
      <c r="CB19" s="66">
        <v>0.0152497772695869</v>
      </c>
      <c r="CC19" s="62">
        <v>0.2</v>
      </c>
      <c r="CD19" s="4">
        <v>6.87259160720076</v>
      </c>
    </row>
    <row r="20" ht="19" customHeight="1">
      <c r="A20" t="s" s="58">
        <v>1</v>
      </c>
      <c r="B20" s="59">
        <v>16</v>
      </c>
      <c r="C20" t="s" s="192">
        <v>104</v>
      </c>
      <c r="D20" s="61">
        <v>0.0378188840017757</v>
      </c>
      <c r="E20" s="62">
        <v>0.00152605596522949</v>
      </c>
      <c r="F20" s="62">
        <v>6.26579379142089e-05</v>
      </c>
      <c r="G20" s="62">
        <v>0.00193295844434127</v>
      </c>
      <c r="H20" s="62">
        <v>0.00288931711276894</v>
      </c>
      <c r="I20" s="62">
        <v>0.00343991723360621</v>
      </c>
      <c r="J20" s="62">
        <v>0.086116263302959</v>
      </c>
      <c r="K20" s="136">
        <v>0.01091284443163</v>
      </c>
      <c r="L20" s="62">
        <v>0.00184461237742402</v>
      </c>
      <c r="M20" s="62">
        <v>0.00193697459807387</v>
      </c>
      <c r="N20" s="62">
        <v>0.00688777435786558</v>
      </c>
      <c r="O20" s="62">
        <v>0.00262897606140101</v>
      </c>
      <c r="P20" s="62">
        <v>0.0002927123408912</v>
      </c>
      <c r="Q20" s="62">
        <v>0.000693705331040719</v>
      </c>
      <c r="R20" s="62">
        <v>0.00140473883692127</v>
      </c>
      <c r="S20" s="62">
        <v>0.00643050497166931</v>
      </c>
      <c r="T20" s="62">
        <v>0.00582922578015822</v>
      </c>
      <c r="U20" s="62">
        <v>0.0450315660820896</v>
      </c>
      <c r="V20" s="62">
        <v>0.00149629120728673</v>
      </c>
      <c r="W20" s="62">
        <v>0.038052938636068</v>
      </c>
      <c r="X20" s="64">
        <v>0.00107269984893189</v>
      </c>
      <c r="Y20" s="62">
        <v>0.0388009034991715</v>
      </c>
      <c r="Z20" s="62">
        <v>0.00434489756110202</v>
      </c>
      <c r="AA20" s="62">
        <v>0.0077162355206976</v>
      </c>
      <c r="AB20" s="62">
        <v>0.0004708963822821</v>
      </c>
      <c r="AC20" s="65">
        <v>0.0297358162798113</v>
      </c>
      <c r="AD20" s="62">
        <v>0.000448725977331128</v>
      </c>
      <c r="AE20" s="62">
        <v>0.00109539874663187</v>
      </c>
      <c r="AF20" s="62">
        <v>0.0123114862572609</v>
      </c>
      <c r="AG20" s="62">
        <v>0.0155727639448432</v>
      </c>
      <c r="AH20" s="62">
        <v>0.0734452868159272</v>
      </c>
      <c r="AI20" s="62">
        <v>0.0586683931568915</v>
      </c>
      <c r="AJ20" s="62">
        <v>0.0401650530530814</v>
      </c>
      <c r="AK20" s="62">
        <v>0.210575335076586</v>
      </c>
      <c r="AL20" s="62">
        <v>0.00703178475659764</v>
      </c>
      <c r="AM20" s="62">
        <v>0.0182900723547842</v>
      </c>
      <c r="AN20" s="62">
        <v>0.0262735375280929</v>
      </c>
      <c r="AO20" s="62">
        <v>0.00691374694199108</v>
      </c>
      <c r="AP20" s="62">
        <v>0.105622611270038</v>
      </c>
      <c r="AQ20" s="62">
        <v>0.0126874075766881</v>
      </c>
      <c r="AR20" s="62">
        <v>0.00545474132243849</v>
      </c>
      <c r="AS20" s="62">
        <v>0.0510754279957894</v>
      </c>
      <c r="AT20" s="62">
        <v>0.0198376567789874</v>
      </c>
      <c r="AU20" s="62">
        <v>0.00381954824631944</v>
      </c>
      <c r="AV20" s="62">
        <v>0.00084190970590229</v>
      </c>
      <c r="AW20" s="62">
        <v>3.83385693887281e-05</v>
      </c>
      <c r="AX20" s="62">
        <v>0.00264733379103289</v>
      </c>
      <c r="AY20" s="62">
        <v>0.000135259553326486</v>
      </c>
      <c r="AZ20" s="62">
        <v>0.00226445655604218</v>
      </c>
      <c r="BA20" s="62">
        <v>0.00298146354787893</v>
      </c>
      <c r="BB20" s="62">
        <v>0.00873600188956912</v>
      </c>
      <c r="BC20" s="62">
        <v>0.0169094009533766</v>
      </c>
      <c r="BD20" s="62">
        <v>0.0187650461178982</v>
      </c>
      <c r="BE20" s="62">
        <v>0.174630887145006</v>
      </c>
      <c r="BF20" s="62">
        <v>0.000832157060339449</v>
      </c>
      <c r="BG20" s="62">
        <v>0.0543169687676379</v>
      </c>
      <c r="BH20" s="62">
        <v>0.0109859989391608</v>
      </c>
      <c r="BI20" s="62">
        <v>0.0426913233463765</v>
      </c>
      <c r="BJ20" s="62">
        <v>0.000318857191855398</v>
      </c>
      <c r="BK20" s="62">
        <v>0.0125937491119258</v>
      </c>
      <c r="BL20" s="62">
        <v>0.07918471516966751</v>
      </c>
      <c r="BM20" s="62">
        <v>0.0090884907769115</v>
      </c>
      <c r="BN20" s="62">
        <v>0.00110312833549911</v>
      </c>
      <c r="BO20" s="62">
        <v>0.0439110343665599</v>
      </c>
      <c r="BP20" s="62">
        <v>0.0131131798085471</v>
      </c>
      <c r="BQ20" s="62">
        <v>0.00236011258471466</v>
      </c>
      <c r="BR20" s="62">
        <v>0.0100074971321791</v>
      </c>
      <c r="BS20" s="62">
        <v>0.00320765741817846</v>
      </c>
      <c r="BT20" s="62">
        <v>0.0318875474830853</v>
      </c>
      <c r="BU20" s="62">
        <v>0.0278697445432257</v>
      </c>
      <c r="BV20" s="4">
        <v>1.58008160576868</v>
      </c>
      <c r="BW20" s="66">
        <v>0.7656869645314111</v>
      </c>
      <c r="BX20" s="66">
        <v>1.4927394438723e-05</v>
      </c>
      <c r="BY20" s="66">
        <v>0.093374821325981</v>
      </c>
      <c r="BZ20" s="66">
        <v>0.00434924564366632</v>
      </c>
      <c r="CA20" s="66">
        <v>0.0389204940679712</v>
      </c>
      <c r="CB20" s="66">
        <v>0.017970662429936</v>
      </c>
      <c r="CC20" s="62">
        <v>0.1</v>
      </c>
      <c r="CD20" s="4">
        <v>2.60039872116208</v>
      </c>
    </row>
    <row r="21" ht="19" customHeight="1">
      <c r="A21" t="s" s="58">
        <v>1</v>
      </c>
      <c r="B21" s="59">
        <v>17</v>
      </c>
      <c r="C21" t="s" s="192">
        <v>105</v>
      </c>
      <c r="D21" s="61">
        <v>1.60213366691402</v>
      </c>
      <c r="E21" s="62">
        <v>0.418831947370749</v>
      </c>
      <c r="F21" s="62">
        <v>0.523998934798979</v>
      </c>
      <c r="G21" s="62">
        <v>0.218238263113501</v>
      </c>
      <c r="H21" s="62">
        <v>0.0462784875343716</v>
      </c>
      <c r="I21" s="62">
        <v>1.31331776187364</v>
      </c>
      <c r="J21" s="62">
        <v>4.66306943374478</v>
      </c>
      <c r="K21" s="136">
        <v>3.80049526664805</v>
      </c>
      <c r="L21" s="62">
        <v>0.746984715148949</v>
      </c>
      <c r="M21" s="62">
        <v>0.196744605507736</v>
      </c>
      <c r="N21" s="62">
        <v>0.0463447615950943</v>
      </c>
      <c r="O21" s="62">
        <v>0.0216008463114787</v>
      </c>
      <c r="P21" s="62">
        <v>0.00578693720794806</v>
      </c>
      <c r="Q21" s="62">
        <v>0.008555372803346751</v>
      </c>
      <c r="R21" s="62">
        <v>0.00172448462579697</v>
      </c>
      <c r="S21" s="62">
        <v>0.00182042721775775</v>
      </c>
      <c r="T21" s="62">
        <v>0.682079052522494</v>
      </c>
      <c r="U21" s="62">
        <v>2.75541352972216</v>
      </c>
      <c r="V21" s="62">
        <v>0.0326523715421088</v>
      </c>
      <c r="W21" s="62">
        <v>0.675189131674949</v>
      </c>
      <c r="X21" s="64">
        <v>154.342422118289</v>
      </c>
      <c r="Y21" s="62">
        <v>0.45965729849376</v>
      </c>
      <c r="Z21" s="62">
        <v>0.0925402887278515</v>
      </c>
      <c r="AA21" s="62">
        <v>0.0484281190863521</v>
      </c>
      <c r="AB21" s="62">
        <v>0.00239399567470236</v>
      </c>
      <c r="AC21" s="65">
        <v>1.61822394090588</v>
      </c>
      <c r="AD21" s="62">
        <v>0.00121784191184664</v>
      </c>
      <c r="AE21" s="62">
        <v>0.183462098600126</v>
      </c>
      <c r="AF21" s="62">
        <v>0.476416502907655</v>
      </c>
      <c r="AG21" s="62">
        <v>0.31802053807131</v>
      </c>
      <c r="AH21" s="62">
        <v>4.55485171748789</v>
      </c>
      <c r="AI21" s="62">
        <v>3.66075802294498</v>
      </c>
      <c r="AJ21" s="62">
        <v>0.667578040415475</v>
      </c>
      <c r="AK21" s="62">
        <v>0.5345104293995629</v>
      </c>
      <c r="AL21" s="62">
        <v>0.0995429945003603</v>
      </c>
      <c r="AM21" s="62">
        <v>0.174817559949237</v>
      </c>
      <c r="AN21" s="62">
        <v>9.596066156923911</v>
      </c>
      <c r="AO21" s="62">
        <v>4.36658338745949</v>
      </c>
      <c r="AP21" s="62">
        <v>7.53723936279223</v>
      </c>
      <c r="AQ21" s="62">
        <v>0.821442119707786</v>
      </c>
      <c r="AR21" s="62">
        <v>0.273834425763531</v>
      </c>
      <c r="AS21" s="62">
        <v>0.854523146913416</v>
      </c>
      <c r="AT21" s="62">
        <v>0.008988870360650259</v>
      </c>
      <c r="AU21" s="62">
        <v>0.0116866284022695</v>
      </c>
      <c r="AV21" s="62">
        <v>0.00111205379628461</v>
      </c>
      <c r="AW21" s="62">
        <v>0.000180064331420167</v>
      </c>
      <c r="AX21" s="62">
        <v>0.101079511410167</v>
      </c>
      <c r="AY21" s="62">
        <v>0.000527193014818783</v>
      </c>
      <c r="AZ21" s="62">
        <v>0.0492550706909236</v>
      </c>
      <c r="BA21" s="62">
        <v>0.0109082007392979</v>
      </c>
      <c r="BB21" s="62">
        <v>0.07040364865114331</v>
      </c>
      <c r="BC21" s="62">
        <v>0.233755385913099</v>
      </c>
      <c r="BD21" s="62">
        <v>0.0332112881308848</v>
      </c>
      <c r="BE21" s="62">
        <v>0.823520101436089</v>
      </c>
      <c r="BF21" s="62">
        <v>0.000537101063229653</v>
      </c>
      <c r="BG21" s="62">
        <v>0.134625307683537</v>
      </c>
      <c r="BH21" s="62">
        <v>0.0190483198613748</v>
      </c>
      <c r="BI21" s="62">
        <v>0.0729489831050979</v>
      </c>
      <c r="BJ21" s="62">
        <v>0.0107924323550082</v>
      </c>
      <c r="BK21" s="62">
        <v>0.331571318206387</v>
      </c>
      <c r="BL21" s="62">
        <v>0.205996340075143</v>
      </c>
      <c r="BM21" s="62">
        <v>0.0237828705453395</v>
      </c>
      <c r="BN21" s="62">
        <v>0.00333544780009155</v>
      </c>
      <c r="BO21" s="62">
        <v>0.5644331447958501</v>
      </c>
      <c r="BP21" s="62">
        <v>0.155489468038572</v>
      </c>
      <c r="BQ21" s="62">
        <v>0.00168520310112431</v>
      </c>
      <c r="BR21" s="62">
        <v>0.022833455852612</v>
      </c>
      <c r="BS21" s="62">
        <v>0.00105077784358465</v>
      </c>
      <c r="BT21" s="62">
        <v>0.227304244102312</v>
      </c>
      <c r="BU21" s="62">
        <v>0.0761239459723819</v>
      </c>
      <c r="BV21" s="4">
        <v>211.641976482083</v>
      </c>
      <c r="BW21" s="66">
        <v>14.8742985923481</v>
      </c>
      <c r="BX21" s="66">
        <v>0.00479647038105046</v>
      </c>
      <c r="BY21" s="66">
        <v>0.327605499524271</v>
      </c>
      <c r="BZ21" s="66">
        <v>0.0151083144593203</v>
      </c>
      <c r="CA21" s="66">
        <v>0.121255225025747</v>
      </c>
      <c r="CB21" s="66">
        <v>-0.810893809636741</v>
      </c>
      <c r="CC21" s="62">
        <v>58.2</v>
      </c>
      <c r="CD21" s="4">
        <v>284.374146774185</v>
      </c>
    </row>
    <row r="22" ht="19" customHeight="1">
      <c r="A22" t="s" s="58">
        <v>1</v>
      </c>
      <c r="B22" s="59">
        <v>18</v>
      </c>
      <c r="C22" t="s" s="192">
        <v>106</v>
      </c>
      <c r="D22" s="61">
        <v>2.02492687592296</v>
      </c>
      <c r="E22" s="62">
        <v>0.019647751421898</v>
      </c>
      <c r="F22" s="62">
        <v>0.00282286786680546</v>
      </c>
      <c r="G22" s="62">
        <v>0.009286557943687041</v>
      </c>
      <c r="H22" s="62">
        <v>0.09546475505576379</v>
      </c>
      <c r="I22" s="62">
        <v>0.464321746077012</v>
      </c>
      <c r="J22" s="62">
        <v>2.2868056616769</v>
      </c>
      <c r="K22" s="136">
        <v>78.05200000000001</v>
      </c>
      <c r="L22" s="62">
        <v>0.292429855410897</v>
      </c>
      <c r="M22" s="62">
        <v>0.196653171661854</v>
      </c>
      <c r="N22" s="62">
        <v>0.053199113633091</v>
      </c>
      <c r="O22" s="62">
        <v>0.0173627862606096</v>
      </c>
      <c r="P22" s="62">
        <v>0.0117532208672332</v>
      </c>
      <c r="Q22" s="62">
        <v>0.0347379335602718</v>
      </c>
      <c r="R22" s="62">
        <v>0.0120885040192789</v>
      </c>
      <c r="S22" s="62">
        <v>0.0128108161144316</v>
      </c>
      <c r="T22" s="62">
        <v>0.817965737891565</v>
      </c>
      <c r="U22" s="62">
        <v>17.0293721298403</v>
      </c>
      <c r="V22" s="62">
        <v>0.895633676238008</v>
      </c>
      <c r="W22" s="62">
        <v>1.26841650034425</v>
      </c>
      <c r="X22" s="64">
        <v>1.00532427860288</v>
      </c>
      <c r="Y22" s="62">
        <v>0.498785675760648</v>
      </c>
      <c r="Z22" s="62">
        <v>0.165350117714482</v>
      </c>
      <c r="AA22" s="62">
        <v>0.372373460041082</v>
      </c>
      <c r="AB22" s="62">
        <v>0.008905779811317391</v>
      </c>
      <c r="AC22" s="65">
        <v>0.371178155016967</v>
      </c>
      <c r="AD22" s="62">
        <v>0.00124772176735353</v>
      </c>
      <c r="AE22" s="62">
        <v>0.1604702187283</v>
      </c>
      <c r="AF22" s="62">
        <v>0.209471552242523</v>
      </c>
      <c r="AG22" s="62">
        <v>0.356457000950639</v>
      </c>
      <c r="AH22" s="62">
        <v>2.38469200792264</v>
      </c>
      <c r="AI22" s="62">
        <v>3.72445449952466</v>
      </c>
      <c r="AJ22" s="62">
        <v>0.416981304551985</v>
      </c>
      <c r="AK22" s="62">
        <v>0.329212743600892</v>
      </c>
      <c r="AL22" s="62">
        <v>0.110608811046469</v>
      </c>
      <c r="AM22" s="62">
        <v>0.262447648450557</v>
      </c>
      <c r="AN22" s="62">
        <v>0.237108103242334</v>
      </c>
      <c r="AO22" s="62">
        <v>0.300026716710085</v>
      </c>
      <c r="AP22" s="62">
        <v>0.0360994324498945</v>
      </c>
      <c r="AQ22" s="62">
        <v>0.00696426417159126</v>
      </c>
      <c r="AR22" s="62">
        <v>0.0219511247042948</v>
      </c>
      <c r="AS22" s="62">
        <v>0.205861957215016</v>
      </c>
      <c r="AT22" s="62">
        <v>0.00420014633652975</v>
      </c>
      <c r="AU22" s="62">
        <v>0.00477428219524745</v>
      </c>
      <c r="AV22" s="62">
        <v>0.000864385552775338</v>
      </c>
      <c r="AW22" s="62">
        <v>0.00202601611668367</v>
      </c>
      <c r="AX22" s="62">
        <v>0.0237198347232487</v>
      </c>
      <c r="AY22" s="62">
        <v>0.000432829416701174</v>
      </c>
      <c r="AZ22" s="62">
        <v>0.00849398445633991</v>
      </c>
      <c r="BA22" s="62">
        <v>0.00308411748706659</v>
      </c>
      <c r="BB22" s="62">
        <v>0.00991086251276053</v>
      </c>
      <c r="BC22" s="62">
        <v>0.243217859207484</v>
      </c>
      <c r="BD22" s="62">
        <v>0.105317991074577</v>
      </c>
      <c r="BE22" s="62">
        <v>1.06910094889078</v>
      </c>
      <c r="BF22" s="62">
        <v>0.00745931069656328</v>
      </c>
      <c r="BG22" s="62">
        <v>0.289401312843157</v>
      </c>
      <c r="BH22" s="62">
        <v>0.225901521128533</v>
      </c>
      <c r="BI22" s="62">
        <v>0.148811544858992</v>
      </c>
      <c r="BJ22" s="62">
        <v>0.00440597266318596</v>
      </c>
      <c r="BK22" s="62">
        <v>0.174981560236428</v>
      </c>
      <c r="BL22" s="62">
        <v>0.480081346266216</v>
      </c>
      <c r="BM22" s="62">
        <v>0.0724537307931423</v>
      </c>
      <c r="BN22" s="62">
        <v>0.00700083337781681</v>
      </c>
      <c r="BO22" s="62">
        <v>2.34656493410902</v>
      </c>
      <c r="BP22" s="62">
        <v>0.942585528254975</v>
      </c>
      <c r="BQ22" s="62">
        <v>0.00275381462266617</v>
      </c>
      <c r="BR22" s="62">
        <v>0.0534494581588627</v>
      </c>
      <c r="BS22" s="62">
        <v>0.00592181834300121</v>
      </c>
      <c r="BT22" s="62">
        <v>0.462941362042402</v>
      </c>
      <c r="BU22" s="62">
        <v>0.285308878027972</v>
      </c>
      <c r="BV22" s="4">
        <v>121.768838420427</v>
      </c>
      <c r="BW22" s="66">
        <v>15.292438197312</v>
      </c>
      <c r="BX22" s="66">
        <v>12.7047457107621</v>
      </c>
      <c r="BY22" s="66">
        <v>1.17083234322876</v>
      </c>
      <c r="BZ22" s="66">
        <v>0.0473864165499485</v>
      </c>
      <c r="CA22" s="66">
        <v>0.452137939989701</v>
      </c>
      <c r="CB22" s="66">
        <v>1.73797772712652</v>
      </c>
      <c r="CC22" s="62">
        <v>267.6</v>
      </c>
      <c r="CD22" s="4">
        <v>420.774356755396</v>
      </c>
    </row>
    <row r="23" ht="19" customHeight="1">
      <c r="A23" t="s" s="58">
        <v>1</v>
      </c>
      <c r="B23" s="59">
        <v>19</v>
      </c>
      <c r="C23" t="s" s="192">
        <v>107</v>
      </c>
      <c r="D23" s="61">
        <v>0.0170163682470685</v>
      </c>
      <c r="E23" s="62">
        <v>0.00655358886951147</v>
      </c>
      <c r="F23" s="62">
        <v>0.000264910393020288</v>
      </c>
      <c r="G23" s="62">
        <v>0.00539218484228081</v>
      </c>
      <c r="H23" s="62">
        <v>0.00183186620495383</v>
      </c>
      <c r="I23" s="62">
        <v>0.0165097602076746</v>
      </c>
      <c r="J23" s="62">
        <v>0.532787476372871</v>
      </c>
      <c r="K23" s="136">
        <v>0.0493783014197606</v>
      </c>
      <c r="L23" s="62">
        <v>0.00625259320315692</v>
      </c>
      <c r="M23" s="62">
        <v>0.00687532786797251</v>
      </c>
      <c r="N23" s="62">
        <v>0.0191085559931371</v>
      </c>
      <c r="O23" s="62">
        <v>0.0154716284918885</v>
      </c>
      <c r="P23" s="62">
        <v>0.00249600762757515</v>
      </c>
      <c r="Q23" s="62">
        <v>0.0116423673831372</v>
      </c>
      <c r="R23" s="62">
        <v>0.00314214497390419</v>
      </c>
      <c r="S23" s="62">
        <v>0.00600470739006734</v>
      </c>
      <c r="T23" s="62">
        <v>0.0502531781468612</v>
      </c>
      <c r="U23" s="62">
        <v>0.985604895832038</v>
      </c>
      <c r="V23" s="62">
        <v>0.0780624663432342</v>
      </c>
      <c r="W23" s="62">
        <v>0.111385039083445</v>
      </c>
      <c r="X23" s="64">
        <v>0.00855837108621189</v>
      </c>
      <c r="Y23" s="62">
        <v>0.130869992691044</v>
      </c>
      <c r="Z23" s="62">
        <v>0.0449336569082908</v>
      </c>
      <c r="AA23" s="62">
        <v>0.070393066110833</v>
      </c>
      <c r="AB23" s="62">
        <v>0.00760994962144411</v>
      </c>
      <c r="AC23" s="65">
        <v>0.0617654808286311</v>
      </c>
      <c r="AD23" s="62">
        <v>0.0010321103004055</v>
      </c>
      <c r="AE23" s="62">
        <v>0.0275455089926281</v>
      </c>
      <c r="AF23" s="62">
        <v>0.0261947098396421</v>
      </c>
      <c r="AG23" s="62">
        <v>0.162643084829514</v>
      </c>
      <c r="AH23" s="62">
        <v>1.00122938692529</v>
      </c>
      <c r="AI23" s="62">
        <v>1.46577137840347</v>
      </c>
      <c r="AJ23" s="62">
        <v>0.163794783416658</v>
      </c>
      <c r="AK23" s="62">
        <v>0.120653415779813</v>
      </c>
      <c r="AL23" s="62">
        <v>0.0213898378989424</v>
      </c>
      <c r="AM23" s="62">
        <v>0.0181544945851131</v>
      </c>
      <c r="AN23" s="62">
        <v>0.0568838630215035</v>
      </c>
      <c r="AO23" s="62">
        <v>0.0250524523352028</v>
      </c>
      <c r="AP23" s="62">
        <v>0.0220433519067653</v>
      </c>
      <c r="AQ23" s="62">
        <v>0.00248792150854773</v>
      </c>
      <c r="AR23" s="62">
        <v>0.0194374931786307</v>
      </c>
      <c r="AS23" s="62">
        <v>0.0161746105682891</v>
      </c>
      <c r="AT23" s="62">
        <v>0.00118335257392261</v>
      </c>
      <c r="AU23" s="62">
        <v>0.00047279651413411</v>
      </c>
      <c r="AV23" s="62">
        <v>6.46662455350884e-05</v>
      </c>
      <c r="AW23" s="62">
        <v>7.15720323545074e-05</v>
      </c>
      <c r="AX23" s="62">
        <v>0.000938562340118312</v>
      </c>
      <c r="AY23" s="62">
        <v>0.000138744792355344</v>
      </c>
      <c r="AZ23" s="62">
        <v>0.00045909029006093</v>
      </c>
      <c r="BA23" s="62">
        <v>0.000141430542592802</v>
      </c>
      <c r="BB23" s="62">
        <v>0.000372738602655229</v>
      </c>
      <c r="BC23" s="62">
        <v>0.010671402412063</v>
      </c>
      <c r="BD23" s="62">
        <v>0.0594327333517172</v>
      </c>
      <c r="BE23" s="62">
        <v>0.0778902750399092</v>
      </c>
      <c r="BF23" s="62">
        <v>0.000283520597863203</v>
      </c>
      <c r="BG23" s="62">
        <v>0.0157766444708074</v>
      </c>
      <c r="BH23" s="62">
        <v>0.0147824822903178</v>
      </c>
      <c r="BI23" s="62">
        <v>0.0191630929703552</v>
      </c>
      <c r="BJ23" s="62">
        <v>0.0007082761623427</v>
      </c>
      <c r="BK23" s="62">
        <v>0.016731547769433</v>
      </c>
      <c r="BL23" s="62">
        <v>0.0653275533009552</v>
      </c>
      <c r="BM23" s="62">
        <v>0.010724228528491</v>
      </c>
      <c r="BN23" s="62">
        <v>0.00112421161974619</v>
      </c>
      <c r="BO23" s="62">
        <v>0.184536702447468</v>
      </c>
      <c r="BP23" s="62">
        <v>0.0406603791819361</v>
      </c>
      <c r="BQ23" s="62">
        <v>0.000546654641534046</v>
      </c>
      <c r="BR23" s="62">
        <v>0.00133474026738843</v>
      </c>
      <c r="BS23" s="62">
        <v>0.00029706712377096</v>
      </c>
      <c r="BT23" s="62">
        <v>0.383699138025639</v>
      </c>
      <c r="BU23" s="62">
        <v>0.0275672825418784</v>
      </c>
      <c r="BV23" s="4">
        <v>6.33575317630777</v>
      </c>
      <c r="BW23" s="66">
        <v>4.66678446219361</v>
      </c>
      <c r="BX23" s="66">
        <v>9.9416446961895e-05</v>
      </c>
      <c r="BY23" s="66">
        <v>1.23765111786628</v>
      </c>
      <c r="BZ23" s="66">
        <v>0.0519933090216272</v>
      </c>
      <c r="CA23" s="66">
        <v>0.225055549186406</v>
      </c>
      <c r="CB23" s="66">
        <v>0.0719225039222173</v>
      </c>
      <c r="CC23" s="62">
        <v>1.2</v>
      </c>
      <c r="CD23" s="4">
        <v>13.7892595349449</v>
      </c>
    </row>
    <row r="24" ht="19" customHeight="1">
      <c r="A24" t="s" s="58">
        <v>1</v>
      </c>
      <c r="B24" s="59">
        <v>20</v>
      </c>
      <c r="C24" t="s" s="192">
        <v>258</v>
      </c>
      <c r="D24" s="61">
        <v>0.128744516160787</v>
      </c>
      <c r="E24" s="62">
        <v>0.0107962010332738</v>
      </c>
      <c r="F24" s="62">
        <v>0.00222686521468292</v>
      </c>
      <c r="G24" s="62">
        <v>0.0087164402131963</v>
      </c>
      <c r="H24" s="62">
        <v>0.0114625205743183</v>
      </c>
      <c r="I24" s="62">
        <v>0.230793210046484</v>
      </c>
      <c r="J24" s="62">
        <v>3.56844609142237</v>
      </c>
      <c r="K24" s="136">
        <v>0.638215098254539</v>
      </c>
      <c r="L24" s="62">
        <v>0.07135540877266761</v>
      </c>
      <c r="M24" s="62">
        <v>0.291129175927493</v>
      </c>
      <c r="N24" s="62">
        <v>0.09247491635141521</v>
      </c>
      <c r="O24" s="62">
        <v>0.249378004501346</v>
      </c>
      <c r="P24" s="62">
        <v>0.00398636518952445</v>
      </c>
      <c r="Q24" s="62">
        <v>0.05668222088486</v>
      </c>
      <c r="R24" s="62">
        <v>0.00153803159959729</v>
      </c>
      <c r="S24" s="62">
        <v>0.00300063881678635</v>
      </c>
      <c r="T24" s="62">
        <v>0.526949974178063</v>
      </c>
      <c r="U24" s="62">
        <v>2.81032416155847</v>
      </c>
      <c r="V24" s="62">
        <v>0.023597651887097</v>
      </c>
      <c r="W24" s="62">
        <v>24.4810972182408</v>
      </c>
      <c r="X24" s="64">
        <v>1.64823579590392</v>
      </c>
      <c r="Y24" s="62">
        <v>18.5691735758167</v>
      </c>
      <c r="Z24" s="62">
        <v>0.746317751117731</v>
      </c>
      <c r="AA24" s="62">
        <v>0.969385221391211</v>
      </c>
      <c r="AB24" s="62">
        <v>0.0520093344065087</v>
      </c>
      <c r="AC24" s="65">
        <v>0.965356184195602</v>
      </c>
      <c r="AD24" s="62">
        <v>0.00744998541945503</v>
      </c>
      <c r="AE24" s="62">
        <v>0.308788340689314</v>
      </c>
      <c r="AF24" s="62">
        <v>0.250802453113982</v>
      </c>
      <c r="AG24" s="62">
        <v>7.22613313980747</v>
      </c>
      <c r="AH24" s="62">
        <v>18.3093090347272</v>
      </c>
      <c r="AI24" s="62">
        <v>32.3531353890528</v>
      </c>
      <c r="AJ24" s="62">
        <v>0.593843761969393</v>
      </c>
      <c r="AK24" s="62">
        <v>0.244102691495713</v>
      </c>
      <c r="AL24" s="62">
        <v>0.0837457634776811</v>
      </c>
      <c r="AM24" s="62">
        <v>0.20948538928112</v>
      </c>
      <c r="AN24" s="62">
        <v>0.06272501790358</v>
      </c>
      <c r="AO24" s="62">
        <v>0.994374986887822</v>
      </c>
      <c r="AP24" s="62">
        <v>0.222758910710368</v>
      </c>
      <c r="AQ24" s="62">
        <v>0.0259824065736104</v>
      </c>
      <c r="AR24" s="62">
        <v>0.0106589886777723</v>
      </c>
      <c r="AS24" s="62">
        <v>0.125612775781164</v>
      </c>
      <c r="AT24" s="62">
        <v>0.000761318878676795</v>
      </c>
      <c r="AU24" s="62">
        <v>0.0018521339625266</v>
      </c>
      <c r="AV24" s="62">
        <v>0.00038350538365939</v>
      </c>
      <c r="AW24" s="62">
        <v>0.000385367820295625</v>
      </c>
      <c r="AX24" s="62">
        <v>0.0104915080777758</v>
      </c>
      <c r="AY24" s="62">
        <v>0.00020704371996047</v>
      </c>
      <c r="AZ24" s="62">
        <v>0.00286622537666688</v>
      </c>
      <c r="BA24" s="62">
        <v>0.00121227034952849</v>
      </c>
      <c r="BB24" s="62">
        <v>0.00408245786934787</v>
      </c>
      <c r="BC24" s="62">
        <v>0.0992559390139568</v>
      </c>
      <c r="BD24" s="62">
        <v>0.0901298985810715</v>
      </c>
      <c r="BE24" s="62">
        <v>0.796775535335376</v>
      </c>
      <c r="BF24" s="62">
        <v>0.00521276551400965</v>
      </c>
      <c r="BG24" s="62">
        <v>0.155589535494687</v>
      </c>
      <c r="BH24" s="62">
        <v>0.0267378896548861</v>
      </c>
      <c r="BI24" s="62">
        <v>0.116560441314194</v>
      </c>
      <c r="BJ24" s="62">
        <v>0.00213017286319002</v>
      </c>
      <c r="BK24" s="62">
        <v>0.0469558290770813</v>
      </c>
      <c r="BL24" s="62">
        <v>0.452295726670972</v>
      </c>
      <c r="BM24" s="62">
        <v>0.0741996307675002</v>
      </c>
      <c r="BN24" s="62">
        <v>0.00688793581776098</v>
      </c>
      <c r="BO24" s="62">
        <v>0.477827862841493</v>
      </c>
      <c r="BP24" s="62">
        <v>0.368132050512608</v>
      </c>
      <c r="BQ24" s="62">
        <v>0.00234825574548515</v>
      </c>
      <c r="BR24" s="62">
        <v>0.009219413837023099</v>
      </c>
      <c r="BS24" s="62">
        <v>0.00180362766406069</v>
      </c>
      <c r="BT24" s="62">
        <v>1.30506876730046</v>
      </c>
      <c r="BU24" s="62">
        <v>0.424085179363957</v>
      </c>
      <c r="BV24" s="4">
        <v>121.673759898036</v>
      </c>
      <c r="BW24" s="66">
        <v>1.84916949877446</v>
      </c>
      <c r="BX24" s="66">
        <v>0.0141374367250257</v>
      </c>
      <c r="BY24" s="66">
        <v>0.465732207318491</v>
      </c>
      <c r="BZ24" s="66">
        <v>0.019840895592173</v>
      </c>
      <c r="CA24" s="66">
        <v>0.152053723779609</v>
      </c>
      <c r="CB24" s="66">
        <v>1.38269726914663</v>
      </c>
      <c r="CC24" s="62">
        <v>141.3</v>
      </c>
      <c r="CD24" s="4">
        <v>266.857390929372</v>
      </c>
    </row>
    <row r="25" ht="19" customHeight="1">
      <c r="A25" t="s" s="32">
        <v>1</v>
      </c>
      <c r="B25" s="36">
        <v>21</v>
      </c>
      <c r="C25" t="s" s="192">
        <v>109</v>
      </c>
      <c r="D25" s="72">
        <v>0.0552164974444378</v>
      </c>
      <c r="E25" s="64">
        <v>0.00581404267167683</v>
      </c>
      <c r="F25" s="64">
        <v>0.000380817496142604</v>
      </c>
      <c r="G25" s="64">
        <v>0.00106265426825047</v>
      </c>
      <c r="H25" s="64">
        <v>0.00477430402514679</v>
      </c>
      <c r="I25" s="64">
        <v>0.0606383665449435</v>
      </c>
      <c r="J25" s="64">
        <v>1.33544644483738</v>
      </c>
      <c r="K25" s="136">
        <v>0.300555537847077</v>
      </c>
      <c r="L25" s="64">
        <v>0.0345156713998801</v>
      </c>
      <c r="M25" s="64">
        <v>0.301155087650748</v>
      </c>
      <c r="N25" s="64">
        <v>0.0155212436691387</v>
      </c>
      <c r="O25" s="64">
        <v>0.00330890496869491</v>
      </c>
      <c r="P25" s="64">
        <v>0.00258253431838243</v>
      </c>
      <c r="Q25" s="64">
        <v>0.00807570607135266</v>
      </c>
      <c r="R25" s="64">
        <v>0.00314391333211842</v>
      </c>
      <c r="S25" s="64">
        <v>0.00252420944345133</v>
      </c>
      <c r="T25" s="64">
        <v>0.07556678446396529</v>
      </c>
      <c r="U25" s="64">
        <v>0.424267960351677</v>
      </c>
      <c r="V25" s="64">
        <v>0.0256038605093423</v>
      </c>
      <c r="W25" s="64">
        <v>0.681527622500435</v>
      </c>
      <c r="X25" s="64">
        <v>0</v>
      </c>
      <c r="Y25" s="64">
        <v>2.76880472982915</v>
      </c>
      <c r="Z25" s="64">
        <v>0.181851736254911</v>
      </c>
      <c r="AA25" s="64">
        <v>0.332657527188549</v>
      </c>
      <c r="AB25" s="64">
        <v>0.107938247925441</v>
      </c>
      <c r="AC25" s="65">
        <v>0.222480473165924</v>
      </c>
      <c r="AD25" s="64">
        <v>0.00116071359800124</v>
      </c>
      <c r="AE25" s="64">
        <v>0.025210431948288</v>
      </c>
      <c r="AF25" s="64">
        <v>0.0437031517221758</v>
      </c>
      <c r="AG25" s="64">
        <v>0.125765585772112</v>
      </c>
      <c r="AH25" s="64">
        <v>1.4439976832659</v>
      </c>
      <c r="AI25" s="64">
        <v>0.240681277410158</v>
      </c>
      <c r="AJ25" s="64">
        <v>0.433422020871092</v>
      </c>
      <c r="AK25" s="64">
        <v>0.08261116319328191</v>
      </c>
      <c r="AL25" s="64">
        <v>0.0296746508976241</v>
      </c>
      <c r="AM25" s="64">
        <v>0.05792729111421</v>
      </c>
      <c r="AN25" s="64">
        <v>0.0503599384288721</v>
      </c>
      <c r="AO25" s="64">
        <v>0.18063169919434</v>
      </c>
      <c r="AP25" s="64">
        <v>0.0317664737884519</v>
      </c>
      <c r="AQ25" s="64">
        <v>0.00475742732398554</v>
      </c>
      <c r="AR25" s="64">
        <v>0.0171619439183783</v>
      </c>
      <c r="AS25" s="64">
        <v>0.257222862361388</v>
      </c>
      <c r="AT25" s="64">
        <v>0.0006267740312510661</v>
      </c>
      <c r="AU25" s="64">
        <v>0.000924970935916108</v>
      </c>
      <c r="AV25" s="64">
        <v>0.000198222145089144</v>
      </c>
      <c r="AW25" s="64">
        <v>0.000669541692147188</v>
      </c>
      <c r="AX25" s="64">
        <v>0.0507948362435042</v>
      </c>
      <c r="AY25" s="64">
        <v>6.01948195412229e-05</v>
      </c>
      <c r="AZ25" s="64">
        <v>0.00566946341716422</v>
      </c>
      <c r="BA25" s="64">
        <v>0.000241103129496522</v>
      </c>
      <c r="BB25" s="64">
        <v>0.0106751692237299</v>
      </c>
      <c r="BC25" s="64">
        <v>0.05527015517486</v>
      </c>
      <c r="BD25" s="64">
        <v>0.08252364406780301</v>
      </c>
      <c r="BE25" s="64">
        <v>1.52280002973124</v>
      </c>
      <c r="BF25" s="64">
        <v>0.00849960837690782</v>
      </c>
      <c r="BG25" s="64">
        <v>0.208532268213805</v>
      </c>
      <c r="BH25" s="64">
        <v>0.0362446371281373</v>
      </c>
      <c r="BI25" s="64">
        <v>0.0931574943686638</v>
      </c>
      <c r="BJ25" s="64">
        <v>0.00134031594395411</v>
      </c>
      <c r="BK25" s="64">
        <v>0.0436615312094303</v>
      </c>
      <c r="BL25" s="64">
        <v>0.163691377192677</v>
      </c>
      <c r="BM25" s="64">
        <v>0.0276939989070722</v>
      </c>
      <c r="BN25" s="64">
        <v>0.00224278762536936</v>
      </c>
      <c r="BO25" s="64">
        <v>0.263658937145403</v>
      </c>
      <c r="BP25" s="64">
        <v>0.145957170801124</v>
      </c>
      <c r="BQ25" s="64">
        <v>0.000541279165041562</v>
      </c>
      <c r="BR25" s="64">
        <v>0.009469674345729749</v>
      </c>
      <c r="BS25" s="64">
        <v>0.00269680588121661</v>
      </c>
      <c r="BT25" s="64">
        <v>0.118152136827838</v>
      </c>
      <c r="BU25" s="64">
        <v>0.0270365442733964</v>
      </c>
      <c r="BV25" s="10">
        <v>12.864499865004</v>
      </c>
      <c r="BW25" s="10">
        <v>0.398750412327497</v>
      </c>
      <c r="BX25" s="10">
        <v>0.486551256580844</v>
      </c>
      <c r="BY25" s="10">
        <v>2.32544585912451</v>
      </c>
      <c r="BZ25" s="10">
        <v>0.0440226774871267</v>
      </c>
      <c r="CA25" s="10">
        <v>0.177587031967044</v>
      </c>
      <c r="CB25" s="10">
        <v>80</v>
      </c>
      <c r="CC25" s="64">
        <v>1006.3330458</v>
      </c>
      <c r="CD25" s="10">
        <v>1102.629902902490</v>
      </c>
    </row>
    <row r="26" ht="19" customHeight="1">
      <c r="A26" t="s" s="58">
        <v>1</v>
      </c>
      <c r="B26" s="59">
        <v>22</v>
      </c>
      <c r="C26" t="s" s="192">
        <v>110</v>
      </c>
      <c r="D26" s="61">
        <v>0.163308453633852</v>
      </c>
      <c r="E26" s="62">
        <v>0.0947401078312629</v>
      </c>
      <c r="F26" s="62">
        <v>0.00329813686271024</v>
      </c>
      <c r="G26" s="62">
        <v>0.100187044410654</v>
      </c>
      <c r="H26" s="62">
        <v>0.0381370389324808</v>
      </c>
      <c r="I26" s="62">
        <v>1.238515170879</v>
      </c>
      <c r="J26" s="62">
        <v>13.9672022303771</v>
      </c>
      <c r="K26" s="136">
        <v>3.19059338324747</v>
      </c>
      <c r="L26" s="62">
        <v>0.646153690208812</v>
      </c>
      <c r="M26" s="62">
        <v>0.56697105965299</v>
      </c>
      <c r="N26" s="62">
        <v>0.0587698754021021</v>
      </c>
      <c r="O26" s="62">
        <v>0.225551268607212</v>
      </c>
      <c r="P26" s="62">
        <v>0.0120605363840863</v>
      </c>
      <c r="Q26" s="62">
        <v>0.0807356647139735</v>
      </c>
      <c r="R26" s="62">
        <v>0.0149845741572451</v>
      </c>
      <c r="S26" s="62">
        <v>0.00448333773305707</v>
      </c>
      <c r="T26" s="62">
        <v>0.210049314767368</v>
      </c>
      <c r="U26" s="62">
        <v>2.47428367008304</v>
      </c>
      <c r="V26" s="62">
        <v>0.184317686174076</v>
      </c>
      <c r="W26" s="62">
        <v>10.0807896796685</v>
      </c>
      <c r="X26" s="64">
        <v>1.73856644721575</v>
      </c>
      <c r="Y26" s="62">
        <v>14.8827086112214</v>
      </c>
      <c r="Z26" s="62">
        <v>1.11943811477513</v>
      </c>
      <c r="AA26" s="62">
        <v>2.11188836686441</v>
      </c>
      <c r="AB26" s="62">
        <v>0.0678500922950849</v>
      </c>
      <c r="AC26" s="65">
        <v>1.30294872898112</v>
      </c>
      <c r="AD26" s="62">
        <v>0.0113330246140187</v>
      </c>
      <c r="AE26" s="62">
        <v>0.559567761510493</v>
      </c>
      <c r="AF26" s="62">
        <v>0.161806184579423</v>
      </c>
      <c r="AG26" s="62">
        <v>5.92727777261436</v>
      </c>
      <c r="AH26" s="62">
        <v>16.3201748137925</v>
      </c>
      <c r="AI26" s="62">
        <v>14.3910111625677</v>
      </c>
      <c r="AJ26" s="62">
        <v>0.561440197083533</v>
      </c>
      <c r="AK26" s="62">
        <v>1.25535007314446</v>
      </c>
      <c r="AL26" s="62">
        <v>0.0745479240483634</v>
      </c>
      <c r="AM26" s="62">
        <v>0.221327090079944</v>
      </c>
      <c r="AN26" s="62">
        <v>0.394532843644882</v>
      </c>
      <c r="AO26" s="62">
        <v>6.31785105489896</v>
      </c>
      <c r="AP26" s="62">
        <v>0.268770071662268</v>
      </c>
      <c r="AQ26" s="62">
        <v>0.0114773408614535</v>
      </c>
      <c r="AR26" s="62">
        <v>0.234095957898242</v>
      </c>
      <c r="AS26" s="62">
        <v>0.324481711872295</v>
      </c>
      <c r="AT26" s="62">
        <v>0.00174015743697553</v>
      </c>
      <c r="AU26" s="62">
        <v>0.0139899228115334</v>
      </c>
      <c r="AV26" s="62">
        <v>0.000701317275029817</v>
      </c>
      <c r="AW26" s="62">
        <v>0.000910692107301506</v>
      </c>
      <c r="AX26" s="62">
        <v>0.0326770612798349</v>
      </c>
      <c r="AY26" s="62">
        <v>0.000993765757041361</v>
      </c>
      <c r="AZ26" s="62">
        <v>0.0106514945936163</v>
      </c>
      <c r="BA26" s="62">
        <v>0.00214863098725345</v>
      </c>
      <c r="BB26" s="62">
        <v>0.00524600807889191</v>
      </c>
      <c r="BC26" s="62">
        <v>0.136111154941559</v>
      </c>
      <c r="BD26" s="62">
        <v>0.238801966422951</v>
      </c>
      <c r="BE26" s="62">
        <v>1.21912493327829</v>
      </c>
      <c r="BF26" s="62">
        <v>0.00702179696732969</v>
      </c>
      <c r="BG26" s="62">
        <v>0.195311914081068</v>
      </c>
      <c r="BH26" s="62">
        <v>0.0804560422165239</v>
      </c>
      <c r="BI26" s="62">
        <v>0.128220742504275</v>
      </c>
      <c r="BJ26" s="62">
        <v>0.0132776719564993</v>
      </c>
      <c r="BK26" s="62">
        <v>0.204483030313541</v>
      </c>
      <c r="BL26" s="62">
        <v>1.65919802089372</v>
      </c>
      <c r="BM26" s="62">
        <v>0.272013931494397</v>
      </c>
      <c r="BN26" s="62">
        <v>0.0307478222560872</v>
      </c>
      <c r="BO26" s="62">
        <v>1.00656081681466</v>
      </c>
      <c r="BP26" s="62">
        <v>0.306058729459851</v>
      </c>
      <c r="BQ26" s="62">
        <v>0.0140010407441407</v>
      </c>
      <c r="BR26" s="62">
        <v>0.0460983421276827</v>
      </c>
      <c r="BS26" s="62">
        <v>0.00913654288814841</v>
      </c>
      <c r="BT26" s="62">
        <v>1.94826251775137</v>
      </c>
      <c r="BU26" s="62">
        <v>0.266177418148943</v>
      </c>
      <c r="BV26" s="4">
        <v>109.463700755541</v>
      </c>
      <c r="BW26" s="66">
        <v>3.53768142216272</v>
      </c>
      <c r="BX26" s="66">
        <v>0.000638593934088568</v>
      </c>
      <c r="BY26" s="66">
        <v>3.60040415317398</v>
      </c>
      <c r="BZ26" s="66">
        <v>0.492610285983522</v>
      </c>
      <c r="CA26" s="66">
        <v>0.888367457178167</v>
      </c>
      <c r="CB26" s="66">
        <v>2.2903148838643</v>
      </c>
      <c r="CC26" s="62">
        <v>14.1</v>
      </c>
      <c r="CD26" s="4">
        <v>134.373717551838</v>
      </c>
    </row>
    <row r="27" ht="19" customHeight="1">
      <c r="A27" t="s" s="58">
        <v>1</v>
      </c>
      <c r="B27" s="59">
        <v>23</v>
      </c>
      <c r="C27" t="s" s="192">
        <v>111</v>
      </c>
      <c r="D27" s="61">
        <v>0.0261564529993942</v>
      </c>
      <c r="E27" s="62">
        <v>0.0388393601024447</v>
      </c>
      <c r="F27" s="62">
        <v>0.000443327536312291</v>
      </c>
      <c r="G27" s="62">
        <v>0.06435331187121079</v>
      </c>
      <c r="H27" s="62">
        <v>0.00475276652922682</v>
      </c>
      <c r="I27" s="62">
        <v>0.08097191727852621</v>
      </c>
      <c r="J27" s="62">
        <v>0.278876331223865</v>
      </c>
      <c r="K27" s="136">
        <v>0.07785691899430799</v>
      </c>
      <c r="L27" s="62">
        <v>0.0082610628407449</v>
      </c>
      <c r="M27" s="62">
        <v>0.0566381404589172</v>
      </c>
      <c r="N27" s="62">
        <v>0.00621565857973506</v>
      </c>
      <c r="O27" s="62">
        <v>0.00190974958640593</v>
      </c>
      <c r="P27" s="62">
        <v>0.00100183102713881</v>
      </c>
      <c r="Q27" s="62">
        <v>0.001520838389281</v>
      </c>
      <c r="R27" s="62">
        <v>0.000414416698445103</v>
      </c>
      <c r="S27" s="62">
        <v>0.000966443943896927</v>
      </c>
      <c r="T27" s="62">
        <v>0.0127045522735039</v>
      </c>
      <c r="U27" s="62">
        <v>0.0998617229384401</v>
      </c>
      <c r="V27" s="62">
        <v>0.00202629230198838</v>
      </c>
      <c r="W27" s="62">
        <v>0.07506402196085581</v>
      </c>
      <c r="X27" s="64">
        <v>0.0193962390876565</v>
      </c>
      <c r="Y27" s="62">
        <v>0.0742898910763273</v>
      </c>
      <c r="Z27" s="62">
        <v>0.34686230873778</v>
      </c>
      <c r="AA27" s="62">
        <v>0.0427128270412615</v>
      </c>
      <c r="AB27" s="62">
        <v>0.000734178364407281</v>
      </c>
      <c r="AC27" s="65">
        <v>0.0404345561862112</v>
      </c>
      <c r="AD27" s="62">
        <v>0.000343012022616905</v>
      </c>
      <c r="AE27" s="62">
        <v>0.00324857002062437</v>
      </c>
      <c r="AF27" s="62">
        <v>0.0237163896275237</v>
      </c>
      <c r="AG27" s="62">
        <v>0.0424243026628303</v>
      </c>
      <c r="AH27" s="62">
        <v>0.730842074074066</v>
      </c>
      <c r="AI27" s="62">
        <v>0.205317244627874</v>
      </c>
      <c r="AJ27" s="62">
        <v>0.199258609060085</v>
      </c>
      <c r="AK27" s="62">
        <v>0.277924336861403</v>
      </c>
      <c r="AL27" s="62">
        <v>0.0141311712580316</v>
      </c>
      <c r="AM27" s="62">
        <v>0.183408102713309</v>
      </c>
      <c r="AN27" s="62">
        <v>0.238883890050503</v>
      </c>
      <c r="AO27" s="62">
        <v>4.45304028483555</v>
      </c>
      <c r="AP27" s="62">
        <v>1.25804524964677</v>
      </c>
      <c r="AQ27" s="62">
        <v>0.443506056606442</v>
      </c>
      <c r="AR27" s="62">
        <v>0.07040333624829941</v>
      </c>
      <c r="AS27" s="62">
        <v>0.416118184211906</v>
      </c>
      <c r="AT27" s="62">
        <v>0.000965310275795675</v>
      </c>
      <c r="AU27" s="62">
        <v>0.00144057049709996</v>
      </c>
      <c r="AV27" s="62">
        <v>0.000684644697596547</v>
      </c>
      <c r="AW27" s="62">
        <v>0.000301561175760555</v>
      </c>
      <c r="AX27" s="62">
        <v>0.0159313843678344</v>
      </c>
      <c r="AY27" s="62">
        <v>0.000217373786106484</v>
      </c>
      <c r="AZ27" s="62">
        <v>0.00113342340433576</v>
      </c>
      <c r="BA27" s="62">
        <v>0.00192702103788673</v>
      </c>
      <c r="BB27" s="62">
        <v>0.0119724903185384</v>
      </c>
      <c r="BC27" s="62">
        <v>0.210554299522376</v>
      </c>
      <c r="BD27" s="62">
        <v>0.0588172220797385</v>
      </c>
      <c r="BE27" s="62">
        <v>0.638478102279615</v>
      </c>
      <c r="BF27" s="62">
        <v>0.00519272900345602</v>
      </c>
      <c r="BG27" s="62">
        <v>0.182513004726792</v>
      </c>
      <c r="BH27" s="62">
        <v>0.0361806584891963</v>
      </c>
      <c r="BI27" s="62">
        <v>0.0549306188818636</v>
      </c>
      <c r="BJ27" s="62">
        <v>0.019448364009016</v>
      </c>
      <c r="BK27" s="62">
        <v>0.0394900657790661</v>
      </c>
      <c r="BL27" s="62">
        <v>0.132779581335258</v>
      </c>
      <c r="BM27" s="62">
        <v>0.0268499481992461</v>
      </c>
      <c r="BN27" s="62">
        <v>0.00760752249256706</v>
      </c>
      <c r="BO27" s="62">
        <v>0.151013142123461</v>
      </c>
      <c r="BP27" s="62">
        <v>0.0481526010938865</v>
      </c>
      <c r="BQ27" s="62">
        <v>0.00128564639896009</v>
      </c>
      <c r="BR27" s="62">
        <v>0.00736669698288552</v>
      </c>
      <c r="BS27" s="62">
        <v>0.00111420053877218</v>
      </c>
      <c r="BT27" s="62">
        <v>1.46014643566346</v>
      </c>
      <c r="BU27" s="62">
        <v>0.019909519356002</v>
      </c>
      <c r="BV27" s="4">
        <v>13.0602800710727</v>
      </c>
      <c r="BW27" s="66">
        <v>24.1015749147992</v>
      </c>
      <c r="BX27" s="66">
        <v>0.227174045005149</v>
      </c>
      <c r="BY27" s="66">
        <v>2.20833457161248</v>
      </c>
      <c r="BZ27" s="66">
        <v>0.69536818900103</v>
      </c>
      <c r="CA27" s="66">
        <v>5.77377674703399</v>
      </c>
      <c r="CB27" s="66">
        <v>-0.185406856003089</v>
      </c>
      <c r="CC27" s="62">
        <v>5.8</v>
      </c>
      <c r="CD27" s="4">
        <v>51.6811016825215</v>
      </c>
    </row>
    <row r="28" ht="19" customHeight="1">
      <c r="A28" t="s" s="58">
        <v>1</v>
      </c>
      <c r="B28" s="59">
        <v>24</v>
      </c>
      <c r="C28" t="s" s="192">
        <v>112</v>
      </c>
      <c r="D28" s="61">
        <v>0.272939457966049</v>
      </c>
      <c r="E28" s="62">
        <v>0.0822112017438893</v>
      </c>
      <c r="F28" s="62">
        <v>0.00256026580305242</v>
      </c>
      <c r="G28" s="62">
        <v>0.0609702329684082</v>
      </c>
      <c r="H28" s="62">
        <v>0.0269427198903151</v>
      </c>
      <c r="I28" s="62">
        <v>0.243697100193991</v>
      </c>
      <c r="J28" s="62">
        <v>3.55400789152745</v>
      </c>
      <c r="K28" s="136">
        <v>1.09169762680352</v>
      </c>
      <c r="L28" s="62">
        <v>0.159492420067523</v>
      </c>
      <c r="M28" s="62">
        <v>0.164527616128674</v>
      </c>
      <c r="N28" s="62">
        <v>0.0294641761023017</v>
      </c>
      <c r="O28" s="62">
        <v>0.0118937845169231</v>
      </c>
      <c r="P28" s="62">
        <v>0.00471706986010026</v>
      </c>
      <c r="Q28" s="62">
        <v>0.0115186863429039</v>
      </c>
      <c r="R28" s="62">
        <v>0.00311452840961725</v>
      </c>
      <c r="S28" s="62">
        <v>0.007917545435691569</v>
      </c>
      <c r="T28" s="62">
        <v>0.145074981364538</v>
      </c>
      <c r="U28" s="62">
        <v>0.556268226408976</v>
      </c>
      <c r="V28" s="62">
        <v>0.0218491129297554</v>
      </c>
      <c r="W28" s="62">
        <v>0.511564873388648</v>
      </c>
      <c r="X28" s="64">
        <v>0.109352315216736</v>
      </c>
      <c r="Y28" s="62">
        <v>0.959558229779106</v>
      </c>
      <c r="Z28" s="62">
        <v>0.215915416772435</v>
      </c>
      <c r="AA28" s="62">
        <v>0.70507989376558</v>
      </c>
      <c r="AB28" s="62">
        <v>0.00708327984765931</v>
      </c>
      <c r="AC28" s="65">
        <v>1.00689075065105</v>
      </c>
      <c r="AD28" s="62">
        <v>0.00361508016477844</v>
      </c>
      <c r="AE28" s="62">
        <v>0.0651759034209148</v>
      </c>
      <c r="AF28" s="62">
        <v>0.08547081414615459</v>
      </c>
      <c r="AG28" s="62">
        <v>0.432946569109641</v>
      </c>
      <c r="AH28" s="62">
        <v>2.06933668013223</v>
      </c>
      <c r="AI28" s="62">
        <v>1.64931647156571</v>
      </c>
      <c r="AJ28" s="62">
        <v>0.278255782916419</v>
      </c>
      <c r="AK28" s="62">
        <v>0.183530330056472</v>
      </c>
      <c r="AL28" s="62">
        <v>0.0319873914525978</v>
      </c>
      <c r="AM28" s="62">
        <v>0.111916519286411</v>
      </c>
      <c r="AN28" s="62">
        <v>0.239121767744365</v>
      </c>
      <c r="AO28" s="62">
        <v>0.219550038025509</v>
      </c>
      <c r="AP28" s="62">
        <v>0.493713952675911</v>
      </c>
      <c r="AQ28" s="62">
        <v>0.0524179748572705</v>
      </c>
      <c r="AR28" s="62">
        <v>0.0541918512770591</v>
      </c>
      <c r="AS28" s="62">
        <v>0.282069968459214</v>
      </c>
      <c r="AT28" s="62">
        <v>0.00166250762529413</v>
      </c>
      <c r="AU28" s="62">
        <v>0.00468402141773927</v>
      </c>
      <c r="AV28" s="62">
        <v>0.00133817071268492</v>
      </c>
      <c r="AW28" s="62">
        <v>0.00331282165974868</v>
      </c>
      <c r="AX28" s="62">
        <v>0.0414766208100265</v>
      </c>
      <c r="AY28" s="62">
        <v>0.000692307535489661</v>
      </c>
      <c r="AZ28" s="62">
        <v>0.0102839886018896</v>
      </c>
      <c r="BA28" s="62">
        <v>0.00169060474379531</v>
      </c>
      <c r="BB28" s="62">
        <v>0.0172437365173623</v>
      </c>
      <c r="BC28" s="62">
        <v>0.07872873828141461</v>
      </c>
      <c r="BD28" s="62">
        <v>0.0603160168222375</v>
      </c>
      <c r="BE28" s="62">
        <v>1.02249586773741</v>
      </c>
      <c r="BF28" s="62">
        <v>0.008014793134992629</v>
      </c>
      <c r="BG28" s="62">
        <v>0.322878299146047</v>
      </c>
      <c r="BH28" s="62">
        <v>0.07402018809831749</v>
      </c>
      <c r="BI28" s="62">
        <v>0.124532402229898</v>
      </c>
      <c r="BJ28" s="62">
        <v>0.00357058758001436</v>
      </c>
      <c r="BK28" s="62">
        <v>0.0887193106874703</v>
      </c>
      <c r="BL28" s="62">
        <v>0.346460320598884</v>
      </c>
      <c r="BM28" s="62">
        <v>0.0513506361854137</v>
      </c>
      <c r="BN28" s="62">
        <v>0.00489577403226822</v>
      </c>
      <c r="BO28" s="62">
        <v>3.45740838240749</v>
      </c>
      <c r="BP28" s="62">
        <v>0.240986388500628</v>
      </c>
      <c r="BQ28" s="62">
        <v>0.00302743827932274</v>
      </c>
      <c r="BR28" s="62">
        <v>0.0225165833453992</v>
      </c>
      <c r="BS28" s="62">
        <v>0.00579314350933946</v>
      </c>
      <c r="BT28" s="62">
        <v>1.13700127968691</v>
      </c>
      <c r="BU28" s="62">
        <v>0.0952626956239228</v>
      </c>
      <c r="BV28" s="4">
        <v>23.449290124687</v>
      </c>
      <c r="BW28" s="66">
        <v>7.78064610726056</v>
      </c>
      <c r="BX28" s="66">
        <v>0.17680841907312</v>
      </c>
      <c r="BY28" s="66">
        <v>9.707627514091399</v>
      </c>
      <c r="BZ28" s="66">
        <v>0.505486656426365</v>
      </c>
      <c r="CA28" s="66">
        <v>2.28007889258496</v>
      </c>
      <c r="CB28" s="66">
        <v>0.426881378686906</v>
      </c>
      <c r="CC28" s="62">
        <v>10.6</v>
      </c>
      <c r="CD28" s="4">
        <v>54.9268190928103</v>
      </c>
    </row>
    <row r="29" ht="19" customHeight="1">
      <c r="A29" t="s" s="58">
        <v>1</v>
      </c>
      <c r="B29" s="59">
        <v>25</v>
      </c>
      <c r="C29" t="s" s="192">
        <v>113</v>
      </c>
      <c r="D29" s="61">
        <v>0.00242221448688424</v>
      </c>
      <c r="E29" s="62">
        <v>0.00057340835966912</v>
      </c>
      <c r="F29" s="62">
        <v>6.876363890851709e-05</v>
      </c>
      <c r="G29" s="62">
        <v>0.000536643519219233</v>
      </c>
      <c r="H29" s="62">
        <v>0.000253122918537171</v>
      </c>
      <c r="I29" s="62">
        <v>0.00131496514999786</v>
      </c>
      <c r="J29" s="62">
        <v>0.030567820573038</v>
      </c>
      <c r="K29" s="136">
        <v>0.00494126751453983</v>
      </c>
      <c r="L29" s="62">
        <v>0.000694192170886999</v>
      </c>
      <c r="M29" s="62">
        <v>0.000343066259253099</v>
      </c>
      <c r="N29" s="62">
        <v>0.00126883704103109</v>
      </c>
      <c r="O29" s="62">
        <v>0.00245279183593246</v>
      </c>
      <c r="P29" s="62">
        <v>0.000530022972428028</v>
      </c>
      <c r="Q29" s="62">
        <v>0.000429344200341163</v>
      </c>
      <c r="R29" s="62">
        <v>8.460665523519351e-05</v>
      </c>
      <c r="S29" s="62">
        <v>0.000243026822195717</v>
      </c>
      <c r="T29" s="62">
        <v>0.0017783490531267</v>
      </c>
      <c r="U29" s="62">
        <v>0.0136378703442591</v>
      </c>
      <c r="V29" s="62">
        <v>0.000696171612689747</v>
      </c>
      <c r="W29" s="62">
        <v>0.0127383233952601</v>
      </c>
      <c r="X29" s="64">
        <v>0.00310972106733712</v>
      </c>
      <c r="Y29" s="62">
        <v>0.0114359487957815</v>
      </c>
      <c r="Z29" s="62">
        <v>0.0264961172376039</v>
      </c>
      <c r="AA29" s="62">
        <v>0.00385511896091056</v>
      </c>
      <c r="AB29" s="62">
        <v>0.00342717283960625</v>
      </c>
      <c r="AC29" s="65">
        <v>0.00542119129233073</v>
      </c>
      <c r="AD29" s="62">
        <v>2.25009813576269e-05</v>
      </c>
      <c r="AE29" s="62">
        <v>0.00172023802832292</v>
      </c>
      <c r="AF29" s="62">
        <v>0.00735416208859988</v>
      </c>
      <c r="AG29" s="62">
        <v>0.08333003249957049</v>
      </c>
      <c r="AH29" s="62">
        <v>0.0642213852346465</v>
      </c>
      <c r="AI29" s="62">
        <v>0.0926332493659336</v>
      </c>
      <c r="AJ29" s="62">
        <v>0.00643363721638589</v>
      </c>
      <c r="AK29" s="62">
        <v>0.0210192487702316</v>
      </c>
      <c r="AL29" s="62">
        <v>0.00702022044287795</v>
      </c>
      <c r="AM29" s="62">
        <v>0.00672445387014065</v>
      </c>
      <c r="AN29" s="62">
        <v>0.00690567733320428</v>
      </c>
      <c r="AO29" s="62">
        <v>0.0105904599909259</v>
      </c>
      <c r="AP29" s="62">
        <v>0.00221717610629903</v>
      </c>
      <c r="AQ29" s="62">
        <v>0.000315123228629073</v>
      </c>
      <c r="AR29" s="62">
        <v>0.00196807039217461</v>
      </c>
      <c r="AS29" s="62">
        <v>0.00509666193600124</v>
      </c>
      <c r="AT29" s="62">
        <v>4.92587385115789e-05</v>
      </c>
      <c r="AU29" s="62">
        <v>0.000494444600430721</v>
      </c>
      <c r="AV29" s="62">
        <v>5.47777534075559e-05</v>
      </c>
      <c r="AW29" s="62">
        <v>7.88163730213172e-06</v>
      </c>
      <c r="AX29" s="62">
        <v>0.000139485082704839</v>
      </c>
      <c r="AY29" s="62">
        <v>3.6476984497165e-05</v>
      </c>
      <c r="AZ29" s="62">
        <v>0.000454391057692217</v>
      </c>
      <c r="BA29" s="62">
        <v>0.000155341885580391</v>
      </c>
      <c r="BB29" s="62">
        <v>0.000552367076014114</v>
      </c>
      <c r="BC29" s="62">
        <v>0.0022332097731372</v>
      </c>
      <c r="BD29" s="62">
        <v>0.00420005861200288</v>
      </c>
      <c r="BE29" s="62">
        <v>0.0200212324373715</v>
      </c>
      <c r="BF29" s="62">
        <v>0.000115134448795871</v>
      </c>
      <c r="BG29" s="62">
        <v>0.00769711184403352</v>
      </c>
      <c r="BH29" s="62">
        <v>0.00234883745912043</v>
      </c>
      <c r="BI29" s="62">
        <v>0.00383822317030961</v>
      </c>
      <c r="BJ29" s="62">
        <v>0.000104737958131362</v>
      </c>
      <c r="BK29" s="62">
        <v>0.00438882591067629</v>
      </c>
      <c r="BL29" s="62">
        <v>0.0254995238742842</v>
      </c>
      <c r="BM29" s="62">
        <v>0.00408008012035471</v>
      </c>
      <c r="BN29" s="62">
        <v>0.000612524640007072</v>
      </c>
      <c r="BO29" s="62">
        <v>0.0312842495525556</v>
      </c>
      <c r="BP29" s="62">
        <v>0.0121409804641563</v>
      </c>
      <c r="BQ29" s="62">
        <v>0.000272353504370749</v>
      </c>
      <c r="BR29" s="62">
        <v>0.000950590837097483</v>
      </c>
      <c r="BS29" s="62">
        <v>0.00013255843215125</v>
      </c>
      <c r="BT29" s="62">
        <v>0.0264136299612554</v>
      </c>
      <c r="BU29" s="62">
        <v>0.00891522931438894</v>
      </c>
      <c r="BV29" s="4">
        <v>0.604085893332646</v>
      </c>
      <c r="BW29" s="66">
        <v>6.44302169721936</v>
      </c>
      <c r="BX29" s="66">
        <v>0.0145912295159629</v>
      </c>
      <c r="BY29" s="66">
        <v>0.950259727245729</v>
      </c>
      <c r="BZ29" s="66">
        <v>0.210905573450051</v>
      </c>
      <c r="CA29" s="66">
        <v>1.86903368110196</v>
      </c>
      <c r="CB29" s="66">
        <v>0.0212953306152051</v>
      </c>
      <c r="CC29" s="62">
        <v>0.3</v>
      </c>
      <c r="CD29" s="4">
        <v>10.4131931324809</v>
      </c>
    </row>
    <row r="30" ht="19" customHeight="1">
      <c r="A30" t="s" s="33">
        <v>1</v>
      </c>
      <c r="B30" s="37">
        <v>26</v>
      </c>
      <c r="C30" t="s" s="192">
        <v>114</v>
      </c>
      <c r="D30" s="74">
        <v>1.12073002613013</v>
      </c>
      <c r="E30" s="65">
        <v>0.0158348586526706</v>
      </c>
      <c r="F30" s="65">
        <v>0.00500729834971116</v>
      </c>
      <c r="G30" s="65">
        <v>0.00887873650143819</v>
      </c>
      <c r="H30" s="65">
        <v>0.0490154276929557</v>
      </c>
      <c r="I30" s="65">
        <v>0.7717397739212291</v>
      </c>
      <c r="J30" s="65">
        <v>84.22854890483239</v>
      </c>
      <c r="K30" s="65">
        <v>147.2625</v>
      </c>
      <c r="L30" s="65">
        <v>1.90145488491566</v>
      </c>
      <c r="M30" s="65">
        <v>0.566144201362525</v>
      </c>
      <c r="N30" s="65">
        <v>0.434406664313119</v>
      </c>
      <c r="O30" s="65">
        <v>0.144991199251181</v>
      </c>
      <c r="P30" s="65">
        <v>0.103291018329886</v>
      </c>
      <c r="Q30" s="65">
        <v>0.11174011861507</v>
      </c>
      <c r="R30" s="65">
        <v>0.06937457306486269</v>
      </c>
      <c r="S30" s="65">
        <v>0.0199740743544202</v>
      </c>
      <c r="T30" s="65">
        <v>1.80370152080636</v>
      </c>
      <c r="U30" s="65">
        <v>9.967269023671131</v>
      </c>
      <c r="V30" s="65">
        <v>0.251115826791653</v>
      </c>
      <c r="W30" s="65">
        <v>5.63631175581965</v>
      </c>
      <c r="X30" s="65">
        <v>558.88</v>
      </c>
      <c r="Y30" s="65">
        <v>2.15723096756216</v>
      </c>
      <c r="Z30" s="65">
        <v>0.415626940542291</v>
      </c>
      <c r="AA30" s="65">
        <v>0.429370614399601</v>
      </c>
      <c r="AB30" s="65">
        <v>0.0536607357204428</v>
      </c>
      <c r="AC30" s="65">
        <v>93.140063516640</v>
      </c>
      <c r="AD30" s="65">
        <v>0.00555128964938234</v>
      </c>
      <c r="AE30" s="65">
        <v>1.64312199414791</v>
      </c>
      <c r="AF30" s="65">
        <v>0.0952635652399564</v>
      </c>
      <c r="AG30" s="65">
        <v>0.148257182790494</v>
      </c>
      <c r="AH30" s="65">
        <v>4.42657339486839</v>
      </c>
      <c r="AI30" s="65">
        <v>0.673892378830127</v>
      </c>
      <c r="AJ30" s="65">
        <v>2.0103208635149</v>
      </c>
      <c r="AK30" s="65">
        <v>7.745883958926</v>
      </c>
      <c r="AL30" s="65">
        <v>2.14643228078238</v>
      </c>
      <c r="AM30" s="65">
        <v>4.91043430192138</v>
      </c>
      <c r="AN30" s="65">
        <v>0.757905952584136</v>
      </c>
      <c r="AO30" s="65">
        <v>6.21723787288843</v>
      </c>
      <c r="AP30" s="65">
        <v>0.0614691449917143</v>
      </c>
      <c r="AQ30" s="65">
        <v>0.0423026613344491</v>
      </c>
      <c r="AR30" s="65">
        <v>0.125151430552037</v>
      </c>
      <c r="AS30" s="65">
        <v>5.39732848668807</v>
      </c>
      <c r="AT30" s="65">
        <v>0.0386592470417448</v>
      </c>
      <c r="AU30" s="65">
        <v>0.0758763879354846</v>
      </c>
      <c r="AV30" s="65">
        <v>0.00938622528927514</v>
      </c>
      <c r="AW30" s="65">
        <v>0.00708110531393787</v>
      </c>
      <c r="AX30" s="65">
        <v>0.183167797350895</v>
      </c>
      <c r="AY30" s="65">
        <v>0.00446367738751837</v>
      </c>
      <c r="AZ30" s="65">
        <v>0.135905302289197</v>
      </c>
      <c r="BA30" s="65">
        <v>0.0322624833817437</v>
      </c>
      <c r="BB30" s="65">
        <v>0.148259787874413</v>
      </c>
      <c r="BC30" s="65">
        <v>7.05296549635683</v>
      </c>
      <c r="BD30" s="65">
        <v>1.57872318383074</v>
      </c>
      <c r="BE30" s="65">
        <v>4.92426684718783</v>
      </c>
      <c r="BF30" s="65">
        <v>0.0156812812412168</v>
      </c>
      <c r="BG30" s="65">
        <v>0.742023398771293</v>
      </c>
      <c r="BH30" s="65">
        <v>0.172021167784253</v>
      </c>
      <c r="BI30" s="65">
        <v>9.029276112033211</v>
      </c>
      <c r="BJ30" s="65">
        <v>0.00276865583448399</v>
      </c>
      <c r="BK30" s="65">
        <v>0.803188343936759</v>
      </c>
      <c r="BL30" s="65">
        <v>3.19202381245305</v>
      </c>
      <c r="BM30" s="65">
        <v>0.237623855101041</v>
      </c>
      <c r="BN30" s="65">
        <v>0.07230727401997659</v>
      </c>
      <c r="BO30" s="65">
        <v>3.9532525442881</v>
      </c>
      <c r="BP30" s="65">
        <v>0.878938130512007</v>
      </c>
      <c r="BQ30" s="65">
        <v>0.0141511789096068</v>
      </c>
      <c r="BR30" s="65">
        <v>0.0709395617375933</v>
      </c>
      <c r="BS30" s="65">
        <v>0.0207424039978071</v>
      </c>
      <c r="BT30" s="65">
        <v>0.575302020164848</v>
      </c>
      <c r="BU30" s="65">
        <v>0.342400494594983</v>
      </c>
      <c r="BV30" s="11">
        <v>980.268767198570</v>
      </c>
      <c r="BW30" s="11">
        <v>41.1025946187745</v>
      </c>
      <c r="BX30" s="11">
        <v>0.00391903813594233</v>
      </c>
      <c r="BY30" s="11">
        <v>4.54146775005825</v>
      </c>
      <c r="BZ30" s="11">
        <v>2.91396054679712</v>
      </c>
      <c r="CA30" s="11">
        <v>2.38300506852729</v>
      </c>
      <c r="CB30" s="11">
        <v>-0.163231162260084</v>
      </c>
      <c r="CC30" s="65">
        <v>233.4</v>
      </c>
      <c r="CD30" s="11">
        <v>1264.4504830586</v>
      </c>
    </row>
    <row r="31" ht="19" customHeight="1">
      <c r="A31" t="s" s="58">
        <v>1</v>
      </c>
      <c r="B31" s="59">
        <v>27</v>
      </c>
      <c r="C31" t="s" s="192">
        <v>115</v>
      </c>
      <c r="D31" s="61">
        <v>0.00172009812713624</v>
      </c>
      <c r="E31" s="62">
        <v>0.0012542501857176</v>
      </c>
      <c r="F31" s="62">
        <v>1.06199910230274e-06</v>
      </c>
      <c r="G31" s="62">
        <v>1.18421948804731e-06</v>
      </c>
      <c r="H31" s="62">
        <v>2.28439307632926e-06</v>
      </c>
      <c r="I31" s="62">
        <v>0.0172225835737402</v>
      </c>
      <c r="J31" s="62">
        <v>0.328967146397244</v>
      </c>
      <c r="K31" s="136">
        <v>27.4037879757401</v>
      </c>
      <c r="L31" s="62">
        <v>0.0103175137560689</v>
      </c>
      <c r="M31" s="62">
        <v>2.39495868475072e-06</v>
      </c>
      <c r="N31" s="62">
        <v>0.006304387951682</v>
      </c>
      <c r="O31" s="62">
        <v>0.00161180915584823</v>
      </c>
      <c r="P31" s="62">
        <v>0.000148553467796757</v>
      </c>
      <c r="Q31" s="62">
        <v>0.000529981480584555</v>
      </c>
      <c r="R31" s="62">
        <v>0.000401488663431588</v>
      </c>
      <c r="S31" s="62">
        <v>8.76098818017604e-05</v>
      </c>
      <c r="T31" s="62">
        <v>0.0557283542807764</v>
      </c>
      <c r="U31" s="62">
        <v>0.644831661746089</v>
      </c>
      <c r="V31" s="62">
        <v>0.00404781685796428</v>
      </c>
      <c r="W31" s="62">
        <v>0.142390117762198</v>
      </c>
      <c r="X31" s="64">
        <v>0.941685130981933</v>
      </c>
      <c r="Y31" s="62">
        <v>0.0242720323905256</v>
      </c>
      <c r="Z31" s="62">
        <v>0.00163907751544513</v>
      </c>
      <c r="AA31" s="62">
        <v>0.00139678043810308</v>
      </c>
      <c r="AB31" s="62">
        <v>6.598173700906379e-05</v>
      </c>
      <c r="AC31" s="65">
        <v>0.648737487167938</v>
      </c>
      <c r="AD31" s="62">
        <v>0.09979768780898771</v>
      </c>
      <c r="AE31" s="62">
        <v>5.16585803748589e-06</v>
      </c>
      <c r="AF31" s="62">
        <v>0.000270180147310664</v>
      </c>
      <c r="AG31" s="62">
        <v>6.18726880742248e-05</v>
      </c>
      <c r="AH31" s="62">
        <v>0.000184726567569947</v>
      </c>
      <c r="AI31" s="62">
        <v>0.00518879155486352</v>
      </c>
      <c r="AJ31" s="62">
        <v>0.0023207243920631</v>
      </c>
      <c r="AK31" s="62">
        <v>0.00209994455999635</v>
      </c>
      <c r="AL31" s="62">
        <v>0.00161342978491096</v>
      </c>
      <c r="AM31" s="62">
        <v>0.0520697602780019</v>
      </c>
      <c r="AN31" s="62">
        <v>0.02218252299481</v>
      </c>
      <c r="AO31" s="62">
        <v>4.38226359988712e-05</v>
      </c>
      <c r="AP31" s="62">
        <v>0.000349675613703414</v>
      </c>
      <c r="AQ31" s="62">
        <v>8.22828391021871e-05</v>
      </c>
      <c r="AR31" s="62">
        <v>9.557849693341659e-06</v>
      </c>
      <c r="AS31" s="62">
        <v>0.0223468162814561</v>
      </c>
      <c r="AT31" s="62">
        <v>0.000324079656281154</v>
      </c>
      <c r="AU31" s="62">
        <v>6.04622795069071e-05</v>
      </c>
      <c r="AV31" s="62">
        <v>2.64324368361149e-07</v>
      </c>
      <c r="AW31" s="62">
        <v>6.3017294220917e-08</v>
      </c>
      <c r="AX31" s="62">
        <v>0.000134086354446842</v>
      </c>
      <c r="AY31" s="62">
        <v>9.246750158699211e-08</v>
      </c>
      <c r="AZ31" s="62">
        <v>3.09857952772512e-06</v>
      </c>
      <c r="BA31" s="62">
        <v>7.664922370694651e-06</v>
      </c>
      <c r="BB31" s="62">
        <v>2.70857344562002e-06</v>
      </c>
      <c r="BC31" s="62">
        <v>0.00384100937471017</v>
      </c>
      <c r="BD31" s="62">
        <v>0.0015037817794649</v>
      </c>
      <c r="BE31" s="62">
        <v>0.0190272719952419</v>
      </c>
      <c r="BF31" s="62">
        <v>7.08048759079745e-07</v>
      </c>
      <c r="BG31" s="62">
        <v>0.00519726719963426</v>
      </c>
      <c r="BH31" s="62">
        <v>9.18366797119416e-06</v>
      </c>
      <c r="BI31" s="62">
        <v>0.00279866091765713</v>
      </c>
      <c r="BJ31" s="62">
        <v>8.39006639924871e-06</v>
      </c>
      <c r="BK31" s="62">
        <v>0.00266482150917204</v>
      </c>
      <c r="BL31" s="62">
        <v>0.014979946943533</v>
      </c>
      <c r="BM31" s="62">
        <v>0.00171879117100432</v>
      </c>
      <c r="BN31" s="62">
        <v>0.000184189754385051</v>
      </c>
      <c r="BO31" s="62">
        <v>0.0104417259921176</v>
      </c>
      <c r="BP31" s="62">
        <v>0.008808588008122779</v>
      </c>
      <c r="BQ31" s="62">
        <v>3.58549136947938e-05</v>
      </c>
      <c r="BR31" s="62">
        <v>0.000106685553755224</v>
      </c>
      <c r="BS31" s="62">
        <v>3.3691517217961e-05</v>
      </c>
      <c r="BT31" s="62">
        <v>0.00350239222196047</v>
      </c>
      <c r="BU31" s="62">
        <v>0.00325532800465786</v>
      </c>
      <c r="BV31" s="4">
        <v>30.5244325354983</v>
      </c>
      <c r="BW31" s="66">
        <v>3.57947752949537</v>
      </c>
      <c r="BX31" s="66">
        <v>4.77676622039135e-06</v>
      </c>
      <c r="BY31" s="66">
        <v>0.0256723145077727</v>
      </c>
      <c r="BZ31" s="66">
        <v>0.00240898291452111</v>
      </c>
      <c r="CA31" s="66">
        <v>0.0116111244902163</v>
      </c>
      <c r="CB31" s="66">
        <v>1.96302869052453e-05</v>
      </c>
      <c r="CC31" s="62">
        <v>0.2</v>
      </c>
      <c r="CD31" s="4">
        <v>34.3436268939593</v>
      </c>
    </row>
    <row r="32" ht="19" customHeight="1">
      <c r="A32" t="s" s="58">
        <v>1</v>
      </c>
      <c r="B32" s="59">
        <v>28</v>
      </c>
      <c r="C32" t="s" s="192">
        <v>116</v>
      </c>
      <c r="D32" s="61">
        <v>1.21306454362455</v>
      </c>
      <c r="E32" s="62">
        <v>0.00267275364852746</v>
      </c>
      <c r="F32" s="62">
        <v>3.53841251077145e-05</v>
      </c>
      <c r="G32" s="62">
        <v>0.00337396705837356</v>
      </c>
      <c r="H32" s="62">
        <v>0.00789388924314262</v>
      </c>
      <c r="I32" s="62">
        <v>0.044489452283198</v>
      </c>
      <c r="J32" s="62">
        <v>0.107793877589752</v>
      </c>
      <c r="K32" s="136">
        <v>0.0938079235546259</v>
      </c>
      <c r="L32" s="62">
        <v>0.0356549510195837</v>
      </c>
      <c r="M32" s="62">
        <v>0.0202743541905156</v>
      </c>
      <c r="N32" s="62">
        <v>0.0385598847806133</v>
      </c>
      <c r="O32" s="62">
        <v>0.0304613127826319</v>
      </c>
      <c r="P32" s="62">
        <v>0.00477138244581763</v>
      </c>
      <c r="Q32" s="62">
        <v>0.00575885692472653</v>
      </c>
      <c r="R32" s="62">
        <v>0.00947272717679061</v>
      </c>
      <c r="S32" s="62">
        <v>0.00271861135598079</v>
      </c>
      <c r="T32" s="62">
        <v>0.277223295500562</v>
      </c>
      <c r="U32" s="62">
        <v>1.39526787087983</v>
      </c>
      <c r="V32" s="62">
        <v>0.0230122900015143</v>
      </c>
      <c r="W32" s="62">
        <v>0.714197470381843</v>
      </c>
      <c r="X32" s="64">
        <v>0.100648409550465</v>
      </c>
      <c r="Y32" s="62">
        <v>0.119809299627708</v>
      </c>
      <c r="Z32" s="62">
        <v>0.0895617882354461</v>
      </c>
      <c r="AA32" s="62">
        <v>0.0735814573943879</v>
      </c>
      <c r="AB32" s="62">
        <v>0.00136429358749682</v>
      </c>
      <c r="AC32" s="65">
        <v>0.729056278800893</v>
      </c>
      <c r="AD32" s="62">
        <v>0.000813133066122703</v>
      </c>
      <c r="AE32" s="62">
        <v>0.910890010652188</v>
      </c>
      <c r="AF32" s="62">
        <v>0.545539173608491</v>
      </c>
      <c r="AG32" s="62">
        <v>0.442096304492373</v>
      </c>
      <c r="AH32" s="62">
        <v>0.669063634941107</v>
      </c>
      <c r="AI32" s="62">
        <v>0.971206480855042</v>
      </c>
      <c r="AJ32" s="62">
        <v>0.112532750508608</v>
      </c>
      <c r="AK32" s="62">
        <v>0.106195194907736</v>
      </c>
      <c r="AL32" s="62">
        <v>0.150963404465833</v>
      </c>
      <c r="AM32" s="62">
        <v>0.689109477817386</v>
      </c>
      <c r="AN32" s="62">
        <v>0.240869665590076</v>
      </c>
      <c r="AO32" s="62">
        <v>0.06396723033781471</v>
      </c>
      <c r="AP32" s="62">
        <v>0.0588071616745617</v>
      </c>
      <c r="AQ32" s="62">
        <v>0.0027396982199719</v>
      </c>
      <c r="AR32" s="62">
        <v>0.00380621065587704</v>
      </c>
      <c r="AS32" s="62">
        <v>0.249657958695051</v>
      </c>
      <c r="AT32" s="62">
        <v>0.00807605911770974</v>
      </c>
      <c r="AU32" s="62">
        <v>0.0034538191870734</v>
      </c>
      <c r="AV32" s="62">
        <v>0.00131070513045563</v>
      </c>
      <c r="AW32" s="62">
        <v>0.000370723517864236</v>
      </c>
      <c r="AX32" s="62">
        <v>0.0407262133493024</v>
      </c>
      <c r="AY32" s="62">
        <v>0.00111326259620969</v>
      </c>
      <c r="AZ32" s="62">
        <v>0.0108107680828855</v>
      </c>
      <c r="BA32" s="62">
        <v>0.0110101749713872</v>
      </c>
      <c r="BB32" s="62">
        <v>0.0309019313542013</v>
      </c>
      <c r="BC32" s="62">
        <v>0.852008603740357</v>
      </c>
      <c r="BD32" s="62">
        <v>0.817169713723978</v>
      </c>
      <c r="BE32" s="62">
        <v>3.31745336869225</v>
      </c>
      <c r="BF32" s="62">
        <v>0.00035211836630981</v>
      </c>
      <c r="BG32" s="62">
        <v>0.854305547836931</v>
      </c>
      <c r="BH32" s="62">
        <v>0.233033585900917</v>
      </c>
      <c r="BI32" s="62">
        <v>0.26579655456004</v>
      </c>
      <c r="BJ32" s="62">
        <v>0.00196974837934172</v>
      </c>
      <c r="BK32" s="62">
        <v>0.560709410203544</v>
      </c>
      <c r="BL32" s="62">
        <v>0.484721943046972</v>
      </c>
      <c r="BM32" s="62">
        <v>0.0801680038808609</v>
      </c>
      <c r="BN32" s="62">
        <v>0.00667144050509037</v>
      </c>
      <c r="BO32" s="62">
        <v>1.38558458024063</v>
      </c>
      <c r="BP32" s="62">
        <v>0.453836631537157</v>
      </c>
      <c r="BQ32" s="62">
        <v>0.00478157778851735</v>
      </c>
      <c r="BR32" s="62">
        <v>0.148401774312756</v>
      </c>
      <c r="BS32" s="62">
        <v>0.00322851213693363</v>
      </c>
      <c r="BT32" s="62">
        <v>0.368600363421994</v>
      </c>
      <c r="BU32" s="62">
        <v>0.143289761288705</v>
      </c>
      <c r="BV32" s="4">
        <v>20.4526407131227</v>
      </c>
      <c r="BW32" s="66">
        <v>29.3241543381565</v>
      </c>
      <c r="BX32" s="66">
        <v>2.20962965162719</v>
      </c>
      <c r="BY32" s="66">
        <v>1.45598158554198</v>
      </c>
      <c r="BZ32" s="66">
        <v>0.933632392430484</v>
      </c>
      <c r="CA32" s="66">
        <v>0.765089868753862</v>
      </c>
      <c r="CB32" s="66">
        <v>9.75800424150029e-05</v>
      </c>
      <c r="CC32" s="62">
        <v>3</v>
      </c>
      <c r="CD32" s="4">
        <v>58.1412261296751</v>
      </c>
    </row>
    <row r="33" ht="19" customHeight="1">
      <c r="A33" t="s" s="58">
        <v>1</v>
      </c>
      <c r="B33" s="59">
        <v>29</v>
      </c>
      <c r="C33" t="s" s="192">
        <v>117</v>
      </c>
      <c r="D33" s="61">
        <v>0.666064608156675</v>
      </c>
      <c r="E33" s="62">
        <v>3.71280836969645e-05</v>
      </c>
      <c r="F33" s="62">
        <v>0.00114080985364934</v>
      </c>
      <c r="G33" s="62">
        <v>0.0324545017131914</v>
      </c>
      <c r="H33" s="62">
        <v>0.014798933144055</v>
      </c>
      <c r="I33" s="62">
        <v>0.06996313749078389</v>
      </c>
      <c r="J33" s="62">
        <v>7.04087432481399</v>
      </c>
      <c r="K33" s="136">
        <v>5.40222023306398</v>
      </c>
      <c r="L33" s="62">
        <v>0.0305283641989007</v>
      </c>
      <c r="M33" s="62">
        <v>0.0164017356403536</v>
      </c>
      <c r="N33" s="62">
        <v>0.0808490350951831</v>
      </c>
      <c r="O33" s="62">
        <v>0.0705949132801794</v>
      </c>
      <c r="P33" s="62">
        <v>0.010428423231144</v>
      </c>
      <c r="Q33" s="62">
        <v>0.0137079278623048</v>
      </c>
      <c r="R33" s="62">
        <v>0.00192773675895458</v>
      </c>
      <c r="S33" s="62">
        <v>0.00773628340467121</v>
      </c>
      <c r="T33" s="62">
        <v>0.127480380834448</v>
      </c>
      <c r="U33" s="62">
        <v>1.10767213044042</v>
      </c>
      <c r="V33" s="62">
        <v>0.0490698054770564</v>
      </c>
      <c r="W33" s="62">
        <v>1.71738778177001</v>
      </c>
      <c r="X33" s="64">
        <v>2.70111011653199</v>
      </c>
      <c r="Y33" s="62">
        <v>1.31396444595905</v>
      </c>
      <c r="Z33" s="62">
        <v>0.186808559218547</v>
      </c>
      <c r="AA33" s="62">
        <v>0.237967469431444</v>
      </c>
      <c r="AB33" s="62">
        <v>0.0144094583438814</v>
      </c>
      <c r="AC33" s="65">
        <v>3.77025941830972</v>
      </c>
      <c r="AD33" s="62">
        <v>0.00581393381807497</v>
      </c>
      <c r="AE33" s="62">
        <v>0.122188891791571</v>
      </c>
      <c r="AF33" s="62">
        <v>8.769548704857399</v>
      </c>
      <c r="AG33" s="62">
        <v>0.442585013579074</v>
      </c>
      <c r="AH33" s="62">
        <v>4.07932958535918</v>
      </c>
      <c r="AI33" s="62">
        <v>2.76884275701838</v>
      </c>
      <c r="AJ33" s="62">
        <v>1.65353527751978</v>
      </c>
      <c r="AK33" s="62">
        <v>0.788035650057986</v>
      </c>
      <c r="AL33" s="62">
        <v>0.15268623508949</v>
      </c>
      <c r="AM33" s="62">
        <v>0.84658686642609</v>
      </c>
      <c r="AN33" s="62">
        <v>1.34899149696674</v>
      </c>
      <c r="AO33" s="62">
        <v>0.356771738477496</v>
      </c>
      <c r="AP33" s="62">
        <v>0.733818721362248</v>
      </c>
      <c r="AQ33" s="62">
        <v>0.0223961272593284</v>
      </c>
      <c r="AR33" s="62">
        <v>0.0481909621583771</v>
      </c>
      <c r="AS33" s="62">
        <v>2.68880740259377</v>
      </c>
      <c r="AT33" s="62">
        <v>0.00145379509279239</v>
      </c>
      <c r="AU33" s="62">
        <v>0.0116018226742309</v>
      </c>
      <c r="AV33" s="62">
        <v>0.000892546702257645</v>
      </c>
      <c r="AW33" s="62">
        <v>0.000296916615623426</v>
      </c>
      <c r="AX33" s="62">
        <v>0.514327161121319</v>
      </c>
      <c r="AY33" s="62">
        <v>0.000316188172974775</v>
      </c>
      <c r="AZ33" s="62">
        <v>0.0297912005224735</v>
      </c>
      <c r="BA33" s="62">
        <v>0.0162674681377207</v>
      </c>
      <c r="BB33" s="62">
        <v>0.157117897572831</v>
      </c>
      <c r="BC33" s="62">
        <v>0.715799376330862</v>
      </c>
      <c r="BD33" s="62">
        <v>1.52872175639288</v>
      </c>
      <c r="BE33" s="62">
        <v>5.42376511972497</v>
      </c>
      <c r="BF33" s="62">
        <v>0.166156505210628</v>
      </c>
      <c r="BG33" s="62">
        <v>3.74460296997329</v>
      </c>
      <c r="BH33" s="62">
        <v>0.947958904930175</v>
      </c>
      <c r="BI33" s="62">
        <v>0.111433948335274</v>
      </c>
      <c r="BJ33" s="62">
        <v>0.00395895983891569</v>
      </c>
      <c r="BK33" s="62">
        <v>1.41594093037046</v>
      </c>
      <c r="BL33" s="62">
        <v>0.536756273049142</v>
      </c>
      <c r="BM33" s="62">
        <v>0.142913813134321</v>
      </c>
      <c r="BN33" s="62">
        <v>0.187252035267125</v>
      </c>
      <c r="BO33" s="62">
        <v>9.292437907218289</v>
      </c>
      <c r="BP33" s="62">
        <v>1.24935617234019</v>
      </c>
      <c r="BQ33" s="62">
        <v>0.0670014792195404</v>
      </c>
      <c r="BR33" s="62">
        <v>0.035178531609427</v>
      </c>
      <c r="BS33" s="62">
        <v>0.00445167505551703</v>
      </c>
      <c r="BT33" s="62">
        <v>0.270503294403163</v>
      </c>
      <c r="BU33" s="62">
        <v>0.253627196299049</v>
      </c>
      <c r="BV33" s="4">
        <v>76.3438688717587</v>
      </c>
      <c r="BW33" s="66">
        <v>1.44930012895984</v>
      </c>
      <c r="BX33" s="66">
        <v>1.54772868095778</v>
      </c>
      <c r="BY33" s="66">
        <v>0.258038290254015</v>
      </c>
      <c r="BZ33" s="66">
        <v>0.043022840607621</v>
      </c>
      <c r="CA33" s="66">
        <v>0.107638157270855</v>
      </c>
      <c r="CB33" s="66">
        <v>0.000321924925528848</v>
      </c>
      <c r="CC33" s="62">
        <v>37.7</v>
      </c>
      <c r="CD33" s="4">
        <v>117.449918894734</v>
      </c>
    </row>
    <row r="34" ht="19" customHeight="1">
      <c r="A34" t="s" s="58">
        <v>1</v>
      </c>
      <c r="B34" s="59">
        <v>30</v>
      </c>
      <c r="C34" t="s" s="192">
        <v>118</v>
      </c>
      <c r="D34" s="61">
        <v>0.224711844256511</v>
      </c>
      <c r="E34" s="62">
        <v>0.00805557404911845</v>
      </c>
      <c r="F34" s="62">
        <v>0.00017550901665926</v>
      </c>
      <c r="G34" s="62">
        <v>0.00728961111401233</v>
      </c>
      <c r="H34" s="62">
        <v>0.0151433552860307</v>
      </c>
      <c r="I34" s="62">
        <v>0.100854536121792</v>
      </c>
      <c r="J34" s="62">
        <v>6.18466487355737</v>
      </c>
      <c r="K34" s="136">
        <v>0.0980519313637918</v>
      </c>
      <c r="L34" s="62">
        <v>0.110705337593131</v>
      </c>
      <c r="M34" s="62">
        <v>0.0258618090812272</v>
      </c>
      <c r="N34" s="62">
        <v>0.00351394817203077</v>
      </c>
      <c r="O34" s="62">
        <v>0.0036262641284552</v>
      </c>
      <c r="P34" s="62">
        <v>0.000298218559909362</v>
      </c>
      <c r="Q34" s="62">
        <v>0.0117643847831409</v>
      </c>
      <c r="R34" s="62">
        <v>0.000767538008761827</v>
      </c>
      <c r="S34" s="62">
        <v>0.00179949420652165</v>
      </c>
      <c r="T34" s="62">
        <v>0.0501518951921492</v>
      </c>
      <c r="U34" s="62">
        <v>0.0917789983495082</v>
      </c>
      <c r="V34" s="62">
        <v>0.00270402318111589</v>
      </c>
      <c r="W34" s="62">
        <v>0.0876887258080063</v>
      </c>
      <c r="X34" s="64">
        <v>0.0490259656818959</v>
      </c>
      <c r="Y34" s="62">
        <v>0.0765771054960928</v>
      </c>
      <c r="Z34" s="62">
        <v>0.0146761324522291</v>
      </c>
      <c r="AA34" s="62">
        <v>0.0175277113317665</v>
      </c>
      <c r="AB34" s="62">
        <v>0.00181300244480079</v>
      </c>
      <c r="AC34" s="65">
        <v>0.917318596478822</v>
      </c>
      <c r="AD34" s="62">
        <v>0.00672021842994517</v>
      </c>
      <c r="AE34" s="62">
        <v>0.07964537476119329</v>
      </c>
      <c r="AF34" s="62">
        <v>0.0606839772265252</v>
      </c>
      <c r="AG34" s="62">
        <v>1.36835910509915</v>
      </c>
      <c r="AH34" s="62">
        <v>5.4307752439089</v>
      </c>
      <c r="AI34" s="62">
        <v>5.22318404968691</v>
      </c>
      <c r="AJ34" s="62">
        <v>0.41156863915555</v>
      </c>
      <c r="AK34" s="62">
        <v>0.338585305149551</v>
      </c>
      <c r="AL34" s="62">
        <v>0.215525081537475</v>
      </c>
      <c r="AM34" s="62">
        <v>0.221188794202293</v>
      </c>
      <c r="AN34" s="62">
        <v>0.12396028031446</v>
      </c>
      <c r="AO34" s="62">
        <v>1.726596524796</v>
      </c>
      <c r="AP34" s="62">
        <v>0.130547132754248</v>
      </c>
      <c r="AQ34" s="62">
        <v>0.0167099712972572</v>
      </c>
      <c r="AR34" s="62">
        <v>0.0213329661828085</v>
      </c>
      <c r="AS34" s="62">
        <v>0.989288860456682</v>
      </c>
      <c r="AT34" s="62">
        <v>0.00285617595188341</v>
      </c>
      <c r="AU34" s="62">
        <v>0.00285883647872748</v>
      </c>
      <c r="AV34" s="62">
        <v>0.00295537036260219</v>
      </c>
      <c r="AW34" s="62">
        <v>0.000475618081818911</v>
      </c>
      <c r="AX34" s="62">
        <v>0.0211836355191655</v>
      </c>
      <c r="AY34" s="62">
        <v>0.000518413451701938</v>
      </c>
      <c r="AZ34" s="62">
        <v>0.0201529697826493</v>
      </c>
      <c r="BA34" s="62">
        <v>0.009759458001465941</v>
      </c>
      <c r="BB34" s="62">
        <v>0.030731611179729</v>
      </c>
      <c r="BC34" s="62">
        <v>0.274178816989324</v>
      </c>
      <c r="BD34" s="62">
        <v>1.5506072983693</v>
      </c>
      <c r="BE34" s="62">
        <v>1.02829704795724</v>
      </c>
      <c r="BF34" s="62">
        <v>0.0139517972474521</v>
      </c>
      <c r="BG34" s="62">
        <v>0.269303483959108</v>
      </c>
      <c r="BH34" s="62">
        <v>0.0655851437634529</v>
      </c>
      <c r="BI34" s="62">
        <v>0.757148590818354</v>
      </c>
      <c r="BJ34" s="62">
        <v>0.0171929241727138</v>
      </c>
      <c r="BK34" s="62">
        <v>0.133710637176098</v>
      </c>
      <c r="BL34" s="62">
        <v>0.253306495001714</v>
      </c>
      <c r="BM34" s="62">
        <v>0.0315249987412863</v>
      </c>
      <c r="BN34" s="62">
        <v>0.00588606182749171</v>
      </c>
      <c r="BO34" s="62">
        <v>0.404806888904854</v>
      </c>
      <c r="BP34" s="62">
        <v>0.133735325398415</v>
      </c>
      <c r="BQ34" s="62">
        <v>0.00257832898541119</v>
      </c>
      <c r="BR34" s="62">
        <v>0.0114973057187851</v>
      </c>
      <c r="BS34" s="62">
        <v>0.00248790833693185</v>
      </c>
      <c r="BT34" s="62">
        <v>0.203400816032689</v>
      </c>
      <c r="BU34" s="62">
        <v>0.07603813169694</v>
      </c>
      <c r="BV34" s="4">
        <v>29.7979480005811</v>
      </c>
      <c r="BW34" s="66">
        <v>0.400373617198764</v>
      </c>
      <c r="BX34" s="66">
        <v>0.634516068475798</v>
      </c>
      <c r="BY34" s="66">
        <v>151.208170658642</v>
      </c>
      <c r="BZ34" s="66">
        <v>8.45995898789907</v>
      </c>
      <c r="CA34" s="66">
        <v>29.647718748723</v>
      </c>
      <c r="CB34" s="66">
        <v>0.000105200164144084</v>
      </c>
      <c r="CC34" s="62">
        <v>0.4</v>
      </c>
      <c r="CD34" s="4">
        <v>220.548791281684</v>
      </c>
    </row>
    <row r="35" ht="19" customHeight="1">
      <c r="A35" t="s" s="58">
        <v>1</v>
      </c>
      <c r="B35" s="59">
        <v>31</v>
      </c>
      <c r="C35" t="s" s="192">
        <v>119</v>
      </c>
      <c r="D35" s="61">
        <v>0.9016016245458069</v>
      </c>
      <c r="E35" s="62">
        <v>0.00490198322433835</v>
      </c>
      <c r="F35" s="62">
        <v>0.00017494060390735</v>
      </c>
      <c r="G35" s="62">
        <v>0.00604152391669673</v>
      </c>
      <c r="H35" s="62">
        <v>0.0143196668986968</v>
      </c>
      <c r="I35" s="62">
        <v>0.865660896316247</v>
      </c>
      <c r="J35" s="62">
        <v>9.89816380322238</v>
      </c>
      <c r="K35" s="136">
        <v>0.54424437851345</v>
      </c>
      <c r="L35" s="62">
        <v>1.30456617629503</v>
      </c>
      <c r="M35" s="62">
        <v>0.0241228869585144</v>
      </c>
      <c r="N35" s="62">
        <v>0.00391409578123424</v>
      </c>
      <c r="O35" s="62">
        <v>0.00384545572381288</v>
      </c>
      <c r="P35" s="62">
        <v>0.00056560939558747</v>
      </c>
      <c r="Q35" s="62">
        <v>0.00746916004973363</v>
      </c>
      <c r="R35" s="62">
        <v>0.00063790555347225</v>
      </c>
      <c r="S35" s="62">
        <v>0.00154857504869017</v>
      </c>
      <c r="T35" s="62">
        <v>0.162507511024599</v>
      </c>
      <c r="U35" s="62">
        <v>0.11558453231841</v>
      </c>
      <c r="V35" s="62">
        <v>0.0030705668230072</v>
      </c>
      <c r="W35" s="62">
        <v>0.09511442016516219</v>
      </c>
      <c r="X35" s="64">
        <v>0.272122189256725</v>
      </c>
      <c r="Y35" s="62">
        <v>0.0767921414896503</v>
      </c>
      <c r="Z35" s="62">
        <v>0.0142554159497407</v>
      </c>
      <c r="AA35" s="62">
        <v>0.0167564210179958</v>
      </c>
      <c r="AB35" s="62">
        <v>0.00148371373024055</v>
      </c>
      <c r="AC35" s="65">
        <v>1.77246912668541</v>
      </c>
      <c r="AD35" s="62">
        <v>0.00484097128096944</v>
      </c>
      <c r="AE35" s="62">
        <v>0.07926880930716571</v>
      </c>
      <c r="AF35" s="62">
        <v>0.129030459082578</v>
      </c>
      <c r="AG35" s="62">
        <v>0.802896236024637</v>
      </c>
      <c r="AH35" s="62">
        <v>3.16757613359009</v>
      </c>
      <c r="AI35" s="62">
        <v>3.54894189585898</v>
      </c>
      <c r="AJ35" s="62">
        <v>0.46856104486228</v>
      </c>
      <c r="AK35" s="62">
        <v>0.278963723379436</v>
      </c>
      <c r="AL35" s="62">
        <v>0.0240430419886887</v>
      </c>
      <c r="AM35" s="62">
        <v>0.135183453802992</v>
      </c>
      <c r="AN35" s="62">
        <v>0.0828713170181954</v>
      </c>
      <c r="AO35" s="62">
        <v>11.244389090944</v>
      </c>
      <c r="AP35" s="62">
        <v>0.457739776697208</v>
      </c>
      <c r="AQ35" s="62">
        <v>0.0133041871704169</v>
      </c>
      <c r="AR35" s="62">
        <v>0.0160642103601828</v>
      </c>
      <c r="AS35" s="62">
        <v>24.2443732230125</v>
      </c>
      <c r="AT35" s="62">
        <v>0.00252098035987375</v>
      </c>
      <c r="AU35" s="62">
        <v>0.00249222444528557</v>
      </c>
      <c r="AV35" s="62">
        <v>0.00126591978044452</v>
      </c>
      <c r="AW35" s="62">
        <v>0.00020929355572466</v>
      </c>
      <c r="AX35" s="62">
        <v>0.0226550669866946</v>
      </c>
      <c r="AY35" s="62">
        <v>0.000437239293590641</v>
      </c>
      <c r="AZ35" s="62">
        <v>0.0189297194196299</v>
      </c>
      <c r="BA35" s="62">
        <v>0.009151826601340471</v>
      </c>
      <c r="BB35" s="62">
        <v>0.0283690160696117</v>
      </c>
      <c r="BC35" s="62">
        <v>0.199807158319363</v>
      </c>
      <c r="BD35" s="62">
        <v>0.404379557441267</v>
      </c>
      <c r="BE35" s="62">
        <v>0.793019080232846</v>
      </c>
      <c r="BF35" s="62">
        <v>0.0124770097767585</v>
      </c>
      <c r="BG35" s="62">
        <v>0.242124195910771</v>
      </c>
      <c r="BH35" s="62">
        <v>0.0566110424927868</v>
      </c>
      <c r="BI35" s="62">
        <v>1.41934655007751</v>
      </c>
      <c r="BJ35" s="62">
        <v>0.103909416189447</v>
      </c>
      <c r="BK35" s="62">
        <v>0.19507912088254</v>
      </c>
      <c r="BL35" s="62">
        <v>0.194954466070802</v>
      </c>
      <c r="BM35" s="62">
        <v>0.020854639419233</v>
      </c>
      <c r="BN35" s="62">
        <v>0.00663832914510868</v>
      </c>
      <c r="BO35" s="62">
        <v>0.586185346482758</v>
      </c>
      <c r="BP35" s="62">
        <v>0.154893958930075</v>
      </c>
      <c r="BQ35" s="62">
        <v>0.00276182455466927</v>
      </c>
      <c r="BR35" s="62">
        <v>0.009648140893647709</v>
      </c>
      <c r="BS35" s="62">
        <v>0.00206843240320632</v>
      </c>
      <c r="BT35" s="62">
        <v>0.166692080465618</v>
      </c>
      <c r="BU35" s="62">
        <v>0.104321468192656</v>
      </c>
      <c r="BV35" s="4">
        <v>65.57178539928211</v>
      </c>
      <c r="BW35" s="66">
        <v>0.100071759577755</v>
      </c>
      <c r="BX35" s="66">
        <v>0.00265409073120494</v>
      </c>
      <c r="BY35" s="66">
        <v>48.8187965198066</v>
      </c>
      <c r="BZ35" s="66">
        <v>29.8012398353759</v>
      </c>
      <c r="CA35" s="66">
        <v>46.8593072641298</v>
      </c>
      <c r="CB35" s="66">
        <v>-0.000151308189141858</v>
      </c>
      <c r="CC35" s="62">
        <v>3.3</v>
      </c>
      <c r="CD35" s="4">
        <v>194.453703560714</v>
      </c>
    </row>
    <row r="36" ht="19" customHeight="1">
      <c r="A36" t="s" s="58">
        <v>1</v>
      </c>
      <c r="B36" s="59">
        <v>32</v>
      </c>
      <c r="C36" t="s" s="192">
        <v>120</v>
      </c>
      <c r="D36" s="61">
        <v>2.22397786093582</v>
      </c>
      <c r="E36" s="62">
        <v>0.11207973139703</v>
      </c>
      <c r="F36" s="62">
        <v>0.00536161021719669</v>
      </c>
      <c r="G36" s="62">
        <v>0.038647369260252</v>
      </c>
      <c r="H36" s="62">
        <v>0.136381713067888</v>
      </c>
      <c r="I36" s="62">
        <v>1.00105235116998</v>
      </c>
      <c r="J36" s="62">
        <v>57.5279592532015</v>
      </c>
      <c r="K36" s="136">
        <v>3.65052575424931</v>
      </c>
      <c r="L36" s="62">
        <v>1.22137682249662</v>
      </c>
      <c r="M36" s="62">
        <v>0.430359434089932</v>
      </c>
      <c r="N36" s="62">
        <v>0.0729043603070033</v>
      </c>
      <c r="O36" s="62">
        <v>0.0361008304053646</v>
      </c>
      <c r="P36" s="62">
        <v>0.0121959900010821</v>
      </c>
      <c r="Q36" s="62">
        <v>0.233929517724375</v>
      </c>
      <c r="R36" s="62">
        <v>0.008715978559040679</v>
      </c>
      <c r="S36" s="62">
        <v>0.016252581535972</v>
      </c>
      <c r="T36" s="62">
        <v>0.415885350055519</v>
      </c>
      <c r="U36" s="62">
        <v>1.24654419034189</v>
      </c>
      <c r="V36" s="62">
        <v>0.0486477207483083</v>
      </c>
      <c r="W36" s="62">
        <v>1.29814315906903</v>
      </c>
      <c r="X36" s="64">
        <v>1.82526287712465</v>
      </c>
      <c r="Y36" s="62">
        <v>0.743251018972008</v>
      </c>
      <c r="Z36" s="62">
        <v>0.183615882297507</v>
      </c>
      <c r="AA36" s="62">
        <v>0.340384694502235</v>
      </c>
      <c r="AB36" s="62">
        <v>0.0493088591644025</v>
      </c>
      <c r="AC36" s="65">
        <v>14.3743078085205</v>
      </c>
      <c r="AD36" s="62">
        <v>0.08799920925397681</v>
      </c>
      <c r="AE36" s="62">
        <v>1.78836710065806</v>
      </c>
      <c r="AF36" s="62">
        <v>0.333851328572184</v>
      </c>
      <c r="AG36" s="62">
        <v>30.1454908412123</v>
      </c>
      <c r="AH36" s="62">
        <v>103.259815965537</v>
      </c>
      <c r="AI36" s="62">
        <v>121.879287506393</v>
      </c>
      <c r="AJ36" s="62">
        <v>3.55102394210217</v>
      </c>
      <c r="AK36" s="62">
        <v>2.30352511850166</v>
      </c>
      <c r="AL36" s="62">
        <v>2.02514368105578</v>
      </c>
      <c r="AM36" s="62">
        <v>1.05383270413989</v>
      </c>
      <c r="AN36" s="62">
        <v>0.977562813160295</v>
      </c>
      <c r="AO36" s="62">
        <v>16.385951511466</v>
      </c>
      <c r="AP36" s="62">
        <v>0.906647842132546</v>
      </c>
      <c r="AQ36" s="62">
        <v>0.0956240878224526</v>
      </c>
      <c r="AR36" s="62">
        <v>0.171747183292004</v>
      </c>
      <c r="AS36" s="62">
        <v>8.70071250841616</v>
      </c>
      <c r="AT36" s="62">
        <v>0.012065630427681</v>
      </c>
      <c r="AU36" s="62">
        <v>0.0146332499063931</v>
      </c>
      <c r="AV36" s="62">
        <v>0.0253292457249533</v>
      </c>
      <c r="AW36" s="62">
        <v>0.0204250656105179</v>
      </c>
      <c r="AX36" s="62">
        <v>0.202626903821247</v>
      </c>
      <c r="AY36" s="62">
        <v>0.00277836131904138</v>
      </c>
      <c r="AZ36" s="62">
        <v>0.201580944744056</v>
      </c>
      <c r="BA36" s="62">
        <v>0.061460469444179</v>
      </c>
      <c r="BB36" s="62">
        <v>0.163132711415859</v>
      </c>
      <c r="BC36" s="62">
        <v>1.05709112496533</v>
      </c>
      <c r="BD36" s="62">
        <v>14.749333937531</v>
      </c>
      <c r="BE36" s="62">
        <v>9.524827662204689</v>
      </c>
      <c r="BF36" s="62">
        <v>0.114362514442288</v>
      </c>
      <c r="BG36" s="62">
        <v>2.38554314108485</v>
      </c>
      <c r="BH36" s="62">
        <v>0.320945605003145</v>
      </c>
      <c r="BI36" s="62">
        <v>6.97604705393129</v>
      </c>
      <c r="BJ36" s="62">
        <v>0.168397713281674</v>
      </c>
      <c r="BK36" s="62">
        <v>1.04187764097278</v>
      </c>
      <c r="BL36" s="62">
        <v>2.65227170867107</v>
      </c>
      <c r="BM36" s="62">
        <v>0.306287245666761</v>
      </c>
      <c r="BN36" s="62">
        <v>0.0322069511782092</v>
      </c>
      <c r="BO36" s="62">
        <v>3.24175370679013</v>
      </c>
      <c r="BP36" s="62">
        <v>1.24527793314763</v>
      </c>
      <c r="BQ36" s="62">
        <v>0.0103583221392988</v>
      </c>
      <c r="BR36" s="62">
        <v>0.0579316323280463</v>
      </c>
      <c r="BS36" s="62">
        <v>0.017352392079825</v>
      </c>
      <c r="BT36" s="62">
        <v>1.19276545199168</v>
      </c>
      <c r="BU36" s="62">
        <v>0.540232551397282</v>
      </c>
      <c r="BV36" s="4">
        <v>427.258652934351</v>
      </c>
      <c r="BW36" s="66">
        <v>4.92025132121524</v>
      </c>
      <c r="BX36" s="66">
        <v>0.198919472811535</v>
      </c>
      <c r="BY36" s="66">
        <v>70.0237040210246</v>
      </c>
      <c r="BZ36" s="66">
        <v>9.724337360360449</v>
      </c>
      <c r="CA36" s="66">
        <v>21.6248535741504</v>
      </c>
      <c r="CB36" s="66">
        <v>0.0011776533291217</v>
      </c>
      <c r="CC36" s="62">
        <v>3.2</v>
      </c>
      <c r="CD36" s="4">
        <v>536.951896337242</v>
      </c>
    </row>
    <row r="37" ht="19" customHeight="1">
      <c r="A37" t="s" s="58">
        <v>1</v>
      </c>
      <c r="B37" s="59">
        <v>33</v>
      </c>
      <c r="C37" t="s" s="192">
        <v>121</v>
      </c>
      <c r="D37" s="61">
        <v>2.30504237045252</v>
      </c>
      <c r="E37" s="62">
        <v>0.201975564248109</v>
      </c>
      <c r="F37" s="62">
        <v>0.0895732840024915</v>
      </c>
      <c r="G37" s="62">
        <v>0.129267094976526</v>
      </c>
      <c r="H37" s="62">
        <v>0.175626012502401</v>
      </c>
      <c r="I37" s="62">
        <v>0.764523591577304</v>
      </c>
      <c r="J37" s="62">
        <v>9.884426481820309</v>
      </c>
      <c r="K37" s="136">
        <v>3.56784925595667</v>
      </c>
      <c r="L37" s="62">
        <v>0.44956201006733</v>
      </c>
      <c r="M37" s="62">
        <v>0.268319539777078</v>
      </c>
      <c r="N37" s="62">
        <v>0.625147269508064</v>
      </c>
      <c r="O37" s="62">
        <v>0.153078648314445</v>
      </c>
      <c r="P37" s="62">
        <v>0.0936721180380618</v>
      </c>
      <c r="Q37" s="62">
        <v>0.150752097092472</v>
      </c>
      <c r="R37" s="62">
        <v>0.0192281003932767</v>
      </c>
      <c r="S37" s="62">
        <v>0.0415322728542709</v>
      </c>
      <c r="T37" s="62">
        <v>1.51732529012003</v>
      </c>
      <c r="U37" s="62">
        <v>6.38103270781678</v>
      </c>
      <c r="V37" s="62">
        <v>0.120542902978804</v>
      </c>
      <c r="W37" s="62">
        <v>3.07784422358719</v>
      </c>
      <c r="X37" s="64">
        <v>1.78392462797834</v>
      </c>
      <c r="Y37" s="62">
        <v>3.28028485360747</v>
      </c>
      <c r="Z37" s="62">
        <v>0.815650189304593</v>
      </c>
      <c r="AA37" s="62">
        <v>1.42945885624838</v>
      </c>
      <c r="AB37" s="62">
        <v>0.0594176528055831</v>
      </c>
      <c r="AC37" s="65">
        <v>1.99074906338049</v>
      </c>
      <c r="AD37" s="62">
        <v>0.008875730234489289</v>
      </c>
      <c r="AE37" s="62">
        <v>0.280056793308317</v>
      </c>
      <c r="AF37" s="62">
        <v>0.844734934034265</v>
      </c>
      <c r="AG37" s="62">
        <v>1.76999254459992</v>
      </c>
      <c r="AH37" s="62">
        <v>5.8976873402576</v>
      </c>
      <c r="AI37" s="62">
        <v>8.239300850345391</v>
      </c>
      <c r="AJ37" s="62">
        <v>3.83627841985141</v>
      </c>
      <c r="AK37" s="62">
        <v>4.78295413335203</v>
      </c>
      <c r="AL37" s="62">
        <v>0.73509742416492</v>
      </c>
      <c r="AM37" s="62">
        <v>3.95119668048138</v>
      </c>
      <c r="AN37" s="62">
        <v>4.22585356412672</v>
      </c>
      <c r="AO37" s="62">
        <v>2.50536936872152</v>
      </c>
      <c r="AP37" s="62">
        <v>0.626024876406576</v>
      </c>
      <c r="AQ37" s="62">
        <v>0.112690073252363</v>
      </c>
      <c r="AR37" s="62">
        <v>0.426848018669932</v>
      </c>
      <c r="AS37" s="62">
        <v>1.64707651786751</v>
      </c>
      <c r="AT37" s="62">
        <v>0.0563453014117428</v>
      </c>
      <c r="AU37" s="62">
        <v>0.17765070670457</v>
      </c>
      <c r="AV37" s="62">
        <v>0.0394231620653274</v>
      </c>
      <c r="AW37" s="62">
        <v>0.00677552612202833</v>
      </c>
      <c r="AX37" s="62">
        <v>0.21325548571313</v>
      </c>
      <c r="AY37" s="62">
        <v>0.00677667303172828</v>
      </c>
      <c r="AZ37" s="62">
        <v>0.217401836266135</v>
      </c>
      <c r="BA37" s="62">
        <v>0.116253301189831</v>
      </c>
      <c r="BB37" s="62">
        <v>0.302990505773685</v>
      </c>
      <c r="BC37" s="62">
        <v>1.52515906347495</v>
      </c>
      <c r="BD37" s="62">
        <v>0.531012692351627</v>
      </c>
      <c r="BE37" s="62">
        <v>4.82087201051129</v>
      </c>
      <c r="BF37" s="62">
        <v>0.0852260939791076</v>
      </c>
      <c r="BG37" s="62">
        <v>1.99960562165595</v>
      </c>
      <c r="BH37" s="62">
        <v>0.624682372940483</v>
      </c>
      <c r="BI37" s="62">
        <v>0.957601442642939</v>
      </c>
      <c r="BJ37" s="62">
        <v>0.0180937222155806</v>
      </c>
      <c r="BK37" s="62">
        <v>1.48450017919753</v>
      </c>
      <c r="BL37" s="62">
        <v>4.96322406340409</v>
      </c>
      <c r="BM37" s="62">
        <v>0.607453499756328</v>
      </c>
      <c r="BN37" s="62">
        <v>0.06864171771909409</v>
      </c>
      <c r="BO37" s="62">
        <v>10.2976743412507</v>
      </c>
      <c r="BP37" s="62">
        <v>2.7882979353704</v>
      </c>
      <c r="BQ37" s="62">
        <v>0.0391028295809341</v>
      </c>
      <c r="BR37" s="62">
        <v>0.262101468608535</v>
      </c>
      <c r="BS37" s="62">
        <v>0.0420275909042623</v>
      </c>
      <c r="BT37" s="62">
        <v>5.25784763014147</v>
      </c>
      <c r="BU37" s="62">
        <v>1.14971278946805</v>
      </c>
      <c r="BV37" s="4">
        <v>117.925552912535</v>
      </c>
      <c r="BW37" s="66">
        <v>119.927536886540</v>
      </c>
      <c r="BX37" s="66">
        <v>1.77713974529351</v>
      </c>
      <c r="BY37" s="66">
        <v>16.1905286176707</v>
      </c>
      <c r="BZ37" s="66">
        <v>1.81258155936148</v>
      </c>
      <c r="CA37" s="66">
        <v>5.57807353062822</v>
      </c>
      <c r="CB37" s="66">
        <v>1.4218651423231</v>
      </c>
      <c r="CC37" s="62">
        <v>60.6</v>
      </c>
      <c r="CD37" s="4">
        <v>325.233278394352</v>
      </c>
    </row>
    <row r="38" ht="19" customHeight="1">
      <c r="A38" t="s" s="58">
        <v>1</v>
      </c>
      <c r="B38" s="59">
        <v>34</v>
      </c>
      <c r="C38" t="s" s="192">
        <v>122</v>
      </c>
      <c r="D38" s="61">
        <v>0.864251980581564</v>
      </c>
      <c r="E38" s="62">
        <v>0.141257040189726</v>
      </c>
      <c r="F38" s="62">
        <v>0.0257686521756484</v>
      </c>
      <c r="G38" s="62">
        <v>0.0789946163848424</v>
      </c>
      <c r="H38" s="62">
        <v>0.0807409560957969</v>
      </c>
      <c r="I38" s="62">
        <v>0.436650091437465</v>
      </c>
      <c r="J38" s="62">
        <v>7.05832912875619</v>
      </c>
      <c r="K38" s="136">
        <v>4.09811920599534</v>
      </c>
      <c r="L38" s="62">
        <v>0.266309006521494</v>
      </c>
      <c r="M38" s="62">
        <v>0.146075446465924</v>
      </c>
      <c r="N38" s="62">
        <v>0.334763112206487</v>
      </c>
      <c r="O38" s="62">
        <v>0.07835555247349681</v>
      </c>
      <c r="P38" s="62">
        <v>0.116017473489186</v>
      </c>
      <c r="Q38" s="62">
        <v>0.0698401573163682</v>
      </c>
      <c r="R38" s="62">
        <v>0.0120986959955719</v>
      </c>
      <c r="S38" s="62">
        <v>0.0237557315529932</v>
      </c>
      <c r="T38" s="62">
        <v>0.449718567027414</v>
      </c>
      <c r="U38" s="62">
        <v>3.11952755016722</v>
      </c>
      <c r="V38" s="62">
        <v>0.0625015833105735</v>
      </c>
      <c r="W38" s="62">
        <v>1.86644808658122</v>
      </c>
      <c r="X38" s="64">
        <v>2.04905960299767</v>
      </c>
      <c r="Y38" s="62">
        <v>2.3031574860833</v>
      </c>
      <c r="Z38" s="62">
        <v>0.425859778533222</v>
      </c>
      <c r="AA38" s="62">
        <v>0.805502146926609</v>
      </c>
      <c r="AB38" s="62">
        <v>0.0474049480934438</v>
      </c>
      <c r="AC38" s="65">
        <v>1.16563177079115</v>
      </c>
      <c r="AD38" s="62">
        <v>0.00528697892889442</v>
      </c>
      <c r="AE38" s="62">
        <v>0.21053236142763</v>
      </c>
      <c r="AF38" s="62">
        <v>1.16488839331476</v>
      </c>
      <c r="AG38" s="62">
        <v>1.05982106908204</v>
      </c>
      <c r="AH38" s="62">
        <v>4.00132311079112</v>
      </c>
      <c r="AI38" s="62">
        <v>6.02964778127268</v>
      </c>
      <c r="AJ38" s="62">
        <v>3.35716253819357</v>
      </c>
      <c r="AK38" s="62">
        <v>6.80390339837895</v>
      </c>
      <c r="AL38" s="62">
        <v>0.5575882067214351</v>
      </c>
      <c r="AM38" s="62">
        <v>3.25129696541809</v>
      </c>
      <c r="AN38" s="62">
        <v>6.13920578359271</v>
      </c>
      <c r="AO38" s="62">
        <v>1.59598381653804</v>
      </c>
      <c r="AP38" s="62">
        <v>0.588360305291405</v>
      </c>
      <c r="AQ38" s="62">
        <v>0.0614589139656087</v>
      </c>
      <c r="AR38" s="62">
        <v>0.361373336165547</v>
      </c>
      <c r="AS38" s="62">
        <v>1.06964352797287</v>
      </c>
      <c r="AT38" s="62">
        <v>0.0168466240909144</v>
      </c>
      <c r="AU38" s="62">
        <v>0.0455365845907715</v>
      </c>
      <c r="AV38" s="62">
        <v>0.0111921179155425</v>
      </c>
      <c r="AW38" s="62">
        <v>0.0146584963599171</v>
      </c>
      <c r="AX38" s="62">
        <v>0.095819464495946</v>
      </c>
      <c r="AY38" s="62">
        <v>0.00616088957477561</v>
      </c>
      <c r="AZ38" s="62">
        <v>0.160957470903832</v>
      </c>
      <c r="BA38" s="62">
        <v>0.0382387680171996</v>
      </c>
      <c r="BB38" s="62">
        <v>0.131085463026683</v>
      </c>
      <c r="BC38" s="62">
        <v>1.13018481419105</v>
      </c>
      <c r="BD38" s="62">
        <v>0.437691765523093</v>
      </c>
      <c r="BE38" s="62">
        <v>3.02518993740922</v>
      </c>
      <c r="BF38" s="62">
        <v>0.0488171143186586</v>
      </c>
      <c r="BG38" s="62">
        <v>1.49735399502682</v>
      </c>
      <c r="BH38" s="62">
        <v>0.445993700969208</v>
      </c>
      <c r="BI38" s="62">
        <v>0.462388815672839</v>
      </c>
      <c r="BJ38" s="62">
        <v>0.0133847390531325</v>
      </c>
      <c r="BK38" s="62">
        <v>0.9725042346324489</v>
      </c>
      <c r="BL38" s="62">
        <v>2.69320641869237</v>
      </c>
      <c r="BM38" s="62">
        <v>0.35462720855718</v>
      </c>
      <c r="BN38" s="62">
        <v>0.0435667039190395</v>
      </c>
      <c r="BO38" s="62">
        <v>6.58800363375033</v>
      </c>
      <c r="BP38" s="62">
        <v>3.11513113513187</v>
      </c>
      <c r="BQ38" s="62">
        <v>0.0259336115800634</v>
      </c>
      <c r="BR38" s="62">
        <v>0.08142089440764</v>
      </c>
      <c r="BS38" s="62">
        <v>0.0236570058137095</v>
      </c>
      <c r="BT38" s="62">
        <v>2.90262677404512</v>
      </c>
      <c r="BU38" s="62">
        <v>0.934625486280387</v>
      </c>
      <c r="BV38" s="4">
        <v>87.700418723155</v>
      </c>
      <c r="BW38" s="66">
        <v>266.415020678187</v>
      </c>
      <c r="BX38" s="66">
        <v>7.70407962006179</v>
      </c>
      <c r="BY38" s="66">
        <v>4.11725037316965</v>
      </c>
      <c r="BZ38" s="66">
        <v>0.340156209485067</v>
      </c>
      <c r="CA38" s="66">
        <v>1.42684037128733</v>
      </c>
      <c r="CB38" s="66">
        <v>0.206717910551031</v>
      </c>
      <c r="CC38" s="62">
        <v>64.3</v>
      </c>
      <c r="CD38" s="4">
        <v>432.210483885897</v>
      </c>
    </row>
    <row r="39" ht="19" customHeight="1">
      <c r="A39" t="s" s="58">
        <v>1</v>
      </c>
      <c r="B39" s="59">
        <v>35</v>
      </c>
      <c r="C39" t="s" s="192">
        <v>123</v>
      </c>
      <c r="D39" s="61">
        <v>0.0684998874042782</v>
      </c>
      <c r="E39" s="62">
        <v>0.00222555901893924</v>
      </c>
      <c r="F39" s="62">
        <v>2.79187091943041e-05</v>
      </c>
      <c r="G39" s="62">
        <v>0.00255155328138831</v>
      </c>
      <c r="H39" s="62">
        <v>0.00139513134485889</v>
      </c>
      <c r="I39" s="62">
        <v>0.357175254260661</v>
      </c>
      <c r="J39" s="62">
        <v>3.5415716200388</v>
      </c>
      <c r="K39" s="136">
        <v>0.123877453275633</v>
      </c>
      <c r="L39" s="62">
        <v>0.120964261854488</v>
      </c>
      <c r="M39" s="62">
        <v>0.0887525100677069</v>
      </c>
      <c r="N39" s="62">
        <v>0.0117364669638749</v>
      </c>
      <c r="O39" s="62">
        <v>0.0553412538200914</v>
      </c>
      <c r="P39" s="62">
        <v>0.00103832066648655</v>
      </c>
      <c r="Q39" s="62">
        <v>0.00263840475666755</v>
      </c>
      <c r="R39" s="62">
        <v>0.00228550239207516</v>
      </c>
      <c r="S39" s="62">
        <v>0.00385378044274136</v>
      </c>
      <c r="T39" s="62">
        <v>0.564789416839484</v>
      </c>
      <c r="U39" s="62">
        <v>0.587275858751925</v>
      </c>
      <c r="V39" s="62">
        <v>0.00800857023229519</v>
      </c>
      <c r="W39" s="62">
        <v>0.187632161588202</v>
      </c>
      <c r="X39" s="64">
        <v>0.0619387266378166</v>
      </c>
      <c r="Y39" s="62">
        <v>0.221577455376552</v>
      </c>
      <c r="Z39" s="62">
        <v>0.035452004499022</v>
      </c>
      <c r="AA39" s="62">
        <v>0.0326572323267388</v>
      </c>
      <c r="AB39" s="62">
        <v>0.000846465388350696</v>
      </c>
      <c r="AC39" s="65">
        <v>0.22430897092978</v>
      </c>
      <c r="AD39" s="62">
        <v>0.000864992163478457</v>
      </c>
      <c r="AE39" s="62">
        <v>0.0279046632609885</v>
      </c>
      <c r="AF39" s="62">
        <v>0.130892823205554</v>
      </c>
      <c r="AG39" s="62">
        <v>0.0294899685285959</v>
      </c>
      <c r="AH39" s="62">
        <v>0.466157673548817</v>
      </c>
      <c r="AI39" s="62">
        <v>2.20546747274636</v>
      </c>
      <c r="AJ39" s="62">
        <v>0.613049117745864</v>
      </c>
      <c r="AK39" s="62">
        <v>0.808570938472196</v>
      </c>
      <c r="AL39" s="62">
        <v>0.0211113611476463</v>
      </c>
      <c r="AM39" s="62">
        <v>0.392721587287271</v>
      </c>
      <c r="AN39" s="62">
        <v>0.275294451999788</v>
      </c>
      <c r="AO39" s="62">
        <v>0.232145151644383</v>
      </c>
      <c r="AP39" s="62">
        <v>0.0469220350437632</v>
      </c>
      <c r="AQ39" s="62">
        <v>0.0181299941419018</v>
      </c>
      <c r="AR39" s="62">
        <v>0.054670773538598</v>
      </c>
      <c r="AS39" s="62">
        <v>0.491210173973884</v>
      </c>
      <c r="AT39" s="62">
        <v>0.00605985500058419</v>
      </c>
      <c r="AU39" s="62">
        <v>0.00707797937944063</v>
      </c>
      <c r="AV39" s="62">
        <v>0.00443154006373121</v>
      </c>
      <c r="AW39" s="62">
        <v>0.000593947609267751</v>
      </c>
      <c r="AX39" s="62">
        <v>0.0359464550689932</v>
      </c>
      <c r="AY39" s="62">
        <v>0.00115818927537104</v>
      </c>
      <c r="AZ39" s="62">
        <v>0.0333446769070723</v>
      </c>
      <c r="BA39" s="62">
        <v>0.0101826565657129</v>
      </c>
      <c r="BB39" s="62">
        <v>0.0463776632220205</v>
      </c>
      <c r="BC39" s="62">
        <v>0.52642854272443</v>
      </c>
      <c r="BD39" s="62">
        <v>0.106145864284164</v>
      </c>
      <c r="BE39" s="62">
        <v>1.66342591409564</v>
      </c>
      <c r="BF39" s="62">
        <v>0.0107811011512153</v>
      </c>
      <c r="BG39" s="62">
        <v>0.737778870870797</v>
      </c>
      <c r="BH39" s="62">
        <v>0.0741680408290795</v>
      </c>
      <c r="BI39" s="62">
        <v>0.217640746746327</v>
      </c>
      <c r="BJ39" s="62">
        <v>0.000777809764791618</v>
      </c>
      <c r="BK39" s="62">
        <v>0.181609324820268</v>
      </c>
      <c r="BL39" s="62">
        <v>0.500447365182321</v>
      </c>
      <c r="BM39" s="62">
        <v>0.0733995751758343</v>
      </c>
      <c r="BN39" s="62">
        <v>0.0140182070978934</v>
      </c>
      <c r="BO39" s="62">
        <v>0.147291677490607</v>
      </c>
      <c r="BP39" s="62">
        <v>0.209945954120285</v>
      </c>
      <c r="BQ39" s="62">
        <v>0.0053640473103946</v>
      </c>
      <c r="BR39" s="62">
        <v>0.0227163187147674</v>
      </c>
      <c r="BS39" s="62">
        <v>0.00506418838407688</v>
      </c>
      <c r="BT39" s="62">
        <v>0.0510441765991425</v>
      </c>
      <c r="BU39" s="62">
        <v>0.09841894421741471</v>
      </c>
      <c r="BV39" s="4">
        <v>16.9146645519888</v>
      </c>
      <c r="BW39" s="66">
        <v>18.4590320574253</v>
      </c>
      <c r="BX39" s="66">
        <v>0.0488896051699279</v>
      </c>
      <c r="BY39" s="66">
        <v>0.00897118624505088</v>
      </c>
      <c r="BZ39" s="66">
        <v>0.00114642389289392</v>
      </c>
      <c r="CA39" s="66">
        <v>0.00339150401647786</v>
      </c>
      <c r="CB39" s="66">
        <v>0</v>
      </c>
      <c r="CC39" s="62">
        <v>44.5</v>
      </c>
      <c r="CD39" s="4">
        <v>79.9360953287385</v>
      </c>
    </row>
    <row r="40" ht="19" customHeight="1">
      <c r="A40" t="s" s="58">
        <v>1</v>
      </c>
      <c r="B40" s="59">
        <v>36</v>
      </c>
      <c r="C40" t="s" s="192">
        <v>124</v>
      </c>
      <c r="D40" s="61">
        <v>0.271825141740164</v>
      </c>
      <c r="E40" s="62">
        <v>0.0360643353810507</v>
      </c>
      <c r="F40" s="62">
        <v>0.0013853208874392</v>
      </c>
      <c r="G40" s="62">
        <v>0.0227953166788617</v>
      </c>
      <c r="H40" s="62">
        <v>0.008060862334250549</v>
      </c>
      <c r="I40" s="62">
        <v>0.226774604436034</v>
      </c>
      <c r="J40" s="62">
        <v>3.90976809331592</v>
      </c>
      <c r="K40" s="136">
        <v>0.5027811596038479</v>
      </c>
      <c r="L40" s="62">
        <v>0.0939210993601472</v>
      </c>
      <c r="M40" s="62">
        <v>0.13246142924394</v>
      </c>
      <c r="N40" s="62">
        <v>0.0629714702301081</v>
      </c>
      <c r="O40" s="62">
        <v>0.418543622166356</v>
      </c>
      <c r="P40" s="62">
        <v>0.00505159753784966</v>
      </c>
      <c r="Q40" s="62">
        <v>0.0126721098435318</v>
      </c>
      <c r="R40" s="62">
        <v>0.00874747739280979</v>
      </c>
      <c r="S40" s="62">
        <v>0.0157417639027802</v>
      </c>
      <c r="T40" s="62">
        <v>0.548173790406731</v>
      </c>
      <c r="U40" s="62">
        <v>2.62650814902598</v>
      </c>
      <c r="V40" s="62">
        <v>0.0315760565456782</v>
      </c>
      <c r="W40" s="62">
        <v>1.09057484014205</v>
      </c>
      <c r="X40" s="64">
        <v>0.251390579801924</v>
      </c>
      <c r="Y40" s="62">
        <v>1.04891555797182</v>
      </c>
      <c r="Z40" s="62">
        <v>0.167016294940701</v>
      </c>
      <c r="AA40" s="62">
        <v>0.158023443722897</v>
      </c>
      <c r="AB40" s="62">
        <v>0.00633655214282461</v>
      </c>
      <c r="AC40" s="65">
        <v>1.06199793421521</v>
      </c>
      <c r="AD40" s="62">
        <v>0.00154212799462723</v>
      </c>
      <c r="AE40" s="62">
        <v>0.102766993304942</v>
      </c>
      <c r="AF40" s="62">
        <v>0.305500389765277</v>
      </c>
      <c r="AG40" s="62">
        <v>0.0822977579119632</v>
      </c>
      <c r="AH40" s="62">
        <v>0.811463575073784</v>
      </c>
      <c r="AI40" s="62">
        <v>2.80892617810308</v>
      </c>
      <c r="AJ40" s="62">
        <v>0.839194646116692</v>
      </c>
      <c r="AK40" s="62">
        <v>1.31163162280991</v>
      </c>
      <c r="AL40" s="62">
        <v>0.0466751661993578</v>
      </c>
      <c r="AM40" s="62">
        <v>0.389714671612979</v>
      </c>
      <c r="AN40" s="62">
        <v>0.6791832831474039</v>
      </c>
      <c r="AO40" s="62">
        <v>0.388715872063176</v>
      </c>
      <c r="AP40" s="62">
        <v>0.110467958561815</v>
      </c>
      <c r="AQ40" s="62">
        <v>0.0103154138198302</v>
      </c>
      <c r="AR40" s="62">
        <v>0.165264645664529</v>
      </c>
      <c r="AS40" s="62">
        <v>1.32087029640746</v>
      </c>
      <c r="AT40" s="62">
        <v>0.00586620088122705</v>
      </c>
      <c r="AU40" s="62">
        <v>0.0434997574477673</v>
      </c>
      <c r="AV40" s="62">
        <v>0.009398831737124989</v>
      </c>
      <c r="AW40" s="62">
        <v>0.00619324781301372</v>
      </c>
      <c r="AX40" s="62">
        <v>0.115312456980026</v>
      </c>
      <c r="AY40" s="62">
        <v>0.00486208322367499</v>
      </c>
      <c r="AZ40" s="62">
        <v>0.183053469941941</v>
      </c>
      <c r="BA40" s="62">
        <v>0.0317060500304156</v>
      </c>
      <c r="BB40" s="62">
        <v>0.07344056099218001</v>
      </c>
      <c r="BC40" s="62">
        <v>0.494422940874856</v>
      </c>
      <c r="BD40" s="62">
        <v>0.108629307375871</v>
      </c>
      <c r="BE40" s="62">
        <v>8.52442292089504</v>
      </c>
      <c r="BF40" s="62">
        <v>0.0246270839640026</v>
      </c>
      <c r="BG40" s="62">
        <v>3.9978043972939</v>
      </c>
      <c r="BH40" s="62">
        <v>0.193552120864203</v>
      </c>
      <c r="BI40" s="62">
        <v>0.8282495446625761</v>
      </c>
      <c r="BJ40" s="62">
        <v>0.00334227310274184</v>
      </c>
      <c r="BK40" s="62">
        <v>0.835304976255593</v>
      </c>
      <c r="BL40" s="62">
        <v>1.59415820736527</v>
      </c>
      <c r="BM40" s="62">
        <v>0.262998305100927</v>
      </c>
      <c r="BN40" s="62">
        <v>0.0360973907137691</v>
      </c>
      <c r="BO40" s="62">
        <v>0.826063226157622</v>
      </c>
      <c r="BP40" s="62">
        <v>0.285503541265557</v>
      </c>
      <c r="BQ40" s="62">
        <v>0.0212230836650472</v>
      </c>
      <c r="BR40" s="62">
        <v>0.0937310198959945</v>
      </c>
      <c r="BS40" s="62">
        <v>0.0241593092134053</v>
      </c>
      <c r="BT40" s="62">
        <v>0.337063752274979</v>
      </c>
      <c r="BU40" s="62">
        <v>0.297289558585956</v>
      </c>
      <c r="BV40" s="4">
        <v>41.3565848201024</v>
      </c>
      <c r="BW40" s="66">
        <v>154.556034853996</v>
      </c>
      <c r="BX40" s="66">
        <v>0.0078795744284243</v>
      </c>
      <c r="BY40" s="66">
        <v>0.06741516826028369</v>
      </c>
      <c r="BZ40" s="66">
        <v>0.00488185507723996</v>
      </c>
      <c r="CA40" s="66">
        <v>0.0278894481256437</v>
      </c>
      <c r="CB40" s="66">
        <v>0.000468833600491787</v>
      </c>
      <c r="CC40" s="62">
        <v>21.4</v>
      </c>
      <c r="CD40" s="4">
        <v>217.421154553590</v>
      </c>
    </row>
    <row r="41" ht="19" customHeight="1">
      <c r="A41" t="s" s="58">
        <v>1</v>
      </c>
      <c r="B41" s="59">
        <v>37</v>
      </c>
      <c r="C41" t="s" s="192">
        <v>125</v>
      </c>
      <c r="D41" s="61">
        <v>2.08268928140273</v>
      </c>
      <c r="E41" s="62">
        <v>0.0822788257801475</v>
      </c>
      <c r="F41" s="62">
        <v>0.164055543845287</v>
      </c>
      <c r="G41" s="62">
        <v>0.0397056081302876</v>
      </c>
      <c r="H41" s="62">
        <v>0.0646701917375937</v>
      </c>
      <c r="I41" s="62">
        <v>0.589669816005862</v>
      </c>
      <c r="J41" s="62">
        <v>4.32662198686376</v>
      </c>
      <c r="K41" s="136">
        <v>17.9067782694886</v>
      </c>
      <c r="L41" s="62">
        <v>0.7570561357439159</v>
      </c>
      <c r="M41" s="62">
        <v>0.25375134602427</v>
      </c>
      <c r="N41" s="62">
        <v>1.37142145856884</v>
      </c>
      <c r="O41" s="62">
        <v>0.31875541458406</v>
      </c>
      <c r="P41" s="62">
        <v>0.0885017435243806</v>
      </c>
      <c r="Q41" s="62">
        <v>0.560506404907428</v>
      </c>
      <c r="R41" s="62">
        <v>0.0323759625076602</v>
      </c>
      <c r="S41" s="62">
        <v>0.0262750886763018</v>
      </c>
      <c r="T41" s="62">
        <v>1.00282836542114</v>
      </c>
      <c r="U41" s="62">
        <v>7.62218101471343</v>
      </c>
      <c r="V41" s="62">
        <v>0.273685056851155</v>
      </c>
      <c r="W41" s="62">
        <v>11.1078634079553</v>
      </c>
      <c r="X41" s="64">
        <v>16.1161004425397</v>
      </c>
      <c r="Y41" s="62">
        <v>3.84951742695016</v>
      </c>
      <c r="Z41" s="62">
        <v>0.429930710905487</v>
      </c>
      <c r="AA41" s="62">
        <v>0.62665036750951</v>
      </c>
      <c r="AB41" s="62">
        <v>0.0611639903316124</v>
      </c>
      <c r="AC41" s="65">
        <v>1.63910489773001</v>
      </c>
      <c r="AD41" s="62">
        <v>0.0185602923239127</v>
      </c>
      <c r="AE41" s="62">
        <v>0.146178604581079</v>
      </c>
      <c r="AF41" s="62">
        <v>0.726411161592072</v>
      </c>
      <c r="AG41" s="62">
        <v>1.93786076177216</v>
      </c>
      <c r="AH41" s="62">
        <v>6.70615050144488</v>
      </c>
      <c r="AI41" s="62">
        <v>8.16795264815679</v>
      </c>
      <c r="AJ41" s="62">
        <v>5.14593839647239</v>
      </c>
      <c r="AK41" s="62">
        <v>4.5394951808334</v>
      </c>
      <c r="AL41" s="62">
        <v>0.574304257903723</v>
      </c>
      <c r="AM41" s="62">
        <v>2.30875210634032</v>
      </c>
      <c r="AN41" s="62">
        <v>10.0553278452184</v>
      </c>
      <c r="AO41" s="62">
        <v>5.97917165460183</v>
      </c>
      <c r="AP41" s="62">
        <v>5.81081722196985</v>
      </c>
      <c r="AQ41" s="62">
        <v>0.371125589688034</v>
      </c>
      <c r="AR41" s="62">
        <v>1.17361197685717</v>
      </c>
      <c r="AS41" s="62">
        <v>7.80271417949039</v>
      </c>
      <c r="AT41" s="62">
        <v>0.0854816160698245</v>
      </c>
      <c r="AU41" s="62">
        <v>0.0309214457933815</v>
      </c>
      <c r="AV41" s="62">
        <v>0.00856062960742684</v>
      </c>
      <c r="AW41" s="62">
        <v>0.0008247062558688661</v>
      </c>
      <c r="AX41" s="62">
        <v>0.06425762377396579</v>
      </c>
      <c r="AY41" s="62">
        <v>0.00264262020238881</v>
      </c>
      <c r="AZ41" s="62">
        <v>0.041456737913726</v>
      </c>
      <c r="BA41" s="62">
        <v>0.0250782660839252</v>
      </c>
      <c r="BB41" s="62">
        <v>0.216261122502278</v>
      </c>
      <c r="BC41" s="62">
        <v>1.05202016698228</v>
      </c>
      <c r="BD41" s="62">
        <v>0.263573526879761</v>
      </c>
      <c r="BE41" s="62">
        <v>2.20504603542424</v>
      </c>
      <c r="BF41" s="62">
        <v>0.0164000401933974</v>
      </c>
      <c r="BG41" s="62">
        <v>0.92925212253885</v>
      </c>
      <c r="BH41" s="62">
        <v>0.265246716357667</v>
      </c>
      <c r="BI41" s="62">
        <v>0.639343290344509</v>
      </c>
      <c r="BJ41" s="62">
        <v>0.00841535367150812</v>
      </c>
      <c r="BK41" s="62">
        <v>0.658787974494336</v>
      </c>
      <c r="BL41" s="62">
        <v>2.30776681971764</v>
      </c>
      <c r="BM41" s="62">
        <v>0.341151960902761</v>
      </c>
      <c r="BN41" s="62">
        <v>0.0394805766739155</v>
      </c>
      <c r="BO41" s="62">
        <v>4.37845733110971</v>
      </c>
      <c r="BP41" s="62">
        <v>1.37640303192279</v>
      </c>
      <c r="BQ41" s="62">
        <v>0.0216462526047336</v>
      </c>
      <c r="BR41" s="62">
        <v>0.120892420929647</v>
      </c>
      <c r="BS41" s="62">
        <v>0.0194174578343938</v>
      </c>
      <c r="BT41" s="62">
        <v>1.3121039228926</v>
      </c>
      <c r="BU41" s="62">
        <v>0.323082024150204</v>
      </c>
      <c r="BV41" s="4">
        <v>149.612482931773</v>
      </c>
      <c r="BW41" s="66">
        <v>38.689175581174</v>
      </c>
      <c r="BX41" s="66">
        <v>4.23425693882595</v>
      </c>
      <c r="BY41" s="66">
        <v>2.30754659552127</v>
      </c>
      <c r="BZ41" s="66">
        <v>0.27368780607621</v>
      </c>
      <c r="CA41" s="66">
        <v>1.12275710610711</v>
      </c>
      <c r="CB41" s="66">
        <v>0.541319266980013</v>
      </c>
      <c r="CC41" s="62">
        <v>37</v>
      </c>
      <c r="CD41" s="4">
        <v>233.781226226458</v>
      </c>
    </row>
    <row r="42" ht="19" customHeight="1">
      <c r="A42" t="s" s="58">
        <v>1</v>
      </c>
      <c r="B42" s="59">
        <v>38</v>
      </c>
      <c r="C42" t="s" s="192">
        <v>126</v>
      </c>
      <c r="D42" s="61">
        <v>0.181461641911253</v>
      </c>
      <c r="E42" s="62">
        <v>0.00646674362130607</v>
      </c>
      <c r="F42" s="62">
        <v>0.00255511839791439</v>
      </c>
      <c r="G42" s="62">
        <v>0.00279143670857067</v>
      </c>
      <c r="H42" s="62">
        <v>0.00302329937364953</v>
      </c>
      <c r="I42" s="62">
        <v>1.24083183106081</v>
      </c>
      <c r="J42" s="62">
        <v>1.19098263858658</v>
      </c>
      <c r="K42" s="136">
        <v>10</v>
      </c>
      <c r="L42" s="62">
        <v>0.0480017132319778</v>
      </c>
      <c r="M42" s="62">
        <v>0.00654878292803014</v>
      </c>
      <c r="N42" s="62">
        <v>0.07578766777878231</v>
      </c>
      <c r="O42" s="62">
        <v>0.0245210675699343</v>
      </c>
      <c r="P42" s="62">
        <v>0.0059939064324155</v>
      </c>
      <c r="Q42" s="62">
        <v>0.0158482613947504</v>
      </c>
      <c r="R42" s="62">
        <v>0.00242265516733909</v>
      </c>
      <c r="S42" s="62">
        <v>0.0015483637718062</v>
      </c>
      <c r="T42" s="62">
        <v>0.0808341726390083</v>
      </c>
      <c r="U42" s="62">
        <v>1.08524760404031</v>
      </c>
      <c r="V42" s="62">
        <v>0.008961023901169939</v>
      </c>
      <c r="W42" s="62">
        <v>1.40430730546504</v>
      </c>
      <c r="X42" s="64">
        <v>5</v>
      </c>
      <c r="Y42" s="62">
        <v>0.487146593640568</v>
      </c>
      <c r="Z42" s="62">
        <v>0.0432664150758832</v>
      </c>
      <c r="AA42" s="62">
        <v>0.0288818598657553</v>
      </c>
      <c r="AB42" s="62">
        <v>0.00226638182098637</v>
      </c>
      <c r="AC42" s="65">
        <v>0.62767312717222</v>
      </c>
      <c r="AD42" s="62">
        <v>0.000385803163434772</v>
      </c>
      <c r="AE42" s="62">
        <v>0.00818223147735306</v>
      </c>
      <c r="AF42" s="62">
        <v>0.7235045627201649</v>
      </c>
      <c r="AG42" s="62">
        <v>0.0898374188346409</v>
      </c>
      <c r="AH42" s="62">
        <v>0.694090258260019</v>
      </c>
      <c r="AI42" s="62">
        <v>0.407604091779094</v>
      </c>
      <c r="AJ42" s="62">
        <v>1.75956397991122</v>
      </c>
      <c r="AK42" s="62">
        <v>0.304051165232188</v>
      </c>
      <c r="AL42" s="62">
        <v>0.0384156179145235</v>
      </c>
      <c r="AM42" s="62">
        <v>0.213770413284104</v>
      </c>
      <c r="AN42" s="62">
        <v>1.91187897250922</v>
      </c>
      <c r="AO42" s="62">
        <v>8.350568490396469</v>
      </c>
      <c r="AP42" s="62">
        <v>0.669447247030168</v>
      </c>
      <c r="AQ42" s="62">
        <v>0.024065013173156</v>
      </c>
      <c r="AR42" s="62">
        <v>0.0784837771055459</v>
      </c>
      <c r="AS42" s="62">
        <v>3.42517898061691</v>
      </c>
      <c r="AT42" s="62">
        <v>0.00180181005133646</v>
      </c>
      <c r="AU42" s="62">
        <v>0.00232480351850229</v>
      </c>
      <c r="AV42" s="62">
        <v>0.000530304889237767</v>
      </c>
      <c r="AW42" s="62">
        <v>0.000148865701611547</v>
      </c>
      <c r="AX42" s="62">
        <v>0.0135239417787557</v>
      </c>
      <c r="AY42" s="62">
        <v>0.000265033601056959</v>
      </c>
      <c r="AZ42" s="62">
        <v>0.00342656278721476</v>
      </c>
      <c r="BA42" s="62">
        <v>0.00708258322989685</v>
      </c>
      <c r="BB42" s="62">
        <v>0.0103229791061302</v>
      </c>
      <c r="BC42" s="62">
        <v>0.1792945867329</v>
      </c>
      <c r="BD42" s="62">
        <v>0.0412019914384968</v>
      </c>
      <c r="BE42" s="62">
        <v>0.282259786092935</v>
      </c>
      <c r="BF42" s="62">
        <v>0.00201492901192979</v>
      </c>
      <c r="BG42" s="62">
        <v>0.124056663792776</v>
      </c>
      <c r="BH42" s="62">
        <v>0.0334523339523567</v>
      </c>
      <c r="BI42" s="62">
        <v>0.115916289299083</v>
      </c>
      <c r="BJ42" s="62">
        <v>0.000714830187151228</v>
      </c>
      <c r="BK42" s="62">
        <v>0.0545924773354178</v>
      </c>
      <c r="BL42" s="62">
        <v>0.168343647959264</v>
      </c>
      <c r="BM42" s="62">
        <v>0.0245411559341649</v>
      </c>
      <c r="BN42" s="62">
        <v>0.00489511026135049</v>
      </c>
      <c r="BO42" s="62">
        <v>0.179094153102182</v>
      </c>
      <c r="BP42" s="62">
        <v>0.06596860330217209</v>
      </c>
      <c r="BQ42" s="62">
        <v>0.00254703021807411</v>
      </c>
      <c r="BR42" s="62">
        <v>0.0199398815492592</v>
      </c>
      <c r="BS42" s="62">
        <v>0.00156896963821313</v>
      </c>
      <c r="BT42" s="62">
        <v>0.0660394025463282</v>
      </c>
      <c r="BU42" s="62">
        <v>0.0250949029377217</v>
      </c>
      <c r="BV42" s="4">
        <v>41.7073612649198</v>
      </c>
      <c r="BW42" s="66">
        <v>11.3675703167456</v>
      </c>
      <c r="BX42" s="66">
        <v>0.0132611986714727</v>
      </c>
      <c r="BY42" s="66">
        <v>0.496594604915681</v>
      </c>
      <c r="BZ42" s="66">
        <v>0.244028566065911</v>
      </c>
      <c r="CA42" s="66">
        <v>0.303110297610711</v>
      </c>
      <c r="CB42" s="66">
        <v>0.0854870265255578</v>
      </c>
      <c r="CC42" s="62">
        <v>147.6</v>
      </c>
      <c r="CD42" s="4">
        <v>201.817413275455</v>
      </c>
    </row>
    <row r="43" ht="19" customHeight="1">
      <c r="A43" t="s" s="58">
        <v>1</v>
      </c>
      <c r="B43" s="59">
        <v>39</v>
      </c>
      <c r="C43" t="s" s="192">
        <v>127</v>
      </c>
      <c r="D43" s="61">
        <v>0.108400472686069</v>
      </c>
      <c r="E43" s="62">
        <v>0.0246869471294643</v>
      </c>
      <c r="F43" s="62">
        <v>0.000666088402670708</v>
      </c>
      <c r="G43" s="62">
        <v>0.0277859568356692</v>
      </c>
      <c r="H43" s="62">
        <v>0.00291416871572989</v>
      </c>
      <c r="I43" s="62">
        <v>0.161130340780373</v>
      </c>
      <c r="J43" s="62">
        <v>3.73411849232923</v>
      </c>
      <c r="K43" s="136">
        <v>63.4418400050976</v>
      </c>
      <c r="L43" s="62">
        <v>0.0733031027574451</v>
      </c>
      <c r="M43" s="62">
        <v>0.134930056324669</v>
      </c>
      <c r="N43" s="62">
        <v>0.06464455367175111</v>
      </c>
      <c r="O43" s="62">
        <v>0.0396444166296692</v>
      </c>
      <c r="P43" s="62">
        <v>0.00313511981341361</v>
      </c>
      <c r="Q43" s="62">
        <v>0.00917087559133906</v>
      </c>
      <c r="R43" s="62">
        <v>0.009151248725607949</v>
      </c>
      <c r="S43" s="62">
        <v>0.00330462399743132</v>
      </c>
      <c r="T43" s="62">
        <v>0.8991360622468469</v>
      </c>
      <c r="U43" s="62">
        <v>6.73769173720853</v>
      </c>
      <c r="V43" s="62">
        <v>0.0531642189030569</v>
      </c>
      <c r="W43" s="62">
        <v>1.27154703298173</v>
      </c>
      <c r="X43" s="64">
        <v>31.7209200025488</v>
      </c>
      <c r="Y43" s="62">
        <v>0.786393386775134</v>
      </c>
      <c r="Z43" s="62">
        <v>0.0400920269105728</v>
      </c>
      <c r="AA43" s="62">
        <v>0.0237011109707213</v>
      </c>
      <c r="AB43" s="62">
        <v>0.0017350560555175</v>
      </c>
      <c r="AC43" s="65">
        <v>4.24611845765644</v>
      </c>
      <c r="AD43" s="62">
        <v>0.0114815151011039</v>
      </c>
      <c r="AE43" s="62">
        <v>0.00608120112515676</v>
      </c>
      <c r="AF43" s="62">
        <v>0.0441217360401026</v>
      </c>
      <c r="AG43" s="62">
        <v>0.128364007818069</v>
      </c>
      <c r="AH43" s="62">
        <v>0.895299039723726</v>
      </c>
      <c r="AI43" s="62">
        <v>0.429275952618597</v>
      </c>
      <c r="AJ43" s="62">
        <v>1.73572450041111</v>
      </c>
      <c r="AK43" s="62">
        <v>0.291262394265065</v>
      </c>
      <c r="AL43" s="62">
        <v>0.147688996150901</v>
      </c>
      <c r="AM43" s="62">
        <v>0.455715556661596</v>
      </c>
      <c r="AN43" s="62">
        <v>0.663278155465798</v>
      </c>
      <c r="AO43" s="62">
        <v>0.182266709588745</v>
      </c>
      <c r="AP43" s="62">
        <v>14.9111944329971</v>
      </c>
      <c r="AQ43" s="62">
        <v>0.0704559389448734</v>
      </c>
      <c r="AR43" s="62">
        <v>0.0596892100730594</v>
      </c>
      <c r="AS43" s="62">
        <v>2.07153153798273</v>
      </c>
      <c r="AT43" s="62">
        <v>0.00404890734955857</v>
      </c>
      <c r="AU43" s="62">
        <v>0.00177449741710064</v>
      </c>
      <c r="AV43" s="62">
        <v>0.000463279450689506</v>
      </c>
      <c r="AW43" s="62">
        <v>3.01738555352611e-05</v>
      </c>
      <c r="AX43" s="62">
        <v>0.0177938263793587</v>
      </c>
      <c r="AY43" s="62">
        <v>0.000202854336915476</v>
      </c>
      <c r="AZ43" s="62">
        <v>0.00955606640658029</v>
      </c>
      <c r="BA43" s="62">
        <v>0.0138470597269741</v>
      </c>
      <c r="BB43" s="62">
        <v>0.00397680971206438</v>
      </c>
      <c r="BC43" s="62">
        <v>0.138462929412638</v>
      </c>
      <c r="BD43" s="62">
        <v>0.0949175569506213</v>
      </c>
      <c r="BE43" s="62">
        <v>0.906978592524629</v>
      </c>
      <c r="BF43" s="62">
        <v>0.000569398601741744</v>
      </c>
      <c r="BG43" s="62">
        <v>0.819602975896351</v>
      </c>
      <c r="BH43" s="62">
        <v>0.0437596926113262</v>
      </c>
      <c r="BI43" s="62">
        <v>0.254141430394054</v>
      </c>
      <c r="BJ43" s="62">
        <v>0.00405117777483203</v>
      </c>
      <c r="BK43" s="62">
        <v>0.172863483439352</v>
      </c>
      <c r="BL43" s="62">
        <v>0.593869261402264</v>
      </c>
      <c r="BM43" s="62">
        <v>0.09071507779849609</v>
      </c>
      <c r="BN43" s="62">
        <v>0.00721762512482853</v>
      </c>
      <c r="BO43" s="62">
        <v>0.364596303297655</v>
      </c>
      <c r="BP43" s="62">
        <v>0.190307749939524</v>
      </c>
      <c r="BQ43" s="62">
        <v>0.00435464759307795</v>
      </c>
      <c r="BR43" s="62">
        <v>0.0171815423004473</v>
      </c>
      <c r="BS43" s="62">
        <v>0.00278852421681426</v>
      </c>
      <c r="BT43" s="62">
        <v>0.223571230955851</v>
      </c>
      <c r="BU43" s="62">
        <v>0.0880672469011433</v>
      </c>
      <c r="BV43" s="4">
        <v>139.792466368484</v>
      </c>
      <c r="BW43" s="66">
        <v>8.775148831637489</v>
      </c>
      <c r="BX43" s="66">
        <v>0.634725350545829</v>
      </c>
      <c r="BY43" s="66">
        <v>0.251698528805931</v>
      </c>
      <c r="BZ43" s="66">
        <v>0.156926622420185</v>
      </c>
      <c r="CA43" s="66">
        <v>0.130022382327497</v>
      </c>
      <c r="CB43" s="66">
        <v>-0.252685759474709</v>
      </c>
      <c r="CC43" s="62">
        <v>68.7</v>
      </c>
      <c r="CD43" s="4">
        <v>218.188302324746</v>
      </c>
    </row>
    <row r="44" ht="19" customHeight="1">
      <c r="A44" t="s" s="58">
        <v>1</v>
      </c>
      <c r="B44" s="59">
        <v>40</v>
      </c>
      <c r="C44" t="s" s="192">
        <v>128</v>
      </c>
      <c r="D44" s="61">
        <v>0.0187782417324009</v>
      </c>
      <c r="E44" s="62">
        <v>0.000838421341870195</v>
      </c>
      <c r="F44" s="62">
        <v>6.373650623039211e-05</v>
      </c>
      <c r="G44" s="62">
        <v>0.000744522841229388</v>
      </c>
      <c r="H44" s="62">
        <v>0.00111054497714347</v>
      </c>
      <c r="I44" s="62">
        <v>0.0314879756695548</v>
      </c>
      <c r="J44" s="62">
        <v>0.499713653099836</v>
      </c>
      <c r="K44" s="136">
        <v>0.0756199410660964</v>
      </c>
      <c r="L44" s="62">
        <v>0.0220395066454717</v>
      </c>
      <c r="M44" s="62">
        <v>0.0114791586202979</v>
      </c>
      <c r="N44" s="62">
        <v>0.00631679587433814</v>
      </c>
      <c r="O44" s="62">
        <v>0.00201011885416269</v>
      </c>
      <c r="P44" s="62">
        <v>0.000762193944866149</v>
      </c>
      <c r="Q44" s="62">
        <v>0.00082553092778537</v>
      </c>
      <c r="R44" s="62">
        <v>0.000732583807839152</v>
      </c>
      <c r="S44" s="62">
        <v>0.0007810230726604601</v>
      </c>
      <c r="T44" s="62">
        <v>0.017256894349036</v>
      </c>
      <c r="U44" s="62">
        <v>0.114642992538721</v>
      </c>
      <c r="V44" s="62">
        <v>0.00579808762964857</v>
      </c>
      <c r="W44" s="62">
        <v>0.0604514300778468</v>
      </c>
      <c r="X44" s="64">
        <v>0.00234681475585395</v>
      </c>
      <c r="Y44" s="62">
        <v>0.0620511188680433</v>
      </c>
      <c r="Z44" s="62">
        <v>0.00831366672111254</v>
      </c>
      <c r="AA44" s="62">
        <v>0.0256522514404084</v>
      </c>
      <c r="AB44" s="62">
        <v>0.000424490907925178</v>
      </c>
      <c r="AC44" s="65">
        <v>0.121565982548184</v>
      </c>
      <c r="AD44" s="62">
        <v>0.000323134230657262</v>
      </c>
      <c r="AE44" s="62">
        <v>0.0181031350201558</v>
      </c>
      <c r="AF44" s="62">
        <v>0.0213854776547327</v>
      </c>
      <c r="AG44" s="62">
        <v>0.0252478200418779</v>
      </c>
      <c r="AH44" s="62">
        <v>0.0765298517157882</v>
      </c>
      <c r="AI44" s="62">
        <v>0.0428981488223888</v>
      </c>
      <c r="AJ44" s="62">
        <v>0.230257089980024</v>
      </c>
      <c r="AK44" s="62">
        <v>0.15346606381476</v>
      </c>
      <c r="AL44" s="62">
        <v>0.0695047872282471</v>
      </c>
      <c r="AM44" s="62">
        <v>0.0622532835090493</v>
      </c>
      <c r="AN44" s="62">
        <v>0.121061958350267</v>
      </c>
      <c r="AO44" s="62">
        <v>0.0672652244471358</v>
      </c>
      <c r="AP44" s="62">
        <v>0.0450507321668098</v>
      </c>
      <c r="AQ44" s="62">
        <v>0.125954427445157</v>
      </c>
      <c r="AR44" s="62">
        <v>0.0396356416207951</v>
      </c>
      <c r="AS44" s="62">
        <v>1.40537546195393</v>
      </c>
      <c r="AT44" s="62">
        <v>0.00145794595551673</v>
      </c>
      <c r="AU44" s="62">
        <v>0.00248858715677802</v>
      </c>
      <c r="AV44" s="62">
        <v>0.00194675348667178</v>
      </c>
      <c r="AW44" s="62">
        <v>0.000294915808726003</v>
      </c>
      <c r="AX44" s="62">
        <v>0.00432268674163668</v>
      </c>
      <c r="AY44" s="62">
        <v>0.00019797952039569</v>
      </c>
      <c r="AZ44" s="62">
        <v>0.00812165496903814</v>
      </c>
      <c r="BA44" s="62">
        <v>0.00314262635494933</v>
      </c>
      <c r="BB44" s="62">
        <v>0.0223551745823323</v>
      </c>
      <c r="BC44" s="62">
        <v>0.0313507196052176</v>
      </c>
      <c r="BD44" s="62">
        <v>0.0151838111130283</v>
      </c>
      <c r="BE44" s="62">
        <v>0.690215207930739</v>
      </c>
      <c r="BF44" s="62">
        <v>0.0106611958231407</v>
      </c>
      <c r="BG44" s="62">
        <v>0.280687033264669</v>
      </c>
      <c r="BH44" s="62">
        <v>0.0240002202225607</v>
      </c>
      <c r="BI44" s="62">
        <v>0.133771717370638</v>
      </c>
      <c r="BJ44" s="62">
        <v>0.00117727955545781</v>
      </c>
      <c r="BK44" s="62">
        <v>0.07209002986604179</v>
      </c>
      <c r="BL44" s="62">
        <v>0.351371011605134</v>
      </c>
      <c r="BM44" s="62">
        <v>0.0492853837445534</v>
      </c>
      <c r="BN44" s="62">
        <v>0.00637606483323017</v>
      </c>
      <c r="BO44" s="62">
        <v>0.113375103308442</v>
      </c>
      <c r="BP44" s="62">
        <v>0.0400841703550467</v>
      </c>
      <c r="BQ44" s="62">
        <v>0.00451461069658412</v>
      </c>
      <c r="BR44" s="62">
        <v>0.0203732986961046</v>
      </c>
      <c r="BS44" s="62">
        <v>0.00382043611812994</v>
      </c>
      <c r="BT44" s="62">
        <v>0.0443999299045516</v>
      </c>
      <c r="BU44" s="62">
        <v>0.0459751343265527</v>
      </c>
      <c r="BV44" s="4">
        <v>5.57916059973621</v>
      </c>
      <c r="BW44" s="66">
        <v>36.2804007545314</v>
      </c>
      <c r="BX44" s="66">
        <v>0.0985987242945417</v>
      </c>
      <c r="BY44" s="66">
        <v>0.197731064358094</v>
      </c>
      <c r="BZ44" s="66">
        <v>0.0147282629969104</v>
      </c>
      <c r="CA44" s="66">
        <v>0.0721611145520082</v>
      </c>
      <c r="CB44" s="66">
        <v>0.00647375557616913</v>
      </c>
      <c r="CC44" s="62">
        <v>4.7</v>
      </c>
      <c r="CD44" s="4">
        <v>46.9492542760453</v>
      </c>
    </row>
    <row r="45" ht="19" customHeight="1">
      <c r="A45" t="s" s="58">
        <v>1</v>
      </c>
      <c r="B45" s="59">
        <v>41</v>
      </c>
      <c r="C45" t="s" s="192">
        <v>129</v>
      </c>
      <c r="D45" s="61">
        <v>0.0578983739183683</v>
      </c>
      <c r="E45" s="62">
        <v>0.00137930904633612</v>
      </c>
      <c r="F45" s="62">
        <v>0.00062339951241945</v>
      </c>
      <c r="G45" s="62">
        <v>0.00120518493203935</v>
      </c>
      <c r="H45" s="62">
        <v>0.00201202866327214</v>
      </c>
      <c r="I45" s="62">
        <v>0.0450577266696542</v>
      </c>
      <c r="J45" s="62">
        <v>1.29848635793643</v>
      </c>
      <c r="K45" s="136">
        <v>0.15486015943388</v>
      </c>
      <c r="L45" s="62">
        <v>0.0278171184059554</v>
      </c>
      <c r="M45" s="62">
        <v>0.0146940179878761</v>
      </c>
      <c r="N45" s="62">
        <v>0.009420621243305879</v>
      </c>
      <c r="O45" s="62">
        <v>0.00521489251166417</v>
      </c>
      <c r="P45" s="62">
        <v>0.00190850765391975</v>
      </c>
      <c r="Q45" s="62">
        <v>0.00225104666654175</v>
      </c>
      <c r="R45" s="62">
        <v>0.000849196770409039</v>
      </c>
      <c r="S45" s="62">
        <v>0.00184598333820669</v>
      </c>
      <c r="T45" s="62">
        <v>0.013407768456652</v>
      </c>
      <c r="U45" s="62">
        <v>0.171107392370446</v>
      </c>
      <c r="V45" s="62">
        <v>0.0111067891554785</v>
      </c>
      <c r="W45" s="62">
        <v>0.174136465647006</v>
      </c>
      <c r="X45" s="64">
        <v>0.034503867902063</v>
      </c>
      <c r="Y45" s="62">
        <v>0.086865724139851</v>
      </c>
      <c r="Z45" s="62">
        <v>0.00932885211775898</v>
      </c>
      <c r="AA45" s="62">
        <v>0.0315078763302597</v>
      </c>
      <c r="AB45" s="62">
        <v>0.00130304267406362</v>
      </c>
      <c r="AC45" s="65">
        <v>0.202572411935543</v>
      </c>
      <c r="AD45" s="62">
        <v>0.00181249200019961</v>
      </c>
      <c r="AE45" s="62">
        <v>0.0291779766566027</v>
      </c>
      <c r="AF45" s="62">
        <v>0.205114975600461</v>
      </c>
      <c r="AG45" s="62">
        <v>0.112535607512983</v>
      </c>
      <c r="AH45" s="62">
        <v>0.430146609546573</v>
      </c>
      <c r="AI45" s="62">
        <v>0.258443317960365</v>
      </c>
      <c r="AJ45" s="62">
        <v>0.454516794835404</v>
      </c>
      <c r="AK45" s="62">
        <v>0.647986705320856</v>
      </c>
      <c r="AL45" s="62">
        <v>0.0562523273108648</v>
      </c>
      <c r="AM45" s="62">
        <v>0.0136883576445582</v>
      </c>
      <c r="AN45" s="62">
        <v>1.08901738671325</v>
      </c>
      <c r="AO45" s="62">
        <v>0.144152975117856</v>
      </c>
      <c r="AP45" s="62">
        <v>0.0903758277548934</v>
      </c>
      <c r="AQ45" s="62">
        <v>0.0241253224918697</v>
      </c>
      <c r="AR45" s="62">
        <v>0.520797740554345</v>
      </c>
      <c r="AS45" s="62">
        <v>1.98058417613693</v>
      </c>
      <c r="AT45" s="62">
        <v>0.0124804317805608</v>
      </c>
      <c r="AU45" s="62">
        <v>0.00759169734983589</v>
      </c>
      <c r="AV45" s="62">
        <v>0.00157211359340983</v>
      </c>
      <c r="AW45" s="62">
        <v>0.000294709937891248</v>
      </c>
      <c r="AX45" s="62">
        <v>0.0172860066169361</v>
      </c>
      <c r="AY45" s="62">
        <v>0.0005942337852595649</v>
      </c>
      <c r="AZ45" s="62">
        <v>0.039460760520635</v>
      </c>
      <c r="BA45" s="62">
        <v>0.0990513385702009</v>
      </c>
      <c r="BB45" s="62">
        <v>0.289228489741726</v>
      </c>
      <c r="BC45" s="62">
        <v>0.25703003523123</v>
      </c>
      <c r="BD45" s="62">
        <v>0.0671049766514628</v>
      </c>
      <c r="BE45" s="62">
        <v>1.86176519581117</v>
      </c>
      <c r="BF45" s="62">
        <v>0.000587065510289443</v>
      </c>
      <c r="BG45" s="62">
        <v>0.864552926264446</v>
      </c>
      <c r="BH45" s="62">
        <v>0.0815068648898789</v>
      </c>
      <c r="BI45" s="62">
        <v>0.561970241743876</v>
      </c>
      <c r="BJ45" s="62">
        <v>0.000548988610709332</v>
      </c>
      <c r="BK45" s="62">
        <v>0.278133701855397</v>
      </c>
      <c r="BL45" s="62">
        <v>1.14697432952117</v>
      </c>
      <c r="BM45" s="62">
        <v>0.121939453993353</v>
      </c>
      <c r="BN45" s="62">
        <v>0.0183339328951257</v>
      </c>
      <c r="BO45" s="62">
        <v>1.31302382980771</v>
      </c>
      <c r="BP45" s="62">
        <v>0.449004308420608</v>
      </c>
      <c r="BQ45" s="62">
        <v>0.0070443236328665</v>
      </c>
      <c r="BR45" s="62">
        <v>0.0446119399146936</v>
      </c>
      <c r="BS45" s="62">
        <v>0.010770383275349</v>
      </c>
      <c r="BT45" s="62">
        <v>0.183711929933896</v>
      </c>
      <c r="BU45" s="62">
        <v>0.243377219786073</v>
      </c>
      <c r="BV45" s="4">
        <v>16.3996441382232</v>
      </c>
      <c r="BW45" s="66">
        <v>5.50872414009269</v>
      </c>
      <c r="BX45" s="66">
        <v>0.128825503841401</v>
      </c>
      <c r="BY45" s="66">
        <v>0.250916896620442</v>
      </c>
      <c r="BZ45" s="66">
        <v>0.108945199927909</v>
      </c>
      <c r="CA45" s="66">
        <v>0.116338141297631</v>
      </c>
      <c r="CB45" s="66">
        <v>0.00509167292947096</v>
      </c>
      <c r="CC45" s="62">
        <v>6.9</v>
      </c>
      <c r="CD45" s="4">
        <v>29.4184856929327</v>
      </c>
    </row>
    <row r="46" ht="19" customHeight="1">
      <c r="A46" t="s" s="58">
        <v>1</v>
      </c>
      <c r="B46" s="59">
        <v>42</v>
      </c>
      <c r="C46" t="s" s="192">
        <v>130</v>
      </c>
      <c r="D46" s="61">
        <v>2.51148552630032</v>
      </c>
      <c r="E46" s="62">
        <v>0.08593214258437</v>
      </c>
      <c r="F46" s="62">
        <v>0.0103439449725061</v>
      </c>
      <c r="G46" s="62">
        <v>0.086615983355761</v>
      </c>
      <c r="H46" s="62">
        <v>0.0586109517270278</v>
      </c>
      <c r="I46" s="62">
        <v>2.22495591514466</v>
      </c>
      <c r="J46" s="62">
        <v>20.5396920083145</v>
      </c>
      <c r="K46" s="136">
        <v>2.48367566628528</v>
      </c>
      <c r="L46" s="62">
        <v>0.6063924118588579</v>
      </c>
      <c r="M46" s="62">
        <v>0.06791822972163709</v>
      </c>
      <c r="N46" s="62">
        <v>0.461331934316721</v>
      </c>
      <c r="O46" s="62">
        <v>0.473721723128941</v>
      </c>
      <c r="P46" s="62">
        <v>0.0227819569308507</v>
      </c>
      <c r="Q46" s="62">
        <v>0.105095132468125</v>
      </c>
      <c r="R46" s="62">
        <v>0.0880281802194611</v>
      </c>
      <c r="S46" s="62">
        <v>0.0432880559458935</v>
      </c>
      <c r="T46" s="62">
        <v>1.39520012548308</v>
      </c>
      <c r="U46" s="62">
        <v>14.618052107244</v>
      </c>
      <c r="V46" s="62">
        <v>0.200765748681187</v>
      </c>
      <c r="W46" s="62">
        <v>4.74364842916137</v>
      </c>
      <c r="X46" s="64">
        <v>6.29238074670128</v>
      </c>
      <c r="Y46" s="62">
        <v>9.245336075505749</v>
      </c>
      <c r="Z46" s="62">
        <v>0.5493079254419611</v>
      </c>
      <c r="AA46" s="62">
        <v>0.305294786405263</v>
      </c>
      <c r="AB46" s="62">
        <v>0.0239996473715086</v>
      </c>
      <c r="AC46" s="65">
        <v>0.929513338001418</v>
      </c>
      <c r="AD46" s="62">
        <v>0.00181978590389913</v>
      </c>
      <c r="AE46" s="62">
        <v>0.105356495498155</v>
      </c>
      <c r="AF46" s="62">
        <v>0.919334853423675</v>
      </c>
      <c r="AG46" s="62">
        <v>1.27181375303348</v>
      </c>
      <c r="AH46" s="62">
        <v>10.3213707524081</v>
      </c>
      <c r="AI46" s="62">
        <v>4.4253483896715</v>
      </c>
      <c r="AJ46" s="62">
        <v>16.2806736981813</v>
      </c>
      <c r="AK46" s="62">
        <v>4.2976174734938</v>
      </c>
      <c r="AL46" s="62">
        <v>0.22161620388722</v>
      </c>
      <c r="AM46" s="62">
        <v>1.33343093767822</v>
      </c>
      <c r="AN46" s="62">
        <v>7.38932037173798</v>
      </c>
      <c r="AO46" s="62">
        <v>17.3179954574901</v>
      </c>
      <c r="AP46" s="62">
        <v>6.24811269956758</v>
      </c>
      <c r="AQ46" s="62">
        <v>2.15129831606809</v>
      </c>
      <c r="AR46" s="62">
        <v>1.0497825035992</v>
      </c>
      <c r="AS46" s="62">
        <v>68.02904066669871</v>
      </c>
      <c r="AT46" s="62">
        <v>0.0229944416945028</v>
      </c>
      <c r="AU46" s="62">
        <v>0.022289452191793</v>
      </c>
      <c r="AV46" s="62">
        <v>0.00449346341427061</v>
      </c>
      <c r="AW46" s="62">
        <v>0.0013686962385315</v>
      </c>
      <c r="AX46" s="62">
        <v>0.466984563083964</v>
      </c>
      <c r="AY46" s="62">
        <v>0.00429191268267364</v>
      </c>
      <c r="AZ46" s="62">
        <v>0.121000913097331</v>
      </c>
      <c r="BA46" s="62">
        <v>0.0360049459170351</v>
      </c>
      <c r="BB46" s="62">
        <v>0.120366188512577</v>
      </c>
      <c r="BC46" s="62">
        <v>1.88836049792676</v>
      </c>
      <c r="BD46" s="62">
        <v>0.753965993284537</v>
      </c>
      <c r="BE46" s="62">
        <v>9.47942845673815</v>
      </c>
      <c r="BF46" s="62">
        <v>0.0183737502028451</v>
      </c>
      <c r="BG46" s="62">
        <v>4.48040773933695</v>
      </c>
      <c r="BH46" s="62">
        <v>0.594890114366081</v>
      </c>
      <c r="BI46" s="62">
        <v>1.68573059756918</v>
      </c>
      <c r="BJ46" s="62">
        <v>0.0208133074297049</v>
      </c>
      <c r="BK46" s="62">
        <v>1.37301325564466</v>
      </c>
      <c r="BL46" s="62">
        <v>3.63042957388205</v>
      </c>
      <c r="BM46" s="62">
        <v>0.562951310213153</v>
      </c>
      <c r="BN46" s="62">
        <v>0.188243709427909</v>
      </c>
      <c r="BO46" s="62">
        <v>2.68347588813737</v>
      </c>
      <c r="BP46" s="62">
        <v>0.911145077734986</v>
      </c>
      <c r="BQ46" s="62">
        <v>0.0223739828656223</v>
      </c>
      <c r="BR46" s="62">
        <v>0.150181636781073</v>
      </c>
      <c r="BS46" s="62">
        <v>0.0290828491912507</v>
      </c>
      <c r="BT46" s="62">
        <v>1.73892398099988</v>
      </c>
      <c r="BU46" s="62">
        <v>0.596778859922795</v>
      </c>
      <c r="BV46" s="4">
        <v>241.1456662101</v>
      </c>
      <c r="BW46" s="66">
        <v>11.9050090609681</v>
      </c>
      <c r="BX46" s="66">
        <v>39.4167678350978</v>
      </c>
      <c r="BY46" s="66">
        <v>2.11851234392906</v>
      </c>
      <c r="BZ46" s="66">
        <v>0.715809762945417</v>
      </c>
      <c r="CA46" s="66">
        <v>1.81167516797116</v>
      </c>
      <c r="CB46" s="66">
        <v>-0.222262366511985</v>
      </c>
      <c r="CC46" s="62">
        <v>427.7</v>
      </c>
      <c r="CD46" s="4">
        <v>724.5911780145</v>
      </c>
    </row>
    <row r="47" ht="19" customHeight="1">
      <c r="A47" t="s" s="58">
        <v>1</v>
      </c>
      <c r="B47" s="59">
        <v>43</v>
      </c>
      <c r="C47" t="s" s="192">
        <v>131</v>
      </c>
      <c r="D47" s="61">
        <v>0.00674697726926227</v>
      </c>
      <c r="E47" s="62">
        <v>3.53342802741568e-05</v>
      </c>
      <c r="F47" s="62">
        <v>7.35948008508161e-06</v>
      </c>
      <c r="G47" s="62">
        <v>3.81635258622776e-05</v>
      </c>
      <c r="H47" s="62">
        <v>0.000175129207938259</v>
      </c>
      <c r="I47" s="62">
        <v>0.0022921713128252</v>
      </c>
      <c r="J47" s="62">
        <v>0.0747163246228344</v>
      </c>
      <c r="K47" s="136">
        <v>0.00719511827814898</v>
      </c>
      <c r="L47" s="62">
        <v>0.00140807869179955</v>
      </c>
      <c r="M47" s="62">
        <v>0.00510803275679069</v>
      </c>
      <c r="N47" s="62">
        <v>0.00179923220501978</v>
      </c>
      <c r="O47" s="62">
        <v>0.000595692340534349</v>
      </c>
      <c r="P47" s="62">
        <v>0.000430423397899758</v>
      </c>
      <c r="Q47" s="62">
        <v>0.00064907017185549</v>
      </c>
      <c r="R47" s="62">
        <v>0.00232484926947129</v>
      </c>
      <c r="S47" s="62">
        <v>0.00067800115100583</v>
      </c>
      <c r="T47" s="62">
        <v>0.00428178240942279</v>
      </c>
      <c r="U47" s="62">
        <v>0.0847641317046796</v>
      </c>
      <c r="V47" s="62">
        <v>0.00422749962534122</v>
      </c>
      <c r="W47" s="62">
        <v>0.0260137563824193</v>
      </c>
      <c r="X47" s="64">
        <v>0.000636993729348459</v>
      </c>
      <c r="Y47" s="62">
        <v>0.0577560049513842</v>
      </c>
      <c r="Z47" s="62">
        <v>0.00715059378483444</v>
      </c>
      <c r="AA47" s="62">
        <v>0.009004218981088861</v>
      </c>
      <c r="AB47" s="62">
        <v>0.000239941192595862</v>
      </c>
      <c r="AC47" s="65">
        <v>0.0031355950611541</v>
      </c>
      <c r="AD47" s="62">
        <v>0.000686577867115442</v>
      </c>
      <c r="AE47" s="62">
        <v>0.00297255208347301</v>
      </c>
      <c r="AF47" s="62">
        <v>0.0440625627388303</v>
      </c>
      <c r="AG47" s="62">
        <v>0.009110069989287839</v>
      </c>
      <c r="AH47" s="62">
        <v>0.0618654811452377</v>
      </c>
      <c r="AI47" s="62">
        <v>0.0641442767221113</v>
      </c>
      <c r="AJ47" s="62">
        <v>0.151028907269942</v>
      </c>
      <c r="AK47" s="62">
        <v>0.446379313729007</v>
      </c>
      <c r="AL47" s="62">
        <v>0.0273825971136583</v>
      </c>
      <c r="AM47" s="62">
        <v>0.0285143415201501</v>
      </c>
      <c r="AN47" s="62">
        <v>0.022383519823443</v>
      </c>
      <c r="AO47" s="62">
        <v>0.0859760016068206</v>
      </c>
      <c r="AP47" s="62">
        <v>0.023334080245207</v>
      </c>
      <c r="AQ47" s="62">
        <v>0.00109372232836534</v>
      </c>
      <c r="AR47" s="62">
        <v>0.0372377354381874</v>
      </c>
      <c r="AS47" s="62">
        <v>0.052179148276879</v>
      </c>
      <c r="AT47" s="62">
        <v>0.00438576792668475</v>
      </c>
      <c r="AU47" s="62">
        <v>0.00479492087367885</v>
      </c>
      <c r="AV47" s="62">
        <v>0.000409588451457897</v>
      </c>
      <c r="AW47" s="62">
        <v>0.000876648669818232</v>
      </c>
      <c r="AX47" s="62">
        <v>0.00768106623649415</v>
      </c>
      <c r="AY47" s="62">
        <v>0.00670458412046364</v>
      </c>
      <c r="AZ47" s="62">
        <v>0.00725143325074833</v>
      </c>
      <c r="BA47" s="62">
        <v>0.0026416882975352</v>
      </c>
      <c r="BB47" s="62">
        <v>0.00298791360782735</v>
      </c>
      <c r="BC47" s="62">
        <v>0.0786312704585357</v>
      </c>
      <c r="BD47" s="62">
        <v>0.0245090846815942</v>
      </c>
      <c r="BE47" s="62">
        <v>0.687705099688605</v>
      </c>
      <c r="BF47" s="62">
        <v>0.00395573850016288</v>
      </c>
      <c r="BG47" s="62">
        <v>0.244595226809392</v>
      </c>
      <c r="BH47" s="62">
        <v>0.0318061622521279</v>
      </c>
      <c r="BI47" s="62">
        <v>0.083992549122133</v>
      </c>
      <c r="BJ47" s="62">
        <v>0.000172893976917532</v>
      </c>
      <c r="BK47" s="62">
        <v>0.09169987119990369</v>
      </c>
      <c r="BL47" s="62">
        <v>0.738532536882373</v>
      </c>
      <c r="BM47" s="62">
        <v>0.102924216778949</v>
      </c>
      <c r="BN47" s="62">
        <v>0.0266838150301102</v>
      </c>
      <c r="BO47" s="62">
        <v>0.0590430701361839</v>
      </c>
      <c r="BP47" s="62">
        <v>0.07950863416104161</v>
      </c>
      <c r="BQ47" s="62">
        <v>0.00710026796922846</v>
      </c>
      <c r="BR47" s="62">
        <v>0.00493623960299943</v>
      </c>
      <c r="BS47" s="62">
        <v>0.00167327258705247</v>
      </c>
      <c r="BT47" s="62">
        <v>0.0526511757163399</v>
      </c>
      <c r="BU47" s="62">
        <v>0.116337465928268</v>
      </c>
      <c r="BV47" s="4">
        <v>3.83395356659822</v>
      </c>
      <c r="BW47" s="66">
        <v>5.78262152678682</v>
      </c>
      <c r="BX47" s="66">
        <v>0.0500022931513903</v>
      </c>
      <c r="BY47" s="66">
        <v>0.417797394015712</v>
      </c>
      <c r="BZ47" s="66">
        <v>0.26796792707518</v>
      </c>
      <c r="CA47" s="66">
        <v>0.458313104521112</v>
      </c>
      <c r="CB47" s="66">
        <v>0.06601937151589379</v>
      </c>
      <c r="CC47" s="62">
        <v>1</v>
      </c>
      <c r="CD47" s="4">
        <v>11.8766751836643</v>
      </c>
    </row>
    <row r="48" ht="19" customHeight="1">
      <c r="A48" t="s" s="58">
        <v>1</v>
      </c>
      <c r="B48" s="59">
        <v>44</v>
      </c>
      <c r="C48" t="s" s="192">
        <v>132</v>
      </c>
      <c r="D48" s="61">
        <v>0.000149794964069516</v>
      </c>
      <c r="E48" s="62">
        <v>1.47932061174807e-05</v>
      </c>
      <c r="F48" s="62">
        <v>4.53214406435657e-06</v>
      </c>
      <c r="G48" s="62">
        <v>8.04012785595164e-06</v>
      </c>
      <c r="H48" s="62">
        <v>6.15336351475692e-06</v>
      </c>
      <c r="I48" s="62">
        <v>8.81003201813314e-05</v>
      </c>
      <c r="J48" s="62">
        <v>0.0229497730908545</v>
      </c>
      <c r="K48" s="136">
        <v>0.000371935914717692</v>
      </c>
      <c r="L48" s="62">
        <v>3.50674311032891e-05</v>
      </c>
      <c r="M48" s="62">
        <v>5.95100629533356e-05</v>
      </c>
      <c r="N48" s="62">
        <v>0.000332759069291332</v>
      </c>
      <c r="O48" s="62">
        <v>8.251455329172919e-05</v>
      </c>
      <c r="P48" s="62">
        <v>5.12942174050885e-06</v>
      </c>
      <c r="Q48" s="62">
        <v>3.91154239906452e-05</v>
      </c>
      <c r="R48" s="62">
        <v>2.49728705627655e-06</v>
      </c>
      <c r="S48" s="62">
        <v>5.22761213201366e-06</v>
      </c>
      <c r="T48" s="62">
        <v>0.000142061588319852</v>
      </c>
      <c r="U48" s="62">
        <v>0.00089619203265505</v>
      </c>
      <c r="V48" s="62">
        <v>1.38584825645592e-05</v>
      </c>
      <c r="W48" s="62">
        <v>0.000589495833237137</v>
      </c>
      <c r="X48" s="64">
        <v>0.000320070881387477</v>
      </c>
      <c r="Y48" s="62">
        <v>0.000381601187479947</v>
      </c>
      <c r="Z48" s="62">
        <v>0.000627646607593052</v>
      </c>
      <c r="AA48" s="62">
        <v>8.38953937819895e-05</v>
      </c>
      <c r="AB48" s="62">
        <v>5.07864231640931e-06</v>
      </c>
      <c r="AC48" s="65">
        <v>0.000357305406276791</v>
      </c>
      <c r="AD48" s="62">
        <v>1.27359568806124e-06</v>
      </c>
      <c r="AE48" s="62">
        <v>2.59424385588771e-05</v>
      </c>
      <c r="AF48" s="62">
        <v>2.21569033751791e-05</v>
      </c>
      <c r="AG48" s="62">
        <v>0.000121434595713501</v>
      </c>
      <c r="AH48" s="62">
        <v>0.000373298316235567</v>
      </c>
      <c r="AI48" s="62">
        <v>0.0176030519818835</v>
      </c>
      <c r="AJ48" s="62">
        <v>0.00227885199761707</v>
      </c>
      <c r="AK48" s="62">
        <v>0.0122711634588434</v>
      </c>
      <c r="AL48" s="62">
        <v>0.00447003722510205</v>
      </c>
      <c r="AM48" s="62">
        <v>0.0118420714163349</v>
      </c>
      <c r="AN48" s="62">
        <v>0.00134646935064378</v>
      </c>
      <c r="AO48" s="62">
        <v>0.0001184438881756</v>
      </c>
      <c r="AP48" s="62">
        <v>0.0433958291598184</v>
      </c>
      <c r="AQ48" s="62">
        <v>0.00053652964587376</v>
      </c>
      <c r="AR48" s="62">
        <v>4.47722205152684e-05</v>
      </c>
      <c r="AS48" s="62">
        <v>0.00176403513249197</v>
      </c>
      <c r="AT48" s="62">
        <v>3.35069114628207e-05</v>
      </c>
      <c r="AU48" s="62">
        <v>0.28359410940852</v>
      </c>
      <c r="AV48" s="62">
        <v>0.118858975494773</v>
      </c>
      <c r="AW48" s="62">
        <v>1.06808978460699e-06</v>
      </c>
      <c r="AX48" s="62">
        <v>0.0126487325476423</v>
      </c>
      <c r="AY48" s="62">
        <v>0.00297770558534154</v>
      </c>
      <c r="AZ48" s="62">
        <v>0.000890205598880931</v>
      </c>
      <c r="BA48" s="62">
        <v>0.000461193590537547</v>
      </c>
      <c r="BB48" s="62">
        <v>0.000126774809819692</v>
      </c>
      <c r="BC48" s="62">
        <v>0.0699454248349286</v>
      </c>
      <c r="BD48" s="62">
        <v>0.0140298967391748</v>
      </c>
      <c r="BE48" s="62">
        <v>0.319449198901</v>
      </c>
      <c r="BF48" s="62">
        <v>5.84492551156667e-05</v>
      </c>
      <c r="BG48" s="62">
        <v>0.231251195457965</v>
      </c>
      <c r="BH48" s="62">
        <v>0.000718849822733765</v>
      </c>
      <c r="BI48" s="62">
        <v>0.00633261540512602</v>
      </c>
      <c r="BJ48" s="62">
        <v>7.48694666511976e-05</v>
      </c>
      <c r="BK48" s="62">
        <v>0.0500393381426341</v>
      </c>
      <c r="BL48" s="62">
        <v>0.07557876493414679</v>
      </c>
      <c r="BM48" s="62">
        <v>0.0106642850988182</v>
      </c>
      <c r="BN48" s="62">
        <v>0.000739659855198024</v>
      </c>
      <c r="BO48" s="62">
        <v>0.00631071933381781</v>
      </c>
      <c r="BP48" s="62">
        <v>0.009163873676123429</v>
      </c>
      <c r="BQ48" s="62">
        <v>0.0156359660421348</v>
      </c>
      <c r="BR48" s="62">
        <v>0.000183992099958433</v>
      </c>
      <c r="BS48" s="62">
        <v>0.0019333050640827</v>
      </c>
      <c r="BT48" s="62">
        <v>0.00305257528111475</v>
      </c>
      <c r="BU48" s="62">
        <v>0.00997692594810831</v>
      </c>
      <c r="BV48" s="4">
        <v>1.36851968877101</v>
      </c>
      <c r="BW48" s="66">
        <v>3.5070519015139</v>
      </c>
      <c r="BX48" s="66">
        <v>1.1006379915757</v>
      </c>
      <c r="BY48" s="66">
        <v>1.61938809008465</v>
      </c>
      <c r="BZ48" s="66">
        <v>0.00481975711637487</v>
      </c>
      <c r="CA48" s="66">
        <v>1.30627747881565</v>
      </c>
      <c r="CB48" s="66">
        <v>0.00187487690348079</v>
      </c>
      <c r="CC48" s="62">
        <v>0.5</v>
      </c>
      <c r="CD48" s="4">
        <v>9.40856978478077</v>
      </c>
    </row>
    <row r="49" ht="19" customHeight="1">
      <c r="A49" t="s" s="58">
        <v>1</v>
      </c>
      <c r="B49" s="59">
        <v>45</v>
      </c>
      <c r="C49" t="s" s="192">
        <v>133</v>
      </c>
      <c r="D49" s="61">
        <v>0.0002398706322335</v>
      </c>
      <c r="E49" s="62">
        <v>0.00273563122032454</v>
      </c>
      <c r="F49" s="62">
        <v>0</v>
      </c>
      <c r="G49" s="62">
        <v>0.00145305034991411</v>
      </c>
      <c r="H49" s="62">
        <v>0.0005218172949384261</v>
      </c>
      <c r="I49" s="62">
        <v>0.000581534136495934</v>
      </c>
      <c r="J49" s="62">
        <v>0.0276206402113068</v>
      </c>
      <c r="K49" s="136">
        <v>0.009773942910086561</v>
      </c>
      <c r="L49" s="62">
        <v>0.00141509093775679</v>
      </c>
      <c r="M49" s="62">
        <v>0.00131589275686256</v>
      </c>
      <c r="N49" s="62">
        <v>0.00277243234062106</v>
      </c>
      <c r="O49" s="62">
        <v>0.00185334816082829</v>
      </c>
      <c r="P49" s="62">
        <v>3.1933059258573e-05</v>
      </c>
      <c r="Q49" s="62">
        <v>0.000577864574071255</v>
      </c>
      <c r="R49" s="62">
        <v>3.04944121675506e-05</v>
      </c>
      <c r="S49" s="62">
        <v>7.20628518286844e-05</v>
      </c>
      <c r="T49" s="62">
        <v>5.18939754566616e-05</v>
      </c>
      <c r="U49" s="62">
        <v>0.0602983611883665</v>
      </c>
      <c r="V49" s="62">
        <v>0.00102658430813343</v>
      </c>
      <c r="W49" s="62">
        <v>0.00787803085669992</v>
      </c>
      <c r="X49" s="64">
        <v>0.000125059592061127</v>
      </c>
      <c r="Y49" s="62">
        <v>0.00566527664809219</v>
      </c>
      <c r="Z49" s="62">
        <v>0.0163531286339153</v>
      </c>
      <c r="AA49" s="62">
        <v>0.00271093559459642</v>
      </c>
      <c r="AB49" s="62">
        <v>3.50692591057009e-05</v>
      </c>
      <c r="AC49" s="65">
        <v>0.00589342956289263</v>
      </c>
      <c r="AD49" s="62">
        <v>0.000193305896559966</v>
      </c>
      <c r="AE49" s="62">
        <v>0.00331776729532338</v>
      </c>
      <c r="AF49" s="62">
        <v>0.0112912701796246</v>
      </c>
      <c r="AG49" s="62">
        <v>0.0032048504490187</v>
      </c>
      <c r="AH49" s="62">
        <v>0.019318398992379</v>
      </c>
      <c r="AI49" s="62">
        <v>0.08654239805134149</v>
      </c>
      <c r="AJ49" s="62">
        <v>0.0465080269919972</v>
      </c>
      <c r="AK49" s="62">
        <v>0.235206575381286</v>
      </c>
      <c r="AL49" s="62">
        <v>0.123084132356571</v>
      </c>
      <c r="AM49" s="62">
        <v>0.268527908386229</v>
      </c>
      <c r="AN49" s="62">
        <v>0.0162714017384406</v>
      </c>
      <c r="AO49" s="62">
        <v>0.000214926950181122</v>
      </c>
      <c r="AP49" s="62">
        <v>0.00361820837853174</v>
      </c>
      <c r="AQ49" s="62">
        <v>0.0154039580017456</v>
      </c>
      <c r="AR49" s="62">
        <v>0.00285064928599607</v>
      </c>
      <c r="AS49" s="62">
        <v>0.0504341563153634</v>
      </c>
      <c r="AT49" s="62">
        <v>2.25467369560396e-05</v>
      </c>
      <c r="AU49" s="62">
        <v>0.009404117735164639</v>
      </c>
      <c r="AV49" s="62">
        <v>0.00148246359941053</v>
      </c>
      <c r="AW49" s="62">
        <v>0.00129990144034554</v>
      </c>
      <c r="AX49" s="62">
        <v>0.0330696401196771</v>
      </c>
      <c r="AY49" s="62">
        <v>0.00118085286618244</v>
      </c>
      <c r="AZ49" s="62">
        <v>0.0235239012552944</v>
      </c>
      <c r="BA49" s="62">
        <v>0.00241628989361213</v>
      </c>
      <c r="BB49" s="62">
        <v>0.00229315806682461</v>
      </c>
      <c r="BC49" s="62">
        <v>0.0822375541921006</v>
      </c>
      <c r="BD49" s="62">
        <v>0.0486434462746968</v>
      </c>
      <c r="BE49" s="62">
        <v>0.26082642545214</v>
      </c>
      <c r="BF49" s="62">
        <v>9.59548668106054e-05</v>
      </c>
      <c r="BG49" s="62">
        <v>0.117208470657017</v>
      </c>
      <c r="BH49" s="62">
        <v>0.064540420945556</v>
      </c>
      <c r="BI49" s="62">
        <v>0.0111268084513033</v>
      </c>
      <c r="BJ49" s="62">
        <v>0.000239545953413322</v>
      </c>
      <c r="BK49" s="62">
        <v>0.0498725163768259</v>
      </c>
      <c r="BL49" s="62">
        <v>0.0447361960900151</v>
      </c>
      <c r="BM49" s="62">
        <v>0.00709563818431395</v>
      </c>
      <c r="BN49" s="62">
        <v>0.000500402833488286</v>
      </c>
      <c r="BO49" s="62">
        <v>0.138368199506127</v>
      </c>
      <c r="BP49" s="62">
        <v>0.104166667229084</v>
      </c>
      <c r="BQ49" s="62">
        <v>0.00523530599325819</v>
      </c>
      <c r="BR49" s="62">
        <v>0.008638032741089209</v>
      </c>
      <c r="BS49" s="62">
        <v>0.00491781744990746</v>
      </c>
      <c r="BT49" s="62">
        <v>0.0194685955093228</v>
      </c>
      <c r="BU49" s="62">
        <v>0.0221239701510227</v>
      </c>
      <c r="BV49" s="4">
        <v>2.10175615068956</v>
      </c>
      <c r="BW49" s="66">
        <v>6.28630644670443</v>
      </c>
      <c r="BX49" s="66">
        <v>2.07832112499485</v>
      </c>
      <c r="BY49" s="66">
        <v>0.521953974834986</v>
      </c>
      <c r="BZ49" s="66">
        <v>0.0024454057569516</v>
      </c>
      <c r="CA49" s="66">
        <v>0.0420543512564367</v>
      </c>
      <c r="CB49" s="66">
        <v>0</v>
      </c>
      <c r="CC49" s="62">
        <v>0.3</v>
      </c>
      <c r="CD49" s="4">
        <v>11.3328374542372</v>
      </c>
    </row>
    <row r="50" ht="19" customHeight="1">
      <c r="A50" t="s" s="58">
        <v>1</v>
      </c>
      <c r="B50" s="59">
        <v>46</v>
      </c>
      <c r="C50" t="s" s="192">
        <v>134</v>
      </c>
      <c r="D50" s="61">
        <v>0.00100949119034577</v>
      </c>
      <c r="E50" s="62">
        <v>1.93307045314657e-05</v>
      </c>
      <c r="F50" s="62">
        <v>3.90568234318612e-07</v>
      </c>
      <c r="G50" s="62">
        <v>2.37599800254002e-05</v>
      </c>
      <c r="H50" s="62">
        <v>3.50428295988804e-05</v>
      </c>
      <c r="I50" s="62">
        <v>0.00177478487651735</v>
      </c>
      <c r="J50" s="62">
        <v>0.0482375832553142</v>
      </c>
      <c r="K50" s="136">
        <v>0.0026954364953948</v>
      </c>
      <c r="L50" s="62">
        <v>0.00038056628662971</v>
      </c>
      <c r="M50" s="62">
        <v>0.000420572357920752</v>
      </c>
      <c r="N50" s="62">
        <v>0.000532927570165777</v>
      </c>
      <c r="O50" s="62">
        <v>0.000763147336627513</v>
      </c>
      <c r="P50" s="62">
        <v>0.000100830219221633</v>
      </c>
      <c r="Q50" s="62">
        <v>0.000359924113015838</v>
      </c>
      <c r="R50" s="62">
        <v>0.000748355525742072</v>
      </c>
      <c r="S50" s="62">
        <v>0.000244941215181721</v>
      </c>
      <c r="T50" s="62">
        <v>0.00348422973001855</v>
      </c>
      <c r="U50" s="62">
        <v>0.0233768080696556</v>
      </c>
      <c r="V50" s="62">
        <v>0.00105712813348745</v>
      </c>
      <c r="W50" s="62">
        <v>0.0239770258783105</v>
      </c>
      <c r="X50" s="64">
        <v>2.63140798609111e-05</v>
      </c>
      <c r="Y50" s="62">
        <v>0.00787673926068949</v>
      </c>
      <c r="Z50" s="62">
        <v>0.00549496060088763</v>
      </c>
      <c r="AA50" s="62">
        <v>0.00280071648040753</v>
      </c>
      <c r="AB50" s="62">
        <v>3.77685199040586e-05</v>
      </c>
      <c r="AC50" s="65">
        <v>0.0240709645779125</v>
      </c>
      <c r="AD50" s="62">
        <v>0.000114250354422524</v>
      </c>
      <c r="AE50" s="62">
        <v>0.00128828093136137</v>
      </c>
      <c r="AF50" s="62">
        <v>0.00780839712673576</v>
      </c>
      <c r="AG50" s="62">
        <v>0.00603326640077469</v>
      </c>
      <c r="AH50" s="62">
        <v>0.0218428112975555</v>
      </c>
      <c r="AI50" s="62">
        <v>0.0127974302267435</v>
      </c>
      <c r="AJ50" s="62">
        <v>0.0301269235639768</v>
      </c>
      <c r="AK50" s="62">
        <v>0.088840840028023</v>
      </c>
      <c r="AL50" s="62">
        <v>0.00772805013753376</v>
      </c>
      <c r="AM50" s="62">
        <v>0.00417324678147707</v>
      </c>
      <c r="AN50" s="62">
        <v>0.0176120589354222</v>
      </c>
      <c r="AO50" s="62">
        <v>0.00486278682107787</v>
      </c>
      <c r="AP50" s="62">
        <v>0.0045612710814146</v>
      </c>
      <c r="AQ50" s="62">
        <v>0.000203270657193668</v>
      </c>
      <c r="AR50" s="62">
        <v>0.00410419076719868</v>
      </c>
      <c r="AS50" s="62">
        <v>0.0405189998201437</v>
      </c>
      <c r="AT50" s="62">
        <v>0.00117945222166506</v>
      </c>
      <c r="AU50" s="62">
        <v>0.00159531548630786</v>
      </c>
      <c r="AV50" s="62">
        <v>9.75146122299898e-05</v>
      </c>
      <c r="AW50" s="62">
        <v>0.00169124683547145</v>
      </c>
      <c r="AX50" s="62">
        <v>0.00534536672429029</v>
      </c>
      <c r="AY50" s="62">
        <v>0.00216549364070727</v>
      </c>
      <c r="AZ50" s="62">
        <v>0.010158762639964</v>
      </c>
      <c r="BA50" s="62">
        <v>0.00177927451680792</v>
      </c>
      <c r="BB50" s="62">
        <v>0.0106367290882549</v>
      </c>
      <c r="BC50" s="62">
        <v>0.010763080979697</v>
      </c>
      <c r="BD50" s="62">
        <v>0.00465590924134031</v>
      </c>
      <c r="BE50" s="62">
        <v>0.09939406257537881</v>
      </c>
      <c r="BF50" s="62">
        <v>0.00120302126995503</v>
      </c>
      <c r="BG50" s="62">
        <v>0.0241995576812652</v>
      </c>
      <c r="BH50" s="62">
        <v>0.00495493311133664</v>
      </c>
      <c r="BI50" s="62">
        <v>0.0210418935268261</v>
      </c>
      <c r="BJ50" s="62">
        <v>1.97508865212868e-05</v>
      </c>
      <c r="BK50" s="62">
        <v>0.0142439018238187</v>
      </c>
      <c r="BL50" s="62">
        <v>0.0562068720071904</v>
      </c>
      <c r="BM50" s="62">
        <v>0.0106508280810681</v>
      </c>
      <c r="BN50" s="62">
        <v>0.00545109074946025</v>
      </c>
      <c r="BO50" s="62">
        <v>0.0210708471614418</v>
      </c>
      <c r="BP50" s="62">
        <v>0.0141464560534335</v>
      </c>
      <c r="BQ50" s="62">
        <v>0.00233063091454537</v>
      </c>
      <c r="BR50" s="62">
        <v>0.00155408095226513</v>
      </c>
      <c r="BS50" s="62">
        <v>0.000532910601987219</v>
      </c>
      <c r="BT50" s="62">
        <v>0.008542448678217169</v>
      </c>
      <c r="BU50" s="62">
        <v>0.0137475879608337</v>
      </c>
      <c r="BV50" s="4">
        <v>0.7515248348089369</v>
      </c>
      <c r="BW50" s="66">
        <v>7.0962997092173</v>
      </c>
      <c r="BX50" s="66">
        <v>0.115926443759011</v>
      </c>
      <c r="BY50" s="66">
        <v>0.149318974093618</v>
      </c>
      <c r="BZ50" s="66">
        <v>0.00679196446961895</v>
      </c>
      <c r="CA50" s="66">
        <v>0.06332051446961889</v>
      </c>
      <c r="CB50" s="66">
        <v>-2.32681966987272e-05</v>
      </c>
      <c r="CC50" s="62">
        <v>0</v>
      </c>
      <c r="CD50" s="4">
        <v>8.18315917262141</v>
      </c>
    </row>
    <row r="51" ht="19" customHeight="1">
      <c r="A51" t="s" s="58">
        <v>1</v>
      </c>
      <c r="B51" s="59">
        <v>47</v>
      </c>
      <c r="C51" t="s" s="192">
        <v>135</v>
      </c>
      <c r="D51" s="61">
        <v>0.0151500030795323</v>
      </c>
      <c r="E51" s="62">
        <v>0.00071843963850808</v>
      </c>
      <c r="F51" s="62">
        <v>7.33480009141786e-06</v>
      </c>
      <c r="G51" s="62">
        <v>0.000799332918144552</v>
      </c>
      <c r="H51" s="62">
        <v>0.00117385921858205</v>
      </c>
      <c r="I51" s="62">
        <v>0.0109712267877074</v>
      </c>
      <c r="J51" s="62">
        <v>0.35014217982948</v>
      </c>
      <c r="K51" s="136">
        <v>0.0219649096485037</v>
      </c>
      <c r="L51" s="62">
        <v>0.00282519543886119</v>
      </c>
      <c r="M51" s="62">
        <v>0.00915411705682422</v>
      </c>
      <c r="N51" s="62">
        <v>0.008209610103213321</v>
      </c>
      <c r="O51" s="62">
        <v>0.00561992483955283</v>
      </c>
      <c r="P51" s="62">
        <v>0.00100745844240016</v>
      </c>
      <c r="Q51" s="62">
        <v>0.00347571105719272</v>
      </c>
      <c r="R51" s="62">
        <v>0.00077938445335049</v>
      </c>
      <c r="S51" s="62">
        <v>0.00261502483624911</v>
      </c>
      <c r="T51" s="62">
        <v>0.0780715763512457</v>
      </c>
      <c r="U51" s="62">
        <v>0.230833682684922</v>
      </c>
      <c r="V51" s="62">
        <v>0.009386421335159279</v>
      </c>
      <c r="W51" s="62">
        <v>0.273610226011528</v>
      </c>
      <c r="X51" s="64">
        <v>0.000795213827669475</v>
      </c>
      <c r="Y51" s="62">
        <v>0.140639005393424</v>
      </c>
      <c r="Z51" s="62">
        <v>0.0577949996284809</v>
      </c>
      <c r="AA51" s="62">
        <v>0.0450404433711363</v>
      </c>
      <c r="AB51" s="62">
        <v>0.00121101851520817</v>
      </c>
      <c r="AC51" s="65">
        <v>0.286385903187793</v>
      </c>
      <c r="AD51" s="62">
        <v>0.00121740250315827</v>
      </c>
      <c r="AE51" s="62">
        <v>0.0237136951571218</v>
      </c>
      <c r="AF51" s="62">
        <v>0.0651816223233288</v>
      </c>
      <c r="AG51" s="62">
        <v>0.0802190107240867</v>
      </c>
      <c r="AH51" s="62">
        <v>0.342231432981661</v>
      </c>
      <c r="AI51" s="62">
        <v>0.197105571390354</v>
      </c>
      <c r="AJ51" s="62">
        <v>0.355890031958232</v>
      </c>
      <c r="AK51" s="62">
        <v>0.704761953734931</v>
      </c>
      <c r="AL51" s="62">
        <v>0.0421226171428635</v>
      </c>
      <c r="AM51" s="62">
        <v>0.0575954521280141</v>
      </c>
      <c r="AN51" s="62">
        <v>0.158360260241286</v>
      </c>
      <c r="AO51" s="62">
        <v>0.0595084383543299</v>
      </c>
      <c r="AP51" s="62">
        <v>0.0367798745716989</v>
      </c>
      <c r="AQ51" s="62">
        <v>0.00445863990832022</v>
      </c>
      <c r="AR51" s="62">
        <v>0.031397497634472</v>
      </c>
      <c r="AS51" s="62">
        <v>0.458953301839446</v>
      </c>
      <c r="AT51" s="62">
        <v>0.01182741282679</v>
      </c>
      <c r="AU51" s="62">
        <v>0.00239326833757402</v>
      </c>
      <c r="AV51" s="62">
        <v>0.00776751245259616</v>
      </c>
      <c r="AW51" s="62">
        <v>0.0265475928982682</v>
      </c>
      <c r="AX51" s="62">
        <v>0.287913289278482</v>
      </c>
      <c r="AY51" s="62">
        <v>0.00111064746598269</v>
      </c>
      <c r="AZ51" s="62">
        <v>0.0650238315608889</v>
      </c>
      <c r="BA51" s="62">
        <v>0.0110430221028053</v>
      </c>
      <c r="BB51" s="62">
        <v>0.0799066743763075</v>
      </c>
      <c r="BC51" s="62">
        <v>0.161524291990211</v>
      </c>
      <c r="BD51" s="62">
        <v>0.0610965854457733</v>
      </c>
      <c r="BE51" s="62">
        <v>0.635816470608351</v>
      </c>
      <c r="BF51" s="62">
        <v>0.0115787181010432</v>
      </c>
      <c r="BG51" s="62">
        <v>0.317920248672052</v>
      </c>
      <c r="BH51" s="62">
        <v>0.0763259954637121</v>
      </c>
      <c r="BI51" s="62">
        <v>0.248522237278833</v>
      </c>
      <c r="BJ51" s="62">
        <v>0.000361538037737541</v>
      </c>
      <c r="BK51" s="62">
        <v>0.127075256919163</v>
      </c>
      <c r="BL51" s="62">
        <v>0.649501207870097</v>
      </c>
      <c r="BM51" s="62">
        <v>0.0705788819919259</v>
      </c>
      <c r="BN51" s="62">
        <v>0.016027607793492</v>
      </c>
      <c r="BO51" s="62">
        <v>0.44172499408529</v>
      </c>
      <c r="BP51" s="62">
        <v>0.134418154391415</v>
      </c>
      <c r="BQ51" s="62">
        <v>0.00593567539407439</v>
      </c>
      <c r="BR51" s="62">
        <v>0.0142834860650799</v>
      </c>
      <c r="BS51" s="62">
        <v>0.00490379321230305</v>
      </c>
      <c r="BT51" s="62">
        <v>0.204524418714635</v>
      </c>
      <c r="BU51" s="62">
        <v>0.162228588784041</v>
      </c>
      <c r="BV51" s="4">
        <v>8.01576040716699</v>
      </c>
      <c r="BW51" s="66">
        <v>46.8451859489907</v>
      </c>
      <c r="BX51" s="66">
        <v>0.371457462883625</v>
      </c>
      <c r="BY51" s="66">
        <v>2.88070760747351</v>
      </c>
      <c r="BZ51" s="66">
        <v>1.55117601342945</v>
      </c>
      <c r="CA51" s="66">
        <v>1.44995066480947</v>
      </c>
      <c r="CB51" s="66">
        <v>0</v>
      </c>
      <c r="CC51" s="62">
        <v>1.5</v>
      </c>
      <c r="CD51" s="4">
        <v>62.6142381047538</v>
      </c>
    </row>
    <row r="52" ht="19" customHeight="1">
      <c r="A52" t="s" s="58">
        <v>1</v>
      </c>
      <c r="B52" s="59">
        <v>48</v>
      </c>
      <c r="C52" t="s" s="192">
        <v>136</v>
      </c>
      <c r="D52" s="61">
        <v>8.959023105996509e-05</v>
      </c>
      <c r="E52" s="62">
        <v>7.21915559296251e-05</v>
      </c>
      <c r="F52" s="62">
        <v>2.93059720800885e-07</v>
      </c>
      <c r="G52" s="62">
        <v>3.81824295507338e-06</v>
      </c>
      <c r="H52" s="62">
        <v>5.26032465328499e-06</v>
      </c>
      <c r="I52" s="62">
        <v>6.00140447657502e-05</v>
      </c>
      <c r="J52" s="62">
        <v>0.00182426015887776</v>
      </c>
      <c r="K52" s="136">
        <v>0.000201841694337971</v>
      </c>
      <c r="L52" s="62">
        <v>4.21059415723259e-05</v>
      </c>
      <c r="M52" s="62">
        <v>1.90674995894433e-05</v>
      </c>
      <c r="N52" s="62">
        <v>1.44828184833718e-05</v>
      </c>
      <c r="O52" s="62">
        <v>1.59684038756376e-05</v>
      </c>
      <c r="P52" s="62">
        <v>1.64526236981323e-06</v>
      </c>
      <c r="Q52" s="62">
        <v>6.32568624807887e-07</v>
      </c>
      <c r="R52" s="62">
        <v>2.51723417014238e-06</v>
      </c>
      <c r="S52" s="62">
        <v>2.65362628307451e-06</v>
      </c>
      <c r="T52" s="62">
        <v>6.40858859902913e-05</v>
      </c>
      <c r="U52" s="62">
        <v>0.000263650594211755</v>
      </c>
      <c r="V52" s="62">
        <v>1.66014014510716e-05</v>
      </c>
      <c r="W52" s="62">
        <v>0.000454034630410553</v>
      </c>
      <c r="X52" s="64">
        <v>0.000146848768530859</v>
      </c>
      <c r="Y52" s="62">
        <v>0.000219249326019381</v>
      </c>
      <c r="Z52" s="62">
        <v>6.4185857887404e-05</v>
      </c>
      <c r="AA52" s="62">
        <v>8.64475402114843e-05</v>
      </c>
      <c r="AB52" s="62">
        <v>5.14354150329881e-06</v>
      </c>
      <c r="AC52" s="65">
        <v>0.000128688228857528</v>
      </c>
      <c r="AD52" s="62">
        <v>7.62856888092686e-07</v>
      </c>
      <c r="AE52" s="62">
        <v>4.03339359279107e-05</v>
      </c>
      <c r="AF52" s="62">
        <v>5.845708601642759e-07</v>
      </c>
      <c r="AG52" s="62">
        <v>6.91846172762863e-05</v>
      </c>
      <c r="AH52" s="62">
        <v>0.00031031222499935</v>
      </c>
      <c r="AI52" s="62">
        <v>0.000339921383887286</v>
      </c>
      <c r="AJ52" s="62">
        <v>0.000135815698419501</v>
      </c>
      <c r="AK52" s="62">
        <v>0.000103119738601813</v>
      </c>
      <c r="AL52" s="62">
        <v>2.11738210834698e-05</v>
      </c>
      <c r="AM52" s="62">
        <v>3.79122120173492e-05</v>
      </c>
      <c r="AN52" s="62">
        <v>0.000160894626097929</v>
      </c>
      <c r="AO52" s="62">
        <v>0.000115361371210547</v>
      </c>
      <c r="AP52" s="62">
        <v>8.36539639821732e-05</v>
      </c>
      <c r="AQ52" s="62">
        <v>5.06234278536208e-06</v>
      </c>
      <c r="AR52" s="62">
        <v>1.70461652041137e-05</v>
      </c>
      <c r="AS52" s="62">
        <v>5.83919160070654e-05</v>
      </c>
      <c r="AT52" s="62">
        <v>4.15792734423543e-06</v>
      </c>
      <c r="AU52" s="62">
        <v>3.91087230883127e-07</v>
      </c>
      <c r="AV52" s="62">
        <v>0</v>
      </c>
      <c r="AW52" s="62">
        <v>1.93835742307402e-05</v>
      </c>
      <c r="AX52" s="62">
        <v>3.79268821196286e-05</v>
      </c>
      <c r="AY52" s="62">
        <v>1.02278637893781e-06</v>
      </c>
      <c r="AZ52" s="62">
        <v>0.000324118626784879</v>
      </c>
      <c r="BA52" s="62">
        <v>0.000175461844169615</v>
      </c>
      <c r="BB52" s="62">
        <v>5.43914170804949e-05</v>
      </c>
      <c r="BC52" s="62">
        <v>0.000226020450912466</v>
      </c>
      <c r="BD52" s="62">
        <v>0.000126507275313651</v>
      </c>
      <c r="BE52" s="62">
        <v>0.0317458063708807</v>
      </c>
      <c r="BF52" s="62">
        <v>5.2348088277675e-05</v>
      </c>
      <c r="BG52" s="62">
        <v>0.00305946691839467</v>
      </c>
      <c r="BH52" s="62">
        <v>0.000126082139669888</v>
      </c>
      <c r="BI52" s="62">
        <v>0.0106475614440312</v>
      </c>
      <c r="BJ52" s="62">
        <v>1.54093529016874e-06</v>
      </c>
      <c r="BK52" s="62">
        <v>0.00585273669590446</v>
      </c>
      <c r="BL52" s="62">
        <v>0.0264271598311244</v>
      </c>
      <c r="BM52" s="62">
        <v>0.00282768511186239</v>
      </c>
      <c r="BN52" s="62">
        <v>0.000797727744530044</v>
      </c>
      <c r="BO52" s="62">
        <v>0.000231400095196613</v>
      </c>
      <c r="BP52" s="62">
        <v>0.00010847807941271</v>
      </c>
      <c r="BQ52" s="62">
        <v>3.04099405312564e-06</v>
      </c>
      <c r="BR52" s="62">
        <v>8.35741072484694e-06</v>
      </c>
      <c r="BS52" s="62">
        <v>0.000641784553695698</v>
      </c>
      <c r="BT52" s="62">
        <v>0.000502031365314381</v>
      </c>
      <c r="BU52" s="62">
        <v>7.39976394480133e-05</v>
      </c>
      <c r="BV52" s="4">
        <v>0.0893813971769674</v>
      </c>
      <c r="BW52" s="66">
        <v>1.39123316168898</v>
      </c>
      <c r="BX52" s="66">
        <v>3.49599577754892</v>
      </c>
      <c r="BY52" s="66">
        <v>0.0173770950563505</v>
      </c>
      <c r="BZ52" s="66">
        <v>0.000854742605561277</v>
      </c>
      <c r="CA52" s="66">
        <v>0.00731949858908342</v>
      </c>
      <c r="CB52" s="66">
        <v>0</v>
      </c>
      <c r="CC52" s="62">
        <v>1</v>
      </c>
      <c r="CD52" s="4">
        <v>6.00216167266587</v>
      </c>
    </row>
    <row r="53" ht="19" customHeight="1">
      <c r="A53" t="s" s="58">
        <v>1</v>
      </c>
      <c r="B53" s="59">
        <v>49</v>
      </c>
      <c r="C53" t="s" s="192">
        <v>137</v>
      </c>
      <c r="D53" s="61">
        <v>0.604128752653519</v>
      </c>
      <c r="E53" s="62">
        <v>0.0226759486335513</v>
      </c>
      <c r="F53" s="62">
        <v>0.000378997233923242</v>
      </c>
      <c r="G53" s="62">
        <v>0.0215155019388828</v>
      </c>
      <c r="H53" s="62">
        <v>0.0194045418750845</v>
      </c>
      <c r="I53" s="62">
        <v>0.262987871089115</v>
      </c>
      <c r="J53" s="62">
        <v>23.5444919012216</v>
      </c>
      <c r="K53" s="136">
        <v>0.29774770887502</v>
      </c>
      <c r="L53" s="62">
        <v>0.198202413606572</v>
      </c>
      <c r="M53" s="62">
        <v>0.174573476830426</v>
      </c>
      <c r="N53" s="62">
        <v>0.031041654880623</v>
      </c>
      <c r="O53" s="62">
        <v>0.0548495403097122</v>
      </c>
      <c r="P53" s="62">
        <v>0.00340929496205023</v>
      </c>
      <c r="Q53" s="62">
        <v>0.00288160947478377</v>
      </c>
      <c r="R53" s="62">
        <v>0.000682504049482881</v>
      </c>
      <c r="S53" s="62">
        <v>0.00258311634288981</v>
      </c>
      <c r="T53" s="62">
        <v>0.00865596370259678</v>
      </c>
      <c r="U53" s="62">
        <v>0.498996116881465</v>
      </c>
      <c r="V53" s="62">
        <v>0.00570409386642116</v>
      </c>
      <c r="W53" s="62">
        <v>0.227935862223455</v>
      </c>
      <c r="X53" s="64">
        <v>0.174009211056937</v>
      </c>
      <c r="Y53" s="62">
        <v>0.132951260084933</v>
      </c>
      <c r="Z53" s="62">
        <v>0.105617673152461</v>
      </c>
      <c r="AA53" s="62">
        <v>0.0561643444094128</v>
      </c>
      <c r="AB53" s="62">
        <v>0.00153231849623912</v>
      </c>
      <c r="AC53" s="65">
        <v>6.75059222362416</v>
      </c>
      <c r="AD53" s="62">
        <v>0.0147993397824696</v>
      </c>
      <c r="AE53" s="62">
        <v>0.813667300301198</v>
      </c>
      <c r="AF53" s="62">
        <v>0.07035954853240289</v>
      </c>
      <c r="AG53" s="62">
        <v>0.267680798411613</v>
      </c>
      <c r="AH53" s="62">
        <v>0.93875708437519</v>
      </c>
      <c r="AI53" s="62">
        <v>0.878135369817995</v>
      </c>
      <c r="AJ53" s="62">
        <v>0.6840621589811861</v>
      </c>
      <c r="AK53" s="62">
        <v>0.766118439840999</v>
      </c>
      <c r="AL53" s="62">
        <v>0.321457178103215</v>
      </c>
      <c r="AM53" s="62">
        <v>0.398183030747331</v>
      </c>
      <c r="AN53" s="62">
        <v>0.342986677924807</v>
      </c>
      <c r="AO53" s="62">
        <v>0.620778508942086</v>
      </c>
      <c r="AP53" s="62">
        <v>0.881013995565619</v>
      </c>
      <c r="AQ53" s="62">
        <v>0.0190653407456472</v>
      </c>
      <c r="AR53" s="62">
        <v>0.0170763033580631</v>
      </c>
      <c r="AS53" s="62">
        <v>3.45890090194317</v>
      </c>
      <c r="AT53" s="62">
        <v>0.0204744045841583</v>
      </c>
      <c r="AU53" s="62">
        <v>0.00630268416863391</v>
      </c>
      <c r="AV53" s="62">
        <v>0.0105448293233334</v>
      </c>
      <c r="AW53" s="62">
        <v>0.00106848775855258</v>
      </c>
      <c r="AX53" s="62">
        <v>0.0526297814590796</v>
      </c>
      <c r="AY53" s="62">
        <v>6.64101910316204e-06</v>
      </c>
      <c r="AZ53" s="62">
        <v>0.998456341283094</v>
      </c>
      <c r="BA53" s="62">
        <v>0.483089417029068</v>
      </c>
      <c r="BB53" s="62">
        <v>0.209419378804055</v>
      </c>
      <c r="BC53" s="62">
        <v>0.89404181922795</v>
      </c>
      <c r="BD53" s="62">
        <v>9.043547433075179</v>
      </c>
      <c r="BE53" s="62">
        <v>3.14006763601682</v>
      </c>
      <c r="BF53" s="62">
        <v>0.00567895970246292</v>
      </c>
      <c r="BG53" s="62">
        <v>0.6903198293610781</v>
      </c>
      <c r="BH53" s="62">
        <v>0.143716010645369</v>
      </c>
      <c r="BI53" s="62">
        <v>0.881259849465894</v>
      </c>
      <c r="BJ53" s="62">
        <v>0.0024294266243178</v>
      </c>
      <c r="BK53" s="62">
        <v>0.207564833785876</v>
      </c>
      <c r="BL53" s="62">
        <v>1.46017091415859</v>
      </c>
      <c r="BM53" s="62">
        <v>0.125139481404626</v>
      </c>
      <c r="BN53" s="62">
        <v>0.0266463828140623</v>
      </c>
      <c r="BO53" s="62">
        <v>1.53965391470697</v>
      </c>
      <c r="BP53" s="62">
        <v>0.14121536059015</v>
      </c>
      <c r="BQ53" s="62">
        <v>0.00271913622673</v>
      </c>
      <c r="BR53" s="62">
        <v>0.0146599098945937</v>
      </c>
      <c r="BS53" s="62">
        <v>0.00382741595193514</v>
      </c>
      <c r="BT53" s="62">
        <v>0.123044901417451</v>
      </c>
      <c r="BU53" s="62">
        <v>0.1805298422525</v>
      </c>
      <c r="BV53" s="4">
        <v>64.1049809015999</v>
      </c>
      <c r="BW53" s="66">
        <v>115.572545390206</v>
      </c>
      <c r="BX53" s="66">
        <v>0.269133159485067</v>
      </c>
      <c r="BY53" s="66">
        <v>3.41346165497553</v>
      </c>
      <c r="BZ53" s="66">
        <v>0.0586840657569516</v>
      </c>
      <c r="CA53" s="66">
        <v>1.4977950538208</v>
      </c>
      <c r="CB53" s="66">
        <v>0</v>
      </c>
      <c r="CC53" s="62">
        <v>7.6</v>
      </c>
      <c r="CD53" s="4">
        <v>192.516600225844</v>
      </c>
    </row>
    <row r="54" ht="19" customHeight="1">
      <c r="A54" t="s" s="58">
        <v>1</v>
      </c>
      <c r="B54" s="59">
        <v>50</v>
      </c>
      <c r="C54" t="s" s="192">
        <v>138</v>
      </c>
      <c r="D54" s="61">
        <v>0.0188860964303099</v>
      </c>
      <c r="E54" s="62">
        <v>0.00177923643423939</v>
      </c>
      <c r="F54" s="62">
        <v>2.14585013621529e-05</v>
      </c>
      <c r="G54" s="62">
        <v>0.00154413350918719</v>
      </c>
      <c r="H54" s="62">
        <v>0.000787116442813917</v>
      </c>
      <c r="I54" s="62">
        <v>0.00521549315976395</v>
      </c>
      <c r="J54" s="62">
        <v>0.358276454537685</v>
      </c>
      <c r="K54" s="136">
        <v>0.0123076939700426</v>
      </c>
      <c r="L54" s="62">
        <v>0.0117705974745031</v>
      </c>
      <c r="M54" s="62">
        <v>0.00492196779267749</v>
      </c>
      <c r="N54" s="62">
        <v>0.00218062174927308</v>
      </c>
      <c r="O54" s="62">
        <v>0.000700565690527872</v>
      </c>
      <c r="P54" s="62">
        <v>0.00078387334023127</v>
      </c>
      <c r="Q54" s="62">
        <v>0.00076175098214853</v>
      </c>
      <c r="R54" s="62">
        <v>8.05763996193434e-05</v>
      </c>
      <c r="S54" s="62">
        <v>0.00020876800929877</v>
      </c>
      <c r="T54" s="62">
        <v>0.00157889758474427</v>
      </c>
      <c r="U54" s="62">
        <v>0.0271590929283913</v>
      </c>
      <c r="V54" s="62">
        <v>0.000797629130367244</v>
      </c>
      <c r="W54" s="62">
        <v>0.0230998112457483</v>
      </c>
      <c r="X54" s="64">
        <v>0.000599482780393996</v>
      </c>
      <c r="Y54" s="62">
        <v>0.0192351783888514</v>
      </c>
      <c r="Z54" s="62">
        <v>0.00312287932011288</v>
      </c>
      <c r="AA54" s="62">
        <v>0.00821664996086934</v>
      </c>
      <c r="AB54" s="62">
        <v>0.00033711349862704</v>
      </c>
      <c r="AC54" s="65">
        <v>0.0432687574794322</v>
      </c>
      <c r="AD54" s="62">
        <v>6.6230761288954e-05</v>
      </c>
      <c r="AE54" s="62">
        <v>0.00483953290315263</v>
      </c>
      <c r="AF54" s="62">
        <v>0.009114535840220039</v>
      </c>
      <c r="AG54" s="62">
        <v>0.0137882164467317</v>
      </c>
      <c r="AH54" s="62">
        <v>0.0663618046116258</v>
      </c>
      <c r="AI54" s="62">
        <v>0.104286978514658</v>
      </c>
      <c r="AJ54" s="62">
        <v>0.0438893379036616</v>
      </c>
      <c r="AK54" s="62">
        <v>0.07195198536673381</v>
      </c>
      <c r="AL54" s="62">
        <v>0.009147014846121029</v>
      </c>
      <c r="AM54" s="62">
        <v>0.0432829473697155</v>
      </c>
      <c r="AN54" s="62">
        <v>0.0396769595678677</v>
      </c>
      <c r="AO54" s="62">
        <v>0.0258673120578877</v>
      </c>
      <c r="AP54" s="62">
        <v>0.0143379758341943</v>
      </c>
      <c r="AQ54" s="62">
        <v>0.00251146195974032</v>
      </c>
      <c r="AR54" s="62">
        <v>0.0152649513090037</v>
      </c>
      <c r="AS54" s="62">
        <v>0.0356994342928591</v>
      </c>
      <c r="AT54" s="62">
        <v>0.000412772763803736</v>
      </c>
      <c r="AU54" s="62">
        <v>0.000524521157255147</v>
      </c>
      <c r="AV54" s="62">
        <v>0.000161394512152047</v>
      </c>
      <c r="AW54" s="62">
        <v>5.40160479425625e-05</v>
      </c>
      <c r="AX54" s="62">
        <v>0.00168417798862108</v>
      </c>
      <c r="AY54" s="62">
        <v>0.000144214437531781</v>
      </c>
      <c r="AZ54" s="62">
        <v>0.0655289761006002</v>
      </c>
      <c r="BA54" s="62">
        <v>0.008395278642361909</v>
      </c>
      <c r="BB54" s="62">
        <v>0.00802862488878596</v>
      </c>
      <c r="BC54" s="62">
        <v>0.0646328479241941</v>
      </c>
      <c r="BD54" s="62">
        <v>0.351644700249075</v>
      </c>
      <c r="BE54" s="62">
        <v>0.171769429714972</v>
      </c>
      <c r="BF54" s="62">
        <v>0.000912551469437458</v>
      </c>
      <c r="BG54" s="62">
        <v>0.0486560425109274</v>
      </c>
      <c r="BH54" s="62">
        <v>0.016797760012384</v>
      </c>
      <c r="BI54" s="62">
        <v>0.0692408704914549</v>
      </c>
      <c r="BJ54" s="62">
        <v>1.7627364611281e-05</v>
      </c>
      <c r="BK54" s="62">
        <v>0.0127699080819955</v>
      </c>
      <c r="BL54" s="62">
        <v>0.0417976794537586</v>
      </c>
      <c r="BM54" s="62">
        <v>0.00225331518794286</v>
      </c>
      <c r="BN54" s="62">
        <v>0.00140787140759241</v>
      </c>
      <c r="BO54" s="62">
        <v>0.08282509907290871</v>
      </c>
      <c r="BP54" s="62">
        <v>0.0209750640866947</v>
      </c>
      <c r="BQ54" s="62">
        <v>0.000437514042611858</v>
      </c>
      <c r="BR54" s="62">
        <v>0.00194455822118062</v>
      </c>
      <c r="BS54" s="62">
        <v>0.000458048348988854</v>
      </c>
      <c r="BT54" s="62">
        <v>0.0206306651506845</v>
      </c>
      <c r="BU54" s="62">
        <v>0.0185655238768753</v>
      </c>
      <c r="BV54" s="4">
        <v>2.06039962953403</v>
      </c>
      <c r="BW54" s="66">
        <v>128.592728739454</v>
      </c>
      <c r="BX54" s="66">
        <v>0.00359481512873326</v>
      </c>
      <c r="BY54" s="66">
        <v>0.616968878623571</v>
      </c>
      <c r="BZ54" s="66">
        <v>0.0587548216065911</v>
      </c>
      <c r="CA54" s="66">
        <v>0.244124698486097</v>
      </c>
      <c r="CB54" s="66">
        <v>0</v>
      </c>
      <c r="CC54" s="62">
        <v>1</v>
      </c>
      <c r="CD54" s="4">
        <v>132.576571582833</v>
      </c>
    </row>
    <row r="55" ht="19" customHeight="1">
      <c r="A55" t="s" s="58">
        <v>1</v>
      </c>
      <c r="B55" s="59">
        <v>51</v>
      </c>
      <c r="C55" t="s" s="192">
        <v>139</v>
      </c>
      <c r="D55" s="61">
        <v>0.568659091072327</v>
      </c>
      <c r="E55" s="62">
        <v>0.00851850096494209</v>
      </c>
      <c r="F55" s="62">
        <v>2.75328654314985e-07</v>
      </c>
      <c r="G55" s="62">
        <v>0.019411637440523</v>
      </c>
      <c r="H55" s="62">
        <v>0.0162081116228775</v>
      </c>
      <c r="I55" s="62">
        <v>0.114109837114951</v>
      </c>
      <c r="J55" s="62">
        <v>6.09418496278283</v>
      </c>
      <c r="K55" s="136">
        <v>0.346479662838733</v>
      </c>
      <c r="L55" s="62">
        <v>0.155797318751997</v>
      </c>
      <c r="M55" s="62">
        <v>0.06688872832368629</v>
      </c>
      <c r="N55" s="62">
        <v>0.0242280769715722</v>
      </c>
      <c r="O55" s="62">
        <v>0.0346061553307186</v>
      </c>
      <c r="P55" s="62">
        <v>0.00343556307053748</v>
      </c>
      <c r="Q55" s="62">
        <v>0.008821916712143449</v>
      </c>
      <c r="R55" s="62">
        <v>0.00187373794750575</v>
      </c>
      <c r="S55" s="62">
        <v>0.00442276255357611</v>
      </c>
      <c r="T55" s="62">
        <v>0.105516119173472</v>
      </c>
      <c r="U55" s="62">
        <v>0.574547609174903</v>
      </c>
      <c r="V55" s="62">
        <v>0.0140525160006871</v>
      </c>
      <c r="W55" s="62">
        <v>0.601051225222296</v>
      </c>
      <c r="X55" s="64">
        <v>0.0184290133935975</v>
      </c>
      <c r="Y55" s="62">
        <v>0.23442100158751</v>
      </c>
      <c r="Z55" s="62">
        <v>0.0450691254428404</v>
      </c>
      <c r="AA55" s="62">
        <v>0.0613461308092805</v>
      </c>
      <c r="AB55" s="62">
        <v>0.00321370788061869</v>
      </c>
      <c r="AC55" s="65">
        <v>6.05614792686552</v>
      </c>
      <c r="AD55" s="62">
        <v>0.0191981638106793</v>
      </c>
      <c r="AE55" s="62">
        <v>0.40929226088927</v>
      </c>
      <c r="AF55" s="62">
        <v>2.85877489740209</v>
      </c>
      <c r="AG55" s="62">
        <v>0.205670161462935</v>
      </c>
      <c r="AH55" s="62">
        <v>0.401369493058336</v>
      </c>
      <c r="AI55" s="62">
        <v>1.21997326143219</v>
      </c>
      <c r="AJ55" s="62">
        <v>0.583027304344955</v>
      </c>
      <c r="AK55" s="62">
        <v>0.829755036149992</v>
      </c>
      <c r="AL55" s="62">
        <v>0.462153777282495</v>
      </c>
      <c r="AM55" s="62">
        <v>0.525598592366912</v>
      </c>
      <c r="AN55" s="62">
        <v>0.642294033890251</v>
      </c>
      <c r="AO55" s="62">
        <v>0.505067478262911</v>
      </c>
      <c r="AP55" s="62">
        <v>0.991102280280179</v>
      </c>
      <c r="AQ55" s="62">
        <v>0.00773209838939622</v>
      </c>
      <c r="AR55" s="62">
        <v>0.025697906461076</v>
      </c>
      <c r="AS55" s="62">
        <v>1.88702914361347</v>
      </c>
      <c r="AT55" s="62">
        <v>0.000258437126562089</v>
      </c>
      <c r="AU55" s="62">
        <v>0.00630827044560618</v>
      </c>
      <c r="AV55" s="62">
        <v>0.000155718894887014</v>
      </c>
      <c r="AW55" s="62">
        <v>0.000932103569281773</v>
      </c>
      <c r="AX55" s="62">
        <v>0.0207442287969566</v>
      </c>
      <c r="AY55" s="62">
        <v>0.000322578800309076</v>
      </c>
      <c r="AZ55" s="62">
        <v>0.0725371605284181</v>
      </c>
      <c r="BA55" s="62">
        <v>0.400799863135197</v>
      </c>
      <c r="BB55" s="62">
        <v>0.160870258205389</v>
      </c>
      <c r="BC55" s="62">
        <v>0.56405577609049</v>
      </c>
      <c r="BD55" s="62">
        <v>1.26244625317313</v>
      </c>
      <c r="BE55" s="62">
        <v>1.88824028253838</v>
      </c>
      <c r="BF55" s="62">
        <v>0.00769602836169734</v>
      </c>
      <c r="BG55" s="62">
        <v>0.814090145181799</v>
      </c>
      <c r="BH55" s="62">
        <v>0.095564881694058</v>
      </c>
      <c r="BI55" s="62">
        <v>1.42632696955034</v>
      </c>
      <c r="BJ55" s="62">
        <v>2.08493194919603e-05</v>
      </c>
      <c r="BK55" s="62">
        <v>0.0793894536865508</v>
      </c>
      <c r="BL55" s="62">
        <v>1.55836022779771</v>
      </c>
      <c r="BM55" s="62">
        <v>0.161264676009303</v>
      </c>
      <c r="BN55" s="62">
        <v>0.0304072060303163</v>
      </c>
      <c r="BO55" s="62">
        <v>2.07612122585233</v>
      </c>
      <c r="BP55" s="62">
        <v>0.161445189574548</v>
      </c>
      <c r="BQ55" s="62">
        <v>0.0036527241364048</v>
      </c>
      <c r="BR55" s="62">
        <v>0.0220290702925246</v>
      </c>
      <c r="BS55" s="62">
        <v>0.00575314693885471</v>
      </c>
      <c r="BT55" s="62">
        <v>0.307430446492389</v>
      </c>
      <c r="BU55" s="62">
        <v>0.023165237589525</v>
      </c>
      <c r="BV55" s="4">
        <v>37.9055650132879</v>
      </c>
      <c r="BW55" s="66">
        <v>8.236486339618949</v>
      </c>
      <c r="BX55" s="66">
        <v>0.00334463199794027</v>
      </c>
      <c r="BY55" s="66">
        <v>0.529478906544832</v>
      </c>
      <c r="BZ55" s="66">
        <v>0.0283587654067971</v>
      </c>
      <c r="CA55" s="66">
        <v>0.221776000628218</v>
      </c>
      <c r="CB55" s="66">
        <v>5.41557781033012e-06</v>
      </c>
      <c r="CC55" s="62">
        <v>2.2</v>
      </c>
      <c r="CD55" s="4">
        <v>49.1250150730624</v>
      </c>
    </row>
    <row r="56" ht="19" customHeight="1">
      <c r="A56" t="s" s="58">
        <v>1</v>
      </c>
      <c r="B56" s="59">
        <v>52</v>
      </c>
      <c r="C56" t="s" s="192">
        <v>140</v>
      </c>
      <c r="D56" s="61">
        <v>0.488882807985499</v>
      </c>
      <c r="E56" s="62">
        <v>0.225041386609845</v>
      </c>
      <c r="F56" s="62">
        <v>0.00460375773913302</v>
      </c>
      <c r="G56" s="62">
        <v>0.177141939926785</v>
      </c>
      <c r="H56" s="62">
        <v>0.140274711847054</v>
      </c>
      <c r="I56" s="62">
        <v>0.829520783765909</v>
      </c>
      <c r="J56" s="62">
        <v>58.2830346404536</v>
      </c>
      <c r="K56" s="136">
        <v>2.72428910633014</v>
      </c>
      <c r="L56" s="62">
        <v>0.516877986272758</v>
      </c>
      <c r="M56" s="62">
        <v>0.08689721779373941</v>
      </c>
      <c r="N56" s="62">
        <v>0.051854140261107</v>
      </c>
      <c r="O56" s="62">
        <v>0.030270126195571</v>
      </c>
      <c r="P56" s="62">
        <v>0.00465187841857166</v>
      </c>
      <c r="Q56" s="62">
        <v>0.0239094181864069</v>
      </c>
      <c r="R56" s="62">
        <v>0.0101470329217567</v>
      </c>
      <c r="S56" s="62">
        <v>0.0194872924137711</v>
      </c>
      <c r="T56" s="62">
        <v>1.18759731562549</v>
      </c>
      <c r="U56" s="62">
        <v>0.739266896458375</v>
      </c>
      <c r="V56" s="62">
        <v>0.044575317909774</v>
      </c>
      <c r="W56" s="62">
        <v>1.58746523480335</v>
      </c>
      <c r="X56" s="64">
        <v>0.799910020858897</v>
      </c>
      <c r="Y56" s="62">
        <v>1.07244542931025</v>
      </c>
      <c r="Z56" s="62">
        <v>0.24655806812276</v>
      </c>
      <c r="AA56" s="62">
        <v>0.173522479021277</v>
      </c>
      <c r="AB56" s="62">
        <v>0.0076677841610157</v>
      </c>
      <c r="AC56" s="65">
        <v>4.21334049508593</v>
      </c>
      <c r="AD56" s="62">
        <v>0.0427370133990565</v>
      </c>
      <c r="AE56" s="62">
        <v>0.0382372065875185</v>
      </c>
      <c r="AF56" s="62">
        <v>0.151092555823719</v>
      </c>
      <c r="AG56" s="62">
        <v>0.847297858024266</v>
      </c>
      <c r="AH56" s="62">
        <v>15.2895779710714</v>
      </c>
      <c r="AI56" s="62">
        <v>8.176564199267281</v>
      </c>
      <c r="AJ56" s="62">
        <v>1.94680173470142</v>
      </c>
      <c r="AK56" s="62">
        <v>2.41260954492385</v>
      </c>
      <c r="AL56" s="62">
        <v>0.413521522168245</v>
      </c>
      <c r="AM56" s="62">
        <v>1.05699265708155</v>
      </c>
      <c r="AN56" s="62">
        <v>1.12677914005299</v>
      </c>
      <c r="AO56" s="62">
        <v>1.95127174822366</v>
      </c>
      <c r="AP56" s="62">
        <v>0.1670037266075</v>
      </c>
      <c r="AQ56" s="62">
        <v>0.0364368002537487</v>
      </c>
      <c r="AR56" s="62">
        <v>0.266375207459842</v>
      </c>
      <c r="AS56" s="62">
        <v>4.62120801420483</v>
      </c>
      <c r="AT56" s="62">
        <v>0.0101584665576633</v>
      </c>
      <c r="AU56" s="62">
        <v>0.0507144749000434</v>
      </c>
      <c r="AV56" s="62">
        <v>0.0170305502884437</v>
      </c>
      <c r="AW56" s="62">
        <v>0.0175225282606459</v>
      </c>
      <c r="AX56" s="62">
        <v>0.103472170444794</v>
      </c>
      <c r="AY56" s="62">
        <v>0.011055340868049</v>
      </c>
      <c r="AZ56" s="62">
        <v>0.205787813034601</v>
      </c>
      <c r="BA56" s="62">
        <v>0.0828228586026586</v>
      </c>
      <c r="BB56" s="62">
        <v>0.184963466974087</v>
      </c>
      <c r="BC56" s="62">
        <v>1.98081141665434</v>
      </c>
      <c r="BD56" s="62">
        <v>0.970742027227868</v>
      </c>
      <c r="BE56" s="62">
        <v>5.18043825224664</v>
      </c>
      <c r="BF56" s="62">
        <v>0.140578039456409</v>
      </c>
      <c r="BG56" s="62">
        <v>1.66296042705272</v>
      </c>
      <c r="BH56" s="62">
        <v>1.16779033086574</v>
      </c>
      <c r="BI56" s="62">
        <v>1.40648246456204</v>
      </c>
      <c r="BJ56" s="62">
        <v>0.0037320940828434</v>
      </c>
      <c r="BK56" s="62">
        <v>1.1148547024044</v>
      </c>
      <c r="BL56" s="62">
        <v>1.08029681132501</v>
      </c>
      <c r="BM56" s="62">
        <v>0.179709653435619</v>
      </c>
      <c r="BN56" s="62">
        <v>0.0216798854937854</v>
      </c>
      <c r="BO56" s="62">
        <v>5.85055092905544</v>
      </c>
      <c r="BP56" s="62">
        <v>1.58759778595654</v>
      </c>
      <c r="BQ56" s="62">
        <v>0.0302397360926676</v>
      </c>
      <c r="BR56" s="62">
        <v>0.237227358938364</v>
      </c>
      <c r="BS56" s="62">
        <v>0.0466774936285685</v>
      </c>
      <c r="BT56" s="62">
        <v>6.80502604307982</v>
      </c>
      <c r="BU56" s="62">
        <v>1.33907277516089</v>
      </c>
      <c r="BV56" s="4">
        <v>143.723736064980</v>
      </c>
      <c r="BW56" s="66">
        <v>3.43673193179197</v>
      </c>
      <c r="BX56" s="66">
        <v>0</v>
      </c>
      <c r="BY56" s="66">
        <v>0.137224338312819</v>
      </c>
      <c r="BZ56" s="66">
        <v>0.00583452139031926</v>
      </c>
      <c r="CA56" s="66">
        <v>0.0610948399588054</v>
      </c>
      <c r="CB56" s="66">
        <v>0.00643494020310484</v>
      </c>
      <c r="CC56" s="62">
        <v>12</v>
      </c>
      <c r="CD56" s="4">
        <v>159.371056636637</v>
      </c>
    </row>
    <row r="57" ht="19" customHeight="1">
      <c r="A57" t="s" s="58">
        <v>1</v>
      </c>
      <c r="B57" s="59">
        <v>53</v>
      </c>
      <c r="C57" t="s" s="192">
        <v>141</v>
      </c>
      <c r="D57" s="61">
        <v>0.541922406720161</v>
      </c>
      <c r="E57" s="62">
        <v>6.50133340866539e-06</v>
      </c>
      <c r="F57" s="62">
        <v>2.32439740570781e-06</v>
      </c>
      <c r="G57" s="62">
        <v>0.00148393162236401</v>
      </c>
      <c r="H57" s="62">
        <v>0.0226106562531601</v>
      </c>
      <c r="I57" s="62">
        <v>0.183564869735754</v>
      </c>
      <c r="J57" s="62">
        <v>4.74052533581878</v>
      </c>
      <c r="K57" s="136">
        <v>1.66332547173257</v>
      </c>
      <c r="L57" s="62">
        <v>0.133223433865822</v>
      </c>
      <c r="M57" s="62">
        <v>0.0280182033314261</v>
      </c>
      <c r="N57" s="62">
        <v>0.0541298869116017</v>
      </c>
      <c r="O57" s="62">
        <v>0.0198693890483617</v>
      </c>
      <c r="P57" s="62">
        <v>0.00251342942199816</v>
      </c>
      <c r="Q57" s="62">
        <v>0.0164927991060979</v>
      </c>
      <c r="R57" s="62">
        <v>0.009127273815517581</v>
      </c>
      <c r="S57" s="62">
        <v>0.0107937285086049</v>
      </c>
      <c r="T57" s="62">
        <v>0.381374921565847</v>
      </c>
      <c r="U57" s="62">
        <v>0.582403187357504</v>
      </c>
      <c r="V57" s="62">
        <v>0.0222119051549781</v>
      </c>
      <c r="W57" s="62">
        <v>0.893220273040404</v>
      </c>
      <c r="X57" s="64">
        <v>0.102886670336625</v>
      </c>
      <c r="Y57" s="62">
        <v>1.29563933217883</v>
      </c>
      <c r="Z57" s="62">
        <v>0.224991437907682</v>
      </c>
      <c r="AA57" s="62">
        <v>0.123346709454083</v>
      </c>
      <c r="AB57" s="62">
        <v>0.000944314435762646</v>
      </c>
      <c r="AC57" s="65">
        <v>0.243046250995455</v>
      </c>
      <c r="AD57" s="62">
        <v>0.000306845020882642</v>
      </c>
      <c r="AE57" s="62">
        <v>0.0194989178849086</v>
      </c>
      <c r="AF57" s="62">
        <v>0.8282861676105751</v>
      </c>
      <c r="AG57" s="62">
        <v>0.331842977799611</v>
      </c>
      <c r="AH57" s="62">
        <v>2.73359938824227</v>
      </c>
      <c r="AI57" s="62">
        <v>4.82850660976514</v>
      </c>
      <c r="AJ57" s="62">
        <v>7.71829573078884</v>
      </c>
      <c r="AK57" s="62">
        <v>10.768404491754</v>
      </c>
      <c r="AL57" s="62">
        <v>0.336073666854996</v>
      </c>
      <c r="AM57" s="62">
        <v>7.21633375449227</v>
      </c>
      <c r="AN57" s="62">
        <v>1.71086033446999</v>
      </c>
      <c r="AO57" s="62">
        <v>4.32363144687066</v>
      </c>
      <c r="AP57" s="62">
        <v>0.344371467768753</v>
      </c>
      <c r="AQ57" s="62">
        <v>0.123663890660</v>
      </c>
      <c r="AR57" s="62">
        <v>0.6189310868069759</v>
      </c>
      <c r="AS57" s="62">
        <v>5.91944157894425</v>
      </c>
      <c r="AT57" s="62">
        <v>0.0329033321635653</v>
      </c>
      <c r="AU57" s="62">
        <v>0.0445516150940994</v>
      </c>
      <c r="AV57" s="62">
        <v>0.0263060415090484</v>
      </c>
      <c r="AW57" s="62">
        <v>0.00785006594235399</v>
      </c>
      <c r="AX57" s="62">
        <v>0.448598991757243</v>
      </c>
      <c r="AY57" s="62">
        <v>0.00827733430282151</v>
      </c>
      <c r="AZ57" s="62">
        <v>0.117092075333159</v>
      </c>
      <c r="BA57" s="62">
        <v>0.157519888567976</v>
      </c>
      <c r="BB57" s="62">
        <v>0.386449320699769</v>
      </c>
      <c r="BC57" s="62">
        <v>10.7175240059428</v>
      </c>
      <c r="BD57" s="62">
        <v>4.46530961856445</v>
      </c>
      <c r="BE57" s="62">
        <v>12.8907003282969</v>
      </c>
      <c r="BF57" s="62">
        <v>0.146735737696531</v>
      </c>
      <c r="BG57" s="62">
        <v>6.10582162012844</v>
      </c>
      <c r="BH57" s="62">
        <v>1.86790257732439</v>
      </c>
      <c r="BI57" s="62">
        <v>1.07904807636583</v>
      </c>
      <c r="BJ57" s="62">
        <v>0.00133588960164725</v>
      </c>
      <c r="BK57" s="62">
        <v>1.35674916865347</v>
      </c>
      <c r="BL57" s="62">
        <v>4.93316194761027</v>
      </c>
      <c r="BM57" s="62">
        <v>0.740355877804173</v>
      </c>
      <c r="BN57" s="62">
        <v>0.213908909034451</v>
      </c>
      <c r="BO57" s="62">
        <v>2.95161483478784</v>
      </c>
      <c r="BP57" s="62">
        <v>1.24142129773053</v>
      </c>
      <c r="BQ57" s="62">
        <v>0.046061410384759</v>
      </c>
      <c r="BR57" s="62">
        <v>0.220526792772151</v>
      </c>
      <c r="BS57" s="62">
        <v>0.0304037542031717</v>
      </c>
      <c r="BT57" s="62">
        <v>0.448547775185435</v>
      </c>
      <c r="BU57" s="62">
        <v>0.419369406926866</v>
      </c>
      <c r="BV57" s="4">
        <v>110.225770694168</v>
      </c>
      <c r="BW57" s="66">
        <v>578.748379712255</v>
      </c>
      <c r="BX57" s="66">
        <v>1.09457299121524</v>
      </c>
      <c r="BY57" s="66">
        <v>11.6808911083387</v>
      </c>
      <c r="BZ57" s="66">
        <v>0.008998233367662201</v>
      </c>
      <c r="CA57" s="66">
        <v>0.0547814477548919</v>
      </c>
      <c r="CB57" s="66">
        <v>4.2779380188171e-05</v>
      </c>
      <c r="CC57" s="62">
        <v>23</v>
      </c>
      <c r="CD57" s="4">
        <v>724.813436966480</v>
      </c>
    </row>
    <row r="58" ht="19" customHeight="1">
      <c r="A58" t="s" s="58">
        <v>1</v>
      </c>
      <c r="B58" s="59">
        <v>54</v>
      </c>
      <c r="C58" t="s" s="192">
        <v>142</v>
      </c>
      <c r="D58" s="61">
        <v>4.520609293620</v>
      </c>
      <c r="E58" s="62">
        <v>0.291848485866718</v>
      </c>
      <c r="F58" s="62">
        <v>0.00164998435787436</v>
      </c>
      <c r="G58" s="62">
        <v>0.07599738672268171</v>
      </c>
      <c r="H58" s="62">
        <v>0.255176939381602</v>
      </c>
      <c r="I58" s="62">
        <v>2.81315007437506</v>
      </c>
      <c r="J58" s="62">
        <v>21.6609355302645</v>
      </c>
      <c r="K58" s="136">
        <v>8.65879953479403</v>
      </c>
      <c r="L58" s="62">
        <v>1.20499984837171</v>
      </c>
      <c r="M58" s="62">
        <v>12.5231949041541</v>
      </c>
      <c r="N58" s="62">
        <v>0.743627907530156</v>
      </c>
      <c r="O58" s="62">
        <v>0.555873706233479</v>
      </c>
      <c r="P58" s="62">
        <v>0.0489144685310107</v>
      </c>
      <c r="Q58" s="62">
        <v>0.183830605601525</v>
      </c>
      <c r="R58" s="62">
        <v>0.125067602442824</v>
      </c>
      <c r="S58" s="62">
        <v>0.246445858165591</v>
      </c>
      <c r="T58" s="62">
        <v>2.34351607923749</v>
      </c>
      <c r="U58" s="62">
        <v>22.4059645454651</v>
      </c>
      <c r="V58" s="62">
        <v>0.474659176439948</v>
      </c>
      <c r="W58" s="62">
        <v>11.6818096668767</v>
      </c>
      <c r="X58" s="64">
        <v>1.27444560691149</v>
      </c>
      <c r="Y58" s="62">
        <v>9.144744670986681</v>
      </c>
      <c r="Z58" s="62">
        <v>3.80130201400847</v>
      </c>
      <c r="AA58" s="62">
        <v>4.39374188069285</v>
      </c>
      <c r="AB58" s="62">
        <v>0.0689094562459556</v>
      </c>
      <c r="AC58" s="65">
        <v>11.338854808055</v>
      </c>
      <c r="AD58" s="62">
        <v>0.133201338668167</v>
      </c>
      <c r="AE58" s="62">
        <v>2.03834714245363</v>
      </c>
      <c r="AF58" s="62">
        <v>23.4375364111443</v>
      </c>
      <c r="AG58" s="62">
        <v>6.00666465434387</v>
      </c>
      <c r="AH58" s="62">
        <v>83.4360358284363</v>
      </c>
      <c r="AI58" s="62">
        <v>19.671775750173</v>
      </c>
      <c r="AJ58" s="62">
        <v>16.4994440792916</v>
      </c>
      <c r="AK58" s="62">
        <v>30.4664925139602</v>
      </c>
      <c r="AL58" s="62">
        <v>1.12163536304899</v>
      </c>
      <c r="AM58" s="62">
        <v>3.13650653669227</v>
      </c>
      <c r="AN58" s="62">
        <v>18.6258441239564</v>
      </c>
      <c r="AO58" s="62">
        <v>1.66871864104618</v>
      </c>
      <c r="AP58" s="62">
        <v>5.99220031108666</v>
      </c>
      <c r="AQ58" s="62">
        <v>0.754969870466097</v>
      </c>
      <c r="AR58" s="62">
        <v>0.716019861208855</v>
      </c>
      <c r="AS58" s="62">
        <v>24.8166705349268</v>
      </c>
      <c r="AT58" s="62">
        <v>0.484562003583207</v>
      </c>
      <c r="AU58" s="62">
        <v>0.280211515869627</v>
      </c>
      <c r="AV58" s="62">
        <v>0.215547524059629</v>
      </c>
      <c r="AW58" s="62">
        <v>0.0555851021945962</v>
      </c>
      <c r="AX58" s="62">
        <v>1.68414831179787</v>
      </c>
      <c r="AY58" s="62">
        <v>0.0456719575187669</v>
      </c>
      <c r="AZ58" s="62">
        <v>0.480519389667918</v>
      </c>
      <c r="BA58" s="62">
        <v>0.440710449526388</v>
      </c>
      <c r="BB58" s="62">
        <v>7.45699988177909</v>
      </c>
      <c r="BC58" s="62">
        <v>8.183632186648991</v>
      </c>
      <c r="BD58" s="62">
        <v>12.800591252140</v>
      </c>
      <c r="BE58" s="62">
        <v>168.107581000041</v>
      </c>
      <c r="BF58" s="62">
        <v>1.02480279271776</v>
      </c>
      <c r="BG58" s="62">
        <v>31.3314446822249</v>
      </c>
      <c r="BH58" s="62">
        <v>3.79657678258221</v>
      </c>
      <c r="BI58" s="62">
        <v>11.7779096517643</v>
      </c>
      <c r="BJ58" s="62">
        <v>0.0543999601480381</v>
      </c>
      <c r="BK58" s="62">
        <v>3.6310490738915</v>
      </c>
      <c r="BL58" s="62">
        <v>13.3019483550664</v>
      </c>
      <c r="BM58" s="62">
        <v>1.67968719901985</v>
      </c>
      <c r="BN58" s="62">
        <v>0.207543200378242</v>
      </c>
      <c r="BO58" s="62">
        <v>26.1325170342018</v>
      </c>
      <c r="BP58" s="62">
        <v>5.91491859303223</v>
      </c>
      <c r="BQ58" s="62">
        <v>0.238138430685986</v>
      </c>
      <c r="BR58" s="62">
        <v>1.7446227354772</v>
      </c>
      <c r="BS58" s="62">
        <v>0.405308968913087</v>
      </c>
      <c r="BT58" s="62">
        <v>10.8059869664073</v>
      </c>
      <c r="BU58" s="62">
        <v>2.60611584984798</v>
      </c>
      <c r="BV58" s="4">
        <v>674.2488638474219</v>
      </c>
      <c r="BW58" s="66">
        <v>18.4016621994748</v>
      </c>
      <c r="BX58" s="66">
        <v>12.9726566151905</v>
      </c>
      <c r="BY58" s="66">
        <v>14.7344100884843</v>
      </c>
      <c r="BZ58" s="66">
        <v>0.121410171380021</v>
      </c>
      <c r="CA58" s="66">
        <v>1.68631849204943</v>
      </c>
      <c r="CB58" s="66">
        <v>0.00124440397494558</v>
      </c>
      <c r="CC58" s="62">
        <v>124.4</v>
      </c>
      <c r="CD58" s="4">
        <v>846.566565817976</v>
      </c>
    </row>
    <row r="59" ht="19" customHeight="1">
      <c r="A59" t="s" s="58">
        <v>1</v>
      </c>
      <c r="B59" s="59">
        <v>55</v>
      </c>
      <c r="C59" t="s" s="192">
        <v>143</v>
      </c>
      <c r="D59" s="61">
        <v>0.00138817806482078</v>
      </c>
      <c r="E59" s="62">
        <v>0.000917396733584762</v>
      </c>
      <c r="F59" s="62">
        <v>4.55393840646796e-06</v>
      </c>
      <c r="G59" s="62">
        <v>5.09865400978164e-05</v>
      </c>
      <c r="H59" s="62">
        <v>0.00016453174257089</v>
      </c>
      <c r="I59" s="62">
        <v>0.00412803912320456</v>
      </c>
      <c r="J59" s="62">
        <v>0.0726481083039922</v>
      </c>
      <c r="K59" s="136">
        <v>0.008628593192159849</v>
      </c>
      <c r="L59" s="62">
        <v>0.00162597873158414</v>
      </c>
      <c r="M59" s="62">
        <v>0.00127671853337097</v>
      </c>
      <c r="N59" s="62">
        <v>0.00138356797823593</v>
      </c>
      <c r="O59" s="62">
        <v>0.0012812816756998</v>
      </c>
      <c r="P59" s="62">
        <v>0.000310981298690398</v>
      </c>
      <c r="Q59" s="62">
        <v>0.000431017035353452</v>
      </c>
      <c r="R59" s="62">
        <v>0.000224219612588043</v>
      </c>
      <c r="S59" s="62">
        <v>0.000436650754127564</v>
      </c>
      <c r="T59" s="62">
        <v>0.00531722962429571</v>
      </c>
      <c r="U59" s="62">
        <v>0.0655807232843567</v>
      </c>
      <c r="V59" s="62">
        <v>0.00161922439212177</v>
      </c>
      <c r="W59" s="62">
        <v>0.0579312346033196</v>
      </c>
      <c r="X59" s="64">
        <v>0.000322324911503753</v>
      </c>
      <c r="Y59" s="62">
        <v>0.0180638867173441</v>
      </c>
      <c r="Z59" s="62">
        <v>0.00983706432770735</v>
      </c>
      <c r="AA59" s="62">
        <v>0.0117977828492967</v>
      </c>
      <c r="AB59" s="62">
        <v>0.000234727632700017</v>
      </c>
      <c r="AC59" s="65">
        <v>0.0424936195023106</v>
      </c>
      <c r="AD59" s="62">
        <v>0.000255233765100852</v>
      </c>
      <c r="AE59" s="62">
        <v>0.00107079888053609</v>
      </c>
      <c r="AF59" s="62">
        <v>0.0111005132845805</v>
      </c>
      <c r="AG59" s="62">
        <v>0.00472310701530847</v>
      </c>
      <c r="AH59" s="62">
        <v>0.0206524501691659</v>
      </c>
      <c r="AI59" s="62">
        <v>0.0246472702255878</v>
      </c>
      <c r="AJ59" s="62">
        <v>0.0867920622929118</v>
      </c>
      <c r="AK59" s="62">
        <v>0.06610886871481481</v>
      </c>
      <c r="AL59" s="62">
        <v>0.00634195691206007</v>
      </c>
      <c r="AM59" s="62">
        <v>0.00751574183619901</v>
      </c>
      <c r="AN59" s="62">
        <v>0.0279437297446384</v>
      </c>
      <c r="AO59" s="62">
        <v>0.0182868425991821</v>
      </c>
      <c r="AP59" s="62">
        <v>0.0145350293852551</v>
      </c>
      <c r="AQ59" s="62">
        <v>0.00114502318145818</v>
      </c>
      <c r="AR59" s="62">
        <v>0.00593731136494421</v>
      </c>
      <c r="AS59" s="62">
        <v>0.056792193884047</v>
      </c>
      <c r="AT59" s="62">
        <v>0.0053399346838871</v>
      </c>
      <c r="AU59" s="62">
        <v>0.00034999552081802</v>
      </c>
      <c r="AV59" s="62">
        <v>1.21143162398683e-06</v>
      </c>
      <c r="AW59" s="62">
        <v>0.00110197640000175</v>
      </c>
      <c r="AX59" s="62">
        <v>0.0302196798171916</v>
      </c>
      <c r="AY59" s="62">
        <v>0.000509817940801557</v>
      </c>
      <c r="AZ59" s="62">
        <v>0.161838445463157</v>
      </c>
      <c r="BA59" s="62">
        <v>0.0901407978037787</v>
      </c>
      <c r="BB59" s="62">
        <v>0.0509126877813867</v>
      </c>
      <c r="BC59" s="62">
        <v>0.0312541650493607</v>
      </c>
      <c r="BD59" s="62">
        <v>0.0126102748597241</v>
      </c>
      <c r="BE59" s="62">
        <v>0.446760090156981</v>
      </c>
      <c r="BF59" s="62">
        <v>0.023763927867533</v>
      </c>
      <c r="BG59" s="62">
        <v>0.240476211482276</v>
      </c>
      <c r="BH59" s="62">
        <v>0.0102993446543065</v>
      </c>
      <c r="BI59" s="62">
        <v>0.195384892397069</v>
      </c>
      <c r="BJ59" s="62">
        <v>0.00112423409553038</v>
      </c>
      <c r="BK59" s="62">
        <v>0.228593503702713</v>
      </c>
      <c r="BL59" s="62">
        <v>0.258075698136624</v>
      </c>
      <c r="BM59" s="62">
        <v>0.0305548438786225</v>
      </c>
      <c r="BN59" s="62">
        <v>0.00487012624895076</v>
      </c>
      <c r="BO59" s="62">
        <v>0.07443669609148219</v>
      </c>
      <c r="BP59" s="62">
        <v>0.0399345905504493</v>
      </c>
      <c r="BQ59" s="62">
        <v>0.00247069527780587</v>
      </c>
      <c r="BR59" s="62">
        <v>0.00164584911349383</v>
      </c>
      <c r="BS59" s="62">
        <v>0.00056803265205502</v>
      </c>
      <c r="BT59" s="62">
        <v>0.0110640319398168</v>
      </c>
      <c r="BU59" s="62">
        <v>0.0365871973762536</v>
      </c>
      <c r="BV59" s="4">
        <v>2.65283570673293</v>
      </c>
      <c r="BW59" s="66">
        <v>0.0135376540164779</v>
      </c>
      <c r="BX59" s="66">
        <v>0.0686660144181256</v>
      </c>
      <c r="BY59" s="66">
        <v>22.158373492440</v>
      </c>
      <c r="BZ59" s="66">
        <v>2.97259565070031</v>
      </c>
      <c r="CA59" s="66">
        <v>8.29990746472709</v>
      </c>
      <c r="CB59" s="66">
        <v>1.4144174732759e-05</v>
      </c>
      <c r="CC59" s="62">
        <v>0.5</v>
      </c>
      <c r="CD59" s="4">
        <v>36.6659301272096</v>
      </c>
    </row>
    <row r="60" ht="19" customHeight="1">
      <c r="A60" t="s" s="58">
        <v>1</v>
      </c>
      <c r="B60" s="59">
        <v>56</v>
      </c>
      <c r="C60" t="s" s="192">
        <v>144</v>
      </c>
      <c r="D60" s="61">
        <v>1.75764317682938</v>
      </c>
      <c r="E60" s="62">
        <v>0.18643310934426</v>
      </c>
      <c r="F60" s="62">
        <v>0.0007443275914998699</v>
      </c>
      <c r="G60" s="62">
        <v>0.0383932969538591</v>
      </c>
      <c r="H60" s="62">
        <v>0.0880550856810841</v>
      </c>
      <c r="I60" s="62">
        <v>0.944596913009622</v>
      </c>
      <c r="J60" s="62">
        <v>18.8756906003347</v>
      </c>
      <c r="K60" s="136">
        <v>9.01345207769271</v>
      </c>
      <c r="L60" s="62">
        <v>0.7990544828642</v>
      </c>
      <c r="M60" s="62">
        <v>0.614562141923525</v>
      </c>
      <c r="N60" s="62">
        <v>0.554082473525733</v>
      </c>
      <c r="O60" s="62">
        <v>0.325783780061348</v>
      </c>
      <c r="P60" s="62">
        <v>0.0634641920769386</v>
      </c>
      <c r="Q60" s="62">
        <v>0.17282785164124</v>
      </c>
      <c r="R60" s="62">
        <v>0.0220046545077566</v>
      </c>
      <c r="S60" s="62">
        <v>0.0532272759383729</v>
      </c>
      <c r="T60" s="62">
        <v>0.50169276344252</v>
      </c>
      <c r="U60" s="62">
        <v>5.83829508210876</v>
      </c>
      <c r="V60" s="62">
        <v>0.271461249652017</v>
      </c>
      <c r="W60" s="62">
        <v>6.35358756324007</v>
      </c>
      <c r="X60" s="64">
        <v>4.50672603884636</v>
      </c>
      <c r="Y60" s="62">
        <v>2.96799938512252</v>
      </c>
      <c r="Z60" s="62">
        <v>0.7585368282246669</v>
      </c>
      <c r="AA60" s="62">
        <v>0.852151221476893</v>
      </c>
      <c r="AB60" s="62">
        <v>0.0287890009115426</v>
      </c>
      <c r="AC60" s="65">
        <v>8.003890375079621</v>
      </c>
      <c r="AD60" s="62">
        <v>0.00964466835307792</v>
      </c>
      <c r="AE60" s="62">
        <v>1.07023505824951</v>
      </c>
      <c r="AF60" s="62">
        <v>1.99422164246755</v>
      </c>
      <c r="AG60" s="62">
        <v>0.913555699025086</v>
      </c>
      <c r="AH60" s="62">
        <v>13.8255812332818</v>
      </c>
      <c r="AI60" s="62">
        <v>6.49545794655871</v>
      </c>
      <c r="AJ60" s="62">
        <v>4.78845462829843</v>
      </c>
      <c r="AK60" s="62">
        <v>7.5274883542226</v>
      </c>
      <c r="AL60" s="62">
        <v>3.57152365749713</v>
      </c>
      <c r="AM60" s="62">
        <v>13.7647746572695</v>
      </c>
      <c r="AN60" s="62">
        <v>3.66306966505707</v>
      </c>
      <c r="AO60" s="62">
        <v>5.76697090829724</v>
      </c>
      <c r="AP60" s="62">
        <v>2.40443397203658</v>
      </c>
      <c r="AQ60" s="62">
        <v>1.96839162596582</v>
      </c>
      <c r="AR60" s="62">
        <v>0.619458086539404</v>
      </c>
      <c r="AS60" s="62">
        <v>33.2670654139852</v>
      </c>
      <c r="AT60" s="62">
        <v>0.207294452573228</v>
      </c>
      <c r="AU60" s="62">
        <v>0.158568936318532</v>
      </c>
      <c r="AV60" s="62">
        <v>0.0359064895609075</v>
      </c>
      <c r="AW60" s="62">
        <v>0.0124882900686322</v>
      </c>
      <c r="AX60" s="62">
        <v>0.110709035840608</v>
      </c>
      <c r="AY60" s="62">
        <v>0.522295364511</v>
      </c>
      <c r="AZ60" s="62">
        <v>1.89049276158914</v>
      </c>
      <c r="BA60" s="62">
        <v>1.43091681334268</v>
      </c>
      <c r="BB60" s="62">
        <v>0.972325436450466</v>
      </c>
      <c r="BC60" s="62">
        <v>5.56090775018222</v>
      </c>
      <c r="BD60" s="62">
        <v>1.84934559132687</v>
      </c>
      <c r="BE60" s="62">
        <v>42.2648150685368</v>
      </c>
      <c r="BF60" s="62">
        <v>0.36692494327742</v>
      </c>
      <c r="BG60" s="62">
        <v>17.0397505290415</v>
      </c>
      <c r="BH60" s="62">
        <v>4.22355988929794</v>
      </c>
      <c r="BI60" s="62">
        <v>3.56857536077445</v>
      </c>
      <c r="BJ60" s="62">
        <v>0.000768920211372809</v>
      </c>
      <c r="BK60" s="62">
        <v>10.5753798318757</v>
      </c>
      <c r="BL60" s="62">
        <v>23.9977468609723</v>
      </c>
      <c r="BM60" s="62">
        <v>3.01043725275229</v>
      </c>
      <c r="BN60" s="62">
        <v>0.393628469859111</v>
      </c>
      <c r="BO60" s="62">
        <v>26.9557798720302</v>
      </c>
      <c r="BP60" s="62">
        <v>7.43249624746462</v>
      </c>
      <c r="BQ60" s="62">
        <v>0.306556870328552</v>
      </c>
      <c r="BR60" s="62">
        <v>1.25263959685676</v>
      </c>
      <c r="BS60" s="62">
        <v>0.148295032774402</v>
      </c>
      <c r="BT60" s="62">
        <v>2.99655449117111</v>
      </c>
      <c r="BU60" s="62">
        <v>2.93177015227899</v>
      </c>
      <c r="BV60" s="4">
        <v>325.460402476454</v>
      </c>
      <c r="BW60" s="66">
        <v>7.52185166116375</v>
      </c>
      <c r="BX60" s="66">
        <v>12.6556441365911</v>
      </c>
      <c r="BY60" s="66">
        <v>0.365996556291448</v>
      </c>
      <c r="BZ60" s="66">
        <v>0.0167518205870237</v>
      </c>
      <c r="CA60" s="66">
        <v>0.154852013141092</v>
      </c>
      <c r="CB60" s="66">
        <v>0</v>
      </c>
      <c r="CC60" s="62">
        <v>13.9</v>
      </c>
      <c r="CD60" s="4">
        <v>360.075498664228</v>
      </c>
    </row>
    <row r="61" ht="19" customHeight="1">
      <c r="A61" t="s" s="58">
        <v>1</v>
      </c>
      <c r="B61" s="59">
        <v>57</v>
      </c>
      <c r="C61" t="s" s="192">
        <v>145</v>
      </c>
      <c r="D61" s="61">
        <v>0.0883963027619708</v>
      </c>
      <c r="E61" s="62">
        <v>0.0601413667236305</v>
      </c>
      <c r="F61" s="62">
        <v>1.28263922797893e-05</v>
      </c>
      <c r="G61" s="62">
        <v>0.0195622962413669</v>
      </c>
      <c r="H61" s="62">
        <v>0.0262554613865729</v>
      </c>
      <c r="I61" s="62">
        <v>0.00690087857452906</v>
      </c>
      <c r="J61" s="62">
        <v>0.870502273728742</v>
      </c>
      <c r="K61" s="136">
        <v>0.0929581740333323</v>
      </c>
      <c r="L61" s="62">
        <v>0.00596653115763642</v>
      </c>
      <c r="M61" s="62">
        <v>0.00783076623168656</v>
      </c>
      <c r="N61" s="62">
        <v>0.106269746581195</v>
      </c>
      <c r="O61" s="62">
        <v>0.0981156555296874</v>
      </c>
      <c r="P61" s="62">
        <v>0.008331408518271509</v>
      </c>
      <c r="Q61" s="62">
        <v>0.0150369516940631</v>
      </c>
      <c r="R61" s="62">
        <v>0.00823303838469366</v>
      </c>
      <c r="S61" s="62">
        <v>0.009111158334709201</v>
      </c>
      <c r="T61" s="62">
        <v>0.0465567688520348</v>
      </c>
      <c r="U61" s="62">
        <v>0.960415379222444</v>
      </c>
      <c r="V61" s="62">
        <v>0.0192131997769156</v>
      </c>
      <c r="W61" s="62">
        <v>1.31582432758436</v>
      </c>
      <c r="X61" s="64">
        <v>0.0140366898578374</v>
      </c>
      <c r="Y61" s="62">
        <v>0.163146965800889</v>
      </c>
      <c r="Z61" s="62">
        <v>0.0369055619813399</v>
      </c>
      <c r="AA61" s="62">
        <v>0.0403710173150124</v>
      </c>
      <c r="AB61" s="62">
        <v>0.00352297230694763</v>
      </c>
      <c r="AC61" s="65">
        <v>0.0608715295923057</v>
      </c>
      <c r="AD61" s="62">
        <v>0.0024915758172018</v>
      </c>
      <c r="AE61" s="62">
        <v>0.0173529990027296</v>
      </c>
      <c r="AF61" s="62">
        <v>0.333087277072221</v>
      </c>
      <c r="AG61" s="62">
        <v>0.322539710662316</v>
      </c>
      <c r="AH61" s="62">
        <v>1.97360812146343</v>
      </c>
      <c r="AI61" s="62">
        <v>2.31863655501185</v>
      </c>
      <c r="AJ61" s="62">
        <v>1.49699903960782</v>
      </c>
      <c r="AK61" s="62">
        <v>1.10686286728424</v>
      </c>
      <c r="AL61" s="62">
        <v>1.82319949441302</v>
      </c>
      <c r="AM61" s="62">
        <v>1.08510067348376</v>
      </c>
      <c r="AN61" s="62">
        <v>0.233076626663735</v>
      </c>
      <c r="AO61" s="62">
        <v>0.8367493506046531</v>
      </c>
      <c r="AP61" s="62">
        <v>0.329214497785286</v>
      </c>
      <c r="AQ61" s="62">
        <v>0.0446941267627124</v>
      </c>
      <c r="AR61" s="62">
        <v>0.196294698218961</v>
      </c>
      <c r="AS61" s="62">
        <v>4.11007385404962</v>
      </c>
      <c r="AT61" s="62">
        <v>0.00226428443111202</v>
      </c>
      <c r="AU61" s="62">
        <v>0.00642888633345295</v>
      </c>
      <c r="AV61" s="62">
        <v>0.000331641451919544</v>
      </c>
      <c r="AW61" s="62">
        <v>0.000139142227660746</v>
      </c>
      <c r="AX61" s="62">
        <v>0.0398410632827139</v>
      </c>
      <c r="AY61" s="62">
        <v>0.0032934985812088</v>
      </c>
      <c r="AZ61" s="62">
        <v>0.00372608124965662</v>
      </c>
      <c r="BA61" s="62">
        <v>0.00187755253741513</v>
      </c>
      <c r="BB61" s="62">
        <v>0.0153937984558451</v>
      </c>
      <c r="BC61" s="62">
        <v>1.1819943481941</v>
      </c>
      <c r="BD61" s="62">
        <v>4.17829566994236</v>
      </c>
      <c r="BE61" s="62">
        <v>3.73633876834304</v>
      </c>
      <c r="BF61" s="62">
        <v>0.0010085103182079</v>
      </c>
      <c r="BG61" s="62">
        <v>0.238008779080151</v>
      </c>
      <c r="BH61" s="62">
        <v>1.37827307909709</v>
      </c>
      <c r="BI61" s="62">
        <v>0.73550247190258</v>
      </c>
      <c r="BJ61" s="62">
        <v>0.0022595287209343</v>
      </c>
      <c r="BK61" s="62">
        <v>2.05078612863315</v>
      </c>
      <c r="BL61" s="62">
        <v>3.9327242255861</v>
      </c>
      <c r="BM61" s="62">
        <v>0.427948396469126</v>
      </c>
      <c r="BN61" s="62">
        <v>0.0529507716828181</v>
      </c>
      <c r="BO61" s="62">
        <v>5.19704534336162</v>
      </c>
      <c r="BP61" s="62">
        <v>2.48924136360223</v>
      </c>
      <c r="BQ61" s="62">
        <v>0.0152984977359875</v>
      </c>
      <c r="BR61" s="62">
        <v>0.225702484920747</v>
      </c>
      <c r="BS61" s="62">
        <v>0.0343122495454913</v>
      </c>
      <c r="BT61" s="62">
        <v>0.122306493313619</v>
      </c>
      <c r="BU61" s="62">
        <v>1.16242103513496</v>
      </c>
      <c r="BV61" s="4">
        <v>47.5501848106033</v>
      </c>
      <c r="BW61" s="66">
        <v>4.16230092667353</v>
      </c>
      <c r="BX61" s="66">
        <v>0.000319744788877446</v>
      </c>
      <c r="BY61" s="66">
        <v>0.07783455380235341</v>
      </c>
      <c r="BZ61" s="66">
        <v>0.00226836685890834</v>
      </c>
      <c r="CA61" s="66">
        <v>0.0336421673944387</v>
      </c>
      <c r="CB61" s="66">
        <v>0</v>
      </c>
      <c r="CC61" s="62">
        <v>2.3</v>
      </c>
      <c r="CD61" s="4">
        <v>54.1265505701214</v>
      </c>
    </row>
    <row r="62" ht="19" customHeight="1">
      <c r="A62" t="s" s="58">
        <v>1</v>
      </c>
      <c r="B62" s="59">
        <v>58</v>
      </c>
      <c r="C62" t="s" s="192">
        <v>146</v>
      </c>
      <c r="D62" s="61">
        <v>0.0892603173839276</v>
      </c>
      <c r="E62" s="62">
        <v>0.0131708850554184</v>
      </c>
      <c r="F62" s="62">
        <v>0.000107517339316036</v>
      </c>
      <c r="G62" s="62">
        <v>0.0159427552531563</v>
      </c>
      <c r="H62" s="62">
        <v>0.00963514251067058</v>
      </c>
      <c r="I62" s="62">
        <v>0.343220251116126</v>
      </c>
      <c r="J62" s="62">
        <v>6.20143614904646</v>
      </c>
      <c r="K62" s="136">
        <v>1.19462779338412</v>
      </c>
      <c r="L62" s="62">
        <v>0.227053781165419</v>
      </c>
      <c r="M62" s="62">
        <v>0.0313391518561095</v>
      </c>
      <c r="N62" s="62">
        <v>0.0321150221969068</v>
      </c>
      <c r="O62" s="62">
        <v>0.0329112899581967</v>
      </c>
      <c r="P62" s="62">
        <v>0.000538975203511791</v>
      </c>
      <c r="Q62" s="62">
        <v>0.007329065009725</v>
      </c>
      <c r="R62" s="62">
        <v>0.0104441132989945</v>
      </c>
      <c r="S62" s="62">
        <v>0.00937580023336926</v>
      </c>
      <c r="T62" s="62">
        <v>0.298591144216657</v>
      </c>
      <c r="U62" s="62">
        <v>2.43692132088242</v>
      </c>
      <c r="V62" s="62">
        <v>0.035123678601621</v>
      </c>
      <c r="W62" s="62">
        <v>0.533548767632446</v>
      </c>
      <c r="X62" s="64">
        <v>0.0419319874843186</v>
      </c>
      <c r="Y62" s="62">
        <v>0.361693510709701</v>
      </c>
      <c r="Z62" s="62">
        <v>0.156423596460854</v>
      </c>
      <c r="AA62" s="62">
        <v>0.0434813910877563</v>
      </c>
      <c r="AB62" s="62">
        <v>0.000567388065510258</v>
      </c>
      <c r="AC62" s="65">
        <v>0.394362713184963</v>
      </c>
      <c r="AD62" s="62">
        <v>7.9978494800753e-05</v>
      </c>
      <c r="AE62" s="62">
        <v>0.180919208914258</v>
      </c>
      <c r="AF62" s="62">
        <v>0.000153229613039009</v>
      </c>
      <c r="AG62" s="62">
        <v>0.719411104407728</v>
      </c>
      <c r="AH62" s="62">
        <v>2.87375977295869</v>
      </c>
      <c r="AI62" s="62">
        <v>0.832391247668817</v>
      </c>
      <c r="AJ62" s="62">
        <v>0.346237153283372</v>
      </c>
      <c r="AK62" s="62">
        <v>0.774614086915724</v>
      </c>
      <c r="AL62" s="62">
        <v>0.008723174451513129</v>
      </c>
      <c r="AM62" s="62">
        <v>0.0240812682169402</v>
      </c>
      <c r="AN62" s="62">
        <v>4.16838254102333</v>
      </c>
      <c r="AO62" s="62">
        <v>0.406201059824866</v>
      </c>
      <c r="AP62" s="62">
        <v>0.0515457221477936</v>
      </c>
      <c r="AQ62" s="62">
        <v>0.000274597822352272</v>
      </c>
      <c r="AR62" s="62">
        <v>0.184887484346142</v>
      </c>
      <c r="AS62" s="62">
        <v>3.99332126152232</v>
      </c>
      <c r="AT62" s="62">
        <v>0.00206316824288678</v>
      </c>
      <c r="AU62" s="62">
        <v>0.00566260624107654</v>
      </c>
      <c r="AV62" s="62">
        <v>0.203663636822929</v>
      </c>
      <c r="AW62" s="62">
        <v>0.000148464684302109</v>
      </c>
      <c r="AX62" s="62">
        <v>0.0475497101054592</v>
      </c>
      <c r="AY62" s="62">
        <v>0.00106218384115523</v>
      </c>
      <c r="AZ62" s="62">
        <v>0.07590384920225279</v>
      </c>
      <c r="BA62" s="62">
        <v>0.0386046924356089</v>
      </c>
      <c r="BB62" s="62">
        <v>0.181907299970965</v>
      </c>
      <c r="BC62" s="62">
        <v>0.406713284592271</v>
      </c>
      <c r="BD62" s="62">
        <v>0.102161511501014</v>
      </c>
      <c r="BE62" s="62">
        <v>4.98814324556723</v>
      </c>
      <c r="BF62" s="62">
        <v>0.06444696433940091</v>
      </c>
      <c r="BG62" s="62">
        <v>1.16845594752314</v>
      </c>
      <c r="BH62" s="62">
        <v>0.320911016931059</v>
      </c>
      <c r="BI62" s="62">
        <v>3.80758092419913</v>
      </c>
      <c r="BJ62" s="62">
        <v>0.00422137910519891</v>
      </c>
      <c r="BK62" s="62">
        <v>0.904596926199149</v>
      </c>
      <c r="BL62" s="62">
        <v>4.35048149088168</v>
      </c>
      <c r="BM62" s="62">
        <v>0.460621016410062</v>
      </c>
      <c r="BN62" s="62">
        <v>0.0620723116528355</v>
      </c>
      <c r="BO62" s="62">
        <v>1.55312612054731</v>
      </c>
      <c r="BP62" s="62">
        <v>0.790671676120404</v>
      </c>
      <c r="BQ62" s="62">
        <v>0.0114795163601663</v>
      </c>
      <c r="BR62" s="62">
        <v>0.0108810911824787</v>
      </c>
      <c r="BS62" s="62">
        <v>0.00339408840728246</v>
      </c>
      <c r="BT62" s="62">
        <v>0.888211331553834</v>
      </c>
      <c r="BU62" s="62">
        <v>0.396154998450837</v>
      </c>
      <c r="BV62" s="4">
        <v>47.9370268530205</v>
      </c>
      <c r="BW62" s="66">
        <v>4.51648709564367</v>
      </c>
      <c r="BX62" s="66">
        <v>205.735321112255</v>
      </c>
      <c r="BY62" s="66">
        <v>2.54744706472294</v>
      </c>
      <c r="BZ62" s="66">
        <v>0.101624208599382</v>
      </c>
      <c r="CA62" s="66">
        <v>0.528610086055613</v>
      </c>
      <c r="CB62" s="66">
        <v>0</v>
      </c>
      <c r="CC62" s="62">
        <v>6.5</v>
      </c>
      <c r="CD62" s="4">
        <v>267.866516420298</v>
      </c>
    </row>
    <row r="63" ht="19" customHeight="1">
      <c r="A63" t="s" s="58">
        <v>1</v>
      </c>
      <c r="B63" s="59">
        <v>59</v>
      </c>
      <c r="C63" t="s" s="192">
        <v>147</v>
      </c>
      <c r="D63" s="61">
        <v>0</v>
      </c>
      <c r="E63" s="62">
        <v>0</v>
      </c>
      <c r="F63" s="62">
        <v>0</v>
      </c>
      <c r="G63" s="62">
        <v>3.99485051399298e-09</v>
      </c>
      <c r="H63" s="62">
        <v>3.21495282448204e-07</v>
      </c>
      <c r="I63" s="62">
        <v>3.88898532472228e-06</v>
      </c>
      <c r="J63" s="62">
        <v>4.55714539924694e-05</v>
      </c>
      <c r="K63" s="136">
        <v>8.76534730668685e-06</v>
      </c>
      <c r="L63" s="62">
        <v>2.60425706481558e-06</v>
      </c>
      <c r="M63" s="62">
        <v>2.67535702436452e-06</v>
      </c>
      <c r="N63" s="62">
        <v>2.81695094319936e-06</v>
      </c>
      <c r="O63" s="62">
        <v>2.31970274248357e-06</v>
      </c>
      <c r="P63" s="62">
        <v>5.65331424874968e-07</v>
      </c>
      <c r="Q63" s="62">
        <v>1.17157109790782e-06</v>
      </c>
      <c r="R63" s="62">
        <v>3.46603696790066e-07</v>
      </c>
      <c r="S63" s="62">
        <v>7.29174697924269e-07</v>
      </c>
      <c r="T63" s="62">
        <v>6.40147145062083e-06</v>
      </c>
      <c r="U63" s="62">
        <v>0.000101420267728112</v>
      </c>
      <c r="V63" s="62">
        <v>1.60484188478218e-06</v>
      </c>
      <c r="W63" s="62">
        <v>7.35106068978708e-05</v>
      </c>
      <c r="X63" s="64">
        <v>3.36970713402851e-08</v>
      </c>
      <c r="Y63" s="62">
        <v>3.13783256320761e-05</v>
      </c>
      <c r="Z63" s="62">
        <v>4.53376027612978e-06</v>
      </c>
      <c r="AA63" s="62">
        <v>3.03282445798518e-05</v>
      </c>
      <c r="AB63" s="62">
        <v>5.82466857940967e-07</v>
      </c>
      <c r="AC63" s="65">
        <v>4.07227806561646e-05</v>
      </c>
      <c r="AD63" s="62">
        <v>8.48932621343665e-07</v>
      </c>
      <c r="AE63" s="62">
        <v>7.74740024526793e-07</v>
      </c>
      <c r="AF63" s="62">
        <v>1.31006728901523e-06</v>
      </c>
      <c r="AG63" s="62">
        <v>5.40839090138017e-06</v>
      </c>
      <c r="AH63" s="62">
        <v>1.86817158347666e-05</v>
      </c>
      <c r="AI63" s="62">
        <v>2.71009014532868e-05</v>
      </c>
      <c r="AJ63" s="62">
        <v>0.000224368359094302</v>
      </c>
      <c r="AK63" s="62">
        <v>0.000166076092155484</v>
      </c>
      <c r="AL63" s="62">
        <v>1.55409507664702e-05</v>
      </c>
      <c r="AM63" s="62">
        <v>1.95453175629732e-05</v>
      </c>
      <c r="AN63" s="62">
        <v>2.96834200047188e-05</v>
      </c>
      <c r="AO63" s="62">
        <v>4.22095533560061e-05</v>
      </c>
      <c r="AP63" s="62">
        <v>3.80860352265572e-05</v>
      </c>
      <c r="AQ63" s="62">
        <v>2.83824632064521e-06</v>
      </c>
      <c r="AR63" s="62">
        <v>1.23306482842956e-05</v>
      </c>
      <c r="AS63" s="62">
        <v>8.28469365197437e-05</v>
      </c>
      <c r="AT63" s="62">
        <v>8.915598879090719e-06</v>
      </c>
      <c r="AU63" s="62">
        <v>8.45767683018681e-07</v>
      </c>
      <c r="AV63" s="62">
        <v>0</v>
      </c>
      <c r="AW63" s="62">
        <v>8.37434429050047e-07</v>
      </c>
      <c r="AX63" s="62">
        <v>8.12353002364847e-05</v>
      </c>
      <c r="AY63" s="62">
        <v>1.54982530145818e-06</v>
      </c>
      <c r="AZ63" s="62">
        <v>0.000678130632738484</v>
      </c>
      <c r="BA63" s="62">
        <v>0.000370277718980798</v>
      </c>
      <c r="BB63" s="62">
        <v>9.533367445391e-05</v>
      </c>
      <c r="BC63" s="62">
        <v>7.59367604722931e-05</v>
      </c>
      <c r="BD63" s="62">
        <v>2.18719541472153e-05</v>
      </c>
      <c r="BE63" s="62">
        <v>0.00123377997102424</v>
      </c>
      <c r="BF63" s="62">
        <v>4.59004800156631e-05</v>
      </c>
      <c r="BG63" s="62">
        <v>0.000627487676933579</v>
      </c>
      <c r="BH63" s="62">
        <v>1.78383058756829e-05</v>
      </c>
      <c r="BI63" s="62">
        <v>0.000586386640045864</v>
      </c>
      <c r="BJ63" s="62">
        <v>1.98606802022872e-06</v>
      </c>
      <c r="BK63" s="62">
        <v>0.000538383211829628</v>
      </c>
      <c r="BL63" s="62">
        <v>0.000613488472948632</v>
      </c>
      <c r="BM63" s="62">
        <v>7.14334867057238e-05</v>
      </c>
      <c r="BN63" s="62">
        <v>1.21876911010984e-05</v>
      </c>
      <c r="BO63" s="62">
        <v>0.000152852905021854</v>
      </c>
      <c r="BP63" s="62">
        <v>0.000122401700018109</v>
      </c>
      <c r="BQ63" s="62">
        <v>6.53133152352971e-06</v>
      </c>
      <c r="BR63" s="62">
        <v>5.04508131058234e-06</v>
      </c>
      <c r="BS63" s="62">
        <v>1.82802991122343e-06</v>
      </c>
      <c r="BT63" s="62">
        <v>9.82235421765103e-06</v>
      </c>
      <c r="BU63" s="62">
        <v>7.557166690669491e-05</v>
      </c>
      <c r="BV63" s="4">
        <v>0.00650780673663139</v>
      </c>
      <c r="BW63" s="66">
        <v>0</v>
      </c>
      <c r="BX63" s="66">
        <v>89.2299929969104</v>
      </c>
      <c r="BY63" s="66">
        <v>1.18224145047035</v>
      </c>
      <c r="BZ63" s="66">
        <v>0.051771189392379</v>
      </c>
      <c r="CA63" s="66">
        <v>0.501487906004119</v>
      </c>
      <c r="CB63" s="66">
        <v>0</v>
      </c>
      <c r="CC63" s="62">
        <v>0.1</v>
      </c>
      <c r="CD63" s="4">
        <v>91.0720013495138</v>
      </c>
    </row>
    <row r="64" ht="19" customHeight="1">
      <c r="A64" t="s" s="58">
        <v>1</v>
      </c>
      <c r="B64" s="59">
        <v>60</v>
      </c>
      <c r="C64" t="s" s="192">
        <v>148</v>
      </c>
      <c r="D64" s="61">
        <v>0.00330752968678207</v>
      </c>
      <c r="E64" s="62">
        <v>0.00499991527119122</v>
      </c>
      <c r="F64" s="62">
        <v>0.000105676170748415</v>
      </c>
      <c r="G64" s="62">
        <v>0.00421197509961095</v>
      </c>
      <c r="H64" s="62">
        <v>0.00329339079805046</v>
      </c>
      <c r="I64" s="62">
        <v>0.287993558847438</v>
      </c>
      <c r="J64" s="62">
        <v>1.7964279916925</v>
      </c>
      <c r="K64" s="136">
        <v>0.827801730440463</v>
      </c>
      <c r="L64" s="62">
        <v>0.147689361863567</v>
      </c>
      <c r="M64" s="62">
        <v>0.14210989488928</v>
      </c>
      <c r="N64" s="62">
        <v>0.0148180943472517</v>
      </c>
      <c r="O64" s="62">
        <v>0.0323305537700723</v>
      </c>
      <c r="P64" s="62">
        <v>0.0022357426308991</v>
      </c>
      <c r="Q64" s="62">
        <v>0.0188248117211617</v>
      </c>
      <c r="R64" s="62">
        <v>0.0130227783818426</v>
      </c>
      <c r="S64" s="62">
        <v>0.000453315682229538</v>
      </c>
      <c r="T64" s="62">
        <v>0.467957775060195</v>
      </c>
      <c r="U64" s="62">
        <v>2.99820247581206</v>
      </c>
      <c r="V64" s="62">
        <v>0.100077445198465</v>
      </c>
      <c r="W64" s="62">
        <v>1.10062604658864</v>
      </c>
      <c r="X64" s="64">
        <v>0.0205847113824458</v>
      </c>
      <c r="Y64" s="62">
        <v>1.2056490124185</v>
      </c>
      <c r="Z64" s="62">
        <v>0.23483761277598</v>
      </c>
      <c r="AA64" s="62">
        <v>0.214942739672186</v>
      </c>
      <c r="AB64" s="62">
        <v>0.00647208850716435</v>
      </c>
      <c r="AC64" s="65">
        <v>1.0438121919762</v>
      </c>
      <c r="AD64" s="62">
        <v>0.00157508757505057</v>
      </c>
      <c r="AE64" s="62">
        <v>0.08287862678383159</v>
      </c>
      <c r="AF64" s="62">
        <v>0.157308246243344</v>
      </c>
      <c r="AG64" s="62">
        <v>0.250608359225697</v>
      </c>
      <c r="AH64" s="62">
        <v>1.43909642921389</v>
      </c>
      <c r="AI64" s="62">
        <v>1.55011983375125</v>
      </c>
      <c r="AJ64" s="62">
        <v>0.621643220946048</v>
      </c>
      <c r="AK64" s="62">
        <v>0.884826420772126</v>
      </c>
      <c r="AL64" s="62">
        <v>0.06748163073629369</v>
      </c>
      <c r="AM64" s="62">
        <v>0.219461938088564</v>
      </c>
      <c r="AN64" s="62">
        <v>0.612589573374661</v>
      </c>
      <c r="AO64" s="62">
        <v>0.07300275224285301</v>
      </c>
      <c r="AP64" s="62">
        <v>0.116815333391548</v>
      </c>
      <c r="AQ64" s="62">
        <v>0.00834379700462631</v>
      </c>
      <c r="AR64" s="62">
        <v>0.114134040837971</v>
      </c>
      <c r="AS64" s="62">
        <v>2.76990247682672</v>
      </c>
      <c r="AT64" s="62">
        <v>0.000472394562583213</v>
      </c>
      <c r="AU64" s="62">
        <v>0.0439504137140847</v>
      </c>
      <c r="AV64" s="62">
        <v>0.000466371468791449</v>
      </c>
      <c r="AW64" s="62">
        <v>4.43725312475154e-05</v>
      </c>
      <c r="AX64" s="62">
        <v>0.00430982806040994</v>
      </c>
      <c r="AY64" s="62">
        <v>0.00192358829918545</v>
      </c>
      <c r="AZ64" s="62">
        <v>0.077428238519739</v>
      </c>
      <c r="BA64" s="62">
        <v>0.0261593319484997</v>
      </c>
      <c r="BB64" s="62">
        <v>0.0305162482814256</v>
      </c>
      <c r="BC64" s="62">
        <v>1.35638343084135</v>
      </c>
      <c r="BD64" s="62">
        <v>0.618721807873043</v>
      </c>
      <c r="BE64" s="62">
        <v>5.90799083658109</v>
      </c>
      <c r="BF64" s="62">
        <v>0.0714432672126461</v>
      </c>
      <c r="BG64" s="62">
        <v>1.21759817780368</v>
      </c>
      <c r="BH64" s="62">
        <v>0.301298903238355</v>
      </c>
      <c r="BI64" s="62">
        <v>0.95990924252788</v>
      </c>
      <c r="BJ64" s="62">
        <v>0.000914048833293266</v>
      </c>
      <c r="BK64" s="62">
        <v>0.475483339625704</v>
      </c>
      <c r="BL64" s="62">
        <v>2.29894854266264</v>
      </c>
      <c r="BM64" s="62">
        <v>0.250208551302303</v>
      </c>
      <c r="BN64" s="62">
        <v>0.0342003789090433</v>
      </c>
      <c r="BO64" s="62">
        <v>1.83014978442314</v>
      </c>
      <c r="BP64" s="62">
        <v>0.923186588343883</v>
      </c>
      <c r="BQ64" s="62">
        <v>0.040729735282297</v>
      </c>
      <c r="BR64" s="62">
        <v>0.0950144699220644</v>
      </c>
      <c r="BS64" s="62">
        <v>0.0320848009150335</v>
      </c>
      <c r="BT64" s="62">
        <v>1.14823109529038</v>
      </c>
      <c r="BU64" s="62">
        <v>0.64272127590536</v>
      </c>
      <c r="BV64" s="4">
        <v>38.0530652525786</v>
      </c>
      <c r="BW64" s="66">
        <v>0.636883851781668</v>
      </c>
      <c r="BX64" s="66">
        <v>58.6198779608651</v>
      </c>
      <c r="BY64" s="66">
        <v>0.220427245037481</v>
      </c>
      <c r="BZ64" s="66">
        <v>0.0267412329454171</v>
      </c>
      <c r="CA64" s="66">
        <v>0.0841176589495366</v>
      </c>
      <c r="CB64" s="66">
        <v>0</v>
      </c>
      <c r="CC64" s="62">
        <v>4</v>
      </c>
      <c r="CD64" s="4">
        <v>101.641113202158</v>
      </c>
    </row>
    <row r="65" ht="19" customHeight="1">
      <c r="A65" t="s" s="58">
        <v>1</v>
      </c>
      <c r="B65" s="59">
        <v>61</v>
      </c>
      <c r="C65" t="s" s="192">
        <v>149</v>
      </c>
      <c r="D65" s="61">
        <v>0</v>
      </c>
      <c r="E65" s="62">
        <v>0</v>
      </c>
      <c r="F65" s="62">
        <v>0</v>
      </c>
      <c r="G65" s="62">
        <v>0</v>
      </c>
      <c r="H65" s="62">
        <v>1.9471060461447e-06</v>
      </c>
      <c r="I65" s="62">
        <v>2.35085442804007e-05</v>
      </c>
      <c r="J65" s="62">
        <v>0.00027379516437809</v>
      </c>
      <c r="K65" s="136">
        <v>5.29082653317143e-05</v>
      </c>
      <c r="L65" s="62">
        <v>1.61479730880787e-05</v>
      </c>
      <c r="M65" s="62">
        <v>1.63168878236705e-05</v>
      </c>
      <c r="N65" s="62">
        <v>1.70249793922022e-05</v>
      </c>
      <c r="O65" s="62">
        <v>1.40568456607274e-05</v>
      </c>
      <c r="P65" s="62">
        <v>3.39753927555403e-06</v>
      </c>
      <c r="Q65" s="62">
        <v>7.09124556619716e-06</v>
      </c>
      <c r="R65" s="62">
        <v>2.08961978207165e-06</v>
      </c>
      <c r="S65" s="62">
        <v>4.3945591864161e-06</v>
      </c>
      <c r="T65" s="62">
        <v>3.88334112663004e-05</v>
      </c>
      <c r="U65" s="62">
        <v>0.0006118707538564551</v>
      </c>
      <c r="V65" s="62">
        <v>9.72985972606994e-06</v>
      </c>
      <c r="W65" s="62">
        <v>0.000446285946232207</v>
      </c>
      <c r="X65" s="64">
        <v>1.60317066841478e-05</v>
      </c>
      <c r="Y65" s="62">
        <v>0.000189260267812294</v>
      </c>
      <c r="Z65" s="62">
        <v>2.74620731987435e-05</v>
      </c>
      <c r="AA65" s="62">
        <v>0.000183680170796591</v>
      </c>
      <c r="AB65" s="62">
        <v>3.544692439972e-06</v>
      </c>
      <c r="AC65" s="65">
        <v>0.000246471786183778</v>
      </c>
      <c r="AD65" s="62">
        <v>5.11812760895835e-06</v>
      </c>
      <c r="AE65" s="62">
        <v>4.83069516905955e-06</v>
      </c>
      <c r="AF65" s="62">
        <v>8.19147393203174e-06</v>
      </c>
      <c r="AG65" s="62">
        <v>3.26824777727958e-05</v>
      </c>
      <c r="AH65" s="62">
        <v>0.000113127618049987</v>
      </c>
      <c r="AI65" s="62">
        <v>0.00016384097307894</v>
      </c>
      <c r="AJ65" s="62">
        <v>0.00135752731546262</v>
      </c>
      <c r="AK65" s="62">
        <v>0.00100506031205111</v>
      </c>
      <c r="AL65" s="62">
        <v>9.40001860033041e-05</v>
      </c>
      <c r="AM65" s="62">
        <v>0.000118204505506428</v>
      </c>
      <c r="AN65" s="62">
        <v>0.00017981345157636</v>
      </c>
      <c r="AO65" s="62">
        <v>0.000256336375394049</v>
      </c>
      <c r="AP65" s="62">
        <v>0.000231022677446588</v>
      </c>
      <c r="AQ65" s="62">
        <v>1.716960816695e-05</v>
      </c>
      <c r="AR65" s="62">
        <v>7.46842671672309e-05</v>
      </c>
      <c r="AS65" s="62">
        <v>0.000501312489929139</v>
      </c>
      <c r="AT65" s="62">
        <v>5.39666986296078e-05</v>
      </c>
      <c r="AU65" s="62">
        <v>5.11487828688674e-06</v>
      </c>
      <c r="AV65" s="62">
        <v>0</v>
      </c>
      <c r="AW65" s="62">
        <v>5.06236885695616e-06</v>
      </c>
      <c r="AX65" s="62">
        <v>0.000491518313910037</v>
      </c>
      <c r="AY65" s="62">
        <v>9.48123531235379e-06</v>
      </c>
      <c r="AZ65" s="62">
        <v>0.00410313811362133</v>
      </c>
      <c r="BA65" s="62">
        <v>0.00224045520153599</v>
      </c>
      <c r="BB65" s="62">
        <v>0.000576803426782209</v>
      </c>
      <c r="BC65" s="62">
        <v>0.000459144999577221</v>
      </c>
      <c r="BD65" s="62">
        <v>0.000132373931148303</v>
      </c>
      <c r="BE65" s="62">
        <v>0.00746523189184305</v>
      </c>
      <c r="BF65" s="62">
        <v>0.000277722782252687</v>
      </c>
      <c r="BG65" s="62">
        <v>0.00379693195684703</v>
      </c>
      <c r="BH65" s="62">
        <v>0.000108010132148366</v>
      </c>
      <c r="BI65" s="62">
        <v>0.0035479631975577</v>
      </c>
      <c r="BJ65" s="62">
        <v>1.20172328233921e-05</v>
      </c>
      <c r="BK65" s="62">
        <v>0.00325767828263937</v>
      </c>
      <c r="BL65" s="62">
        <v>0.00371214512405738</v>
      </c>
      <c r="BM65" s="62">
        <v>0.000432242024758686</v>
      </c>
      <c r="BN65" s="62">
        <v>7.38039663324061e-05</v>
      </c>
      <c r="BO65" s="62">
        <v>0.0009247600816281811</v>
      </c>
      <c r="BP65" s="62">
        <v>0.0007406729243275521</v>
      </c>
      <c r="BQ65" s="62">
        <v>3.95370243673072e-05</v>
      </c>
      <c r="BR65" s="62">
        <v>3.05506216122048e-05</v>
      </c>
      <c r="BS65" s="62">
        <v>1.10673042614434e-05</v>
      </c>
      <c r="BT65" s="62">
        <v>5.90903745045886e-05</v>
      </c>
      <c r="BU65" s="62">
        <v>0.000457112870506379</v>
      </c>
      <c r="BV65" s="4">
        <v>0.039392368912452</v>
      </c>
      <c r="BW65" s="66">
        <v>73.2218552008239</v>
      </c>
      <c r="BX65" s="66">
        <v>111.994269515963</v>
      </c>
      <c r="BY65" s="66">
        <v>0.0202757625391704</v>
      </c>
      <c r="BZ65" s="66">
        <v>0.00297413406797116</v>
      </c>
      <c r="CA65" s="66">
        <v>0.00745503933058702</v>
      </c>
      <c r="CB65" s="66">
        <v>0</v>
      </c>
      <c r="CC65" s="62">
        <v>85.7</v>
      </c>
      <c r="CD65" s="4">
        <v>270.986222021637</v>
      </c>
    </row>
    <row r="66" ht="19" customHeight="1">
      <c r="A66" t="s" s="58">
        <v>1</v>
      </c>
      <c r="B66" s="59">
        <v>62</v>
      </c>
      <c r="C66" t="s" s="192">
        <v>150</v>
      </c>
      <c r="D66" s="61">
        <v>0.00423071912897292</v>
      </c>
      <c r="E66" s="62">
        <v>0.000526879443247525</v>
      </c>
      <c r="F66" s="62">
        <v>7.85526032922279e-06</v>
      </c>
      <c r="G66" s="62">
        <v>0.000610768010194475</v>
      </c>
      <c r="H66" s="62">
        <v>0.000544943294303463</v>
      </c>
      <c r="I66" s="62">
        <v>0.0182827687268101</v>
      </c>
      <c r="J66" s="62">
        <v>0.414580359704154</v>
      </c>
      <c r="K66" s="136">
        <v>0.0470140482297192</v>
      </c>
      <c r="L66" s="62">
        <v>0.00748196552919112</v>
      </c>
      <c r="M66" s="62">
        <v>0.00785721944411733</v>
      </c>
      <c r="N66" s="62">
        <v>0.00514304563017062</v>
      </c>
      <c r="O66" s="62">
        <v>0.00250801633961729</v>
      </c>
      <c r="P66" s="62">
        <v>0.00095761421149327</v>
      </c>
      <c r="Q66" s="62">
        <v>0.00097043313628587</v>
      </c>
      <c r="R66" s="62">
        <v>0.000328813403457011</v>
      </c>
      <c r="S66" s="62">
        <v>0.000882892384557779</v>
      </c>
      <c r="T66" s="62">
        <v>0.0582395809742256</v>
      </c>
      <c r="U66" s="62">
        <v>0.126175531991783</v>
      </c>
      <c r="V66" s="62">
        <v>0.00332740228867352</v>
      </c>
      <c r="W66" s="62">
        <v>0.115345222255036</v>
      </c>
      <c r="X66" s="64">
        <v>0.00588734676924785</v>
      </c>
      <c r="Y66" s="62">
        <v>0.0512238919648563</v>
      </c>
      <c r="Z66" s="62">
        <v>0.0121816448024228</v>
      </c>
      <c r="AA66" s="62">
        <v>0.0192810681613577</v>
      </c>
      <c r="AB66" s="62">
        <v>0.000138797516662873</v>
      </c>
      <c r="AC66" s="65">
        <v>0.214581119510109</v>
      </c>
      <c r="AD66" s="62">
        <v>0.00063287835554908</v>
      </c>
      <c r="AE66" s="62">
        <v>0.00947237454047269</v>
      </c>
      <c r="AF66" s="62">
        <v>0.134431018155236</v>
      </c>
      <c r="AG66" s="62">
        <v>0.012094626790213</v>
      </c>
      <c r="AH66" s="62">
        <v>0.0350421789617912</v>
      </c>
      <c r="AI66" s="62">
        <v>0.0496884533098741</v>
      </c>
      <c r="AJ66" s="62">
        <v>0.0240195629905709</v>
      </c>
      <c r="AK66" s="62">
        <v>0.0305472129806149</v>
      </c>
      <c r="AL66" s="62">
        <v>0.008380347155823271</v>
      </c>
      <c r="AM66" s="62">
        <v>0.0145283735743698</v>
      </c>
      <c r="AN66" s="62">
        <v>0.0407358667224851</v>
      </c>
      <c r="AO66" s="62">
        <v>0.0506472927547971</v>
      </c>
      <c r="AP66" s="62">
        <v>0.0101754392124446</v>
      </c>
      <c r="AQ66" s="62">
        <v>0.00147981729326643</v>
      </c>
      <c r="AR66" s="62">
        <v>0.00394912393241782</v>
      </c>
      <c r="AS66" s="62">
        <v>0.182015775116509</v>
      </c>
      <c r="AT66" s="62">
        <v>0.00184065011044062</v>
      </c>
      <c r="AU66" s="62">
        <v>0.00093882615947673</v>
      </c>
      <c r="AV66" s="62">
        <v>0.000621457951510828</v>
      </c>
      <c r="AW66" s="62">
        <v>1.23952949328048e-06</v>
      </c>
      <c r="AX66" s="62">
        <v>0.00173733322656701</v>
      </c>
      <c r="AY66" s="62">
        <v>0.00195045981240512</v>
      </c>
      <c r="AZ66" s="62">
        <v>0.0384364452868196</v>
      </c>
      <c r="BA66" s="62">
        <v>0.007888318384730961</v>
      </c>
      <c r="BB66" s="62">
        <v>0.108213842469848</v>
      </c>
      <c r="BC66" s="62">
        <v>0.0575696171637223</v>
      </c>
      <c r="BD66" s="62">
        <v>0.0231081351388508</v>
      </c>
      <c r="BE66" s="62">
        <v>0.682030438763455</v>
      </c>
      <c r="BF66" s="62">
        <v>0.00405290519669901</v>
      </c>
      <c r="BG66" s="62">
        <v>0.229011226240848</v>
      </c>
      <c r="BH66" s="62">
        <v>0.0580000790821775</v>
      </c>
      <c r="BI66" s="62">
        <v>0.06824154580984899</v>
      </c>
      <c r="BJ66" s="62">
        <v>0.000451906162358377</v>
      </c>
      <c r="BK66" s="62">
        <v>0.122835770417243</v>
      </c>
      <c r="BL66" s="62">
        <v>1.33353083982584</v>
      </c>
      <c r="BM66" s="62">
        <v>0.156569525027557</v>
      </c>
      <c r="BN66" s="62">
        <v>0.0171954682364655</v>
      </c>
      <c r="BO66" s="62">
        <v>0.195565850566251</v>
      </c>
      <c r="BP66" s="62">
        <v>0.16535826744616</v>
      </c>
      <c r="BQ66" s="62">
        <v>0.0049745997362675</v>
      </c>
      <c r="BR66" s="62">
        <v>0.00136251378416539</v>
      </c>
      <c r="BS66" s="62">
        <v>0.000457158148454244</v>
      </c>
      <c r="BT66" s="62">
        <v>0.111739580164884</v>
      </c>
      <c r="BU66" s="62">
        <v>0.136400986256361</v>
      </c>
      <c r="BV66" s="4">
        <v>5.25623527605633</v>
      </c>
      <c r="BW66" s="66">
        <v>51.1582323625953</v>
      </c>
      <c r="BX66" s="66">
        <v>45.0090797116375</v>
      </c>
      <c r="BY66" s="66">
        <v>1.65710074910593</v>
      </c>
      <c r="BZ66" s="66">
        <v>0.0285578968486097</v>
      </c>
      <c r="CA66" s="66">
        <v>0.72718294476828</v>
      </c>
      <c r="CB66" s="66">
        <v>4.8399605876527e-05</v>
      </c>
      <c r="CC66" s="62">
        <v>10.9</v>
      </c>
      <c r="CD66" s="4">
        <v>114.736437340617</v>
      </c>
    </row>
    <row r="67" ht="19" customHeight="1">
      <c r="A67" t="s" s="58">
        <v>1</v>
      </c>
      <c r="B67" s="59">
        <v>63</v>
      </c>
      <c r="C67" t="s" s="192">
        <v>151</v>
      </c>
      <c r="D67" s="61">
        <v>0.000694973395870543</v>
      </c>
      <c r="E67" s="62">
        <v>4.5079094087367e-05</v>
      </c>
      <c r="F67" s="62">
        <v>2.09937515746929e-06</v>
      </c>
      <c r="G67" s="62">
        <v>7.19713409716687e-05</v>
      </c>
      <c r="H67" s="62">
        <v>0.000109032101154752</v>
      </c>
      <c r="I67" s="62">
        <v>0.00603936751687637</v>
      </c>
      <c r="J67" s="62">
        <v>0.0650769417999271</v>
      </c>
      <c r="K67" s="136">
        <v>0.0193593635537186</v>
      </c>
      <c r="L67" s="62">
        <v>7.62017494682193e-06</v>
      </c>
      <c r="M67" s="62">
        <v>0.00162409829643128</v>
      </c>
      <c r="N67" s="62">
        <v>0.000479341860484071</v>
      </c>
      <c r="O67" s="62">
        <v>0.000365632575433558</v>
      </c>
      <c r="P67" s="62">
        <v>0.00021529741643237</v>
      </c>
      <c r="Q67" s="62">
        <v>0.000157567136131165</v>
      </c>
      <c r="R67" s="62">
        <v>0.000137219841395417</v>
      </c>
      <c r="S67" s="62">
        <v>8.09745466682997e-05</v>
      </c>
      <c r="T67" s="62">
        <v>0.0028435175236534</v>
      </c>
      <c r="U67" s="62">
        <v>0.0527413389896612</v>
      </c>
      <c r="V67" s="62">
        <v>0.000495184212254374</v>
      </c>
      <c r="W67" s="62">
        <v>0.0156215915210846</v>
      </c>
      <c r="X67" s="64">
        <v>0.00192641530358248</v>
      </c>
      <c r="Y67" s="62">
        <v>0.00981162647785342</v>
      </c>
      <c r="Z67" s="62">
        <v>0.000778178717412041</v>
      </c>
      <c r="AA67" s="62">
        <v>0.0018641869737705</v>
      </c>
      <c r="AB67" s="62">
        <v>0.000100627171159838</v>
      </c>
      <c r="AC67" s="65">
        <v>0.0162480733738031</v>
      </c>
      <c r="AD67" s="62">
        <v>4.71962957965745e-07</v>
      </c>
      <c r="AE67" s="62">
        <v>0.00370723390008386</v>
      </c>
      <c r="AF67" s="62">
        <v>0.0265127358892772</v>
      </c>
      <c r="AG67" s="62">
        <v>0.00328244344767787</v>
      </c>
      <c r="AH67" s="62">
        <v>0.0282094377134905</v>
      </c>
      <c r="AI67" s="62">
        <v>0.0293334674885175</v>
      </c>
      <c r="AJ67" s="62">
        <v>0.0132730311426237</v>
      </c>
      <c r="AK67" s="62">
        <v>0.0185583762246177</v>
      </c>
      <c r="AL67" s="62">
        <v>0.00206743486945461</v>
      </c>
      <c r="AM67" s="62">
        <v>0.00317623972254129</v>
      </c>
      <c r="AN67" s="62">
        <v>0.0326493499376397</v>
      </c>
      <c r="AO67" s="62">
        <v>0.00527233327065434</v>
      </c>
      <c r="AP67" s="62">
        <v>0.00777155404360149</v>
      </c>
      <c r="AQ67" s="62">
        <v>0.000369156187168831</v>
      </c>
      <c r="AR67" s="62">
        <v>0.000524151170578275</v>
      </c>
      <c r="AS67" s="62">
        <v>0.018296081448748</v>
      </c>
      <c r="AT67" s="62">
        <v>0.000503175849460881</v>
      </c>
      <c r="AU67" s="62">
        <v>0.000169444827866845</v>
      </c>
      <c r="AV67" s="62">
        <v>6.83959259943532e-07</v>
      </c>
      <c r="AW67" s="62">
        <v>3.76419583416826e-07</v>
      </c>
      <c r="AX67" s="62">
        <v>4.73751450978768e-05</v>
      </c>
      <c r="AY67" s="62">
        <v>7.185974807657269e-07</v>
      </c>
      <c r="AZ67" s="62">
        <v>0.00027910014675219</v>
      </c>
      <c r="BA67" s="62">
        <v>0.000152900835725313</v>
      </c>
      <c r="BB67" s="62">
        <v>4.05412393905732e-05</v>
      </c>
      <c r="BC67" s="62">
        <v>0.0184870765743628</v>
      </c>
      <c r="BD67" s="62">
        <v>0.0119183994821521</v>
      </c>
      <c r="BE67" s="62">
        <v>0.07382644166698139</v>
      </c>
      <c r="BF67" s="62">
        <v>1.90826478697455e-05</v>
      </c>
      <c r="BG67" s="62">
        <v>0.0243144233500737</v>
      </c>
      <c r="BH67" s="62">
        <v>0.00613955712303781</v>
      </c>
      <c r="BI67" s="62">
        <v>0.00662540235242192</v>
      </c>
      <c r="BJ67" s="62">
        <v>1.62396406572441e-05</v>
      </c>
      <c r="BK67" s="62">
        <v>0.00587470101751696</v>
      </c>
      <c r="BL67" s="62">
        <v>0.156337890911948</v>
      </c>
      <c r="BM67" s="62">
        <v>0.0231122095633657</v>
      </c>
      <c r="BN67" s="62">
        <v>0.0027368982055182</v>
      </c>
      <c r="BO67" s="62">
        <v>0.0280973153596806</v>
      </c>
      <c r="BP67" s="62">
        <v>0.0086497556822418</v>
      </c>
      <c r="BQ67" s="62">
        <v>0.00674616906870728</v>
      </c>
      <c r="BR67" s="62">
        <v>0.00098655345803029</v>
      </c>
      <c r="BS67" s="62">
        <v>0.00010051436746029</v>
      </c>
      <c r="BT67" s="62">
        <v>0.008465905847770679</v>
      </c>
      <c r="BU67" s="62">
        <v>0.00742142364707799</v>
      </c>
      <c r="BV67" s="4">
        <v>0.780971095697047</v>
      </c>
      <c r="BW67" s="66">
        <v>19.1530487201339</v>
      </c>
      <c r="BX67" s="66">
        <v>3.76170339855819</v>
      </c>
      <c r="BY67" s="66">
        <v>0.090880340173372</v>
      </c>
      <c r="BZ67" s="66">
        <v>0.00246361717816684</v>
      </c>
      <c r="CA67" s="66">
        <v>0.0394731062100927</v>
      </c>
      <c r="CB67" s="66">
        <v>3.22225984629446e-05</v>
      </c>
      <c r="CC67" s="62">
        <v>0.8</v>
      </c>
      <c r="CD67" s="4">
        <v>24.6285725005492</v>
      </c>
    </row>
    <row r="68" ht="19" customHeight="1">
      <c r="A68" t="s" s="58">
        <v>1</v>
      </c>
      <c r="B68" s="59">
        <v>64</v>
      </c>
      <c r="C68" t="s" s="192">
        <v>152</v>
      </c>
      <c r="D68" s="61">
        <v>0.00132390443816227</v>
      </c>
      <c r="E68" s="62">
        <v>0.00751332511102486</v>
      </c>
      <c r="F68" s="62">
        <v>0.000293484080420468</v>
      </c>
      <c r="G68" s="62">
        <v>0.00418195325874569</v>
      </c>
      <c r="H68" s="62">
        <v>0.00154655851665207</v>
      </c>
      <c r="I68" s="62">
        <v>0.000819379625191422</v>
      </c>
      <c r="J68" s="62">
        <v>0.129262909336195</v>
      </c>
      <c r="K68" s="136">
        <v>0.00647162034263062</v>
      </c>
      <c r="L68" s="62">
        <v>0.0021750077597866</v>
      </c>
      <c r="M68" s="62">
        <v>0.009601264717643301</v>
      </c>
      <c r="N68" s="62">
        <v>0.00332305211949734</v>
      </c>
      <c r="O68" s="62">
        <v>0.0202596439643244</v>
      </c>
      <c r="P68" s="62">
        <v>0.00666492043933742</v>
      </c>
      <c r="Q68" s="62">
        <v>0.008776272228151111</v>
      </c>
      <c r="R68" s="62">
        <v>0.00177910585445543</v>
      </c>
      <c r="S68" s="62">
        <v>0.00367871084817499</v>
      </c>
      <c r="T68" s="62">
        <v>0.0328997873792199</v>
      </c>
      <c r="U68" s="62">
        <v>4.64342274356886</v>
      </c>
      <c r="V68" s="62">
        <v>0.00787941731271191</v>
      </c>
      <c r="W68" s="62">
        <v>0.0661548162639235</v>
      </c>
      <c r="X68" s="64">
        <v>0.184452801254463</v>
      </c>
      <c r="Y68" s="62">
        <v>0.021947401460206</v>
      </c>
      <c r="Z68" s="62">
        <v>0.00406747428543047</v>
      </c>
      <c r="AA68" s="62">
        <v>0.0139632595857991</v>
      </c>
      <c r="AB68" s="62">
        <v>0.000568237829410445</v>
      </c>
      <c r="AC68" s="65">
        <v>0.0560368227096475</v>
      </c>
      <c r="AD68" s="62">
        <v>1.1855915853663e-05</v>
      </c>
      <c r="AE68" s="62">
        <v>0.008647266398961189</v>
      </c>
      <c r="AF68" s="62">
        <v>3.2765895728127e-05</v>
      </c>
      <c r="AG68" s="62">
        <v>0.00266246649734948</v>
      </c>
      <c r="AH68" s="62">
        <v>0.0686585654897628</v>
      </c>
      <c r="AI68" s="62">
        <v>0.0216722315204373</v>
      </c>
      <c r="AJ68" s="62">
        <v>0.0310810526561003</v>
      </c>
      <c r="AK68" s="62">
        <v>0.06550516098291739</v>
      </c>
      <c r="AL68" s="62">
        <v>0.0362457365258886</v>
      </c>
      <c r="AM68" s="62">
        <v>0.0286462199749024</v>
      </c>
      <c r="AN68" s="62">
        <v>0.000760749218207677</v>
      </c>
      <c r="AO68" s="62">
        <v>0.00321228737092903</v>
      </c>
      <c r="AP68" s="62">
        <v>0.0449775483802123</v>
      </c>
      <c r="AQ68" s="62">
        <v>6.7142204568652e-05</v>
      </c>
      <c r="AR68" s="62">
        <v>0.0529790998679365</v>
      </c>
      <c r="AS68" s="62">
        <v>0.148214478200682</v>
      </c>
      <c r="AT68" s="62">
        <v>0.0104945807434621</v>
      </c>
      <c r="AU68" s="62">
        <v>8.24774123760487e-05</v>
      </c>
      <c r="AV68" s="62">
        <v>6.23160571314563e-06</v>
      </c>
      <c r="AW68" s="62">
        <v>1.43723189712001e-05</v>
      </c>
      <c r="AX68" s="62">
        <v>0.000732981348482879</v>
      </c>
      <c r="AY68" s="62">
        <v>1.3450124512874e-05</v>
      </c>
      <c r="AZ68" s="62">
        <v>0.0184385732962833</v>
      </c>
      <c r="BA68" s="62">
        <v>0.702615047565141</v>
      </c>
      <c r="BB68" s="62">
        <v>0.062374672060172</v>
      </c>
      <c r="BC68" s="62">
        <v>0.0497803780060019</v>
      </c>
      <c r="BD68" s="62">
        <v>0.0221183520839888</v>
      </c>
      <c r="BE68" s="62">
        <v>0.152067000108831</v>
      </c>
      <c r="BF68" s="62">
        <v>0.000327503481312127</v>
      </c>
      <c r="BG68" s="62">
        <v>0.124727638080444</v>
      </c>
      <c r="BH68" s="62">
        <v>0.108013101499078</v>
      </c>
      <c r="BI68" s="62">
        <v>0.254083323096984</v>
      </c>
      <c r="BJ68" s="62">
        <v>0.008511771958598121</v>
      </c>
      <c r="BK68" s="62">
        <v>0.084647635537907</v>
      </c>
      <c r="BL68" s="62">
        <v>0.865081997632677</v>
      </c>
      <c r="BM68" s="62">
        <v>0.134520075544883</v>
      </c>
      <c r="BN68" s="62">
        <v>0.012627586168973</v>
      </c>
      <c r="BO68" s="62">
        <v>6.39173863051096</v>
      </c>
      <c r="BP68" s="62">
        <v>0.849992609153124</v>
      </c>
      <c r="BQ68" s="62">
        <v>5.6710318581956e-05</v>
      </c>
      <c r="BR68" s="62">
        <v>0.010082850780338</v>
      </c>
      <c r="BS68" s="62">
        <v>0.0009822154593268589</v>
      </c>
      <c r="BT68" s="62">
        <v>0.08241241231563649</v>
      </c>
      <c r="BU68" s="62">
        <v>0.0663727887975263</v>
      </c>
      <c r="BV68" s="4">
        <v>15.7653554684008</v>
      </c>
      <c r="BW68" s="66">
        <v>113.2200817707</v>
      </c>
      <c r="BX68" s="66">
        <v>188.562846549949</v>
      </c>
      <c r="BY68" s="66">
        <v>0.367332769720714</v>
      </c>
      <c r="BZ68" s="66">
        <v>0.0089853958084449</v>
      </c>
      <c r="CA68" s="66">
        <v>0.159715656797116</v>
      </c>
      <c r="CB68" s="66">
        <v>0</v>
      </c>
      <c r="CC68" s="62">
        <v>39.9</v>
      </c>
      <c r="CD68" s="4">
        <v>357.984317611376</v>
      </c>
    </row>
    <row r="69" ht="19" customHeight="1">
      <c r="A69" t="s" s="58">
        <v>1</v>
      </c>
      <c r="B69" s="59">
        <v>65</v>
      </c>
      <c r="C69" t="s" s="192">
        <v>153</v>
      </c>
      <c r="D69" s="61">
        <v>5.52863959128168e-05</v>
      </c>
      <c r="E69" s="62">
        <v>0</v>
      </c>
      <c r="F69" s="62">
        <v>0</v>
      </c>
      <c r="G69" s="62">
        <v>0</v>
      </c>
      <c r="H69" s="62">
        <v>4.93144388424838e-06</v>
      </c>
      <c r="I69" s="62">
        <v>0.000142287525898043</v>
      </c>
      <c r="J69" s="62">
        <v>0.00131020568416616</v>
      </c>
      <c r="K69" s="136">
        <v>0.00199263858148817</v>
      </c>
      <c r="L69" s="62">
        <v>4.01115403231795e-05</v>
      </c>
      <c r="M69" s="62">
        <v>9.143344797807401e-05</v>
      </c>
      <c r="N69" s="62">
        <v>0.000178762069012041</v>
      </c>
      <c r="O69" s="62">
        <v>3.76907167531536e-05</v>
      </c>
      <c r="P69" s="62">
        <v>8.758622425102741e-06</v>
      </c>
      <c r="Q69" s="62">
        <v>6.06731557532219e-05</v>
      </c>
      <c r="R69" s="62">
        <v>1.12124011352787e-05</v>
      </c>
      <c r="S69" s="62">
        <v>1.16785984351367e-05</v>
      </c>
      <c r="T69" s="62">
        <v>9.85456450426255e-05</v>
      </c>
      <c r="U69" s="62">
        <v>0.00155818379316808</v>
      </c>
      <c r="V69" s="62">
        <v>5.67065759795678e-05</v>
      </c>
      <c r="W69" s="62">
        <v>0.0017264801254502</v>
      </c>
      <c r="X69" s="64">
        <v>0.0248786008039266</v>
      </c>
      <c r="Y69" s="62">
        <v>0.000482027181961653</v>
      </c>
      <c r="Z69" s="62">
        <v>6.97590903085131e-05</v>
      </c>
      <c r="AA69" s="62">
        <v>0.000466256052483799</v>
      </c>
      <c r="AB69" s="62">
        <v>8.97765783700019e-06</v>
      </c>
      <c r="AC69" s="65">
        <v>0.00365154040592754</v>
      </c>
      <c r="AD69" s="62">
        <v>1.30447463080021e-05</v>
      </c>
      <c r="AE69" s="62">
        <v>0.00045574341303842</v>
      </c>
      <c r="AF69" s="62">
        <v>8.09116673484842e-05</v>
      </c>
      <c r="AG69" s="62">
        <v>0.000103468815587793</v>
      </c>
      <c r="AH69" s="62">
        <v>0.00162778496855828</v>
      </c>
      <c r="AI69" s="62">
        <v>0.000442186670309954</v>
      </c>
      <c r="AJ69" s="62">
        <v>0.00426467254104867</v>
      </c>
      <c r="AK69" s="62">
        <v>0.00638052612709198</v>
      </c>
      <c r="AL69" s="62">
        <v>0.000457861494104617</v>
      </c>
      <c r="AM69" s="62">
        <v>0.0021385277146363</v>
      </c>
      <c r="AN69" s="62">
        <v>0.00060219783822364</v>
      </c>
      <c r="AO69" s="62">
        <v>0.0033645607778973</v>
      </c>
      <c r="AP69" s="62">
        <v>0.000585112131962429</v>
      </c>
      <c r="AQ69" s="62">
        <v>4.35999763195207e-05</v>
      </c>
      <c r="AR69" s="62">
        <v>0.000245093365186017</v>
      </c>
      <c r="AS69" s="62">
        <v>0.00255905448623044</v>
      </c>
      <c r="AT69" s="62">
        <v>0.000137047989027221</v>
      </c>
      <c r="AU69" s="62">
        <v>2.13401831207471e-05</v>
      </c>
      <c r="AV69" s="62">
        <v>1.58129345525289e-06</v>
      </c>
      <c r="AW69" s="62">
        <v>1.28764568255076e-05</v>
      </c>
      <c r="AX69" s="62">
        <v>0.00129164475819956</v>
      </c>
      <c r="AY69" s="62">
        <v>2.38735541564652e-05</v>
      </c>
      <c r="AZ69" s="62">
        <v>0.0104341000083584</v>
      </c>
      <c r="BA69" s="62">
        <v>0.00569945567131043</v>
      </c>
      <c r="BB69" s="62">
        <v>0.00146767434303869</v>
      </c>
      <c r="BC69" s="62">
        <v>0.00624585359740665</v>
      </c>
      <c r="BD69" s="62">
        <v>0.000803598740522575</v>
      </c>
      <c r="BE69" s="62">
        <v>0.0445489980129892</v>
      </c>
      <c r="BF69" s="62">
        <v>0.000706334598702738</v>
      </c>
      <c r="BG69" s="62">
        <v>0.009894559336154419</v>
      </c>
      <c r="BH69" s="62">
        <v>0.000345119865259343</v>
      </c>
      <c r="BI69" s="62">
        <v>0.0133738483324054</v>
      </c>
      <c r="BJ69" s="62">
        <v>3.08567760324036e-05</v>
      </c>
      <c r="BK69" s="62">
        <v>0.008349974683972869</v>
      </c>
      <c r="BL69" s="62">
        <v>0.010803925897699</v>
      </c>
      <c r="BM69" s="62">
        <v>0.00115299798120375</v>
      </c>
      <c r="BN69" s="62">
        <v>0.000218165072360614</v>
      </c>
      <c r="BO69" s="62">
        <v>6.2513100028706</v>
      </c>
      <c r="BP69" s="62">
        <v>0.167352102222625</v>
      </c>
      <c r="BQ69" s="62">
        <v>0.000102549720137482</v>
      </c>
      <c r="BR69" s="62">
        <v>8.5113260291385e-05</v>
      </c>
      <c r="BS69" s="62">
        <v>2.80992977989896e-05</v>
      </c>
      <c r="BT69" s="62">
        <v>0.000353863458286293</v>
      </c>
      <c r="BU69" s="62">
        <v>0.00120283817084284</v>
      </c>
      <c r="BV69" s="4">
        <v>6.59630549040189</v>
      </c>
      <c r="BW69" s="66">
        <v>65.5059933883316</v>
      </c>
      <c r="BX69" s="66">
        <v>131.549156230690</v>
      </c>
      <c r="BY69" s="66">
        <v>0.258242976434871</v>
      </c>
      <c r="BZ69" s="66">
        <v>0.0112809305252317</v>
      </c>
      <c r="CA69" s="66">
        <v>0.109557820195675</v>
      </c>
      <c r="CB69" s="66">
        <v>0</v>
      </c>
      <c r="CC69" s="62">
        <v>5</v>
      </c>
      <c r="CD69" s="4">
        <v>209.030536836579</v>
      </c>
    </row>
    <row r="70" ht="19" customHeight="1">
      <c r="A70" t="s" s="58">
        <v>1</v>
      </c>
      <c r="B70" s="59">
        <v>66</v>
      </c>
      <c r="C70" t="s" s="192">
        <v>154</v>
      </c>
      <c r="D70" s="61">
        <v>0.0014005597569006</v>
      </c>
      <c r="E70" s="62">
        <v>0.000521490835266585</v>
      </c>
      <c r="F70" s="62">
        <v>0.000128008102119341</v>
      </c>
      <c r="G70" s="62">
        <v>0.000126654185449651</v>
      </c>
      <c r="H70" s="62">
        <v>0.000153220576409155</v>
      </c>
      <c r="I70" s="62">
        <v>0.00089382041668244</v>
      </c>
      <c r="J70" s="62">
        <v>0.0180571975498587</v>
      </c>
      <c r="K70" s="136">
        <v>0.00547767635108855</v>
      </c>
      <c r="L70" s="62">
        <v>0.000983833890510877</v>
      </c>
      <c r="M70" s="62">
        <v>0.0041941300744548</v>
      </c>
      <c r="N70" s="62">
        <v>6.93837992131266e-05</v>
      </c>
      <c r="O70" s="62">
        <v>0.000261416401101511</v>
      </c>
      <c r="P70" s="62">
        <v>5.77126602985743e-06</v>
      </c>
      <c r="Q70" s="62">
        <v>7.39336711618904e-05</v>
      </c>
      <c r="R70" s="62">
        <v>7.61371026787391e-06</v>
      </c>
      <c r="S70" s="62">
        <v>1.27421830867163e-05</v>
      </c>
      <c r="T70" s="62">
        <v>0.000379033845393452</v>
      </c>
      <c r="U70" s="62">
        <v>0.00186155188813844</v>
      </c>
      <c r="V70" s="62">
        <v>3.65977385100312e-05</v>
      </c>
      <c r="W70" s="62">
        <v>0.00113743888945325</v>
      </c>
      <c r="X70" s="64">
        <v>0.000147059697124303</v>
      </c>
      <c r="Y70" s="62">
        <v>0.000842940421547047</v>
      </c>
      <c r="Z70" s="62">
        <v>0.000268462959595162</v>
      </c>
      <c r="AA70" s="62">
        <v>0.000168518301065453</v>
      </c>
      <c r="AB70" s="62">
        <v>5.80621541142012e-05</v>
      </c>
      <c r="AC70" s="65">
        <v>0.0303596954489279</v>
      </c>
      <c r="AD70" s="62">
        <v>1.49143542069408e-06</v>
      </c>
      <c r="AE70" s="62">
        <v>0.00151401101137876</v>
      </c>
      <c r="AF70" s="62">
        <v>0.000141855436608623</v>
      </c>
      <c r="AG70" s="62">
        <v>0.00161511000781638</v>
      </c>
      <c r="AH70" s="62">
        <v>0.000622917632265706</v>
      </c>
      <c r="AI70" s="62">
        <v>0.0030773953638799</v>
      </c>
      <c r="AJ70" s="62">
        <v>0.0016926589231434</v>
      </c>
      <c r="AK70" s="62">
        <v>0.008924887124698621</v>
      </c>
      <c r="AL70" s="62">
        <v>0.0077556860810434</v>
      </c>
      <c r="AM70" s="62">
        <v>0.00899506833529027</v>
      </c>
      <c r="AN70" s="62">
        <v>0.00128102056014719</v>
      </c>
      <c r="AO70" s="62">
        <v>0.0422351956627525</v>
      </c>
      <c r="AP70" s="62">
        <v>0.00209024275221644</v>
      </c>
      <c r="AQ70" s="62">
        <v>1.08606965408082e-05</v>
      </c>
      <c r="AR70" s="62">
        <v>9.83645278202748e-05</v>
      </c>
      <c r="AS70" s="62">
        <v>0.0007537191663639559</v>
      </c>
      <c r="AT70" s="62">
        <v>0.0135604350881415</v>
      </c>
      <c r="AU70" s="62">
        <v>0.0230491361708694</v>
      </c>
      <c r="AV70" s="62">
        <v>0.00490254222760507</v>
      </c>
      <c r="AW70" s="62">
        <v>0.000177233610694426</v>
      </c>
      <c r="AX70" s="62">
        <v>0.0019101925295584</v>
      </c>
      <c r="AY70" s="62">
        <v>0.00110500120751471</v>
      </c>
      <c r="AZ70" s="62">
        <v>0.00150759724693001</v>
      </c>
      <c r="BA70" s="62">
        <v>0.000194385677041627</v>
      </c>
      <c r="BB70" s="62">
        <v>0.000588555103109536</v>
      </c>
      <c r="BC70" s="62">
        <v>0.0309053472233757</v>
      </c>
      <c r="BD70" s="62">
        <v>0.00226921486711703</v>
      </c>
      <c r="BE70" s="62">
        <v>0.246373777041386</v>
      </c>
      <c r="BF70" s="62">
        <v>9.418454203944569e-05</v>
      </c>
      <c r="BG70" s="62">
        <v>0.09159273752099741</v>
      </c>
      <c r="BH70" s="62">
        <v>0.0141754596406591</v>
      </c>
      <c r="BI70" s="62">
        <v>0.0112001168026549</v>
      </c>
      <c r="BJ70" s="62">
        <v>0.000267384135033488</v>
      </c>
      <c r="BK70" s="62">
        <v>0.0201643958263501</v>
      </c>
      <c r="BL70" s="62">
        <v>0.426115567585638</v>
      </c>
      <c r="BM70" s="62">
        <v>0.054080396383695</v>
      </c>
      <c r="BN70" s="62">
        <v>0.008405565560071311</v>
      </c>
      <c r="BO70" s="62">
        <v>0.0584195556822824</v>
      </c>
      <c r="BP70" s="62">
        <v>0.0924896230221795</v>
      </c>
      <c r="BQ70" s="62">
        <v>0.040283255438607</v>
      </c>
      <c r="BR70" s="62">
        <v>0.029139341698668</v>
      </c>
      <c r="BS70" s="62">
        <v>0.00353245900446429</v>
      </c>
      <c r="BT70" s="62">
        <v>0.00070072942415863</v>
      </c>
      <c r="BU70" s="62">
        <v>0.0271916019438245</v>
      </c>
      <c r="BV70" s="4">
        <v>1.35283309103552</v>
      </c>
      <c r="BW70" s="66">
        <v>3.84856292131823</v>
      </c>
      <c r="BX70" s="66">
        <v>8.667421109999999</v>
      </c>
      <c r="BY70" s="66">
        <v>0.31782675093622</v>
      </c>
      <c r="BZ70" s="66">
        <v>0.00232837498455201</v>
      </c>
      <c r="CA70" s="66">
        <v>0.00696362950566426</v>
      </c>
      <c r="CB70" s="66">
        <v>9.67599785974617e-06</v>
      </c>
      <c r="CC70" s="62">
        <v>0.4</v>
      </c>
      <c r="CD70" s="4">
        <v>14.595945553778</v>
      </c>
    </row>
    <row r="71" ht="19" customHeight="1">
      <c r="A71" t="s" s="58">
        <v>1</v>
      </c>
      <c r="B71" s="59">
        <v>67</v>
      </c>
      <c r="C71" t="s" s="192">
        <v>155</v>
      </c>
      <c r="D71" s="61">
        <v>0.00187157498202634</v>
      </c>
      <c r="E71" s="62">
        <v>0.00129343478610562</v>
      </c>
      <c r="F71" s="62">
        <v>5.41400247028884e-06</v>
      </c>
      <c r="G71" s="62">
        <v>0.000155098853645985</v>
      </c>
      <c r="H71" s="62">
        <v>0.000223791812587396</v>
      </c>
      <c r="I71" s="62">
        <v>0.0178795085148062</v>
      </c>
      <c r="J71" s="62">
        <v>0.554531148953713</v>
      </c>
      <c r="K71" s="136">
        <v>0.0449333413406475</v>
      </c>
      <c r="L71" s="62">
        <v>0.0143849219266771</v>
      </c>
      <c r="M71" s="62">
        <v>0.000324356118359011</v>
      </c>
      <c r="N71" s="62">
        <v>0.000249644913118131</v>
      </c>
      <c r="O71" s="62">
        <v>0.000268408570826961</v>
      </c>
      <c r="P71" s="62">
        <v>2.54288770753636e-05</v>
      </c>
      <c r="Q71" s="62">
        <v>5.98157563666095e-06</v>
      </c>
      <c r="R71" s="62">
        <v>4.30084086661913e-05</v>
      </c>
      <c r="S71" s="62">
        <v>4.21293533985675e-05</v>
      </c>
      <c r="T71" s="62">
        <v>0.00110805613197689</v>
      </c>
      <c r="U71" s="62">
        <v>0.00392206057712607</v>
      </c>
      <c r="V71" s="62">
        <v>0.000287271716593804</v>
      </c>
      <c r="W71" s="62">
        <v>0.00761831727496099</v>
      </c>
      <c r="X71" s="64">
        <v>0.0019478317980304</v>
      </c>
      <c r="Y71" s="62">
        <v>0.0037109081102499</v>
      </c>
      <c r="Z71" s="62">
        <v>0.00193745931536398</v>
      </c>
      <c r="AA71" s="62">
        <v>0.0013072486158903</v>
      </c>
      <c r="AB71" s="62">
        <v>8.71847123682172e-05</v>
      </c>
      <c r="AC71" s="65">
        <v>0.0527025312460751</v>
      </c>
      <c r="AD71" s="62">
        <v>6.85969159747129e-06</v>
      </c>
      <c r="AE71" s="62">
        <v>0.0007526942642254051</v>
      </c>
      <c r="AF71" s="62">
        <v>2.96983399797583e-05</v>
      </c>
      <c r="AG71" s="62">
        <v>0.0341810688864941</v>
      </c>
      <c r="AH71" s="62">
        <v>0.145206634992365</v>
      </c>
      <c r="AI71" s="62">
        <v>0.0987072535412883</v>
      </c>
      <c r="AJ71" s="62">
        <v>0.125758482075176</v>
      </c>
      <c r="AK71" s="62">
        <v>0.168631164707519</v>
      </c>
      <c r="AL71" s="62">
        <v>0.0121759200033303</v>
      </c>
      <c r="AM71" s="62">
        <v>0.00911878110873212</v>
      </c>
      <c r="AN71" s="62">
        <v>0.0097401184897769</v>
      </c>
      <c r="AO71" s="62">
        <v>0.00207030151671094</v>
      </c>
      <c r="AP71" s="62">
        <v>0.0225800320008908</v>
      </c>
      <c r="AQ71" s="62">
        <v>0.00247851961499627</v>
      </c>
      <c r="AR71" s="62">
        <v>0.000229308087104385</v>
      </c>
      <c r="AS71" s="62">
        <v>0.000588983984306965</v>
      </c>
      <c r="AT71" s="62">
        <v>4.03476708527914e-06</v>
      </c>
      <c r="AU71" s="62">
        <v>0.0235941128250614</v>
      </c>
      <c r="AV71" s="62">
        <v>9.50512557257414e-07</v>
      </c>
      <c r="AW71" s="62">
        <v>0.000340428555030197</v>
      </c>
      <c r="AX71" s="62">
        <v>4.22459857431924e-05</v>
      </c>
      <c r="AY71" s="62">
        <v>0.00022451457180934</v>
      </c>
      <c r="AZ71" s="62">
        <v>0.00696228571352527</v>
      </c>
      <c r="BA71" s="62">
        <v>0.00381639337963999</v>
      </c>
      <c r="BB71" s="62">
        <v>0.0161702246119629</v>
      </c>
      <c r="BC71" s="62">
        <v>0.0449215829233038</v>
      </c>
      <c r="BD71" s="62">
        <v>0.0265201146743036</v>
      </c>
      <c r="BE71" s="62">
        <v>0.398169483685624</v>
      </c>
      <c r="BF71" s="62">
        <v>0.000572367304388317</v>
      </c>
      <c r="BG71" s="62">
        <v>0.131190270627489</v>
      </c>
      <c r="BH71" s="62">
        <v>0.0029011626215287</v>
      </c>
      <c r="BI71" s="62">
        <v>0.0534931881362602</v>
      </c>
      <c r="BJ71" s="62">
        <v>0.00124663291981468</v>
      </c>
      <c r="BK71" s="62">
        <v>0.06317304822352419</v>
      </c>
      <c r="BL71" s="62">
        <v>0.721507259938214</v>
      </c>
      <c r="BM71" s="62">
        <v>0.0806704702329922</v>
      </c>
      <c r="BN71" s="62">
        <v>0.0122100357892312</v>
      </c>
      <c r="BO71" s="62">
        <v>0.380977021250728</v>
      </c>
      <c r="BP71" s="62">
        <v>0.203522973088181</v>
      </c>
      <c r="BQ71" s="62">
        <v>0.00584414666738308</v>
      </c>
      <c r="BR71" s="62">
        <v>0.358632214807559</v>
      </c>
      <c r="BS71" s="62">
        <v>0.0225443619231906</v>
      </c>
      <c r="BT71" s="62">
        <v>0.009972352488763429</v>
      </c>
      <c r="BU71" s="62">
        <v>0.070543677119973</v>
      </c>
      <c r="BV71" s="4">
        <v>3.98288943913776</v>
      </c>
      <c r="BW71" s="66">
        <v>27.6107118747683</v>
      </c>
      <c r="BX71" s="66">
        <v>8.37129683298661</v>
      </c>
      <c r="BY71" s="66">
        <v>0.14450601273251</v>
      </c>
      <c r="BZ71" s="66">
        <v>0.00306877374871267</v>
      </c>
      <c r="CA71" s="66">
        <v>0.06308705002059729</v>
      </c>
      <c r="CB71" s="66">
        <v>0</v>
      </c>
      <c r="CC71" s="62">
        <v>1.1</v>
      </c>
      <c r="CD71" s="4">
        <v>41.2755599833945</v>
      </c>
    </row>
    <row r="72" ht="19" customHeight="1">
      <c r="A72" t="s" s="58">
        <v>1</v>
      </c>
      <c r="B72" s="59">
        <v>68</v>
      </c>
      <c r="C72" t="s" s="192">
        <v>156</v>
      </c>
      <c r="D72" s="61">
        <v>0.00114668708044195</v>
      </c>
      <c r="E72" s="62">
        <v>0.00059879989635807</v>
      </c>
      <c r="F72" s="62">
        <v>2.67949921163103e-06</v>
      </c>
      <c r="G72" s="62">
        <v>5.91145931809569e-05</v>
      </c>
      <c r="H72" s="62">
        <v>5.06454678993846e-05</v>
      </c>
      <c r="I72" s="62">
        <v>0.0013951451702084</v>
      </c>
      <c r="J72" s="62">
        <v>0.0253843037644803</v>
      </c>
      <c r="K72" s="136">
        <v>0.00227812368744426</v>
      </c>
      <c r="L72" s="62">
        <v>0.000572021610617816</v>
      </c>
      <c r="M72" s="62">
        <v>0.000442608053639731</v>
      </c>
      <c r="N72" s="62">
        <v>0.000183777475339335</v>
      </c>
      <c r="O72" s="62">
        <v>0.000713506476746596</v>
      </c>
      <c r="P72" s="62">
        <v>1.87077666815198e-05</v>
      </c>
      <c r="Q72" s="62">
        <v>1.22068179065259e-05</v>
      </c>
      <c r="R72" s="62">
        <v>3.17219761538174e-05</v>
      </c>
      <c r="S72" s="62">
        <v>4.44264727525531e-05</v>
      </c>
      <c r="T72" s="62">
        <v>0.00221145175599377</v>
      </c>
      <c r="U72" s="62">
        <v>0.00586573202935786</v>
      </c>
      <c r="V72" s="62">
        <v>0.000172443516056499</v>
      </c>
      <c r="W72" s="62">
        <v>0.00469084477257136</v>
      </c>
      <c r="X72" s="64">
        <v>0.000175266849095431</v>
      </c>
      <c r="Y72" s="62">
        <v>0.00306064826672864</v>
      </c>
      <c r="Z72" s="62">
        <v>0.000698692300975906</v>
      </c>
      <c r="AA72" s="62">
        <v>0.000760973514386308</v>
      </c>
      <c r="AB72" s="62">
        <v>4.50866531199049e-05</v>
      </c>
      <c r="AC72" s="65">
        <v>0.00260022167224273</v>
      </c>
      <c r="AD72" s="62">
        <v>5.89307387892743e-06</v>
      </c>
      <c r="AE72" s="62">
        <v>0.00047430668062414</v>
      </c>
      <c r="AF72" s="62">
        <v>0.00045466951317806</v>
      </c>
      <c r="AG72" s="62">
        <v>0.000578746526327639</v>
      </c>
      <c r="AH72" s="62">
        <v>0.0034031922903052</v>
      </c>
      <c r="AI72" s="62">
        <v>0.0105338026836554</v>
      </c>
      <c r="AJ72" s="62">
        <v>0.00134171263720636</v>
      </c>
      <c r="AK72" s="62">
        <v>0.00174319989785377</v>
      </c>
      <c r="AL72" s="62">
        <v>0.000123618240221516</v>
      </c>
      <c r="AM72" s="62">
        <v>0.000310991790089375</v>
      </c>
      <c r="AN72" s="62">
        <v>0.00217749317275314</v>
      </c>
      <c r="AO72" s="62">
        <v>0.000972711077507724</v>
      </c>
      <c r="AP72" s="62">
        <v>0.000583792015920117</v>
      </c>
      <c r="AQ72" s="62">
        <v>5.36319934292131e-05</v>
      </c>
      <c r="AR72" s="62">
        <v>0.000290154460332708</v>
      </c>
      <c r="AS72" s="62">
        <v>0.0021134781926355</v>
      </c>
      <c r="AT72" s="62">
        <v>1.28126030285288e-05</v>
      </c>
      <c r="AU72" s="62">
        <v>4.42180571291567e-05</v>
      </c>
      <c r="AV72" s="62">
        <v>1.5728860063378e-05</v>
      </c>
      <c r="AW72" s="62">
        <v>0.000151308955057287</v>
      </c>
      <c r="AX72" s="62">
        <v>0.000150453408685564</v>
      </c>
      <c r="AY72" s="62">
        <v>5.37286267956846e-06</v>
      </c>
      <c r="AZ72" s="62">
        <v>0.000376022742581559</v>
      </c>
      <c r="BA72" s="62">
        <v>7.364759474427271e-05</v>
      </c>
      <c r="BB72" s="62">
        <v>0.000194221107410184</v>
      </c>
      <c r="BC72" s="62">
        <v>0.00163875028561216</v>
      </c>
      <c r="BD72" s="62">
        <v>0.000943602242115263</v>
      </c>
      <c r="BE72" s="62">
        <v>0.0245999334834985</v>
      </c>
      <c r="BF72" s="62">
        <v>0.000269193568931353</v>
      </c>
      <c r="BG72" s="62">
        <v>0.0109361716191775</v>
      </c>
      <c r="BH72" s="62">
        <v>0.000611912207428349</v>
      </c>
      <c r="BI72" s="62">
        <v>0.00128809720776315</v>
      </c>
      <c r="BJ72" s="62">
        <v>6.8851743138058e-06</v>
      </c>
      <c r="BK72" s="62">
        <v>0.00231195113319766</v>
      </c>
      <c r="BL72" s="62">
        <v>0.00375632590607893</v>
      </c>
      <c r="BM72" s="62">
        <v>0.000656343361578813</v>
      </c>
      <c r="BN72" s="62">
        <v>5.6293544244766e-05</v>
      </c>
      <c r="BO72" s="62">
        <v>0.00130941605662751</v>
      </c>
      <c r="BP72" s="62">
        <v>0.000736651664848327</v>
      </c>
      <c r="BQ72" s="62">
        <v>2.27816527723008e-05</v>
      </c>
      <c r="BR72" s="62">
        <v>0.000147930990968964</v>
      </c>
      <c r="BS72" s="62">
        <v>0.00491490779237924</v>
      </c>
      <c r="BT72" s="62">
        <v>0.00419395958129847</v>
      </c>
      <c r="BU72" s="62">
        <v>0.000747209191038935</v>
      </c>
      <c r="BV72" s="4">
        <v>0.138549334240764</v>
      </c>
      <c r="BW72" s="66">
        <v>29.0981380618641</v>
      </c>
      <c r="BX72" s="66">
        <v>0.485143304737384</v>
      </c>
      <c r="BY72" s="66">
        <v>0.0775519150854778</v>
      </c>
      <c r="BZ72" s="66">
        <v>0.00154916499485067</v>
      </c>
      <c r="CA72" s="66">
        <v>0.033910561946447</v>
      </c>
      <c r="CB72" s="66">
        <v>0</v>
      </c>
      <c r="CC72" s="62">
        <v>0.3</v>
      </c>
      <c r="CD72" s="4">
        <v>30.1348423428691</v>
      </c>
    </row>
    <row r="73" ht="19" customHeight="1">
      <c r="A73" t="s" s="58">
        <v>1</v>
      </c>
      <c r="B73" s="59">
        <v>69</v>
      </c>
      <c r="C73" t="s" s="192">
        <v>157</v>
      </c>
      <c r="D73" s="61">
        <v>1.0146614724735</v>
      </c>
      <c r="E73" s="62">
        <v>0.129534503137014</v>
      </c>
      <c r="F73" s="62">
        <v>0.00757939064033644</v>
      </c>
      <c r="G73" s="62">
        <v>0.07476181490322149</v>
      </c>
      <c r="H73" s="62">
        <v>0.134324633928042</v>
      </c>
      <c r="I73" s="62">
        <v>1.42946588636502</v>
      </c>
      <c r="J73" s="62">
        <v>28.957397970120</v>
      </c>
      <c r="K73" s="136">
        <v>7.63654117802053</v>
      </c>
      <c r="L73" s="62">
        <v>0.702456703759838</v>
      </c>
      <c r="M73" s="62">
        <v>0.98884419433399</v>
      </c>
      <c r="N73" s="62">
        <v>0.110084282579502</v>
      </c>
      <c r="O73" s="62">
        <v>0.0456679184324915</v>
      </c>
      <c r="P73" s="62">
        <v>0.0313573460623491</v>
      </c>
      <c r="Q73" s="62">
        <v>0.118644668802309</v>
      </c>
      <c r="R73" s="62">
        <v>0.0221785456869793</v>
      </c>
      <c r="S73" s="62">
        <v>0.0360576539121817</v>
      </c>
      <c r="T73" s="62">
        <v>2.44975842151458</v>
      </c>
      <c r="U73" s="62">
        <v>2.27775686686997</v>
      </c>
      <c r="V73" s="62">
        <v>0.131932475221997</v>
      </c>
      <c r="W73" s="62">
        <v>3.63876198453968</v>
      </c>
      <c r="X73" s="64">
        <v>3.81827058901027</v>
      </c>
      <c r="Y73" s="62">
        <v>1.059486617520</v>
      </c>
      <c r="Z73" s="62">
        <v>0.255271182708065</v>
      </c>
      <c r="AA73" s="62">
        <v>0.217641386065041</v>
      </c>
      <c r="AB73" s="62">
        <v>0.0259097639709948</v>
      </c>
      <c r="AC73" s="65">
        <v>4.15954837587531</v>
      </c>
      <c r="AD73" s="62">
        <v>0.0219578040252382</v>
      </c>
      <c r="AE73" s="62">
        <v>0.572662809974779</v>
      </c>
      <c r="AF73" s="62">
        <v>2.31063622209444</v>
      </c>
      <c r="AG73" s="62">
        <v>0.649285949484192</v>
      </c>
      <c r="AH73" s="62">
        <v>3.86331946916886</v>
      </c>
      <c r="AI73" s="62">
        <v>4.97207570845069</v>
      </c>
      <c r="AJ73" s="62">
        <v>2.66389910215684</v>
      </c>
      <c r="AK73" s="62">
        <v>2.89472063994539</v>
      </c>
      <c r="AL73" s="62">
        <v>0.06768170934449071</v>
      </c>
      <c r="AM73" s="62">
        <v>0.229577941649694</v>
      </c>
      <c r="AN73" s="62">
        <v>18.3957111483537</v>
      </c>
      <c r="AO73" s="62">
        <v>1.81920770948799</v>
      </c>
      <c r="AP73" s="62">
        <v>1.58537173298855</v>
      </c>
      <c r="AQ73" s="62">
        <v>0.075518443096078</v>
      </c>
      <c r="AR73" s="62">
        <v>1.12644652969217</v>
      </c>
      <c r="AS73" s="62">
        <v>7.04905518339161</v>
      </c>
      <c r="AT73" s="62">
        <v>0.0173103351120416</v>
      </c>
      <c r="AU73" s="62">
        <v>0.0174162519039616</v>
      </c>
      <c r="AV73" s="62">
        <v>0.00512180906209458</v>
      </c>
      <c r="AW73" s="62">
        <v>0.0228365061998144</v>
      </c>
      <c r="AX73" s="62">
        <v>0.483232162626241</v>
      </c>
      <c r="AY73" s="62">
        <v>0.00397528352200992</v>
      </c>
      <c r="AZ73" s="62">
        <v>0.229992700316933</v>
      </c>
      <c r="BA73" s="62">
        <v>0.0422950039292428</v>
      </c>
      <c r="BB73" s="62">
        <v>0.234060385162827</v>
      </c>
      <c r="BC73" s="62">
        <v>1.19819031906394</v>
      </c>
      <c r="BD73" s="62">
        <v>0.522788240642953</v>
      </c>
      <c r="BE73" s="62">
        <v>5.49037708709838</v>
      </c>
      <c r="BF73" s="62">
        <v>0.0871833763277514</v>
      </c>
      <c r="BG73" s="62">
        <v>2.84982284360068</v>
      </c>
      <c r="BH73" s="62">
        <v>1.4431307990111</v>
      </c>
      <c r="BI73" s="62">
        <v>0.558318215312572</v>
      </c>
      <c r="BJ73" s="62">
        <v>0.00853826468334354</v>
      </c>
      <c r="BK73" s="62">
        <v>0.993512045509682</v>
      </c>
      <c r="BL73" s="62">
        <v>2.57126638876331</v>
      </c>
      <c r="BM73" s="62">
        <v>0.332728281975053</v>
      </c>
      <c r="BN73" s="62">
        <v>0.0377721117901381</v>
      </c>
      <c r="BO73" s="62">
        <v>1.40011037448077</v>
      </c>
      <c r="BP73" s="62">
        <v>1.10628070047603</v>
      </c>
      <c r="BQ73" s="62">
        <v>0.0228658567700688</v>
      </c>
      <c r="BR73" s="62">
        <v>0.047933161544009</v>
      </c>
      <c r="BS73" s="62">
        <v>0.0142538773256101</v>
      </c>
      <c r="BT73" s="62">
        <v>1.65258423579348</v>
      </c>
      <c r="BU73" s="62">
        <v>0.584737992414322</v>
      </c>
      <c r="BV73" s="4">
        <v>129.749658540176</v>
      </c>
      <c r="BW73" s="66">
        <v>33.6089996196395</v>
      </c>
      <c r="BX73" s="66">
        <v>0</v>
      </c>
      <c r="BY73" s="66">
        <v>0.106398080872662</v>
      </c>
      <c r="BZ73" s="66">
        <v>0.00276156797116375</v>
      </c>
      <c r="CA73" s="66">
        <v>0.0466982636663234</v>
      </c>
      <c r="CB73" s="66">
        <v>0.000978412201007556</v>
      </c>
      <c r="CC73" s="62">
        <v>9.9</v>
      </c>
      <c r="CD73" s="4">
        <v>173.415494484527</v>
      </c>
    </row>
    <row r="74" ht="19" customHeight="1">
      <c r="A74" t="s" s="58">
        <v>1</v>
      </c>
      <c r="B74" s="59">
        <v>70</v>
      </c>
      <c r="C74" t="s" s="192">
        <v>158</v>
      </c>
      <c r="D74" s="61">
        <v>0.0176586006417626</v>
      </c>
      <c r="E74" s="62">
        <v>0.00879097381650305</v>
      </c>
      <c r="F74" s="62">
        <v>0.00506082525293701</v>
      </c>
      <c r="G74" s="62">
        <v>0.00312802380508941</v>
      </c>
      <c r="H74" s="62">
        <v>0.000912416192962045</v>
      </c>
      <c r="I74" s="62">
        <v>0.0252361348173038</v>
      </c>
      <c r="J74" s="62">
        <v>0.641347442059202</v>
      </c>
      <c r="K74" s="136">
        <v>0.134516168563574</v>
      </c>
      <c r="L74" s="62">
        <v>0.00649562527112186</v>
      </c>
      <c r="M74" s="62">
        <v>0.00544432848010865</v>
      </c>
      <c r="N74" s="62">
        <v>0.00357983237787232</v>
      </c>
      <c r="O74" s="62">
        <v>0.00484412310994469</v>
      </c>
      <c r="P74" s="62">
        <v>0.00163944435371071</v>
      </c>
      <c r="Q74" s="62">
        <v>0.000756026326097514</v>
      </c>
      <c r="R74" s="62">
        <v>0.0009946517983269549</v>
      </c>
      <c r="S74" s="62">
        <v>0.000799109180227169</v>
      </c>
      <c r="T74" s="62">
        <v>0.0266536987263461</v>
      </c>
      <c r="U74" s="62">
        <v>0.18844701631999</v>
      </c>
      <c r="V74" s="62">
        <v>0.00524912511973485</v>
      </c>
      <c r="W74" s="62">
        <v>0.0718792276536558</v>
      </c>
      <c r="X74" s="64">
        <v>0.0244199585889447</v>
      </c>
      <c r="Y74" s="62">
        <v>0.0467284654901029</v>
      </c>
      <c r="Z74" s="62">
        <v>0.0153210591100752</v>
      </c>
      <c r="AA74" s="62">
        <v>0.0108037245326554</v>
      </c>
      <c r="AB74" s="62">
        <v>0.00118251416133638</v>
      </c>
      <c r="AC74" s="65">
        <v>0.100497213037193</v>
      </c>
      <c r="AD74" s="62">
        <v>6.92931969635926e-06</v>
      </c>
      <c r="AE74" s="62">
        <v>0.0102831439350088</v>
      </c>
      <c r="AF74" s="62">
        <v>0.354188472968681</v>
      </c>
      <c r="AG74" s="62">
        <v>0.128145941972047</v>
      </c>
      <c r="AH74" s="62">
        <v>0.798674624914142</v>
      </c>
      <c r="AI74" s="62">
        <v>0.23298098700038</v>
      </c>
      <c r="AJ74" s="62">
        <v>0.105672469478146</v>
      </c>
      <c r="AK74" s="62">
        <v>0.442008498529675</v>
      </c>
      <c r="AL74" s="62">
        <v>0.110959013572654</v>
      </c>
      <c r="AM74" s="62">
        <v>0.0539027579638838</v>
      </c>
      <c r="AN74" s="62">
        <v>0.716289700645084</v>
      </c>
      <c r="AO74" s="62">
        <v>0.061718497755123</v>
      </c>
      <c r="AP74" s="62">
        <v>0.180234077676906</v>
      </c>
      <c r="AQ74" s="62">
        <v>0.00300132244164774</v>
      </c>
      <c r="AR74" s="62">
        <v>0.010793481702341</v>
      </c>
      <c r="AS74" s="62">
        <v>0.287853660744655</v>
      </c>
      <c r="AT74" s="62">
        <v>0.00609744256567139</v>
      </c>
      <c r="AU74" s="62">
        <v>0.0421064497283684</v>
      </c>
      <c r="AV74" s="62">
        <v>0.00215445023713091</v>
      </c>
      <c r="AW74" s="62">
        <v>6.84375843558267e-06</v>
      </c>
      <c r="AX74" s="62">
        <v>0.000681562345779457</v>
      </c>
      <c r="AY74" s="62">
        <v>0.00115656615854815</v>
      </c>
      <c r="AZ74" s="62">
        <v>0.0123627391362652</v>
      </c>
      <c r="BA74" s="62">
        <v>0.00397133208148125</v>
      </c>
      <c r="BB74" s="62">
        <v>0.000779547402745111</v>
      </c>
      <c r="BC74" s="62">
        <v>0.0855407795140391</v>
      </c>
      <c r="BD74" s="62">
        <v>0.0500985508211155</v>
      </c>
      <c r="BE74" s="62">
        <v>1.11366518690284</v>
      </c>
      <c r="BF74" s="62">
        <v>0.000505616344442734</v>
      </c>
      <c r="BG74" s="62">
        <v>0.165203067021945</v>
      </c>
      <c r="BH74" s="62">
        <v>0.0385131286874135</v>
      </c>
      <c r="BI74" s="62">
        <v>0.0560282350897946</v>
      </c>
      <c r="BJ74" s="62">
        <v>0.00655023592897844</v>
      </c>
      <c r="BK74" s="62">
        <v>0.08958870261430051</v>
      </c>
      <c r="BL74" s="62">
        <v>0.434417522456763</v>
      </c>
      <c r="BM74" s="62">
        <v>0.07525905728453949</v>
      </c>
      <c r="BN74" s="62">
        <v>0.0021977095267726</v>
      </c>
      <c r="BO74" s="62">
        <v>5.94284274047607</v>
      </c>
      <c r="BP74" s="62">
        <v>0.756603627919639</v>
      </c>
      <c r="BQ74" s="62">
        <v>0.0195088040322543</v>
      </c>
      <c r="BR74" s="62">
        <v>0.0188667048102647</v>
      </c>
      <c r="BS74" s="62">
        <v>0.00604563975459738</v>
      </c>
      <c r="BT74" s="62">
        <v>0.0292449108740794</v>
      </c>
      <c r="BU74" s="62">
        <v>0.381980400907601</v>
      </c>
      <c r="BV74" s="4">
        <v>14.1910768637887</v>
      </c>
      <c r="BW74" s="66">
        <v>66.5939926535839</v>
      </c>
      <c r="BX74" s="66">
        <v>2.26896395468589</v>
      </c>
      <c r="BY74" s="66">
        <v>0.09731458463288881</v>
      </c>
      <c r="BZ74" s="66">
        <v>0.00715858127703399</v>
      </c>
      <c r="CA74" s="66">
        <v>0.0396883592378991</v>
      </c>
      <c r="CB74" s="66">
        <v>0</v>
      </c>
      <c r="CC74" s="62">
        <v>3</v>
      </c>
      <c r="CD74" s="4">
        <v>86.1981949972063</v>
      </c>
    </row>
    <row r="75" ht="19" customHeight="1">
      <c r="A75" t="s" s="58">
        <v>1</v>
      </c>
      <c r="B75" s="59"/>
      <c r="C75" t="s" s="76">
        <v>224</v>
      </c>
      <c r="D75" s="154">
        <v>35.7257687402472</v>
      </c>
      <c r="E75" s="155">
        <v>2.70759834552728</v>
      </c>
      <c r="F75" s="155">
        <v>1.46970558001026</v>
      </c>
      <c r="G75" s="155">
        <v>1.4823421353563</v>
      </c>
      <c r="H75" s="155">
        <v>2.41156941803232</v>
      </c>
      <c r="I75" s="155">
        <v>27.395314499471</v>
      </c>
      <c r="J75" s="155">
        <v>472.533040546785</v>
      </c>
      <c r="K75" s="128">
        <v>1205.254813003840</v>
      </c>
      <c r="L75" s="155">
        <v>17.781509630667</v>
      </c>
      <c r="M75" s="155">
        <v>19.0090712238521</v>
      </c>
      <c r="N75" s="155">
        <v>12.8023813186901</v>
      </c>
      <c r="O75" s="155">
        <v>4.79025645186786</v>
      </c>
      <c r="P75" s="155">
        <v>0.993718348139306</v>
      </c>
      <c r="Q75" s="155">
        <v>2.80564470054789</v>
      </c>
      <c r="R75" s="155">
        <v>0.566407454837854</v>
      </c>
      <c r="S75" s="155">
        <v>0.672407298701675</v>
      </c>
      <c r="T75" s="155">
        <v>26.8350331115056</v>
      </c>
      <c r="U75" s="155">
        <v>159.492250116085</v>
      </c>
      <c r="V75" s="155">
        <v>3.83518537972628</v>
      </c>
      <c r="W75" s="155">
        <v>132.132115293866</v>
      </c>
      <c r="X75" s="36">
        <v>1021.5699194936</v>
      </c>
      <c r="Y75" s="155">
        <v>84.1403510080162</v>
      </c>
      <c r="Z75" s="155">
        <v>12.5020024411012</v>
      </c>
      <c r="AA75" s="155">
        <v>15.6857167744628</v>
      </c>
      <c r="AB75" s="155">
        <v>0.783230740354837</v>
      </c>
      <c r="AC75" s="37">
        <v>201.281237472423</v>
      </c>
      <c r="AD75" s="155">
        <v>0.564797157771446</v>
      </c>
      <c r="AE75" s="155">
        <v>12.3439480263192</v>
      </c>
      <c r="AF75" s="155">
        <v>49.3906780890647</v>
      </c>
      <c r="AG75" s="155">
        <v>67.0510397277795</v>
      </c>
      <c r="AH75" s="155">
        <v>332.313228978286</v>
      </c>
      <c r="AI75" s="155">
        <v>287.339714151487</v>
      </c>
      <c r="AJ75" s="155">
        <v>86.5057620367827</v>
      </c>
      <c r="AK75" s="155">
        <v>106.824829386061</v>
      </c>
      <c r="AL75" s="155">
        <v>18.0840202614845</v>
      </c>
      <c r="AM75" s="155">
        <v>58.0662434978047</v>
      </c>
      <c r="AN75" s="155">
        <v>99.069453069147</v>
      </c>
      <c r="AO75" s="155">
        <v>108.829856582538</v>
      </c>
      <c r="AP75" s="155">
        <v>54.9579947491343</v>
      </c>
      <c r="AQ75" s="155">
        <v>7.63322082946672</v>
      </c>
      <c r="AR75" s="155">
        <v>9.44395456968757</v>
      </c>
      <c r="AS75" s="155">
        <v>228.907744734233</v>
      </c>
      <c r="AT75" s="155">
        <v>1.17401271582632</v>
      </c>
      <c r="AU75" s="155">
        <v>1.52487227510988</v>
      </c>
      <c r="AV75" s="155">
        <v>0.782224346620577</v>
      </c>
      <c r="AW75" s="155">
        <v>0.221183309565376</v>
      </c>
      <c r="AX75" s="155">
        <v>5.72402334932154</v>
      </c>
      <c r="AY75" s="155">
        <v>0.659166042085752</v>
      </c>
      <c r="AZ75" s="155">
        <v>5.93288017310237</v>
      </c>
      <c r="BA75" s="155">
        <v>4.50314882926551</v>
      </c>
      <c r="BB75" s="155">
        <v>12.1419957326495</v>
      </c>
      <c r="BC75" s="155">
        <v>51.7354116238834</v>
      </c>
      <c r="BD75" s="155">
        <v>61.9465197395848</v>
      </c>
      <c r="BE75" s="155">
        <v>327.290682999790</v>
      </c>
      <c r="BF75" s="155">
        <v>2.56484392328917</v>
      </c>
      <c r="BG75" s="155">
        <v>91.68350131356669</v>
      </c>
      <c r="BH75" s="155">
        <v>19.9606129643278</v>
      </c>
      <c r="BI75" s="155">
        <v>53.2646480077005</v>
      </c>
      <c r="BJ75" s="155">
        <v>0.531537642991649</v>
      </c>
      <c r="BK75" s="155">
        <v>33.8958856940041</v>
      </c>
      <c r="BL75" s="155">
        <v>95.4545646294424</v>
      </c>
      <c r="BM75" s="155">
        <v>12.1878532395153</v>
      </c>
      <c r="BN75" s="155">
        <v>2.01655483310906</v>
      </c>
      <c r="BO75" s="155">
        <v>152.219582096205</v>
      </c>
      <c r="BP75" s="155">
        <v>41.6051208605605</v>
      </c>
      <c r="BQ75" s="155">
        <v>1.12944485213102</v>
      </c>
      <c r="BR75" s="155">
        <v>5.84574982419362</v>
      </c>
      <c r="BS75" s="155">
        <v>1.05127862076521</v>
      </c>
      <c r="BT75" s="155">
        <v>48.345917362908</v>
      </c>
      <c r="BU75" s="155">
        <v>18.3265817126541</v>
      </c>
      <c r="BV75" s="153">
        <v>6047.704875088930</v>
      </c>
      <c r="BW75" s="155">
        <v>2431.473207671680</v>
      </c>
      <c r="BX75" s="155">
        <v>963.053768590072</v>
      </c>
      <c r="BY75" s="155">
        <v>413.124659543093</v>
      </c>
      <c r="BZ75" s="155">
        <v>64.2397105788877</v>
      </c>
      <c r="CA75" s="155">
        <v>147.133647407456</v>
      </c>
      <c r="CB75" s="155">
        <v>238.546536117814</v>
      </c>
      <c r="CC75" s="155">
        <v>7618.10877472</v>
      </c>
      <c r="CD75" s="153">
        <v>17923.3851797179</v>
      </c>
    </row>
    <row r="76" ht="19" customHeight="1">
      <c r="A76" t="s" s="58">
        <v>1</v>
      </c>
      <c r="B76" s="59">
        <v>71</v>
      </c>
      <c r="C76" t="s" s="76">
        <v>225</v>
      </c>
      <c r="D76" s="77">
        <v>12.6181306776627</v>
      </c>
      <c r="E76" s="66">
        <v>1.78107184111525</v>
      </c>
      <c r="F76" s="66">
        <v>1.80142280705847</v>
      </c>
      <c r="G76" s="66">
        <v>0.796619143751401</v>
      </c>
      <c r="H76" s="66">
        <v>1.25449260973037</v>
      </c>
      <c r="I76" s="66">
        <v>12.7352195788098</v>
      </c>
      <c r="J76" s="66">
        <v>229.356103082877</v>
      </c>
      <c r="K76" s="9">
        <v>220.52377</v>
      </c>
      <c r="L76" s="66">
        <v>13.3655531098251</v>
      </c>
      <c r="M76" s="66">
        <v>16.2108280528166</v>
      </c>
      <c r="N76" s="66">
        <v>7.64533503640137</v>
      </c>
      <c r="O76" s="66">
        <v>2.3753200422617</v>
      </c>
      <c r="P76" s="66">
        <v>1.2223052012767</v>
      </c>
      <c r="Q76" s="66">
        <v>1.59063973821078</v>
      </c>
      <c r="R76" s="66">
        <v>0.284509770328217</v>
      </c>
      <c r="S76" s="66">
        <v>0.915674015092663</v>
      </c>
      <c r="T76" s="66">
        <v>4.41730053154167</v>
      </c>
      <c r="U76" s="66">
        <v>77.07424583665519</v>
      </c>
      <c r="V76" s="66">
        <v>2.63590745306258</v>
      </c>
      <c r="W76" s="66">
        <v>58.6376193256805</v>
      </c>
      <c r="X76" s="10">
        <v>107.45608696</v>
      </c>
      <c r="Y76" s="66">
        <v>58.2802806756514</v>
      </c>
      <c r="Z76" s="66">
        <v>10.1853417047174</v>
      </c>
      <c r="AA76" s="66">
        <v>19.2214547664394</v>
      </c>
      <c r="AB76" s="66">
        <v>0.871049088915787</v>
      </c>
      <c r="AC76" s="11">
        <v>94.1745022576776</v>
      </c>
      <c r="AD76" s="66">
        <v>0.14058654318278</v>
      </c>
      <c r="AE76" s="66">
        <v>10.6726158601756</v>
      </c>
      <c r="AF76" s="66">
        <v>21.8712353985248</v>
      </c>
      <c r="AG76" s="66">
        <v>14.5013364340035</v>
      </c>
      <c r="AH76" s="66">
        <v>206.076097230308</v>
      </c>
      <c r="AI76" s="66">
        <v>153.713969946549</v>
      </c>
      <c r="AJ76" s="66">
        <v>109.501493553247</v>
      </c>
      <c r="AK76" s="66">
        <v>220.123302001122</v>
      </c>
      <c r="AL76" s="66">
        <v>24.8391552958452</v>
      </c>
      <c r="AM76" s="66">
        <v>106.906456890233</v>
      </c>
      <c r="AN76" s="66">
        <v>80.8053987776227</v>
      </c>
      <c r="AO76" s="66">
        <v>111.887363854430</v>
      </c>
      <c r="AP76" s="66">
        <v>28.013638739264</v>
      </c>
      <c r="AQ76" s="66">
        <v>4.47132743210888</v>
      </c>
      <c r="AR76" s="66">
        <v>7.64783585014157</v>
      </c>
      <c r="AS76" s="66">
        <v>124.083484576254</v>
      </c>
      <c r="AT76" s="66">
        <v>2.62478154437419</v>
      </c>
      <c r="AU76" s="66">
        <v>1.83496258542062</v>
      </c>
      <c r="AV76" s="66">
        <v>0.956622831231745</v>
      </c>
      <c r="AW76" s="66">
        <v>0.277294927362559</v>
      </c>
      <c r="AX76" s="66">
        <v>3.21559521132242</v>
      </c>
      <c r="AY76" s="66">
        <v>1.3582420819558</v>
      </c>
      <c r="AZ76" s="66">
        <v>18.6230546734912</v>
      </c>
      <c r="BA76" s="66">
        <v>2.74042235355556</v>
      </c>
      <c r="BB76" s="66">
        <v>13.9349031657281</v>
      </c>
      <c r="BC76" s="66">
        <v>34.8428094996895</v>
      </c>
      <c r="BD76" s="66">
        <v>27.348534891051</v>
      </c>
      <c r="BE76" s="66">
        <v>386.623441871022</v>
      </c>
      <c r="BF76" s="66">
        <v>4.30335454369213</v>
      </c>
      <c r="BG76" s="66">
        <v>242.566840392974</v>
      </c>
      <c r="BH76" s="66">
        <v>21.6020264296732</v>
      </c>
      <c r="BI76" s="66">
        <v>146.728693456538</v>
      </c>
      <c r="BJ76" s="66">
        <v>1.02183851181075</v>
      </c>
      <c r="BK76" s="66">
        <v>113.088602433081</v>
      </c>
      <c r="BL76" s="66">
        <v>591.582238659167</v>
      </c>
      <c r="BM76" s="66">
        <v>45.4445144286202</v>
      </c>
      <c r="BN76" s="66">
        <v>3.6001645856209</v>
      </c>
      <c r="BO76" s="66">
        <v>425.712319790212</v>
      </c>
      <c r="BP76" s="66">
        <v>278.521190942063</v>
      </c>
      <c r="BQ76" s="66">
        <v>1.02847526919819</v>
      </c>
      <c r="BR76" s="66">
        <v>5.72187683945252</v>
      </c>
      <c r="BS76" s="66">
        <v>0.66435001073622</v>
      </c>
      <c r="BT76" s="66">
        <v>55.8310738477039</v>
      </c>
      <c r="BU76" s="66">
        <v>50.8364919623761</v>
      </c>
      <c r="BV76" s="4">
        <v>4665.3207994297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4">
        <v>0</v>
      </c>
      <c r="CC76" s="4">
        <v>0</v>
      </c>
      <c r="CD76" s="4">
        <v>4665.3207994297</v>
      </c>
    </row>
    <row r="77" ht="19" customHeight="1">
      <c r="A77" t="s" s="58">
        <v>1</v>
      </c>
      <c r="B77" s="59">
        <v>72</v>
      </c>
      <c r="C77" t="s" s="76">
        <v>226</v>
      </c>
      <c r="D77" s="77">
        <v>64.524575973396</v>
      </c>
      <c r="E77" s="66">
        <v>2.33530265572211</v>
      </c>
      <c r="F77" s="66">
        <v>3.23325278896057</v>
      </c>
      <c r="G77" s="66">
        <v>3.45102546975887</v>
      </c>
      <c r="H77" s="66">
        <v>1.54099535652023</v>
      </c>
      <c r="I77" s="66">
        <v>69.2219772038345</v>
      </c>
      <c r="J77" s="66">
        <v>1155.099676178180</v>
      </c>
      <c r="K77" s="9">
        <v>411.459</v>
      </c>
      <c r="L77" s="66">
        <v>15.7132199664766</v>
      </c>
      <c r="M77" s="66">
        <v>10.6590069708127</v>
      </c>
      <c r="N77" s="66">
        <v>3.84623150351861</v>
      </c>
      <c r="O77" s="66">
        <v>2.44321365055501</v>
      </c>
      <c r="P77" s="66">
        <v>0.726426254630361</v>
      </c>
      <c r="Q77" s="66">
        <v>0.891907524231177</v>
      </c>
      <c r="R77" s="66">
        <v>0.158060983515676</v>
      </c>
      <c r="S77" s="66">
        <v>0.273814841615157</v>
      </c>
      <c r="T77" s="66">
        <v>29.1250584497253</v>
      </c>
      <c r="U77" s="66">
        <v>74.8378761222676</v>
      </c>
      <c r="V77" s="66">
        <v>1.41702138919673</v>
      </c>
      <c r="W77" s="66">
        <v>36.5736775448833</v>
      </c>
      <c r="X77" s="10">
        <v>11.556</v>
      </c>
      <c r="Y77" s="66">
        <v>24.9687761391825</v>
      </c>
      <c r="Z77" s="66">
        <v>2.32046393655656</v>
      </c>
      <c r="AA77" s="66">
        <v>10.659054571608</v>
      </c>
      <c r="AB77" s="66">
        <v>0.490112808033462</v>
      </c>
      <c r="AC77" s="11">
        <v>226.252744740906</v>
      </c>
      <c r="AD77" s="66">
        <v>0.88757402838898</v>
      </c>
      <c r="AE77" s="66">
        <v>29.3158787492994</v>
      </c>
      <c r="AF77" s="66">
        <v>11.2878510783397</v>
      </c>
      <c r="AG77" s="66">
        <v>16.3357367857628</v>
      </c>
      <c r="AH77" s="66">
        <v>188.894840238966</v>
      </c>
      <c r="AI77" s="66">
        <v>122.291347123242</v>
      </c>
      <c r="AJ77" s="66">
        <v>59.981597529190</v>
      </c>
      <c r="AK77" s="66">
        <v>103.800000955737</v>
      </c>
      <c r="AL77" s="66">
        <v>15.8697520727366</v>
      </c>
      <c r="AM77" s="66">
        <v>31.9550607020748</v>
      </c>
      <c r="AN77" s="66">
        <v>42.0154877314116</v>
      </c>
      <c r="AO77" s="66">
        <v>49.1195919336164</v>
      </c>
      <c r="AP77" s="66">
        <v>52.7416216215098</v>
      </c>
      <c r="AQ77" s="66">
        <v>3.48633412147859</v>
      </c>
      <c r="AR77" s="66">
        <v>3.06038603168513</v>
      </c>
      <c r="AS77" s="66">
        <v>244.260189058577</v>
      </c>
      <c r="AT77" s="66">
        <v>2.20329584297909</v>
      </c>
      <c r="AU77" s="66">
        <v>0.80102647457137</v>
      </c>
      <c r="AV77" s="66">
        <v>1.48892563985846</v>
      </c>
      <c r="AW77" s="66">
        <v>0.499024011862485</v>
      </c>
      <c r="AX77" s="66">
        <v>6.10761905883607</v>
      </c>
      <c r="AY77" s="66">
        <v>1.53463715753447</v>
      </c>
      <c r="AZ77" s="66">
        <v>73.67708846118271</v>
      </c>
      <c r="BA77" s="66">
        <v>2.76942783881141</v>
      </c>
      <c r="BB77" s="66">
        <v>10.3055782331659</v>
      </c>
      <c r="BC77" s="66">
        <v>18.1508157023504</v>
      </c>
      <c r="BD77" s="66">
        <v>326.973699412768</v>
      </c>
      <c r="BE77" s="66">
        <v>132.533791163025</v>
      </c>
      <c r="BF77" s="66">
        <v>1.46177709738108</v>
      </c>
      <c r="BG77" s="66">
        <v>23.072405662108</v>
      </c>
      <c r="BH77" s="66">
        <v>10.8938054245861</v>
      </c>
      <c r="BI77" s="66">
        <v>25.1135387656869</v>
      </c>
      <c r="BJ77" s="66">
        <v>0.464743848512108</v>
      </c>
      <c r="BK77" s="66">
        <v>16.530080674274</v>
      </c>
      <c r="BL77" s="66">
        <v>61.6415209489068</v>
      </c>
      <c r="BM77" s="66">
        <v>4.64668163349231</v>
      </c>
      <c r="BN77" s="66">
        <v>2.37760129099742</v>
      </c>
      <c r="BO77" s="66">
        <v>95.7343117695761</v>
      </c>
      <c r="BP77" s="66">
        <v>20.5475111574545</v>
      </c>
      <c r="BQ77" s="66">
        <v>1.67055141856677</v>
      </c>
      <c r="BR77" s="66">
        <v>1.71719952311934</v>
      </c>
      <c r="BS77" s="66">
        <v>0.564588394858421</v>
      </c>
      <c r="BT77" s="66">
        <v>27.3743934941784</v>
      </c>
      <c r="BU77" s="66">
        <v>13.4680095093784</v>
      </c>
      <c r="BV77" s="4">
        <v>4023.405372396120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4">
        <v>0</v>
      </c>
      <c r="CC77" s="4">
        <v>0</v>
      </c>
      <c r="CD77" s="4">
        <v>4023.405372396120</v>
      </c>
    </row>
    <row r="78" ht="19" customHeight="1">
      <c r="A78" t="s" s="58">
        <v>1</v>
      </c>
      <c r="B78" s="59">
        <v>73</v>
      </c>
      <c r="C78" t="s" s="76">
        <v>274</v>
      </c>
      <c r="D78" s="77">
        <v>1.20674714189504</v>
      </c>
      <c r="E78" s="66">
        <v>0.246076329332768</v>
      </c>
      <c r="F78" s="66">
        <v>0.268290990823031</v>
      </c>
      <c r="G78" s="66">
        <v>0.135445467162281</v>
      </c>
      <c r="H78" s="66">
        <v>0.0578615940572687</v>
      </c>
      <c r="I78" s="66">
        <v>0.0679503786723038</v>
      </c>
      <c r="J78" s="66">
        <v>4.77579852166378</v>
      </c>
      <c r="K78" s="9">
        <v>130</v>
      </c>
      <c r="L78" s="66">
        <v>0.430362115073937</v>
      </c>
      <c r="M78" s="66">
        <v>0.12736881050718</v>
      </c>
      <c r="N78" s="66">
        <v>0.179401044350128</v>
      </c>
      <c r="O78" s="66">
        <v>0.276483236677644</v>
      </c>
      <c r="P78" s="66">
        <v>0.0610997284557181</v>
      </c>
      <c r="Q78" s="66">
        <v>0.0219131714280951</v>
      </c>
      <c r="R78" s="66">
        <v>0.00150724096280847</v>
      </c>
      <c r="S78" s="66">
        <v>0.00405943179307508</v>
      </c>
      <c r="T78" s="66">
        <v>0.8594113028375751</v>
      </c>
      <c r="U78" s="66">
        <v>2.29550827511489</v>
      </c>
      <c r="V78" s="66">
        <v>0.0393891257692382</v>
      </c>
      <c r="W78" s="66">
        <v>0.702373530198711</v>
      </c>
      <c r="X78" s="10">
        <v>87</v>
      </c>
      <c r="Y78" s="66">
        <v>0.823204084514249</v>
      </c>
      <c r="Z78" s="66">
        <v>0.161327005239604</v>
      </c>
      <c r="AA78" s="66">
        <v>0.09644227996894821</v>
      </c>
      <c r="AB78" s="66">
        <v>0.00626966293755901</v>
      </c>
      <c r="AC78" s="11">
        <v>2.49536669807454</v>
      </c>
      <c r="AD78" s="66">
        <v>0.00322765971491525</v>
      </c>
      <c r="AE78" s="66">
        <v>0.236962022405946</v>
      </c>
      <c r="AF78" s="66">
        <v>0.388876299417523</v>
      </c>
      <c r="AG78" s="66">
        <v>0.3467873892104</v>
      </c>
      <c r="AH78" s="66">
        <v>2.07681802359005</v>
      </c>
      <c r="AI78" s="66">
        <v>3.73569502818449</v>
      </c>
      <c r="AJ78" s="66">
        <v>0.405673447126897</v>
      </c>
      <c r="AK78" s="66">
        <v>1.34640347660023</v>
      </c>
      <c r="AL78" s="66">
        <v>1.85226158695892</v>
      </c>
      <c r="AM78" s="66">
        <v>8.763244637304849</v>
      </c>
      <c r="AN78" s="66">
        <v>4.47339019596214</v>
      </c>
      <c r="AO78" s="66">
        <v>-0.675989043291406</v>
      </c>
      <c r="AP78" s="66">
        <v>0.909603020991811</v>
      </c>
      <c r="AQ78" s="66">
        <v>0.12002369405927</v>
      </c>
      <c r="AR78" s="66">
        <v>0.402589923085658</v>
      </c>
      <c r="AS78" s="66">
        <v>0.554472357826728</v>
      </c>
      <c r="AT78" s="66">
        <v>0.0186613207513956</v>
      </c>
      <c r="AU78" s="66">
        <v>0.0171030569460021</v>
      </c>
      <c r="AV78" s="66">
        <v>0.00574539775899249</v>
      </c>
      <c r="AW78" s="66">
        <v>0.000399232566663753</v>
      </c>
      <c r="AX78" s="66">
        <v>0.16855343684146</v>
      </c>
      <c r="AY78" s="66">
        <v>0.00164466358592667</v>
      </c>
      <c r="AZ78" s="66">
        <v>1.28883877309834</v>
      </c>
      <c r="BA78" s="66">
        <v>0.738435709316948</v>
      </c>
      <c r="BB78" s="66">
        <v>0.193599537982281</v>
      </c>
      <c r="BC78" s="66">
        <v>0.674381119044585</v>
      </c>
      <c r="BD78" s="66">
        <v>4.53413323370854</v>
      </c>
      <c r="BE78" s="66">
        <v>2.49076395269085</v>
      </c>
      <c r="BF78" s="66">
        <v>0.0108608572947942</v>
      </c>
      <c r="BG78" s="66">
        <v>0.490416216387554</v>
      </c>
      <c r="BH78" s="66">
        <v>0.178180343498583</v>
      </c>
      <c r="BI78" s="66">
        <v>0.169943024737247</v>
      </c>
      <c r="BJ78" s="66">
        <v>0.0161663672403471</v>
      </c>
      <c r="BK78" s="66">
        <v>0.651789796447855</v>
      </c>
      <c r="BL78" s="66">
        <v>0.63601135336618</v>
      </c>
      <c r="BM78" s="66">
        <v>0.117778124747772</v>
      </c>
      <c r="BN78" s="66">
        <v>0.0158192819329018</v>
      </c>
      <c r="BO78" s="66">
        <v>0.929158004467448</v>
      </c>
      <c r="BP78" s="66">
        <v>0.373961181641309</v>
      </c>
      <c r="BQ78" s="66">
        <v>0.00357967065191391</v>
      </c>
      <c r="BR78" s="66">
        <v>0.0432786470471329</v>
      </c>
      <c r="BS78" s="66">
        <v>0.0209240636652196</v>
      </c>
      <c r="BT78" s="66">
        <v>0.696703505586496</v>
      </c>
      <c r="BU78" s="66">
        <v>0.226674554994092</v>
      </c>
      <c r="BV78" s="4">
        <v>271.993201314658</v>
      </c>
      <c r="BW78" s="66">
        <v>206.891013424356</v>
      </c>
      <c r="BX78" s="66">
        <v>0</v>
      </c>
      <c r="BY78" s="66">
        <v>96.9403059983419</v>
      </c>
      <c r="BZ78" s="66">
        <v>0.752991514109166</v>
      </c>
      <c r="CA78" s="66">
        <v>3.04279799255407</v>
      </c>
      <c r="CB78" s="4">
        <v>-8.94657921401056</v>
      </c>
      <c r="CC78" s="67">
        <v>6.80585621045086</v>
      </c>
      <c r="CD78" s="4">
        <v>577.479587240459</v>
      </c>
    </row>
    <row r="79" ht="19" customHeight="1">
      <c r="A79" t="s" s="58">
        <v>1</v>
      </c>
      <c r="B79" s="59">
        <v>74</v>
      </c>
      <c r="C79" t="s" s="76">
        <v>275</v>
      </c>
      <c r="D79" s="77">
        <v>1.8375164926567</v>
      </c>
      <c r="E79" s="66">
        <v>0.09147498881860811</v>
      </c>
      <c r="F79" s="66">
        <v>-0.0109508985231518</v>
      </c>
      <c r="G79" s="66">
        <v>0.0743114872902426</v>
      </c>
      <c r="H79" s="66">
        <v>0.0723210817139458</v>
      </c>
      <c r="I79" s="66">
        <v>0.777919101642352</v>
      </c>
      <c r="J79" s="66">
        <v>12.4787411456937</v>
      </c>
      <c r="K79" s="9">
        <v>150</v>
      </c>
      <c r="L79" s="66">
        <v>1.77627703968865</v>
      </c>
      <c r="M79" s="66">
        <v>0.7913690594480181</v>
      </c>
      <c r="N79" s="66">
        <v>0.320470200323805</v>
      </c>
      <c r="O79" s="66">
        <v>0.121443496524652</v>
      </c>
      <c r="P79" s="66">
        <v>0.0469183995195556</v>
      </c>
      <c r="Q79" s="66">
        <v>0.0916971409422046</v>
      </c>
      <c r="R79" s="66">
        <v>0.0160739983236281</v>
      </c>
      <c r="S79" s="66">
        <v>0.0452132531679349</v>
      </c>
      <c r="T79" s="66">
        <v>0.145625292248626</v>
      </c>
      <c r="U79" s="66">
        <v>3.72131920474101</v>
      </c>
      <c r="V79" s="66">
        <v>0.138871634272089</v>
      </c>
      <c r="W79" s="66">
        <v>3.70090784680367</v>
      </c>
      <c r="X79" s="10">
        <v>-44.65</v>
      </c>
      <c r="Y79" s="66">
        <v>2.96196562630003</v>
      </c>
      <c r="Z79" s="66">
        <v>0.406243686371946</v>
      </c>
      <c r="AA79" s="66">
        <v>0.843247386042604</v>
      </c>
      <c r="AB79" s="66">
        <v>0.0444268119143158</v>
      </c>
      <c r="AC79" s="11">
        <v>28.1284185362278</v>
      </c>
      <c r="AD79" s="66">
        <v>0.0926445883646891</v>
      </c>
      <c r="AE79" s="66">
        <v>1.61989311335797</v>
      </c>
      <c r="AF79" s="66">
        <v>1.34340172485321</v>
      </c>
      <c r="AG79" s="66">
        <v>1.08831550563283</v>
      </c>
      <c r="AH79" s="66">
        <v>8.35730278344279</v>
      </c>
      <c r="AI79" s="66">
        <v>8.166100988527241</v>
      </c>
      <c r="AJ79" s="66">
        <v>5.859358945567</v>
      </c>
      <c r="AK79" s="66">
        <v>13.0915320681922</v>
      </c>
      <c r="AL79" s="66">
        <v>3.16659844469231</v>
      </c>
      <c r="AM79" s="66">
        <v>6.11387348705532</v>
      </c>
      <c r="AN79" s="66">
        <v>9.25624321499232</v>
      </c>
      <c r="AO79" s="66">
        <v>1.96293620797245</v>
      </c>
      <c r="AP79" s="66">
        <v>1.50592560113331</v>
      </c>
      <c r="AQ79" s="66">
        <v>0.218686588231679</v>
      </c>
      <c r="AR79" s="66">
        <v>0.5716058436821581</v>
      </c>
      <c r="AS79" s="66">
        <v>10.371982550258</v>
      </c>
      <c r="AT79" s="66">
        <v>0.119834170004489</v>
      </c>
      <c r="AU79" s="66">
        <v>0.128785328294827</v>
      </c>
      <c r="AV79" s="66">
        <v>0.0556563258349648</v>
      </c>
      <c r="AW79" s="66">
        <v>0.0113535977002974</v>
      </c>
      <c r="AX79" s="66">
        <v>0.059097878623105</v>
      </c>
      <c r="AY79" s="66">
        <v>0.0374839535604685</v>
      </c>
      <c r="AZ79" s="66">
        <v>2.44280571875018</v>
      </c>
      <c r="BA79" s="66">
        <v>0.42077820391697</v>
      </c>
      <c r="BB79" s="66">
        <v>0.818551269036782</v>
      </c>
      <c r="BC79" s="66">
        <v>2.07306270712123</v>
      </c>
      <c r="BD79" s="66">
        <v>37.3956355493956</v>
      </c>
      <c r="BE79" s="66">
        <v>16.2881037525204</v>
      </c>
      <c r="BF79" s="66">
        <v>0.173085621729709</v>
      </c>
      <c r="BG79" s="66">
        <v>9.746354100242529</v>
      </c>
      <c r="BH79" s="66">
        <v>0.976174046564272</v>
      </c>
      <c r="BI79" s="66">
        <v>3.53615529761838</v>
      </c>
      <c r="BJ79" s="66">
        <v>0</v>
      </c>
      <c r="BK79" s="66">
        <v>4.50420895643708</v>
      </c>
      <c r="BL79" s="66">
        <v>8.06431526950395</v>
      </c>
      <c r="BM79" s="66">
        <v>0.698040520397435</v>
      </c>
      <c r="BN79" s="66">
        <v>0.0106618891972978</v>
      </c>
      <c r="BO79" s="66">
        <v>9.853613805944541</v>
      </c>
      <c r="BP79" s="66">
        <v>4.70110152445618</v>
      </c>
      <c r="BQ79" s="66">
        <v>-0.194160751755171</v>
      </c>
      <c r="BR79" s="66">
        <v>0.285139135047245</v>
      </c>
      <c r="BS79" s="66">
        <v>0.0508160730877541</v>
      </c>
      <c r="BT79" s="66">
        <v>3.12867982903243</v>
      </c>
      <c r="BU79" s="66">
        <v>3.18989587556833</v>
      </c>
      <c r="BV79" s="4">
        <v>345.333453315940</v>
      </c>
      <c r="BW79" s="66">
        <v>0</v>
      </c>
      <c r="BX79" s="66">
        <v>0</v>
      </c>
      <c r="BY79" s="66">
        <v>0</v>
      </c>
      <c r="BZ79" s="66">
        <v>0</v>
      </c>
      <c r="CA79" s="66">
        <v>0</v>
      </c>
      <c r="CB79" s="4">
        <v>0</v>
      </c>
      <c r="CC79" s="4">
        <v>0</v>
      </c>
      <c r="CD79" s="4">
        <v>345.333453315940</v>
      </c>
    </row>
    <row r="80" ht="19" customHeight="1">
      <c r="A80" t="s" s="58">
        <v>1</v>
      </c>
      <c r="B80" s="59">
        <v>75</v>
      </c>
      <c r="C80" t="s" s="76">
        <v>85</v>
      </c>
      <c r="D80" s="77">
        <v>39.8496552863569</v>
      </c>
      <c r="E80" s="66">
        <v>1.65709899875061</v>
      </c>
      <c r="F80" s="66">
        <v>2.39704163102917</v>
      </c>
      <c r="G80" s="66">
        <v>1.26663239488483</v>
      </c>
      <c r="H80" s="66">
        <v>2.84743522544745</v>
      </c>
      <c r="I80" s="66">
        <v>12.1827082966945</v>
      </c>
      <c r="J80" s="66">
        <v>351.967283275032</v>
      </c>
      <c r="K80" s="9">
        <v>371.694017469502</v>
      </c>
      <c r="L80" s="66">
        <v>8.905270402856409</v>
      </c>
      <c r="M80" s="66">
        <v>4.23192180533521</v>
      </c>
      <c r="N80" s="66">
        <v>20.5513871777912</v>
      </c>
      <c r="O80" s="66">
        <v>4.76652989757714</v>
      </c>
      <c r="P80" s="66">
        <v>1.27985539723033</v>
      </c>
      <c r="Q80" s="66">
        <v>2.20244777522093</v>
      </c>
      <c r="R80" s="66">
        <v>0.375531561646469</v>
      </c>
      <c r="S80" s="66">
        <v>0.5537778596831689</v>
      </c>
      <c r="T80" s="66">
        <v>8.9399084387691</v>
      </c>
      <c r="U80" s="66">
        <v>64.9698737616481</v>
      </c>
      <c r="V80" s="66">
        <v>1.84779323107699</v>
      </c>
      <c r="W80" s="66">
        <v>37.5942071612508</v>
      </c>
      <c r="X80" s="10">
        <v>21.0534541107909</v>
      </c>
      <c r="Y80" s="66">
        <v>23.3908728528013</v>
      </c>
      <c r="Z80" s="66">
        <v>7.47753362234223</v>
      </c>
      <c r="AA80" s="66">
        <v>7.85522865392917</v>
      </c>
      <c r="AB80" s="66">
        <v>0.626656451611701</v>
      </c>
      <c r="AC80" s="11">
        <v>130.266017786671</v>
      </c>
      <c r="AD80" s="66">
        <v>1.24762881383957</v>
      </c>
      <c r="AE80" s="66">
        <v>12.0401732243814</v>
      </c>
      <c r="AF80" s="66">
        <v>28.1214708325955</v>
      </c>
      <c r="AG80" s="66">
        <v>46.6132234864578</v>
      </c>
      <c r="AH80" s="66">
        <v>160.291930782748</v>
      </c>
      <c r="AI80" s="66">
        <v>184.368938725271</v>
      </c>
      <c r="AJ80" s="66">
        <v>60.3126404340273</v>
      </c>
      <c r="AK80" s="66">
        <v>96.77516965820099</v>
      </c>
      <c r="AL80" s="66">
        <v>20.8462276657789</v>
      </c>
      <c r="AM80" s="66">
        <v>81.47869580012051</v>
      </c>
      <c r="AN80" s="66">
        <v>37.3150591994414</v>
      </c>
      <c r="AO80" s="66">
        <v>59.4505514838457</v>
      </c>
      <c r="AP80" s="66">
        <v>24.7003836293558</v>
      </c>
      <c r="AQ80" s="66">
        <v>3.68044504905469</v>
      </c>
      <c r="AR80" s="66">
        <v>6.2956593986273</v>
      </c>
      <c r="AS80" s="66">
        <v>97.0320662071897</v>
      </c>
      <c r="AT80" s="66">
        <v>1.6226914411946</v>
      </c>
      <c r="AU80" s="66">
        <v>2.87410125031875</v>
      </c>
      <c r="AV80" s="66">
        <v>1.32885001352096</v>
      </c>
      <c r="AW80" s="66">
        <v>0.579792678572138</v>
      </c>
      <c r="AX80" s="66">
        <v>8.0683575918424</v>
      </c>
      <c r="AY80" s="66">
        <v>0.306196800379775</v>
      </c>
      <c r="AZ80" s="66">
        <v>15.3900313657149</v>
      </c>
      <c r="BA80" s="66">
        <v>9.427423331923089</v>
      </c>
      <c r="BB80" s="66">
        <v>8.952426034184571</v>
      </c>
      <c r="BC80" s="66">
        <v>48.1137726737662</v>
      </c>
      <c r="BD80" s="66">
        <v>106.379780847648</v>
      </c>
      <c r="BE80" s="66">
        <v>161.675525837184</v>
      </c>
      <c r="BF80" s="66">
        <v>1.87337897932974</v>
      </c>
      <c r="BG80" s="66">
        <v>60.2440930243253</v>
      </c>
      <c r="BH80" s="66">
        <v>13.0455816110861</v>
      </c>
      <c r="BI80" s="66">
        <v>47.6218132266125</v>
      </c>
      <c r="BJ80" s="66">
        <v>0.403718508496242</v>
      </c>
      <c r="BK80" s="66">
        <v>26.7740336317219</v>
      </c>
      <c r="BL80" s="66">
        <v>98.1039144216509</v>
      </c>
      <c r="BM80" s="66">
        <v>12.0654651269924</v>
      </c>
      <c r="BN80" s="66">
        <v>2.30584387589352</v>
      </c>
      <c r="BO80" s="66">
        <v>99.44610613421931</v>
      </c>
      <c r="BP80" s="66">
        <v>34.147367981985</v>
      </c>
      <c r="BQ80" s="66">
        <v>1.3000037293022</v>
      </c>
      <c r="BR80" s="66">
        <v>5.03705065268704</v>
      </c>
      <c r="BS80" s="66">
        <v>0.884132984376368</v>
      </c>
      <c r="BT80" s="66">
        <v>31.9796891429136</v>
      </c>
      <c r="BU80" s="66">
        <v>16.0054087779674</v>
      </c>
      <c r="BV80" s="4">
        <v>2867.276956592670</v>
      </c>
      <c r="BW80" s="66">
        <v>350.446408542853</v>
      </c>
      <c r="BX80" s="66">
        <v>16.4174875541092</v>
      </c>
      <c r="BY80" s="66">
        <v>143.115889336777</v>
      </c>
      <c r="BZ80" s="66">
        <v>10.9935417594439</v>
      </c>
      <c r="CA80" s="66">
        <v>32.0572196438311</v>
      </c>
      <c r="CB80" s="4">
        <v>257.512102638004</v>
      </c>
      <c r="CC80" s="67">
        <v>242.580447944954</v>
      </c>
      <c r="CD80" s="4">
        <v>3920.400054012640</v>
      </c>
    </row>
    <row r="81" ht="19" customHeight="1">
      <c r="A81" t="s" s="58">
        <v>1</v>
      </c>
      <c r="B81" s="59"/>
      <c r="C81" t="s" s="76">
        <v>88</v>
      </c>
      <c r="D81" s="157">
        <v>155.762394312215</v>
      </c>
      <c r="E81" s="128">
        <v>8.818623159266631</v>
      </c>
      <c r="F81" s="128">
        <v>9.158762899358351</v>
      </c>
      <c r="G81" s="128">
        <v>7.20637609820392</v>
      </c>
      <c r="H81" s="128">
        <v>8.184675285501591</v>
      </c>
      <c r="I81" s="128">
        <v>122.381089059125</v>
      </c>
      <c r="J81" s="128">
        <v>2226.210642750230</v>
      </c>
      <c r="K81" s="128">
        <v>2488.931600473340</v>
      </c>
      <c r="L81" s="128">
        <v>57.9721922645877</v>
      </c>
      <c r="M81" s="128">
        <v>51.0295659227718</v>
      </c>
      <c r="N81" s="128">
        <v>45.3452062810752</v>
      </c>
      <c r="O81" s="128">
        <v>14.773246775464</v>
      </c>
      <c r="P81" s="128">
        <v>4.33032332925198</v>
      </c>
      <c r="Q81" s="128">
        <v>7.60425005058108</v>
      </c>
      <c r="R81" s="128">
        <v>1.40209100961465</v>
      </c>
      <c r="S81" s="128">
        <v>2.46494670005367</v>
      </c>
      <c r="T81" s="128">
        <v>70.3223371266279</v>
      </c>
      <c r="U81" s="128">
        <v>382.391073316512</v>
      </c>
      <c r="V81" s="128">
        <v>9.91416821310391</v>
      </c>
      <c r="W81" s="128">
        <v>269.340900702683</v>
      </c>
      <c r="X81" s="128">
        <v>1203.985460564390</v>
      </c>
      <c r="Y81" s="128">
        <v>194.565450386466</v>
      </c>
      <c r="Z81" s="128">
        <v>33.0529123963289</v>
      </c>
      <c r="AA81" s="128">
        <v>54.3611444324509</v>
      </c>
      <c r="AB81" s="128">
        <v>2.82174556376766</v>
      </c>
      <c r="AC81" s="37">
        <v>682.598287491980</v>
      </c>
      <c r="AD81" s="128">
        <v>2.93645879126239</v>
      </c>
      <c r="AE81" s="128">
        <v>66.22947099593949</v>
      </c>
      <c r="AF81" s="128">
        <v>112.403513422795</v>
      </c>
      <c r="AG81" s="128">
        <v>145.936439328847</v>
      </c>
      <c r="AH81" s="128">
        <v>898.010218037341</v>
      </c>
      <c r="AI81" s="128">
        <v>759.6157659632599</v>
      </c>
      <c r="AJ81" s="128">
        <v>322.566525945941</v>
      </c>
      <c r="AK81" s="128">
        <v>541.961237545913</v>
      </c>
      <c r="AL81" s="128">
        <v>84.6580153274964</v>
      </c>
      <c r="AM81" s="128">
        <v>293.283575014593</v>
      </c>
      <c r="AN81" s="128">
        <v>272.935032188577</v>
      </c>
      <c r="AO81" s="128">
        <v>330.574311019112</v>
      </c>
      <c r="AP81" s="128">
        <v>162.829167361389</v>
      </c>
      <c r="AQ81" s="128">
        <v>19.6100377143998</v>
      </c>
      <c r="AR81" s="128">
        <v>27.4220316169095</v>
      </c>
      <c r="AS81" s="128">
        <v>705.209939484339</v>
      </c>
      <c r="AT81" s="128">
        <v>7.76327703513009</v>
      </c>
      <c r="AU81" s="128">
        <v>7.18085097066145</v>
      </c>
      <c r="AV81" s="128">
        <v>4.6180245548257</v>
      </c>
      <c r="AW81" s="128">
        <v>1.58904775762952</v>
      </c>
      <c r="AX81" s="128">
        <v>23.343246526787</v>
      </c>
      <c r="AY81" s="128">
        <v>3.89737069910219</v>
      </c>
      <c r="AZ81" s="128">
        <v>117.354699165340</v>
      </c>
      <c r="BA81" s="128">
        <v>20.5996362667895</v>
      </c>
      <c r="BB81" s="128">
        <v>46.3470539727472</v>
      </c>
      <c r="BC81" s="128">
        <v>155.590253325855</v>
      </c>
      <c r="BD81" s="128">
        <v>564.578303674157</v>
      </c>
      <c r="BE81" s="128">
        <v>1026.902309576230</v>
      </c>
      <c r="BF81" s="128">
        <v>10.3873010227166</v>
      </c>
      <c r="BG81" s="128">
        <v>427.803610709605</v>
      </c>
      <c r="BH81" s="128">
        <v>66.6563808197361</v>
      </c>
      <c r="BI81" s="128">
        <v>276.434791778893</v>
      </c>
      <c r="BJ81" s="128">
        <v>2.4380048790511</v>
      </c>
      <c r="BK81" s="128">
        <v>195.444601185966</v>
      </c>
      <c r="BL81" s="128">
        <v>855.4825652820369</v>
      </c>
      <c r="BM81" s="128">
        <v>75.1603330737654</v>
      </c>
      <c r="BN81" s="128">
        <v>10.3266457567511</v>
      </c>
      <c r="BO81" s="128">
        <v>783.895091600624</v>
      </c>
      <c r="BP81" s="128">
        <v>379.896253648161</v>
      </c>
      <c r="BQ81" s="128">
        <v>4.93789418809492</v>
      </c>
      <c r="BR81" s="128">
        <v>18.6502946215469</v>
      </c>
      <c r="BS81" s="128">
        <v>3.2360901474892</v>
      </c>
      <c r="BT81" s="128">
        <v>167.356457182323</v>
      </c>
      <c r="BU81" s="128">
        <v>102.053062392938</v>
      </c>
      <c r="BV81" s="128">
        <v>18221.034658138</v>
      </c>
      <c r="BW81" s="128">
        <v>2988.810629638890</v>
      </c>
      <c r="BX81" s="128">
        <v>979.471256144181</v>
      </c>
      <c r="BY81" s="128">
        <v>653.180854878212</v>
      </c>
      <c r="BZ81" s="128">
        <v>75.98624385244079</v>
      </c>
      <c r="CA81" s="128">
        <v>182.233665043841</v>
      </c>
      <c r="CB81" s="128">
        <v>487.112059541807</v>
      </c>
      <c r="CC81" s="128">
        <v>7867.4950788754</v>
      </c>
      <c r="CD81" s="128">
        <v>31455.3244461127</v>
      </c>
    </row>
    <row r="82" ht="19" customHeight="1">
      <c r="A82" s="59"/>
      <c r="B82" s="59"/>
      <c r="C82" s="89"/>
      <c r="D82" s="90"/>
      <c r="E82" s="4"/>
      <c r="F82" s="4"/>
      <c r="G82" s="4"/>
      <c r="H82" s="4"/>
      <c r="I82" s="4"/>
      <c r="J82" s="4"/>
      <c r="K82" s="9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10"/>
      <c r="Y82" s="4"/>
      <c r="Z82" s="4"/>
      <c r="AA82" s="4"/>
      <c r="AB82" s="4"/>
      <c r="AC82" s="11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</row>
  </sheetData>
  <mergeCells count="1">
    <mergeCell ref="A1:C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E9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3" width="16.3516" style="193" customWidth="1"/>
    <col min="84" max="16384" width="16.3516" style="193" customWidth="1"/>
  </cols>
  <sheetData>
    <row r="1" ht="27.65" customHeight="1">
      <c r="A1" t="s" s="2">
        <v>242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ht="20.25" customHeight="1">
      <c r="A2" t="s" s="104">
        <v>1</v>
      </c>
      <c r="B2" s="194">
        <v>0</v>
      </c>
      <c r="C2" s="194"/>
      <c r="D2" t="s" s="104">
        <v>1</v>
      </c>
      <c r="E2" t="s" s="104">
        <v>1</v>
      </c>
      <c r="F2" t="s" s="104">
        <v>1</v>
      </c>
      <c r="G2" t="s" s="104">
        <v>1</v>
      </c>
      <c r="H2" t="s" s="104">
        <v>1</v>
      </c>
      <c r="I2" t="s" s="104">
        <v>1</v>
      </c>
      <c r="J2" t="s" s="104">
        <v>1</v>
      </c>
      <c r="K2" t="s" s="104">
        <v>1</v>
      </c>
      <c r="L2" t="s" s="104">
        <v>1</v>
      </c>
      <c r="M2" t="s" s="104">
        <v>1</v>
      </c>
      <c r="N2" t="s" s="104">
        <v>1</v>
      </c>
      <c r="O2" t="s" s="104">
        <v>1</v>
      </c>
      <c r="P2" t="s" s="104">
        <v>1</v>
      </c>
      <c r="Q2" t="s" s="104">
        <v>1</v>
      </c>
      <c r="R2" t="s" s="104">
        <v>1</v>
      </c>
      <c r="S2" t="s" s="104">
        <v>1</v>
      </c>
      <c r="T2" t="s" s="104">
        <v>1</v>
      </c>
      <c r="U2" t="s" s="104">
        <v>1</v>
      </c>
      <c r="V2" t="s" s="104">
        <v>1</v>
      </c>
      <c r="W2" t="s" s="104">
        <v>1</v>
      </c>
      <c r="X2" t="s" s="104">
        <v>1</v>
      </c>
      <c r="Y2" t="s" s="104">
        <v>1</v>
      </c>
      <c r="Z2" t="s" s="104">
        <v>1</v>
      </c>
      <c r="AA2" t="s" s="104">
        <v>1</v>
      </c>
      <c r="AB2" t="s" s="104">
        <v>1</v>
      </c>
      <c r="AC2" t="s" s="104">
        <v>1</v>
      </c>
      <c r="AD2" t="s" s="104">
        <v>1</v>
      </c>
      <c r="AE2" t="s" s="104">
        <v>1</v>
      </c>
      <c r="AF2" t="s" s="104">
        <v>1</v>
      </c>
      <c r="AG2" t="s" s="104">
        <v>1</v>
      </c>
      <c r="AH2" t="s" s="104">
        <v>1</v>
      </c>
      <c r="AI2" t="s" s="104">
        <v>1</v>
      </c>
      <c r="AJ2" t="s" s="104">
        <v>1</v>
      </c>
      <c r="AK2" t="s" s="104">
        <v>1</v>
      </c>
      <c r="AL2" t="s" s="104">
        <v>1</v>
      </c>
      <c r="AM2" t="s" s="104">
        <v>1</v>
      </c>
      <c r="AN2" t="s" s="104">
        <v>1</v>
      </c>
      <c r="AO2" t="s" s="104">
        <v>1</v>
      </c>
      <c r="AP2" t="s" s="104">
        <v>1</v>
      </c>
      <c r="AQ2" t="s" s="104">
        <v>1</v>
      </c>
      <c r="AR2" t="s" s="104">
        <v>1</v>
      </c>
      <c r="AS2" t="s" s="104">
        <v>1</v>
      </c>
      <c r="AT2" t="s" s="104">
        <v>1</v>
      </c>
      <c r="AU2" t="s" s="104">
        <v>1</v>
      </c>
      <c r="AV2" t="s" s="104">
        <v>1</v>
      </c>
      <c r="AW2" t="s" s="104">
        <v>1</v>
      </c>
      <c r="AX2" t="s" s="104">
        <v>1</v>
      </c>
      <c r="AY2" t="s" s="104">
        <v>1</v>
      </c>
      <c r="AZ2" t="s" s="104">
        <v>1</v>
      </c>
      <c r="BA2" t="s" s="104">
        <v>1</v>
      </c>
      <c r="BB2" t="s" s="104">
        <v>1</v>
      </c>
      <c r="BC2" t="s" s="104">
        <v>1</v>
      </c>
      <c r="BD2" t="s" s="104">
        <v>1</v>
      </c>
      <c r="BE2" t="s" s="104">
        <v>1</v>
      </c>
      <c r="BF2" t="s" s="104">
        <v>1</v>
      </c>
      <c r="BG2" t="s" s="104">
        <v>1</v>
      </c>
      <c r="BH2" t="s" s="104">
        <v>1</v>
      </c>
      <c r="BI2" t="s" s="104">
        <v>1</v>
      </c>
      <c r="BJ2" t="s" s="104">
        <v>1</v>
      </c>
      <c r="BK2" t="s" s="104">
        <v>1</v>
      </c>
      <c r="BL2" t="s" s="104">
        <v>1</v>
      </c>
      <c r="BM2" t="s" s="104">
        <v>1</v>
      </c>
      <c r="BN2" t="s" s="104">
        <v>1</v>
      </c>
      <c r="BO2" t="s" s="104">
        <v>1</v>
      </c>
      <c r="BP2" t="s" s="104">
        <v>1</v>
      </c>
      <c r="BQ2" t="s" s="104">
        <v>1</v>
      </c>
      <c r="BR2" t="s" s="104">
        <v>1</v>
      </c>
      <c r="BS2" t="s" s="104">
        <v>1</v>
      </c>
      <c r="BT2" t="s" s="104">
        <v>1</v>
      </c>
      <c r="BU2" t="s" s="104">
        <v>1</v>
      </c>
      <c r="BV2" s="194"/>
      <c r="BW2" t="s" s="104">
        <v>1</v>
      </c>
      <c r="BX2" t="s" s="104">
        <v>1</v>
      </c>
      <c r="BY2" t="s" s="104">
        <v>1</v>
      </c>
      <c r="BZ2" t="s" s="104">
        <v>1</v>
      </c>
      <c r="CA2" t="s" s="104">
        <v>1</v>
      </c>
      <c r="CB2" t="s" s="104">
        <v>1</v>
      </c>
      <c r="CC2" t="s" s="104">
        <v>1</v>
      </c>
      <c r="CD2" t="s" s="104">
        <v>1</v>
      </c>
      <c r="CE2" t="s" s="104">
        <v>1</v>
      </c>
    </row>
    <row r="3" ht="20.25" customHeight="1">
      <c r="A3" s="195">
        <v>0</v>
      </c>
      <c r="B3" s="196">
        <v>0</v>
      </c>
      <c r="C3" s="108"/>
      <c r="D3" s="108">
        <v>1</v>
      </c>
      <c r="E3" s="108">
        <v>2</v>
      </c>
      <c r="F3" s="108">
        <v>3</v>
      </c>
      <c r="G3" s="108">
        <v>4</v>
      </c>
      <c r="H3" s="108">
        <v>5</v>
      </c>
      <c r="I3" s="108">
        <v>6</v>
      </c>
      <c r="J3" s="108">
        <v>7</v>
      </c>
      <c r="K3" s="108">
        <v>8</v>
      </c>
      <c r="L3" s="108">
        <v>9</v>
      </c>
      <c r="M3" s="108">
        <v>10</v>
      </c>
      <c r="N3" s="108">
        <v>11</v>
      </c>
      <c r="O3" s="108">
        <v>12</v>
      </c>
      <c r="P3" s="108">
        <v>13</v>
      </c>
      <c r="Q3" s="108">
        <v>14</v>
      </c>
      <c r="R3" s="108">
        <v>15</v>
      </c>
      <c r="S3" s="108">
        <v>16</v>
      </c>
      <c r="T3" s="108">
        <v>17</v>
      </c>
      <c r="U3" s="108">
        <v>18</v>
      </c>
      <c r="V3" s="108">
        <v>19</v>
      </c>
      <c r="W3" s="108">
        <v>20</v>
      </c>
      <c r="X3" s="108">
        <v>21</v>
      </c>
      <c r="Y3" s="108">
        <v>22</v>
      </c>
      <c r="Z3" s="108">
        <v>23</v>
      </c>
      <c r="AA3" s="108">
        <v>24</v>
      </c>
      <c r="AB3" s="108">
        <v>25</v>
      </c>
      <c r="AC3" s="108">
        <v>26</v>
      </c>
      <c r="AD3" s="108">
        <v>27</v>
      </c>
      <c r="AE3" s="108">
        <v>28</v>
      </c>
      <c r="AF3" s="108">
        <v>29</v>
      </c>
      <c r="AG3" s="108">
        <v>30</v>
      </c>
      <c r="AH3" s="108">
        <v>31</v>
      </c>
      <c r="AI3" s="108">
        <v>32</v>
      </c>
      <c r="AJ3" s="108">
        <v>33</v>
      </c>
      <c r="AK3" s="108">
        <v>34</v>
      </c>
      <c r="AL3" s="108">
        <v>35</v>
      </c>
      <c r="AM3" s="108">
        <v>36</v>
      </c>
      <c r="AN3" s="108">
        <v>37</v>
      </c>
      <c r="AO3" s="108">
        <v>38</v>
      </c>
      <c r="AP3" s="108">
        <v>39</v>
      </c>
      <c r="AQ3" s="108">
        <v>40</v>
      </c>
      <c r="AR3" s="108">
        <v>41</v>
      </c>
      <c r="AS3" s="108">
        <v>42</v>
      </c>
      <c r="AT3" s="108">
        <v>43</v>
      </c>
      <c r="AU3" s="108">
        <v>44</v>
      </c>
      <c r="AV3" s="108">
        <v>45</v>
      </c>
      <c r="AW3" s="108">
        <v>46</v>
      </c>
      <c r="AX3" s="108">
        <v>47</v>
      </c>
      <c r="AY3" s="108">
        <v>48</v>
      </c>
      <c r="AZ3" s="108">
        <v>49</v>
      </c>
      <c r="BA3" s="108">
        <v>50</v>
      </c>
      <c r="BB3" s="108">
        <v>51</v>
      </c>
      <c r="BC3" s="108">
        <v>52</v>
      </c>
      <c r="BD3" s="108">
        <v>53</v>
      </c>
      <c r="BE3" s="108">
        <v>54</v>
      </c>
      <c r="BF3" s="108">
        <v>55</v>
      </c>
      <c r="BG3" s="108">
        <v>56</v>
      </c>
      <c r="BH3" s="108">
        <v>57</v>
      </c>
      <c r="BI3" s="108">
        <v>58</v>
      </c>
      <c r="BJ3" s="108">
        <v>59</v>
      </c>
      <c r="BK3" s="108">
        <v>60</v>
      </c>
      <c r="BL3" s="108">
        <v>61</v>
      </c>
      <c r="BM3" s="108">
        <v>62</v>
      </c>
      <c r="BN3" s="108">
        <v>63</v>
      </c>
      <c r="BO3" s="108">
        <v>64</v>
      </c>
      <c r="BP3" s="108">
        <v>65</v>
      </c>
      <c r="BQ3" s="108">
        <v>66</v>
      </c>
      <c r="BR3" s="108">
        <v>67</v>
      </c>
      <c r="BS3" s="108">
        <v>68</v>
      </c>
      <c r="BT3" s="108">
        <v>69</v>
      </c>
      <c r="BU3" s="108">
        <v>70</v>
      </c>
      <c r="BV3" s="108"/>
      <c r="BW3" s="108">
        <v>71</v>
      </c>
      <c r="BX3" s="108">
        <v>72</v>
      </c>
      <c r="BY3" s="108">
        <v>73</v>
      </c>
      <c r="BZ3" s="108">
        <v>74</v>
      </c>
      <c r="CA3" s="108">
        <v>75</v>
      </c>
      <c r="CB3" s="108">
        <v>76</v>
      </c>
      <c r="CC3" s="108">
        <v>77</v>
      </c>
      <c r="CD3" s="108">
        <v>78</v>
      </c>
      <c r="CE3" s="108">
        <v>79</v>
      </c>
    </row>
    <row r="4" ht="92.05" customHeight="1">
      <c r="A4" s="197"/>
      <c r="B4" s="149"/>
      <c r="C4" s="114"/>
      <c r="D4" t="s" s="198">
        <v>2</v>
      </c>
      <c r="E4" t="s" s="198">
        <v>3</v>
      </c>
      <c r="F4" t="s" s="198">
        <v>4</v>
      </c>
      <c r="G4" t="s" s="198">
        <v>5</v>
      </c>
      <c r="H4" t="s" s="198">
        <v>6</v>
      </c>
      <c r="I4" t="s" s="198">
        <v>7</v>
      </c>
      <c r="J4" t="s" s="198">
        <v>8</v>
      </c>
      <c r="K4" t="s" s="198">
        <v>9</v>
      </c>
      <c r="L4" t="s" s="198">
        <v>10</v>
      </c>
      <c r="M4" t="s" s="198">
        <v>11</v>
      </c>
      <c r="N4" t="s" s="198">
        <v>12</v>
      </c>
      <c r="O4" t="s" s="198">
        <v>13</v>
      </c>
      <c r="P4" t="s" s="198">
        <v>14</v>
      </c>
      <c r="Q4" t="s" s="198">
        <v>15</v>
      </c>
      <c r="R4" t="s" s="198">
        <v>16</v>
      </c>
      <c r="S4" t="s" s="198">
        <v>17</v>
      </c>
      <c r="T4" t="s" s="198">
        <v>18</v>
      </c>
      <c r="U4" t="s" s="198">
        <v>19</v>
      </c>
      <c r="V4" t="s" s="198">
        <v>20</v>
      </c>
      <c r="W4" t="s" s="198">
        <v>21</v>
      </c>
      <c r="X4" t="s" s="198">
        <v>22</v>
      </c>
      <c r="Y4" t="s" s="198">
        <v>23</v>
      </c>
      <c r="Z4" t="s" s="198">
        <v>24</v>
      </c>
      <c r="AA4" t="s" s="198">
        <v>25</v>
      </c>
      <c r="AB4" t="s" s="198">
        <v>26</v>
      </c>
      <c r="AC4" t="s" s="198">
        <v>27</v>
      </c>
      <c r="AD4" t="s" s="198">
        <v>28</v>
      </c>
      <c r="AE4" t="s" s="198">
        <v>29</v>
      </c>
      <c r="AF4" t="s" s="198">
        <v>30</v>
      </c>
      <c r="AG4" t="s" s="198">
        <v>31</v>
      </c>
      <c r="AH4" t="s" s="198">
        <v>32</v>
      </c>
      <c r="AI4" t="s" s="198">
        <v>33</v>
      </c>
      <c r="AJ4" t="s" s="198">
        <v>34</v>
      </c>
      <c r="AK4" t="s" s="198">
        <v>35</v>
      </c>
      <c r="AL4" t="s" s="198">
        <v>36</v>
      </c>
      <c r="AM4" t="s" s="198">
        <v>37</v>
      </c>
      <c r="AN4" t="s" s="198">
        <v>38</v>
      </c>
      <c r="AO4" t="s" s="198">
        <v>39</v>
      </c>
      <c r="AP4" t="s" s="198">
        <v>40</v>
      </c>
      <c r="AQ4" t="s" s="198">
        <v>41</v>
      </c>
      <c r="AR4" t="s" s="198">
        <v>42</v>
      </c>
      <c r="AS4" t="s" s="198">
        <v>43</v>
      </c>
      <c r="AT4" t="s" s="198">
        <v>44</v>
      </c>
      <c r="AU4" t="s" s="198">
        <v>45</v>
      </c>
      <c r="AV4" t="s" s="198">
        <v>46</v>
      </c>
      <c r="AW4" t="s" s="198">
        <v>47</v>
      </c>
      <c r="AX4" t="s" s="198">
        <v>48</v>
      </c>
      <c r="AY4" t="s" s="198">
        <v>49</v>
      </c>
      <c r="AZ4" t="s" s="198">
        <v>50</v>
      </c>
      <c r="BA4" t="s" s="198">
        <v>51</v>
      </c>
      <c r="BB4" t="s" s="198">
        <v>52</v>
      </c>
      <c r="BC4" t="s" s="198">
        <v>53</v>
      </c>
      <c r="BD4" t="s" s="198">
        <v>54</v>
      </c>
      <c r="BE4" t="s" s="198">
        <v>55</v>
      </c>
      <c r="BF4" t="s" s="198">
        <v>56</v>
      </c>
      <c r="BG4" t="s" s="198">
        <v>57</v>
      </c>
      <c r="BH4" t="s" s="198">
        <v>58</v>
      </c>
      <c r="BI4" t="s" s="198">
        <v>59</v>
      </c>
      <c r="BJ4" t="s" s="198">
        <v>60</v>
      </c>
      <c r="BK4" t="s" s="198">
        <v>61</v>
      </c>
      <c r="BL4" t="s" s="198">
        <v>62</v>
      </c>
      <c r="BM4" t="s" s="198">
        <v>63</v>
      </c>
      <c r="BN4" t="s" s="198">
        <v>64</v>
      </c>
      <c r="BO4" t="s" s="198">
        <v>65</v>
      </c>
      <c r="BP4" t="s" s="198">
        <v>66</v>
      </c>
      <c r="BQ4" t="s" s="198">
        <v>67</v>
      </c>
      <c r="BR4" t="s" s="198">
        <v>68</v>
      </c>
      <c r="BS4" t="s" s="198">
        <v>69</v>
      </c>
      <c r="BT4" t="s" s="198">
        <v>70</v>
      </c>
      <c r="BU4" t="s" s="198">
        <v>71</v>
      </c>
      <c r="BV4" t="s" s="198">
        <v>252</v>
      </c>
      <c r="BW4" t="s" s="198">
        <v>72</v>
      </c>
      <c r="BX4" t="s" s="198">
        <v>73</v>
      </c>
      <c r="BY4" t="s" s="198">
        <v>74</v>
      </c>
      <c r="BZ4" t="s" s="198">
        <v>75</v>
      </c>
      <c r="CA4" t="s" s="198">
        <v>76</v>
      </c>
      <c r="CB4" t="s" s="198">
        <v>77</v>
      </c>
      <c r="CC4" t="s" s="198">
        <v>78</v>
      </c>
      <c r="CD4" t="s" s="198">
        <v>79</v>
      </c>
      <c r="CE4" t="s" s="198">
        <v>80</v>
      </c>
    </row>
    <row r="5" ht="20.05" customHeight="1">
      <c r="A5" t="s" s="199">
        <v>1</v>
      </c>
      <c r="B5" s="149">
        <v>1</v>
      </c>
      <c r="C5" t="s" s="198">
        <v>2</v>
      </c>
      <c r="D5" s="200">
        <v>4.61579310148494</v>
      </c>
      <c r="E5" s="200">
        <v>0.00292790415498968</v>
      </c>
      <c r="F5" s="200">
        <v>0.000105048747755203</v>
      </c>
      <c r="G5" s="200">
        <v>0.010111291370215</v>
      </c>
      <c r="H5" s="200">
        <v>0.778641410699594</v>
      </c>
      <c r="I5" s="200">
        <v>0.00042800365470649</v>
      </c>
      <c r="J5" s="200">
        <v>0.00526907528670493</v>
      </c>
      <c r="K5" s="200">
        <v>0.00145947785364235</v>
      </c>
      <c r="L5" s="200">
        <v>0.000275365340744777</v>
      </c>
      <c r="M5" s="200">
        <v>0.000168691430878853</v>
      </c>
      <c r="N5" s="200">
        <v>5.91429635808896</v>
      </c>
      <c r="O5" s="200">
        <v>0.9136797772793021</v>
      </c>
      <c r="P5" s="200">
        <v>0.226105832974225</v>
      </c>
      <c r="Q5" s="200">
        <v>0.00159238282407264</v>
      </c>
      <c r="R5" s="200">
        <v>0.000271300286761569</v>
      </c>
      <c r="S5" s="200">
        <v>0.000200110937082538</v>
      </c>
      <c r="T5" s="200">
        <v>0.00108047600369431</v>
      </c>
      <c r="U5" s="200">
        <v>1.52580439661123</v>
      </c>
      <c r="V5" s="200">
        <v>0.0908733751457946</v>
      </c>
      <c r="W5" s="200">
        <v>0.033750388551757</v>
      </c>
      <c r="X5" s="200">
        <v>0.0250354952933929</v>
      </c>
      <c r="Y5" s="200">
        <v>0.00824393612537537</v>
      </c>
      <c r="Z5" s="200">
        <v>0.000724289056248195</v>
      </c>
      <c r="AA5" s="200">
        <v>0.00109399670139319</v>
      </c>
      <c r="AB5" s="200">
        <v>0.00285191985132381</v>
      </c>
      <c r="AC5" s="200">
        <v>0.0165973449183795</v>
      </c>
      <c r="AD5" s="200">
        <v>3.07178543193866e-05</v>
      </c>
      <c r="AE5" s="200">
        <v>0.0127166742386639</v>
      </c>
      <c r="AF5" s="200">
        <v>0.000516482573348836</v>
      </c>
      <c r="AG5" s="200">
        <v>0.0443765185266521</v>
      </c>
      <c r="AH5" s="200">
        <v>0.115404177484586</v>
      </c>
      <c r="AI5" s="200">
        <v>0.336652897364035</v>
      </c>
      <c r="AJ5" s="200">
        <v>0.580914078273683</v>
      </c>
      <c r="AK5" s="200">
        <v>4.04272698761322</v>
      </c>
      <c r="AL5" s="200">
        <v>0.537774829359612</v>
      </c>
      <c r="AM5" s="200">
        <v>1.36853905370338</v>
      </c>
      <c r="AN5" s="200">
        <v>0.00764227548901478</v>
      </c>
      <c r="AO5" s="200">
        <v>0.0400555757655606</v>
      </c>
      <c r="AP5" s="200">
        <v>0.0292039981689805</v>
      </c>
      <c r="AQ5" s="200">
        <v>0.00171836488337253</v>
      </c>
      <c r="AR5" s="200">
        <v>0.0043055935792663</v>
      </c>
      <c r="AS5" s="200">
        <v>0.104889730981168</v>
      </c>
      <c r="AT5" s="200">
        <v>5.30683876507379e-05</v>
      </c>
      <c r="AU5" s="200">
        <v>0.00638184480274718</v>
      </c>
      <c r="AV5" s="200">
        <v>7.64765948711325e-06</v>
      </c>
      <c r="AW5" s="200">
        <v>1.39245949227136e-06</v>
      </c>
      <c r="AX5" s="200">
        <v>5.68678692142682e-05</v>
      </c>
      <c r="AY5" s="200">
        <v>0.000586559843539433</v>
      </c>
      <c r="AZ5" s="200">
        <v>0.000344803398843884</v>
      </c>
      <c r="BA5" s="200">
        <v>2.64623161960288e-05</v>
      </c>
      <c r="BB5" s="200">
        <v>4.79204350678679e-05</v>
      </c>
      <c r="BC5" s="200">
        <v>0.0500437041081775</v>
      </c>
      <c r="BD5" s="200">
        <v>1.06660643447376</v>
      </c>
      <c r="BE5" s="200">
        <v>0.097108077635871</v>
      </c>
      <c r="BF5" s="200">
        <v>1.0142908513801e-05</v>
      </c>
      <c r="BG5" s="200">
        <v>0.0199498972610997</v>
      </c>
      <c r="BH5" s="200">
        <v>0.00921094929183351</v>
      </c>
      <c r="BI5" s="200">
        <v>0.0302375194009679</v>
      </c>
      <c r="BJ5" s="200">
        <v>0.000175759702063119</v>
      </c>
      <c r="BK5" s="200">
        <v>0.0537138975620543</v>
      </c>
      <c r="BL5" s="200">
        <v>0.212543733725916</v>
      </c>
      <c r="BM5" s="200">
        <v>0.0353553699178989</v>
      </c>
      <c r="BN5" s="200">
        <v>0.00271252769899244</v>
      </c>
      <c r="BO5" s="200">
        <v>0.5939697691877041</v>
      </c>
      <c r="BP5" s="200">
        <v>0.193164401527845</v>
      </c>
      <c r="BQ5" s="200">
        <v>0.00309198813112066</v>
      </c>
      <c r="BR5" s="200">
        <v>0.07835905210392061</v>
      </c>
      <c r="BS5" s="200">
        <v>0.0121551825995876</v>
      </c>
      <c r="BT5" s="200">
        <v>0.0175167102010336</v>
      </c>
      <c r="BU5" s="200">
        <v>0.239002710619209</v>
      </c>
      <c r="BV5" s="200">
        <v>24.1272831017618</v>
      </c>
      <c r="BW5" s="114">
        <v>26.4377679729145</v>
      </c>
      <c r="BX5" s="114">
        <v>0.0317926632234809</v>
      </c>
      <c r="BY5" s="114">
        <v>8.73221407548812</v>
      </c>
      <c r="BZ5" s="114">
        <v>0.109401679649846</v>
      </c>
      <c r="CA5" s="114">
        <v>0.6396445241091659</v>
      </c>
      <c r="CB5" s="114">
        <v>-0.110808453644239</v>
      </c>
      <c r="CC5" s="200">
        <v>53.8</v>
      </c>
      <c r="CD5" s="114">
        <v>89.64001246174089</v>
      </c>
      <c r="CE5" s="200">
        <v>113.767295563503</v>
      </c>
    </row>
    <row r="6" ht="20.05" customHeight="1">
      <c r="A6" t="s" s="199">
        <v>1</v>
      </c>
      <c r="B6" s="149">
        <v>2</v>
      </c>
      <c r="C6" t="s" s="198">
        <v>3</v>
      </c>
      <c r="D6" s="200">
        <v>0.000120975207742663</v>
      </c>
      <c r="E6" s="200">
        <v>0.239163624337361</v>
      </c>
      <c r="F6" s="200">
        <v>2.14552885731756e-06</v>
      </c>
      <c r="G6" s="200">
        <v>1.57887543314414e-05</v>
      </c>
      <c r="H6" s="200">
        <v>1.47748638587091e-05</v>
      </c>
      <c r="I6" s="200">
        <v>7.815997824890381e-05</v>
      </c>
      <c r="J6" s="200">
        <v>0.0049974794318846</v>
      </c>
      <c r="K6" s="200">
        <v>0.000254896304651441</v>
      </c>
      <c r="L6" s="200">
        <v>4.7591503878483e-05</v>
      </c>
      <c r="M6" s="200">
        <v>9.94574809619503e-06</v>
      </c>
      <c r="N6" s="200">
        <v>0.27246459061095</v>
      </c>
      <c r="O6" s="200">
        <v>1.30729103095835e-05</v>
      </c>
      <c r="P6" s="200">
        <v>3.87418158470139e-06</v>
      </c>
      <c r="Q6" s="200">
        <v>3.51326216577858e-05</v>
      </c>
      <c r="R6" s="200">
        <v>1.07308120300795e-06</v>
      </c>
      <c r="S6" s="200">
        <v>1.39819473607524e-06</v>
      </c>
      <c r="T6" s="200">
        <v>0.000122578877654533</v>
      </c>
      <c r="U6" s="200">
        <v>0.000295998341506458</v>
      </c>
      <c r="V6" s="200">
        <v>6.23879909305099e-06</v>
      </c>
      <c r="W6" s="200">
        <v>0.000421785312566129</v>
      </c>
      <c r="X6" s="200">
        <v>0.00177941349768288</v>
      </c>
      <c r="Y6" s="200">
        <v>0.00019657953858862</v>
      </c>
      <c r="Z6" s="200">
        <v>3.12709429287993e-05</v>
      </c>
      <c r="AA6" s="200">
        <v>2.97258235595031e-05</v>
      </c>
      <c r="AB6" s="200">
        <v>3.25122087230752e-06</v>
      </c>
      <c r="AC6" s="200">
        <v>0.000400138162467547</v>
      </c>
      <c r="AD6" s="200">
        <v>3.38483385701687e-06</v>
      </c>
      <c r="AE6" s="200">
        <v>8.69324972241647e-06</v>
      </c>
      <c r="AF6" s="200">
        <v>1.64055946586827e-05</v>
      </c>
      <c r="AG6" s="200">
        <v>0.000160500143123783</v>
      </c>
      <c r="AH6" s="200">
        <v>0.00152810263619883</v>
      </c>
      <c r="AI6" s="200">
        <v>0.00108969453972622</v>
      </c>
      <c r="AJ6" s="200">
        <v>0.0215465520302475</v>
      </c>
      <c r="AK6" s="200">
        <v>0.920953998848473</v>
      </c>
      <c r="AL6" s="200">
        <v>0.376402527628453</v>
      </c>
      <c r="AM6" s="200">
        <v>0.513431048649571</v>
      </c>
      <c r="AN6" s="200">
        <v>0.000100208425626936</v>
      </c>
      <c r="AO6" s="200">
        <v>0.000158860687993235</v>
      </c>
      <c r="AP6" s="200">
        <v>1.19210063355943e-05</v>
      </c>
      <c r="AQ6" s="200">
        <v>1.93572642046051e-05</v>
      </c>
      <c r="AR6" s="200">
        <v>2.27069183184532e-05</v>
      </c>
      <c r="AS6" s="200">
        <v>0.00030908083153424</v>
      </c>
      <c r="AT6" s="200">
        <v>1.51124212985191e-06</v>
      </c>
      <c r="AU6" s="200">
        <v>1.82926742312933e-06</v>
      </c>
      <c r="AV6" s="200">
        <v>3.31375766736767e-07</v>
      </c>
      <c r="AW6" s="200">
        <v>3.48929684683496e-08</v>
      </c>
      <c r="AX6" s="200">
        <v>3.57668704972272e-06</v>
      </c>
      <c r="AY6" s="200">
        <v>0</v>
      </c>
      <c r="AZ6" s="200">
        <v>6.75274673674609e-07</v>
      </c>
      <c r="BA6" s="200">
        <v>2.07592000105715e-07</v>
      </c>
      <c r="BB6" s="200">
        <v>1.15960028018742e-06</v>
      </c>
      <c r="BC6" s="200">
        <v>6.48518689827763e-05</v>
      </c>
      <c r="BD6" s="200">
        <v>2.19639642184641e-05</v>
      </c>
      <c r="BE6" s="200">
        <v>7.36921669302648e-05</v>
      </c>
      <c r="BF6" s="200">
        <v>2.03422110736825e-07</v>
      </c>
      <c r="BG6" s="200">
        <v>1.72888797545927e-05</v>
      </c>
      <c r="BH6" s="200">
        <v>8.01540141200581e-05</v>
      </c>
      <c r="BI6" s="200">
        <v>2.94929118688623e-05</v>
      </c>
      <c r="BJ6" s="200">
        <v>4.41131292809309e-07</v>
      </c>
      <c r="BK6" s="200">
        <v>7.27026687070915e-05</v>
      </c>
      <c r="BL6" s="200">
        <v>9.0408525572868e-05</v>
      </c>
      <c r="BM6" s="200">
        <v>1.18227963769904e-05</v>
      </c>
      <c r="BN6" s="200">
        <v>7.220907519715559e-07</v>
      </c>
      <c r="BO6" s="200">
        <v>0.000366646106537397</v>
      </c>
      <c r="BP6" s="200">
        <v>0.000106299821833547</v>
      </c>
      <c r="BQ6" s="200">
        <v>1.61815046252204e-06</v>
      </c>
      <c r="BR6" s="200">
        <v>0.000498907359007747</v>
      </c>
      <c r="BS6" s="200">
        <v>0.00246472205050495</v>
      </c>
      <c r="BT6" s="200">
        <v>0.000418131152017986</v>
      </c>
      <c r="BU6" s="200">
        <v>8.68448548260917e-05</v>
      </c>
      <c r="BV6" s="114">
        <v>2.36069078693249</v>
      </c>
      <c r="BW6" s="114">
        <v>1.88831897907312</v>
      </c>
      <c r="BX6" s="114">
        <v>0</v>
      </c>
      <c r="BY6" s="114">
        <v>0.009228543058352801</v>
      </c>
      <c r="BZ6" s="114">
        <v>0.000162410051493306</v>
      </c>
      <c r="CA6" s="114">
        <v>0.00406741643666323</v>
      </c>
      <c r="CB6" s="114">
        <v>0.483529795748959</v>
      </c>
      <c r="CC6" s="200">
        <v>1.7</v>
      </c>
      <c r="CD6" s="114">
        <v>4.08530714436859</v>
      </c>
      <c r="CE6" s="114">
        <v>6.44599793130108</v>
      </c>
    </row>
    <row r="7" ht="32.05" customHeight="1">
      <c r="A7" t="s" s="199">
        <v>1</v>
      </c>
      <c r="B7" s="149">
        <v>3</v>
      </c>
      <c r="C7" t="s" s="198">
        <v>4</v>
      </c>
      <c r="D7" s="200">
        <v>0.0545166036069199</v>
      </c>
      <c r="E7" s="200">
        <v>0.0028897889787115</v>
      </c>
      <c r="F7" s="200">
        <v>0.27657463556287</v>
      </c>
      <c r="G7" s="200">
        <v>0.00018318144553199</v>
      </c>
      <c r="H7" s="200">
        <v>0.00056469852103608</v>
      </c>
      <c r="I7" s="200">
        <v>0.0054632021693681</v>
      </c>
      <c r="J7" s="200">
        <v>0.180652096243336</v>
      </c>
      <c r="K7" s="200">
        <v>0.00810221522012863</v>
      </c>
      <c r="L7" s="200">
        <v>0.00166470947212893</v>
      </c>
      <c r="M7" s="200">
        <v>0.000734100741253035</v>
      </c>
      <c r="N7" s="200">
        <v>0.00121979820855313</v>
      </c>
      <c r="O7" s="200">
        <v>0.000710124971824113</v>
      </c>
      <c r="P7" s="200">
        <v>9.24999732294567e-05</v>
      </c>
      <c r="Q7" s="200">
        <v>0.601004931113971</v>
      </c>
      <c r="R7" s="200">
        <v>9.8978851188185e-05</v>
      </c>
      <c r="S7" s="200">
        <v>0.000414306191807395</v>
      </c>
      <c r="T7" s="200">
        <v>0.0265211212087053</v>
      </c>
      <c r="U7" s="200">
        <v>1.30897824597233</v>
      </c>
      <c r="V7" s="200">
        <v>0.0128346734142652</v>
      </c>
      <c r="W7" s="200">
        <v>0.0198168950495254</v>
      </c>
      <c r="X7" s="200">
        <v>0.0174228663429602</v>
      </c>
      <c r="Y7" s="200">
        <v>0.0095174248457498</v>
      </c>
      <c r="Z7" s="200">
        <v>0.00262692083022071</v>
      </c>
      <c r="AA7" s="200">
        <v>0.0031139893099196</v>
      </c>
      <c r="AB7" s="200">
        <v>0.000221995158254598</v>
      </c>
      <c r="AC7" s="200">
        <v>0.00506186943076929</v>
      </c>
      <c r="AD7" s="200">
        <v>1.55568517148133e-05</v>
      </c>
      <c r="AE7" s="200">
        <v>0.00165335178124272</v>
      </c>
      <c r="AF7" s="200">
        <v>0.000113591228916237</v>
      </c>
      <c r="AG7" s="200">
        <v>0.00357931138474708</v>
      </c>
      <c r="AH7" s="200">
        <v>0.0145622314628476</v>
      </c>
      <c r="AI7" s="200">
        <v>0.0173470622164447</v>
      </c>
      <c r="AJ7" s="200">
        <v>0.00150107048188765</v>
      </c>
      <c r="AK7" s="200">
        <v>0.00201043476216972</v>
      </c>
      <c r="AL7" s="200">
        <v>0.000848961415416798</v>
      </c>
      <c r="AM7" s="200">
        <v>0.00241661314655788</v>
      </c>
      <c r="AN7" s="200">
        <v>0.00623460531654467</v>
      </c>
      <c r="AO7" s="200">
        <v>0.0262061409476512</v>
      </c>
      <c r="AP7" s="200">
        <v>0.00264824302431064</v>
      </c>
      <c r="AQ7" s="200">
        <v>0.000316160295038571</v>
      </c>
      <c r="AR7" s="200">
        <v>0.00054724218132477</v>
      </c>
      <c r="AS7" s="200">
        <v>0.000877164071072747</v>
      </c>
      <c r="AT7" s="200">
        <v>1.38768306081887e-05</v>
      </c>
      <c r="AU7" s="200">
        <v>8.21451111664629e-06</v>
      </c>
      <c r="AV7" s="200">
        <v>2.00212267135577e-06</v>
      </c>
      <c r="AW7" s="200">
        <v>0.0007455059938064269</v>
      </c>
      <c r="AX7" s="200">
        <v>1.35554533335064e-05</v>
      </c>
      <c r="AY7" s="200">
        <v>1.18200754056357e-05</v>
      </c>
      <c r="AZ7" s="200">
        <v>0.000303220691886815</v>
      </c>
      <c r="BA7" s="200">
        <v>0.000104493571850484</v>
      </c>
      <c r="BB7" s="200">
        <v>0.000398636558783195</v>
      </c>
      <c r="BC7" s="200">
        <v>0.00756896706809957</v>
      </c>
      <c r="BD7" s="200">
        <v>0.0165700927058896</v>
      </c>
      <c r="BE7" s="200">
        <v>0.054172242079054</v>
      </c>
      <c r="BF7" s="200">
        <v>0.00121534642567161</v>
      </c>
      <c r="BG7" s="200">
        <v>0.0291648609879002</v>
      </c>
      <c r="BH7" s="200">
        <v>0.00286982305213952</v>
      </c>
      <c r="BI7" s="200">
        <v>0.000697417209955231</v>
      </c>
      <c r="BJ7" s="200">
        <v>2.69256847305911e-05</v>
      </c>
      <c r="BK7" s="200">
        <v>0.00656868067206038</v>
      </c>
      <c r="BL7" s="200">
        <v>0.00853433706016604</v>
      </c>
      <c r="BM7" s="200">
        <v>0.00163127572836861</v>
      </c>
      <c r="BN7" s="200">
        <v>0.000171781372259925</v>
      </c>
      <c r="BO7" s="200">
        <v>0.00769227513720556</v>
      </c>
      <c r="BP7" s="200">
        <v>0.00259733240743976</v>
      </c>
      <c r="BQ7" s="200">
        <v>3.20800965612897e-06</v>
      </c>
      <c r="BR7" s="200">
        <v>0.000281697316032216</v>
      </c>
      <c r="BS7" s="200">
        <v>4.53443088236324e-05</v>
      </c>
      <c r="BT7" s="200">
        <v>0.0200876570177597</v>
      </c>
      <c r="BU7" s="200">
        <v>0.00164608763727168</v>
      </c>
      <c r="BV7" s="114">
        <v>2.78502629109239</v>
      </c>
      <c r="BW7" s="114">
        <v>0.181083326292482</v>
      </c>
      <c r="BX7" s="114">
        <v>0.194056127703399</v>
      </c>
      <c r="BY7" s="114">
        <v>0.0350183535923496</v>
      </c>
      <c r="BZ7" s="114">
        <v>0.0007995112461380021</v>
      </c>
      <c r="CA7" s="114">
        <v>0.0156400282492276</v>
      </c>
      <c r="CB7" s="114">
        <v>0.19393877021024</v>
      </c>
      <c r="CC7" s="200">
        <v>2.6</v>
      </c>
      <c r="CD7" s="114">
        <v>3.22053611729384</v>
      </c>
      <c r="CE7" s="114">
        <v>6.00556240838623</v>
      </c>
    </row>
    <row r="8" ht="32.05" customHeight="1">
      <c r="A8" t="s" s="199">
        <v>1</v>
      </c>
      <c r="B8" s="149">
        <v>4</v>
      </c>
      <c r="C8" t="s" s="198">
        <v>5</v>
      </c>
      <c r="D8" s="200">
        <v>0.044520370670473</v>
      </c>
      <c r="E8" s="200">
        <v>0.00146317751205964</v>
      </c>
      <c r="F8" s="200">
        <v>3.70050224259448e-05</v>
      </c>
      <c r="G8" s="200">
        <v>0.007969658389854251</v>
      </c>
      <c r="H8" s="200">
        <v>0.00113649730594612</v>
      </c>
      <c r="I8" s="200">
        <v>0.00684367291950508</v>
      </c>
      <c r="J8" s="200">
        <v>0.494703350252771</v>
      </c>
      <c r="K8" s="200">
        <v>0.0225422948937829</v>
      </c>
      <c r="L8" s="200">
        <v>0.00424405563012995</v>
      </c>
      <c r="M8" s="200">
        <v>0.000647916431491063</v>
      </c>
      <c r="N8" s="200">
        <v>0.0919795795813103</v>
      </c>
      <c r="O8" s="200">
        <v>0.000976206970494226</v>
      </c>
      <c r="P8" s="200">
        <v>0.00859515817128125</v>
      </c>
      <c r="Q8" s="200">
        <v>0.000176962525557089</v>
      </c>
      <c r="R8" s="200">
        <v>4.57644971325887e-05</v>
      </c>
      <c r="S8" s="200">
        <v>6.81725635634503e-05</v>
      </c>
      <c r="T8" s="200">
        <v>0.009650113335181169</v>
      </c>
      <c r="U8" s="200">
        <v>0.002267664479697</v>
      </c>
      <c r="V8" s="200">
        <v>9.35203601563392e-05</v>
      </c>
      <c r="W8" s="200">
        <v>0.00968176063766967</v>
      </c>
      <c r="X8" s="200">
        <v>0.00492828222120076</v>
      </c>
      <c r="Y8" s="200">
        <v>0.00514345863849217</v>
      </c>
      <c r="Z8" s="200">
        <v>0.00130566476922433</v>
      </c>
      <c r="AA8" s="200">
        <v>0.000298026696612456</v>
      </c>
      <c r="AB8" s="200">
        <v>3.20326506494344e-05</v>
      </c>
      <c r="AC8" s="200">
        <v>0.032924364405714</v>
      </c>
      <c r="AD8" s="200">
        <v>0.000333295458543842</v>
      </c>
      <c r="AE8" s="200">
        <v>7.869491577840989e-05</v>
      </c>
      <c r="AF8" s="200">
        <v>0.000487018112131795</v>
      </c>
      <c r="AG8" s="200">
        <v>0.00661869058342299</v>
      </c>
      <c r="AH8" s="200">
        <v>0.127349664499996</v>
      </c>
      <c r="AI8" s="200">
        <v>0.0652933492104799</v>
      </c>
      <c r="AJ8" s="200">
        <v>0.0386558052463832</v>
      </c>
      <c r="AK8" s="200">
        <v>1.20012632015259</v>
      </c>
      <c r="AL8" s="200">
        <v>0.133799553869819</v>
      </c>
      <c r="AM8" s="200">
        <v>0.271720694421652</v>
      </c>
      <c r="AN8" s="200">
        <v>0.0055901838476114</v>
      </c>
      <c r="AO8" s="200">
        <v>0.0125180657343042</v>
      </c>
      <c r="AP8" s="200">
        <v>0.000578683044864737</v>
      </c>
      <c r="AQ8" s="200">
        <v>0.000261113306122426</v>
      </c>
      <c r="AR8" s="200">
        <v>0.00127201700237558</v>
      </c>
      <c r="AS8" s="200">
        <v>0.0302065179180149</v>
      </c>
      <c r="AT8" s="200">
        <v>1.0256447575487e-05</v>
      </c>
      <c r="AU8" s="200">
        <v>0.000100391760387156</v>
      </c>
      <c r="AV8" s="200">
        <v>1.3729177190458e-05</v>
      </c>
      <c r="AW8" s="200">
        <v>2.06245364741845e-05</v>
      </c>
      <c r="AX8" s="200">
        <v>0.000227197080600573</v>
      </c>
      <c r="AY8" s="200">
        <v>6.36373825845564e-07</v>
      </c>
      <c r="AZ8" s="200">
        <v>1.08592978385422e-05</v>
      </c>
      <c r="BA8" s="200">
        <v>3.65052419520432e-06</v>
      </c>
      <c r="BB8" s="200">
        <v>1.5416534373544e-05</v>
      </c>
      <c r="BC8" s="200">
        <v>0.00585423200234439</v>
      </c>
      <c r="BD8" s="200">
        <v>0.00194673813567061</v>
      </c>
      <c r="BE8" s="200">
        <v>0.00704570334325431</v>
      </c>
      <c r="BF8" s="200">
        <v>3.42225825140623e-05</v>
      </c>
      <c r="BG8" s="200">
        <v>0.00197753007429886</v>
      </c>
      <c r="BH8" s="200">
        <v>0.00781434891475747</v>
      </c>
      <c r="BI8" s="200">
        <v>0.00977966411148078</v>
      </c>
      <c r="BJ8" s="200">
        <v>1.69102022257322e-05</v>
      </c>
      <c r="BK8" s="200">
        <v>0.00624797373849544</v>
      </c>
      <c r="BL8" s="200">
        <v>0.00295961720082094</v>
      </c>
      <c r="BM8" s="200">
        <v>0.00040031467267747</v>
      </c>
      <c r="BN8" s="200">
        <v>1.18527624086359e-05</v>
      </c>
      <c r="BO8" s="200">
        <v>0.0230792731496397</v>
      </c>
      <c r="BP8" s="200">
        <v>0.00497803459329435</v>
      </c>
      <c r="BQ8" s="200">
        <v>0.000729563863569675</v>
      </c>
      <c r="BR8" s="200">
        <v>0.00103744172022263</v>
      </c>
      <c r="BS8" s="200">
        <v>0.000391203042189654</v>
      </c>
      <c r="BT8" s="200">
        <v>0.0370774317627251</v>
      </c>
      <c r="BU8" s="200">
        <v>0.00758085545264836</v>
      </c>
      <c r="BV8" s="114">
        <v>2.76653007191416</v>
      </c>
      <c r="BW8" s="114">
        <v>1.82909633292482</v>
      </c>
      <c r="BX8" s="114">
        <v>0.0686660144181256</v>
      </c>
      <c r="BY8" s="114">
        <v>0.0217899216743592</v>
      </c>
      <c r="BZ8" s="114">
        <v>0.000445433450051493</v>
      </c>
      <c r="CA8" s="114">
        <v>0.00967354869207003</v>
      </c>
      <c r="CB8" s="114">
        <v>0.0073577289795815</v>
      </c>
      <c r="CC8" s="200">
        <v>2</v>
      </c>
      <c r="CD8" s="114">
        <v>3.93702898013901</v>
      </c>
      <c r="CE8" s="114">
        <v>6.70355905205317</v>
      </c>
    </row>
    <row r="9" ht="56.05" customHeight="1">
      <c r="A9" t="s" s="199">
        <v>1</v>
      </c>
      <c r="B9" s="149">
        <v>5</v>
      </c>
      <c r="C9" t="s" s="198">
        <v>6</v>
      </c>
      <c r="D9" s="200">
        <v>1.55676276000082</v>
      </c>
      <c r="E9" s="200">
        <v>0.008915944074562639</v>
      </c>
      <c r="F9" s="200">
        <v>0.326687193184368</v>
      </c>
      <c r="G9" s="200">
        <v>0.0289324686971316</v>
      </c>
      <c r="H9" s="200">
        <v>0.0225881334290575</v>
      </c>
      <c r="I9" s="200">
        <v>0.00575324907638448</v>
      </c>
      <c r="J9" s="200">
        <v>0.09967837045874101</v>
      </c>
      <c r="K9" s="200">
        <v>0.0802056351568452</v>
      </c>
      <c r="L9" s="200">
        <v>0.0149607130241995</v>
      </c>
      <c r="M9" s="200">
        <v>0.000187230142516155</v>
      </c>
      <c r="N9" s="200">
        <v>0.000434662401479616</v>
      </c>
      <c r="O9" s="200">
        <v>0.000114037412472429</v>
      </c>
      <c r="P9" s="200">
        <v>2.53919368937088e-05</v>
      </c>
      <c r="Q9" s="200">
        <v>0.000189988141916091</v>
      </c>
      <c r="R9" s="200">
        <v>1.79599360999716e-05</v>
      </c>
      <c r="S9" s="200">
        <v>2.27992529064528e-05</v>
      </c>
      <c r="T9" s="200">
        <v>0.00213212601500137</v>
      </c>
      <c r="U9" s="200">
        <v>0.00232632950204131</v>
      </c>
      <c r="V9" s="200">
        <v>8.492683875139101e-05</v>
      </c>
      <c r="W9" s="200">
        <v>0.00450168179893195</v>
      </c>
      <c r="X9" s="200">
        <v>0.00175643750112276</v>
      </c>
      <c r="Y9" s="200">
        <v>0.00221092135004873</v>
      </c>
      <c r="Z9" s="200">
        <v>0.000499070840896235</v>
      </c>
      <c r="AA9" s="200">
        <v>0.000385535991892887</v>
      </c>
      <c r="AB9" s="200">
        <v>3.10322712926167e-05</v>
      </c>
      <c r="AC9" s="200">
        <v>0.00693729600849148</v>
      </c>
      <c r="AD9" s="200">
        <v>6.55086167718423e-05</v>
      </c>
      <c r="AE9" s="200">
        <v>0.000156463907796108</v>
      </c>
      <c r="AF9" s="200">
        <v>0.000146014991854191</v>
      </c>
      <c r="AG9" s="200">
        <v>0.00188304780338625</v>
      </c>
      <c r="AH9" s="200">
        <v>0.0263580700466048</v>
      </c>
      <c r="AI9" s="200">
        <v>0.0154002596610653</v>
      </c>
      <c r="AJ9" s="200">
        <v>0.00296552859675868</v>
      </c>
      <c r="AK9" s="200">
        <v>0.00147945843350763</v>
      </c>
      <c r="AL9" s="200">
        <v>0.000523036364349558</v>
      </c>
      <c r="AM9" s="200">
        <v>0.00100490090970369</v>
      </c>
      <c r="AN9" s="200">
        <v>0.00494413800142213</v>
      </c>
      <c r="AO9" s="200">
        <v>0.0028239943496356</v>
      </c>
      <c r="AP9" s="200">
        <v>0.000329432509888767</v>
      </c>
      <c r="AQ9" s="200">
        <v>0.000139033370314743</v>
      </c>
      <c r="AR9" s="200">
        <v>0.000325504224853636</v>
      </c>
      <c r="AS9" s="200">
        <v>0.00792566037090137</v>
      </c>
      <c r="AT9" s="200">
        <v>1.25118863421159e-05</v>
      </c>
      <c r="AU9" s="200">
        <v>2.33526312453135e-05</v>
      </c>
      <c r="AV9" s="200">
        <v>3.54734978709048e-06</v>
      </c>
      <c r="AW9" s="200">
        <v>5.32827376445997e-05</v>
      </c>
      <c r="AX9" s="200">
        <v>8.75094479530328e-05</v>
      </c>
      <c r="AY9" s="200">
        <v>1.95194436820009e-06</v>
      </c>
      <c r="AZ9" s="200">
        <v>0.000340554856176307</v>
      </c>
      <c r="BA9" s="200">
        <v>0.000180928217762402</v>
      </c>
      <c r="BB9" s="200">
        <v>7.787404441314681e-05</v>
      </c>
      <c r="BC9" s="200">
        <v>0.00168393714253123</v>
      </c>
      <c r="BD9" s="200">
        <v>0.000699012729121104</v>
      </c>
      <c r="BE9" s="200">
        <v>0.008622356697722071</v>
      </c>
      <c r="BF9" s="200">
        <v>0.000108330353077295</v>
      </c>
      <c r="BG9" s="200">
        <v>0.00260346238050995</v>
      </c>
      <c r="BH9" s="200">
        <v>0.00170243952954258</v>
      </c>
      <c r="BI9" s="200">
        <v>0.0137266640471605</v>
      </c>
      <c r="BJ9" s="200">
        <v>7.03925135872055e-06</v>
      </c>
      <c r="BK9" s="200">
        <v>0.00351464581948122</v>
      </c>
      <c r="BL9" s="200">
        <v>0.00166135334537978</v>
      </c>
      <c r="BM9" s="200">
        <v>0.000249451106439304</v>
      </c>
      <c r="BN9" s="200">
        <v>2.16677749115818e-05</v>
      </c>
      <c r="BO9" s="200">
        <v>0.00554003649862201</v>
      </c>
      <c r="BP9" s="200">
        <v>0.00140854365943844</v>
      </c>
      <c r="BQ9" s="200">
        <v>2.96037998722256e-05</v>
      </c>
      <c r="BR9" s="200">
        <v>0.000173463961928713</v>
      </c>
      <c r="BS9" s="200">
        <v>2.59144631165225e-05</v>
      </c>
      <c r="BT9" s="200">
        <v>0.008624629767049851</v>
      </c>
      <c r="BU9" s="200">
        <v>0.0016390830952254</v>
      </c>
      <c r="BV9" s="114">
        <v>2.28563509514186</v>
      </c>
      <c r="BW9" s="114">
        <v>0.0375364260556128</v>
      </c>
      <c r="BX9" s="114">
        <v>1.35045092298661</v>
      </c>
      <c r="BY9" s="114">
        <v>0.0781484707717274</v>
      </c>
      <c r="BZ9" s="114">
        <v>0.00299861499485067</v>
      </c>
      <c r="CA9" s="114">
        <v>0.033996543738414</v>
      </c>
      <c r="CB9" s="114">
        <v>0.022343320037517</v>
      </c>
      <c r="CC9" s="200">
        <v>2.8</v>
      </c>
      <c r="CD9" s="114">
        <v>4.32547429858473</v>
      </c>
      <c r="CE9" s="114">
        <v>6.61110939372659</v>
      </c>
    </row>
    <row r="10" ht="20.05" customHeight="1">
      <c r="A10" t="s" s="199">
        <v>1</v>
      </c>
      <c r="B10" s="149">
        <v>6</v>
      </c>
      <c r="C10" t="s" s="198">
        <v>7</v>
      </c>
      <c r="D10" s="200">
        <v>0.0259899146205001</v>
      </c>
      <c r="E10" s="200">
        <v>0.000652635818378345</v>
      </c>
      <c r="F10" s="200">
        <v>8.43624459775902e-05</v>
      </c>
      <c r="G10" s="200">
        <v>0.000520687426204612</v>
      </c>
      <c r="H10" s="200">
        <v>0.000965843972559308</v>
      </c>
      <c r="I10" s="200">
        <v>1.03467770527934</v>
      </c>
      <c r="J10" s="200">
        <v>4.68265695622654</v>
      </c>
      <c r="K10" s="200">
        <v>56.4988553827613</v>
      </c>
      <c r="L10" s="200">
        <v>0.64932298526062</v>
      </c>
      <c r="M10" s="200">
        <v>0.0247785017389525</v>
      </c>
      <c r="N10" s="200">
        <v>0.0106000010919311</v>
      </c>
      <c r="O10" s="200">
        <v>0.00332691407215989</v>
      </c>
      <c r="P10" s="200">
        <v>0.00139715770219143</v>
      </c>
      <c r="Q10" s="200">
        <v>0.000660899168157698</v>
      </c>
      <c r="R10" s="200">
        <v>0.00213251953642279</v>
      </c>
      <c r="S10" s="200">
        <v>0.000312487255961227</v>
      </c>
      <c r="T10" s="200">
        <v>0.0375707665555097</v>
      </c>
      <c r="U10" s="200">
        <v>0.212762173304467</v>
      </c>
      <c r="V10" s="200">
        <v>0.00134310377960343</v>
      </c>
      <c r="W10" s="200">
        <v>2.83311600393717</v>
      </c>
      <c r="X10" s="200">
        <v>0.345845154842367</v>
      </c>
      <c r="Y10" s="200">
        <v>0.312347702751941</v>
      </c>
      <c r="Z10" s="200">
        <v>0.00436407436962223</v>
      </c>
      <c r="AA10" s="200">
        <v>0.00273853100137625</v>
      </c>
      <c r="AB10" s="200">
        <v>0.000175485603748721</v>
      </c>
      <c r="AC10" s="200">
        <v>7.44479591517621</v>
      </c>
      <c r="AD10" s="200">
        <v>0.00079109116060616</v>
      </c>
      <c r="AE10" s="200">
        <v>0.00267474670250222</v>
      </c>
      <c r="AF10" s="200">
        <v>0.00520305395221635</v>
      </c>
      <c r="AG10" s="200">
        <v>0.0208958492602351</v>
      </c>
      <c r="AH10" s="200">
        <v>0.192653632838898</v>
      </c>
      <c r="AI10" s="200">
        <v>0.0532382788589319</v>
      </c>
      <c r="AJ10" s="200">
        <v>0.0942390558314162</v>
      </c>
      <c r="AK10" s="200">
        <v>0.0398954585286536</v>
      </c>
      <c r="AL10" s="200">
        <v>0.0122853252453469</v>
      </c>
      <c r="AM10" s="200">
        <v>0.0144794898768507</v>
      </c>
      <c r="AN10" s="200">
        <v>0.0325359840373706</v>
      </c>
      <c r="AO10" s="200">
        <v>0.0916764690918087</v>
      </c>
      <c r="AP10" s="200">
        <v>0.0126440181150799</v>
      </c>
      <c r="AQ10" s="200">
        <v>0.0007379715952592749</v>
      </c>
      <c r="AR10" s="200">
        <v>0.00298572472113518</v>
      </c>
      <c r="AS10" s="200">
        <v>0.101312057056285</v>
      </c>
      <c r="AT10" s="200">
        <v>0.000284592121325258</v>
      </c>
      <c r="AU10" s="200">
        <v>0.00069602095908048</v>
      </c>
      <c r="AV10" s="200">
        <v>0.000112875005955036</v>
      </c>
      <c r="AW10" s="200">
        <v>0.00021554189574881</v>
      </c>
      <c r="AX10" s="200">
        <v>0.00191993460959802</v>
      </c>
      <c r="AY10" s="200">
        <v>5.23121152595993e-05</v>
      </c>
      <c r="AZ10" s="200">
        <v>0.00230661628586637</v>
      </c>
      <c r="BA10" s="200">
        <v>0.00102665262188899</v>
      </c>
      <c r="BB10" s="200">
        <v>0.009093915685538599</v>
      </c>
      <c r="BC10" s="200">
        <v>0.0149329218727045</v>
      </c>
      <c r="BD10" s="200">
        <v>0.0824109625578244</v>
      </c>
      <c r="BE10" s="200">
        <v>0.344977052507905</v>
      </c>
      <c r="BF10" s="200">
        <v>0.00223278668741506</v>
      </c>
      <c r="BG10" s="200">
        <v>0.166102634953706</v>
      </c>
      <c r="BH10" s="200">
        <v>0.00434971391763083</v>
      </c>
      <c r="BI10" s="200">
        <v>0.0451175249122851</v>
      </c>
      <c r="BJ10" s="200">
        <v>0.000937449390848948</v>
      </c>
      <c r="BK10" s="200">
        <v>0.00728929821334887</v>
      </c>
      <c r="BL10" s="200">
        <v>0.0463643691807981</v>
      </c>
      <c r="BM10" s="200">
        <v>0.00577509634394423</v>
      </c>
      <c r="BN10" s="200">
        <v>0.000728336078663231</v>
      </c>
      <c r="BO10" s="200">
        <v>0.0437097054458787</v>
      </c>
      <c r="BP10" s="200">
        <v>0.0135702921989151</v>
      </c>
      <c r="BQ10" s="200">
        <v>0.000251157065909503</v>
      </c>
      <c r="BR10" s="200">
        <v>0.00105217603600785</v>
      </c>
      <c r="BS10" s="200">
        <v>0.000312545640115312</v>
      </c>
      <c r="BT10" s="200">
        <v>0.0250662990976886</v>
      </c>
      <c r="BU10" s="200">
        <v>0.00726325563300804</v>
      </c>
      <c r="BV10" s="114">
        <v>75.6383941116067</v>
      </c>
      <c r="BW10" s="114">
        <v>0.0965091876210093</v>
      </c>
      <c r="BX10" s="114">
        <v>0.11356612415036</v>
      </c>
      <c r="BY10" s="114">
        <v>0.345889825966556</v>
      </c>
      <c r="BZ10" s="114">
        <v>0.084696841853759</v>
      </c>
      <c r="CA10" s="114">
        <v>0.193033302636457</v>
      </c>
      <c r="CB10" s="114">
        <v>1.4485751271544</v>
      </c>
      <c r="CC10" s="200">
        <v>120.8</v>
      </c>
      <c r="CD10" s="114">
        <v>123.082270409383</v>
      </c>
      <c r="CE10" s="114">
        <v>198.720664520990</v>
      </c>
    </row>
    <row r="11" ht="32.05" customHeight="1">
      <c r="A11" t="s" s="199">
        <v>1</v>
      </c>
      <c r="B11" s="149">
        <v>7</v>
      </c>
      <c r="C11" t="s" s="198">
        <v>8</v>
      </c>
      <c r="D11" s="200">
        <v>0.133960191274051</v>
      </c>
      <c r="E11" s="200">
        <v>0.0327313652638066</v>
      </c>
      <c r="F11" s="200">
        <v>0.000310184200668275</v>
      </c>
      <c r="G11" s="200">
        <v>0.00116728484235513</v>
      </c>
      <c r="H11" s="200">
        <v>0.00266976054727097</v>
      </c>
      <c r="I11" s="200">
        <v>1.403422052441</v>
      </c>
      <c r="J11" s="200">
        <v>16.5045409980432</v>
      </c>
      <c r="K11" s="200">
        <v>1.69897686564823</v>
      </c>
      <c r="L11" s="200">
        <v>0.770093110115144</v>
      </c>
      <c r="M11" s="200">
        <v>0.0494328275062009</v>
      </c>
      <c r="N11" s="200">
        <v>0.194722170873954</v>
      </c>
      <c r="O11" s="200">
        <v>0.0592813518937033</v>
      </c>
      <c r="P11" s="200">
        <v>0.00583729605057092</v>
      </c>
      <c r="Q11" s="200">
        <v>0.0177307425668666</v>
      </c>
      <c r="R11" s="200">
        <v>0.0129874155855306</v>
      </c>
      <c r="S11" s="200">
        <v>0.00325784729532207</v>
      </c>
      <c r="T11" s="200">
        <v>6.6991056628736</v>
      </c>
      <c r="U11" s="200">
        <v>18.5092853155969</v>
      </c>
      <c r="V11" s="200">
        <v>0.125194989628044</v>
      </c>
      <c r="W11" s="200">
        <v>3.97235746384133</v>
      </c>
      <c r="X11" s="200">
        <v>3</v>
      </c>
      <c r="Y11" s="200">
        <v>0.763632929994012</v>
      </c>
      <c r="Z11" s="200">
        <v>0.0513594392983105</v>
      </c>
      <c r="AA11" s="200">
        <v>0.0455486062372596</v>
      </c>
      <c r="AB11" s="200">
        <v>0.00313157035173473</v>
      </c>
      <c r="AC11" s="200">
        <v>16.9703748089584</v>
      </c>
      <c r="AD11" s="200">
        <v>0.0205590003137823</v>
      </c>
      <c r="AE11" s="200">
        <v>0.0404886325826449</v>
      </c>
      <c r="AF11" s="200">
        <v>0.0271563743794716</v>
      </c>
      <c r="AG11" s="200">
        <v>0.403128349504281</v>
      </c>
      <c r="AH11" s="200">
        <v>0.963604081407082</v>
      </c>
      <c r="AI11" s="200">
        <v>1.07015734082079</v>
      </c>
      <c r="AJ11" s="200">
        <v>0.80543362719067</v>
      </c>
      <c r="AK11" s="200">
        <v>0.199237669270968</v>
      </c>
      <c r="AL11" s="200">
        <v>0.126724854109348</v>
      </c>
      <c r="AM11" s="200">
        <v>1.58463631941406</v>
      </c>
      <c r="AN11" s="200">
        <v>1.15027992826578</v>
      </c>
      <c r="AO11" s="200">
        <v>0.268931497839087</v>
      </c>
      <c r="AP11" s="200">
        <v>0.08253156805847429</v>
      </c>
      <c r="AQ11" s="200">
        <v>0.00321234332167758</v>
      </c>
      <c r="AR11" s="200">
        <v>0.332906789820103</v>
      </c>
      <c r="AS11" s="200">
        <v>0.800355185933168</v>
      </c>
      <c r="AT11" s="200">
        <v>0.00585038682387433</v>
      </c>
      <c r="AU11" s="200">
        <v>0.00356114267013263</v>
      </c>
      <c r="AV11" s="200">
        <v>0.000325185165305829</v>
      </c>
      <c r="AW11" s="200">
        <v>0.000206755692709299</v>
      </c>
      <c r="AX11" s="200">
        <v>0.00805022081658335</v>
      </c>
      <c r="AY11" s="200">
        <v>8.378766089987069e-05</v>
      </c>
      <c r="AZ11" s="200">
        <v>0.00374753108712109</v>
      </c>
      <c r="BA11" s="200">
        <v>0.0007781019421441001</v>
      </c>
      <c r="BB11" s="200">
        <v>0.00535938009305243</v>
      </c>
      <c r="BC11" s="200">
        <v>0.173711905642722</v>
      </c>
      <c r="BD11" s="200">
        <v>0.185430855637153</v>
      </c>
      <c r="BE11" s="200">
        <v>0.487217531010444</v>
      </c>
      <c r="BF11" s="200">
        <v>0.00104792194270049</v>
      </c>
      <c r="BG11" s="200">
        <v>0.151281051339409</v>
      </c>
      <c r="BH11" s="200">
        <v>0.00763754120005819</v>
      </c>
      <c r="BI11" s="200">
        <v>0.26295851357243</v>
      </c>
      <c r="BJ11" s="200">
        <v>0.00238603112775329</v>
      </c>
      <c r="BK11" s="200">
        <v>0.0594694736672738</v>
      </c>
      <c r="BL11" s="200">
        <v>0.301114705229716</v>
      </c>
      <c r="BM11" s="200">
        <v>0.03028888866768</v>
      </c>
      <c r="BN11" s="200">
        <v>0.00324808531123902</v>
      </c>
      <c r="BO11" s="200">
        <v>0.320467539232215</v>
      </c>
      <c r="BP11" s="200">
        <v>0.172896654081282</v>
      </c>
      <c r="BQ11" s="200">
        <v>0.0008138731709711</v>
      </c>
      <c r="BR11" s="200">
        <v>0.00507305801296332</v>
      </c>
      <c r="BS11" s="200">
        <v>0.0009655677396772509</v>
      </c>
      <c r="BT11" s="200">
        <v>0.0935083406397139</v>
      </c>
      <c r="BU11" s="200">
        <v>0.0620494113105898</v>
      </c>
      <c r="BV11" s="114">
        <v>81.2599852536467</v>
      </c>
      <c r="BW11" s="114">
        <v>12.0300689802884</v>
      </c>
      <c r="BX11" s="114">
        <v>0.0350235484757981</v>
      </c>
      <c r="BY11" s="114">
        <v>4.39217697501093</v>
      </c>
      <c r="BZ11" s="114">
        <v>0.646029866354274</v>
      </c>
      <c r="CA11" s="114">
        <v>2.05303382026777</v>
      </c>
      <c r="CB11" s="114">
        <v>-10.8236493770282</v>
      </c>
      <c r="CC11" s="200">
        <v>2333</v>
      </c>
      <c r="CD11" s="114">
        <v>2341.332683813370</v>
      </c>
      <c r="CE11" s="114">
        <v>2422.592669067020</v>
      </c>
    </row>
    <row r="12" ht="56.05" customHeight="1">
      <c r="A12" t="s" s="199">
        <v>1</v>
      </c>
      <c r="B12" s="149">
        <v>8</v>
      </c>
      <c r="C12" t="s" s="198">
        <v>276</v>
      </c>
      <c r="D12" s="200">
        <v>0.039283657765291</v>
      </c>
      <c r="E12" s="200">
        <v>0.000891612096896669</v>
      </c>
      <c r="F12" s="200">
        <v>0.000283628271749632</v>
      </c>
      <c r="G12" s="200">
        <v>0.000599842325406839</v>
      </c>
      <c r="H12" s="200">
        <v>0.00165939794799293</v>
      </c>
      <c r="I12" s="200">
        <v>0.367350069490554</v>
      </c>
      <c r="J12" s="200">
        <v>3.16892629367851</v>
      </c>
      <c r="K12" s="200">
        <v>733.166687</v>
      </c>
      <c r="L12" s="200">
        <v>0.256062135712991</v>
      </c>
      <c r="M12" s="200">
        <v>0.057764230428967</v>
      </c>
      <c r="N12" s="200">
        <v>0.00903561017015905</v>
      </c>
      <c r="O12" s="200">
        <v>0.00333921803042587</v>
      </c>
      <c r="P12" s="200">
        <v>0.00198853120170641</v>
      </c>
      <c r="Q12" s="200">
        <v>0.00369881813989935</v>
      </c>
      <c r="R12" s="200">
        <v>0.000775516839120644</v>
      </c>
      <c r="S12" s="200">
        <v>0.000441737708988403</v>
      </c>
      <c r="T12" s="200">
        <v>0.0337905287501406</v>
      </c>
      <c r="U12" s="200">
        <v>6.23949297229074</v>
      </c>
      <c r="V12" s="200">
        <v>0.00426698575623285</v>
      </c>
      <c r="W12" s="200">
        <v>13.1862464894745</v>
      </c>
      <c r="X12" s="200">
        <v>219.56</v>
      </c>
      <c r="Y12" s="200">
        <v>0.0404278603463616</v>
      </c>
      <c r="Z12" s="200">
        <v>0.00883433770131889</v>
      </c>
      <c r="AA12" s="200">
        <v>0.00954933082127522</v>
      </c>
      <c r="AB12" s="200">
        <v>0.00131593162141521</v>
      </c>
      <c r="AC12" s="200">
        <v>0.216941124208641</v>
      </c>
      <c r="AD12" s="200">
        <v>0.000926186737945172</v>
      </c>
      <c r="AE12" s="200">
        <v>0.0342406114509833</v>
      </c>
      <c r="AF12" s="200">
        <v>0.00786791071171649</v>
      </c>
      <c r="AG12" s="200">
        <v>0.198870126197145</v>
      </c>
      <c r="AH12" s="200">
        <v>0.808138452301887</v>
      </c>
      <c r="AI12" s="200">
        <v>0.828473742163564</v>
      </c>
      <c r="AJ12" s="200">
        <v>0.121660545040118</v>
      </c>
      <c r="AK12" s="200">
        <v>0.109393090563305</v>
      </c>
      <c r="AL12" s="200">
        <v>0.0383263439948555</v>
      </c>
      <c r="AM12" s="200">
        <v>0.0792860041035644</v>
      </c>
      <c r="AN12" s="200">
        <v>0.0230858340937698</v>
      </c>
      <c r="AO12" s="200">
        <v>0.114603143831577</v>
      </c>
      <c r="AP12" s="200">
        <v>0.00975600210461478</v>
      </c>
      <c r="AQ12" s="200">
        <v>0.00138983459793522</v>
      </c>
      <c r="AR12" s="200">
        <v>0.00298152945908956</v>
      </c>
      <c r="AS12" s="200">
        <v>0.145355268344327</v>
      </c>
      <c r="AT12" s="200">
        <v>0.000855781262342403</v>
      </c>
      <c r="AU12" s="200">
        <v>0.00140723088867972</v>
      </c>
      <c r="AV12" s="200">
        <v>0.000242128802136727</v>
      </c>
      <c r="AW12" s="200">
        <v>0.000246893999873292</v>
      </c>
      <c r="AX12" s="200">
        <v>0.00381390884064499</v>
      </c>
      <c r="AY12" s="200">
        <v>0.0001331782820619</v>
      </c>
      <c r="AZ12" s="200">
        <v>0.00445710798637709</v>
      </c>
      <c r="BA12" s="200">
        <v>0.00193208318637078</v>
      </c>
      <c r="BB12" s="200">
        <v>0.00749933234780976</v>
      </c>
      <c r="BC12" s="200">
        <v>0.0884998147680081</v>
      </c>
      <c r="BD12" s="200">
        <v>0.0797770867860049</v>
      </c>
      <c r="BE12" s="200">
        <v>0.323036663471181</v>
      </c>
      <c r="BF12" s="200">
        <v>0.00210841648516344</v>
      </c>
      <c r="BG12" s="200">
        <v>0.117786645579815</v>
      </c>
      <c r="BH12" s="200">
        <v>0.00729866405005317</v>
      </c>
      <c r="BI12" s="200">
        <v>0.159023513901253</v>
      </c>
      <c r="BJ12" s="200">
        <v>0.000650026823142293</v>
      </c>
      <c r="BK12" s="200">
        <v>0.0164648978129532</v>
      </c>
      <c r="BL12" s="200">
        <v>0.06604773765171509</v>
      </c>
      <c r="BM12" s="200">
        <v>0.00685437454708795</v>
      </c>
      <c r="BN12" s="200">
        <v>0.00132432510373992</v>
      </c>
      <c r="BO12" s="200">
        <v>0.113865905608342</v>
      </c>
      <c r="BP12" s="200">
        <v>0.0254387695975067</v>
      </c>
      <c r="BQ12" s="200">
        <v>0.000325715874974104</v>
      </c>
      <c r="BR12" s="200">
        <v>0.00168219360252203</v>
      </c>
      <c r="BS12" s="200">
        <v>0.000489891884969919</v>
      </c>
      <c r="BT12" s="200">
        <v>0.0232449093222208</v>
      </c>
      <c r="BU12" s="200">
        <v>0.0104395872711838</v>
      </c>
      <c r="BV12" s="114">
        <v>979.968954272214</v>
      </c>
      <c r="BW12" s="114">
        <v>0.456863057425335</v>
      </c>
      <c r="BX12" s="114">
        <v>0.0152963996292482</v>
      </c>
      <c r="BY12" s="114">
        <v>1.07604837990551</v>
      </c>
      <c r="BZ12" s="114">
        <v>0.142469142358393</v>
      </c>
      <c r="CA12" s="114">
        <v>0.548219607033986</v>
      </c>
      <c r="CB12" s="114">
        <v>160</v>
      </c>
      <c r="CC12" s="200">
        <v>2037.07572892</v>
      </c>
      <c r="CD12" s="114">
        <v>2199.314625506350</v>
      </c>
      <c r="CE12" s="114">
        <v>3179.283579778560</v>
      </c>
    </row>
    <row r="13" ht="44.05" customHeight="1">
      <c r="A13" t="s" s="199">
        <v>1</v>
      </c>
      <c r="B13" s="149">
        <v>9</v>
      </c>
      <c r="C13" t="s" s="198">
        <v>10</v>
      </c>
      <c r="D13" s="200">
        <v>0.0458952244992704</v>
      </c>
      <c r="E13" s="200">
        <v>0.00169874435117851</v>
      </c>
      <c r="F13" s="200">
        <v>0.000541521931969856</v>
      </c>
      <c r="G13" s="200">
        <v>0.00131888027642723</v>
      </c>
      <c r="H13" s="200">
        <v>0.00196194113982961</v>
      </c>
      <c r="I13" s="200">
        <v>0.0875862108535669</v>
      </c>
      <c r="J13" s="200">
        <v>0.681513021178425</v>
      </c>
      <c r="K13" s="200">
        <v>0.239901403576846</v>
      </c>
      <c r="L13" s="200">
        <v>0.07052192493096759</v>
      </c>
      <c r="M13" s="200">
        <v>0.0448049501972123</v>
      </c>
      <c r="N13" s="200">
        <v>0.0610508691808774</v>
      </c>
      <c r="O13" s="200">
        <v>0.00327304566853999</v>
      </c>
      <c r="P13" s="200">
        <v>0.00098294046993469</v>
      </c>
      <c r="Q13" s="200">
        <v>0.00339041008919707</v>
      </c>
      <c r="R13" s="200">
        <v>0.000240574174910301</v>
      </c>
      <c r="S13" s="200">
        <v>0.000492190628878603</v>
      </c>
      <c r="T13" s="200">
        <v>0.0329768474297014</v>
      </c>
      <c r="U13" s="200">
        <v>0.969464482091265</v>
      </c>
      <c r="V13" s="200">
        <v>0.00289817139931529</v>
      </c>
      <c r="W13" s="200">
        <v>10.5501714678694</v>
      </c>
      <c r="X13" s="200">
        <v>0.400295684196487</v>
      </c>
      <c r="Y13" s="200">
        <v>0.269129798230588</v>
      </c>
      <c r="Z13" s="200">
        <v>0.0101065304295613</v>
      </c>
      <c r="AA13" s="200">
        <v>0.0223121729801762</v>
      </c>
      <c r="AB13" s="200">
        <v>0.00601553212089595</v>
      </c>
      <c r="AC13" s="200">
        <v>0.111824388641177</v>
      </c>
      <c r="AD13" s="200">
        <v>0.00148011067537041</v>
      </c>
      <c r="AE13" s="200">
        <v>0.0201227437962345</v>
      </c>
      <c r="AF13" s="200">
        <v>0.0979372623313715</v>
      </c>
      <c r="AG13" s="200">
        <v>0.291096337043543</v>
      </c>
      <c r="AH13" s="200">
        <v>2.25884318922293</v>
      </c>
      <c r="AI13" s="200">
        <v>5.7406741006154</v>
      </c>
      <c r="AJ13" s="200">
        <v>0.135056208438588</v>
      </c>
      <c r="AK13" s="200">
        <v>0.08130866895496131</v>
      </c>
      <c r="AL13" s="200">
        <v>0.0138117256540386</v>
      </c>
      <c r="AM13" s="200">
        <v>0.0409222227209239</v>
      </c>
      <c r="AN13" s="200">
        <v>0.0579956474910424</v>
      </c>
      <c r="AO13" s="200">
        <v>0.0530639390432834</v>
      </c>
      <c r="AP13" s="200">
        <v>0.0275909528034913</v>
      </c>
      <c r="AQ13" s="200">
        <v>0.0023680504316575</v>
      </c>
      <c r="AR13" s="200">
        <v>0.00474975249961875</v>
      </c>
      <c r="AS13" s="200">
        <v>0.116050960312332</v>
      </c>
      <c r="AT13" s="200">
        <v>0.000649831778445033</v>
      </c>
      <c r="AU13" s="200">
        <v>0.00162525257565826</v>
      </c>
      <c r="AV13" s="200">
        <v>0.000169680439532752</v>
      </c>
      <c r="AW13" s="200">
        <v>0.000428471420035461</v>
      </c>
      <c r="AX13" s="200">
        <v>0.00689630330142541</v>
      </c>
      <c r="AY13" s="200">
        <v>0.000644062519706637</v>
      </c>
      <c r="AZ13" s="200">
        <v>0.00294394709653681</v>
      </c>
      <c r="BA13" s="200">
        <v>0.000824868320426467</v>
      </c>
      <c r="BB13" s="200">
        <v>0.0201363612183048</v>
      </c>
      <c r="BC13" s="200">
        <v>0.0313930795948392</v>
      </c>
      <c r="BD13" s="200">
        <v>0.0732138823491169</v>
      </c>
      <c r="BE13" s="200">
        <v>0.799438965107421</v>
      </c>
      <c r="BF13" s="200">
        <v>0.00637859805448234</v>
      </c>
      <c r="BG13" s="200">
        <v>0.385773425696191</v>
      </c>
      <c r="BH13" s="200">
        <v>0.0150200894077249</v>
      </c>
      <c r="BI13" s="200">
        <v>0.0667929396778265</v>
      </c>
      <c r="BJ13" s="200">
        <v>0.000501335367392458</v>
      </c>
      <c r="BK13" s="200">
        <v>0.0235632381716179</v>
      </c>
      <c r="BL13" s="200">
        <v>0.103880327804944</v>
      </c>
      <c r="BM13" s="200">
        <v>0.0120251456422333</v>
      </c>
      <c r="BN13" s="200">
        <v>0.00300606042646036</v>
      </c>
      <c r="BO13" s="200">
        <v>0.204429431219368</v>
      </c>
      <c r="BP13" s="200">
        <v>0.0453172101260124</v>
      </c>
      <c r="BQ13" s="200">
        <v>0.00110248704090684</v>
      </c>
      <c r="BR13" s="200">
        <v>0.00950328002950317</v>
      </c>
      <c r="BS13" s="200">
        <v>0.00311486940275452</v>
      </c>
      <c r="BT13" s="200">
        <v>0.0578662707464304</v>
      </c>
      <c r="BU13" s="200">
        <v>0.0201956819645628</v>
      </c>
      <c r="BV13" s="114">
        <v>24.4602758970712</v>
      </c>
      <c r="BW13" s="114">
        <v>0.326606613553038</v>
      </c>
      <c r="BX13" s="114">
        <v>0.0127853133367662</v>
      </c>
      <c r="BY13" s="114">
        <v>0.160179658503837</v>
      </c>
      <c r="BZ13" s="114">
        <v>0.008318439824922761</v>
      </c>
      <c r="CA13" s="114">
        <v>0.0588906608959835</v>
      </c>
      <c r="CB13" s="114">
        <v>0.557503802258812</v>
      </c>
      <c r="CC13" s="200">
        <v>15.6</v>
      </c>
      <c r="CD13" s="114">
        <v>16.7242844883734</v>
      </c>
      <c r="CE13" s="114">
        <v>41.1845603854446</v>
      </c>
    </row>
    <row r="14" ht="44.05" customHeight="1">
      <c r="A14" t="s" s="199">
        <v>1</v>
      </c>
      <c r="B14" s="149">
        <v>10</v>
      </c>
      <c r="C14" t="s" s="198">
        <v>11</v>
      </c>
      <c r="D14" s="200">
        <v>0.0594317715169111</v>
      </c>
      <c r="E14" s="200">
        <v>0.00194226252107123</v>
      </c>
      <c r="F14" s="200">
        <v>0.000446388190766861</v>
      </c>
      <c r="G14" s="200">
        <v>0.00155719709276592</v>
      </c>
      <c r="H14" s="200">
        <v>0.00213248950487262</v>
      </c>
      <c r="I14" s="200">
        <v>4.553082883112</v>
      </c>
      <c r="J14" s="200">
        <v>20.6629004663922</v>
      </c>
      <c r="K14" s="200">
        <v>6.6461389260238</v>
      </c>
      <c r="L14" s="200">
        <v>2.80970277199045</v>
      </c>
      <c r="M14" s="200">
        <v>0.109889200249214</v>
      </c>
      <c r="N14" s="200">
        <v>0.011678042854087</v>
      </c>
      <c r="O14" s="200">
        <v>0.0126121073472386</v>
      </c>
      <c r="P14" s="200">
        <v>0.00104893600371418</v>
      </c>
      <c r="Q14" s="200">
        <v>0.00291685384492544</v>
      </c>
      <c r="R14" s="200">
        <v>0.00239657684663557</v>
      </c>
      <c r="S14" s="200">
        <v>0.00123312989489853</v>
      </c>
      <c r="T14" s="200">
        <v>0.0387307196158946</v>
      </c>
      <c r="U14" s="200">
        <v>0.426609139672293</v>
      </c>
      <c r="V14" s="200">
        <v>0.00511030926219513</v>
      </c>
      <c r="W14" s="200">
        <v>0.122454823151028</v>
      </c>
      <c r="X14" s="200">
        <v>0.220667093378592</v>
      </c>
      <c r="Y14" s="200">
        <v>0.262506033880436</v>
      </c>
      <c r="Z14" s="200">
        <v>0.0169745044263771</v>
      </c>
      <c r="AA14" s="200">
        <v>0.0137630061567655</v>
      </c>
      <c r="AB14" s="200">
        <v>0.000949453656019491</v>
      </c>
      <c r="AC14" s="200">
        <v>0.0869923155561125</v>
      </c>
      <c r="AD14" s="200">
        <v>0.000382081444456482</v>
      </c>
      <c r="AE14" s="200">
        <v>0.00707034300465739</v>
      </c>
      <c r="AF14" s="200">
        <v>0.0490894063576706</v>
      </c>
      <c r="AG14" s="200">
        <v>0.0472123661839937</v>
      </c>
      <c r="AH14" s="200">
        <v>0.353694327999621</v>
      </c>
      <c r="AI14" s="200">
        <v>0.113536574292267</v>
      </c>
      <c r="AJ14" s="200">
        <v>0.177958335214774</v>
      </c>
      <c r="AK14" s="200">
        <v>0.0723572612020634</v>
      </c>
      <c r="AL14" s="200">
        <v>0.0276536296860871</v>
      </c>
      <c r="AM14" s="200">
        <v>0.0395490825140128</v>
      </c>
      <c r="AN14" s="200">
        <v>0.0987680440008564</v>
      </c>
      <c r="AO14" s="200">
        <v>0.169072197928361</v>
      </c>
      <c r="AP14" s="200">
        <v>0.0215708116800211</v>
      </c>
      <c r="AQ14" s="200">
        <v>0.00229491306685727</v>
      </c>
      <c r="AR14" s="200">
        <v>0.00781158073817756</v>
      </c>
      <c r="AS14" s="200">
        <v>0.251965350164739</v>
      </c>
      <c r="AT14" s="200">
        <v>0.000490072180436298</v>
      </c>
      <c r="AU14" s="200">
        <v>0.000552111090642041</v>
      </c>
      <c r="AV14" s="200">
        <v>0.000211334166655173</v>
      </c>
      <c r="AW14" s="200">
        <v>5.17405047649577e-05</v>
      </c>
      <c r="AX14" s="200">
        <v>0.009763506149256111</v>
      </c>
      <c r="AY14" s="200">
        <v>8.42754371166996e-05</v>
      </c>
      <c r="AZ14" s="200">
        <v>0.00581140292625737</v>
      </c>
      <c r="BA14" s="200">
        <v>0.00240869620152596</v>
      </c>
      <c r="BB14" s="200">
        <v>0.00178314149430356</v>
      </c>
      <c r="BC14" s="200">
        <v>0.0214268471453908</v>
      </c>
      <c r="BD14" s="200">
        <v>0.145158448878442</v>
      </c>
      <c r="BE14" s="200">
        <v>0.124494738224952</v>
      </c>
      <c r="BF14" s="200">
        <v>0.00128937804972835</v>
      </c>
      <c r="BG14" s="200">
        <v>0.0597715893354958</v>
      </c>
      <c r="BH14" s="200">
        <v>0.00673308686003589</v>
      </c>
      <c r="BI14" s="200">
        <v>0.088702710214872</v>
      </c>
      <c r="BJ14" s="200">
        <v>0.00181824499997271</v>
      </c>
      <c r="BK14" s="200">
        <v>0.02299044169285</v>
      </c>
      <c r="BL14" s="200">
        <v>0.0959057263192741</v>
      </c>
      <c r="BM14" s="200">
        <v>0.014963461006184</v>
      </c>
      <c r="BN14" s="200">
        <v>0.00251739928064422</v>
      </c>
      <c r="BO14" s="200">
        <v>0.155553786988554</v>
      </c>
      <c r="BP14" s="200">
        <v>0.033485563172648</v>
      </c>
      <c r="BQ14" s="200">
        <v>0.000795248110455265</v>
      </c>
      <c r="BR14" s="200">
        <v>0.00231360026082348</v>
      </c>
      <c r="BS14" s="200">
        <v>0.000458927772174919</v>
      </c>
      <c r="BT14" s="200">
        <v>0.06526900191378859</v>
      </c>
      <c r="BU14" s="200">
        <v>0.0154091817306631</v>
      </c>
      <c r="BV14" s="114">
        <v>38.3940673697278</v>
      </c>
      <c r="BW14" s="114">
        <v>0.421551708784758</v>
      </c>
      <c r="BX14" s="114">
        <v>0.396378150803296</v>
      </c>
      <c r="BY14" s="114">
        <v>5.02123352068546</v>
      </c>
      <c r="BZ14" s="114">
        <v>0.0180418460144181</v>
      </c>
      <c r="CA14" s="114">
        <v>0.25371704215242</v>
      </c>
      <c r="CB14" s="114">
        <v>0.00154276174372804</v>
      </c>
      <c r="CC14" s="200">
        <v>1.7</v>
      </c>
      <c r="CD14" s="114">
        <v>7.81246503018408</v>
      </c>
      <c r="CE14" s="114">
        <v>46.2065323999119</v>
      </c>
    </row>
    <row r="15" ht="32.05" customHeight="1">
      <c r="A15" t="s" s="199">
        <v>1</v>
      </c>
      <c r="B15" s="149">
        <v>11</v>
      </c>
      <c r="C15" t="s" s="198">
        <v>12</v>
      </c>
      <c r="D15" s="200">
        <v>0.226474707752012</v>
      </c>
      <c r="E15" s="200">
        <v>0.0358821070535806</v>
      </c>
      <c r="F15" s="200">
        <v>0.000416804189198999</v>
      </c>
      <c r="G15" s="200">
        <v>0.00713691978235134</v>
      </c>
      <c r="H15" s="200">
        <v>0.00648651541131488</v>
      </c>
      <c r="I15" s="200">
        <v>0.0104534732590165</v>
      </c>
      <c r="J15" s="200">
        <v>0.346822349186713</v>
      </c>
      <c r="K15" s="200">
        <v>0.0512753494199981</v>
      </c>
      <c r="L15" s="200">
        <v>0.00697105836919109</v>
      </c>
      <c r="M15" s="200">
        <v>0.0105807423705246</v>
      </c>
      <c r="N15" s="200">
        <v>0.462566830522091</v>
      </c>
      <c r="O15" s="200">
        <v>0.0356292076605269</v>
      </c>
      <c r="P15" s="200">
        <v>0.0258965908316038</v>
      </c>
      <c r="Q15" s="200">
        <v>0.00108613779837432</v>
      </c>
      <c r="R15" s="200">
        <v>0.000242552440123332</v>
      </c>
      <c r="S15" s="200">
        <v>0.000312453339970058</v>
      </c>
      <c r="T15" s="200">
        <v>0.0227502886134327</v>
      </c>
      <c r="U15" s="200">
        <v>0.366681707378317</v>
      </c>
      <c r="V15" s="200">
        <v>0.00262268775548577</v>
      </c>
      <c r="W15" s="200">
        <v>0.0330041823093181</v>
      </c>
      <c r="X15" s="200">
        <v>0.00939725323982994</v>
      </c>
      <c r="Y15" s="200">
        <v>0.0257559597713109</v>
      </c>
      <c r="Z15" s="200">
        <v>0.00744508371503727</v>
      </c>
      <c r="AA15" s="200">
        <v>0.0106727380693004</v>
      </c>
      <c r="AB15" s="200">
        <v>0.000997643691672186</v>
      </c>
      <c r="AC15" s="200">
        <v>0.0301275241100254</v>
      </c>
      <c r="AD15" s="200">
        <v>0.000456025969797254</v>
      </c>
      <c r="AE15" s="200">
        <v>0.00472762094823539</v>
      </c>
      <c r="AF15" s="200">
        <v>0.0570897856121926</v>
      </c>
      <c r="AG15" s="200">
        <v>0.0148812581541049</v>
      </c>
      <c r="AH15" s="200">
        <v>0.0950112800240782</v>
      </c>
      <c r="AI15" s="200">
        <v>0.0910578403507208</v>
      </c>
      <c r="AJ15" s="200">
        <v>0.226575729858956</v>
      </c>
      <c r="AK15" s="200">
        <v>0.483808325543262</v>
      </c>
      <c r="AL15" s="200">
        <v>0.363633930258713</v>
      </c>
      <c r="AM15" s="200">
        <v>3.54585415445836</v>
      </c>
      <c r="AN15" s="200">
        <v>0.0219057442076449</v>
      </c>
      <c r="AO15" s="200">
        <v>0.0426145806428521</v>
      </c>
      <c r="AP15" s="200">
        <v>0.0117626602136936</v>
      </c>
      <c r="AQ15" s="200">
        <v>0.000971497328397761</v>
      </c>
      <c r="AR15" s="200">
        <v>0.00555666939117273</v>
      </c>
      <c r="AS15" s="200">
        <v>0.0252075987040364</v>
      </c>
      <c r="AT15" s="200">
        <v>0.000250398249937331</v>
      </c>
      <c r="AU15" s="200">
        <v>0.000882696197674788</v>
      </c>
      <c r="AV15" s="200">
        <v>9.01716094866163e-05</v>
      </c>
      <c r="AW15" s="200">
        <v>0.000269021969849358</v>
      </c>
      <c r="AX15" s="200">
        <v>0.00184781197000587</v>
      </c>
      <c r="AY15" s="200">
        <v>4.05897278539784e-05</v>
      </c>
      <c r="AZ15" s="200">
        <v>0.00207480543947145</v>
      </c>
      <c r="BA15" s="200">
        <v>0.00102779971277356</v>
      </c>
      <c r="BB15" s="200">
        <v>0.00230014637075829</v>
      </c>
      <c r="BC15" s="200">
        <v>0.0236988187885326</v>
      </c>
      <c r="BD15" s="200">
        <v>0.0150017748874823</v>
      </c>
      <c r="BE15" s="200">
        <v>0.160229281679984</v>
      </c>
      <c r="BF15" s="200">
        <v>0.0008506954092025719</v>
      </c>
      <c r="BG15" s="200">
        <v>0.055554242607925</v>
      </c>
      <c r="BH15" s="200">
        <v>0.0159247832653706</v>
      </c>
      <c r="BI15" s="200">
        <v>0.018101115694032</v>
      </c>
      <c r="BJ15" s="200">
        <v>0.00109275290831185</v>
      </c>
      <c r="BK15" s="200">
        <v>0.108671022028797</v>
      </c>
      <c r="BL15" s="200">
        <v>0.245880488879547</v>
      </c>
      <c r="BM15" s="200">
        <v>0.0404533283869551</v>
      </c>
      <c r="BN15" s="200">
        <v>0.00323873103538548</v>
      </c>
      <c r="BO15" s="200">
        <v>0.77105756848996</v>
      </c>
      <c r="BP15" s="200">
        <v>0.777667202083566</v>
      </c>
      <c r="BQ15" s="200">
        <v>0.00238082095176327</v>
      </c>
      <c r="BR15" s="200">
        <v>0.0584723674400565</v>
      </c>
      <c r="BS15" s="200">
        <v>0.0037576989536438</v>
      </c>
      <c r="BT15" s="200">
        <v>0.06376488549270209</v>
      </c>
      <c r="BU15" s="200">
        <v>0.0553973419943919</v>
      </c>
      <c r="BV15" s="114">
        <v>9.15878193193196</v>
      </c>
      <c r="BW15" s="114">
        <v>91.56055126217301</v>
      </c>
      <c r="BX15" s="114">
        <v>0.00773149467559217</v>
      </c>
      <c r="BY15" s="114">
        <v>1.11469031094661</v>
      </c>
      <c r="BZ15" s="114">
        <v>0.104183062554068</v>
      </c>
      <c r="CA15" s="114">
        <v>0.451455160968074</v>
      </c>
      <c r="CB15" s="114">
        <v>0.002111686544266</v>
      </c>
      <c r="CC15" s="200">
        <v>12.6</v>
      </c>
      <c r="CD15" s="114">
        <v>105.840722977862</v>
      </c>
      <c r="CE15" s="114">
        <v>114.999504909794</v>
      </c>
    </row>
    <row r="16" ht="44.05" customHeight="1">
      <c r="A16" t="s" s="199">
        <v>1</v>
      </c>
      <c r="B16" s="149">
        <v>12</v>
      </c>
      <c r="C16" t="s" s="198">
        <v>13</v>
      </c>
      <c r="D16" s="200">
        <v>0.00829852256512038</v>
      </c>
      <c r="E16" s="200">
        <v>0.000961483409839238</v>
      </c>
      <c r="F16" s="200">
        <v>7.56218276283285e-05</v>
      </c>
      <c r="G16" s="200">
        <v>0.000352203589175626</v>
      </c>
      <c r="H16" s="200">
        <v>0.0012769808439178</v>
      </c>
      <c r="I16" s="200">
        <v>0.00220546378301953</v>
      </c>
      <c r="J16" s="200">
        <v>0.0781824408979175</v>
      </c>
      <c r="K16" s="200">
        <v>0.0124379434010842</v>
      </c>
      <c r="L16" s="200">
        <v>0.00304357838207901</v>
      </c>
      <c r="M16" s="200">
        <v>0.000698280921106086</v>
      </c>
      <c r="N16" s="200">
        <v>0.011199035564362</v>
      </c>
      <c r="O16" s="200">
        <v>0.0624951608086233</v>
      </c>
      <c r="P16" s="200">
        <v>0.000597057749529558</v>
      </c>
      <c r="Q16" s="200">
        <v>0.000420310083594104</v>
      </c>
      <c r="R16" s="200">
        <v>0.000149588602229176</v>
      </c>
      <c r="S16" s="200">
        <v>0.000249836259601322</v>
      </c>
      <c r="T16" s="200">
        <v>0.0028237192075057</v>
      </c>
      <c r="U16" s="200">
        <v>0.0424139485493454</v>
      </c>
      <c r="V16" s="200">
        <v>0.00157859820931079</v>
      </c>
      <c r="W16" s="200">
        <v>0.014445019070757</v>
      </c>
      <c r="X16" s="200">
        <v>0.00170840405229641</v>
      </c>
      <c r="Y16" s="200">
        <v>0.00785134774108504</v>
      </c>
      <c r="Z16" s="200">
        <v>0.00193054517949002</v>
      </c>
      <c r="AA16" s="200">
        <v>0.00228612147914436</v>
      </c>
      <c r="AB16" s="200">
        <v>0.000142090347343221</v>
      </c>
      <c r="AC16" s="200">
        <v>0.00630632719582383</v>
      </c>
      <c r="AD16" s="200">
        <v>4.12847392816105e-05</v>
      </c>
      <c r="AE16" s="200">
        <v>0.00166365366840565</v>
      </c>
      <c r="AF16" s="200">
        <v>0.00155952471955324</v>
      </c>
      <c r="AG16" s="200">
        <v>0.00320613570243784</v>
      </c>
      <c r="AH16" s="200">
        <v>0.0196546836014236</v>
      </c>
      <c r="AI16" s="200">
        <v>0.0142121372023318</v>
      </c>
      <c r="AJ16" s="200">
        <v>0.00634058993417393</v>
      </c>
      <c r="AK16" s="200">
        <v>0.0125235859970471</v>
      </c>
      <c r="AL16" s="200">
        <v>0.18594994788451</v>
      </c>
      <c r="AM16" s="200">
        <v>0.832417320847785</v>
      </c>
      <c r="AN16" s="200">
        <v>0.0054205584896241</v>
      </c>
      <c r="AO16" s="200">
        <v>0.0118911678631943</v>
      </c>
      <c r="AP16" s="200">
        <v>0.00113419598144008</v>
      </c>
      <c r="AQ16" s="200">
        <v>0.00204363808178242</v>
      </c>
      <c r="AR16" s="200">
        <v>0.000507640118521225</v>
      </c>
      <c r="AS16" s="200">
        <v>0.00454613536744509</v>
      </c>
      <c r="AT16" s="200">
        <v>7.193734119465209e-05</v>
      </c>
      <c r="AU16" s="200">
        <v>5.6974334415718e-05</v>
      </c>
      <c r="AV16" s="200">
        <v>1.919061478109e-05</v>
      </c>
      <c r="AW16" s="200">
        <v>4.24017823509503e-05</v>
      </c>
      <c r="AX16" s="200">
        <v>0.000322772088958022</v>
      </c>
      <c r="AY16" s="200">
        <v>8.56425079654926e-06</v>
      </c>
      <c r="AZ16" s="200">
        <v>0.00320844051844234</v>
      </c>
      <c r="BA16" s="200">
        <v>0.00065328293255949</v>
      </c>
      <c r="BB16" s="200">
        <v>0.00077176479302409</v>
      </c>
      <c r="BC16" s="200">
        <v>0.00379456484360242</v>
      </c>
      <c r="BD16" s="200">
        <v>0.00350000917933429</v>
      </c>
      <c r="BE16" s="200">
        <v>0.0145786988898544</v>
      </c>
      <c r="BF16" s="200">
        <v>0.000159348464649054</v>
      </c>
      <c r="BG16" s="200">
        <v>0.00542882751383935</v>
      </c>
      <c r="BH16" s="200">
        <v>0.00178186372571542</v>
      </c>
      <c r="BI16" s="200">
        <v>0.0130632108242091</v>
      </c>
      <c r="BJ16" s="200">
        <v>0.000290811044367255</v>
      </c>
      <c r="BK16" s="200">
        <v>0.00452273141573812</v>
      </c>
      <c r="BL16" s="200">
        <v>0.008830958548535521</v>
      </c>
      <c r="BM16" s="200">
        <v>0.00590252934804358</v>
      </c>
      <c r="BN16" s="200">
        <v>0.000348143807473487</v>
      </c>
      <c r="BO16" s="200">
        <v>0.0258325597439117</v>
      </c>
      <c r="BP16" s="200">
        <v>0.0287717308542942</v>
      </c>
      <c r="BQ16" s="200">
        <v>8.36020816176778e-05</v>
      </c>
      <c r="BR16" s="200">
        <v>0.00696128836753009</v>
      </c>
      <c r="BS16" s="200">
        <v>0.00410850806495097</v>
      </c>
      <c r="BT16" s="200">
        <v>0.0107711435585468</v>
      </c>
      <c r="BU16" s="200">
        <v>0.00646346491167989</v>
      </c>
      <c r="BV16" s="114">
        <v>1.5175911537643</v>
      </c>
      <c r="BW16" s="114">
        <v>29.1450175440989</v>
      </c>
      <c r="BX16" s="114">
        <v>0.000973564665293512</v>
      </c>
      <c r="BY16" s="114">
        <v>0.137828024792385</v>
      </c>
      <c r="BZ16" s="114">
        <v>0.0118347368589083</v>
      </c>
      <c r="CA16" s="114">
        <v>0.055988476869207</v>
      </c>
      <c r="CB16" s="114">
        <v>0.06572856718715619</v>
      </c>
      <c r="CC16" s="200">
        <v>4.3</v>
      </c>
      <c r="CD16" s="114">
        <v>33.7173709144719</v>
      </c>
      <c r="CE16" s="114">
        <v>35.2349620682362</v>
      </c>
    </row>
    <row r="17" ht="56.05" customHeight="1">
      <c r="A17" t="s" s="199">
        <v>1</v>
      </c>
      <c r="B17" s="149">
        <v>13</v>
      </c>
      <c r="C17" t="s" s="198">
        <v>14</v>
      </c>
      <c r="D17" s="200">
        <v>0.00567407700138339</v>
      </c>
      <c r="E17" s="200">
        <v>0.0013959028448005</v>
      </c>
      <c r="F17" s="200">
        <v>0.0002566775700385</v>
      </c>
      <c r="G17" s="200">
        <v>0.00136346464659488</v>
      </c>
      <c r="H17" s="200">
        <v>0.00081638961157158</v>
      </c>
      <c r="I17" s="200">
        <v>0.00246617638377806</v>
      </c>
      <c r="J17" s="200">
        <v>0.144416884920777</v>
      </c>
      <c r="K17" s="200">
        <v>0.00816539255184549</v>
      </c>
      <c r="L17" s="200">
        <v>0.00165403561034907</v>
      </c>
      <c r="M17" s="200">
        <v>0.000662533676021064</v>
      </c>
      <c r="N17" s="200">
        <v>0.00349452270803168</v>
      </c>
      <c r="O17" s="200">
        <v>0.000790310381558183</v>
      </c>
      <c r="P17" s="200">
        <v>0.02349816712907</v>
      </c>
      <c r="Q17" s="200">
        <v>0.000874502616129875</v>
      </c>
      <c r="R17" s="200">
        <v>0.000184106124417107</v>
      </c>
      <c r="S17" s="200">
        <v>0.00175311000621062</v>
      </c>
      <c r="T17" s="200">
        <v>0.00161141438662607</v>
      </c>
      <c r="U17" s="200">
        <v>0.06746107326599091</v>
      </c>
      <c r="V17" s="200">
        <v>0.00644969482566512</v>
      </c>
      <c r="W17" s="200">
        <v>0.0230201537864577</v>
      </c>
      <c r="X17" s="200">
        <v>0.00211607797972864</v>
      </c>
      <c r="Y17" s="200">
        <v>0.026794034258281</v>
      </c>
      <c r="Z17" s="200">
        <v>0.008993888269414409</v>
      </c>
      <c r="AA17" s="200">
        <v>0.009540625046892509</v>
      </c>
      <c r="AB17" s="200">
        <v>0.00347582763225316</v>
      </c>
      <c r="AC17" s="200">
        <v>0.00634471182253883</v>
      </c>
      <c r="AD17" s="200">
        <v>3.00312759458962e-05</v>
      </c>
      <c r="AE17" s="200">
        <v>0.00302223810966596</v>
      </c>
      <c r="AF17" s="200">
        <v>0.00847511013096898</v>
      </c>
      <c r="AG17" s="200">
        <v>0.0647415898655436</v>
      </c>
      <c r="AH17" s="200">
        <v>0.0516170163041992</v>
      </c>
      <c r="AI17" s="200">
        <v>0.133063159199105</v>
      </c>
      <c r="AJ17" s="200">
        <v>0.0335165968777463</v>
      </c>
      <c r="AK17" s="200">
        <v>0.0218395281076209</v>
      </c>
      <c r="AL17" s="200">
        <v>0.00512210239269372</v>
      </c>
      <c r="AM17" s="200">
        <v>0.0146544140999048</v>
      </c>
      <c r="AN17" s="200">
        <v>0.0213848299105725</v>
      </c>
      <c r="AO17" s="200">
        <v>0.0116679187781916</v>
      </c>
      <c r="AP17" s="200">
        <v>0.00546494135740088</v>
      </c>
      <c r="AQ17" s="200">
        <v>0.000424375620091696</v>
      </c>
      <c r="AR17" s="200">
        <v>0.00112637043980711</v>
      </c>
      <c r="AS17" s="200">
        <v>0.00245303445628269</v>
      </c>
      <c r="AT17" s="200">
        <v>0.000252065721947126</v>
      </c>
      <c r="AU17" s="200">
        <v>0.000265737524901654</v>
      </c>
      <c r="AV17" s="200">
        <v>4.3708686219954e-05</v>
      </c>
      <c r="AW17" s="200">
        <v>2.71550039800911e-05</v>
      </c>
      <c r="AX17" s="200">
        <v>0.000350977592603329</v>
      </c>
      <c r="AY17" s="200">
        <v>1.97142841856568e-05</v>
      </c>
      <c r="AZ17" s="200">
        <v>0.000396427023550963</v>
      </c>
      <c r="BA17" s="200">
        <v>0.000107019017247441</v>
      </c>
      <c r="BB17" s="200">
        <v>0.000463773702952531</v>
      </c>
      <c r="BC17" s="200">
        <v>0.00264775469034285</v>
      </c>
      <c r="BD17" s="200">
        <v>0.00112319645002429</v>
      </c>
      <c r="BE17" s="200">
        <v>0.0111905098119597</v>
      </c>
      <c r="BF17" s="200">
        <v>0.000101450218764069</v>
      </c>
      <c r="BG17" s="200">
        <v>0.0046035242972095</v>
      </c>
      <c r="BH17" s="200">
        <v>0.00177008661861474</v>
      </c>
      <c r="BI17" s="200">
        <v>0.00258268782048079</v>
      </c>
      <c r="BJ17" s="200">
        <v>0.000107890240909936</v>
      </c>
      <c r="BK17" s="200">
        <v>0.00632911959464996</v>
      </c>
      <c r="BL17" s="200">
        <v>0.0648135821759943</v>
      </c>
      <c r="BM17" s="200">
        <v>0.00578742249417888</v>
      </c>
      <c r="BN17" s="200">
        <v>0.000362654331432035</v>
      </c>
      <c r="BO17" s="200">
        <v>0.0516093775458856</v>
      </c>
      <c r="BP17" s="200">
        <v>0.0219111537667986</v>
      </c>
      <c r="BQ17" s="200">
        <v>0.000267441138901038</v>
      </c>
      <c r="BR17" s="200">
        <v>0.00617143515972345</v>
      </c>
      <c r="BS17" s="200">
        <v>0.000500624570474553</v>
      </c>
      <c r="BT17" s="200">
        <v>0.0235471714484293</v>
      </c>
      <c r="BU17" s="200">
        <v>0.0108240422597001</v>
      </c>
      <c r="BV17" s="114">
        <v>0.950054715174229</v>
      </c>
      <c r="BW17" s="114">
        <v>4.1277729676931</v>
      </c>
      <c r="BX17" s="114">
        <v>4.26923480947477e-05</v>
      </c>
      <c r="BY17" s="114">
        <v>0.702448129050777</v>
      </c>
      <c r="BZ17" s="114">
        <v>0.06995126307929971</v>
      </c>
      <c r="CA17" s="114">
        <v>0.678231838733265</v>
      </c>
      <c r="CB17" s="114">
        <v>0.0163820445550065</v>
      </c>
      <c r="CC17" s="200">
        <v>1</v>
      </c>
      <c r="CD17" s="114">
        <v>6.59482893545954</v>
      </c>
      <c r="CE17" s="114">
        <v>7.54488365063377</v>
      </c>
    </row>
    <row r="18" ht="32.05" customHeight="1">
      <c r="A18" t="s" s="199">
        <v>1</v>
      </c>
      <c r="B18" s="149">
        <v>14</v>
      </c>
      <c r="C18" t="s" s="198">
        <v>15</v>
      </c>
      <c r="D18" s="200">
        <v>0.00410245358350052</v>
      </c>
      <c r="E18" s="200">
        <v>0.00060167276151205</v>
      </c>
      <c r="F18" s="200">
        <v>5.14042646587537e-05</v>
      </c>
      <c r="G18" s="200">
        <v>0.000554117951412061</v>
      </c>
      <c r="H18" s="200">
        <v>0.000442119366026045</v>
      </c>
      <c r="I18" s="200">
        <v>0.000969487916028135</v>
      </c>
      <c r="J18" s="200">
        <v>0.0230826870306228</v>
      </c>
      <c r="K18" s="200">
        <v>0.00881098592484345</v>
      </c>
      <c r="L18" s="200">
        <v>0.00154573115822905</v>
      </c>
      <c r="M18" s="200">
        <v>0.000646194444166393</v>
      </c>
      <c r="N18" s="200">
        <v>0.000586471169115703</v>
      </c>
      <c r="O18" s="200">
        <v>0.000228237523055411</v>
      </c>
      <c r="P18" s="200">
        <v>0.000687218947639535</v>
      </c>
      <c r="Q18" s="200">
        <v>0.05675924502885</v>
      </c>
      <c r="R18" s="200">
        <v>0.00539898328479478</v>
      </c>
      <c r="S18" s="200">
        <v>5.02875856874607e-05</v>
      </c>
      <c r="T18" s="200">
        <v>0.00575534421136682</v>
      </c>
      <c r="U18" s="200">
        <v>0.00468879791467287</v>
      </c>
      <c r="V18" s="200">
        <v>0.00157968918325542</v>
      </c>
      <c r="W18" s="200">
        <v>0.0472664124276933</v>
      </c>
      <c r="X18" s="200">
        <v>0.00209158074453706</v>
      </c>
      <c r="Y18" s="200">
        <v>0.0943551659710162</v>
      </c>
      <c r="Z18" s="200">
        <v>0.0101025066228383</v>
      </c>
      <c r="AA18" s="200">
        <v>0.00612569641590409</v>
      </c>
      <c r="AB18" s="200">
        <v>0.026547014709658</v>
      </c>
      <c r="AC18" s="200">
        <v>0.00392257140806478</v>
      </c>
      <c r="AD18" s="200">
        <v>1.66764839704085e-05</v>
      </c>
      <c r="AE18" s="200">
        <v>0.00509889863064921</v>
      </c>
      <c r="AF18" s="200">
        <v>0.00735664439028224</v>
      </c>
      <c r="AG18" s="200">
        <v>0.578042197912624</v>
      </c>
      <c r="AH18" s="200">
        <v>0.560087192175486</v>
      </c>
      <c r="AI18" s="200">
        <v>1.02281261296702</v>
      </c>
      <c r="AJ18" s="200">
        <v>0.0143993333153954</v>
      </c>
      <c r="AK18" s="200">
        <v>0.0189552025231725</v>
      </c>
      <c r="AL18" s="200">
        <v>0.00209131513742511</v>
      </c>
      <c r="AM18" s="200">
        <v>0.00461812898380488</v>
      </c>
      <c r="AN18" s="200">
        <v>0.00732058498647486</v>
      </c>
      <c r="AO18" s="200">
        <v>0.0102482574729656</v>
      </c>
      <c r="AP18" s="200">
        <v>0.00091281739470783</v>
      </c>
      <c r="AQ18" s="200">
        <v>7.96968782414484e-05</v>
      </c>
      <c r="AR18" s="200">
        <v>0.000468989553033794</v>
      </c>
      <c r="AS18" s="200">
        <v>0.009618449162910721</v>
      </c>
      <c r="AT18" s="200">
        <v>2.35787677998643e-05</v>
      </c>
      <c r="AU18" s="200">
        <v>0.000161675278693605</v>
      </c>
      <c r="AV18" s="200">
        <v>1.30353176828022e-05</v>
      </c>
      <c r="AW18" s="200">
        <v>5.86692755397806e-06</v>
      </c>
      <c r="AX18" s="200">
        <v>0.000120103174061738</v>
      </c>
      <c r="AY18" s="200">
        <v>8.85814201843046e-05</v>
      </c>
      <c r="AZ18" s="200">
        <v>6.413540348072481e-05</v>
      </c>
      <c r="BA18" s="200">
        <v>2.25504547825594e-05</v>
      </c>
      <c r="BB18" s="200">
        <v>4.80765104630555e-05</v>
      </c>
      <c r="BC18" s="200">
        <v>0.00337039379270355</v>
      </c>
      <c r="BD18" s="200">
        <v>0.00377550044206924</v>
      </c>
      <c r="BE18" s="200">
        <v>0.00262422862963777</v>
      </c>
      <c r="BF18" s="200">
        <v>2.58060191430126e-05</v>
      </c>
      <c r="BG18" s="200">
        <v>0.000665794131574127</v>
      </c>
      <c r="BH18" s="200">
        <v>0.000332595986630258</v>
      </c>
      <c r="BI18" s="200">
        <v>0.00382087556313507</v>
      </c>
      <c r="BJ18" s="200">
        <v>0.000136345899806724</v>
      </c>
      <c r="BK18" s="200">
        <v>0.00192956927785396</v>
      </c>
      <c r="BL18" s="200">
        <v>0.0523513769517633</v>
      </c>
      <c r="BM18" s="200">
        <v>0.0105904449652551</v>
      </c>
      <c r="BN18" s="200">
        <v>0.00188527408368526</v>
      </c>
      <c r="BO18" s="200">
        <v>0.008577872032481421</v>
      </c>
      <c r="BP18" s="200">
        <v>0.00226888572298985</v>
      </c>
      <c r="BQ18" s="200">
        <v>0.000331183290421143</v>
      </c>
      <c r="BR18" s="200">
        <v>0.000190894115949776</v>
      </c>
      <c r="BS18" s="200">
        <v>2.34606528082218e-05</v>
      </c>
      <c r="BT18" s="200">
        <v>0.0306447857148019</v>
      </c>
      <c r="BU18" s="200">
        <v>0.00100057010822103</v>
      </c>
      <c r="BV18" s="114">
        <v>2.67417253615295</v>
      </c>
      <c r="BW18" s="114">
        <v>0.845177728300721</v>
      </c>
      <c r="BX18" s="114">
        <v>0.000294666766220391</v>
      </c>
      <c r="BY18" s="114">
        <v>0.332302909620969</v>
      </c>
      <c r="BZ18" s="114">
        <v>0.0373919288774459</v>
      </c>
      <c r="CA18" s="114">
        <v>0.188465221390319</v>
      </c>
      <c r="CB18" s="114">
        <v>0.00647510191049284</v>
      </c>
      <c r="CC18" s="200">
        <v>0</v>
      </c>
      <c r="CD18" s="114">
        <v>1.41010755686617</v>
      </c>
      <c r="CE18" s="114">
        <v>4.08428009301912</v>
      </c>
    </row>
    <row r="19" ht="56.05" customHeight="1">
      <c r="A19" t="s" s="199">
        <v>1</v>
      </c>
      <c r="B19" s="149">
        <v>15</v>
      </c>
      <c r="C19" t="s" s="198">
        <v>16</v>
      </c>
      <c r="D19" s="200">
        <v>0.00254403814595376</v>
      </c>
      <c r="E19" s="200">
        <v>5.23477004249966e-05</v>
      </c>
      <c r="F19" s="200">
        <v>1.44246898805709e-05</v>
      </c>
      <c r="G19" s="200">
        <v>6.127992454416281e-05</v>
      </c>
      <c r="H19" s="200">
        <v>5.07551760270759e-05</v>
      </c>
      <c r="I19" s="200">
        <v>0.000436798151867138</v>
      </c>
      <c r="J19" s="200">
        <v>0.0197772328779861</v>
      </c>
      <c r="K19" s="200">
        <v>0.00254711274288921</v>
      </c>
      <c r="L19" s="200">
        <v>0.00046082329626044</v>
      </c>
      <c r="M19" s="200">
        <v>0.000861329306036919</v>
      </c>
      <c r="N19" s="200">
        <v>0.0111005343812166</v>
      </c>
      <c r="O19" s="200">
        <v>0.0113450704417077</v>
      </c>
      <c r="P19" s="200">
        <v>0.000127844396333124</v>
      </c>
      <c r="Q19" s="200">
        <v>0.000299435159773985</v>
      </c>
      <c r="R19" s="200">
        <v>0.0022970910369045</v>
      </c>
      <c r="S19" s="200">
        <v>0.00357277691132446</v>
      </c>
      <c r="T19" s="200">
        <v>0.00212355689118468</v>
      </c>
      <c r="U19" s="200">
        <v>0.156787043427745</v>
      </c>
      <c r="V19" s="200">
        <v>0.00186325874027973</v>
      </c>
      <c r="W19" s="200">
        <v>0.0382703012892962</v>
      </c>
      <c r="X19" s="200">
        <v>0.000363468820115946</v>
      </c>
      <c r="Y19" s="200">
        <v>0.00896763163391689</v>
      </c>
      <c r="Z19" s="200">
        <v>0.000938962219313841</v>
      </c>
      <c r="AA19" s="200">
        <v>0.00417412117038931</v>
      </c>
      <c r="AB19" s="200">
        <v>8.44891801415477e-05</v>
      </c>
      <c r="AC19" s="200">
        <v>0.008637742641438</v>
      </c>
      <c r="AD19" s="200">
        <v>9.39491374238823e-05</v>
      </c>
      <c r="AE19" s="200">
        <v>0.000439571563826366</v>
      </c>
      <c r="AF19" s="200">
        <v>0.00441993098941951</v>
      </c>
      <c r="AG19" s="200">
        <v>0.0102410173324203</v>
      </c>
      <c r="AH19" s="200">
        <v>0.0498474810537133</v>
      </c>
      <c r="AI19" s="200">
        <v>0.0118192218848653</v>
      </c>
      <c r="AJ19" s="200">
        <v>0.0474037179476563</v>
      </c>
      <c r="AK19" s="200">
        <v>0.0535092778259889</v>
      </c>
      <c r="AL19" s="200">
        <v>0.00270621283618858</v>
      </c>
      <c r="AM19" s="200">
        <v>0.00821412801774832</v>
      </c>
      <c r="AN19" s="200">
        <v>0.00382273302147253</v>
      </c>
      <c r="AO19" s="200">
        <v>0.00477598955937328</v>
      </c>
      <c r="AP19" s="200">
        <v>0.00443924944039628</v>
      </c>
      <c r="AQ19" s="200">
        <v>0.000456100621517071</v>
      </c>
      <c r="AR19" s="200">
        <v>0.00139722961609987</v>
      </c>
      <c r="AS19" s="200">
        <v>0.000647042347831547</v>
      </c>
      <c r="AT19" s="200">
        <v>0.01215849886495</v>
      </c>
      <c r="AU19" s="200">
        <v>9.190597131529401e-05</v>
      </c>
      <c r="AV19" s="200">
        <v>1.67526786411904e-05</v>
      </c>
      <c r="AW19" s="200">
        <v>5.21439022155818e-06</v>
      </c>
      <c r="AX19" s="200">
        <v>0.000327884850064071</v>
      </c>
      <c r="AY19" s="200">
        <v>2.00167912111828e-05</v>
      </c>
      <c r="AZ19" s="200">
        <v>0.000329686692087533</v>
      </c>
      <c r="BA19" s="200">
        <v>0.000183615200386758</v>
      </c>
      <c r="BB19" s="200">
        <v>0.00152888704951922</v>
      </c>
      <c r="BC19" s="200">
        <v>0.0025129417617306</v>
      </c>
      <c r="BD19" s="200">
        <v>0.000701176057493173</v>
      </c>
      <c r="BE19" s="200">
        <v>0.008635529532003189</v>
      </c>
      <c r="BF19" s="200">
        <v>8.25125375353767e-05</v>
      </c>
      <c r="BG19" s="200">
        <v>0.00504190596074758</v>
      </c>
      <c r="BH19" s="200">
        <v>0.000844249428751805</v>
      </c>
      <c r="BI19" s="200">
        <v>0.0108869427616751</v>
      </c>
      <c r="BJ19" s="200">
        <v>3.87233619058524e-05</v>
      </c>
      <c r="BK19" s="200">
        <v>0.00413591261776367</v>
      </c>
      <c r="BL19" s="200">
        <v>0.022427213715389</v>
      </c>
      <c r="BM19" s="200">
        <v>0.00299765749564151</v>
      </c>
      <c r="BN19" s="200">
        <v>0.000380320521559002</v>
      </c>
      <c r="BO19" s="200">
        <v>0.039094351195349</v>
      </c>
      <c r="BP19" s="200">
        <v>0.0151586574513353</v>
      </c>
      <c r="BQ19" s="200">
        <v>0.000166460782991123</v>
      </c>
      <c r="BR19" s="200">
        <v>0.000108374567500427</v>
      </c>
      <c r="BS19" s="200">
        <v>3.01857047983023e-05</v>
      </c>
      <c r="BT19" s="200">
        <v>0.00402143828868249</v>
      </c>
      <c r="BU19" s="200">
        <v>0.00564662439556219</v>
      </c>
      <c r="BV19" s="114">
        <v>0.619565964175705</v>
      </c>
      <c r="BW19" s="114">
        <v>5.85144607013388</v>
      </c>
      <c r="BX19" s="114">
        <v>1.16433676622039e-05</v>
      </c>
      <c r="BY19" s="114">
        <v>0.130469694344551</v>
      </c>
      <c r="BZ19" s="114">
        <v>0.00548372762100927</v>
      </c>
      <c r="CA19" s="114">
        <v>0.0503647302883625</v>
      </c>
      <c r="CB19" s="114">
        <v>0.0152497772695869</v>
      </c>
      <c r="CC19" s="200">
        <v>0.2</v>
      </c>
      <c r="CD19" s="114">
        <v>6.25302564302505</v>
      </c>
      <c r="CE19" s="114">
        <v>6.87259160720076</v>
      </c>
    </row>
    <row r="20" ht="44.05" customHeight="1">
      <c r="A20" t="s" s="199">
        <v>1</v>
      </c>
      <c r="B20" s="149">
        <v>16</v>
      </c>
      <c r="C20" t="s" s="198">
        <v>17</v>
      </c>
      <c r="D20" s="200">
        <v>0.0378188840017757</v>
      </c>
      <c r="E20" s="200">
        <v>0.00152605596522949</v>
      </c>
      <c r="F20" s="200">
        <v>6.26579379142089e-05</v>
      </c>
      <c r="G20" s="200">
        <v>0.00193295844434127</v>
      </c>
      <c r="H20" s="200">
        <v>0.00288931711276894</v>
      </c>
      <c r="I20" s="200">
        <v>0.00343991723360621</v>
      </c>
      <c r="J20" s="200">
        <v>0.086116263302959</v>
      </c>
      <c r="K20" s="200">
        <v>0.01091284443163</v>
      </c>
      <c r="L20" s="200">
        <v>0.00184461237742402</v>
      </c>
      <c r="M20" s="200">
        <v>0.00193697459807387</v>
      </c>
      <c r="N20" s="200">
        <v>0.00688777435786558</v>
      </c>
      <c r="O20" s="200">
        <v>0.00262897606140101</v>
      </c>
      <c r="P20" s="200">
        <v>0.0002927123408912</v>
      </c>
      <c r="Q20" s="200">
        <v>0.000693705331040719</v>
      </c>
      <c r="R20" s="200">
        <v>0.00140473883692127</v>
      </c>
      <c r="S20" s="200">
        <v>0.00643050497166931</v>
      </c>
      <c r="T20" s="200">
        <v>0.00582922578015822</v>
      </c>
      <c r="U20" s="200">
        <v>0.0450315660820896</v>
      </c>
      <c r="V20" s="200">
        <v>0.00149629120728673</v>
      </c>
      <c r="W20" s="200">
        <v>0.038052938636068</v>
      </c>
      <c r="X20" s="200">
        <v>0.00107269984893189</v>
      </c>
      <c r="Y20" s="200">
        <v>0.0388009034991715</v>
      </c>
      <c r="Z20" s="200">
        <v>0.00434489756110202</v>
      </c>
      <c r="AA20" s="200">
        <v>0.0077162355206976</v>
      </c>
      <c r="AB20" s="200">
        <v>0.0004708963822821</v>
      </c>
      <c r="AC20" s="200">
        <v>0.0297358162798113</v>
      </c>
      <c r="AD20" s="200">
        <v>0.000448725977331128</v>
      </c>
      <c r="AE20" s="200">
        <v>0.00109539874663187</v>
      </c>
      <c r="AF20" s="200">
        <v>0.0123114862572609</v>
      </c>
      <c r="AG20" s="200">
        <v>0.0155727639448432</v>
      </c>
      <c r="AH20" s="200">
        <v>0.0734452868159272</v>
      </c>
      <c r="AI20" s="200">
        <v>0.0586683931568915</v>
      </c>
      <c r="AJ20" s="200">
        <v>0.0401650530530814</v>
      </c>
      <c r="AK20" s="200">
        <v>0.210575335076586</v>
      </c>
      <c r="AL20" s="200">
        <v>0.00703178475659764</v>
      </c>
      <c r="AM20" s="200">
        <v>0.0182900723547842</v>
      </c>
      <c r="AN20" s="200">
        <v>0.0262735375280929</v>
      </c>
      <c r="AO20" s="200">
        <v>0.00691374694199108</v>
      </c>
      <c r="AP20" s="200">
        <v>0.105622611270038</v>
      </c>
      <c r="AQ20" s="200">
        <v>0.0126874075766881</v>
      </c>
      <c r="AR20" s="200">
        <v>0.00545474132243849</v>
      </c>
      <c r="AS20" s="200">
        <v>0.0510754279957894</v>
      </c>
      <c r="AT20" s="200">
        <v>0.0198376567789874</v>
      </c>
      <c r="AU20" s="200">
        <v>0.00381954824631944</v>
      </c>
      <c r="AV20" s="200">
        <v>0.00084190970590229</v>
      </c>
      <c r="AW20" s="200">
        <v>3.83385693887281e-05</v>
      </c>
      <c r="AX20" s="200">
        <v>0.00264733379103289</v>
      </c>
      <c r="AY20" s="200">
        <v>0.000135259553326486</v>
      </c>
      <c r="AZ20" s="200">
        <v>0.00226445655604218</v>
      </c>
      <c r="BA20" s="200">
        <v>0.00298146354787893</v>
      </c>
      <c r="BB20" s="200">
        <v>0.00873600188956912</v>
      </c>
      <c r="BC20" s="200">
        <v>0.0169094009533766</v>
      </c>
      <c r="BD20" s="200">
        <v>0.0187650461178982</v>
      </c>
      <c r="BE20" s="200">
        <v>0.174630887145006</v>
      </c>
      <c r="BF20" s="200">
        <v>0.000832157060339449</v>
      </c>
      <c r="BG20" s="200">
        <v>0.0543169687676379</v>
      </c>
      <c r="BH20" s="200">
        <v>0.0109859989391608</v>
      </c>
      <c r="BI20" s="200">
        <v>0.0426913233463765</v>
      </c>
      <c r="BJ20" s="200">
        <v>0.000318857191855398</v>
      </c>
      <c r="BK20" s="200">
        <v>0.0125937491119258</v>
      </c>
      <c r="BL20" s="200">
        <v>0.07918471516966751</v>
      </c>
      <c r="BM20" s="200">
        <v>0.0090884907769115</v>
      </c>
      <c r="BN20" s="200">
        <v>0.00110312833549911</v>
      </c>
      <c r="BO20" s="200">
        <v>0.0439110343665599</v>
      </c>
      <c r="BP20" s="200">
        <v>0.0131131798085471</v>
      </c>
      <c r="BQ20" s="200">
        <v>0.00236011258471466</v>
      </c>
      <c r="BR20" s="200">
        <v>0.0100074971321791</v>
      </c>
      <c r="BS20" s="200">
        <v>0.00320765741817846</v>
      </c>
      <c r="BT20" s="200">
        <v>0.0318875474830853</v>
      </c>
      <c r="BU20" s="200">
        <v>0.0278697445432257</v>
      </c>
      <c r="BV20" s="114">
        <v>1.58008160576868</v>
      </c>
      <c r="BW20" s="114">
        <v>0.7656869645314111</v>
      </c>
      <c r="BX20" s="114">
        <v>1.4927394438723e-05</v>
      </c>
      <c r="BY20" s="114">
        <v>0.093374821325981</v>
      </c>
      <c r="BZ20" s="114">
        <v>0.00434924564366632</v>
      </c>
      <c r="CA20" s="114">
        <v>0.0389204940679712</v>
      </c>
      <c r="CB20" s="114">
        <v>0.017970662429936</v>
      </c>
      <c r="CC20" s="200">
        <v>0.1</v>
      </c>
      <c r="CD20" s="114">
        <v>1.0203171153934</v>
      </c>
      <c r="CE20" s="114">
        <v>2.60039872116208</v>
      </c>
    </row>
    <row r="21" ht="44.05" customHeight="1">
      <c r="A21" t="s" s="199">
        <v>1</v>
      </c>
      <c r="B21" s="149">
        <v>17</v>
      </c>
      <c r="C21" t="s" s="198">
        <v>18</v>
      </c>
      <c r="D21" s="200">
        <v>1.60213366691402</v>
      </c>
      <c r="E21" s="200">
        <v>0.418831947370749</v>
      </c>
      <c r="F21" s="200">
        <v>0.523998934798979</v>
      </c>
      <c r="G21" s="200">
        <v>0.218238263113501</v>
      </c>
      <c r="H21" s="200">
        <v>0.0462784875343716</v>
      </c>
      <c r="I21" s="200">
        <v>1.31331776187364</v>
      </c>
      <c r="J21" s="200">
        <v>4.66306943374478</v>
      </c>
      <c r="K21" s="200">
        <v>3.80049526664805</v>
      </c>
      <c r="L21" s="200">
        <v>0.746984715148949</v>
      </c>
      <c r="M21" s="200">
        <v>0.196744605507736</v>
      </c>
      <c r="N21" s="200">
        <v>0.0463447615950943</v>
      </c>
      <c r="O21" s="200">
        <v>0.0216008463114787</v>
      </c>
      <c r="P21" s="200">
        <v>0.00578693720794806</v>
      </c>
      <c r="Q21" s="200">
        <v>0.008555372803346751</v>
      </c>
      <c r="R21" s="200">
        <v>0.00172448462579697</v>
      </c>
      <c r="S21" s="200">
        <v>0.00182042721775775</v>
      </c>
      <c r="T21" s="200">
        <v>0.682079052522494</v>
      </c>
      <c r="U21" s="200">
        <v>2.75541352972216</v>
      </c>
      <c r="V21" s="200">
        <v>0.0326523715421088</v>
      </c>
      <c r="W21" s="200">
        <v>0.675189131674949</v>
      </c>
      <c r="X21" s="200">
        <v>154.342422118289</v>
      </c>
      <c r="Y21" s="200">
        <v>0.45965729849376</v>
      </c>
      <c r="Z21" s="200">
        <v>0.0925402887278515</v>
      </c>
      <c r="AA21" s="200">
        <v>0.0484281190863521</v>
      </c>
      <c r="AB21" s="200">
        <v>0.00239399567470236</v>
      </c>
      <c r="AC21" s="200">
        <v>1.61822394090588</v>
      </c>
      <c r="AD21" s="200">
        <v>0.00121784191184664</v>
      </c>
      <c r="AE21" s="200">
        <v>0.183462098600126</v>
      </c>
      <c r="AF21" s="200">
        <v>0.476416502907655</v>
      </c>
      <c r="AG21" s="200">
        <v>0.31802053807131</v>
      </c>
      <c r="AH21" s="200">
        <v>4.55485171748789</v>
      </c>
      <c r="AI21" s="200">
        <v>3.66075802294498</v>
      </c>
      <c r="AJ21" s="200">
        <v>0.667578040415475</v>
      </c>
      <c r="AK21" s="200">
        <v>0.5345104293995629</v>
      </c>
      <c r="AL21" s="200">
        <v>0.0995429945003603</v>
      </c>
      <c r="AM21" s="200">
        <v>0.174817559949237</v>
      </c>
      <c r="AN21" s="200">
        <v>9.596066156923911</v>
      </c>
      <c r="AO21" s="200">
        <v>4.36658338745949</v>
      </c>
      <c r="AP21" s="200">
        <v>7.53723936279223</v>
      </c>
      <c r="AQ21" s="200">
        <v>0.821442119707786</v>
      </c>
      <c r="AR21" s="200">
        <v>0.273834425763531</v>
      </c>
      <c r="AS21" s="200">
        <v>0.854523146913416</v>
      </c>
      <c r="AT21" s="200">
        <v>0.008988870360650259</v>
      </c>
      <c r="AU21" s="200">
        <v>0.0116866284022695</v>
      </c>
      <c r="AV21" s="200">
        <v>0.00111205379628461</v>
      </c>
      <c r="AW21" s="200">
        <v>0.000180064331420167</v>
      </c>
      <c r="AX21" s="200">
        <v>0.101079511410167</v>
      </c>
      <c r="AY21" s="200">
        <v>0.000527193014818783</v>
      </c>
      <c r="AZ21" s="200">
        <v>0.0492550706909236</v>
      </c>
      <c r="BA21" s="200">
        <v>0.0109082007392979</v>
      </c>
      <c r="BB21" s="200">
        <v>0.07040364865114331</v>
      </c>
      <c r="BC21" s="200">
        <v>0.233755385913099</v>
      </c>
      <c r="BD21" s="200">
        <v>0.0332112881308848</v>
      </c>
      <c r="BE21" s="200">
        <v>0.823520101436089</v>
      </c>
      <c r="BF21" s="200">
        <v>0.000537101063229653</v>
      </c>
      <c r="BG21" s="200">
        <v>0.134625307683537</v>
      </c>
      <c r="BH21" s="200">
        <v>0.0190483198613748</v>
      </c>
      <c r="BI21" s="200">
        <v>0.0729489831050979</v>
      </c>
      <c r="BJ21" s="200">
        <v>0.0107924323550082</v>
      </c>
      <c r="BK21" s="200">
        <v>0.331571318206387</v>
      </c>
      <c r="BL21" s="200">
        <v>0.205996340075143</v>
      </c>
      <c r="BM21" s="200">
        <v>0.0237828705453395</v>
      </c>
      <c r="BN21" s="200">
        <v>0.00333544780009155</v>
      </c>
      <c r="BO21" s="200">
        <v>0.5644331447958501</v>
      </c>
      <c r="BP21" s="200">
        <v>0.155489468038572</v>
      </c>
      <c r="BQ21" s="200">
        <v>0.00168520310112431</v>
      </c>
      <c r="BR21" s="200">
        <v>0.022833455852612</v>
      </c>
      <c r="BS21" s="200">
        <v>0.00105077784358465</v>
      </c>
      <c r="BT21" s="200">
        <v>0.227304244102312</v>
      </c>
      <c r="BU21" s="200">
        <v>0.0761239459723819</v>
      </c>
      <c r="BV21" s="114">
        <v>211.641976482083</v>
      </c>
      <c r="BW21" s="114">
        <v>14.8742985923481</v>
      </c>
      <c r="BX21" s="114">
        <v>0.00479647038105046</v>
      </c>
      <c r="BY21" s="114">
        <v>0.327605499524271</v>
      </c>
      <c r="BZ21" s="114">
        <v>0.0151083144593203</v>
      </c>
      <c r="CA21" s="114">
        <v>0.121255225025747</v>
      </c>
      <c r="CB21" s="114">
        <v>-0.810893809636741</v>
      </c>
      <c r="CC21" s="200">
        <v>58.2</v>
      </c>
      <c r="CD21" s="114">
        <v>72.7321702921017</v>
      </c>
      <c r="CE21" s="114">
        <v>284.374146774185</v>
      </c>
    </row>
    <row r="22" ht="44.05" customHeight="1">
      <c r="A22" t="s" s="199">
        <v>1</v>
      </c>
      <c r="B22" s="149">
        <v>18</v>
      </c>
      <c r="C22" t="s" s="198">
        <v>19</v>
      </c>
      <c r="D22" s="200">
        <v>2.02492687592296</v>
      </c>
      <c r="E22" s="200">
        <v>0.019647751421898</v>
      </c>
      <c r="F22" s="200">
        <v>0.00282286786680546</v>
      </c>
      <c r="G22" s="200">
        <v>0.009286557943687041</v>
      </c>
      <c r="H22" s="200">
        <v>0.09546475505576379</v>
      </c>
      <c r="I22" s="200">
        <v>0.464321746077012</v>
      </c>
      <c r="J22" s="200">
        <v>2.2868056616769</v>
      </c>
      <c r="K22" s="200">
        <v>78.05200000000001</v>
      </c>
      <c r="L22" s="200">
        <v>0.292429855410897</v>
      </c>
      <c r="M22" s="200">
        <v>0.196653171661854</v>
      </c>
      <c r="N22" s="200">
        <v>0.053199113633091</v>
      </c>
      <c r="O22" s="200">
        <v>0.0173627862606096</v>
      </c>
      <c r="P22" s="200">
        <v>0.0117532208672332</v>
      </c>
      <c r="Q22" s="200">
        <v>0.0347379335602718</v>
      </c>
      <c r="R22" s="200">
        <v>0.0120885040192789</v>
      </c>
      <c r="S22" s="200">
        <v>0.0128108161144316</v>
      </c>
      <c r="T22" s="200">
        <v>0.817965737891565</v>
      </c>
      <c r="U22" s="200">
        <v>17.0293721298403</v>
      </c>
      <c r="V22" s="200">
        <v>0.895633676238008</v>
      </c>
      <c r="W22" s="200">
        <v>1.26841650034425</v>
      </c>
      <c r="X22" s="200">
        <v>1.00532427860288</v>
      </c>
      <c r="Y22" s="200">
        <v>0.498785675760648</v>
      </c>
      <c r="Z22" s="200">
        <v>0.165350117714482</v>
      </c>
      <c r="AA22" s="200">
        <v>0.372373460041082</v>
      </c>
      <c r="AB22" s="200">
        <v>0.008905779811317391</v>
      </c>
      <c r="AC22" s="200">
        <v>0.371178155016967</v>
      </c>
      <c r="AD22" s="200">
        <v>0.00124772176735353</v>
      </c>
      <c r="AE22" s="200">
        <v>0.1604702187283</v>
      </c>
      <c r="AF22" s="200">
        <v>0.209471552242523</v>
      </c>
      <c r="AG22" s="200">
        <v>0.356457000950639</v>
      </c>
      <c r="AH22" s="200">
        <v>2.38469200792264</v>
      </c>
      <c r="AI22" s="200">
        <v>3.72445449952466</v>
      </c>
      <c r="AJ22" s="200">
        <v>0.416981304551985</v>
      </c>
      <c r="AK22" s="200">
        <v>0.329212743600892</v>
      </c>
      <c r="AL22" s="200">
        <v>0.110608811046469</v>
      </c>
      <c r="AM22" s="200">
        <v>0.262447648450557</v>
      </c>
      <c r="AN22" s="200">
        <v>0.237108103242334</v>
      </c>
      <c r="AO22" s="200">
        <v>0.300026716710085</v>
      </c>
      <c r="AP22" s="200">
        <v>0.0360994324498945</v>
      </c>
      <c r="AQ22" s="200">
        <v>0.00696426417159126</v>
      </c>
      <c r="AR22" s="200">
        <v>0.0219511247042948</v>
      </c>
      <c r="AS22" s="200">
        <v>0.205861957215016</v>
      </c>
      <c r="AT22" s="200">
        <v>0.00420014633652975</v>
      </c>
      <c r="AU22" s="200">
        <v>0.00477428219524745</v>
      </c>
      <c r="AV22" s="200">
        <v>0.000864385552775338</v>
      </c>
      <c r="AW22" s="200">
        <v>0.00202601611668367</v>
      </c>
      <c r="AX22" s="200">
        <v>0.0237198347232487</v>
      </c>
      <c r="AY22" s="200">
        <v>0.000432829416701174</v>
      </c>
      <c r="AZ22" s="200">
        <v>0.00849398445633991</v>
      </c>
      <c r="BA22" s="200">
        <v>0.00308411748706659</v>
      </c>
      <c r="BB22" s="200">
        <v>0.00991086251276053</v>
      </c>
      <c r="BC22" s="200">
        <v>0.243217859207484</v>
      </c>
      <c r="BD22" s="200">
        <v>0.105317991074577</v>
      </c>
      <c r="BE22" s="200">
        <v>1.06910094889078</v>
      </c>
      <c r="BF22" s="200">
        <v>0.00745931069656328</v>
      </c>
      <c r="BG22" s="200">
        <v>0.289401312843157</v>
      </c>
      <c r="BH22" s="200">
        <v>0.225901521128533</v>
      </c>
      <c r="BI22" s="200">
        <v>0.148811544858992</v>
      </c>
      <c r="BJ22" s="200">
        <v>0.00440597266318596</v>
      </c>
      <c r="BK22" s="200">
        <v>0.174981560236428</v>
      </c>
      <c r="BL22" s="200">
        <v>0.480081346266216</v>
      </c>
      <c r="BM22" s="200">
        <v>0.0724537307931423</v>
      </c>
      <c r="BN22" s="200">
        <v>0.00700083337781681</v>
      </c>
      <c r="BO22" s="200">
        <v>2.34656493410902</v>
      </c>
      <c r="BP22" s="200">
        <v>0.942585528254975</v>
      </c>
      <c r="BQ22" s="200">
        <v>0.00275381462266617</v>
      </c>
      <c r="BR22" s="200">
        <v>0.0534494581588627</v>
      </c>
      <c r="BS22" s="200">
        <v>0.00592181834300121</v>
      </c>
      <c r="BT22" s="200">
        <v>0.462941362042402</v>
      </c>
      <c r="BU22" s="200">
        <v>0.285308878027972</v>
      </c>
      <c r="BV22" s="114">
        <v>121.768838420427</v>
      </c>
      <c r="BW22" s="114">
        <v>15.292438197312</v>
      </c>
      <c r="BX22" s="114">
        <v>12.7047457107621</v>
      </c>
      <c r="BY22" s="114">
        <v>1.17083234322876</v>
      </c>
      <c r="BZ22" s="114">
        <v>0.0473864165499485</v>
      </c>
      <c r="CA22" s="114">
        <v>0.452137939989701</v>
      </c>
      <c r="CB22" s="114">
        <v>1.73797772712652</v>
      </c>
      <c r="CC22" s="200">
        <v>267.6</v>
      </c>
      <c r="CD22" s="114">
        <v>299.005518334969</v>
      </c>
      <c r="CE22" s="114">
        <v>420.774356755396</v>
      </c>
    </row>
    <row r="23" ht="56.05" customHeight="1">
      <c r="A23" t="s" s="199">
        <v>1</v>
      </c>
      <c r="B23" s="149">
        <v>19</v>
      </c>
      <c r="C23" t="s" s="198">
        <v>20</v>
      </c>
      <c r="D23" s="200">
        <v>0.0170163682470685</v>
      </c>
      <c r="E23" s="200">
        <v>0.00655358886951147</v>
      </c>
      <c r="F23" s="200">
        <v>0.000264910393020288</v>
      </c>
      <c r="G23" s="200">
        <v>0.00539218484228081</v>
      </c>
      <c r="H23" s="200">
        <v>0.00183186620495383</v>
      </c>
      <c r="I23" s="200">
        <v>0.0165097602076746</v>
      </c>
      <c r="J23" s="200">
        <v>0.532787476372871</v>
      </c>
      <c r="K23" s="200">
        <v>0.0493783014197606</v>
      </c>
      <c r="L23" s="200">
        <v>0.00625259320315692</v>
      </c>
      <c r="M23" s="200">
        <v>0.00687532786797251</v>
      </c>
      <c r="N23" s="200">
        <v>0.0191085559931371</v>
      </c>
      <c r="O23" s="200">
        <v>0.0154716284918885</v>
      </c>
      <c r="P23" s="200">
        <v>0.00249600762757515</v>
      </c>
      <c r="Q23" s="200">
        <v>0.0116423673831372</v>
      </c>
      <c r="R23" s="200">
        <v>0.00314214497390419</v>
      </c>
      <c r="S23" s="200">
        <v>0.00600470739006734</v>
      </c>
      <c r="T23" s="200">
        <v>0.0502531781468612</v>
      </c>
      <c r="U23" s="200">
        <v>0.985604895832038</v>
      </c>
      <c r="V23" s="200">
        <v>0.0780624663432342</v>
      </c>
      <c r="W23" s="200">
        <v>0.111385039083445</v>
      </c>
      <c r="X23" s="200">
        <v>0.00855837108621189</v>
      </c>
      <c r="Y23" s="200">
        <v>0.130869992691044</v>
      </c>
      <c r="Z23" s="200">
        <v>0.0449336569082908</v>
      </c>
      <c r="AA23" s="200">
        <v>0.070393066110833</v>
      </c>
      <c r="AB23" s="200">
        <v>0.00760994962144411</v>
      </c>
      <c r="AC23" s="200">
        <v>0.0617654808286311</v>
      </c>
      <c r="AD23" s="200">
        <v>0.0010321103004055</v>
      </c>
      <c r="AE23" s="200">
        <v>0.0275455089926281</v>
      </c>
      <c r="AF23" s="200">
        <v>0.0261947098396421</v>
      </c>
      <c r="AG23" s="200">
        <v>0.162643084829514</v>
      </c>
      <c r="AH23" s="200">
        <v>1.00122938692529</v>
      </c>
      <c r="AI23" s="200">
        <v>1.46577137840347</v>
      </c>
      <c r="AJ23" s="200">
        <v>0.163794783416658</v>
      </c>
      <c r="AK23" s="200">
        <v>0.120653415779813</v>
      </c>
      <c r="AL23" s="200">
        <v>0.0213898378989424</v>
      </c>
      <c r="AM23" s="200">
        <v>0.0181544945851131</v>
      </c>
      <c r="AN23" s="200">
        <v>0.0568838630215035</v>
      </c>
      <c r="AO23" s="200">
        <v>0.0250524523352028</v>
      </c>
      <c r="AP23" s="200">
        <v>0.0220433519067653</v>
      </c>
      <c r="AQ23" s="200">
        <v>0.00248792150854773</v>
      </c>
      <c r="AR23" s="200">
        <v>0.0194374931786307</v>
      </c>
      <c r="AS23" s="200">
        <v>0.0161746105682891</v>
      </c>
      <c r="AT23" s="200">
        <v>0.00118335257392261</v>
      </c>
      <c r="AU23" s="200">
        <v>0.00047279651413411</v>
      </c>
      <c r="AV23" s="200">
        <v>6.46662455350884e-05</v>
      </c>
      <c r="AW23" s="200">
        <v>7.15720323545074e-05</v>
      </c>
      <c r="AX23" s="200">
        <v>0.000938562340118312</v>
      </c>
      <c r="AY23" s="200">
        <v>0.000138744792355344</v>
      </c>
      <c r="AZ23" s="200">
        <v>0.00045909029006093</v>
      </c>
      <c r="BA23" s="200">
        <v>0.000141430542592802</v>
      </c>
      <c r="BB23" s="200">
        <v>0.000372738602655229</v>
      </c>
      <c r="BC23" s="200">
        <v>0.010671402412063</v>
      </c>
      <c r="BD23" s="200">
        <v>0.0594327333517172</v>
      </c>
      <c r="BE23" s="200">
        <v>0.0778902750399092</v>
      </c>
      <c r="BF23" s="200">
        <v>0.000283520597863203</v>
      </c>
      <c r="BG23" s="200">
        <v>0.0157766444708074</v>
      </c>
      <c r="BH23" s="200">
        <v>0.0147824822903178</v>
      </c>
      <c r="BI23" s="200">
        <v>0.0191630929703552</v>
      </c>
      <c r="BJ23" s="200">
        <v>0.0007082761623427</v>
      </c>
      <c r="BK23" s="200">
        <v>0.016731547769433</v>
      </c>
      <c r="BL23" s="200">
        <v>0.0653275533009552</v>
      </c>
      <c r="BM23" s="200">
        <v>0.010724228528491</v>
      </c>
      <c r="BN23" s="200">
        <v>0.00112421161974619</v>
      </c>
      <c r="BO23" s="200">
        <v>0.184536702447468</v>
      </c>
      <c r="BP23" s="200">
        <v>0.0406603791819361</v>
      </c>
      <c r="BQ23" s="200">
        <v>0.000546654641534046</v>
      </c>
      <c r="BR23" s="200">
        <v>0.00133474026738843</v>
      </c>
      <c r="BS23" s="200">
        <v>0.00029706712377096</v>
      </c>
      <c r="BT23" s="200">
        <v>0.383699138025639</v>
      </c>
      <c r="BU23" s="200">
        <v>0.0275672825418784</v>
      </c>
      <c r="BV23" s="114">
        <v>6.33575317630777</v>
      </c>
      <c r="BW23" s="114">
        <v>4.66678446219361</v>
      </c>
      <c r="BX23" s="114">
        <v>9.9416446961895e-05</v>
      </c>
      <c r="BY23" s="114">
        <v>1.23765111786628</v>
      </c>
      <c r="BZ23" s="114">
        <v>0.0519933090216272</v>
      </c>
      <c r="CA23" s="114">
        <v>0.225055549186406</v>
      </c>
      <c r="CB23" s="114">
        <v>0.0719225039222173</v>
      </c>
      <c r="CC23" s="200">
        <v>1.2</v>
      </c>
      <c r="CD23" s="114">
        <v>7.4535063586371</v>
      </c>
      <c r="CE23" s="114">
        <v>13.7892595349449</v>
      </c>
    </row>
    <row r="24" ht="44.05" customHeight="1">
      <c r="A24" t="s" s="199">
        <v>1</v>
      </c>
      <c r="B24" s="149">
        <v>20</v>
      </c>
      <c r="C24" t="s" s="198">
        <v>21</v>
      </c>
      <c r="D24" s="200">
        <v>0.128744516160787</v>
      </c>
      <c r="E24" s="200">
        <v>0.0107962010332738</v>
      </c>
      <c r="F24" s="200">
        <v>0.00222686521468292</v>
      </c>
      <c r="G24" s="200">
        <v>0.0087164402131963</v>
      </c>
      <c r="H24" s="200">
        <v>0.0114625205743183</v>
      </c>
      <c r="I24" s="200">
        <v>0.230793210046484</v>
      </c>
      <c r="J24" s="200">
        <v>3.56844609142237</v>
      </c>
      <c r="K24" s="200">
        <v>0.638215098254539</v>
      </c>
      <c r="L24" s="200">
        <v>0.07135540877266761</v>
      </c>
      <c r="M24" s="200">
        <v>0.291129175927493</v>
      </c>
      <c r="N24" s="200">
        <v>0.09247491635141521</v>
      </c>
      <c r="O24" s="200">
        <v>0.249378004501346</v>
      </c>
      <c r="P24" s="200">
        <v>0.00398636518952445</v>
      </c>
      <c r="Q24" s="200">
        <v>0.05668222088486</v>
      </c>
      <c r="R24" s="200">
        <v>0.00153803159959729</v>
      </c>
      <c r="S24" s="200">
        <v>0.00300063881678635</v>
      </c>
      <c r="T24" s="200">
        <v>0.526949974178063</v>
      </c>
      <c r="U24" s="200">
        <v>2.81032416155847</v>
      </c>
      <c r="V24" s="200">
        <v>0.023597651887097</v>
      </c>
      <c r="W24" s="200">
        <v>24.4810972182408</v>
      </c>
      <c r="X24" s="200">
        <v>1.64823579590392</v>
      </c>
      <c r="Y24" s="200">
        <v>18.5691735758167</v>
      </c>
      <c r="Z24" s="200">
        <v>0.746317751117731</v>
      </c>
      <c r="AA24" s="200">
        <v>0.969385221391211</v>
      </c>
      <c r="AB24" s="200">
        <v>0.0520093344065087</v>
      </c>
      <c r="AC24" s="200">
        <v>0.965356184195602</v>
      </c>
      <c r="AD24" s="200">
        <v>0.00744998541945503</v>
      </c>
      <c r="AE24" s="200">
        <v>0.308788340689314</v>
      </c>
      <c r="AF24" s="200">
        <v>0.250802453113982</v>
      </c>
      <c r="AG24" s="200">
        <v>7.22613313980747</v>
      </c>
      <c r="AH24" s="200">
        <v>18.3093090347272</v>
      </c>
      <c r="AI24" s="200">
        <v>32.3531353890528</v>
      </c>
      <c r="AJ24" s="200">
        <v>0.593843761969393</v>
      </c>
      <c r="AK24" s="200">
        <v>0.244102691495713</v>
      </c>
      <c r="AL24" s="200">
        <v>0.0837457634776811</v>
      </c>
      <c r="AM24" s="200">
        <v>0.20948538928112</v>
      </c>
      <c r="AN24" s="200">
        <v>0.06272501790358</v>
      </c>
      <c r="AO24" s="200">
        <v>0.994374986887822</v>
      </c>
      <c r="AP24" s="200">
        <v>0.222758910710368</v>
      </c>
      <c r="AQ24" s="200">
        <v>0.0259824065736104</v>
      </c>
      <c r="AR24" s="200">
        <v>0.0106589886777723</v>
      </c>
      <c r="AS24" s="200">
        <v>0.125612775781164</v>
      </c>
      <c r="AT24" s="200">
        <v>0.000761318878676795</v>
      </c>
      <c r="AU24" s="200">
        <v>0.0018521339625266</v>
      </c>
      <c r="AV24" s="200">
        <v>0.00038350538365939</v>
      </c>
      <c r="AW24" s="200">
        <v>0.000385367820295625</v>
      </c>
      <c r="AX24" s="200">
        <v>0.0104915080777758</v>
      </c>
      <c r="AY24" s="200">
        <v>0.00020704371996047</v>
      </c>
      <c r="AZ24" s="200">
        <v>0.00286622537666688</v>
      </c>
      <c r="BA24" s="200">
        <v>0.00121227034952849</v>
      </c>
      <c r="BB24" s="200">
        <v>0.00408245786934787</v>
      </c>
      <c r="BC24" s="200">
        <v>0.0992559390139568</v>
      </c>
      <c r="BD24" s="200">
        <v>0.0901298985810715</v>
      </c>
      <c r="BE24" s="200">
        <v>0.796775535335376</v>
      </c>
      <c r="BF24" s="200">
        <v>0.00521276551400965</v>
      </c>
      <c r="BG24" s="200">
        <v>0.155589535494687</v>
      </c>
      <c r="BH24" s="200">
        <v>0.0267378896548861</v>
      </c>
      <c r="BI24" s="200">
        <v>0.116560441314194</v>
      </c>
      <c r="BJ24" s="200">
        <v>0.00213017286319002</v>
      </c>
      <c r="BK24" s="200">
        <v>0.0469558290770813</v>
      </c>
      <c r="BL24" s="200">
        <v>0.452295726670972</v>
      </c>
      <c r="BM24" s="200">
        <v>0.0741996307675002</v>
      </c>
      <c r="BN24" s="200">
        <v>0.00688793581776098</v>
      </c>
      <c r="BO24" s="200">
        <v>0.477827862841493</v>
      </c>
      <c r="BP24" s="200">
        <v>0.368132050512608</v>
      </c>
      <c r="BQ24" s="200">
        <v>0.00234825574548515</v>
      </c>
      <c r="BR24" s="200">
        <v>0.009219413837023099</v>
      </c>
      <c r="BS24" s="200">
        <v>0.00180362766406069</v>
      </c>
      <c r="BT24" s="200">
        <v>1.30506876730046</v>
      </c>
      <c r="BU24" s="200">
        <v>0.424085179363957</v>
      </c>
      <c r="BV24" s="114">
        <v>121.673759898036</v>
      </c>
      <c r="BW24" s="114">
        <v>1.84916949877446</v>
      </c>
      <c r="BX24" s="114">
        <v>0.0141374367250257</v>
      </c>
      <c r="BY24" s="114">
        <v>0.465732207318491</v>
      </c>
      <c r="BZ24" s="114">
        <v>0.019840895592173</v>
      </c>
      <c r="CA24" s="114">
        <v>0.152053723779609</v>
      </c>
      <c r="CB24" s="114">
        <v>1.38269726914663</v>
      </c>
      <c r="CC24" s="200">
        <v>141.3</v>
      </c>
      <c r="CD24" s="114">
        <v>145.183631031336</v>
      </c>
      <c r="CE24" s="114">
        <v>266.857390929372</v>
      </c>
    </row>
    <row r="25" ht="20.05" customHeight="1">
      <c r="A25" t="s" s="199">
        <v>1</v>
      </c>
      <c r="B25" s="149">
        <v>21</v>
      </c>
      <c r="C25" t="s" s="198">
        <v>22</v>
      </c>
      <c r="D25" s="200">
        <v>0.0552164974444378</v>
      </c>
      <c r="E25" s="200">
        <v>0.00581404267167683</v>
      </c>
      <c r="F25" s="200">
        <v>0.000380817496142604</v>
      </c>
      <c r="G25" s="200">
        <v>0.00106265426825047</v>
      </c>
      <c r="H25" s="200">
        <v>0.00477430402514679</v>
      </c>
      <c r="I25" s="200">
        <v>0.0606383665449435</v>
      </c>
      <c r="J25" s="200">
        <v>1.33544644483738</v>
      </c>
      <c r="K25" s="200">
        <v>0.300555537847077</v>
      </c>
      <c r="L25" s="200">
        <v>0.0345156713998801</v>
      </c>
      <c r="M25" s="200">
        <v>0.301155087650748</v>
      </c>
      <c r="N25" s="200">
        <v>0.0155212436691387</v>
      </c>
      <c r="O25" s="200">
        <v>0.00330890496869491</v>
      </c>
      <c r="P25" s="200">
        <v>0.00258253431838243</v>
      </c>
      <c r="Q25" s="200">
        <v>0.00807570607135266</v>
      </c>
      <c r="R25" s="200">
        <v>0.00314391333211842</v>
      </c>
      <c r="S25" s="200">
        <v>0.00252420944345133</v>
      </c>
      <c r="T25" s="200">
        <v>0.07556678446396529</v>
      </c>
      <c r="U25" s="200">
        <v>0.424267960351677</v>
      </c>
      <c r="V25" s="200">
        <v>0.0256038605093423</v>
      </c>
      <c r="W25" s="200">
        <v>0.681527622500435</v>
      </c>
      <c r="X25" s="200">
        <v>0</v>
      </c>
      <c r="Y25" s="200">
        <v>2.76880472982915</v>
      </c>
      <c r="Z25" s="200">
        <v>0.181851736254911</v>
      </c>
      <c r="AA25" s="200">
        <v>0.332657527188549</v>
      </c>
      <c r="AB25" s="200">
        <v>0.107938247925441</v>
      </c>
      <c r="AC25" s="200">
        <v>0.222480473165924</v>
      </c>
      <c r="AD25" s="200">
        <v>0.00116071359800124</v>
      </c>
      <c r="AE25" s="200">
        <v>0.025210431948288</v>
      </c>
      <c r="AF25" s="200">
        <v>0.0437031517221758</v>
      </c>
      <c r="AG25" s="200">
        <v>0.125765585772112</v>
      </c>
      <c r="AH25" s="200">
        <v>1.4439976832659</v>
      </c>
      <c r="AI25" s="200">
        <v>0.240681277410158</v>
      </c>
      <c r="AJ25" s="200">
        <v>0.433422020871092</v>
      </c>
      <c r="AK25" s="200">
        <v>0.08261116319328191</v>
      </c>
      <c r="AL25" s="200">
        <v>0.0296746508976241</v>
      </c>
      <c r="AM25" s="200">
        <v>0.05792729111421</v>
      </c>
      <c r="AN25" s="200">
        <v>0.0503599384288721</v>
      </c>
      <c r="AO25" s="200">
        <v>0.18063169919434</v>
      </c>
      <c r="AP25" s="200">
        <v>0.0317664737884519</v>
      </c>
      <c r="AQ25" s="200">
        <v>0.00475742732398554</v>
      </c>
      <c r="AR25" s="200">
        <v>0.0171619439183783</v>
      </c>
      <c r="AS25" s="200">
        <v>0.257222862361388</v>
      </c>
      <c r="AT25" s="200">
        <v>0.0006267740312510661</v>
      </c>
      <c r="AU25" s="200">
        <v>0.000924970935916108</v>
      </c>
      <c r="AV25" s="200">
        <v>0.000198222145089144</v>
      </c>
      <c r="AW25" s="200">
        <v>0.000669541692147188</v>
      </c>
      <c r="AX25" s="200">
        <v>0.0507948362435042</v>
      </c>
      <c r="AY25" s="200">
        <v>6.01948195412229e-05</v>
      </c>
      <c r="AZ25" s="200">
        <v>0.00566946341716422</v>
      </c>
      <c r="BA25" s="200">
        <v>0.000241103129496522</v>
      </c>
      <c r="BB25" s="200">
        <v>0.0106751692237299</v>
      </c>
      <c r="BC25" s="200">
        <v>0.05527015517486</v>
      </c>
      <c r="BD25" s="200">
        <v>0.08252364406780301</v>
      </c>
      <c r="BE25" s="200">
        <v>1.52280002973124</v>
      </c>
      <c r="BF25" s="200">
        <v>0.00849960837690782</v>
      </c>
      <c r="BG25" s="200">
        <v>0.208532268213805</v>
      </c>
      <c r="BH25" s="200">
        <v>0.0362446371281373</v>
      </c>
      <c r="BI25" s="200">
        <v>0.0931574943686638</v>
      </c>
      <c r="BJ25" s="200">
        <v>0.00134031594395411</v>
      </c>
      <c r="BK25" s="200">
        <v>0.0436615312094303</v>
      </c>
      <c r="BL25" s="200">
        <v>0.163691377192677</v>
      </c>
      <c r="BM25" s="200">
        <v>0.0276939989070722</v>
      </c>
      <c r="BN25" s="200">
        <v>0.00224278762536936</v>
      </c>
      <c r="BO25" s="200">
        <v>0.263658937145403</v>
      </c>
      <c r="BP25" s="200">
        <v>0.145957170801124</v>
      </c>
      <c r="BQ25" s="200">
        <v>0.000541279165041562</v>
      </c>
      <c r="BR25" s="200">
        <v>0.009469674345729749</v>
      </c>
      <c r="BS25" s="200">
        <v>0.00269680588121661</v>
      </c>
      <c r="BT25" s="200">
        <v>0.118152136827838</v>
      </c>
      <c r="BU25" s="200">
        <v>0.0270365442733964</v>
      </c>
      <c r="BV25" s="114">
        <v>12.864499865004</v>
      </c>
      <c r="BW25" s="114">
        <v>0.398750412327497</v>
      </c>
      <c r="BX25" s="114">
        <v>0.486551256580844</v>
      </c>
      <c r="BY25" s="114">
        <v>2.32544585912451</v>
      </c>
      <c r="BZ25" s="114">
        <v>0.0440226774871267</v>
      </c>
      <c r="CA25" s="114">
        <v>0.177587031967044</v>
      </c>
      <c r="CB25" s="114">
        <v>80</v>
      </c>
      <c r="CC25" s="200">
        <v>1006.3330458</v>
      </c>
      <c r="CD25" s="114">
        <v>1089.765403037490</v>
      </c>
      <c r="CE25" s="114">
        <v>1102.629902902490</v>
      </c>
    </row>
    <row r="26" ht="44.05" customHeight="1">
      <c r="A26" t="s" s="199">
        <v>1</v>
      </c>
      <c r="B26" s="149">
        <v>22</v>
      </c>
      <c r="C26" t="s" s="198">
        <v>23</v>
      </c>
      <c r="D26" s="200">
        <v>0.163308453633852</v>
      </c>
      <c r="E26" s="200">
        <v>0.0947401078312629</v>
      </c>
      <c r="F26" s="200">
        <v>0.00329813686271024</v>
      </c>
      <c r="G26" s="200">
        <v>0.100187044410654</v>
      </c>
      <c r="H26" s="200">
        <v>0.0381370389324808</v>
      </c>
      <c r="I26" s="200">
        <v>1.238515170879</v>
      </c>
      <c r="J26" s="200">
        <v>13.9672022303771</v>
      </c>
      <c r="K26" s="200">
        <v>3.19059338324747</v>
      </c>
      <c r="L26" s="200">
        <v>0.646153690208812</v>
      </c>
      <c r="M26" s="200">
        <v>0.56697105965299</v>
      </c>
      <c r="N26" s="200">
        <v>0.0587698754021021</v>
      </c>
      <c r="O26" s="200">
        <v>0.225551268607212</v>
      </c>
      <c r="P26" s="200">
        <v>0.0120605363840863</v>
      </c>
      <c r="Q26" s="200">
        <v>0.0807356647139735</v>
      </c>
      <c r="R26" s="200">
        <v>0.0149845741572451</v>
      </c>
      <c r="S26" s="200">
        <v>0.00448333773305707</v>
      </c>
      <c r="T26" s="200">
        <v>0.210049314767368</v>
      </c>
      <c r="U26" s="200">
        <v>2.47428367008304</v>
      </c>
      <c r="V26" s="200">
        <v>0.184317686174076</v>
      </c>
      <c r="W26" s="200">
        <v>10.0807896796685</v>
      </c>
      <c r="X26" s="200">
        <v>1.73856644721575</v>
      </c>
      <c r="Y26" s="200">
        <v>14.8827086112214</v>
      </c>
      <c r="Z26" s="200">
        <v>1.11943811477513</v>
      </c>
      <c r="AA26" s="200">
        <v>2.11188836686441</v>
      </c>
      <c r="AB26" s="200">
        <v>0.0678500922950849</v>
      </c>
      <c r="AC26" s="200">
        <v>1.30294872898112</v>
      </c>
      <c r="AD26" s="200">
        <v>0.0113330246140187</v>
      </c>
      <c r="AE26" s="200">
        <v>0.559567761510493</v>
      </c>
      <c r="AF26" s="200">
        <v>0.161806184579423</v>
      </c>
      <c r="AG26" s="200">
        <v>5.92727777261436</v>
      </c>
      <c r="AH26" s="200">
        <v>16.3201748137925</v>
      </c>
      <c r="AI26" s="200">
        <v>14.3910111625677</v>
      </c>
      <c r="AJ26" s="200">
        <v>0.561440197083533</v>
      </c>
      <c r="AK26" s="200">
        <v>1.25535007314446</v>
      </c>
      <c r="AL26" s="200">
        <v>0.0745479240483634</v>
      </c>
      <c r="AM26" s="200">
        <v>0.221327090079944</v>
      </c>
      <c r="AN26" s="200">
        <v>0.394532843644882</v>
      </c>
      <c r="AO26" s="200">
        <v>6.31785105489896</v>
      </c>
      <c r="AP26" s="200">
        <v>0.268770071662268</v>
      </c>
      <c r="AQ26" s="200">
        <v>0.0114773408614535</v>
      </c>
      <c r="AR26" s="200">
        <v>0.234095957898242</v>
      </c>
      <c r="AS26" s="200">
        <v>0.324481711872295</v>
      </c>
      <c r="AT26" s="200">
        <v>0.00174015743697553</v>
      </c>
      <c r="AU26" s="200">
        <v>0.0139899228115334</v>
      </c>
      <c r="AV26" s="200">
        <v>0.000701317275029817</v>
      </c>
      <c r="AW26" s="200">
        <v>0.000910692107301506</v>
      </c>
      <c r="AX26" s="200">
        <v>0.0326770612798349</v>
      </c>
      <c r="AY26" s="200">
        <v>0.000993765757041361</v>
      </c>
      <c r="AZ26" s="200">
        <v>0.0106514945936163</v>
      </c>
      <c r="BA26" s="200">
        <v>0.00214863098725345</v>
      </c>
      <c r="BB26" s="200">
        <v>0.00524600807889191</v>
      </c>
      <c r="BC26" s="200">
        <v>0.136111154941559</v>
      </c>
      <c r="BD26" s="200">
        <v>0.238801966422951</v>
      </c>
      <c r="BE26" s="200">
        <v>1.21912493327829</v>
      </c>
      <c r="BF26" s="200">
        <v>0.00702179696732969</v>
      </c>
      <c r="BG26" s="200">
        <v>0.195311914081068</v>
      </c>
      <c r="BH26" s="200">
        <v>0.0804560422165239</v>
      </c>
      <c r="BI26" s="200">
        <v>0.128220742504275</v>
      </c>
      <c r="BJ26" s="200">
        <v>0.0132776719564993</v>
      </c>
      <c r="BK26" s="200">
        <v>0.204483030313541</v>
      </c>
      <c r="BL26" s="200">
        <v>1.65919802089372</v>
      </c>
      <c r="BM26" s="200">
        <v>0.272013931494397</v>
      </c>
      <c r="BN26" s="200">
        <v>0.0307478222560872</v>
      </c>
      <c r="BO26" s="200">
        <v>1.00656081681466</v>
      </c>
      <c r="BP26" s="200">
        <v>0.306058729459851</v>
      </c>
      <c r="BQ26" s="200">
        <v>0.0140010407441407</v>
      </c>
      <c r="BR26" s="200">
        <v>0.0460983421276827</v>
      </c>
      <c r="BS26" s="200">
        <v>0.00913654288814841</v>
      </c>
      <c r="BT26" s="200">
        <v>1.94826251775137</v>
      </c>
      <c r="BU26" s="200">
        <v>0.266177418148943</v>
      </c>
      <c r="BV26" s="114">
        <v>109.463700755541</v>
      </c>
      <c r="BW26" s="114">
        <v>3.53768142216272</v>
      </c>
      <c r="BX26" s="114">
        <v>0.000638593934088568</v>
      </c>
      <c r="BY26" s="114">
        <v>3.60040415317398</v>
      </c>
      <c r="BZ26" s="114">
        <v>0.492610285983522</v>
      </c>
      <c r="CA26" s="114">
        <v>0.888367457178167</v>
      </c>
      <c r="CB26" s="114">
        <v>2.2903148838643</v>
      </c>
      <c r="CC26" s="200">
        <v>14.1</v>
      </c>
      <c r="CD26" s="114">
        <v>24.9100167962968</v>
      </c>
      <c r="CE26" s="114">
        <v>134.373717551838</v>
      </c>
    </row>
    <row r="27" ht="44.05" customHeight="1">
      <c r="A27" t="s" s="199">
        <v>1</v>
      </c>
      <c r="B27" s="149">
        <v>23</v>
      </c>
      <c r="C27" t="s" s="198">
        <v>24</v>
      </c>
      <c r="D27" s="200">
        <v>0.0261564529993942</v>
      </c>
      <c r="E27" s="200">
        <v>0.0388393601024447</v>
      </c>
      <c r="F27" s="200">
        <v>0.000443327536312291</v>
      </c>
      <c r="G27" s="200">
        <v>0.06435331187121079</v>
      </c>
      <c r="H27" s="200">
        <v>0.00475276652922682</v>
      </c>
      <c r="I27" s="200">
        <v>0.08097191727852621</v>
      </c>
      <c r="J27" s="200">
        <v>0.278876331223865</v>
      </c>
      <c r="K27" s="200">
        <v>0.07785691899430799</v>
      </c>
      <c r="L27" s="200">
        <v>0.0082610628407449</v>
      </c>
      <c r="M27" s="200">
        <v>0.0566381404589172</v>
      </c>
      <c r="N27" s="200">
        <v>0.00621565857973506</v>
      </c>
      <c r="O27" s="200">
        <v>0.00190974958640593</v>
      </c>
      <c r="P27" s="200">
        <v>0.00100183102713881</v>
      </c>
      <c r="Q27" s="200">
        <v>0.001520838389281</v>
      </c>
      <c r="R27" s="200">
        <v>0.000414416698445103</v>
      </c>
      <c r="S27" s="200">
        <v>0.000966443943896927</v>
      </c>
      <c r="T27" s="200">
        <v>0.0127045522735039</v>
      </c>
      <c r="U27" s="200">
        <v>0.0998617229384401</v>
      </c>
      <c r="V27" s="200">
        <v>0.00202629230198838</v>
      </c>
      <c r="W27" s="200">
        <v>0.07506402196085581</v>
      </c>
      <c r="X27" s="200">
        <v>0.0193962390876565</v>
      </c>
      <c r="Y27" s="200">
        <v>0.0742898910763273</v>
      </c>
      <c r="Z27" s="200">
        <v>0.34686230873778</v>
      </c>
      <c r="AA27" s="200">
        <v>0.0427128270412615</v>
      </c>
      <c r="AB27" s="200">
        <v>0.000734178364407281</v>
      </c>
      <c r="AC27" s="200">
        <v>0.0404345561862112</v>
      </c>
      <c r="AD27" s="200">
        <v>0.000343012022616905</v>
      </c>
      <c r="AE27" s="200">
        <v>0.00324857002062437</v>
      </c>
      <c r="AF27" s="200">
        <v>0.0237163896275237</v>
      </c>
      <c r="AG27" s="200">
        <v>0.0424243026628303</v>
      </c>
      <c r="AH27" s="200">
        <v>0.730842074074066</v>
      </c>
      <c r="AI27" s="200">
        <v>0.205317244627874</v>
      </c>
      <c r="AJ27" s="200">
        <v>0.199258609060085</v>
      </c>
      <c r="AK27" s="200">
        <v>0.277924336861403</v>
      </c>
      <c r="AL27" s="200">
        <v>0.0141311712580316</v>
      </c>
      <c r="AM27" s="200">
        <v>0.183408102713309</v>
      </c>
      <c r="AN27" s="200">
        <v>0.238883890050503</v>
      </c>
      <c r="AO27" s="200">
        <v>4.45304028483555</v>
      </c>
      <c r="AP27" s="200">
        <v>1.25804524964677</v>
      </c>
      <c r="AQ27" s="200">
        <v>0.443506056606442</v>
      </c>
      <c r="AR27" s="200">
        <v>0.07040333624829941</v>
      </c>
      <c r="AS27" s="200">
        <v>0.416118184211906</v>
      </c>
      <c r="AT27" s="200">
        <v>0.000965310275795675</v>
      </c>
      <c r="AU27" s="200">
        <v>0.00144057049709996</v>
      </c>
      <c r="AV27" s="200">
        <v>0.000684644697596547</v>
      </c>
      <c r="AW27" s="200">
        <v>0.000301561175760555</v>
      </c>
      <c r="AX27" s="200">
        <v>0.0159313843678344</v>
      </c>
      <c r="AY27" s="200">
        <v>0.000217373786106484</v>
      </c>
      <c r="AZ27" s="200">
        <v>0.00113342340433576</v>
      </c>
      <c r="BA27" s="200">
        <v>0.00192702103788673</v>
      </c>
      <c r="BB27" s="200">
        <v>0.0119724903185384</v>
      </c>
      <c r="BC27" s="200">
        <v>0.210554299522376</v>
      </c>
      <c r="BD27" s="200">
        <v>0.0588172220797385</v>
      </c>
      <c r="BE27" s="200">
        <v>0.638478102279615</v>
      </c>
      <c r="BF27" s="200">
        <v>0.00519272900345602</v>
      </c>
      <c r="BG27" s="200">
        <v>0.182513004726792</v>
      </c>
      <c r="BH27" s="200">
        <v>0.0361806584891963</v>
      </c>
      <c r="BI27" s="200">
        <v>0.0549306188818636</v>
      </c>
      <c r="BJ27" s="200">
        <v>0.019448364009016</v>
      </c>
      <c r="BK27" s="200">
        <v>0.0394900657790661</v>
      </c>
      <c r="BL27" s="200">
        <v>0.132779581335258</v>
      </c>
      <c r="BM27" s="200">
        <v>0.0268499481992461</v>
      </c>
      <c r="BN27" s="200">
        <v>0.00760752249256706</v>
      </c>
      <c r="BO27" s="200">
        <v>0.151013142123461</v>
      </c>
      <c r="BP27" s="200">
        <v>0.0481526010938865</v>
      </c>
      <c r="BQ27" s="200">
        <v>0.00128564639896009</v>
      </c>
      <c r="BR27" s="200">
        <v>0.00736669698288552</v>
      </c>
      <c r="BS27" s="200">
        <v>0.00111420053877218</v>
      </c>
      <c r="BT27" s="200">
        <v>1.46014643566346</v>
      </c>
      <c r="BU27" s="200">
        <v>0.019909519356002</v>
      </c>
      <c r="BV27" s="114">
        <v>13.0602800710727</v>
      </c>
      <c r="BW27" s="114">
        <v>24.1015749147992</v>
      </c>
      <c r="BX27" s="114">
        <v>0.227174045005149</v>
      </c>
      <c r="BY27" s="114">
        <v>2.20833457161248</v>
      </c>
      <c r="BZ27" s="114">
        <v>0.69536818900103</v>
      </c>
      <c r="CA27" s="114">
        <v>5.77377674703399</v>
      </c>
      <c r="CB27" s="114">
        <v>-0.185406856003089</v>
      </c>
      <c r="CC27" s="200">
        <v>5.8</v>
      </c>
      <c r="CD27" s="114">
        <v>38.6208216114488</v>
      </c>
      <c r="CE27" s="114">
        <v>51.6811016825215</v>
      </c>
    </row>
    <row r="28" ht="44.05" customHeight="1">
      <c r="A28" t="s" s="199">
        <v>1</v>
      </c>
      <c r="B28" s="149">
        <v>24</v>
      </c>
      <c r="C28" t="s" s="198">
        <v>25</v>
      </c>
      <c r="D28" s="200">
        <v>0.272939457966049</v>
      </c>
      <c r="E28" s="200">
        <v>0.0822112017438893</v>
      </c>
      <c r="F28" s="200">
        <v>0.00256026580305242</v>
      </c>
      <c r="G28" s="200">
        <v>0.0609702329684082</v>
      </c>
      <c r="H28" s="200">
        <v>0.0269427198903151</v>
      </c>
      <c r="I28" s="200">
        <v>0.243697100193991</v>
      </c>
      <c r="J28" s="200">
        <v>3.55400789152745</v>
      </c>
      <c r="K28" s="200">
        <v>1.09169762680352</v>
      </c>
      <c r="L28" s="200">
        <v>0.159492420067523</v>
      </c>
      <c r="M28" s="200">
        <v>0.164527616128674</v>
      </c>
      <c r="N28" s="200">
        <v>0.0294641761023017</v>
      </c>
      <c r="O28" s="200">
        <v>0.0118937845169231</v>
      </c>
      <c r="P28" s="200">
        <v>0.00471706986010026</v>
      </c>
      <c r="Q28" s="200">
        <v>0.0115186863429039</v>
      </c>
      <c r="R28" s="200">
        <v>0.00311452840961725</v>
      </c>
      <c r="S28" s="200">
        <v>0.007917545435691569</v>
      </c>
      <c r="T28" s="200">
        <v>0.145074981364538</v>
      </c>
      <c r="U28" s="200">
        <v>0.556268226408976</v>
      </c>
      <c r="V28" s="200">
        <v>0.0218491129297554</v>
      </c>
      <c r="W28" s="200">
        <v>0.511564873388648</v>
      </c>
      <c r="X28" s="200">
        <v>0.109352315216736</v>
      </c>
      <c r="Y28" s="200">
        <v>0.959558229779106</v>
      </c>
      <c r="Z28" s="200">
        <v>0.215915416772435</v>
      </c>
      <c r="AA28" s="200">
        <v>0.70507989376558</v>
      </c>
      <c r="AB28" s="200">
        <v>0.00708327984765931</v>
      </c>
      <c r="AC28" s="200">
        <v>1.00689075065105</v>
      </c>
      <c r="AD28" s="200">
        <v>0.00361508016477844</v>
      </c>
      <c r="AE28" s="200">
        <v>0.0651759034209148</v>
      </c>
      <c r="AF28" s="200">
        <v>0.08547081414615459</v>
      </c>
      <c r="AG28" s="200">
        <v>0.432946569109641</v>
      </c>
      <c r="AH28" s="200">
        <v>2.06933668013223</v>
      </c>
      <c r="AI28" s="200">
        <v>1.64931647156571</v>
      </c>
      <c r="AJ28" s="200">
        <v>0.278255782916419</v>
      </c>
      <c r="AK28" s="200">
        <v>0.183530330056472</v>
      </c>
      <c r="AL28" s="200">
        <v>0.0319873914525978</v>
      </c>
      <c r="AM28" s="200">
        <v>0.111916519286411</v>
      </c>
      <c r="AN28" s="200">
        <v>0.239121767744365</v>
      </c>
      <c r="AO28" s="200">
        <v>0.219550038025509</v>
      </c>
      <c r="AP28" s="200">
        <v>0.493713952675911</v>
      </c>
      <c r="AQ28" s="200">
        <v>0.0524179748572705</v>
      </c>
      <c r="AR28" s="200">
        <v>0.0541918512770591</v>
      </c>
      <c r="AS28" s="200">
        <v>0.282069968459214</v>
      </c>
      <c r="AT28" s="200">
        <v>0.00166250762529413</v>
      </c>
      <c r="AU28" s="200">
        <v>0.00468402141773927</v>
      </c>
      <c r="AV28" s="200">
        <v>0.00133817071268492</v>
      </c>
      <c r="AW28" s="200">
        <v>0.00331282165974868</v>
      </c>
      <c r="AX28" s="200">
        <v>0.0414766208100265</v>
      </c>
      <c r="AY28" s="200">
        <v>0.000692307535489661</v>
      </c>
      <c r="AZ28" s="200">
        <v>0.0102839886018896</v>
      </c>
      <c r="BA28" s="200">
        <v>0.00169060474379531</v>
      </c>
      <c r="BB28" s="200">
        <v>0.0172437365173623</v>
      </c>
      <c r="BC28" s="200">
        <v>0.07872873828141461</v>
      </c>
      <c r="BD28" s="200">
        <v>0.0603160168222375</v>
      </c>
      <c r="BE28" s="200">
        <v>1.02249586773741</v>
      </c>
      <c r="BF28" s="200">
        <v>0.008014793134992629</v>
      </c>
      <c r="BG28" s="200">
        <v>0.322878299146047</v>
      </c>
      <c r="BH28" s="200">
        <v>0.07402018809831749</v>
      </c>
      <c r="BI28" s="200">
        <v>0.124532402229898</v>
      </c>
      <c r="BJ28" s="200">
        <v>0.00357058758001436</v>
      </c>
      <c r="BK28" s="200">
        <v>0.0887193106874703</v>
      </c>
      <c r="BL28" s="200">
        <v>0.346460320598884</v>
      </c>
      <c r="BM28" s="200">
        <v>0.0513506361854137</v>
      </c>
      <c r="BN28" s="200">
        <v>0.00489577403226822</v>
      </c>
      <c r="BO28" s="200">
        <v>3.45740838240749</v>
      </c>
      <c r="BP28" s="200">
        <v>0.240986388500628</v>
      </c>
      <c r="BQ28" s="200">
        <v>0.00302743827932274</v>
      </c>
      <c r="BR28" s="200">
        <v>0.0225165833453992</v>
      </c>
      <c r="BS28" s="200">
        <v>0.00579314350933946</v>
      </c>
      <c r="BT28" s="200">
        <v>1.13700127968691</v>
      </c>
      <c r="BU28" s="200">
        <v>0.0952626956239228</v>
      </c>
      <c r="BV28" s="114">
        <v>23.449290124687</v>
      </c>
      <c r="BW28" s="114">
        <v>7.78064610726056</v>
      </c>
      <c r="BX28" s="114">
        <v>0.17680841907312</v>
      </c>
      <c r="BY28" s="114">
        <v>9.707627514091399</v>
      </c>
      <c r="BZ28" s="114">
        <v>0.505486656426365</v>
      </c>
      <c r="CA28" s="114">
        <v>2.28007889258496</v>
      </c>
      <c r="CB28" s="114">
        <v>0.426881378686906</v>
      </c>
      <c r="CC28" s="200">
        <v>10.6</v>
      </c>
      <c r="CD28" s="114">
        <v>31.4775289681233</v>
      </c>
      <c r="CE28" s="114">
        <v>54.9268190928103</v>
      </c>
    </row>
    <row r="29" ht="32.05" customHeight="1">
      <c r="A29" t="s" s="199">
        <v>1</v>
      </c>
      <c r="B29" s="149">
        <v>25</v>
      </c>
      <c r="C29" t="s" s="198">
        <v>26</v>
      </c>
      <c r="D29" s="200">
        <v>0.00242221448688424</v>
      </c>
      <c r="E29" s="200">
        <v>0.00057340835966912</v>
      </c>
      <c r="F29" s="200">
        <v>6.876363890851709e-05</v>
      </c>
      <c r="G29" s="200">
        <v>0.000536643519219233</v>
      </c>
      <c r="H29" s="200">
        <v>0.000253122918537171</v>
      </c>
      <c r="I29" s="200">
        <v>0.00131496514999786</v>
      </c>
      <c r="J29" s="200">
        <v>0.030567820573038</v>
      </c>
      <c r="K29" s="200">
        <v>0.00494126751453983</v>
      </c>
      <c r="L29" s="200">
        <v>0.000694192170886999</v>
      </c>
      <c r="M29" s="200">
        <v>0.000343066259253099</v>
      </c>
      <c r="N29" s="200">
        <v>0.00126883704103109</v>
      </c>
      <c r="O29" s="200">
        <v>0.00245279183593246</v>
      </c>
      <c r="P29" s="200">
        <v>0.000530022972428028</v>
      </c>
      <c r="Q29" s="200">
        <v>0.000429344200341163</v>
      </c>
      <c r="R29" s="200">
        <v>8.460665523519351e-05</v>
      </c>
      <c r="S29" s="200">
        <v>0.000243026822195717</v>
      </c>
      <c r="T29" s="200">
        <v>0.0017783490531267</v>
      </c>
      <c r="U29" s="200">
        <v>0.0136378703442591</v>
      </c>
      <c r="V29" s="200">
        <v>0.000696171612689747</v>
      </c>
      <c r="W29" s="200">
        <v>0.0127383233952601</v>
      </c>
      <c r="X29" s="200">
        <v>0.00310972106733712</v>
      </c>
      <c r="Y29" s="200">
        <v>0.0114359487957815</v>
      </c>
      <c r="Z29" s="200">
        <v>0.0264961172376039</v>
      </c>
      <c r="AA29" s="200">
        <v>0.00385511896091056</v>
      </c>
      <c r="AB29" s="200">
        <v>0.00342717283960625</v>
      </c>
      <c r="AC29" s="200">
        <v>0.00542119129233073</v>
      </c>
      <c r="AD29" s="200">
        <v>2.25009813576269e-05</v>
      </c>
      <c r="AE29" s="200">
        <v>0.00172023802832292</v>
      </c>
      <c r="AF29" s="200">
        <v>0.00735416208859988</v>
      </c>
      <c r="AG29" s="200">
        <v>0.08333003249957049</v>
      </c>
      <c r="AH29" s="200">
        <v>0.0642213852346465</v>
      </c>
      <c r="AI29" s="200">
        <v>0.0926332493659336</v>
      </c>
      <c r="AJ29" s="200">
        <v>0.00643363721638589</v>
      </c>
      <c r="AK29" s="200">
        <v>0.0210192487702316</v>
      </c>
      <c r="AL29" s="200">
        <v>0.00702022044287795</v>
      </c>
      <c r="AM29" s="200">
        <v>0.00672445387014065</v>
      </c>
      <c r="AN29" s="200">
        <v>0.00690567733320428</v>
      </c>
      <c r="AO29" s="200">
        <v>0.0105904599909259</v>
      </c>
      <c r="AP29" s="200">
        <v>0.00221717610629903</v>
      </c>
      <c r="AQ29" s="200">
        <v>0.000315123228629073</v>
      </c>
      <c r="AR29" s="200">
        <v>0.00196807039217461</v>
      </c>
      <c r="AS29" s="200">
        <v>0.00509666193600124</v>
      </c>
      <c r="AT29" s="200">
        <v>4.92587385115789e-05</v>
      </c>
      <c r="AU29" s="200">
        <v>0.000494444600430721</v>
      </c>
      <c r="AV29" s="200">
        <v>5.47777534075559e-05</v>
      </c>
      <c r="AW29" s="200">
        <v>7.88163730213172e-06</v>
      </c>
      <c r="AX29" s="200">
        <v>0.000139485082704839</v>
      </c>
      <c r="AY29" s="200">
        <v>3.6476984497165e-05</v>
      </c>
      <c r="AZ29" s="200">
        <v>0.000454391057692217</v>
      </c>
      <c r="BA29" s="200">
        <v>0.000155341885580391</v>
      </c>
      <c r="BB29" s="200">
        <v>0.000552367076014114</v>
      </c>
      <c r="BC29" s="200">
        <v>0.0022332097731372</v>
      </c>
      <c r="BD29" s="200">
        <v>0.00420005861200288</v>
      </c>
      <c r="BE29" s="200">
        <v>0.0200212324373715</v>
      </c>
      <c r="BF29" s="200">
        <v>0.000115134448795871</v>
      </c>
      <c r="BG29" s="200">
        <v>0.00769711184403352</v>
      </c>
      <c r="BH29" s="200">
        <v>0.00234883745912043</v>
      </c>
      <c r="BI29" s="200">
        <v>0.00383822317030961</v>
      </c>
      <c r="BJ29" s="200">
        <v>0.000104737958131362</v>
      </c>
      <c r="BK29" s="200">
        <v>0.00438882591067629</v>
      </c>
      <c r="BL29" s="200">
        <v>0.0254995238742842</v>
      </c>
      <c r="BM29" s="200">
        <v>0.00408008012035471</v>
      </c>
      <c r="BN29" s="200">
        <v>0.000612524640007072</v>
      </c>
      <c r="BO29" s="200">
        <v>0.0312842495525556</v>
      </c>
      <c r="BP29" s="200">
        <v>0.0121409804641563</v>
      </c>
      <c r="BQ29" s="200">
        <v>0.000272353504370749</v>
      </c>
      <c r="BR29" s="200">
        <v>0.000950590837097483</v>
      </c>
      <c r="BS29" s="200">
        <v>0.00013255843215125</v>
      </c>
      <c r="BT29" s="200">
        <v>0.0264136299612554</v>
      </c>
      <c r="BU29" s="200">
        <v>0.00891522931438894</v>
      </c>
      <c r="BV29" s="114">
        <v>0.604085893332646</v>
      </c>
      <c r="BW29" s="114">
        <v>6.44302169721936</v>
      </c>
      <c r="BX29" s="114">
        <v>0.0145912295159629</v>
      </c>
      <c r="BY29" s="114">
        <v>0.950259727245729</v>
      </c>
      <c r="BZ29" s="114">
        <v>0.210905573450051</v>
      </c>
      <c r="CA29" s="114">
        <v>1.86903368110196</v>
      </c>
      <c r="CB29" s="114">
        <v>0.0212953306152051</v>
      </c>
      <c r="CC29" s="200">
        <v>0.3</v>
      </c>
      <c r="CD29" s="114">
        <v>9.80910723914827</v>
      </c>
      <c r="CE29" s="114">
        <v>10.4131931324809</v>
      </c>
    </row>
    <row r="30" ht="20.05" customHeight="1">
      <c r="A30" t="s" s="199">
        <v>1</v>
      </c>
      <c r="B30" s="149">
        <v>26</v>
      </c>
      <c r="C30" t="s" s="198">
        <v>27</v>
      </c>
      <c r="D30" s="200">
        <v>1.12073002613013</v>
      </c>
      <c r="E30" s="200">
        <v>0.0158348586526706</v>
      </c>
      <c r="F30" s="200">
        <v>0.00500729834971116</v>
      </c>
      <c r="G30" s="200">
        <v>0.00887873650143819</v>
      </c>
      <c r="H30" s="200">
        <v>0.0490154276929557</v>
      </c>
      <c r="I30" s="200">
        <v>0.7717397739212291</v>
      </c>
      <c r="J30" s="200">
        <v>84.22854890483239</v>
      </c>
      <c r="K30" s="200">
        <v>147.2625</v>
      </c>
      <c r="L30" s="200">
        <v>1.90145488491566</v>
      </c>
      <c r="M30" s="200">
        <v>0.566144201362525</v>
      </c>
      <c r="N30" s="200">
        <v>0.434406664313119</v>
      </c>
      <c r="O30" s="200">
        <v>0.144991199251181</v>
      </c>
      <c r="P30" s="200">
        <v>0.103291018329886</v>
      </c>
      <c r="Q30" s="200">
        <v>0.11174011861507</v>
      </c>
      <c r="R30" s="200">
        <v>0.06937457306486269</v>
      </c>
      <c r="S30" s="200">
        <v>0.0199740743544202</v>
      </c>
      <c r="T30" s="200">
        <v>1.80370152080636</v>
      </c>
      <c r="U30" s="200">
        <v>9.967269023671131</v>
      </c>
      <c r="V30" s="200">
        <v>0.251115826791653</v>
      </c>
      <c r="W30" s="200">
        <v>5.63631175581965</v>
      </c>
      <c r="X30" s="200">
        <v>558.88</v>
      </c>
      <c r="Y30" s="200">
        <v>2.15723096756216</v>
      </c>
      <c r="Z30" s="200">
        <v>0.415626940542291</v>
      </c>
      <c r="AA30" s="200">
        <v>0.429370614399601</v>
      </c>
      <c r="AB30" s="200">
        <v>0.0536607357204428</v>
      </c>
      <c r="AC30" s="200">
        <v>93.140063516640</v>
      </c>
      <c r="AD30" s="200">
        <v>0.00555128964938234</v>
      </c>
      <c r="AE30" s="200">
        <v>1.64312199414791</v>
      </c>
      <c r="AF30" s="200">
        <v>0.0952635652399564</v>
      </c>
      <c r="AG30" s="200">
        <v>0.148257182790494</v>
      </c>
      <c r="AH30" s="200">
        <v>4.42657339486839</v>
      </c>
      <c r="AI30" s="200">
        <v>0.673892378830127</v>
      </c>
      <c r="AJ30" s="200">
        <v>2.0103208635149</v>
      </c>
      <c r="AK30" s="200">
        <v>7.745883958926</v>
      </c>
      <c r="AL30" s="200">
        <v>2.14643228078238</v>
      </c>
      <c r="AM30" s="200">
        <v>4.91043430192138</v>
      </c>
      <c r="AN30" s="200">
        <v>0.757905952584136</v>
      </c>
      <c r="AO30" s="200">
        <v>6.21723787288843</v>
      </c>
      <c r="AP30" s="200">
        <v>0.0614691449917143</v>
      </c>
      <c r="AQ30" s="200">
        <v>0.0423026613344491</v>
      </c>
      <c r="AR30" s="200">
        <v>0.125151430552037</v>
      </c>
      <c r="AS30" s="200">
        <v>5.39732848668807</v>
      </c>
      <c r="AT30" s="200">
        <v>0.0386592470417448</v>
      </c>
      <c r="AU30" s="200">
        <v>0.0758763879354846</v>
      </c>
      <c r="AV30" s="200">
        <v>0.00938622528927514</v>
      </c>
      <c r="AW30" s="200">
        <v>0.00708110531393787</v>
      </c>
      <c r="AX30" s="200">
        <v>0.183167797350895</v>
      </c>
      <c r="AY30" s="200">
        <v>0.00446367738751837</v>
      </c>
      <c r="AZ30" s="200">
        <v>0.135905302289197</v>
      </c>
      <c r="BA30" s="200">
        <v>0.0322624833817437</v>
      </c>
      <c r="BB30" s="200">
        <v>0.148259787874413</v>
      </c>
      <c r="BC30" s="200">
        <v>7.05296549635683</v>
      </c>
      <c r="BD30" s="200">
        <v>1.57872318383074</v>
      </c>
      <c r="BE30" s="200">
        <v>4.92426684718783</v>
      </c>
      <c r="BF30" s="200">
        <v>0.0156812812412168</v>
      </c>
      <c r="BG30" s="200">
        <v>0.742023398771293</v>
      </c>
      <c r="BH30" s="200">
        <v>0.172021167784253</v>
      </c>
      <c r="BI30" s="200">
        <v>9.029276112033211</v>
      </c>
      <c r="BJ30" s="200">
        <v>0.00276865583448399</v>
      </c>
      <c r="BK30" s="200">
        <v>0.803188343936759</v>
      </c>
      <c r="BL30" s="200">
        <v>3.19202381245305</v>
      </c>
      <c r="BM30" s="200">
        <v>0.237623855101041</v>
      </c>
      <c r="BN30" s="200">
        <v>0.07230727401997659</v>
      </c>
      <c r="BO30" s="200">
        <v>3.9532525442881</v>
      </c>
      <c r="BP30" s="200">
        <v>0.878938130512007</v>
      </c>
      <c r="BQ30" s="200">
        <v>0.0141511789096068</v>
      </c>
      <c r="BR30" s="200">
        <v>0.0709395617375933</v>
      </c>
      <c r="BS30" s="200">
        <v>0.0207424039978071</v>
      </c>
      <c r="BT30" s="200">
        <v>0.575302020164848</v>
      </c>
      <c r="BU30" s="200">
        <v>0.342400494594983</v>
      </c>
      <c r="BV30" s="114">
        <v>980.268767198570</v>
      </c>
      <c r="BW30" s="114">
        <v>41.1025946187745</v>
      </c>
      <c r="BX30" s="114">
        <v>0.00391903813594233</v>
      </c>
      <c r="BY30" s="114">
        <v>4.54146775005825</v>
      </c>
      <c r="BZ30" s="114">
        <v>2.91396054679712</v>
      </c>
      <c r="CA30" s="114">
        <v>2.38300506852729</v>
      </c>
      <c r="CB30" s="114">
        <v>-0.163231162260084</v>
      </c>
      <c r="CC30" s="200">
        <v>233.4</v>
      </c>
      <c r="CD30" s="114">
        <v>284.181715860033</v>
      </c>
      <c r="CE30" s="114">
        <v>1264.4504830586</v>
      </c>
    </row>
    <row r="31" ht="20.05" customHeight="1">
      <c r="A31" t="s" s="199">
        <v>1</v>
      </c>
      <c r="B31" s="149">
        <v>27</v>
      </c>
      <c r="C31" t="s" s="198">
        <v>28</v>
      </c>
      <c r="D31" s="200">
        <v>0.00172009812713624</v>
      </c>
      <c r="E31" s="200">
        <v>0.0012542501857176</v>
      </c>
      <c r="F31" s="200">
        <v>1.06199910230274e-06</v>
      </c>
      <c r="G31" s="200">
        <v>1.18421948804731e-06</v>
      </c>
      <c r="H31" s="200">
        <v>2.28439307632926e-06</v>
      </c>
      <c r="I31" s="200">
        <v>0.0172225835737402</v>
      </c>
      <c r="J31" s="200">
        <v>0.328967146397244</v>
      </c>
      <c r="K31" s="200">
        <v>27.4037879757401</v>
      </c>
      <c r="L31" s="200">
        <v>0.0103175137560689</v>
      </c>
      <c r="M31" s="200">
        <v>2.39495868475072e-06</v>
      </c>
      <c r="N31" s="200">
        <v>0.006304387951682</v>
      </c>
      <c r="O31" s="200">
        <v>0.00161180915584823</v>
      </c>
      <c r="P31" s="200">
        <v>0.000148553467796757</v>
      </c>
      <c r="Q31" s="200">
        <v>0.000529981480584555</v>
      </c>
      <c r="R31" s="200">
        <v>0.000401488663431588</v>
      </c>
      <c r="S31" s="200">
        <v>8.76098818017604e-05</v>
      </c>
      <c r="T31" s="200">
        <v>0.0557283542807764</v>
      </c>
      <c r="U31" s="200">
        <v>0.644831661746089</v>
      </c>
      <c r="V31" s="200">
        <v>0.00404781685796428</v>
      </c>
      <c r="W31" s="200">
        <v>0.142390117762198</v>
      </c>
      <c r="X31" s="200">
        <v>0.941685130981933</v>
      </c>
      <c r="Y31" s="200">
        <v>0.0242720323905256</v>
      </c>
      <c r="Z31" s="200">
        <v>0.00163907751544513</v>
      </c>
      <c r="AA31" s="200">
        <v>0.00139678043810308</v>
      </c>
      <c r="AB31" s="200">
        <v>6.598173700906379e-05</v>
      </c>
      <c r="AC31" s="200">
        <v>0.648737487167938</v>
      </c>
      <c r="AD31" s="200">
        <v>0.09979768780898771</v>
      </c>
      <c r="AE31" s="200">
        <v>5.16585803748589e-06</v>
      </c>
      <c r="AF31" s="200">
        <v>0.000270180147310664</v>
      </c>
      <c r="AG31" s="200">
        <v>6.18726880742248e-05</v>
      </c>
      <c r="AH31" s="200">
        <v>0.000184726567569947</v>
      </c>
      <c r="AI31" s="200">
        <v>0.00518879155486352</v>
      </c>
      <c r="AJ31" s="200">
        <v>0.0023207243920631</v>
      </c>
      <c r="AK31" s="200">
        <v>0.00209994455999635</v>
      </c>
      <c r="AL31" s="200">
        <v>0.00161342978491096</v>
      </c>
      <c r="AM31" s="200">
        <v>0.0520697602780019</v>
      </c>
      <c r="AN31" s="200">
        <v>0.02218252299481</v>
      </c>
      <c r="AO31" s="200">
        <v>4.38226359988712e-05</v>
      </c>
      <c r="AP31" s="200">
        <v>0.000349675613703414</v>
      </c>
      <c r="AQ31" s="200">
        <v>8.22828391021871e-05</v>
      </c>
      <c r="AR31" s="200">
        <v>9.557849693341659e-06</v>
      </c>
      <c r="AS31" s="200">
        <v>0.0223468162814561</v>
      </c>
      <c r="AT31" s="200">
        <v>0.000324079656281154</v>
      </c>
      <c r="AU31" s="200">
        <v>6.04622795069071e-05</v>
      </c>
      <c r="AV31" s="200">
        <v>2.64324368361149e-07</v>
      </c>
      <c r="AW31" s="200">
        <v>6.3017294220917e-08</v>
      </c>
      <c r="AX31" s="200">
        <v>0.000134086354446842</v>
      </c>
      <c r="AY31" s="200">
        <v>9.246750158699211e-08</v>
      </c>
      <c r="AZ31" s="200">
        <v>3.09857952772512e-06</v>
      </c>
      <c r="BA31" s="200">
        <v>7.664922370694651e-06</v>
      </c>
      <c r="BB31" s="200">
        <v>2.70857344562002e-06</v>
      </c>
      <c r="BC31" s="200">
        <v>0.00384100937471017</v>
      </c>
      <c r="BD31" s="200">
        <v>0.0015037817794649</v>
      </c>
      <c r="BE31" s="200">
        <v>0.0190272719952419</v>
      </c>
      <c r="BF31" s="200">
        <v>7.08048759079745e-07</v>
      </c>
      <c r="BG31" s="200">
        <v>0.00519726719963426</v>
      </c>
      <c r="BH31" s="200">
        <v>9.18366797119416e-06</v>
      </c>
      <c r="BI31" s="200">
        <v>0.00279866091765713</v>
      </c>
      <c r="BJ31" s="200">
        <v>8.39006639924871e-06</v>
      </c>
      <c r="BK31" s="200">
        <v>0.00266482150917204</v>
      </c>
      <c r="BL31" s="200">
        <v>0.014979946943533</v>
      </c>
      <c r="BM31" s="200">
        <v>0.00171879117100432</v>
      </c>
      <c r="BN31" s="200">
        <v>0.000184189754385051</v>
      </c>
      <c r="BO31" s="200">
        <v>0.0104417259921176</v>
      </c>
      <c r="BP31" s="200">
        <v>0.008808588008122779</v>
      </c>
      <c r="BQ31" s="200">
        <v>3.58549136947938e-05</v>
      </c>
      <c r="BR31" s="200">
        <v>0.000106685553755224</v>
      </c>
      <c r="BS31" s="200">
        <v>3.3691517217961e-05</v>
      </c>
      <c r="BT31" s="200">
        <v>0.00350239222196047</v>
      </c>
      <c r="BU31" s="200">
        <v>0.00325532800465786</v>
      </c>
      <c r="BV31" s="114">
        <v>30.5244325354983</v>
      </c>
      <c r="BW31" s="114">
        <v>3.57947752949537</v>
      </c>
      <c r="BX31" s="114">
        <v>4.77676622039135e-06</v>
      </c>
      <c r="BY31" s="114">
        <v>0.0256723145077727</v>
      </c>
      <c r="BZ31" s="114">
        <v>0.00240898291452111</v>
      </c>
      <c r="CA31" s="114">
        <v>0.0116111244902163</v>
      </c>
      <c r="CB31" s="114">
        <v>1.96302869052453e-05</v>
      </c>
      <c r="CC31" s="200">
        <v>0.2</v>
      </c>
      <c r="CD31" s="114">
        <v>3.81919435846101</v>
      </c>
      <c r="CE31" s="114">
        <v>34.3436268939593</v>
      </c>
    </row>
    <row r="32" ht="44.05" customHeight="1">
      <c r="A32" t="s" s="199">
        <v>1</v>
      </c>
      <c r="B32" s="149">
        <v>28</v>
      </c>
      <c r="C32" t="s" s="198">
        <v>29</v>
      </c>
      <c r="D32" s="200">
        <v>1.21306454362455</v>
      </c>
      <c r="E32" s="200">
        <v>0.00267275364852746</v>
      </c>
      <c r="F32" s="200">
        <v>3.53841251077145e-05</v>
      </c>
      <c r="G32" s="200">
        <v>0.00337396705837356</v>
      </c>
      <c r="H32" s="200">
        <v>0.00789388924314262</v>
      </c>
      <c r="I32" s="200">
        <v>0.044489452283198</v>
      </c>
      <c r="J32" s="200">
        <v>0.107793877589752</v>
      </c>
      <c r="K32" s="200">
        <v>0.0938079235546259</v>
      </c>
      <c r="L32" s="200">
        <v>0.0356549510195837</v>
      </c>
      <c r="M32" s="200">
        <v>0.0202743541905156</v>
      </c>
      <c r="N32" s="200">
        <v>0.0385598847806133</v>
      </c>
      <c r="O32" s="200">
        <v>0.0304613127826319</v>
      </c>
      <c r="P32" s="200">
        <v>0.00477138244581763</v>
      </c>
      <c r="Q32" s="200">
        <v>0.00575885692472653</v>
      </c>
      <c r="R32" s="200">
        <v>0.00947272717679061</v>
      </c>
      <c r="S32" s="200">
        <v>0.00271861135598079</v>
      </c>
      <c r="T32" s="200">
        <v>0.277223295500562</v>
      </c>
      <c r="U32" s="200">
        <v>1.39526787087983</v>
      </c>
      <c r="V32" s="200">
        <v>0.0230122900015143</v>
      </c>
      <c r="W32" s="200">
        <v>0.714197470381843</v>
      </c>
      <c r="X32" s="200">
        <v>0.100648409550465</v>
      </c>
      <c r="Y32" s="200">
        <v>0.119809299627708</v>
      </c>
      <c r="Z32" s="200">
        <v>0.0895617882354461</v>
      </c>
      <c r="AA32" s="200">
        <v>0.0735814573943879</v>
      </c>
      <c r="AB32" s="200">
        <v>0.00136429358749682</v>
      </c>
      <c r="AC32" s="200">
        <v>0.729056278800893</v>
      </c>
      <c r="AD32" s="200">
        <v>0.000813133066122703</v>
      </c>
      <c r="AE32" s="200">
        <v>0.910890010652188</v>
      </c>
      <c r="AF32" s="200">
        <v>0.545539173608491</v>
      </c>
      <c r="AG32" s="200">
        <v>0.442096304492373</v>
      </c>
      <c r="AH32" s="200">
        <v>0.669063634941107</v>
      </c>
      <c r="AI32" s="200">
        <v>0.971206480855042</v>
      </c>
      <c r="AJ32" s="200">
        <v>0.112532750508608</v>
      </c>
      <c r="AK32" s="200">
        <v>0.106195194907736</v>
      </c>
      <c r="AL32" s="200">
        <v>0.150963404465833</v>
      </c>
      <c r="AM32" s="200">
        <v>0.689109477817386</v>
      </c>
      <c r="AN32" s="200">
        <v>0.240869665590076</v>
      </c>
      <c r="AO32" s="200">
        <v>0.06396723033781471</v>
      </c>
      <c r="AP32" s="200">
        <v>0.0588071616745617</v>
      </c>
      <c r="AQ32" s="200">
        <v>0.0027396982199719</v>
      </c>
      <c r="AR32" s="200">
        <v>0.00380621065587704</v>
      </c>
      <c r="AS32" s="200">
        <v>0.249657958695051</v>
      </c>
      <c r="AT32" s="200">
        <v>0.00807605911770974</v>
      </c>
      <c r="AU32" s="200">
        <v>0.0034538191870734</v>
      </c>
      <c r="AV32" s="200">
        <v>0.00131070513045563</v>
      </c>
      <c r="AW32" s="200">
        <v>0.000370723517864236</v>
      </c>
      <c r="AX32" s="200">
        <v>0.0407262133493024</v>
      </c>
      <c r="AY32" s="200">
        <v>0.00111326259620969</v>
      </c>
      <c r="AZ32" s="200">
        <v>0.0108107680828855</v>
      </c>
      <c r="BA32" s="200">
        <v>0.0110101749713872</v>
      </c>
      <c r="BB32" s="200">
        <v>0.0309019313542013</v>
      </c>
      <c r="BC32" s="200">
        <v>0.852008603740357</v>
      </c>
      <c r="BD32" s="200">
        <v>0.817169713723978</v>
      </c>
      <c r="BE32" s="200">
        <v>3.31745336869225</v>
      </c>
      <c r="BF32" s="200">
        <v>0.00035211836630981</v>
      </c>
      <c r="BG32" s="200">
        <v>0.854305547836931</v>
      </c>
      <c r="BH32" s="200">
        <v>0.233033585900917</v>
      </c>
      <c r="BI32" s="200">
        <v>0.26579655456004</v>
      </c>
      <c r="BJ32" s="200">
        <v>0.00196974837934172</v>
      </c>
      <c r="BK32" s="200">
        <v>0.560709410203544</v>
      </c>
      <c r="BL32" s="200">
        <v>0.484721943046972</v>
      </c>
      <c r="BM32" s="200">
        <v>0.0801680038808609</v>
      </c>
      <c r="BN32" s="200">
        <v>0.00667144050509037</v>
      </c>
      <c r="BO32" s="200">
        <v>1.38558458024063</v>
      </c>
      <c r="BP32" s="200">
        <v>0.453836631537157</v>
      </c>
      <c r="BQ32" s="200">
        <v>0.00478157778851735</v>
      </c>
      <c r="BR32" s="200">
        <v>0.148401774312756</v>
      </c>
      <c r="BS32" s="200">
        <v>0.00322851213693363</v>
      </c>
      <c r="BT32" s="200">
        <v>0.368600363421994</v>
      </c>
      <c r="BU32" s="200">
        <v>0.143289761288705</v>
      </c>
      <c r="BV32" s="114">
        <v>20.4526407131227</v>
      </c>
      <c r="BW32" s="114">
        <v>29.3241543381565</v>
      </c>
      <c r="BX32" s="114">
        <v>2.20962965162719</v>
      </c>
      <c r="BY32" s="114">
        <v>1.45598158554198</v>
      </c>
      <c r="BZ32" s="114">
        <v>0.933632392430484</v>
      </c>
      <c r="CA32" s="114">
        <v>0.765089868753862</v>
      </c>
      <c r="CB32" s="114">
        <v>9.75800424150029e-05</v>
      </c>
      <c r="CC32" s="200">
        <v>3</v>
      </c>
      <c r="CD32" s="114">
        <v>37.6885854165524</v>
      </c>
      <c r="CE32" s="114">
        <v>58.1412261296751</v>
      </c>
    </row>
    <row r="33" ht="44.05" customHeight="1">
      <c r="A33" t="s" s="199">
        <v>1</v>
      </c>
      <c r="B33" s="149">
        <v>29</v>
      </c>
      <c r="C33" t="s" s="198">
        <v>30</v>
      </c>
      <c r="D33" s="200">
        <v>0.666064608156675</v>
      </c>
      <c r="E33" s="200">
        <v>3.71280836969645e-05</v>
      </c>
      <c r="F33" s="200">
        <v>0.00114080985364934</v>
      </c>
      <c r="G33" s="200">
        <v>0.0324545017131914</v>
      </c>
      <c r="H33" s="200">
        <v>0.014798933144055</v>
      </c>
      <c r="I33" s="200">
        <v>0.06996313749078389</v>
      </c>
      <c r="J33" s="200">
        <v>7.04087432481399</v>
      </c>
      <c r="K33" s="200">
        <v>5.40222023306398</v>
      </c>
      <c r="L33" s="200">
        <v>0.0305283641989007</v>
      </c>
      <c r="M33" s="200">
        <v>0.0164017356403536</v>
      </c>
      <c r="N33" s="200">
        <v>0.0808490350951831</v>
      </c>
      <c r="O33" s="200">
        <v>0.0705949132801794</v>
      </c>
      <c r="P33" s="200">
        <v>0.010428423231144</v>
      </c>
      <c r="Q33" s="200">
        <v>0.0137079278623048</v>
      </c>
      <c r="R33" s="200">
        <v>0.00192773675895458</v>
      </c>
      <c r="S33" s="200">
        <v>0.00773628340467121</v>
      </c>
      <c r="T33" s="200">
        <v>0.127480380834448</v>
      </c>
      <c r="U33" s="200">
        <v>1.10767213044042</v>
      </c>
      <c r="V33" s="200">
        <v>0.0490698054770564</v>
      </c>
      <c r="W33" s="200">
        <v>1.71738778177001</v>
      </c>
      <c r="X33" s="200">
        <v>2.70111011653199</v>
      </c>
      <c r="Y33" s="200">
        <v>1.31396444595905</v>
      </c>
      <c r="Z33" s="200">
        <v>0.186808559218547</v>
      </c>
      <c r="AA33" s="200">
        <v>0.237967469431444</v>
      </c>
      <c r="AB33" s="200">
        <v>0.0144094583438814</v>
      </c>
      <c r="AC33" s="200">
        <v>3.77025941830972</v>
      </c>
      <c r="AD33" s="200">
        <v>0.00581393381807497</v>
      </c>
      <c r="AE33" s="200">
        <v>0.122188891791571</v>
      </c>
      <c r="AF33" s="200">
        <v>8.769548704857399</v>
      </c>
      <c r="AG33" s="200">
        <v>0.442585013579074</v>
      </c>
      <c r="AH33" s="200">
        <v>4.07932958535918</v>
      </c>
      <c r="AI33" s="200">
        <v>2.76884275701838</v>
      </c>
      <c r="AJ33" s="200">
        <v>1.65353527751978</v>
      </c>
      <c r="AK33" s="200">
        <v>0.788035650057986</v>
      </c>
      <c r="AL33" s="200">
        <v>0.15268623508949</v>
      </c>
      <c r="AM33" s="200">
        <v>0.84658686642609</v>
      </c>
      <c r="AN33" s="200">
        <v>1.34899149696674</v>
      </c>
      <c r="AO33" s="200">
        <v>0.356771738477496</v>
      </c>
      <c r="AP33" s="200">
        <v>0.733818721362248</v>
      </c>
      <c r="AQ33" s="200">
        <v>0.0223961272593284</v>
      </c>
      <c r="AR33" s="200">
        <v>0.0481909621583771</v>
      </c>
      <c r="AS33" s="200">
        <v>2.68880740259377</v>
      </c>
      <c r="AT33" s="200">
        <v>0.00145379509279239</v>
      </c>
      <c r="AU33" s="200">
        <v>0.0116018226742309</v>
      </c>
      <c r="AV33" s="200">
        <v>0.000892546702257645</v>
      </c>
      <c r="AW33" s="200">
        <v>0.000296916615623426</v>
      </c>
      <c r="AX33" s="200">
        <v>0.514327161121319</v>
      </c>
      <c r="AY33" s="200">
        <v>0.000316188172974775</v>
      </c>
      <c r="AZ33" s="200">
        <v>0.0297912005224735</v>
      </c>
      <c r="BA33" s="200">
        <v>0.0162674681377207</v>
      </c>
      <c r="BB33" s="200">
        <v>0.157117897572831</v>
      </c>
      <c r="BC33" s="200">
        <v>0.715799376330862</v>
      </c>
      <c r="BD33" s="200">
        <v>1.52872175639288</v>
      </c>
      <c r="BE33" s="200">
        <v>5.42376511972497</v>
      </c>
      <c r="BF33" s="200">
        <v>0.166156505210628</v>
      </c>
      <c r="BG33" s="200">
        <v>3.74460296997329</v>
      </c>
      <c r="BH33" s="200">
        <v>0.947958904930175</v>
      </c>
      <c r="BI33" s="200">
        <v>0.111433948335274</v>
      </c>
      <c r="BJ33" s="200">
        <v>0.00395895983891569</v>
      </c>
      <c r="BK33" s="200">
        <v>1.41594093037046</v>
      </c>
      <c r="BL33" s="200">
        <v>0.536756273049142</v>
      </c>
      <c r="BM33" s="200">
        <v>0.142913813134321</v>
      </c>
      <c r="BN33" s="200">
        <v>0.187252035267125</v>
      </c>
      <c r="BO33" s="200">
        <v>9.292437907218289</v>
      </c>
      <c r="BP33" s="200">
        <v>1.24935617234019</v>
      </c>
      <c r="BQ33" s="200">
        <v>0.0670014792195404</v>
      </c>
      <c r="BR33" s="200">
        <v>0.035178531609427</v>
      </c>
      <c r="BS33" s="200">
        <v>0.00445167505551703</v>
      </c>
      <c r="BT33" s="200">
        <v>0.270503294403163</v>
      </c>
      <c r="BU33" s="200">
        <v>0.253627196299049</v>
      </c>
      <c r="BV33" s="114">
        <v>76.3438688717587</v>
      </c>
      <c r="BW33" s="114">
        <v>1.44930012895984</v>
      </c>
      <c r="BX33" s="114">
        <v>1.54772868095778</v>
      </c>
      <c r="BY33" s="114">
        <v>0.258038290254015</v>
      </c>
      <c r="BZ33" s="114">
        <v>0.043022840607621</v>
      </c>
      <c r="CA33" s="114">
        <v>0.107638157270855</v>
      </c>
      <c r="CB33" s="114">
        <v>0.000321924925528848</v>
      </c>
      <c r="CC33" s="200">
        <v>37.7</v>
      </c>
      <c r="CD33" s="114">
        <v>41.1060500229756</v>
      </c>
      <c r="CE33" s="114">
        <v>117.449918894734</v>
      </c>
    </row>
    <row r="34" ht="32.05" customHeight="1">
      <c r="A34" t="s" s="199">
        <v>1</v>
      </c>
      <c r="B34" s="149">
        <v>30</v>
      </c>
      <c r="C34" t="s" s="198">
        <v>31</v>
      </c>
      <c r="D34" s="200">
        <v>0.224711844256511</v>
      </c>
      <c r="E34" s="200">
        <v>0.00805557404911845</v>
      </c>
      <c r="F34" s="200">
        <v>0.00017550901665926</v>
      </c>
      <c r="G34" s="200">
        <v>0.00728961111401233</v>
      </c>
      <c r="H34" s="200">
        <v>0.0151433552860307</v>
      </c>
      <c r="I34" s="200">
        <v>0.100854536121792</v>
      </c>
      <c r="J34" s="200">
        <v>6.18466487355737</v>
      </c>
      <c r="K34" s="200">
        <v>0.0980519313637918</v>
      </c>
      <c r="L34" s="200">
        <v>0.110705337593131</v>
      </c>
      <c r="M34" s="200">
        <v>0.0258618090812272</v>
      </c>
      <c r="N34" s="200">
        <v>0.00351394817203077</v>
      </c>
      <c r="O34" s="200">
        <v>0.0036262641284552</v>
      </c>
      <c r="P34" s="200">
        <v>0.000298218559909362</v>
      </c>
      <c r="Q34" s="200">
        <v>0.0117643847831409</v>
      </c>
      <c r="R34" s="200">
        <v>0.000767538008761827</v>
      </c>
      <c r="S34" s="200">
        <v>0.00179949420652165</v>
      </c>
      <c r="T34" s="200">
        <v>0.0501518951921492</v>
      </c>
      <c r="U34" s="200">
        <v>0.0917789983495082</v>
      </c>
      <c r="V34" s="200">
        <v>0.00270402318111589</v>
      </c>
      <c r="W34" s="200">
        <v>0.0876887258080063</v>
      </c>
      <c r="X34" s="200">
        <v>0.0490259656818959</v>
      </c>
      <c r="Y34" s="200">
        <v>0.0765771054960928</v>
      </c>
      <c r="Z34" s="200">
        <v>0.0146761324522291</v>
      </c>
      <c r="AA34" s="200">
        <v>0.0175277113317665</v>
      </c>
      <c r="AB34" s="200">
        <v>0.00181300244480079</v>
      </c>
      <c r="AC34" s="200">
        <v>0.917318596478822</v>
      </c>
      <c r="AD34" s="200">
        <v>0.00672021842994517</v>
      </c>
      <c r="AE34" s="200">
        <v>0.07964537476119329</v>
      </c>
      <c r="AF34" s="200">
        <v>0.0606839772265252</v>
      </c>
      <c r="AG34" s="200">
        <v>1.36835910509915</v>
      </c>
      <c r="AH34" s="200">
        <v>5.4307752439089</v>
      </c>
      <c r="AI34" s="200">
        <v>5.22318404968691</v>
      </c>
      <c r="AJ34" s="200">
        <v>0.41156863915555</v>
      </c>
      <c r="AK34" s="200">
        <v>0.338585305149551</v>
      </c>
      <c r="AL34" s="200">
        <v>0.215525081537475</v>
      </c>
      <c r="AM34" s="200">
        <v>0.221188794202293</v>
      </c>
      <c r="AN34" s="200">
        <v>0.12396028031446</v>
      </c>
      <c r="AO34" s="200">
        <v>1.726596524796</v>
      </c>
      <c r="AP34" s="200">
        <v>0.130547132754248</v>
      </c>
      <c r="AQ34" s="200">
        <v>0.0167099712972572</v>
      </c>
      <c r="AR34" s="200">
        <v>0.0213329661828085</v>
      </c>
      <c r="AS34" s="200">
        <v>0.989288860456682</v>
      </c>
      <c r="AT34" s="200">
        <v>0.00285617595188341</v>
      </c>
      <c r="AU34" s="200">
        <v>0.00285883647872748</v>
      </c>
      <c r="AV34" s="200">
        <v>0.00295537036260219</v>
      </c>
      <c r="AW34" s="200">
        <v>0.000475618081818911</v>
      </c>
      <c r="AX34" s="200">
        <v>0.0211836355191655</v>
      </c>
      <c r="AY34" s="200">
        <v>0.000518413451701938</v>
      </c>
      <c r="AZ34" s="200">
        <v>0.0201529697826493</v>
      </c>
      <c r="BA34" s="200">
        <v>0.009759458001465941</v>
      </c>
      <c r="BB34" s="200">
        <v>0.030731611179729</v>
      </c>
      <c r="BC34" s="200">
        <v>0.274178816989324</v>
      </c>
      <c r="BD34" s="200">
        <v>1.5506072983693</v>
      </c>
      <c r="BE34" s="200">
        <v>1.02829704795724</v>
      </c>
      <c r="BF34" s="200">
        <v>0.0139517972474521</v>
      </c>
      <c r="BG34" s="200">
        <v>0.269303483959108</v>
      </c>
      <c r="BH34" s="200">
        <v>0.0655851437634529</v>
      </c>
      <c r="BI34" s="200">
        <v>0.757148590818354</v>
      </c>
      <c r="BJ34" s="200">
        <v>0.0171929241727138</v>
      </c>
      <c r="BK34" s="200">
        <v>0.133710637176098</v>
      </c>
      <c r="BL34" s="200">
        <v>0.253306495001714</v>
      </c>
      <c r="BM34" s="200">
        <v>0.0315249987412863</v>
      </c>
      <c r="BN34" s="200">
        <v>0.00588606182749171</v>
      </c>
      <c r="BO34" s="200">
        <v>0.404806888904854</v>
      </c>
      <c r="BP34" s="200">
        <v>0.133735325398415</v>
      </c>
      <c r="BQ34" s="200">
        <v>0.00257832898541119</v>
      </c>
      <c r="BR34" s="200">
        <v>0.0114973057187851</v>
      </c>
      <c r="BS34" s="200">
        <v>0.00248790833693185</v>
      </c>
      <c r="BT34" s="200">
        <v>0.203400816032689</v>
      </c>
      <c r="BU34" s="200">
        <v>0.07603813169694</v>
      </c>
      <c r="BV34" s="114">
        <v>29.7979480005811</v>
      </c>
      <c r="BW34" s="114">
        <v>0.400373617198764</v>
      </c>
      <c r="BX34" s="114">
        <v>0.634516068475798</v>
      </c>
      <c r="BY34" s="114">
        <v>151.208170658642</v>
      </c>
      <c r="BZ34" s="114">
        <v>8.45995898789907</v>
      </c>
      <c r="CA34" s="114">
        <v>29.647718748723</v>
      </c>
      <c r="CB34" s="114">
        <v>0.000105200164144084</v>
      </c>
      <c r="CC34" s="200">
        <v>0.4</v>
      </c>
      <c r="CD34" s="114">
        <v>190.750843281103</v>
      </c>
      <c r="CE34" s="114">
        <v>220.548791281684</v>
      </c>
    </row>
    <row r="35" ht="44.05" customHeight="1">
      <c r="A35" t="s" s="199">
        <v>1</v>
      </c>
      <c r="B35" s="149">
        <v>31</v>
      </c>
      <c r="C35" t="s" s="198">
        <v>32</v>
      </c>
      <c r="D35" s="200">
        <v>0.9016016245458069</v>
      </c>
      <c r="E35" s="200">
        <v>0.00490198322433835</v>
      </c>
      <c r="F35" s="200">
        <v>0.00017494060390735</v>
      </c>
      <c r="G35" s="200">
        <v>0.00604152391669673</v>
      </c>
      <c r="H35" s="200">
        <v>0.0143196668986968</v>
      </c>
      <c r="I35" s="200">
        <v>0.865660896316247</v>
      </c>
      <c r="J35" s="200">
        <v>9.89816380322238</v>
      </c>
      <c r="K35" s="200">
        <v>0.54424437851345</v>
      </c>
      <c r="L35" s="200">
        <v>1.30456617629503</v>
      </c>
      <c r="M35" s="200">
        <v>0.0241228869585144</v>
      </c>
      <c r="N35" s="200">
        <v>0.00391409578123424</v>
      </c>
      <c r="O35" s="200">
        <v>0.00384545572381288</v>
      </c>
      <c r="P35" s="200">
        <v>0.00056560939558747</v>
      </c>
      <c r="Q35" s="200">
        <v>0.00746916004973363</v>
      </c>
      <c r="R35" s="200">
        <v>0.00063790555347225</v>
      </c>
      <c r="S35" s="200">
        <v>0.00154857504869017</v>
      </c>
      <c r="T35" s="200">
        <v>0.162507511024599</v>
      </c>
      <c r="U35" s="200">
        <v>0.11558453231841</v>
      </c>
      <c r="V35" s="200">
        <v>0.0030705668230072</v>
      </c>
      <c r="W35" s="200">
        <v>0.09511442016516219</v>
      </c>
      <c r="X35" s="200">
        <v>0.272122189256725</v>
      </c>
      <c r="Y35" s="200">
        <v>0.0767921414896503</v>
      </c>
      <c r="Z35" s="200">
        <v>0.0142554159497407</v>
      </c>
      <c r="AA35" s="200">
        <v>0.0167564210179958</v>
      </c>
      <c r="AB35" s="200">
        <v>0.00148371373024055</v>
      </c>
      <c r="AC35" s="200">
        <v>1.77246912668541</v>
      </c>
      <c r="AD35" s="200">
        <v>0.00484097128096944</v>
      </c>
      <c r="AE35" s="200">
        <v>0.07926880930716571</v>
      </c>
      <c r="AF35" s="200">
        <v>0.129030459082578</v>
      </c>
      <c r="AG35" s="200">
        <v>0.802896236024637</v>
      </c>
      <c r="AH35" s="200">
        <v>3.16757613359009</v>
      </c>
      <c r="AI35" s="200">
        <v>3.54894189585898</v>
      </c>
      <c r="AJ35" s="200">
        <v>0.46856104486228</v>
      </c>
      <c r="AK35" s="200">
        <v>0.278963723379436</v>
      </c>
      <c r="AL35" s="200">
        <v>0.0240430419886887</v>
      </c>
      <c r="AM35" s="200">
        <v>0.135183453802992</v>
      </c>
      <c r="AN35" s="200">
        <v>0.0828713170181954</v>
      </c>
      <c r="AO35" s="200">
        <v>11.244389090944</v>
      </c>
      <c r="AP35" s="200">
        <v>0.457739776697208</v>
      </c>
      <c r="AQ35" s="200">
        <v>0.0133041871704169</v>
      </c>
      <c r="AR35" s="200">
        <v>0.0160642103601828</v>
      </c>
      <c r="AS35" s="200">
        <v>24.2443732230125</v>
      </c>
      <c r="AT35" s="200">
        <v>0.00252098035987375</v>
      </c>
      <c r="AU35" s="200">
        <v>0.00249222444528557</v>
      </c>
      <c r="AV35" s="200">
        <v>0.00126591978044452</v>
      </c>
      <c r="AW35" s="200">
        <v>0.00020929355572466</v>
      </c>
      <c r="AX35" s="200">
        <v>0.0226550669866946</v>
      </c>
      <c r="AY35" s="200">
        <v>0.000437239293590641</v>
      </c>
      <c r="AZ35" s="200">
        <v>0.0189297194196299</v>
      </c>
      <c r="BA35" s="200">
        <v>0.009151826601340471</v>
      </c>
      <c r="BB35" s="200">
        <v>0.0283690160696117</v>
      </c>
      <c r="BC35" s="200">
        <v>0.199807158319363</v>
      </c>
      <c r="BD35" s="200">
        <v>0.404379557441267</v>
      </c>
      <c r="BE35" s="200">
        <v>0.793019080232846</v>
      </c>
      <c r="BF35" s="200">
        <v>0.0124770097767585</v>
      </c>
      <c r="BG35" s="200">
        <v>0.242124195910771</v>
      </c>
      <c r="BH35" s="200">
        <v>0.0566110424927868</v>
      </c>
      <c r="BI35" s="200">
        <v>1.41934655007751</v>
      </c>
      <c r="BJ35" s="200">
        <v>0.103909416189447</v>
      </c>
      <c r="BK35" s="200">
        <v>0.19507912088254</v>
      </c>
      <c r="BL35" s="200">
        <v>0.194954466070802</v>
      </c>
      <c r="BM35" s="200">
        <v>0.020854639419233</v>
      </c>
      <c r="BN35" s="200">
        <v>0.00663832914510868</v>
      </c>
      <c r="BO35" s="200">
        <v>0.586185346482758</v>
      </c>
      <c r="BP35" s="200">
        <v>0.154893958930075</v>
      </c>
      <c r="BQ35" s="200">
        <v>0.00276182455466927</v>
      </c>
      <c r="BR35" s="200">
        <v>0.009648140893647709</v>
      </c>
      <c r="BS35" s="200">
        <v>0.00206843240320632</v>
      </c>
      <c r="BT35" s="200">
        <v>0.166692080465618</v>
      </c>
      <c r="BU35" s="200">
        <v>0.104321468192656</v>
      </c>
      <c r="BV35" s="114">
        <v>65.57178539928211</v>
      </c>
      <c r="BW35" s="114">
        <v>0.100071759577755</v>
      </c>
      <c r="BX35" s="114">
        <v>0.00265409073120494</v>
      </c>
      <c r="BY35" s="114">
        <v>48.8187965198066</v>
      </c>
      <c r="BZ35" s="114">
        <v>29.8012398353759</v>
      </c>
      <c r="CA35" s="114">
        <v>46.8593072641298</v>
      </c>
      <c r="CB35" s="114">
        <v>-0.000151308189141858</v>
      </c>
      <c r="CC35" s="200">
        <v>3.3</v>
      </c>
      <c r="CD35" s="114">
        <v>128.881918161432</v>
      </c>
      <c r="CE35" s="114">
        <v>194.453703560714</v>
      </c>
    </row>
    <row r="36" ht="32.05" customHeight="1">
      <c r="A36" t="s" s="199">
        <v>1</v>
      </c>
      <c r="B36" s="149">
        <v>32</v>
      </c>
      <c r="C36" t="s" s="198">
        <v>33</v>
      </c>
      <c r="D36" s="200">
        <v>2.22397786093582</v>
      </c>
      <c r="E36" s="200">
        <v>0.11207973139703</v>
      </c>
      <c r="F36" s="200">
        <v>0.00536161021719669</v>
      </c>
      <c r="G36" s="200">
        <v>0.038647369260252</v>
      </c>
      <c r="H36" s="200">
        <v>0.136381713067888</v>
      </c>
      <c r="I36" s="200">
        <v>1.00105235116998</v>
      </c>
      <c r="J36" s="200">
        <v>57.5279592532015</v>
      </c>
      <c r="K36" s="200">
        <v>3.65052575424931</v>
      </c>
      <c r="L36" s="200">
        <v>1.22137682249662</v>
      </c>
      <c r="M36" s="200">
        <v>0.430359434089932</v>
      </c>
      <c r="N36" s="200">
        <v>0.0729043603070033</v>
      </c>
      <c r="O36" s="200">
        <v>0.0361008304053646</v>
      </c>
      <c r="P36" s="200">
        <v>0.0121959900010821</v>
      </c>
      <c r="Q36" s="200">
        <v>0.233929517724375</v>
      </c>
      <c r="R36" s="200">
        <v>0.008715978559040679</v>
      </c>
      <c r="S36" s="200">
        <v>0.016252581535972</v>
      </c>
      <c r="T36" s="200">
        <v>0.415885350055519</v>
      </c>
      <c r="U36" s="200">
        <v>1.24654419034189</v>
      </c>
      <c r="V36" s="200">
        <v>0.0486477207483083</v>
      </c>
      <c r="W36" s="200">
        <v>1.29814315906903</v>
      </c>
      <c r="X36" s="200">
        <v>1.82526287712465</v>
      </c>
      <c r="Y36" s="200">
        <v>0.743251018972008</v>
      </c>
      <c r="Z36" s="200">
        <v>0.183615882297507</v>
      </c>
      <c r="AA36" s="200">
        <v>0.340384694502235</v>
      </c>
      <c r="AB36" s="200">
        <v>0.0493088591644025</v>
      </c>
      <c r="AC36" s="200">
        <v>14.3743078085205</v>
      </c>
      <c r="AD36" s="200">
        <v>0.08799920925397681</v>
      </c>
      <c r="AE36" s="200">
        <v>1.78836710065806</v>
      </c>
      <c r="AF36" s="200">
        <v>0.333851328572184</v>
      </c>
      <c r="AG36" s="200">
        <v>30.1454908412123</v>
      </c>
      <c r="AH36" s="200">
        <v>103.259815965537</v>
      </c>
      <c r="AI36" s="200">
        <v>121.879287506393</v>
      </c>
      <c r="AJ36" s="200">
        <v>3.55102394210217</v>
      </c>
      <c r="AK36" s="200">
        <v>2.30352511850166</v>
      </c>
      <c r="AL36" s="200">
        <v>2.02514368105578</v>
      </c>
      <c r="AM36" s="200">
        <v>1.05383270413989</v>
      </c>
      <c r="AN36" s="200">
        <v>0.977562813160295</v>
      </c>
      <c r="AO36" s="200">
        <v>16.385951511466</v>
      </c>
      <c r="AP36" s="200">
        <v>0.906647842132546</v>
      </c>
      <c r="AQ36" s="200">
        <v>0.0956240878224526</v>
      </c>
      <c r="AR36" s="200">
        <v>0.171747183292004</v>
      </c>
      <c r="AS36" s="200">
        <v>8.70071250841616</v>
      </c>
      <c r="AT36" s="200">
        <v>0.012065630427681</v>
      </c>
      <c r="AU36" s="200">
        <v>0.0146332499063931</v>
      </c>
      <c r="AV36" s="200">
        <v>0.0253292457249533</v>
      </c>
      <c r="AW36" s="200">
        <v>0.0204250656105179</v>
      </c>
      <c r="AX36" s="200">
        <v>0.202626903821247</v>
      </c>
      <c r="AY36" s="200">
        <v>0.00277836131904138</v>
      </c>
      <c r="AZ36" s="200">
        <v>0.201580944744056</v>
      </c>
      <c r="BA36" s="200">
        <v>0.061460469444179</v>
      </c>
      <c r="BB36" s="200">
        <v>0.163132711415859</v>
      </c>
      <c r="BC36" s="200">
        <v>1.05709112496533</v>
      </c>
      <c r="BD36" s="200">
        <v>14.749333937531</v>
      </c>
      <c r="BE36" s="200">
        <v>9.524827662204689</v>
      </c>
      <c r="BF36" s="200">
        <v>0.114362514442288</v>
      </c>
      <c r="BG36" s="200">
        <v>2.38554314108485</v>
      </c>
      <c r="BH36" s="200">
        <v>0.320945605003145</v>
      </c>
      <c r="BI36" s="200">
        <v>6.97604705393129</v>
      </c>
      <c r="BJ36" s="200">
        <v>0.168397713281674</v>
      </c>
      <c r="BK36" s="200">
        <v>1.04187764097278</v>
      </c>
      <c r="BL36" s="200">
        <v>2.65227170867107</v>
      </c>
      <c r="BM36" s="200">
        <v>0.306287245666761</v>
      </c>
      <c r="BN36" s="200">
        <v>0.0322069511782092</v>
      </c>
      <c r="BO36" s="200">
        <v>3.24175370679013</v>
      </c>
      <c r="BP36" s="200">
        <v>1.24527793314763</v>
      </c>
      <c r="BQ36" s="200">
        <v>0.0103583221392988</v>
      </c>
      <c r="BR36" s="200">
        <v>0.0579316323280463</v>
      </c>
      <c r="BS36" s="200">
        <v>0.017352392079825</v>
      </c>
      <c r="BT36" s="200">
        <v>1.19276545199168</v>
      </c>
      <c r="BU36" s="200">
        <v>0.540232551397282</v>
      </c>
      <c r="BV36" s="114">
        <v>427.258652934351</v>
      </c>
      <c r="BW36" s="114">
        <v>4.92025132121524</v>
      </c>
      <c r="BX36" s="114">
        <v>0.198919472811535</v>
      </c>
      <c r="BY36" s="114">
        <v>70.0237040210246</v>
      </c>
      <c r="BZ36" s="114">
        <v>9.724337360360449</v>
      </c>
      <c r="CA36" s="114">
        <v>21.6248535741504</v>
      </c>
      <c r="CB36" s="114">
        <v>0.0011776533291217</v>
      </c>
      <c r="CC36" s="200">
        <v>3.2</v>
      </c>
      <c r="CD36" s="114">
        <v>109.693243402891</v>
      </c>
      <c r="CE36" s="114">
        <v>536.951896337242</v>
      </c>
    </row>
    <row r="37" ht="20.05" customHeight="1">
      <c r="A37" t="s" s="199">
        <v>1</v>
      </c>
      <c r="B37" s="149">
        <v>33</v>
      </c>
      <c r="C37" t="s" s="198">
        <v>34</v>
      </c>
      <c r="D37" s="200">
        <v>2.30504237045252</v>
      </c>
      <c r="E37" s="200">
        <v>0.201975564248109</v>
      </c>
      <c r="F37" s="200">
        <v>0.0895732840024915</v>
      </c>
      <c r="G37" s="200">
        <v>0.129267094976526</v>
      </c>
      <c r="H37" s="200">
        <v>0.175626012502401</v>
      </c>
      <c r="I37" s="200">
        <v>0.764523591577304</v>
      </c>
      <c r="J37" s="200">
        <v>9.884426481820309</v>
      </c>
      <c r="K37" s="200">
        <v>3.56784925595667</v>
      </c>
      <c r="L37" s="200">
        <v>0.44956201006733</v>
      </c>
      <c r="M37" s="200">
        <v>0.268319539777078</v>
      </c>
      <c r="N37" s="200">
        <v>0.625147269508064</v>
      </c>
      <c r="O37" s="200">
        <v>0.153078648314445</v>
      </c>
      <c r="P37" s="200">
        <v>0.0936721180380618</v>
      </c>
      <c r="Q37" s="200">
        <v>0.150752097092472</v>
      </c>
      <c r="R37" s="200">
        <v>0.0192281003932767</v>
      </c>
      <c r="S37" s="200">
        <v>0.0415322728542709</v>
      </c>
      <c r="T37" s="200">
        <v>1.51732529012003</v>
      </c>
      <c r="U37" s="200">
        <v>6.38103270781678</v>
      </c>
      <c r="V37" s="200">
        <v>0.120542902978804</v>
      </c>
      <c r="W37" s="200">
        <v>3.07784422358719</v>
      </c>
      <c r="X37" s="200">
        <v>1.78392462797834</v>
      </c>
      <c r="Y37" s="200">
        <v>3.28028485360747</v>
      </c>
      <c r="Z37" s="200">
        <v>0.815650189304593</v>
      </c>
      <c r="AA37" s="200">
        <v>1.42945885624838</v>
      </c>
      <c r="AB37" s="200">
        <v>0.0594176528055831</v>
      </c>
      <c r="AC37" s="200">
        <v>1.99074906338049</v>
      </c>
      <c r="AD37" s="200">
        <v>0.008875730234489289</v>
      </c>
      <c r="AE37" s="200">
        <v>0.280056793308317</v>
      </c>
      <c r="AF37" s="200">
        <v>0.844734934034265</v>
      </c>
      <c r="AG37" s="200">
        <v>1.76999254459992</v>
      </c>
      <c r="AH37" s="200">
        <v>5.8976873402576</v>
      </c>
      <c r="AI37" s="200">
        <v>8.239300850345391</v>
      </c>
      <c r="AJ37" s="200">
        <v>3.83627841985141</v>
      </c>
      <c r="AK37" s="200">
        <v>4.78295413335203</v>
      </c>
      <c r="AL37" s="200">
        <v>0.73509742416492</v>
      </c>
      <c r="AM37" s="200">
        <v>3.95119668048138</v>
      </c>
      <c r="AN37" s="200">
        <v>4.22585356412672</v>
      </c>
      <c r="AO37" s="200">
        <v>2.50536936872152</v>
      </c>
      <c r="AP37" s="200">
        <v>0.626024876406576</v>
      </c>
      <c r="AQ37" s="200">
        <v>0.112690073252363</v>
      </c>
      <c r="AR37" s="200">
        <v>0.426848018669932</v>
      </c>
      <c r="AS37" s="200">
        <v>1.64707651786751</v>
      </c>
      <c r="AT37" s="200">
        <v>0.0563453014117428</v>
      </c>
      <c r="AU37" s="200">
        <v>0.17765070670457</v>
      </c>
      <c r="AV37" s="200">
        <v>0.0394231620653274</v>
      </c>
      <c r="AW37" s="200">
        <v>0.00677552612202833</v>
      </c>
      <c r="AX37" s="200">
        <v>0.21325548571313</v>
      </c>
      <c r="AY37" s="200">
        <v>0.00677667303172828</v>
      </c>
      <c r="AZ37" s="200">
        <v>0.217401836266135</v>
      </c>
      <c r="BA37" s="200">
        <v>0.116253301189831</v>
      </c>
      <c r="BB37" s="200">
        <v>0.302990505773685</v>
      </c>
      <c r="BC37" s="200">
        <v>1.52515906347495</v>
      </c>
      <c r="BD37" s="200">
        <v>0.531012692351627</v>
      </c>
      <c r="BE37" s="200">
        <v>4.82087201051129</v>
      </c>
      <c r="BF37" s="200">
        <v>0.0852260939791076</v>
      </c>
      <c r="BG37" s="200">
        <v>1.99960562165595</v>
      </c>
      <c r="BH37" s="200">
        <v>0.624682372940483</v>
      </c>
      <c r="BI37" s="200">
        <v>0.957601442642939</v>
      </c>
      <c r="BJ37" s="200">
        <v>0.0180937222155806</v>
      </c>
      <c r="BK37" s="200">
        <v>1.48450017919753</v>
      </c>
      <c r="BL37" s="200">
        <v>4.96322406340409</v>
      </c>
      <c r="BM37" s="200">
        <v>0.607453499756328</v>
      </c>
      <c r="BN37" s="200">
        <v>0.06864171771909409</v>
      </c>
      <c r="BO37" s="200">
        <v>10.2976743412507</v>
      </c>
      <c r="BP37" s="200">
        <v>2.7882979353704</v>
      </c>
      <c r="BQ37" s="200">
        <v>0.0391028295809341</v>
      </c>
      <c r="BR37" s="200">
        <v>0.262101468608535</v>
      </c>
      <c r="BS37" s="200">
        <v>0.0420275909042623</v>
      </c>
      <c r="BT37" s="200">
        <v>5.25784763014147</v>
      </c>
      <c r="BU37" s="200">
        <v>1.14971278946805</v>
      </c>
      <c r="BV37" s="114">
        <v>117.925552912535</v>
      </c>
      <c r="BW37" s="114">
        <v>119.927536886540</v>
      </c>
      <c r="BX37" s="114">
        <v>1.77713974529351</v>
      </c>
      <c r="BY37" s="114">
        <v>16.1905286176707</v>
      </c>
      <c r="BZ37" s="114">
        <v>1.81258155936148</v>
      </c>
      <c r="CA37" s="114">
        <v>5.57807353062822</v>
      </c>
      <c r="CB37" s="114">
        <v>1.4218651423231</v>
      </c>
      <c r="CC37" s="200">
        <v>60.6</v>
      </c>
      <c r="CD37" s="114">
        <v>207.307725481817</v>
      </c>
      <c r="CE37" s="114">
        <v>325.233278394352</v>
      </c>
    </row>
    <row r="38" ht="20.05" customHeight="1">
      <c r="A38" t="s" s="199">
        <v>1</v>
      </c>
      <c r="B38" s="149">
        <v>34</v>
      </c>
      <c r="C38" t="s" s="198">
        <v>35</v>
      </c>
      <c r="D38" s="200">
        <v>0.864251980581564</v>
      </c>
      <c r="E38" s="200">
        <v>0.141257040189726</v>
      </c>
      <c r="F38" s="200">
        <v>0.0257686521756484</v>
      </c>
      <c r="G38" s="200">
        <v>0.0789946163848424</v>
      </c>
      <c r="H38" s="200">
        <v>0.0807409560957969</v>
      </c>
      <c r="I38" s="200">
        <v>0.436650091437465</v>
      </c>
      <c r="J38" s="200">
        <v>7.05832912875619</v>
      </c>
      <c r="K38" s="200">
        <v>4.09811920599534</v>
      </c>
      <c r="L38" s="200">
        <v>0.266309006521494</v>
      </c>
      <c r="M38" s="200">
        <v>0.146075446465924</v>
      </c>
      <c r="N38" s="200">
        <v>0.334763112206487</v>
      </c>
      <c r="O38" s="200">
        <v>0.07835555247349681</v>
      </c>
      <c r="P38" s="200">
        <v>0.116017473489186</v>
      </c>
      <c r="Q38" s="200">
        <v>0.0698401573163682</v>
      </c>
      <c r="R38" s="200">
        <v>0.0120986959955719</v>
      </c>
      <c r="S38" s="200">
        <v>0.0237557315529932</v>
      </c>
      <c r="T38" s="200">
        <v>0.449718567027414</v>
      </c>
      <c r="U38" s="200">
        <v>3.11952755016722</v>
      </c>
      <c r="V38" s="200">
        <v>0.0625015833105735</v>
      </c>
      <c r="W38" s="200">
        <v>1.86644808658122</v>
      </c>
      <c r="X38" s="200">
        <v>2.04905960299767</v>
      </c>
      <c r="Y38" s="200">
        <v>2.3031574860833</v>
      </c>
      <c r="Z38" s="200">
        <v>0.425859778533222</v>
      </c>
      <c r="AA38" s="200">
        <v>0.805502146926609</v>
      </c>
      <c r="AB38" s="200">
        <v>0.0474049480934438</v>
      </c>
      <c r="AC38" s="200">
        <v>1.16563177079115</v>
      </c>
      <c r="AD38" s="200">
        <v>0.00528697892889442</v>
      </c>
      <c r="AE38" s="200">
        <v>0.21053236142763</v>
      </c>
      <c r="AF38" s="200">
        <v>1.16488839331476</v>
      </c>
      <c r="AG38" s="200">
        <v>1.05982106908204</v>
      </c>
      <c r="AH38" s="200">
        <v>4.00132311079112</v>
      </c>
      <c r="AI38" s="200">
        <v>6.02964778127268</v>
      </c>
      <c r="AJ38" s="200">
        <v>3.35716253819357</v>
      </c>
      <c r="AK38" s="200">
        <v>6.80390339837895</v>
      </c>
      <c r="AL38" s="200">
        <v>0.5575882067214351</v>
      </c>
      <c r="AM38" s="200">
        <v>3.25129696541809</v>
      </c>
      <c r="AN38" s="200">
        <v>6.13920578359271</v>
      </c>
      <c r="AO38" s="200">
        <v>1.59598381653804</v>
      </c>
      <c r="AP38" s="200">
        <v>0.588360305291405</v>
      </c>
      <c r="AQ38" s="200">
        <v>0.0614589139656087</v>
      </c>
      <c r="AR38" s="200">
        <v>0.361373336165547</v>
      </c>
      <c r="AS38" s="200">
        <v>1.06964352797287</v>
      </c>
      <c r="AT38" s="200">
        <v>0.0168466240909144</v>
      </c>
      <c r="AU38" s="200">
        <v>0.0455365845907715</v>
      </c>
      <c r="AV38" s="200">
        <v>0.0111921179155425</v>
      </c>
      <c r="AW38" s="200">
        <v>0.0146584963599171</v>
      </c>
      <c r="AX38" s="200">
        <v>0.095819464495946</v>
      </c>
      <c r="AY38" s="200">
        <v>0.00616088957477561</v>
      </c>
      <c r="AZ38" s="200">
        <v>0.160957470903832</v>
      </c>
      <c r="BA38" s="200">
        <v>0.0382387680171996</v>
      </c>
      <c r="BB38" s="200">
        <v>0.131085463026683</v>
      </c>
      <c r="BC38" s="200">
        <v>1.13018481419105</v>
      </c>
      <c r="BD38" s="200">
        <v>0.437691765523093</v>
      </c>
      <c r="BE38" s="200">
        <v>3.02518993740922</v>
      </c>
      <c r="BF38" s="200">
        <v>0.0488171143186586</v>
      </c>
      <c r="BG38" s="200">
        <v>1.49735399502682</v>
      </c>
      <c r="BH38" s="200">
        <v>0.445993700969208</v>
      </c>
      <c r="BI38" s="200">
        <v>0.462388815672839</v>
      </c>
      <c r="BJ38" s="200">
        <v>0.0133847390531325</v>
      </c>
      <c r="BK38" s="200">
        <v>0.9725042346324489</v>
      </c>
      <c r="BL38" s="200">
        <v>2.69320641869237</v>
      </c>
      <c r="BM38" s="200">
        <v>0.35462720855718</v>
      </c>
      <c r="BN38" s="200">
        <v>0.0435667039190395</v>
      </c>
      <c r="BO38" s="200">
        <v>6.58800363375033</v>
      </c>
      <c r="BP38" s="200">
        <v>3.11513113513187</v>
      </c>
      <c r="BQ38" s="200">
        <v>0.0259336115800634</v>
      </c>
      <c r="BR38" s="200">
        <v>0.08142089440764</v>
      </c>
      <c r="BS38" s="200">
        <v>0.0236570058137095</v>
      </c>
      <c r="BT38" s="200">
        <v>2.90262677404512</v>
      </c>
      <c r="BU38" s="200">
        <v>0.934625486280387</v>
      </c>
      <c r="BV38" s="114">
        <v>87.700418723155</v>
      </c>
      <c r="BW38" s="114">
        <v>266.415020678187</v>
      </c>
      <c r="BX38" s="114">
        <v>7.70407962006179</v>
      </c>
      <c r="BY38" s="114">
        <v>4.11725037316965</v>
      </c>
      <c r="BZ38" s="114">
        <v>0.340156209485067</v>
      </c>
      <c r="CA38" s="114">
        <v>1.42684037128733</v>
      </c>
      <c r="CB38" s="114">
        <v>0.206717910551031</v>
      </c>
      <c r="CC38" s="200">
        <v>64.3</v>
      </c>
      <c r="CD38" s="114">
        <v>344.510065162742</v>
      </c>
      <c r="CE38" s="114">
        <v>432.210483885897</v>
      </c>
    </row>
    <row r="39" ht="20.05" customHeight="1">
      <c r="A39" t="s" s="199">
        <v>1</v>
      </c>
      <c r="B39" s="149">
        <v>35</v>
      </c>
      <c r="C39" t="s" s="198">
        <v>36</v>
      </c>
      <c r="D39" s="200">
        <v>0.0684998874042782</v>
      </c>
      <c r="E39" s="200">
        <v>0.00222555901893924</v>
      </c>
      <c r="F39" s="200">
        <v>2.79187091943041e-05</v>
      </c>
      <c r="G39" s="200">
        <v>0.00255155328138831</v>
      </c>
      <c r="H39" s="200">
        <v>0.00139513134485889</v>
      </c>
      <c r="I39" s="200">
        <v>0.357175254260661</v>
      </c>
      <c r="J39" s="200">
        <v>3.5415716200388</v>
      </c>
      <c r="K39" s="200">
        <v>0.123877453275633</v>
      </c>
      <c r="L39" s="200">
        <v>0.120964261854488</v>
      </c>
      <c r="M39" s="200">
        <v>0.0887525100677069</v>
      </c>
      <c r="N39" s="200">
        <v>0.0117364669638749</v>
      </c>
      <c r="O39" s="200">
        <v>0.0553412538200914</v>
      </c>
      <c r="P39" s="200">
        <v>0.00103832066648655</v>
      </c>
      <c r="Q39" s="200">
        <v>0.00263840475666755</v>
      </c>
      <c r="R39" s="200">
        <v>0.00228550239207516</v>
      </c>
      <c r="S39" s="200">
        <v>0.00385378044274136</v>
      </c>
      <c r="T39" s="200">
        <v>0.564789416839484</v>
      </c>
      <c r="U39" s="200">
        <v>0.587275858751925</v>
      </c>
      <c r="V39" s="200">
        <v>0.00800857023229519</v>
      </c>
      <c r="W39" s="200">
        <v>0.187632161588202</v>
      </c>
      <c r="X39" s="200">
        <v>0.0619387266378166</v>
      </c>
      <c r="Y39" s="200">
        <v>0.221577455376552</v>
      </c>
      <c r="Z39" s="200">
        <v>0.035452004499022</v>
      </c>
      <c r="AA39" s="200">
        <v>0.0326572323267388</v>
      </c>
      <c r="AB39" s="200">
        <v>0.000846465388350696</v>
      </c>
      <c r="AC39" s="200">
        <v>0.22430897092978</v>
      </c>
      <c r="AD39" s="200">
        <v>0.000864992163478457</v>
      </c>
      <c r="AE39" s="200">
        <v>0.0279046632609885</v>
      </c>
      <c r="AF39" s="200">
        <v>0.130892823205554</v>
      </c>
      <c r="AG39" s="200">
        <v>0.0294899685285959</v>
      </c>
      <c r="AH39" s="200">
        <v>0.466157673548817</v>
      </c>
      <c r="AI39" s="200">
        <v>2.20546747274636</v>
      </c>
      <c r="AJ39" s="200">
        <v>0.613049117745864</v>
      </c>
      <c r="AK39" s="200">
        <v>0.808570938472196</v>
      </c>
      <c r="AL39" s="200">
        <v>0.0211113611476463</v>
      </c>
      <c r="AM39" s="200">
        <v>0.392721587287271</v>
      </c>
      <c r="AN39" s="200">
        <v>0.275294451999788</v>
      </c>
      <c r="AO39" s="200">
        <v>0.232145151644383</v>
      </c>
      <c r="AP39" s="200">
        <v>0.0469220350437632</v>
      </c>
      <c r="AQ39" s="200">
        <v>0.0181299941419018</v>
      </c>
      <c r="AR39" s="200">
        <v>0.054670773538598</v>
      </c>
      <c r="AS39" s="200">
        <v>0.491210173973884</v>
      </c>
      <c r="AT39" s="200">
        <v>0.00605985500058419</v>
      </c>
      <c r="AU39" s="200">
        <v>0.00707797937944063</v>
      </c>
      <c r="AV39" s="200">
        <v>0.00443154006373121</v>
      </c>
      <c r="AW39" s="200">
        <v>0.000593947609267751</v>
      </c>
      <c r="AX39" s="200">
        <v>0.0359464550689932</v>
      </c>
      <c r="AY39" s="200">
        <v>0.00115818927537104</v>
      </c>
      <c r="AZ39" s="200">
        <v>0.0333446769070723</v>
      </c>
      <c r="BA39" s="200">
        <v>0.0101826565657129</v>
      </c>
      <c r="BB39" s="200">
        <v>0.0463776632220205</v>
      </c>
      <c r="BC39" s="200">
        <v>0.52642854272443</v>
      </c>
      <c r="BD39" s="200">
        <v>0.106145864284164</v>
      </c>
      <c r="BE39" s="200">
        <v>1.66342591409564</v>
      </c>
      <c r="BF39" s="200">
        <v>0.0107811011512153</v>
      </c>
      <c r="BG39" s="200">
        <v>0.737778870870797</v>
      </c>
      <c r="BH39" s="200">
        <v>0.0741680408290795</v>
      </c>
      <c r="BI39" s="200">
        <v>0.217640746746327</v>
      </c>
      <c r="BJ39" s="200">
        <v>0.000777809764791618</v>
      </c>
      <c r="BK39" s="200">
        <v>0.181609324820268</v>
      </c>
      <c r="BL39" s="200">
        <v>0.500447365182321</v>
      </c>
      <c r="BM39" s="200">
        <v>0.0733995751758343</v>
      </c>
      <c r="BN39" s="200">
        <v>0.0140182070978934</v>
      </c>
      <c r="BO39" s="200">
        <v>0.147291677490607</v>
      </c>
      <c r="BP39" s="200">
        <v>0.209945954120285</v>
      </c>
      <c r="BQ39" s="200">
        <v>0.0053640473103946</v>
      </c>
      <c r="BR39" s="200">
        <v>0.0227163187147674</v>
      </c>
      <c r="BS39" s="200">
        <v>0.00506418838407688</v>
      </c>
      <c r="BT39" s="200">
        <v>0.0510441765991425</v>
      </c>
      <c r="BU39" s="200">
        <v>0.09841894421741471</v>
      </c>
      <c r="BV39" s="114">
        <v>16.9146645519888</v>
      </c>
      <c r="BW39" s="114">
        <v>18.4590320574253</v>
      </c>
      <c r="BX39" s="114">
        <v>0.0488896051699279</v>
      </c>
      <c r="BY39" s="114">
        <v>0.00897118624505088</v>
      </c>
      <c r="BZ39" s="114">
        <v>0.00114642389289392</v>
      </c>
      <c r="CA39" s="114">
        <v>0.00339150401647786</v>
      </c>
      <c r="CB39" s="114">
        <v>0</v>
      </c>
      <c r="CC39" s="200">
        <v>44.5</v>
      </c>
      <c r="CD39" s="114">
        <v>63.0214307767497</v>
      </c>
      <c r="CE39" s="114">
        <v>79.9360953287385</v>
      </c>
    </row>
    <row r="40" ht="32.05" customHeight="1">
      <c r="A40" t="s" s="199">
        <v>1</v>
      </c>
      <c r="B40" s="149">
        <v>36</v>
      </c>
      <c r="C40" t="s" s="198">
        <v>37</v>
      </c>
      <c r="D40" s="200">
        <v>0.271825141740164</v>
      </c>
      <c r="E40" s="200">
        <v>0.0360643353810507</v>
      </c>
      <c r="F40" s="200">
        <v>0.0013853208874392</v>
      </c>
      <c r="G40" s="200">
        <v>0.0227953166788617</v>
      </c>
      <c r="H40" s="200">
        <v>0.008060862334250549</v>
      </c>
      <c r="I40" s="200">
        <v>0.226774604436034</v>
      </c>
      <c r="J40" s="200">
        <v>3.90976809331592</v>
      </c>
      <c r="K40" s="200">
        <v>0.5027811596038479</v>
      </c>
      <c r="L40" s="200">
        <v>0.0939210993601472</v>
      </c>
      <c r="M40" s="200">
        <v>0.13246142924394</v>
      </c>
      <c r="N40" s="200">
        <v>0.0629714702301081</v>
      </c>
      <c r="O40" s="200">
        <v>0.418543622166356</v>
      </c>
      <c r="P40" s="200">
        <v>0.00505159753784966</v>
      </c>
      <c r="Q40" s="200">
        <v>0.0126721098435318</v>
      </c>
      <c r="R40" s="200">
        <v>0.00874747739280979</v>
      </c>
      <c r="S40" s="200">
        <v>0.0157417639027802</v>
      </c>
      <c r="T40" s="200">
        <v>0.548173790406731</v>
      </c>
      <c r="U40" s="200">
        <v>2.62650814902598</v>
      </c>
      <c r="V40" s="200">
        <v>0.0315760565456782</v>
      </c>
      <c r="W40" s="200">
        <v>1.09057484014205</v>
      </c>
      <c r="X40" s="200">
        <v>0.251390579801924</v>
      </c>
      <c r="Y40" s="200">
        <v>1.04891555797182</v>
      </c>
      <c r="Z40" s="200">
        <v>0.167016294940701</v>
      </c>
      <c r="AA40" s="200">
        <v>0.158023443722897</v>
      </c>
      <c r="AB40" s="200">
        <v>0.00633655214282461</v>
      </c>
      <c r="AC40" s="200">
        <v>1.06199793421521</v>
      </c>
      <c r="AD40" s="200">
        <v>0.00154212799462723</v>
      </c>
      <c r="AE40" s="200">
        <v>0.102766993304942</v>
      </c>
      <c r="AF40" s="200">
        <v>0.305500389765277</v>
      </c>
      <c r="AG40" s="200">
        <v>0.0822977579119632</v>
      </c>
      <c r="AH40" s="200">
        <v>0.811463575073784</v>
      </c>
      <c r="AI40" s="200">
        <v>2.80892617810308</v>
      </c>
      <c r="AJ40" s="200">
        <v>0.839194646116692</v>
      </c>
      <c r="AK40" s="200">
        <v>1.31163162280991</v>
      </c>
      <c r="AL40" s="200">
        <v>0.0466751661993578</v>
      </c>
      <c r="AM40" s="200">
        <v>0.389714671612979</v>
      </c>
      <c r="AN40" s="200">
        <v>0.6791832831474039</v>
      </c>
      <c r="AO40" s="200">
        <v>0.388715872063176</v>
      </c>
      <c r="AP40" s="200">
        <v>0.110467958561815</v>
      </c>
      <c r="AQ40" s="200">
        <v>0.0103154138198302</v>
      </c>
      <c r="AR40" s="200">
        <v>0.165264645664529</v>
      </c>
      <c r="AS40" s="200">
        <v>1.32087029640746</v>
      </c>
      <c r="AT40" s="200">
        <v>0.00586620088122705</v>
      </c>
      <c r="AU40" s="200">
        <v>0.0434997574477673</v>
      </c>
      <c r="AV40" s="200">
        <v>0.009398831737124989</v>
      </c>
      <c r="AW40" s="200">
        <v>0.00619324781301372</v>
      </c>
      <c r="AX40" s="200">
        <v>0.115312456980026</v>
      </c>
      <c r="AY40" s="200">
        <v>0.00486208322367499</v>
      </c>
      <c r="AZ40" s="200">
        <v>0.183053469941941</v>
      </c>
      <c r="BA40" s="200">
        <v>0.0317060500304156</v>
      </c>
      <c r="BB40" s="200">
        <v>0.07344056099218001</v>
      </c>
      <c r="BC40" s="200">
        <v>0.494422940874856</v>
      </c>
      <c r="BD40" s="200">
        <v>0.108629307375871</v>
      </c>
      <c r="BE40" s="200">
        <v>8.52442292089504</v>
      </c>
      <c r="BF40" s="200">
        <v>0.0246270839640026</v>
      </c>
      <c r="BG40" s="200">
        <v>3.9978043972939</v>
      </c>
      <c r="BH40" s="200">
        <v>0.193552120864203</v>
      </c>
      <c r="BI40" s="200">
        <v>0.8282495446625761</v>
      </c>
      <c r="BJ40" s="200">
        <v>0.00334227310274184</v>
      </c>
      <c r="BK40" s="200">
        <v>0.835304976255593</v>
      </c>
      <c r="BL40" s="200">
        <v>1.59415820736527</v>
      </c>
      <c r="BM40" s="200">
        <v>0.262998305100927</v>
      </c>
      <c r="BN40" s="200">
        <v>0.0360973907137691</v>
      </c>
      <c r="BO40" s="200">
        <v>0.826063226157622</v>
      </c>
      <c r="BP40" s="200">
        <v>0.285503541265557</v>
      </c>
      <c r="BQ40" s="200">
        <v>0.0212230836650472</v>
      </c>
      <c r="BR40" s="200">
        <v>0.0937310198959945</v>
      </c>
      <c r="BS40" s="200">
        <v>0.0241593092134053</v>
      </c>
      <c r="BT40" s="200">
        <v>0.337063752274979</v>
      </c>
      <c r="BU40" s="200">
        <v>0.297289558585956</v>
      </c>
      <c r="BV40" s="114">
        <v>41.3565848201024</v>
      </c>
      <c r="BW40" s="114">
        <v>154.556034853996</v>
      </c>
      <c r="BX40" s="114">
        <v>0.0078795744284243</v>
      </c>
      <c r="BY40" s="114">
        <v>0.06741516826028369</v>
      </c>
      <c r="BZ40" s="114">
        <v>0.00488185507723996</v>
      </c>
      <c r="CA40" s="114">
        <v>0.0278894481256437</v>
      </c>
      <c r="CB40" s="114">
        <v>0.000468833600491787</v>
      </c>
      <c r="CC40" s="200">
        <v>21.4</v>
      </c>
      <c r="CD40" s="114">
        <v>176.064569733488</v>
      </c>
      <c r="CE40" s="114">
        <v>217.421154553590</v>
      </c>
    </row>
    <row r="41" ht="20.05" customHeight="1">
      <c r="A41" t="s" s="199">
        <v>1</v>
      </c>
      <c r="B41" s="149">
        <v>37</v>
      </c>
      <c r="C41" t="s" s="198">
        <v>38</v>
      </c>
      <c r="D41" s="200">
        <v>2.08268928140273</v>
      </c>
      <c r="E41" s="200">
        <v>0.0822788257801475</v>
      </c>
      <c r="F41" s="200">
        <v>0.164055543845287</v>
      </c>
      <c r="G41" s="200">
        <v>0.0397056081302876</v>
      </c>
      <c r="H41" s="200">
        <v>0.0646701917375937</v>
      </c>
      <c r="I41" s="200">
        <v>0.589669816005862</v>
      </c>
      <c r="J41" s="200">
        <v>4.32662198686376</v>
      </c>
      <c r="K41" s="200">
        <v>17.9067782694886</v>
      </c>
      <c r="L41" s="200">
        <v>0.7570561357439159</v>
      </c>
      <c r="M41" s="200">
        <v>0.25375134602427</v>
      </c>
      <c r="N41" s="200">
        <v>1.37142145856884</v>
      </c>
      <c r="O41" s="200">
        <v>0.31875541458406</v>
      </c>
      <c r="P41" s="200">
        <v>0.0885017435243806</v>
      </c>
      <c r="Q41" s="200">
        <v>0.560506404907428</v>
      </c>
      <c r="R41" s="200">
        <v>0.0323759625076602</v>
      </c>
      <c r="S41" s="200">
        <v>0.0262750886763018</v>
      </c>
      <c r="T41" s="200">
        <v>1.00282836542114</v>
      </c>
      <c r="U41" s="200">
        <v>7.62218101471343</v>
      </c>
      <c r="V41" s="200">
        <v>0.273685056851155</v>
      </c>
      <c r="W41" s="200">
        <v>11.1078634079553</v>
      </c>
      <c r="X41" s="200">
        <v>16.1161004425397</v>
      </c>
      <c r="Y41" s="200">
        <v>3.84951742695016</v>
      </c>
      <c r="Z41" s="200">
        <v>0.429930710905487</v>
      </c>
      <c r="AA41" s="200">
        <v>0.62665036750951</v>
      </c>
      <c r="AB41" s="200">
        <v>0.0611639903316124</v>
      </c>
      <c r="AC41" s="200">
        <v>1.63910489773001</v>
      </c>
      <c r="AD41" s="200">
        <v>0.0185602923239127</v>
      </c>
      <c r="AE41" s="200">
        <v>0.146178604581079</v>
      </c>
      <c r="AF41" s="200">
        <v>0.726411161592072</v>
      </c>
      <c r="AG41" s="200">
        <v>1.93786076177216</v>
      </c>
      <c r="AH41" s="200">
        <v>6.70615050144488</v>
      </c>
      <c r="AI41" s="200">
        <v>8.16795264815679</v>
      </c>
      <c r="AJ41" s="200">
        <v>5.14593839647239</v>
      </c>
      <c r="AK41" s="200">
        <v>4.5394951808334</v>
      </c>
      <c r="AL41" s="200">
        <v>0.574304257903723</v>
      </c>
      <c r="AM41" s="200">
        <v>2.30875210634032</v>
      </c>
      <c r="AN41" s="200">
        <v>10.0553278452184</v>
      </c>
      <c r="AO41" s="200">
        <v>5.97917165460183</v>
      </c>
      <c r="AP41" s="200">
        <v>5.81081722196985</v>
      </c>
      <c r="AQ41" s="200">
        <v>0.371125589688034</v>
      </c>
      <c r="AR41" s="200">
        <v>1.17361197685717</v>
      </c>
      <c r="AS41" s="200">
        <v>7.80271417949039</v>
      </c>
      <c r="AT41" s="200">
        <v>0.0854816160698245</v>
      </c>
      <c r="AU41" s="200">
        <v>0.0309214457933815</v>
      </c>
      <c r="AV41" s="200">
        <v>0.00856062960742684</v>
      </c>
      <c r="AW41" s="200">
        <v>0.0008247062558688661</v>
      </c>
      <c r="AX41" s="200">
        <v>0.06425762377396579</v>
      </c>
      <c r="AY41" s="200">
        <v>0.00264262020238881</v>
      </c>
      <c r="AZ41" s="200">
        <v>0.041456737913726</v>
      </c>
      <c r="BA41" s="200">
        <v>0.0250782660839252</v>
      </c>
      <c r="BB41" s="200">
        <v>0.216261122502278</v>
      </c>
      <c r="BC41" s="200">
        <v>1.05202016698228</v>
      </c>
      <c r="BD41" s="200">
        <v>0.263573526879761</v>
      </c>
      <c r="BE41" s="200">
        <v>2.20504603542424</v>
      </c>
      <c r="BF41" s="200">
        <v>0.0164000401933974</v>
      </c>
      <c r="BG41" s="200">
        <v>0.92925212253885</v>
      </c>
      <c r="BH41" s="200">
        <v>0.265246716357667</v>
      </c>
      <c r="BI41" s="200">
        <v>0.639343290344509</v>
      </c>
      <c r="BJ41" s="200">
        <v>0.00841535367150812</v>
      </c>
      <c r="BK41" s="200">
        <v>0.658787974494336</v>
      </c>
      <c r="BL41" s="200">
        <v>2.30776681971764</v>
      </c>
      <c r="BM41" s="200">
        <v>0.341151960902761</v>
      </c>
      <c r="BN41" s="200">
        <v>0.0394805766739155</v>
      </c>
      <c r="BO41" s="200">
        <v>4.37845733110971</v>
      </c>
      <c r="BP41" s="200">
        <v>1.37640303192279</v>
      </c>
      <c r="BQ41" s="200">
        <v>0.0216462526047336</v>
      </c>
      <c r="BR41" s="200">
        <v>0.120892420929647</v>
      </c>
      <c r="BS41" s="200">
        <v>0.0194174578343938</v>
      </c>
      <c r="BT41" s="200">
        <v>1.3121039228926</v>
      </c>
      <c r="BU41" s="200">
        <v>0.323082024150204</v>
      </c>
      <c r="BV41" s="114">
        <v>149.612482931773</v>
      </c>
      <c r="BW41" s="114">
        <v>38.689175581174</v>
      </c>
      <c r="BX41" s="114">
        <v>4.23425693882595</v>
      </c>
      <c r="BY41" s="114">
        <v>2.30754659552127</v>
      </c>
      <c r="BZ41" s="114">
        <v>0.27368780607621</v>
      </c>
      <c r="CA41" s="114">
        <v>1.12275710610711</v>
      </c>
      <c r="CB41" s="114">
        <v>0.541319266980013</v>
      </c>
      <c r="CC41" s="200">
        <v>37</v>
      </c>
      <c r="CD41" s="114">
        <v>84.1687432946846</v>
      </c>
      <c r="CE41" s="114">
        <v>233.781226226458</v>
      </c>
    </row>
    <row r="42" ht="20.05" customHeight="1">
      <c r="A42" t="s" s="199">
        <v>1</v>
      </c>
      <c r="B42" s="149">
        <v>38</v>
      </c>
      <c r="C42" t="s" s="198">
        <v>39</v>
      </c>
      <c r="D42" s="200">
        <v>0.181461641911253</v>
      </c>
      <c r="E42" s="200">
        <v>0.00646674362130607</v>
      </c>
      <c r="F42" s="200">
        <v>0.00255511839791439</v>
      </c>
      <c r="G42" s="200">
        <v>0.00279143670857067</v>
      </c>
      <c r="H42" s="200">
        <v>0.00302329937364953</v>
      </c>
      <c r="I42" s="200">
        <v>1.24083183106081</v>
      </c>
      <c r="J42" s="200">
        <v>1.19098263858658</v>
      </c>
      <c r="K42" s="200">
        <v>10</v>
      </c>
      <c r="L42" s="200">
        <v>0.0480017132319778</v>
      </c>
      <c r="M42" s="200">
        <v>0.00654878292803014</v>
      </c>
      <c r="N42" s="200">
        <v>0.07578766777878231</v>
      </c>
      <c r="O42" s="200">
        <v>0.0245210675699343</v>
      </c>
      <c r="P42" s="200">
        <v>0.0059939064324155</v>
      </c>
      <c r="Q42" s="200">
        <v>0.0158482613947504</v>
      </c>
      <c r="R42" s="200">
        <v>0.00242265516733909</v>
      </c>
      <c r="S42" s="200">
        <v>0.0015483637718062</v>
      </c>
      <c r="T42" s="200">
        <v>0.0808341726390083</v>
      </c>
      <c r="U42" s="200">
        <v>1.08524760404031</v>
      </c>
      <c r="V42" s="200">
        <v>0.008961023901169939</v>
      </c>
      <c r="W42" s="200">
        <v>1.40430730546504</v>
      </c>
      <c r="X42" s="200">
        <v>5</v>
      </c>
      <c r="Y42" s="200">
        <v>0.487146593640568</v>
      </c>
      <c r="Z42" s="200">
        <v>0.0432664150758832</v>
      </c>
      <c r="AA42" s="200">
        <v>0.0288818598657553</v>
      </c>
      <c r="AB42" s="200">
        <v>0.00226638182098637</v>
      </c>
      <c r="AC42" s="200">
        <v>0.62767312717222</v>
      </c>
      <c r="AD42" s="200">
        <v>0.000385803163434772</v>
      </c>
      <c r="AE42" s="200">
        <v>0.00818223147735306</v>
      </c>
      <c r="AF42" s="200">
        <v>0.7235045627201649</v>
      </c>
      <c r="AG42" s="200">
        <v>0.0898374188346409</v>
      </c>
      <c r="AH42" s="200">
        <v>0.694090258260019</v>
      </c>
      <c r="AI42" s="200">
        <v>0.407604091779094</v>
      </c>
      <c r="AJ42" s="200">
        <v>1.75956397991122</v>
      </c>
      <c r="AK42" s="200">
        <v>0.304051165232188</v>
      </c>
      <c r="AL42" s="200">
        <v>0.0384156179145235</v>
      </c>
      <c r="AM42" s="200">
        <v>0.213770413284104</v>
      </c>
      <c r="AN42" s="200">
        <v>1.91187897250922</v>
      </c>
      <c r="AO42" s="200">
        <v>8.350568490396469</v>
      </c>
      <c r="AP42" s="200">
        <v>0.669447247030168</v>
      </c>
      <c r="AQ42" s="200">
        <v>0.024065013173156</v>
      </c>
      <c r="AR42" s="200">
        <v>0.0784837771055459</v>
      </c>
      <c r="AS42" s="200">
        <v>3.42517898061691</v>
      </c>
      <c r="AT42" s="200">
        <v>0.00180181005133646</v>
      </c>
      <c r="AU42" s="200">
        <v>0.00232480351850229</v>
      </c>
      <c r="AV42" s="200">
        <v>0.000530304889237767</v>
      </c>
      <c r="AW42" s="200">
        <v>0.000148865701611547</v>
      </c>
      <c r="AX42" s="200">
        <v>0.0135239417787557</v>
      </c>
      <c r="AY42" s="200">
        <v>0.000265033601056959</v>
      </c>
      <c r="AZ42" s="200">
        <v>0.00342656278721476</v>
      </c>
      <c r="BA42" s="200">
        <v>0.00708258322989685</v>
      </c>
      <c r="BB42" s="200">
        <v>0.0103229791061302</v>
      </c>
      <c r="BC42" s="200">
        <v>0.1792945867329</v>
      </c>
      <c r="BD42" s="200">
        <v>0.0412019914384968</v>
      </c>
      <c r="BE42" s="200">
        <v>0.282259786092935</v>
      </c>
      <c r="BF42" s="200">
        <v>0.00201492901192979</v>
      </c>
      <c r="BG42" s="200">
        <v>0.124056663792776</v>
      </c>
      <c r="BH42" s="200">
        <v>0.0334523339523567</v>
      </c>
      <c r="BI42" s="200">
        <v>0.115916289299083</v>
      </c>
      <c r="BJ42" s="200">
        <v>0.000714830187151228</v>
      </c>
      <c r="BK42" s="200">
        <v>0.0545924773354178</v>
      </c>
      <c r="BL42" s="200">
        <v>0.168343647959264</v>
      </c>
      <c r="BM42" s="200">
        <v>0.0245411559341649</v>
      </c>
      <c r="BN42" s="200">
        <v>0.00489511026135049</v>
      </c>
      <c r="BO42" s="200">
        <v>0.179094153102182</v>
      </c>
      <c r="BP42" s="200">
        <v>0.06596860330217209</v>
      </c>
      <c r="BQ42" s="200">
        <v>0.00254703021807411</v>
      </c>
      <c r="BR42" s="200">
        <v>0.0199398815492592</v>
      </c>
      <c r="BS42" s="200">
        <v>0.00156896963821313</v>
      </c>
      <c r="BT42" s="200">
        <v>0.0660394025463282</v>
      </c>
      <c r="BU42" s="200">
        <v>0.0250949029377217</v>
      </c>
      <c r="BV42" s="114">
        <v>41.7073612649198</v>
      </c>
      <c r="BW42" s="114">
        <v>11.3675703167456</v>
      </c>
      <c r="BX42" s="114">
        <v>0.0132611986714727</v>
      </c>
      <c r="BY42" s="114">
        <v>0.496594604915681</v>
      </c>
      <c r="BZ42" s="114">
        <v>0.244028566065911</v>
      </c>
      <c r="CA42" s="114">
        <v>0.303110297610711</v>
      </c>
      <c r="CB42" s="114">
        <v>0.0854870265255578</v>
      </c>
      <c r="CC42" s="200">
        <v>147.6</v>
      </c>
      <c r="CD42" s="114">
        <v>160.110052010535</v>
      </c>
      <c r="CE42" s="114">
        <v>201.817413275455</v>
      </c>
    </row>
    <row r="43" ht="32.05" customHeight="1">
      <c r="A43" t="s" s="199">
        <v>1</v>
      </c>
      <c r="B43" s="149">
        <v>39</v>
      </c>
      <c r="C43" t="s" s="198">
        <v>40</v>
      </c>
      <c r="D43" s="200">
        <v>0.108400472686069</v>
      </c>
      <c r="E43" s="200">
        <v>0.0246869471294643</v>
      </c>
      <c r="F43" s="200">
        <v>0.000666088402670708</v>
      </c>
      <c r="G43" s="200">
        <v>0.0277859568356692</v>
      </c>
      <c r="H43" s="200">
        <v>0.00291416871572989</v>
      </c>
      <c r="I43" s="200">
        <v>0.161130340780373</v>
      </c>
      <c r="J43" s="200">
        <v>3.73411849232923</v>
      </c>
      <c r="K43" s="200">
        <v>63.4418400050976</v>
      </c>
      <c r="L43" s="200">
        <v>0.0733031027574451</v>
      </c>
      <c r="M43" s="200">
        <v>0.134930056324669</v>
      </c>
      <c r="N43" s="200">
        <v>0.06464455367175111</v>
      </c>
      <c r="O43" s="200">
        <v>0.0396444166296692</v>
      </c>
      <c r="P43" s="200">
        <v>0.00313511981341361</v>
      </c>
      <c r="Q43" s="200">
        <v>0.00917087559133906</v>
      </c>
      <c r="R43" s="200">
        <v>0.009151248725607949</v>
      </c>
      <c r="S43" s="200">
        <v>0.00330462399743132</v>
      </c>
      <c r="T43" s="200">
        <v>0.8991360622468469</v>
      </c>
      <c r="U43" s="200">
        <v>6.73769173720853</v>
      </c>
      <c r="V43" s="200">
        <v>0.0531642189030569</v>
      </c>
      <c r="W43" s="200">
        <v>1.27154703298173</v>
      </c>
      <c r="X43" s="200">
        <v>31.7209200025488</v>
      </c>
      <c r="Y43" s="200">
        <v>0.786393386775134</v>
      </c>
      <c r="Z43" s="200">
        <v>0.0400920269105728</v>
      </c>
      <c r="AA43" s="200">
        <v>0.0237011109707213</v>
      </c>
      <c r="AB43" s="200">
        <v>0.0017350560555175</v>
      </c>
      <c r="AC43" s="200">
        <v>4.24611845765644</v>
      </c>
      <c r="AD43" s="200">
        <v>0.0114815151011039</v>
      </c>
      <c r="AE43" s="200">
        <v>0.00608120112515676</v>
      </c>
      <c r="AF43" s="200">
        <v>0.0441217360401026</v>
      </c>
      <c r="AG43" s="200">
        <v>0.128364007818069</v>
      </c>
      <c r="AH43" s="200">
        <v>0.895299039723726</v>
      </c>
      <c r="AI43" s="200">
        <v>0.429275952618597</v>
      </c>
      <c r="AJ43" s="200">
        <v>1.73572450041111</v>
      </c>
      <c r="AK43" s="200">
        <v>0.291262394265065</v>
      </c>
      <c r="AL43" s="200">
        <v>0.147688996150901</v>
      </c>
      <c r="AM43" s="200">
        <v>0.455715556661596</v>
      </c>
      <c r="AN43" s="200">
        <v>0.663278155465798</v>
      </c>
      <c r="AO43" s="200">
        <v>0.182266709588745</v>
      </c>
      <c r="AP43" s="200">
        <v>14.9111944329971</v>
      </c>
      <c r="AQ43" s="200">
        <v>0.0704559389448734</v>
      </c>
      <c r="AR43" s="200">
        <v>0.0596892100730594</v>
      </c>
      <c r="AS43" s="200">
        <v>2.07153153798273</v>
      </c>
      <c r="AT43" s="200">
        <v>0.00404890734955857</v>
      </c>
      <c r="AU43" s="200">
        <v>0.00177449741710064</v>
      </c>
      <c r="AV43" s="200">
        <v>0.000463279450689506</v>
      </c>
      <c r="AW43" s="200">
        <v>3.01738555352611e-05</v>
      </c>
      <c r="AX43" s="200">
        <v>0.0177938263793587</v>
      </c>
      <c r="AY43" s="200">
        <v>0.000202854336915476</v>
      </c>
      <c r="AZ43" s="200">
        <v>0.00955606640658029</v>
      </c>
      <c r="BA43" s="200">
        <v>0.0138470597269741</v>
      </c>
      <c r="BB43" s="200">
        <v>0.00397680971206438</v>
      </c>
      <c r="BC43" s="200">
        <v>0.138462929412638</v>
      </c>
      <c r="BD43" s="200">
        <v>0.0949175569506213</v>
      </c>
      <c r="BE43" s="200">
        <v>0.906978592524629</v>
      </c>
      <c r="BF43" s="200">
        <v>0.000569398601741744</v>
      </c>
      <c r="BG43" s="200">
        <v>0.819602975896351</v>
      </c>
      <c r="BH43" s="200">
        <v>0.0437596926113262</v>
      </c>
      <c r="BI43" s="200">
        <v>0.254141430394054</v>
      </c>
      <c r="BJ43" s="200">
        <v>0.00405117777483203</v>
      </c>
      <c r="BK43" s="200">
        <v>0.172863483439352</v>
      </c>
      <c r="BL43" s="200">
        <v>0.593869261402264</v>
      </c>
      <c r="BM43" s="200">
        <v>0.09071507779849609</v>
      </c>
      <c r="BN43" s="200">
        <v>0.00721762512482853</v>
      </c>
      <c r="BO43" s="200">
        <v>0.364596303297655</v>
      </c>
      <c r="BP43" s="200">
        <v>0.190307749939524</v>
      </c>
      <c r="BQ43" s="200">
        <v>0.00435464759307795</v>
      </c>
      <c r="BR43" s="200">
        <v>0.0171815423004473</v>
      </c>
      <c r="BS43" s="200">
        <v>0.00278852421681426</v>
      </c>
      <c r="BT43" s="200">
        <v>0.223571230955851</v>
      </c>
      <c r="BU43" s="200">
        <v>0.0880672469011433</v>
      </c>
      <c r="BV43" s="114">
        <v>139.792466368484</v>
      </c>
      <c r="BW43" s="114">
        <v>8.775148831637489</v>
      </c>
      <c r="BX43" s="114">
        <v>0.634725350545829</v>
      </c>
      <c r="BY43" s="114">
        <v>0.251698528805931</v>
      </c>
      <c r="BZ43" s="114">
        <v>0.156926622420185</v>
      </c>
      <c r="CA43" s="114">
        <v>0.130022382327497</v>
      </c>
      <c r="CB43" s="114">
        <v>-0.252685759474709</v>
      </c>
      <c r="CC43" s="200">
        <v>68.7</v>
      </c>
      <c r="CD43" s="114">
        <v>78.3958359562622</v>
      </c>
      <c r="CE43" s="114">
        <v>218.188302324746</v>
      </c>
    </row>
    <row r="44" ht="32.05" customHeight="1">
      <c r="A44" t="s" s="199">
        <v>1</v>
      </c>
      <c r="B44" s="149">
        <v>40</v>
      </c>
      <c r="C44" t="s" s="198">
        <v>41</v>
      </c>
      <c r="D44" s="200">
        <v>0.0187782417324009</v>
      </c>
      <c r="E44" s="200">
        <v>0.000838421341870195</v>
      </c>
      <c r="F44" s="200">
        <v>6.373650623039211e-05</v>
      </c>
      <c r="G44" s="200">
        <v>0.000744522841229388</v>
      </c>
      <c r="H44" s="200">
        <v>0.00111054497714347</v>
      </c>
      <c r="I44" s="200">
        <v>0.0314879756695548</v>
      </c>
      <c r="J44" s="200">
        <v>0.499713653099836</v>
      </c>
      <c r="K44" s="200">
        <v>0.0756199410660964</v>
      </c>
      <c r="L44" s="200">
        <v>0.0220395066454717</v>
      </c>
      <c r="M44" s="200">
        <v>0.0114791586202979</v>
      </c>
      <c r="N44" s="200">
        <v>0.00631679587433814</v>
      </c>
      <c r="O44" s="200">
        <v>0.00201011885416269</v>
      </c>
      <c r="P44" s="200">
        <v>0.000762193944866149</v>
      </c>
      <c r="Q44" s="200">
        <v>0.00082553092778537</v>
      </c>
      <c r="R44" s="200">
        <v>0.000732583807839152</v>
      </c>
      <c r="S44" s="200">
        <v>0.0007810230726604601</v>
      </c>
      <c r="T44" s="200">
        <v>0.017256894349036</v>
      </c>
      <c r="U44" s="200">
        <v>0.114642992538721</v>
      </c>
      <c r="V44" s="200">
        <v>0.00579808762964857</v>
      </c>
      <c r="W44" s="200">
        <v>0.0604514300778468</v>
      </c>
      <c r="X44" s="200">
        <v>0.00234681475585395</v>
      </c>
      <c r="Y44" s="200">
        <v>0.0620511188680433</v>
      </c>
      <c r="Z44" s="200">
        <v>0.00831366672111254</v>
      </c>
      <c r="AA44" s="200">
        <v>0.0256522514404084</v>
      </c>
      <c r="AB44" s="200">
        <v>0.000424490907925178</v>
      </c>
      <c r="AC44" s="200">
        <v>0.121565982548184</v>
      </c>
      <c r="AD44" s="200">
        <v>0.000323134230657262</v>
      </c>
      <c r="AE44" s="200">
        <v>0.0181031350201558</v>
      </c>
      <c r="AF44" s="200">
        <v>0.0213854776547327</v>
      </c>
      <c r="AG44" s="200">
        <v>0.0252478200418779</v>
      </c>
      <c r="AH44" s="200">
        <v>0.0765298517157882</v>
      </c>
      <c r="AI44" s="200">
        <v>0.0428981488223888</v>
      </c>
      <c r="AJ44" s="200">
        <v>0.230257089980024</v>
      </c>
      <c r="AK44" s="200">
        <v>0.15346606381476</v>
      </c>
      <c r="AL44" s="200">
        <v>0.0695047872282471</v>
      </c>
      <c r="AM44" s="200">
        <v>0.0622532835090493</v>
      </c>
      <c r="AN44" s="200">
        <v>0.121061958350267</v>
      </c>
      <c r="AO44" s="200">
        <v>0.0672652244471358</v>
      </c>
      <c r="AP44" s="200">
        <v>0.0450507321668098</v>
      </c>
      <c r="AQ44" s="200">
        <v>0.125954427445157</v>
      </c>
      <c r="AR44" s="200">
        <v>0.0396356416207951</v>
      </c>
      <c r="AS44" s="200">
        <v>1.40537546195393</v>
      </c>
      <c r="AT44" s="200">
        <v>0.00145794595551673</v>
      </c>
      <c r="AU44" s="200">
        <v>0.00248858715677802</v>
      </c>
      <c r="AV44" s="200">
        <v>0.00194675348667178</v>
      </c>
      <c r="AW44" s="200">
        <v>0.000294915808726003</v>
      </c>
      <c r="AX44" s="200">
        <v>0.00432268674163668</v>
      </c>
      <c r="AY44" s="200">
        <v>0.00019797952039569</v>
      </c>
      <c r="AZ44" s="200">
        <v>0.00812165496903814</v>
      </c>
      <c r="BA44" s="200">
        <v>0.00314262635494933</v>
      </c>
      <c r="BB44" s="200">
        <v>0.0223551745823323</v>
      </c>
      <c r="BC44" s="200">
        <v>0.0313507196052176</v>
      </c>
      <c r="BD44" s="200">
        <v>0.0151838111130283</v>
      </c>
      <c r="BE44" s="200">
        <v>0.690215207930739</v>
      </c>
      <c r="BF44" s="200">
        <v>0.0106611958231407</v>
      </c>
      <c r="BG44" s="200">
        <v>0.280687033264669</v>
      </c>
      <c r="BH44" s="200">
        <v>0.0240002202225607</v>
      </c>
      <c r="BI44" s="200">
        <v>0.133771717370638</v>
      </c>
      <c r="BJ44" s="200">
        <v>0.00117727955545781</v>
      </c>
      <c r="BK44" s="200">
        <v>0.07209002986604179</v>
      </c>
      <c r="BL44" s="200">
        <v>0.351371011605134</v>
      </c>
      <c r="BM44" s="200">
        <v>0.0492853837445534</v>
      </c>
      <c r="BN44" s="200">
        <v>0.00637606483323017</v>
      </c>
      <c r="BO44" s="200">
        <v>0.113375103308442</v>
      </c>
      <c r="BP44" s="200">
        <v>0.0400841703550467</v>
      </c>
      <c r="BQ44" s="200">
        <v>0.00451461069658412</v>
      </c>
      <c r="BR44" s="200">
        <v>0.0203732986961046</v>
      </c>
      <c r="BS44" s="200">
        <v>0.00382043611812994</v>
      </c>
      <c r="BT44" s="200">
        <v>0.0443999299045516</v>
      </c>
      <c r="BU44" s="200">
        <v>0.0459751343265527</v>
      </c>
      <c r="BV44" s="114">
        <v>5.57916059973621</v>
      </c>
      <c r="BW44" s="114">
        <v>36.2804007545314</v>
      </c>
      <c r="BX44" s="114">
        <v>0.0985987242945417</v>
      </c>
      <c r="BY44" s="114">
        <v>0.197731064358094</v>
      </c>
      <c r="BZ44" s="114">
        <v>0.0147282629969104</v>
      </c>
      <c r="CA44" s="114">
        <v>0.0721611145520082</v>
      </c>
      <c r="CB44" s="114">
        <v>0.00647375557616913</v>
      </c>
      <c r="CC44" s="200">
        <v>4.7</v>
      </c>
      <c r="CD44" s="114">
        <v>41.3700936763091</v>
      </c>
      <c r="CE44" s="114">
        <v>46.9492542760453</v>
      </c>
    </row>
    <row r="45" ht="44.05" customHeight="1">
      <c r="A45" t="s" s="199">
        <v>1</v>
      </c>
      <c r="B45" s="149">
        <v>41</v>
      </c>
      <c r="C45" t="s" s="198">
        <v>42</v>
      </c>
      <c r="D45" s="200">
        <v>0.0578983739183683</v>
      </c>
      <c r="E45" s="200">
        <v>0.00137930904633612</v>
      </c>
      <c r="F45" s="200">
        <v>0.00062339951241945</v>
      </c>
      <c r="G45" s="200">
        <v>0.00120518493203935</v>
      </c>
      <c r="H45" s="200">
        <v>0.00201202866327214</v>
      </c>
      <c r="I45" s="200">
        <v>0.0450577266696542</v>
      </c>
      <c r="J45" s="200">
        <v>1.29848635793643</v>
      </c>
      <c r="K45" s="200">
        <v>0.15486015943388</v>
      </c>
      <c r="L45" s="200">
        <v>0.0278171184059554</v>
      </c>
      <c r="M45" s="200">
        <v>0.0146940179878761</v>
      </c>
      <c r="N45" s="200">
        <v>0.009420621243305879</v>
      </c>
      <c r="O45" s="200">
        <v>0.00521489251166417</v>
      </c>
      <c r="P45" s="200">
        <v>0.00190850765391975</v>
      </c>
      <c r="Q45" s="200">
        <v>0.00225104666654175</v>
      </c>
      <c r="R45" s="200">
        <v>0.000849196770409039</v>
      </c>
      <c r="S45" s="200">
        <v>0.00184598333820669</v>
      </c>
      <c r="T45" s="200">
        <v>0.013407768456652</v>
      </c>
      <c r="U45" s="200">
        <v>0.171107392370446</v>
      </c>
      <c r="V45" s="200">
        <v>0.0111067891554785</v>
      </c>
      <c r="W45" s="200">
        <v>0.174136465647006</v>
      </c>
      <c r="X45" s="200">
        <v>0.034503867902063</v>
      </c>
      <c r="Y45" s="200">
        <v>0.086865724139851</v>
      </c>
      <c r="Z45" s="200">
        <v>0.00932885211775898</v>
      </c>
      <c r="AA45" s="200">
        <v>0.0315078763302597</v>
      </c>
      <c r="AB45" s="200">
        <v>0.00130304267406362</v>
      </c>
      <c r="AC45" s="200">
        <v>0.202572411935543</v>
      </c>
      <c r="AD45" s="200">
        <v>0.00181249200019961</v>
      </c>
      <c r="AE45" s="200">
        <v>0.0291779766566027</v>
      </c>
      <c r="AF45" s="200">
        <v>0.205114975600461</v>
      </c>
      <c r="AG45" s="200">
        <v>0.112535607512983</v>
      </c>
      <c r="AH45" s="200">
        <v>0.430146609546573</v>
      </c>
      <c r="AI45" s="200">
        <v>0.258443317960365</v>
      </c>
      <c r="AJ45" s="200">
        <v>0.454516794835404</v>
      </c>
      <c r="AK45" s="200">
        <v>0.647986705320856</v>
      </c>
      <c r="AL45" s="200">
        <v>0.0562523273108648</v>
      </c>
      <c r="AM45" s="200">
        <v>0.0136883576445582</v>
      </c>
      <c r="AN45" s="200">
        <v>1.08901738671325</v>
      </c>
      <c r="AO45" s="200">
        <v>0.144152975117856</v>
      </c>
      <c r="AP45" s="200">
        <v>0.0903758277548934</v>
      </c>
      <c r="AQ45" s="200">
        <v>0.0241253224918697</v>
      </c>
      <c r="AR45" s="200">
        <v>0.520797740554345</v>
      </c>
      <c r="AS45" s="200">
        <v>1.98058417613693</v>
      </c>
      <c r="AT45" s="200">
        <v>0.0124804317805608</v>
      </c>
      <c r="AU45" s="200">
        <v>0.00759169734983589</v>
      </c>
      <c r="AV45" s="200">
        <v>0.00157211359340983</v>
      </c>
      <c r="AW45" s="200">
        <v>0.000294709937891248</v>
      </c>
      <c r="AX45" s="200">
        <v>0.0172860066169361</v>
      </c>
      <c r="AY45" s="200">
        <v>0.0005942337852595649</v>
      </c>
      <c r="AZ45" s="200">
        <v>0.039460760520635</v>
      </c>
      <c r="BA45" s="200">
        <v>0.0990513385702009</v>
      </c>
      <c r="BB45" s="200">
        <v>0.289228489741726</v>
      </c>
      <c r="BC45" s="200">
        <v>0.25703003523123</v>
      </c>
      <c r="BD45" s="200">
        <v>0.0671049766514628</v>
      </c>
      <c r="BE45" s="200">
        <v>1.86176519581117</v>
      </c>
      <c r="BF45" s="200">
        <v>0.000587065510289443</v>
      </c>
      <c r="BG45" s="200">
        <v>0.864552926264446</v>
      </c>
      <c r="BH45" s="200">
        <v>0.0815068648898789</v>
      </c>
      <c r="BI45" s="200">
        <v>0.561970241743876</v>
      </c>
      <c r="BJ45" s="200">
        <v>0.000548988610709332</v>
      </c>
      <c r="BK45" s="200">
        <v>0.278133701855397</v>
      </c>
      <c r="BL45" s="200">
        <v>1.14697432952117</v>
      </c>
      <c r="BM45" s="200">
        <v>0.121939453993353</v>
      </c>
      <c r="BN45" s="200">
        <v>0.0183339328951257</v>
      </c>
      <c r="BO45" s="200">
        <v>1.31302382980771</v>
      </c>
      <c r="BP45" s="200">
        <v>0.449004308420608</v>
      </c>
      <c r="BQ45" s="200">
        <v>0.0070443236328665</v>
      </c>
      <c r="BR45" s="200">
        <v>0.0446119399146936</v>
      </c>
      <c r="BS45" s="200">
        <v>0.010770383275349</v>
      </c>
      <c r="BT45" s="200">
        <v>0.183711929933896</v>
      </c>
      <c r="BU45" s="200">
        <v>0.243377219786073</v>
      </c>
      <c r="BV45" s="114">
        <v>16.3996441382232</v>
      </c>
      <c r="BW45" s="114">
        <v>5.50872414009269</v>
      </c>
      <c r="BX45" s="114">
        <v>0.128825503841401</v>
      </c>
      <c r="BY45" s="114">
        <v>0.250916896620442</v>
      </c>
      <c r="BZ45" s="114">
        <v>0.108945199927909</v>
      </c>
      <c r="CA45" s="114">
        <v>0.116338141297631</v>
      </c>
      <c r="CB45" s="114">
        <v>0.00509167292947096</v>
      </c>
      <c r="CC45" s="200">
        <v>6.9</v>
      </c>
      <c r="CD45" s="114">
        <v>13.0188415547095</v>
      </c>
      <c r="CE45" s="114">
        <v>29.4184856929327</v>
      </c>
    </row>
    <row r="46" ht="44.05" customHeight="1">
      <c r="A46" t="s" s="199">
        <v>1</v>
      </c>
      <c r="B46" s="149">
        <v>42</v>
      </c>
      <c r="C46" t="s" s="198">
        <v>43</v>
      </c>
      <c r="D46" s="200">
        <v>2.51148552630032</v>
      </c>
      <c r="E46" s="200">
        <v>0.08593214258437</v>
      </c>
      <c r="F46" s="200">
        <v>0.0103439449725061</v>
      </c>
      <c r="G46" s="200">
        <v>0.086615983355761</v>
      </c>
      <c r="H46" s="200">
        <v>0.0586109517270278</v>
      </c>
      <c r="I46" s="200">
        <v>2.22495591514466</v>
      </c>
      <c r="J46" s="200">
        <v>20.5396920083145</v>
      </c>
      <c r="K46" s="200">
        <v>2.48367566628528</v>
      </c>
      <c r="L46" s="200">
        <v>0.6063924118588579</v>
      </c>
      <c r="M46" s="200">
        <v>0.06791822972163709</v>
      </c>
      <c r="N46" s="200">
        <v>0.461331934316721</v>
      </c>
      <c r="O46" s="200">
        <v>0.473721723128941</v>
      </c>
      <c r="P46" s="200">
        <v>0.0227819569308507</v>
      </c>
      <c r="Q46" s="200">
        <v>0.105095132468125</v>
      </c>
      <c r="R46" s="200">
        <v>0.0880281802194611</v>
      </c>
      <c r="S46" s="200">
        <v>0.0432880559458935</v>
      </c>
      <c r="T46" s="200">
        <v>1.39520012548308</v>
      </c>
      <c r="U46" s="200">
        <v>14.618052107244</v>
      </c>
      <c r="V46" s="200">
        <v>0.200765748681187</v>
      </c>
      <c r="W46" s="200">
        <v>4.74364842916137</v>
      </c>
      <c r="X46" s="200">
        <v>6.29238074670128</v>
      </c>
      <c r="Y46" s="200">
        <v>9.245336075505749</v>
      </c>
      <c r="Z46" s="200">
        <v>0.5493079254419611</v>
      </c>
      <c r="AA46" s="200">
        <v>0.305294786405263</v>
      </c>
      <c r="AB46" s="200">
        <v>0.0239996473715086</v>
      </c>
      <c r="AC46" s="200">
        <v>0.929513338001418</v>
      </c>
      <c r="AD46" s="200">
        <v>0.00181978590389913</v>
      </c>
      <c r="AE46" s="200">
        <v>0.105356495498155</v>
      </c>
      <c r="AF46" s="200">
        <v>0.919334853423675</v>
      </c>
      <c r="AG46" s="200">
        <v>1.27181375303348</v>
      </c>
      <c r="AH46" s="200">
        <v>10.3213707524081</v>
      </c>
      <c r="AI46" s="200">
        <v>4.4253483896715</v>
      </c>
      <c r="AJ46" s="200">
        <v>16.2806736981813</v>
      </c>
      <c r="AK46" s="200">
        <v>4.2976174734938</v>
      </c>
      <c r="AL46" s="200">
        <v>0.22161620388722</v>
      </c>
      <c r="AM46" s="200">
        <v>1.33343093767822</v>
      </c>
      <c r="AN46" s="200">
        <v>7.38932037173798</v>
      </c>
      <c r="AO46" s="200">
        <v>17.3179954574901</v>
      </c>
      <c r="AP46" s="200">
        <v>6.24811269956758</v>
      </c>
      <c r="AQ46" s="200">
        <v>2.15129831606809</v>
      </c>
      <c r="AR46" s="200">
        <v>1.0497825035992</v>
      </c>
      <c r="AS46" s="200">
        <v>68.02904066669871</v>
      </c>
      <c r="AT46" s="200">
        <v>0.0229944416945028</v>
      </c>
      <c r="AU46" s="200">
        <v>0.022289452191793</v>
      </c>
      <c r="AV46" s="200">
        <v>0.00449346341427061</v>
      </c>
      <c r="AW46" s="200">
        <v>0.0013686962385315</v>
      </c>
      <c r="AX46" s="200">
        <v>0.466984563083964</v>
      </c>
      <c r="AY46" s="200">
        <v>0.00429191268267364</v>
      </c>
      <c r="AZ46" s="200">
        <v>0.121000913097331</v>
      </c>
      <c r="BA46" s="200">
        <v>0.0360049459170351</v>
      </c>
      <c r="BB46" s="200">
        <v>0.120366188512577</v>
      </c>
      <c r="BC46" s="200">
        <v>1.88836049792676</v>
      </c>
      <c r="BD46" s="200">
        <v>0.753965993284537</v>
      </c>
      <c r="BE46" s="200">
        <v>9.47942845673815</v>
      </c>
      <c r="BF46" s="200">
        <v>0.0183737502028451</v>
      </c>
      <c r="BG46" s="200">
        <v>4.48040773933695</v>
      </c>
      <c r="BH46" s="200">
        <v>0.594890114366081</v>
      </c>
      <c r="BI46" s="200">
        <v>1.68573059756918</v>
      </c>
      <c r="BJ46" s="200">
        <v>0.0208133074297049</v>
      </c>
      <c r="BK46" s="200">
        <v>1.37301325564466</v>
      </c>
      <c r="BL46" s="200">
        <v>3.63042957388205</v>
      </c>
      <c r="BM46" s="200">
        <v>0.562951310213153</v>
      </c>
      <c r="BN46" s="200">
        <v>0.188243709427909</v>
      </c>
      <c r="BO46" s="200">
        <v>2.68347588813737</v>
      </c>
      <c r="BP46" s="200">
        <v>0.911145077734986</v>
      </c>
      <c r="BQ46" s="200">
        <v>0.0223739828656223</v>
      </c>
      <c r="BR46" s="200">
        <v>0.150181636781073</v>
      </c>
      <c r="BS46" s="200">
        <v>0.0290828491912507</v>
      </c>
      <c r="BT46" s="200">
        <v>1.73892398099988</v>
      </c>
      <c r="BU46" s="200">
        <v>0.596778859922795</v>
      </c>
      <c r="BV46" s="114">
        <v>241.1456662101</v>
      </c>
      <c r="BW46" s="114">
        <v>11.9050090609681</v>
      </c>
      <c r="BX46" s="114">
        <v>39.4167678350978</v>
      </c>
      <c r="BY46" s="114">
        <v>2.11851234392906</v>
      </c>
      <c r="BZ46" s="114">
        <v>0.715809762945417</v>
      </c>
      <c r="CA46" s="114">
        <v>1.81167516797116</v>
      </c>
      <c r="CB46" s="114">
        <v>-0.222262366511985</v>
      </c>
      <c r="CC46" s="200">
        <v>427.7</v>
      </c>
      <c r="CD46" s="114">
        <v>483.4455118044</v>
      </c>
      <c r="CE46" s="114">
        <v>724.5911780145</v>
      </c>
    </row>
    <row r="47" ht="44.05" customHeight="1">
      <c r="A47" t="s" s="199">
        <v>1</v>
      </c>
      <c r="B47" s="149">
        <v>43</v>
      </c>
      <c r="C47" t="s" s="198">
        <v>44</v>
      </c>
      <c r="D47" s="200">
        <v>0.00674697726926227</v>
      </c>
      <c r="E47" s="200">
        <v>3.53342802741568e-05</v>
      </c>
      <c r="F47" s="200">
        <v>7.35948008508161e-06</v>
      </c>
      <c r="G47" s="200">
        <v>3.81635258622776e-05</v>
      </c>
      <c r="H47" s="200">
        <v>0.000175129207938259</v>
      </c>
      <c r="I47" s="200">
        <v>0.0022921713128252</v>
      </c>
      <c r="J47" s="200">
        <v>0.0747163246228344</v>
      </c>
      <c r="K47" s="200">
        <v>0.00719511827814898</v>
      </c>
      <c r="L47" s="200">
        <v>0.00140807869179955</v>
      </c>
      <c r="M47" s="200">
        <v>0.00510803275679069</v>
      </c>
      <c r="N47" s="200">
        <v>0.00179923220501978</v>
      </c>
      <c r="O47" s="200">
        <v>0.000595692340534349</v>
      </c>
      <c r="P47" s="200">
        <v>0.000430423397899758</v>
      </c>
      <c r="Q47" s="200">
        <v>0.00064907017185549</v>
      </c>
      <c r="R47" s="200">
        <v>0.00232484926947129</v>
      </c>
      <c r="S47" s="200">
        <v>0.00067800115100583</v>
      </c>
      <c r="T47" s="200">
        <v>0.00428178240942279</v>
      </c>
      <c r="U47" s="200">
        <v>0.0847641317046796</v>
      </c>
      <c r="V47" s="200">
        <v>0.00422749962534122</v>
      </c>
      <c r="W47" s="200">
        <v>0.0260137563824193</v>
      </c>
      <c r="X47" s="200">
        <v>0.000636993729348459</v>
      </c>
      <c r="Y47" s="200">
        <v>0.0577560049513842</v>
      </c>
      <c r="Z47" s="200">
        <v>0.00715059378483444</v>
      </c>
      <c r="AA47" s="200">
        <v>0.009004218981088861</v>
      </c>
      <c r="AB47" s="200">
        <v>0.000239941192595862</v>
      </c>
      <c r="AC47" s="200">
        <v>0.0031355950611541</v>
      </c>
      <c r="AD47" s="200">
        <v>0.000686577867115442</v>
      </c>
      <c r="AE47" s="200">
        <v>0.00297255208347301</v>
      </c>
      <c r="AF47" s="200">
        <v>0.0440625627388303</v>
      </c>
      <c r="AG47" s="200">
        <v>0.009110069989287839</v>
      </c>
      <c r="AH47" s="200">
        <v>0.0618654811452377</v>
      </c>
      <c r="AI47" s="200">
        <v>0.0641442767221113</v>
      </c>
      <c r="AJ47" s="200">
        <v>0.151028907269942</v>
      </c>
      <c r="AK47" s="200">
        <v>0.446379313729007</v>
      </c>
      <c r="AL47" s="200">
        <v>0.0273825971136583</v>
      </c>
      <c r="AM47" s="200">
        <v>0.0285143415201501</v>
      </c>
      <c r="AN47" s="200">
        <v>0.022383519823443</v>
      </c>
      <c r="AO47" s="200">
        <v>0.0859760016068206</v>
      </c>
      <c r="AP47" s="200">
        <v>0.023334080245207</v>
      </c>
      <c r="AQ47" s="200">
        <v>0.00109372232836534</v>
      </c>
      <c r="AR47" s="200">
        <v>0.0372377354381874</v>
      </c>
      <c r="AS47" s="200">
        <v>0.052179148276879</v>
      </c>
      <c r="AT47" s="200">
        <v>0.00438576792668475</v>
      </c>
      <c r="AU47" s="200">
        <v>0.00479492087367885</v>
      </c>
      <c r="AV47" s="200">
        <v>0.000409588451457897</v>
      </c>
      <c r="AW47" s="200">
        <v>0.000876648669818232</v>
      </c>
      <c r="AX47" s="200">
        <v>0.00768106623649415</v>
      </c>
      <c r="AY47" s="200">
        <v>0.00670458412046364</v>
      </c>
      <c r="AZ47" s="200">
        <v>0.00725143325074833</v>
      </c>
      <c r="BA47" s="200">
        <v>0.0026416882975352</v>
      </c>
      <c r="BB47" s="200">
        <v>0.00298791360782735</v>
      </c>
      <c r="BC47" s="200">
        <v>0.0786312704585357</v>
      </c>
      <c r="BD47" s="200">
        <v>0.0245090846815942</v>
      </c>
      <c r="BE47" s="200">
        <v>0.687705099688605</v>
      </c>
      <c r="BF47" s="200">
        <v>0.00395573850016288</v>
      </c>
      <c r="BG47" s="200">
        <v>0.244595226809392</v>
      </c>
      <c r="BH47" s="200">
        <v>0.0318061622521279</v>
      </c>
      <c r="BI47" s="200">
        <v>0.083992549122133</v>
      </c>
      <c r="BJ47" s="200">
        <v>0.000172893976917532</v>
      </c>
      <c r="BK47" s="200">
        <v>0.09169987119990369</v>
      </c>
      <c r="BL47" s="200">
        <v>0.738532536882373</v>
      </c>
      <c r="BM47" s="200">
        <v>0.102924216778949</v>
      </c>
      <c r="BN47" s="200">
        <v>0.0266838150301102</v>
      </c>
      <c r="BO47" s="200">
        <v>0.0590430701361839</v>
      </c>
      <c r="BP47" s="200">
        <v>0.07950863416104161</v>
      </c>
      <c r="BQ47" s="200">
        <v>0.00710026796922846</v>
      </c>
      <c r="BR47" s="200">
        <v>0.00493623960299943</v>
      </c>
      <c r="BS47" s="200">
        <v>0.00167327258705247</v>
      </c>
      <c r="BT47" s="200">
        <v>0.0526511757163399</v>
      </c>
      <c r="BU47" s="200">
        <v>0.116337465928268</v>
      </c>
      <c r="BV47" s="114">
        <v>3.83395356659822</v>
      </c>
      <c r="BW47" s="114">
        <v>5.78262152678682</v>
      </c>
      <c r="BX47" s="114">
        <v>0.0500022931513903</v>
      </c>
      <c r="BY47" s="114">
        <v>0.417797394015712</v>
      </c>
      <c r="BZ47" s="114">
        <v>0.26796792707518</v>
      </c>
      <c r="CA47" s="114">
        <v>0.458313104521112</v>
      </c>
      <c r="CB47" s="114">
        <v>0.06601937151589379</v>
      </c>
      <c r="CC47" s="200">
        <v>1</v>
      </c>
      <c r="CD47" s="114">
        <v>8.04272161706611</v>
      </c>
      <c r="CE47" s="114">
        <v>11.8766751836643</v>
      </c>
    </row>
    <row r="48" ht="32.05" customHeight="1">
      <c r="A48" t="s" s="199">
        <v>1</v>
      </c>
      <c r="B48" s="149">
        <v>44</v>
      </c>
      <c r="C48" t="s" s="198">
        <v>45</v>
      </c>
      <c r="D48" s="200">
        <v>0.000149794964069516</v>
      </c>
      <c r="E48" s="200">
        <v>1.47932061174807e-05</v>
      </c>
      <c r="F48" s="200">
        <v>4.53214406435657e-06</v>
      </c>
      <c r="G48" s="200">
        <v>8.04012785595164e-06</v>
      </c>
      <c r="H48" s="200">
        <v>6.15336351475692e-06</v>
      </c>
      <c r="I48" s="200">
        <v>8.81003201813314e-05</v>
      </c>
      <c r="J48" s="200">
        <v>0.0229497730908545</v>
      </c>
      <c r="K48" s="200">
        <v>0.000371935914717692</v>
      </c>
      <c r="L48" s="200">
        <v>3.50674311032891e-05</v>
      </c>
      <c r="M48" s="200">
        <v>5.95100629533356e-05</v>
      </c>
      <c r="N48" s="200">
        <v>0.000332759069291332</v>
      </c>
      <c r="O48" s="200">
        <v>8.251455329172919e-05</v>
      </c>
      <c r="P48" s="200">
        <v>5.12942174050885e-06</v>
      </c>
      <c r="Q48" s="200">
        <v>3.91154239906452e-05</v>
      </c>
      <c r="R48" s="200">
        <v>2.49728705627655e-06</v>
      </c>
      <c r="S48" s="200">
        <v>5.22761213201366e-06</v>
      </c>
      <c r="T48" s="200">
        <v>0.000142061588319852</v>
      </c>
      <c r="U48" s="200">
        <v>0.00089619203265505</v>
      </c>
      <c r="V48" s="200">
        <v>1.38584825645592e-05</v>
      </c>
      <c r="W48" s="200">
        <v>0.000589495833237137</v>
      </c>
      <c r="X48" s="200">
        <v>0.000320070881387477</v>
      </c>
      <c r="Y48" s="200">
        <v>0.000381601187479947</v>
      </c>
      <c r="Z48" s="200">
        <v>0.000627646607593052</v>
      </c>
      <c r="AA48" s="200">
        <v>8.38953937819895e-05</v>
      </c>
      <c r="AB48" s="200">
        <v>5.07864231640931e-06</v>
      </c>
      <c r="AC48" s="200">
        <v>0.000357305406276791</v>
      </c>
      <c r="AD48" s="200">
        <v>1.27359568806124e-06</v>
      </c>
      <c r="AE48" s="200">
        <v>2.59424385588771e-05</v>
      </c>
      <c r="AF48" s="200">
        <v>2.21569033751791e-05</v>
      </c>
      <c r="AG48" s="200">
        <v>0.000121434595713501</v>
      </c>
      <c r="AH48" s="200">
        <v>0.000373298316235567</v>
      </c>
      <c r="AI48" s="200">
        <v>0.0176030519818835</v>
      </c>
      <c r="AJ48" s="200">
        <v>0.00227885199761707</v>
      </c>
      <c r="AK48" s="200">
        <v>0.0122711634588434</v>
      </c>
      <c r="AL48" s="200">
        <v>0.00447003722510205</v>
      </c>
      <c r="AM48" s="200">
        <v>0.0118420714163349</v>
      </c>
      <c r="AN48" s="200">
        <v>0.00134646935064378</v>
      </c>
      <c r="AO48" s="200">
        <v>0.0001184438881756</v>
      </c>
      <c r="AP48" s="200">
        <v>0.0433958291598184</v>
      </c>
      <c r="AQ48" s="200">
        <v>0.00053652964587376</v>
      </c>
      <c r="AR48" s="200">
        <v>4.47722205152684e-05</v>
      </c>
      <c r="AS48" s="200">
        <v>0.00176403513249197</v>
      </c>
      <c r="AT48" s="200">
        <v>3.35069114628207e-05</v>
      </c>
      <c r="AU48" s="200">
        <v>0.28359410940852</v>
      </c>
      <c r="AV48" s="200">
        <v>0.118858975494773</v>
      </c>
      <c r="AW48" s="200">
        <v>1.06808978460699e-06</v>
      </c>
      <c r="AX48" s="200">
        <v>0.0126487325476423</v>
      </c>
      <c r="AY48" s="200">
        <v>0.00297770558534154</v>
      </c>
      <c r="AZ48" s="200">
        <v>0.000890205598880931</v>
      </c>
      <c r="BA48" s="200">
        <v>0.000461193590537547</v>
      </c>
      <c r="BB48" s="200">
        <v>0.000126774809819692</v>
      </c>
      <c r="BC48" s="200">
        <v>0.0699454248349286</v>
      </c>
      <c r="BD48" s="200">
        <v>0.0140298967391748</v>
      </c>
      <c r="BE48" s="200">
        <v>0.319449198901</v>
      </c>
      <c r="BF48" s="200">
        <v>5.84492551156667e-05</v>
      </c>
      <c r="BG48" s="200">
        <v>0.231251195457965</v>
      </c>
      <c r="BH48" s="200">
        <v>0.000718849822733765</v>
      </c>
      <c r="BI48" s="200">
        <v>0.00633261540512602</v>
      </c>
      <c r="BJ48" s="200">
        <v>7.48694666511976e-05</v>
      </c>
      <c r="BK48" s="200">
        <v>0.0500393381426341</v>
      </c>
      <c r="BL48" s="200">
        <v>0.07557876493414679</v>
      </c>
      <c r="BM48" s="200">
        <v>0.0106642850988182</v>
      </c>
      <c r="BN48" s="200">
        <v>0.000739659855198024</v>
      </c>
      <c r="BO48" s="200">
        <v>0.00631071933381781</v>
      </c>
      <c r="BP48" s="200">
        <v>0.009163873676123429</v>
      </c>
      <c r="BQ48" s="200">
        <v>0.0156359660421348</v>
      </c>
      <c r="BR48" s="200">
        <v>0.000183992099958433</v>
      </c>
      <c r="BS48" s="200">
        <v>0.0019333050640827</v>
      </c>
      <c r="BT48" s="200">
        <v>0.00305257528111475</v>
      </c>
      <c r="BU48" s="200">
        <v>0.00997692594810831</v>
      </c>
      <c r="BV48" s="114">
        <v>1.36851968877101</v>
      </c>
      <c r="BW48" s="114">
        <v>3.5070519015139</v>
      </c>
      <c r="BX48" s="114">
        <v>1.1006379915757</v>
      </c>
      <c r="BY48" s="114">
        <v>1.61938809008465</v>
      </c>
      <c r="BZ48" s="114">
        <v>0.00481975711637487</v>
      </c>
      <c r="CA48" s="114">
        <v>1.30627747881565</v>
      </c>
      <c r="CB48" s="114">
        <v>0.00187487690348079</v>
      </c>
      <c r="CC48" s="200">
        <v>0.5</v>
      </c>
      <c r="CD48" s="114">
        <v>8.040050096009759</v>
      </c>
      <c r="CE48" s="114">
        <v>9.40856978478077</v>
      </c>
    </row>
    <row r="49" ht="32.05" customHeight="1">
      <c r="A49" t="s" s="199">
        <v>1</v>
      </c>
      <c r="B49" s="149">
        <v>45</v>
      </c>
      <c r="C49" t="s" s="198">
        <v>46</v>
      </c>
      <c r="D49" s="200">
        <v>0.0002398706322335</v>
      </c>
      <c r="E49" s="200">
        <v>0.00273563122032454</v>
      </c>
      <c r="F49" s="200">
        <v>0</v>
      </c>
      <c r="G49" s="200">
        <v>0.00145305034991411</v>
      </c>
      <c r="H49" s="200">
        <v>0.0005218172949384261</v>
      </c>
      <c r="I49" s="200">
        <v>0.000581534136495934</v>
      </c>
      <c r="J49" s="200">
        <v>0.0276206402113068</v>
      </c>
      <c r="K49" s="200">
        <v>0.009773942910086561</v>
      </c>
      <c r="L49" s="200">
        <v>0.00141509093775679</v>
      </c>
      <c r="M49" s="200">
        <v>0.00131589275686256</v>
      </c>
      <c r="N49" s="200">
        <v>0.00277243234062106</v>
      </c>
      <c r="O49" s="200">
        <v>0.00185334816082829</v>
      </c>
      <c r="P49" s="200">
        <v>3.1933059258573e-05</v>
      </c>
      <c r="Q49" s="200">
        <v>0.000577864574071255</v>
      </c>
      <c r="R49" s="200">
        <v>3.04944121675506e-05</v>
      </c>
      <c r="S49" s="200">
        <v>7.20628518286844e-05</v>
      </c>
      <c r="T49" s="200">
        <v>5.18939754566616e-05</v>
      </c>
      <c r="U49" s="200">
        <v>0.0602983611883665</v>
      </c>
      <c r="V49" s="200">
        <v>0.00102658430813343</v>
      </c>
      <c r="W49" s="200">
        <v>0.00787803085669992</v>
      </c>
      <c r="X49" s="200">
        <v>0.000125059592061127</v>
      </c>
      <c r="Y49" s="200">
        <v>0.00566527664809219</v>
      </c>
      <c r="Z49" s="200">
        <v>0.0163531286339153</v>
      </c>
      <c r="AA49" s="200">
        <v>0.00271093559459642</v>
      </c>
      <c r="AB49" s="200">
        <v>3.50692591057009e-05</v>
      </c>
      <c r="AC49" s="200">
        <v>0.00589342956289263</v>
      </c>
      <c r="AD49" s="200">
        <v>0.000193305896559966</v>
      </c>
      <c r="AE49" s="200">
        <v>0.00331776729532338</v>
      </c>
      <c r="AF49" s="200">
        <v>0.0112912701796246</v>
      </c>
      <c r="AG49" s="200">
        <v>0.0032048504490187</v>
      </c>
      <c r="AH49" s="200">
        <v>0.019318398992379</v>
      </c>
      <c r="AI49" s="200">
        <v>0.08654239805134149</v>
      </c>
      <c r="AJ49" s="200">
        <v>0.0465080269919972</v>
      </c>
      <c r="AK49" s="200">
        <v>0.235206575381286</v>
      </c>
      <c r="AL49" s="200">
        <v>0.123084132356571</v>
      </c>
      <c r="AM49" s="200">
        <v>0.268527908386229</v>
      </c>
      <c r="AN49" s="200">
        <v>0.0162714017384406</v>
      </c>
      <c r="AO49" s="200">
        <v>0.000214926950181122</v>
      </c>
      <c r="AP49" s="200">
        <v>0.00361820837853174</v>
      </c>
      <c r="AQ49" s="200">
        <v>0.0154039580017456</v>
      </c>
      <c r="AR49" s="200">
        <v>0.00285064928599607</v>
      </c>
      <c r="AS49" s="200">
        <v>0.0504341563153634</v>
      </c>
      <c r="AT49" s="200">
        <v>2.25467369560396e-05</v>
      </c>
      <c r="AU49" s="200">
        <v>0.009404117735164639</v>
      </c>
      <c r="AV49" s="200">
        <v>0.00148246359941053</v>
      </c>
      <c r="AW49" s="200">
        <v>0.00129990144034554</v>
      </c>
      <c r="AX49" s="200">
        <v>0.0330696401196771</v>
      </c>
      <c r="AY49" s="200">
        <v>0.00118085286618244</v>
      </c>
      <c r="AZ49" s="200">
        <v>0.0235239012552944</v>
      </c>
      <c r="BA49" s="200">
        <v>0.00241628989361213</v>
      </c>
      <c r="BB49" s="200">
        <v>0.00229315806682461</v>
      </c>
      <c r="BC49" s="200">
        <v>0.0822375541921006</v>
      </c>
      <c r="BD49" s="200">
        <v>0.0486434462746968</v>
      </c>
      <c r="BE49" s="200">
        <v>0.26082642545214</v>
      </c>
      <c r="BF49" s="200">
        <v>9.59548668106054e-05</v>
      </c>
      <c r="BG49" s="200">
        <v>0.117208470657017</v>
      </c>
      <c r="BH49" s="200">
        <v>0.064540420945556</v>
      </c>
      <c r="BI49" s="200">
        <v>0.0111268084513033</v>
      </c>
      <c r="BJ49" s="200">
        <v>0.000239545953413322</v>
      </c>
      <c r="BK49" s="200">
        <v>0.0498725163768259</v>
      </c>
      <c r="BL49" s="200">
        <v>0.0447361960900151</v>
      </c>
      <c r="BM49" s="200">
        <v>0.00709563818431395</v>
      </c>
      <c r="BN49" s="200">
        <v>0.000500402833488286</v>
      </c>
      <c r="BO49" s="200">
        <v>0.138368199506127</v>
      </c>
      <c r="BP49" s="200">
        <v>0.104166667229084</v>
      </c>
      <c r="BQ49" s="200">
        <v>0.00523530599325819</v>
      </c>
      <c r="BR49" s="200">
        <v>0.008638032741089209</v>
      </c>
      <c r="BS49" s="200">
        <v>0.00491781744990746</v>
      </c>
      <c r="BT49" s="200">
        <v>0.0194685955093228</v>
      </c>
      <c r="BU49" s="200">
        <v>0.0221239701510227</v>
      </c>
      <c r="BV49" s="114">
        <v>2.10175615068956</v>
      </c>
      <c r="BW49" s="114">
        <v>6.28630644670443</v>
      </c>
      <c r="BX49" s="114">
        <v>2.07832112499485</v>
      </c>
      <c r="BY49" s="114">
        <v>0.521953974834986</v>
      </c>
      <c r="BZ49" s="114">
        <v>0.0024454057569516</v>
      </c>
      <c r="CA49" s="114">
        <v>0.0420543512564367</v>
      </c>
      <c r="CB49" s="114">
        <v>0</v>
      </c>
      <c r="CC49" s="200">
        <v>0.3</v>
      </c>
      <c r="CD49" s="114">
        <v>9.231081303547651</v>
      </c>
      <c r="CE49" s="114">
        <v>11.3328374542372</v>
      </c>
    </row>
    <row r="50" ht="92.05" customHeight="1">
      <c r="A50" t="s" s="199">
        <v>1</v>
      </c>
      <c r="B50" s="149">
        <v>46</v>
      </c>
      <c r="C50" t="s" s="198">
        <v>47</v>
      </c>
      <c r="D50" s="200">
        <v>0.00100949119034577</v>
      </c>
      <c r="E50" s="200">
        <v>1.93307045314657e-05</v>
      </c>
      <c r="F50" s="200">
        <v>3.90568234318612e-07</v>
      </c>
      <c r="G50" s="200">
        <v>2.37599800254002e-05</v>
      </c>
      <c r="H50" s="200">
        <v>3.50428295988804e-05</v>
      </c>
      <c r="I50" s="200">
        <v>0.00177478487651735</v>
      </c>
      <c r="J50" s="200">
        <v>0.0482375832553142</v>
      </c>
      <c r="K50" s="200">
        <v>0.0026954364953948</v>
      </c>
      <c r="L50" s="200">
        <v>0.00038056628662971</v>
      </c>
      <c r="M50" s="200">
        <v>0.000420572357920752</v>
      </c>
      <c r="N50" s="200">
        <v>0.000532927570165777</v>
      </c>
      <c r="O50" s="200">
        <v>0.000763147336627513</v>
      </c>
      <c r="P50" s="200">
        <v>0.000100830219221633</v>
      </c>
      <c r="Q50" s="200">
        <v>0.000359924113015838</v>
      </c>
      <c r="R50" s="200">
        <v>0.000748355525742072</v>
      </c>
      <c r="S50" s="200">
        <v>0.000244941215181721</v>
      </c>
      <c r="T50" s="200">
        <v>0.00348422973001855</v>
      </c>
      <c r="U50" s="200">
        <v>0.0233768080696556</v>
      </c>
      <c r="V50" s="200">
        <v>0.00105712813348745</v>
      </c>
      <c r="W50" s="200">
        <v>0.0239770258783105</v>
      </c>
      <c r="X50" s="200">
        <v>2.63140798609111e-05</v>
      </c>
      <c r="Y50" s="200">
        <v>0.00787673926068949</v>
      </c>
      <c r="Z50" s="200">
        <v>0.00549496060088763</v>
      </c>
      <c r="AA50" s="200">
        <v>0.00280071648040753</v>
      </c>
      <c r="AB50" s="200">
        <v>3.77685199040586e-05</v>
      </c>
      <c r="AC50" s="200">
        <v>0.0240709645779125</v>
      </c>
      <c r="AD50" s="200">
        <v>0.000114250354422524</v>
      </c>
      <c r="AE50" s="200">
        <v>0.00128828093136137</v>
      </c>
      <c r="AF50" s="200">
        <v>0.00780839712673576</v>
      </c>
      <c r="AG50" s="200">
        <v>0.00603326640077469</v>
      </c>
      <c r="AH50" s="200">
        <v>0.0218428112975555</v>
      </c>
      <c r="AI50" s="200">
        <v>0.0127974302267435</v>
      </c>
      <c r="AJ50" s="200">
        <v>0.0301269235639768</v>
      </c>
      <c r="AK50" s="200">
        <v>0.088840840028023</v>
      </c>
      <c r="AL50" s="200">
        <v>0.00772805013753376</v>
      </c>
      <c r="AM50" s="200">
        <v>0.00417324678147707</v>
      </c>
      <c r="AN50" s="200">
        <v>0.0176120589354222</v>
      </c>
      <c r="AO50" s="200">
        <v>0.00486278682107787</v>
      </c>
      <c r="AP50" s="200">
        <v>0.0045612710814146</v>
      </c>
      <c r="AQ50" s="200">
        <v>0.000203270657193668</v>
      </c>
      <c r="AR50" s="200">
        <v>0.00410419076719868</v>
      </c>
      <c r="AS50" s="200">
        <v>0.0405189998201437</v>
      </c>
      <c r="AT50" s="200">
        <v>0.00117945222166506</v>
      </c>
      <c r="AU50" s="200">
        <v>0.00159531548630786</v>
      </c>
      <c r="AV50" s="200">
        <v>9.75146122299898e-05</v>
      </c>
      <c r="AW50" s="200">
        <v>0.00169124683547145</v>
      </c>
      <c r="AX50" s="200">
        <v>0.00534536672429029</v>
      </c>
      <c r="AY50" s="200">
        <v>0.00216549364070727</v>
      </c>
      <c r="AZ50" s="200">
        <v>0.010158762639964</v>
      </c>
      <c r="BA50" s="200">
        <v>0.00177927451680792</v>
      </c>
      <c r="BB50" s="200">
        <v>0.0106367290882549</v>
      </c>
      <c r="BC50" s="200">
        <v>0.010763080979697</v>
      </c>
      <c r="BD50" s="200">
        <v>0.00465590924134031</v>
      </c>
      <c r="BE50" s="200">
        <v>0.09939406257537881</v>
      </c>
      <c r="BF50" s="200">
        <v>0.00120302126995503</v>
      </c>
      <c r="BG50" s="200">
        <v>0.0241995576812652</v>
      </c>
      <c r="BH50" s="200">
        <v>0.00495493311133664</v>
      </c>
      <c r="BI50" s="200">
        <v>0.0210418935268261</v>
      </c>
      <c r="BJ50" s="200">
        <v>1.97508865212868e-05</v>
      </c>
      <c r="BK50" s="200">
        <v>0.0142439018238187</v>
      </c>
      <c r="BL50" s="200">
        <v>0.0562068720071904</v>
      </c>
      <c r="BM50" s="200">
        <v>0.0106508280810681</v>
      </c>
      <c r="BN50" s="200">
        <v>0.00545109074946025</v>
      </c>
      <c r="BO50" s="200">
        <v>0.0210708471614418</v>
      </c>
      <c r="BP50" s="200">
        <v>0.0141464560534335</v>
      </c>
      <c r="BQ50" s="200">
        <v>0.00233063091454537</v>
      </c>
      <c r="BR50" s="200">
        <v>0.00155408095226513</v>
      </c>
      <c r="BS50" s="200">
        <v>0.000532910601987219</v>
      </c>
      <c r="BT50" s="200">
        <v>0.008542448678217169</v>
      </c>
      <c r="BU50" s="200">
        <v>0.0137475879608337</v>
      </c>
      <c r="BV50" s="114">
        <v>0.7515248348089369</v>
      </c>
      <c r="BW50" s="114">
        <v>7.0962997092173</v>
      </c>
      <c r="BX50" s="114">
        <v>0.115926443759011</v>
      </c>
      <c r="BY50" s="114">
        <v>0.149318974093618</v>
      </c>
      <c r="BZ50" s="114">
        <v>0.00679196446961895</v>
      </c>
      <c r="CA50" s="114">
        <v>0.06332051446961889</v>
      </c>
      <c r="CB50" s="114">
        <v>-2.32681966987272e-05</v>
      </c>
      <c r="CC50" s="200">
        <v>0</v>
      </c>
      <c r="CD50" s="114">
        <v>7.43163433781247</v>
      </c>
      <c r="CE50" s="114">
        <v>8.18315917262141</v>
      </c>
    </row>
    <row r="51" ht="32.05" customHeight="1">
      <c r="A51" t="s" s="199">
        <v>1</v>
      </c>
      <c r="B51" s="149">
        <v>47</v>
      </c>
      <c r="C51" t="s" s="198">
        <v>48</v>
      </c>
      <c r="D51" s="200">
        <v>0.0151500030795323</v>
      </c>
      <c r="E51" s="200">
        <v>0.00071843963850808</v>
      </c>
      <c r="F51" s="200">
        <v>7.33480009141786e-06</v>
      </c>
      <c r="G51" s="200">
        <v>0.000799332918144552</v>
      </c>
      <c r="H51" s="200">
        <v>0.00117385921858205</v>
      </c>
      <c r="I51" s="200">
        <v>0.0109712267877074</v>
      </c>
      <c r="J51" s="200">
        <v>0.35014217982948</v>
      </c>
      <c r="K51" s="200">
        <v>0.0219649096485037</v>
      </c>
      <c r="L51" s="200">
        <v>0.00282519543886119</v>
      </c>
      <c r="M51" s="200">
        <v>0.00915411705682422</v>
      </c>
      <c r="N51" s="200">
        <v>0.008209610103213321</v>
      </c>
      <c r="O51" s="200">
        <v>0.00561992483955283</v>
      </c>
      <c r="P51" s="200">
        <v>0.00100745844240016</v>
      </c>
      <c r="Q51" s="200">
        <v>0.00347571105719272</v>
      </c>
      <c r="R51" s="200">
        <v>0.00077938445335049</v>
      </c>
      <c r="S51" s="200">
        <v>0.00261502483624911</v>
      </c>
      <c r="T51" s="200">
        <v>0.0780715763512457</v>
      </c>
      <c r="U51" s="200">
        <v>0.230833682684922</v>
      </c>
      <c r="V51" s="200">
        <v>0.009386421335159279</v>
      </c>
      <c r="W51" s="200">
        <v>0.273610226011528</v>
      </c>
      <c r="X51" s="200">
        <v>0.000795213827669475</v>
      </c>
      <c r="Y51" s="200">
        <v>0.140639005393424</v>
      </c>
      <c r="Z51" s="200">
        <v>0.0577949996284809</v>
      </c>
      <c r="AA51" s="200">
        <v>0.0450404433711363</v>
      </c>
      <c r="AB51" s="200">
        <v>0.00121101851520817</v>
      </c>
      <c r="AC51" s="200">
        <v>0.286385903187793</v>
      </c>
      <c r="AD51" s="200">
        <v>0.00121740250315827</v>
      </c>
      <c r="AE51" s="200">
        <v>0.0237136951571218</v>
      </c>
      <c r="AF51" s="200">
        <v>0.0651816223233288</v>
      </c>
      <c r="AG51" s="200">
        <v>0.0802190107240867</v>
      </c>
      <c r="AH51" s="200">
        <v>0.342231432981661</v>
      </c>
      <c r="AI51" s="200">
        <v>0.197105571390354</v>
      </c>
      <c r="AJ51" s="200">
        <v>0.355890031958232</v>
      </c>
      <c r="AK51" s="200">
        <v>0.704761953734931</v>
      </c>
      <c r="AL51" s="200">
        <v>0.0421226171428635</v>
      </c>
      <c r="AM51" s="200">
        <v>0.0575954521280141</v>
      </c>
      <c r="AN51" s="200">
        <v>0.158360260241286</v>
      </c>
      <c r="AO51" s="200">
        <v>0.0595084383543299</v>
      </c>
      <c r="AP51" s="200">
        <v>0.0367798745716989</v>
      </c>
      <c r="AQ51" s="200">
        <v>0.00445863990832022</v>
      </c>
      <c r="AR51" s="200">
        <v>0.031397497634472</v>
      </c>
      <c r="AS51" s="200">
        <v>0.458953301839446</v>
      </c>
      <c r="AT51" s="200">
        <v>0.01182741282679</v>
      </c>
      <c r="AU51" s="200">
        <v>0.00239326833757402</v>
      </c>
      <c r="AV51" s="200">
        <v>0.00776751245259616</v>
      </c>
      <c r="AW51" s="200">
        <v>0.0265475928982682</v>
      </c>
      <c r="AX51" s="200">
        <v>0.287913289278482</v>
      </c>
      <c r="AY51" s="200">
        <v>0.00111064746598269</v>
      </c>
      <c r="AZ51" s="200">
        <v>0.0650238315608889</v>
      </c>
      <c r="BA51" s="200">
        <v>0.0110430221028053</v>
      </c>
      <c r="BB51" s="200">
        <v>0.0799066743763075</v>
      </c>
      <c r="BC51" s="200">
        <v>0.161524291990211</v>
      </c>
      <c r="BD51" s="200">
        <v>0.0610965854457733</v>
      </c>
      <c r="BE51" s="200">
        <v>0.635816470608351</v>
      </c>
      <c r="BF51" s="200">
        <v>0.0115787181010432</v>
      </c>
      <c r="BG51" s="200">
        <v>0.317920248672052</v>
      </c>
      <c r="BH51" s="200">
        <v>0.0763259954637121</v>
      </c>
      <c r="BI51" s="200">
        <v>0.248522237278833</v>
      </c>
      <c r="BJ51" s="200">
        <v>0.000361538037737541</v>
      </c>
      <c r="BK51" s="200">
        <v>0.127075256919163</v>
      </c>
      <c r="BL51" s="200">
        <v>0.649501207870097</v>
      </c>
      <c r="BM51" s="200">
        <v>0.0705788819919259</v>
      </c>
      <c r="BN51" s="200">
        <v>0.016027607793492</v>
      </c>
      <c r="BO51" s="200">
        <v>0.44172499408529</v>
      </c>
      <c r="BP51" s="200">
        <v>0.134418154391415</v>
      </c>
      <c r="BQ51" s="200">
        <v>0.00593567539407439</v>
      </c>
      <c r="BR51" s="200">
        <v>0.0142834860650799</v>
      </c>
      <c r="BS51" s="200">
        <v>0.00490379321230305</v>
      </c>
      <c r="BT51" s="200">
        <v>0.204524418714635</v>
      </c>
      <c r="BU51" s="200">
        <v>0.162228588784041</v>
      </c>
      <c r="BV51" s="114">
        <v>8.01576040716699</v>
      </c>
      <c r="BW51" s="114">
        <v>46.8451859489907</v>
      </c>
      <c r="BX51" s="114">
        <v>0.371457462883625</v>
      </c>
      <c r="BY51" s="114">
        <v>2.88070760747351</v>
      </c>
      <c r="BZ51" s="114">
        <v>1.55117601342945</v>
      </c>
      <c r="CA51" s="114">
        <v>1.44995066480947</v>
      </c>
      <c r="CB51" s="114">
        <v>0</v>
      </c>
      <c r="CC51" s="200">
        <v>1.5</v>
      </c>
      <c r="CD51" s="114">
        <v>54.5984776975868</v>
      </c>
      <c r="CE51" s="114">
        <v>62.6142381047538</v>
      </c>
    </row>
    <row r="52" ht="44.05" customHeight="1">
      <c r="A52" t="s" s="199">
        <v>1</v>
      </c>
      <c r="B52" s="149">
        <v>48</v>
      </c>
      <c r="C52" t="s" s="198">
        <v>49</v>
      </c>
      <c r="D52" s="200">
        <v>8.959023105996509e-05</v>
      </c>
      <c r="E52" s="200">
        <v>7.21915559296251e-05</v>
      </c>
      <c r="F52" s="200">
        <v>2.93059720800885e-07</v>
      </c>
      <c r="G52" s="200">
        <v>3.81824295507338e-06</v>
      </c>
      <c r="H52" s="200">
        <v>5.26032465328499e-06</v>
      </c>
      <c r="I52" s="200">
        <v>6.00140447657502e-05</v>
      </c>
      <c r="J52" s="200">
        <v>0.00182426015887776</v>
      </c>
      <c r="K52" s="200">
        <v>0.000201841694337971</v>
      </c>
      <c r="L52" s="200">
        <v>4.21059415723259e-05</v>
      </c>
      <c r="M52" s="200">
        <v>1.90674995894433e-05</v>
      </c>
      <c r="N52" s="200">
        <v>1.44828184833718e-05</v>
      </c>
      <c r="O52" s="200">
        <v>1.59684038756376e-05</v>
      </c>
      <c r="P52" s="200">
        <v>1.64526236981323e-06</v>
      </c>
      <c r="Q52" s="200">
        <v>6.32568624807887e-07</v>
      </c>
      <c r="R52" s="200">
        <v>2.51723417014238e-06</v>
      </c>
      <c r="S52" s="200">
        <v>2.65362628307451e-06</v>
      </c>
      <c r="T52" s="200">
        <v>6.40858859902913e-05</v>
      </c>
      <c r="U52" s="200">
        <v>0.000263650594211755</v>
      </c>
      <c r="V52" s="200">
        <v>1.66014014510716e-05</v>
      </c>
      <c r="W52" s="200">
        <v>0.000454034630410553</v>
      </c>
      <c r="X52" s="200">
        <v>0.000146848768530859</v>
      </c>
      <c r="Y52" s="200">
        <v>0.000219249326019381</v>
      </c>
      <c r="Z52" s="200">
        <v>6.4185857887404e-05</v>
      </c>
      <c r="AA52" s="200">
        <v>8.64475402114843e-05</v>
      </c>
      <c r="AB52" s="200">
        <v>5.14354150329881e-06</v>
      </c>
      <c r="AC52" s="200">
        <v>0.000128688228857528</v>
      </c>
      <c r="AD52" s="200">
        <v>7.62856888092686e-07</v>
      </c>
      <c r="AE52" s="200">
        <v>4.03339359279107e-05</v>
      </c>
      <c r="AF52" s="200">
        <v>5.845708601642759e-07</v>
      </c>
      <c r="AG52" s="200">
        <v>6.91846172762863e-05</v>
      </c>
      <c r="AH52" s="200">
        <v>0.00031031222499935</v>
      </c>
      <c r="AI52" s="200">
        <v>0.000339921383887286</v>
      </c>
      <c r="AJ52" s="200">
        <v>0.000135815698419501</v>
      </c>
      <c r="AK52" s="200">
        <v>0.000103119738601813</v>
      </c>
      <c r="AL52" s="200">
        <v>2.11738210834698e-05</v>
      </c>
      <c r="AM52" s="200">
        <v>3.79122120173492e-05</v>
      </c>
      <c r="AN52" s="200">
        <v>0.000160894626097929</v>
      </c>
      <c r="AO52" s="200">
        <v>0.000115361371210547</v>
      </c>
      <c r="AP52" s="200">
        <v>8.36539639821732e-05</v>
      </c>
      <c r="AQ52" s="200">
        <v>5.06234278536208e-06</v>
      </c>
      <c r="AR52" s="200">
        <v>1.70461652041137e-05</v>
      </c>
      <c r="AS52" s="200">
        <v>5.83919160070654e-05</v>
      </c>
      <c r="AT52" s="200">
        <v>4.15792734423543e-06</v>
      </c>
      <c r="AU52" s="200">
        <v>3.91087230883127e-07</v>
      </c>
      <c r="AV52" s="200">
        <v>0</v>
      </c>
      <c r="AW52" s="200">
        <v>1.93835742307402e-05</v>
      </c>
      <c r="AX52" s="200">
        <v>3.79268821196286e-05</v>
      </c>
      <c r="AY52" s="200">
        <v>1.02278637893781e-06</v>
      </c>
      <c r="AZ52" s="200">
        <v>0.000324118626784879</v>
      </c>
      <c r="BA52" s="200">
        <v>0.000175461844169615</v>
      </c>
      <c r="BB52" s="200">
        <v>5.43914170804949e-05</v>
      </c>
      <c r="BC52" s="200">
        <v>0.000226020450912466</v>
      </c>
      <c r="BD52" s="200">
        <v>0.000126507275313651</v>
      </c>
      <c r="BE52" s="200">
        <v>0.0317458063708807</v>
      </c>
      <c r="BF52" s="200">
        <v>5.2348088277675e-05</v>
      </c>
      <c r="BG52" s="200">
        <v>0.00305946691839467</v>
      </c>
      <c r="BH52" s="200">
        <v>0.000126082139669888</v>
      </c>
      <c r="BI52" s="200">
        <v>0.0106475614440312</v>
      </c>
      <c r="BJ52" s="200">
        <v>1.54093529016874e-06</v>
      </c>
      <c r="BK52" s="200">
        <v>0.00585273669590446</v>
      </c>
      <c r="BL52" s="200">
        <v>0.0264271598311244</v>
      </c>
      <c r="BM52" s="200">
        <v>0.00282768511186239</v>
      </c>
      <c r="BN52" s="200">
        <v>0.000797727744530044</v>
      </c>
      <c r="BO52" s="200">
        <v>0.000231400095196613</v>
      </c>
      <c r="BP52" s="200">
        <v>0.00010847807941271</v>
      </c>
      <c r="BQ52" s="200">
        <v>3.04099405312564e-06</v>
      </c>
      <c r="BR52" s="200">
        <v>8.35741072484694e-06</v>
      </c>
      <c r="BS52" s="200">
        <v>0.000641784553695698</v>
      </c>
      <c r="BT52" s="200">
        <v>0.000502031365314381</v>
      </c>
      <c r="BU52" s="200">
        <v>7.39976394480133e-05</v>
      </c>
      <c r="BV52" s="114">
        <v>0.0893813971769674</v>
      </c>
      <c r="BW52" s="114">
        <v>1.39123316168898</v>
      </c>
      <c r="BX52" s="114">
        <v>3.49599577754892</v>
      </c>
      <c r="BY52" s="114">
        <v>0.0173770950563505</v>
      </c>
      <c r="BZ52" s="114">
        <v>0.000854742605561277</v>
      </c>
      <c r="CA52" s="114">
        <v>0.00731949858908342</v>
      </c>
      <c r="CB52" s="114">
        <v>0</v>
      </c>
      <c r="CC52" s="200">
        <v>1</v>
      </c>
      <c r="CD52" s="114">
        <v>5.9127802754889</v>
      </c>
      <c r="CE52" s="114">
        <v>6.00216167266587</v>
      </c>
    </row>
    <row r="53" ht="20.05" customHeight="1">
      <c r="A53" t="s" s="199">
        <v>1</v>
      </c>
      <c r="B53" s="149">
        <v>49</v>
      </c>
      <c r="C53" t="s" s="198">
        <v>50</v>
      </c>
      <c r="D53" s="200">
        <v>0.604128752653519</v>
      </c>
      <c r="E53" s="200">
        <v>0.0226759486335513</v>
      </c>
      <c r="F53" s="200">
        <v>0.000378997233923242</v>
      </c>
      <c r="G53" s="200">
        <v>0.0215155019388828</v>
      </c>
      <c r="H53" s="200">
        <v>0.0194045418750845</v>
      </c>
      <c r="I53" s="200">
        <v>0.262987871089115</v>
      </c>
      <c r="J53" s="200">
        <v>23.5444919012216</v>
      </c>
      <c r="K53" s="200">
        <v>0.29774770887502</v>
      </c>
      <c r="L53" s="200">
        <v>0.198202413606572</v>
      </c>
      <c r="M53" s="200">
        <v>0.174573476830426</v>
      </c>
      <c r="N53" s="200">
        <v>0.031041654880623</v>
      </c>
      <c r="O53" s="200">
        <v>0.0548495403097122</v>
      </c>
      <c r="P53" s="200">
        <v>0.00340929496205023</v>
      </c>
      <c r="Q53" s="200">
        <v>0.00288160947478377</v>
      </c>
      <c r="R53" s="200">
        <v>0.000682504049482881</v>
      </c>
      <c r="S53" s="200">
        <v>0.00258311634288981</v>
      </c>
      <c r="T53" s="200">
        <v>0.00865596370259678</v>
      </c>
      <c r="U53" s="200">
        <v>0.498996116881465</v>
      </c>
      <c r="V53" s="200">
        <v>0.00570409386642116</v>
      </c>
      <c r="W53" s="200">
        <v>0.227935862223455</v>
      </c>
      <c r="X53" s="200">
        <v>0.174009211056937</v>
      </c>
      <c r="Y53" s="200">
        <v>0.132951260084933</v>
      </c>
      <c r="Z53" s="200">
        <v>0.105617673152461</v>
      </c>
      <c r="AA53" s="200">
        <v>0.0561643444094128</v>
      </c>
      <c r="AB53" s="200">
        <v>0.00153231849623912</v>
      </c>
      <c r="AC53" s="200">
        <v>6.75059222362416</v>
      </c>
      <c r="AD53" s="200">
        <v>0.0147993397824696</v>
      </c>
      <c r="AE53" s="200">
        <v>0.813667300301198</v>
      </c>
      <c r="AF53" s="200">
        <v>0.07035954853240289</v>
      </c>
      <c r="AG53" s="200">
        <v>0.267680798411613</v>
      </c>
      <c r="AH53" s="200">
        <v>0.93875708437519</v>
      </c>
      <c r="AI53" s="200">
        <v>0.878135369817995</v>
      </c>
      <c r="AJ53" s="200">
        <v>0.6840621589811861</v>
      </c>
      <c r="AK53" s="200">
        <v>0.766118439840999</v>
      </c>
      <c r="AL53" s="200">
        <v>0.321457178103215</v>
      </c>
      <c r="AM53" s="200">
        <v>0.398183030747331</v>
      </c>
      <c r="AN53" s="200">
        <v>0.342986677924807</v>
      </c>
      <c r="AO53" s="200">
        <v>0.620778508942086</v>
      </c>
      <c r="AP53" s="200">
        <v>0.881013995565619</v>
      </c>
      <c r="AQ53" s="200">
        <v>0.0190653407456472</v>
      </c>
      <c r="AR53" s="200">
        <v>0.0170763033580631</v>
      </c>
      <c r="AS53" s="200">
        <v>3.45890090194317</v>
      </c>
      <c r="AT53" s="200">
        <v>0.0204744045841583</v>
      </c>
      <c r="AU53" s="200">
        <v>0.00630268416863391</v>
      </c>
      <c r="AV53" s="200">
        <v>0.0105448293233334</v>
      </c>
      <c r="AW53" s="200">
        <v>0.00106848775855258</v>
      </c>
      <c r="AX53" s="200">
        <v>0.0526297814590796</v>
      </c>
      <c r="AY53" s="200">
        <v>6.64101910316204e-06</v>
      </c>
      <c r="AZ53" s="200">
        <v>0.998456341283094</v>
      </c>
      <c r="BA53" s="200">
        <v>0.483089417029068</v>
      </c>
      <c r="BB53" s="200">
        <v>0.209419378804055</v>
      </c>
      <c r="BC53" s="200">
        <v>0.89404181922795</v>
      </c>
      <c r="BD53" s="200">
        <v>9.043547433075179</v>
      </c>
      <c r="BE53" s="200">
        <v>3.14006763601682</v>
      </c>
      <c r="BF53" s="200">
        <v>0.00567895970246292</v>
      </c>
      <c r="BG53" s="200">
        <v>0.6903198293610781</v>
      </c>
      <c r="BH53" s="200">
        <v>0.143716010645369</v>
      </c>
      <c r="BI53" s="200">
        <v>0.881259849465894</v>
      </c>
      <c r="BJ53" s="200">
        <v>0.0024294266243178</v>
      </c>
      <c r="BK53" s="200">
        <v>0.207564833785876</v>
      </c>
      <c r="BL53" s="200">
        <v>1.46017091415859</v>
      </c>
      <c r="BM53" s="200">
        <v>0.125139481404626</v>
      </c>
      <c r="BN53" s="200">
        <v>0.0266463828140623</v>
      </c>
      <c r="BO53" s="200">
        <v>1.53965391470697</v>
      </c>
      <c r="BP53" s="200">
        <v>0.14121536059015</v>
      </c>
      <c r="BQ53" s="200">
        <v>0.00271913622673</v>
      </c>
      <c r="BR53" s="200">
        <v>0.0146599098945937</v>
      </c>
      <c r="BS53" s="200">
        <v>0.00382741595193514</v>
      </c>
      <c r="BT53" s="200">
        <v>0.123044901417451</v>
      </c>
      <c r="BU53" s="200">
        <v>0.1805298422525</v>
      </c>
      <c r="BV53" s="114">
        <v>64.1049809015999</v>
      </c>
      <c r="BW53" s="114">
        <v>115.572545390206</v>
      </c>
      <c r="BX53" s="114">
        <v>0.269133159485067</v>
      </c>
      <c r="BY53" s="114">
        <v>3.41346165497553</v>
      </c>
      <c r="BZ53" s="114">
        <v>0.0586840657569516</v>
      </c>
      <c r="CA53" s="114">
        <v>1.4977950538208</v>
      </c>
      <c r="CB53" s="114">
        <v>0</v>
      </c>
      <c r="CC53" s="200">
        <v>7.6</v>
      </c>
      <c r="CD53" s="114">
        <v>128.411619324244</v>
      </c>
      <c r="CE53" s="114">
        <v>192.516600225844</v>
      </c>
    </row>
    <row r="54" ht="44.05" customHeight="1">
      <c r="A54" t="s" s="199">
        <v>1</v>
      </c>
      <c r="B54" s="149">
        <v>50</v>
      </c>
      <c r="C54" t="s" s="198">
        <v>51</v>
      </c>
      <c r="D54" s="200">
        <v>0.0188860964303099</v>
      </c>
      <c r="E54" s="200">
        <v>0.00177923643423939</v>
      </c>
      <c r="F54" s="200">
        <v>2.14585013621529e-05</v>
      </c>
      <c r="G54" s="200">
        <v>0.00154413350918719</v>
      </c>
      <c r="H54" s="200">
        <v>0.000787116442813917</v>
      </c>
      <c r="I54" s="200">
        <v>0.00521549315976395</v>
      </c>
      <c r="J54" s="200">
        <v>0.358276454537685</v>
      </c>
      <c r="K54" s="200">
        <v>0.0123076939700426</v>
      </c>
      <c r="L54" s="200">
        <v>0.0117705974745031</v>
      </c>
      <c r="M54" s="200">
        <v>0.00492196779267749</v>
      </c>
      <c r="N54" s="200">
        <v>0.00218062174927308</v>
      </c>
      <c r="O54" s="200">
        <v>0.000700565690527872</v>
      </c>
      <c r="P54" s="200">
        <v>0.00078387334023127</v>
      </c>
      <c r="Q54" s="200">
        <v>0.00076175098214853</v>
      </c>
      <c r="R54" s="200">
        <v>8.05763996193434e-05</v>
      </c>
      <c r="S54" s="200">
        <v>0.00020876800929877</v>
      </c>
      <c r="T54" s="200">
        <v>0.00157889758474427</v>
      </c>
      <c r="U54" s="200">
        <v>0.0271590929283913</v>
      </c>
      <c r="V54" s="200">
        <v>0.000797629130367244</v>
      </c>
      <c r="W54" s="200">
        <v>0.0230998112457483</v>
      </c>
      <c r="X54" s="200">
        <v>0.000599482780393996</v>
      </c>
      <c r="Y54" s="200">
        <v>0.0192351783888514</v>
      </c>
      <c r="Z54" s="200">
        <v>0.00312287932011288</v>
      </c>
      <c r="AA54" s="200">
        <v>0.00821664996086934</v>
      </c>
      <c r="AB54" s="200">
        <v>0.00033711349862704</v>
      </c>
      <c r="AC54" s="200">
        <v>0.0432687574794322</v>
      </c>
      <c r="AD54" s="200">
        <v>6.6230761288954e-05</v>
      </c>
      <c r="AE54" s="200">
        <v>0.00483953290315263</v>
      </c>
      <c r="AF54" s="200">
        <v>0.009114535840220039</v>
      </c>
      <c r="AG54" s="200">
        <v>0.0137882164467317</v>
      </c>
      <c r="AH54" s="200">
        <v>0.0663618046116258</v>
      </c>
      <c r="AI54" s="200">
        <v>0.104286978514658</v>
      </c>
      <c r="AJ54" s="200">
        <v>0.0438893379036616</v>
      </c>
      <c r="AK54" s="200">
        <v>0.07195198536673381</v>
      </c>
      <c r="AL54" s="200">
        <v>0.009147014846121029</v>
      </c>
      <c r="AM54" s="200">
        <v>0.0432829473697155</v>
      </c>
      <c r="AN54" s="200">
        <v>0.0396769595678677</v>
      </c>
      <c r="AO54" s="200">
        <v>0.0258673120578877</v>
      </c>
      <c r="AP54" s="200">
        <v>0.0143379758341943</v>
      </c>
      <c r="AQ54" s="200">
        <v>0.00251146195974032</v>
      </c>
      <c r="AR54" s="200">
        <v>0.0152649513090037</v>
      </c>
      <c r="AS54" s="200">
        <v>0.0356994342928591</v>
      </c>
      <c r="AT54" s="200">
        <v>0.000412772763803736</v>
      </c>
      <c r="AU54" s="200">
        <v>0.000524521157255147</v>
      </c>
      <c r="AV54" s="200">
        <v>0.000161394512152047</v>
      </c>
      <c r="AW54" s="200">
        <v>5.40160479425625e-05</v>
      </c>
      <c r="AX54" s="200">
        <v>0.00168417798862108</v>
      </c>
      <c r="AY54" s="200">
        <v>0.000144214437531781</v>
      </c>
      <c r="AZ54" s="200">
        <v>0.0655289761006002</v>
      </c>
      <c r="BA54" s="200">
        <v>0.008395278642361909</v>
      </c>
      <c r="BB54" s="200">
        <v>0.00802862488878596</v>
      </c>
      <c r="BC54" s="200">
        <v>0.0646328479241941</v>
      </c>
      <c r="BD54" s="200">
        <v>0.351644700249075</v>
      </c>
      <c r="BE54" s="200">
        <v>0.171769429714972</v>
      </c>
      <c r="BF54" s="200">
        <v>0.000912551469437458</v>
      </c>
      <c r="BG54" s="200">
        <v>0.0486560425109274</v>
      </c>
      <c r="BH54" s="200">
        <v>0.016797760012384</v>
      </c>
      <c r="BI54" s="200">
        <v>0.0692408704914549</v>
      </c>
      <c r="BJ54" s="200">
        <v>1.7627364611281e-05</v>
      </c>
      <c r="BK54" s="200">
        <v>0.0127699080819955</v>
      </c>
      <c r="BL54" s="200">
        <v>0.0417976794537586</v>
      </c>
      <c r="BM54" s="200">
        <v>0.00225331518794286</v>
      </c>
      <c r="BN54" s="200">
        <v>0.00140787140759241</v>
      </c>
      <c r="BO54" s="200">
        <v>0.08282509907290871</v>
      </c>
      <c r="BP54" s="200">
        <v>0.0209750640866947</v>
      </c>
      <c r="BQ54" s="200">
        <v>0.000437514042611858</v>
      </c>
      <c r="BR54" s="200">
        <v>0.00194455822118062</v>
      </c>
      <c r="BS54" s="200">
        <v>0.000458048348988854</v>
      </c>
      <c r="BT54" s="200">
        <v>0.0206306651506845</v>
      </c>
      <c r="BU54" s="200">
        <v>0.0185655238768753</v>
      </c>
      <c r="BV54" s="114">
        <v>2.06039962953403</v>
      </c>
      <c r="BW54" s="114">
        <v>128.592728739454</v>
      </c>
      <c r="BX54" s="114">
        <v>0.00359481512873326</v>
      </c>
      <c r="BY54" s="114">
        <v>0.616968878623571</v>
      </c>
      <c r="BZ54" s="114">
        <v>0.0587548216065911</v>
      </c>
      <c r="CA54" s="114">
        <v>0.244124698486097</v>
      </c>
      <c r="CB54" s="114">
        <v>0</v>
      </c>
      <c r="CC54" s="200">
        <v>1</v>
      </c>
      <c r="CD54" s="114">
        <v>130.516171953299</v>
      </c>
      <c r="CE54" s="114">
        <v>132.576571582833</v>
      </c>
    </row>
    <row r="55" ht="44.05" customHeight="1">
      <c r="A55" t="s" s="199">
        <v>1</v>
      </c>
      <c r="B55" s="149">
        <v>51</v>
      </c>
      <c r="C55" t="s" s="198">
        <v>52</v>
      </c>
      <c r="D55" s="200">
        <v>0.568659091072327</v>
      </c>
      <c r="E55" s="200">
        <v>0.00851850096494209</v>
      </c>
      <c r="F55" s="200">
        <v>2.75328654314985e-07</v>
      </c>
      <c r="G55" s="200">
        <v>0.019411637440523</v>
      </c>
      <c r="H55" s="200">
        <v>0.0162081116228775</v>
      </c>
      <c r="I55" s="200">
        <v>0.114109837114951</v>
      </c>
      <c r="J55" s="200">
        <v>6.09418496278283</v>
      </c>
      <c r="K55" s="200">
        <v>0.346479662838733</v>
      </c>
      <c r="L55" s="200">
        <v>0.155797318751997</v>
      </c>
      <c r="M55" s="200">
        <v>0.06688872832368629</v>
      </c>
      <c r="N55" s="200">
        <v>0.0242280769715722</v>
      </c>
      <c r="O55" s="200">
        <v>0.0346061553307186</v>
      </c>
      <c r="P55" s="200">
        <v>0.00343556307053748</v>
      </c>
      <c r="Q55" s="200">
        <v>0.008821916712143449</v>
      </c>
      <c r="R55" s="200">
        <v>0.00187373794750575</v>
      </c>
      <c r="S55" s="200">
        <v>0.00442276255357611</v>
      </c>
      <c r="T55" s="200">
        <v>0.105516119173472</v>
      </c>
      <c r="U55" s="200">
        <v>0.574547609174903</v>
      </c>
      <c r="V55" s="200">
        <v>0.0140525160006871</v>
      </c>
      <c r="W55" s="200">
        <v>0.601051225222296</v>
      </c>
      <c r="X55" s="200">
        <v>0.0184290133935975</v>
      </c>
      <c r="Y55" s="200">
        <v>0.23442100158751</v>
      </c>
      <c r="Z55" s="200">
        <v>0.0450691254428404</v>
      </c>
      <c r="AA55" s="200">
        <v>0.0613461308092805</v>
      </c>
      <c r="AB55" s="200">
        <v>0.00321370788061869</v>
      </c>
      <c r="AC55" s="200">
        <v>6.05614792686552</v>
      </c>
      <c r="AD55" s="200">
        <v>0.0191981638106793</v>
      </c>
      <c r="AE55" s="200">
        <v>0.40929226088927</v>
      </c>
      <c r="AF55" s="200">
        <v>2.85877489740209</v>
      </c>
      <c r="AG55" s="200">
        <v>0.205670161462935</v>
      </c>
      <c r="AH55" s="200">
        <v>0.401369493058336</v>
      </c>
      <c r="AI55" s="200">
        <v>1.21997326143219</v>
      </c>
      <c r="AJ55" s="200">
        <v>0.583027304344955</v>
      </c>
      <c r="AK55" s="200">
        <v>0.829755036149992</v>
      </c>
      <c r="AL55" s="200">
        <v>0.462153777282495</v>
      </c>
      <c r="AM55" s="200">
        <v>0.525598592366912</v>
      </c>
      <c r="AN55" s="200">
        <v>0.642294033890251</v>
      </c>
      <c r="AO55" s="200">
        <v>0.505067478262911</v>
      </c>
      <c r="AP55" s="200">
        <v>0.991102280280179</v>
      </c>
      <c r="AQ55" s="200">
        <v>0.00773209838939622</v>
      </c>
      <c r="AR55" s="200">
        <v>0.025697906461076</v>
      </c>
      <c r="AS55" s="200">
        <v>1.88702914361347</v>
      </c>
      <c r="AT55" s="200">
        <v>0.000258437126562089</v>
      </c>
      <c r="AU55" s="200">
        <v>0.00630827044560618</v>
      </c>
      <c r="AV55" s="200">
        <v>0.000155718894887014</v>
      </c>
      <c r="AW55" s="200">
        <v>0.000932103569281773</v>
      </c>
      <c r="AX55" s="200">
        <v>0.0207442287969566</v>
      </c>
      <c r="AY55" s="200">
        <v>0.000322578800309076</v>
      </c>
      <c r="AZ55" s="200">
        <v>0.0725371605284181</v>
      </c>
      <c r="BA55" s="200">
        <v>0.400799863135197</v>
      </c>
      <c r="BB55" s="200">
        <v>0.160870258205389</v>
      </c>
      <c r="BC55" s="200">
        <v>0.56405577609049</v>
      </c>
      <c r="BD55" s="200">
        <v>1.26244625317313</v>
      </c>
      <c r="BE55" s="200">
        <v>1.88824028253838</v>
      </c>
      <c r="BF55" s="200">
        <v>0.00769602836169734</v>
      </c>
      <c r="BG55" s="200">
        <v>0.814090145181799</v>
      </c>
      <c r="BH55" s="200">
        <v>0.095564881694058</v>
      </c>
      <c r="BI55" s="200">
        <v>1.42632696955034</v>
      </c>
      <c r="BJ55" s="200">
        <v>2.08493194919603e-05</v>
      </c>
      <c r="BK55" s="200">
        <v>0.0793894536865508</v>
      </c>
      <c r="BL55" s="200">
        <v>1.55836022779771</v>
      </c>
      <c r="BM55" s="200">
        <v>0.161264676009303</v>
      </c>
      <c r="BN55" s="200">
        <v>0.0304072060303163</v>
      </c>
      <c r="BO55" s="200">
        <v>2.07612122585233</v>
      </c>
      <c r="BP55" s="200">
        <v>0.161445189574548</v>
      </c>
      <c r="BQ55" s="200">
        <v>0.0036527241364048</v>
      </c>
      <c r="BR55" s="200">
        <v>0.0220290702925246</v>
      </c>
      <c r="BS55" s="200">
        <v>0.00575314693885471</v>
      </c>
      <c r="BT55" s="200">
        <v>0.307430446492389</v>
      </c>
      <c r="BU55" s="200">
        <v>0.023165237589525</v>
      </c>
      <c r="BV55" s="114">
        <v>37.9055650132879</v>
      </c>
      <c r="BW55" s="114">
        <v>8.236486339618949</v>
      </c>
      <c r="BX55" s="114">
        <v>0.00334463199794027</v>
      </c>
      <c r="BY55" s="114">
        <v>0.529478906544832</v>
      </c>
      <c r="BZ55" s="114">
        <v>0.0283587654067971</v>
      </c>
      <c r="CA55" s="114">
        <v>0.221776000628218</v>
      </c>
      <c r="CB55" s="114">
        <v>5.41557781033012e-06</v>
      </c>
      <c r="CC55" s="200">
        <v>2.2</v>
      </c>
      <c r="CD55" s="114">
        <v>11.2194500597745</v>
      </c>
      <c r="CE55" s="114">
        <v>49.1250150730624</v>
      </c>
    </row>
    <row r="56" ht="44.05" customHeight="1">
      <c r="A56" t="s" s="199">
        <v>1</v>
      </c>
      <c r="B56" s="149">
        <v>52</v>
      </c>
      <c r="C56" t="s" s="198">
        <v>53</v>
      </c>
      <c r="D56" s="200">
        <v>0.488882807985499</v>
      </c>
      <c r="E56" s="200">
        <v>0.225041386609845</v>
      </c>
      <c r="F56" s="200">
        <v>0.00460375773913302</v>
      </c>
      <c r="G56" s="200">
        <v>0.177141939926785</v>
      </c>
      <c r="H56" s="200">
        <v>0.140274711847054</v>
      </c>
      <c r="I56" s="200">
        <v>0.829520783765909</v>
      </c>
      <c r="J56" s="200">
        <v>58.2830346404536</v>
      </c>
      <c r="K56" s="200">
        <v>2.72428910633014</v>
      </c>
      <c r="L56" s="200">
        <v>0.516877986272758</v>
      </c>
      <c r="M56" s="200">
        <v>0.08689721779373941</v>
      </c>
      <c r="N56" s="200">
        <v>0.051854140261107</v>
      </c>
      <c r="O56" s="200">
        <v>0.030270126195571</v>
      </c>
      <c r="P56" s="200">
        <v>0.00465187841857166</v>
      </c>
      <c r="Q56" s="200">
        <v>0.0239094181864069</v>
      </c>
      <c r="R56" s="200">
        <v>0.0101470329217567</v>
      </c>
      <c r="S56" s="200">
        <v>0.0194872924137711</v>
      </c>
      <c r="T56" s="200">
        <v>1.18759731562549</v>
      </c>
      <c r="U56" s="200">
        <v>0.739266896458375</v>
      </c>
      <c r="V56" s="200">
        <v>0.044575317909774</v>
      </c>
      <c r="W56" s="200">
        <v>1.58746523480335</v>
      </c>
      <c r="X56" s="200">
        <v>0.799910020858897</v>
      </c>
      <c r="Y56" s="200">
        <v>1.07244542931025</v>
      </c>
      <c r="Z56" s="200">
        <v>0.24655806812276</v>
      </c>
      <c r="AA56" s="200">
        <v>0.173522479021277</v>
      </c>
      <c r="AB56" s="200">
        <v>0.0076677841610157</v>
      </c>
      <c r="AC56" s="200">
        <v>4.21334049508593</v>
      </c>
      <c r="AD56" s="200">
        <v>0.0427370133990565</v>
      </c>
      <c r="AE56" s="200">
        <v>0.0382372065875185</v>
      </c>
      <c r="AF56" s="200">
        <v>0.151092555823719</v>
      </c>
      <c r="AG56" s="200">
        <v>0.847297858024266</v>
      </c>
      <c r="AH56" s="200">
        <v>15.2895779710714</v>
      </c>
      <c r="AI56" s="200">
        <v>8.176564199267281</v>
      </c>
      <c r="AJ56" s="200">
        <v>1.94680173470142</v>
      </c>
      <c r="AK56" s="200">
        <v>2.41260954492385</v>
      </c>
      <c r="AL56" s="200">
        <v>0.413521522168245</v>
      </c>
      <c r="AM56" s="200">
        <v>1.05699265708155</v>
      </c>
      <c r="AN56" s="200">
        <v>1.12677914005299</v>
      </c>
      <c r="AO56" s="200">
        <v>1.95127174822366</v>
      </c>
      <c r="AP56" s="200">
        <v>0.1670037266075</v>
      </c>
      <c r="AQ56" s="200">
        <v>0.0364368002537487</v>
      </c>
      <c r="AR56" s="200">
        <v>0.266375207459842</v>
      </c>
      <c r="AS56" s="200">
        <v>4.62120801420483</v>
      </c>
      <c r="AT56" s="200">
        <v>0.0101584665576633</v>
      </c>
      <c r="AU56" s="200">
        <v>0.0507144749000434</v>
      </c>
      <c r="AV56" s="200">
        <v>0.0170305502884437</v>
      </c>
      <c r="AW56" s="200">
        <v>0.0175225282606459</v>
      </c>
      <c r="AX56" s="200">
        <v>0.103472170444794</v>
      </c>
      <c r="AY56" s="200">
        <v>0.011055340868049</v>
      </c>
      <c r="AZ56" s="200">
        <v>0.205787813034601</v>
      </c>
      <c r="BA56" s="200">
        <v>0.0828228586026586</v>
      </c>
      <c r="BB56" s="200">
        <v>0.184963466974087</v>
      </c>
      <c r="BC56" s="200">
        <v>1.98081141665434</v>
      </c>
      <c r="BD56" s="200">
        <v>0.970742027227868</v>
      </c>
      <c r="BE56" s="200">
        <v>5.18043825224664</v>
      </c>
      <c r="BF56" s="200">
        <v>0.140578039456409</v>
      </c>
      <c r="BG56" s="200">
        <v>1.66296042705272</v>
      </c>
      <c r="BH56" s="200">
        <v>1.16779033086574</v>
      </c>
      <c r="BI56" s="200">
        <v>1.40648246456204</v>
      </c>
      <c r="BJ56" s="200">
        <v>0.0037320940828434</v>
      </c>
      <c r="BK56" s="200">
        <v>1.1148547024044</v>
      </c>
      <c r="BL56" s="200">
        <v>1.08029681132501</v>
      </c>
      <c r="BM56" s="200">
        <v>0.179709653435619</v>
      </c>
      <c r="BN56" s="200">
        <v>0.0216798854937854</v>
      </c>
      <c r="BO56" s="200">
        <v>5.85055092905544</v>
      </c>
      <c r="BP56" s="200">
        <v>1.58759778595654</v>
      </c>
      <c r="BQ56" s="200">
        <v>0.0302397360926676</v>
      </c>
      <c r="BR56" s="200">
        <v>0.237227358938364</v>
      </c>
      <c r="BS56" s="200">
        <v>0.0466774936285685</v>
      </c>
      <c r="BT56" s="200">
        <v>6.80502604307982</v>
      </c>
      <c r="BU56" s="200">
        <v>1.33907277516089</v>
      </c>
      <c r="BV56" s="114">
        <v>143.723736064980</v>
      </c>
      <c r="BW56" s="114">
        <v>3.43673193179197</v>
      </c>
      <c r="BX56" s="114">
        <v>0</v>
      </c>
      <c r="BY56" s="114">
        <v>0.137224338312819</v>
      </c>
      <c r="BZ56" s="114">
        <v>0.00583452139031926</v>
      </c>
      <c r="CA56" s="114">
        <v>0.0610948399588054</v>
      </c>
      <c r="CB56" s="114">
        <v>0.00643494020310484</v>
      </c>
      <c r="CC56" s="200">
        <v>12</v>
      </c>
      <c r="CD56" s="114">
        <v>15.647320571657</v>
      </c>
      <c r="CE56" s="114">
        <v>159.371056636637</v>
      </c>
    </row>
    <row r="57" ht="44.05" customHeight="1">
      <c r="A57" t="s" s="199">
        <v>1</v>
      </c>
      <c r="B57" s="149">
        <v>53</v>
      </c>
      <c r="C57" t="s" s="198">
        <v>54</v>
      </c>
      <c r="D57" s="200">
        <v>0.541922406720161</v>
      </c>
      <c r="E57" s="200">
        <v>6.50133340866539e-06</v>
      </c>
      <c r="F57" s="200">
        <v>2.32439740570781e-06</v>
      </c>
      <c r="G57" s="200">
        <v>0.00148393162236401</v>
      </c>
      <c r="H57" s="200">
        <v>0.0226106562531601</v>
      </c>
      <c r="I57" s="200">
        <v>0.183564869735754</v>
      </c>
      <c r="J57" s="200">
        <v>4.74052533581878</v>
      </c>
      <c r="K57" s="200">
        <v>1.66332547173257</v>
      </c>
      <c r="L57" s="200">
        <v>0.133223433865822</v>
      </c>
      <c r="M57" s="200">
        <v>0.0280182033314261</v>
      </c>
      <c r="N57" s="200">
        <v>0.0541298869116017</v>
      </c>
      <c r="O57" s="200">
        <v>0.0198693890483617</v>
      </c>
      <c r="P57" s="200">
        <v>0.00251342942199816</v>
      </c>
      <c r="Q57" s="200">
        <v>0.0164927991060979</v>
      </c>
      <c r="R57" s="200">
        <v>0.009127273815517581</v>
      </c>
      <c r="S57" s="200">
        <v>0.0107937285086049</v>
      </c>
      <c r="T57" s="200">
        <v>0.381374921565847</v>
      </c>
      <c r="U57" s="200">
        <v>0.582403187357504</v>
      </c>
      <c r="V57" s="200">
        <v>0.0222119051549781</v>
      </c>
      <c r="W57" s="200">
        <v>0.893220273040404</v>
      </c>
      <c r="X57" s="200">
        <v>0.102886670336625</v>
      </c>
      <c r="Y57" s="200">
        <v>1.29563933217883</v>
      </c>
      <c r="Z57" s="200">
        <v>0.224991437907682</v>
      </c>
      <c r="AA57" s="200">
        <v>0.123346709454083</v>
      </c>
      <c r="AB57" s="200">
        <v>0.000944314435762646</v>
      </c>
      <c r="AC57" s="200">
        <v>0.243046250995455</v>
      </c>
      <c r="AD57" s="200">
        <v>0.000306845020882642</v>
      </c>
      <c r="AE57" s="200">
        <v>0.0194989178849086</v>
      </c>
      <c r="AF57" s="200">
        <v>0.8282861676105751</v>
      </c>
      <c r="AG57" s="200">
        <v>0.331842977799611</v>
      </c>
      <c r="AH57" s="200">
        <v>2.73359938824227</v>
      </c>
      <c r="AI57" s="200">
        <v>4.82850660976514</v>
      </c>
      <c r="AJ57" s="200">
        <v>7.71829573078884</v>
      </c>
      <c r="AK57" s="200">
        <v>10.768404491754</v>
      </c>
      <c r="AL57" s="200">
        <v>0.336073666854996</v>
      </c>
      <c r="AM57" s="200">
        <v>7.21633375449227</v>
      </c>
      <c r="AN57" s="200">
        <v>1.71086033446999</v>
      </c>
      <c r="AO57" s="200">
        <v>4.32363144687066</v>
      </c>
      <c r="AP57" s="200">
        <v>0.344371467768753</v>
      </c>
      <c r="AQ57" s="200">
        <v>0.123663890660</v>
      </c>
      <c r="AR57" s="200">
        <v>0.6189310868069759</v>
      </c>
      <c r="AS57" s="200">
        <v>5.91944157894425</v>
      </c>
      <c r="AT57" s="200">
        <v>0.0329033321635653</v>
      </c>
      <c r="AU57" s="200">
        <v>0.0445516150940994</v>
      </c>
      <c r="AV57" s="200">
        <v>0.0263060415090484</v>
      </c>
      <c r="AW57" s="200">
        <v>0.00785006594235399</v>
      </c>
      <c r="AX57" s="200">
        <v>0.448598991757243</v>
      </c>
      <c r="AY57" s="200">
        <v>0.00827733430282151</v>
      </c>
      <c r="AZ57" s="200">
        <v>0.117092075333159</v>
      </c>
      <c r="BA57" s="200">
        <v>0.157519888567976</v>
      </c>
      <c r="BB57" s="200">
        <v>0.386449320699769</v>
      </c>
      <c r="BC57" s="200">
        <v>10.7175240059428</v>
      </c>
      <c r="BD57" s="200">
        <v>4.46530961856445</v>
      </c>
      <c r="BE57" s="200">
        <v>12.8907003282969</v>
      </c>
      <c r="BF57" s="200">
        <v>0.146735737696531</v>
      </c>
      <c r="BG57" s="200">
        <v>6.10582162012844</v>
      </c>
      <c r="BH57" s="200">
        <v>1.86790257732439</v>
      </c>
      <c r="BI57" s="200">
        <v>1.07904807636583</v>
      </c>
      <c r="BJ57" s="200">
        <v>0.00133588960164725</v>
      </c>
      <c r="BK57" s="200">
        <v>1.35674916865347</v>
      </c>
      <c r="BL57" s="200">
        <v>4.93316194761027</v>
      </c>
      <c r="BM57" s="200">
        <v>0.740355877804173</v>
      </c>
      <c r="BN57" s="200">
        <v>0.213908909034451</v>
      </c>
      <c r="BO57" s="200">
        <v>2.95161483478784</v>
      </c>
      <c r="BP57" s="200">
        <v>1.24142129773053</v>
      </c>
      <c r="BQ57" s="200">
        <v>0.046061410384759</v>
      </c>
      <c r="BR57" s="200">
        <v>0.220526792772151</v>
      </c>
      <c r="BS57" s="200">
        <v>0.0304037542031717</v>
      </c>
      <c r="BT57" s="200">
        <v>0.448547775185435</v>
      </c>
      <c r="BU57" s="200">
        <v>0.419369406926866</v>
      </c>
      <c r="BV57" s="114">
        <v>110.225770694168</v>
      </c>
      <c r="BW57" s="114">
        <v>578.748379712255</v>
      </c>
      <c r="BX57" s="114">
        <v>1.09457299121524</v>
      </c>
      <c r="BY57" s="114">
        <v>11.6808911083387</v>
      </c>
      <c r="BZ57" s="114">
        <v>0.008998233367662201</v>
      </c>
      <c r="CA57" s="114">
        <v>0.0547814477548919</v>
      </c>
      <c r="CB57" s="114">
        <v>4.2779380188171e-05</v>
      </c>
      <c r="CC57" s="200">
        <v>23</v>
      </c>
      <c r="CD57" s="114">
        <v>614.587666272312</v>
      </c>
      <c r="CE57" s="114">
        <v>724.813436966480</v>
      </c>
    </row>
    <row r="58" ht="44.05" customHeight="1">
      <c r="A58" t="s" s="199">
        <v>1</v>
      </c>
      <c r="B58" s="149">
        <v>54</v>
      </c>
      <c r="C58" t="s" s="198">
        <v>55</v>
      </c>
      <c r="D58" s="200">
        <v>4.520609293620</v>
      </c>
      <c r="E58" s="200">
        <v>0.291848485866718</v>
      </c>
      <c r="F58" s="200">
        <v>0.00164998435787436</v>
      </c>
      <c r="G58" s="200">
        <v>0.07599738672268171</v>
      </c>
      <c r="H58" s="200">
        <v>0.255176939381602</v>
      </c>
      <c r="I58" s="200">
        <v>2.81315007437506</v>
      </c>
      <c r="J58" s="200">
        <v>21.6609355302645</v>
      </c>
      <c r="K58" s="200">
        <v>8.65879953479403</v>
      </c>
      <c r="L58" s="200">
        <v>1.20499984837171</v>
      </c>
      <c r="M58" s="200">
        <v>12.5231949041541</v>
      </c>
      <c r="N58" s="200">
        <v>0.743627907530156</v>
      </c>
      <c r="O58" s="200">
        <v>0.555873706233479</v>
      </c>
      <c r="P58" s="200">
        <v>0.0489144685310107</v>
      </c>
      <c r="Q58" s="200">
        <v>0.183830605601525</v>
      </c>
      <c r="R58" s="200">
        <v>0.125067602442824</v>
      </c>
      <c r="S58" s="200">
        <v>0.246445858165591</v>
      </c>
      <c r="T58" s="200">
        <v>2.34351607923749</v>
      </c>
      <c r="U58" s="200">
        <v>22.4059645454651</v>
      </c>
      <c r="V58" s="200">
        <v>0.474659176439948</v>
      </c>
      <c r="W58" s="200">
        <v>11.6818096668767</v>
      </c>
      <c r="X58" s="200">
        <v>1.27444560691149</v>
      </c>
      <c r="Y58" s="200">
        <v>9.144744670986681</v>
      </c>
      <c r="Z58" s="200">
        <v>3.80130201400847</v>
      </c>
      <c r="AA58" s="200">
        <v>4.39374188069285</v>
      </c>
      <c r="AB58" s="200">
        <v>0.0689094562459556</v>
      </c>
      <c r="AC58" s="200">
        <v>11.338854808055</v>
      </c>
      <c r="AD58" s="200">
        <v>0.133201338668167</v>
      </c>
      <c r="AE58" s="200">
        <v>2.03834714245363</v>
      </c>
      <c r="AF58" s="200">
        <v>23.4375364111443</v>
      </c>
      <c r="AG58" s="200">
        <v>6.00666465434387</v>
      </c>
      <c r="AH58" s="200">
        <v>83.4360358284363</v>
      </c>
      <c r="AI58" s="200">
        <v>19.671775750173</v>
      </c>
      <c r="AJ58" s="200">
        <v>16.4994440792916</v>
      </c>
      <c r="AK58" s="200">
        <v>30.4664925139602</v>
      </c>
      <c r="AL58" s="200">
        <v>1.12163536304899</v>
      </c>
      <c r="AM58" s="200">
        <v>3.13650653669227</v>
      </c>
      <c r="AN58" s="200">
        <v>18.6258441239564</v>
      </c>
      <c r="AO58" s="200">
        <v>1.66871864104618</v>
      </c>
      <c r="AP58" s="200">
        <v>5.99220031108666</v>
      </c>
      <c r="AQ58" s="200">
        <v>0.754969870466097</v>
      </c>
      <c r="AR58" s="200">
        <v>0.716019861208855</v>
      </c>
      <c r="AS58" s="200">
        <v>24.8166705349268</v>
      </c>
      <c r="AT58" s="200">
        <v>0.484562003583207</v>
      </c>
      <c r="AU58" s="200">
        <v>0.280211515869627</v>
      </c>
      <c r="AV58" s="200">
        <v>0.215547524059629</v>
      </c>
      <c r="AW58" s="200">
        <v>0.0555851021945962</v>
      </c>
      <c r="AX58" s="200">
        <v>1.68414831179787</v>
      </c>
      <c r="AY58" s="200">
        <v>0.0456719575187669</v>
      </c>
      <c r="AZ58" s="200">
        <v>0.480519389667918</v>
      </c>
      <c r="BA58" s="200">
        <v>0.440710449526388</v>
      </c>
      <c r="BB58" s="200">
        <v>7.45699988177909</v>
      </c>
      <c r="BC58" s="200">
        <v>8.183632186648991</v>
      </c>
      <c r="BD58" s="200">
        <v>12.800591252140</v>
      </c>
      <c r="BE58" s="200">
        <v>168.107581000041</v>
      </c>
      <c r="BF58" s="200">
        <v>1.02480279271776</v>
      </c>
      <c r="BG58" s="200">
        <v>31.3314446822249</v>
      </c>
      <c r="BH58" s="200">
        <v>3.79657678258221</v>
      </c>
      <c r="BI58" s="200">
        <v>11.7779096517643</v>
      </c>
      <c r="BJ58" s="200">
        <v>0.0543999601480381</v>
      </c>
      <c r="BK58" s="200">
        <v>3.6310490738915</v>
      </c>
      <c r="BL58" s="200">
        <v>13.3019483550664</v>
      </c>
      <c r="BM58" s="200">
        <v>1.67968719901985</v>
      </c>
      <c r="BN58" s="200">
        <v>0.207543200378242</v>
      </c>
      <c r="BO58" s="200">
        <v>26.1325170342018</v>
      </c>
      <c r="BP58" s="200">
        <v>5.91491859303223</v>
      </c>
      <c r="BQ58" s="200">
        <v>0.238138430685986</v>
      </c>
      <c r="BR58" s="200">
        <v>1.7446227354772</v>
      </c>
      <c r="BS58" s="200">
        <v>0.405308968913087</v>
      </c>
      <c r="BT58" s="200">
        <v>10.8059869664073</v>
      </c>
      <c r="BU58" s="200">
        <v>2.60611584984798</v>
      </c>
      <c r="BV58" s="114">
        <v>674.2488638474219</v>
      </c>
      <c r="BW58" s="114">
        <v>18.4016621994748</v>
      </c>
      <c r="BX58" s="114">
        <v>12.9726566151905</v>
      </c>
      <c r="BY58" s="114">
        <v>14.7344100884843</v>
      </c>
      <c r="BZ58" s="114">
        <v>0.121410171380021</v>
      </c>
      <c r="CA58" s="114">
        <v>1.68631849204943</v>
      </c>
      <c r="CB58" s="114">
        <v>0.00124440397494558</v>
      </c>
      <c r="CC58" s="200">
        <v>124.4</v>
      </c>
      <c r="CD58" s="114">
        <v>172.317701970554</v>
      </c>
      <c r="CE58" s="114">
        <v>846.566565817976</v>
      </c>
    </row>
    <row r="59" ht="44.05" customHeight="1">
      <c r="A59" t="s" s="199">
        <v>1</v>
      </c>
      <c r="B59" s="149">
        <v>55</v>
      </c>
      <c r="C59" t="s" s="198">
        <v>56</v>
      </c>
      <c r="D59" s="200">
        <v>0.00138817806482078</v>
      </c>
      <c r="E59" s="200">
        <v>0.000917396733584762</v>
      </c>
      <c r="F59" s="200">
        <v>4.55393840646796e-06</v>
      </c>
      <c r="G59" s="200">
        <v>5.09865400978164e-05</v>
      </c>
      <c r="H59" s="200">
        <v>0.00016453174257089</v>
      </c>
      <c r="I59" s="200">
        <v>0.00412803912320456</v>
      </c>
      <c r="J59" s="200">
        <v>0.0726481083039922</v>
      </c>
      <c r="K59" s="200">
        <v>0.008628593192159849</v>
      </c>
      <c r="L59" s="200">
        <v>0.00162597873158414</v>
      </c>
      <c r="M59" s="200">
        <v>0.00127671853337097</v>
      </c>
      <c r="N59" s="200">
        <v>0.00138356797823593</v>
      </c>
      <c r="O59" s="200">
        <v>0.0012812816756998</v>
      </c>
      <c r="P59" s="200">
        <v>0.000310981298690398</v>
      </c>
      <c r="Q59" s="200">
        <v>0.000431017035353452</v>
      </c>
      <c r="R59" s="200">
        <v>0.000224219612588043</v>
      </c>
      <c r="S59" s="200">
        <v>0.000436650754127564</v>
      </c>
      <c r="T59" s="200">
        <v>0.00531722962429571</v>
      </c>
      <c r="U59" s="200">
        <v>0.0655807232843567</v>
      </c>
      <c r="V59" s="200">
        <v>0.00161922439212177</v>
      </c>
      <c r="W59" s="200">
        <v>0.0579312346033196</v>
      </c>
      <c r="X59" s="200">
        <v>0.000322324911503753</v>
      </c>
      <c r="Y59" s="200">
        <v>0.0180638867173441</v>
      </c>
      <c r="Z59" s="200">
        <v>0.00983706432770735</v>
      </c>
      <c r="AA59" s="200">
        <v>0.0117977828492967</v>
      </c>
      <c r="AB59" s="200">
        <v>0.000234727632700017</v>
      </c>
      <c r="AC59" s="200">
        <v>0.0424936195023106</v>
      </c>
      <c r="AD59" s="200">
        <v>0.000255233765100852</v>
      </c>
      <c r="AE59" s="200">
        <v>0.00107079888053609</v>
      </c>
      <c r="AF59" s="200">
        <v>0.0111005132845805</v>
      </c>
      <c r="AG59" s="200">
        <v>0.00472310701530847</v>
      </c>
      <c r="AH59" s="200">
        <v>0.0206524501691659</v>
      </c>
      <c r="AI59" s="200">
        <v>0.0246472702255878</v>
      </c>
      <c r="AJ59" s="200">
        <v>0.0867920622929118</v>
      </c>
      <c r="AK59" s="200">
        <v>0.06610886871481481</v>
      </c>
      <c r="AL59" s="200">
        <v>0.00634195691206007</v>
      </c>
      <c r="AM59" s="200">
        <v>0.00751574183619901</v>
      </c>
      <c r="AN59" s="200">
        <v>0.0279437297446384</v>
      </c>
      <c r="AO59" s="200">
        <v>0.0182868425991821</v>
      </c>
      <c r="AP59" s="200">
        <v>0.0145350293852551</v>
      </c>
      <c r="AQ59" s="200">
        <v>0.00114502318145818</v>
      </c>
      <c r="AR59" s="200">
        <v>0.00593731136494421</v>
      </c>
      <c r="AS59" s="200">
        <v>0.056792193884047</v>
      </c>
      <c r="AT59" s="200">
        <v>0.0053399346838871</v>
      </c>
      <c r="AU59" s="200">
        <v>0.00034999552081802</v>
      </c>
      <c r="AV59" s="200">
        <v>1.21143162398683e-06</v>
      </c>
      <c r="AW59" s="200">
        <v>0.00110197640000175</v>
      </c>
      <c r="AX59" s="200">
        <v>0.0302196798171916</v>
      </c>
      <c r="AY59" s="200">
        <v>0.000509817940801557</v>
      </c>
      <c r="AZ59" s="200">
        <v>0.161838445463157</v>
      </c>
      <c r="BA59" s="200">
        <v>0.0901407978037787</v>
      </c>
      <c r="BB59" s="200">
        <v>0.0509126877813867</v>
      </c>
      <c r="BC59" s="200">
        <v>0.0312541650493607</v>
      </c>
      <c r="BD59" s="200">
        <v>0.0126102748597241</v>
      </c>
      <c r="BE59" s="200">
        <v>0.446760090156981</v>
      </c>
      <c r="BF59" s="200">
        <v>0.023763927867533</v>
      </c>
      <c r="BG59" s="200">
        <v>0.240476211482276</v>
      </c>
      <c r="BH59" s="200">
        <v>0.0102993446543065</v>
      </c>
      <c r="BI59" s="200">
        <v>0.195384892397069</v>
      </c>
      <c r="BJ59" s="200">
        <v>0.00112423409553038</v>
      </c>
      <c r="BK59" s="200">
        <v>0.228593503702713</v>
      </c>
      <c r="BL59" s="200">
        <v>0.258075698136624</v>
      </c>
      <c r="BM59" s="200">
        <v>0.0305548438786225</v>
      </c>
      <c r="BN59" s="200">
        <v>0.00487012624895076</v>
      </c>
      <c r="BO59" s="200">
        <v>0.07443669609148219</v>
      </c>
      <c r="BP59" s="200">
        <v>0.0399345905504493</v>
      </c>
      <c r="BQ59" s="200">
        <v>0.00247069527780587</v>
      </c>
      <c r="BR59" s="200">
        <v>0.00164584911349383</v>
      </c>
      <c r="BS59" s="200">
        <v>0.00056803265205502</v>
      </c>
      <c r="BT59" s="200">
        <v>0.0110640319398168</v>
      </c>
      <c r="BU59" s="200">
        <v>0.0365871973762536</v>
      </c>
      <c r="BV59" s="114">
        <v>2.65283570673293</v>
      </c>
      <c r="BW59" s="114">
        <v>0.0135376540164779</v>
      </c>
      <c r="BX59" s="114">
        <v>0.0686660144181256</v>
      </c>
      <c r="BY59" s="114">
        <v>22.158373492440</v>
      </c>
      <c r="BZ59" s="114">
        <v>2.97259565070031</v>
      </c>
      <c r="CA59" s="114">
        <v>8.29990746472709</v>
      </c>
      <c r="CB59" s="114">
        <v>1.4144174732759e-05</v>
      </c>
      <c r="CC59" s="200">
        <v>0.5</v>
      </c>
      <c r="CD59" s="114">
        <v>34.0130944204767</v>
      </c>
      <c r="CE59" s="114">
        <v>36.6659301272096</v>
      </c>
    </row>
    <row r="60" ht="56.05" customHeight="1">
      <c r="A60" t="s" s="199">
        <v>1</v>
      </c>
      <c r="B60" s="149">
        <v>56</v>
      </c>
      <c r="C60" t="s" s="198">
        <v>57</v>
      </c>
      <c r="D60" s="200">
        <v>1.75764317682938</v>
      </c>
      <c r="E60" s="200">
        <v>0.18643310934426</v>
      </c>
      <c r="F60" s="200">
        <v>0.0007443275914998699</v>
      </c>
      <c r="G60" s="200">
        <v>0.0383932969538591</v>
      </c>
      <c r="H60" s="200">
        <v>0.0880550856810841</v>
      </c>
      <c r="I60" s="200">
        <v>0.944596913009622</v>
      </c>
      <c r="J60" s="200">
        <v>18.8756906003347</v>
      </c>
      <c r="K60" s="200">
        <v>9.01345207769271</v>
      </c>
      <c r="L60" s="200">
        <v>0.7990544828642</v>
      </c>
      <c r="M60" s="200">
        <v>0.614562141923525</v>
      </c>
      <c r="N60" s="200">
        <v>0.554082473525733</v>
      </c>
      <c r="O60" s="200">
        <v>0.325783780061348</v>
      </c>
      <c r="P60" s="200">
        <v>0.0634641920769386</v>
      </c>
      <c r="Q60" s="200">
        <v>0.17282785164124</v>
      </c>
      <c r="R60" s="200">
        <v>0.0220046545077566</v>
      </c>
      <c r="S60" s="200">
        <v>0.0532272759383729</v>
      </c>
      <c r="T60" s="200">
        <v>0.50169276344252</v>
      </c>
      <c r="U60" s="200">
        <v>5.83829508210876</v>
      </c>
      <c r="V60" s="200">
        <v>0.271461249652017</v>
      </c>
      <c r="W60" s="200">
        <v>6.35358756324007</v>
      </c>
      <c r="X60" s="200">
        <v>4.50672603884636</v>
      </c>
      <c r="Y60" s="200">
        <v>2.96799938512252</v>
      </c>
      <c r="Z60" s="200">
        <v>0.7585368282246669</v>
      </c>
      <c r="AA60" s="200">
        <v>0.852151221476893</v>
      </c>
      <c r="AB60" s="200">
        <v>0.0287890009115426</v>
      </c>
      <c r="AC60" s="200">
        <v>8.003890375079621</v>
      </c>
      <c r="AD60" s="200">
        <v>0.00964466835307792</v>
      </c>
      <c r="AE60" s="200">
        <v>1.07023505824951</v>
      </c>
      <c r="AF60" s="200">
        <v>1.99422164246755</v>
      </c>
      <c r="AG60" s="200">
        <v>0.913555699025086</v>
      </c>
      <c r="AH60" s="200">
        <v>13.8255812332818</v>
      </c>
      <c r="AI60" s="200">
        <v>6.49545794655871</v>
      </c>
      <c r="AJ60" s="200">
        <v>4.78845462829843</v>
      </c>
      <c r="AK60" s="200">
        <v>7.5274883542226</v>
      </c>
      <c r="AL60" s="200">
        <v>3.57152365749713</v>
      </c>
      <c r="AM60" s="200">
        <v>13.7647746572695</v>
      </c>
      <c r="AN60" s="200">
        <v>3.66306966505707</v>
      </c>
      <c r="AO60" s="200">
        <v>5.76697090829724</v>
      </c>
      <c r="AP60" s="200">
        <v>2.40443397203658</v>
      </c>
      <c r="AQ60" s="200">
        <v>1.96839162596582</v>
      </c>
      <c r="AR60" s="200">
        <v>0.619458086539404</v>
      </c>
      <c r="AS60" s="200">
        <v>33.2670654139852</v>
      </c>
      <c r="AT60" s="200">
        <v>0.207294452573228</v>
      </c>
      <c r="AU60" s="200">
        <v>0.158568936318532</v>
      </c>
      <c r="AV60" s="200">
        <v>0.0359064895609075</v>
      </c>
      <c r="AW60" s="200">
        <v>0.0124882900686322</v>
      </c>
      <c r="AX60" s="200">
        <v>0.110709035840608</v>
      </c>
      <c r="AY60" s="200">
        <v>0.522295364511</v>
      </c>
      <c r="AZ60" s="200">
        <v>1.89049276158914</v>
      </c>
      <c r="BA60" s="200">
        <v>1.43091681334268</v>
      </c>
      <c r="BB60" s="200">
        <v>0.972325436450466</v>
      </c>
      <c r="BC60" s="200">
        <v>5.56090775018222</v>
      </c>
      <c r="BD60" s="200">
        <v>1.84934559132687</v>
      </c>
      <c r="BE60" s="200">
        <v>42.2648150685368</v>
      </c>
      <c r="BF60" s="200">
        <v>0.36692494327742</v>
      </c>
      <c r="BG60" s="200">
        <v>17.0397505290415</v>
      </c>
      <c r="BH60" s="200">
        <v>4.22355988929794</v>
      </c>
      <c r="BI60" s="200">
        <v>3.56857536077445</v>
      </c>
      <c r="BJ60" s="200">
        <v>0.000768920211372809</v>
      </c>
      <c r="BK60" s="200">
        <v>10.5753798318757</v>
      </c>
      <c r="BL60" s="200">
        <v>23.9977468609723</v>
      </c>
      <c r="BM60" s="200">
        <v>3.01043725275229</v>
      </c>
      <c r="BN60" s="200">
        <v>0.393628469859111</v>
      </c>
      <c r="BO60" s="200">
        <v>26.9557798720302</v>
      </c>
      <c r="BP60" s="200">
        <v>7.43249624746462</v>
      </c>
      <c r="BQ60" s="200">
        <v>0.306556870328552</v>
      </c>
      <c r="BR60" s="200">
        <v>1.25263959685676</v>
      </c>
      <c r="BS60" s="200">
        <v>0.148295032774402</v>
      </c>
      <c r="BT60" s="200">
        <v>2.99655449117111</v>
      </c>
      <c r="BU60" s="200">
        <v>2.93177015227899</v>
      </c>
      <c r="BV60" s="114">
        <v>325.460402476454</v>
      </c>
      <c r="BW60" s="114">
        <v>7.52185166116375</v>
      </c>
      <c r="BX60" s="114">
        <v>12.6556441365911</v>
      </c>
      <c r="BY60" s="114">
        <v>0.365996556291448</v>
      </c>
      <c r="BZ60" s="114">
        <v>0.0167518205870237</v>
      </c>
      <c r="CA60" s="114">
        <v>0.154852013141092</v>
      </c>
      <c r="CB60" s="114">
        <v>0</v>
      </c>
      <c r="CC60" s="200">
        <v>13.9</v>
      </c>
      <c r="CD60" s="114">
        <v>34.6150961877744</v>
      </c>
      <c r="CE60" s="114">
        <v>360.075498664228</v>
      </c>
    </row>
    <row r="61" ht="56.05" customHeight="1">
      <c r="A61" t="s" s="199">
        <v>1</v>
      </c>
      <c r="B61" s="149">
        <v>57</v>
      </c>
      <c r="C61" t="s" s="198">
        <v>58</v>
      </c>
      <c r="D61" s="200">
        <v>0.0883963027619708</v>
      </c>
      <c r="E61" s="200">
        <v>0.0601413667236305</v>
      </c>
      <c r="F61" s="200">
        <v>1.28263922797893e-05</v>
      </c>
      <c r="G61" s="200">
        <v>0.0195622962413669</v>
      </c>
      <c r="H61" s="200">
        <v>0.0262554613865729</v>
      </c>
      <c r="I61" s="200">
        <v>0.00690087857452906</v>
      </c>
      <c r="J61" s="200">
        <v>0.870502273728742</v>
      </c>
      <c r="K61" s="200">
        <v>0.0929581740333323</v>
      </c>
      <c r="L61" s="200">
        <v>0.00596653115763642</v>
      </c>
      <c r="M61" s="200">
        <v>0.00783076623168656</v>
      </c>
      <c r="N61" s="200">
        <v>0.106269746581195</v>
      </c>
      <c r="O61" s="200">
        <v>0.0981156555296874</v>
      </c>
      <c r="P61" s="200">
        <v>0.008331408518271509</v>
      </c>
      <c r="Q61" s="200">
        <v>0.0150369516940631</v>
      </c>
      <c r="R61" s="200">
        <v>0.00823303838469366</v>
      </c>
      <c r="S61" s="200">
        <v>0.009111158334709201</v>
      </c>
      <c r="T61" s="200">
        <v>0.0465567688520348</v>
      </c>
      <c r="U61" s="200">
        <v>0.960415379222444</v>
      </c>
      <c r="V61" s="200">
        <v>0.0192131997769156</v>
      </c>
      <c r="W61" s="200">
        <v>1.31582432758436</v>
      </c>
      <c r="X61" s="200">
        <v>0.0140366898578374</v>
      </c>
      <c r="Y61" s="200">
        <v>0.163146965800889</v>
      </c>
      <c r="Z61" s="200">
        <v>0.0369055619813399</v>
      </c>
      <c r="AA61" s="200">
        <v>0.0403710173150124</v>
      </c>
      <c r="AB61" s="200">
        <v>0.00352297230694763</v>
      </c>
      <c r="AC61" s="200">
        <v>0.0608715295923057</v>
      </c>
      <c r="AD61" s="200">
        <v>0.0024915758172018</v>
      </c>
      <c r="AE61" s="200">
        <v>0.0173529990027296</v>
      </c>
      <c r="AF61" s="200">
        <v>0.333087277072221</v>
      </c>
      <c r="AG61" s="200">
        <v>0.322539710662316</v>
      </c>
      <c r="AH61" s="200">
        <v>1.97360812146343</v>
      </c>
      <c r="AI61" s="200">
        <v>2.31863655501185</v>
      </c>
      <c r="AJ61" s="200">
        <v>1.49699903960782</v>
      </c>
      <c r="AK61" s="200">
        <v>1.10686286728424</v>
      </c>
      <c r="AL61" s="200">
        <v>1.82319949441302</v>
      </c>
      <c r="AM61" s="200">
        <v>1.08510067348376</v>
      </c>
      <c r="AN61" s="200">
        <v>0.233076626663735</v>
      </c>
      <c r="AO61" s="200">
        <v>0.8367493506046531</v>
      </c>
      <c r="AP61" s="200">
        <v>0.329214497785286</v>
      </c>
      <c r="AQ61" s="200">
        <v>0.0446941267627124</v>
      </c>
      <c r="AR61" s="200">
        <v>0.196294698218961</v>
      </c>
      <c r="AS61" s="200">
        <v>4.11007385404962</v>
      </c>
      <c r="AT61" s="200">
        <v>0.00226428443111202</v>
      </c>
      <c r="AU61" s="200">
        <v>0.00642888633345295</v>
      </c>
      <c r="AV61" s="200">
        <v>0.000331641451919544</v>
      </c>
      <c r="AW61" s="200">
        <v>0.000139142227660746</v>
      </c>
      <c r="AX61" s="200">
        <v>0.0398410632827139</v>
      </c>
      <c r="AY61" s="200">
        <v>0.0032934985812088</v>
      </c>
      <c r="AZ61" s="200">
        <v>0.00372608124965662</v>
      </c>
      <c r="BA61" s="200">
        <v>0.00187755253741513</v>
      </c>
      <c r="BB61" s="200">
        <v>0.0153937984558451</v>
      </c>
      <c r="BC61" s="200">
        <v>1.1819943481941</v>
      </c>
      <c r="BD61" s="200">
        <v>4.17829566994236</v>
      </c>
      <c r="BE61" s="200">
        <v>3.73633876834304</v>
      </c>
      <c r="BF61" s="200">
        <v>0.0010085103182079</v>
      </c>
      <c r="BG61" s="200">
        <v>0.238008779080151</v>
      </c>
      <c r="BH61" s="200">
        <v>1.37827307909709</v>
      </c>
      <c r="BI61" s="200">
        <v>0.73550247190258</v>
      </c>
      <c r="BJ61" s="200">
        <v>0.0022595287209343</v>
      </c>
      <c r="BK61" s="200">
        <v>2.05078612863315</v>
      </c>
      <c r="BL61" s="200">
        <v>3.9327242255861</v>
      </c>
      <c r="BM61" s="200">
        <v>0.427948396469126</v>
      </c>
      <c r="BN61" s="200">
        <v>0.0529507716828181</v>
      </c>
      <c r="BO61" s="200">
        <v>5.19704534336162</v>
      </c>
      <c r="BP61" s="200">
        <v>2.48924136360223</v>
      </c>
      <c r="BQ61" s="200">
        <v>0.0152984977359875</v>
      </c>
      <c r="BR61" s="200">
        <v>0.225702484920747</v>
      </c>
      <c r="BS61" s="200">
        <v>0.0343122495454913</v>
      </c>
      <c r="BT61" s="200">
        <v>0.122306493313619</v>
      </c>
      <c r="BU61" s="200">
        <v>1.16242103513496</v>
      </c>
      <c r="BV61" s="114">
        <v>47.5501848106033</v>
      </c>
      <c r="BW61" s="114">
        <v>4.16230092667353</v>
      </c>
      <c r="BX61" s="114">
        <v>0.000319744788877446</v>
      </c>
      <c r="BY61" s="114">
        <v>0.07783455380235341</v>
      </c>
      <c r="BZ61" s="114">
        <v>0.00226836685890834</v>
      </c>
      <c r="CA61" s="114">
        <v>0.0336421673944387</v>
      </c>
      <c r="CB61" s="114">
        <v>0</v>
      </c>
      <c r="CC61" s="200">
        <v>2.3</v>
      </c>
      <c r="CD61" s="114">
        <v>6.57636575951811</v>
      </c>
      <c r="CE61" s="114">
        <v>54.1265505701214</v>
      </c>
    </row>
    <row r="62" ht="44.05" customHeight="1">
      <c r="A62" t="s" s="199">
        <v>1</v>
      </c>
      <c r="B62" s="149">
        <v>58</v>
      </c>
      <c r="C62" t="s" s="198">
        <v>59</v>
      </c>
      <c r="D62" s="200">
        <v>0.0892603173839276</v>
      </c>
      <c r="E62" s="200">
        <v>0.0131708850554184</v>
      </c>
      <c r="F62" s="200">
        <v>0.000107517339316036</v>
      </c>
      <c r="G62" s="200">
        <v>0.0159427552531563</v>
      </c>
      <c r="H62" s="200">
        <v>0.00963514251067058</v>
      </c>
      <c r="I62" s="200">
        <v>0.343220251116126</v>
      </c>
      <c r="J62" s="200">
        <v>6.20143614904646</v>
      </c>
      <c r="K62" s="200">
        <v>1.19462779338412</v>
      </c>
      <c r="L62" s="200">
        <v>0.227053781165419</v>
      </c>
      <c r="M62" s="200">
        <v>0.0313391518561095</v>
      </c>
      <c r="N62" s="200">
        <v>0.0321150221969068</v>
      </c>
      <c r="O62" s="200">
        <v>0.0329112899581967</v>
      </c>
      <c r="P62" s="200">
        <v>0.000538975203511791</v>
      </c>
      <c r="Q62" s="200">
        <v>0.007329065009725</v>
      </c>
      <c r="R62" s="200">
        <v>0.0104441132989945</v>
      </c>
      <c r="S62" s="200">
        <v>0.00937580023336926</v>
      </c>
      <c r="T62" s="200">
        <v>0.298591144216657</v>
      </c>
      <c r="U62" s="200">
        <v>2.43692132088242</v>
      </c>
      <c r="V62" s="200">
        <v>0.035123678601621</v>
      </c>
      <c r="W62" s="200">
        <v>0.533548767632446</v>
      </c>
      <c r="X62" s="200">
        <v>0.0419319874843186</v>
      </c>
      <c r="Y62" s="200">
        <v>0.361693510709701</v>
      </c>
      <c r="Z62" s="200">
        <v>0.156423596460854</v>
      </c>
      <c r="AA62" s="200">
        <v>0.0434813910877563</v>
      </c>
      <c r="AB62" s="200">
        <v>0.000567388065510258</v>
      </c>
      <c r="AC62" s="200">
        <v>0.394362713184963</v>
      </c>
      <c r="AD62" s="200">
        <v>7.9978494800753e-05</v>
      </c>
      <c r="AE62" s="200">
        <v>0.180919208914258</v>
      </c>
      <c r="AF62" s="200">
        <v>0.000153229613039009</v>
      </c>
      <c r="AG62" s="200">
        <v>0.719411104407728</v>
      </c>
      <c r="AH62" s="200">
        <v>2.87375977295869</v>
      </c>
      <c r="AI62" s="200">
        <v>0.832391247668817</v>
      </c>
      <c r="AJ62" s="200">
        <v>0.346237153283372</v>
      </c>
      <c r="AK62" s="200">
        <v>0.774614086915724</v>
      </c>
      <c r="AL62" s="200">
        <v>0.008723174451513129</v>
      </c>
      <c r="AM62" s="200">
        <v>0.0240812682169402</v>
      </c>
      <c r="AN62" s="200">
        <v>4.16838254102333</v>
      </c>
      <c r="AO62" s="200">
        <v>0.406201059824866</v>
      </c>
      <c r="AP62" s="200">
        <v>0.0515457221477936</v>
      </c>
      <c r="AQ62" s="200">
        <v>0.000274597822352272</v>
      </c>
      <c r="AR62" s="200">
        <v>0.184887484346142</v>
      </c>
      <c r="AS62" s="200">
        <v>3.99332126152232</v>
      </c>
      <c r="AT62" s="200">
        <v>0.00206316824288678</v>
      </c>
      <c r="AU62" s="200">
        <v>0.00566260624107654</v>
      </c>
      <c r="AV62" s="200">
        <v>0.203663636822929</v>
      </c>
      <c r="AW62" s="200">
        <v>0.000148464684302109</v>
      </c>
      <c r="AX62" s="200">
        <v>0.0475497101054592</v>
      </c>
      <c r="AY62" s="200">
        <v>0.00106218384115523</v>
      </c>
      <c r="AZ62" s="200">
        <v>0.07590384920225279</v>
      </c>
      <c r="BA62" s="200">
        <v>0.0386046924356089</v>
      </c>
      <c r="BB62" s="200">
        <v>0.181907299970965</v>
      </c>
      <c r="BC62" s="200">
        <v>0.406713284592271</v>
      </c>
      <c r="BD62" s="200">
        <v>0.102161511501014</v>
      </c>
      <c r="BE62" s="200">
        <v>4.98814324556723</v>
      </c>
      <c r="BF62" s="200">
        <v>0.06444696433940091</v>
      </c>
      <c r="BG62" s="200">
        <v>1.16845594752314</v>
      </c>
      <c r="BH62" s="200">
        <v>0.320911016931059</v>
      </c>
      <c r="BI62" s="200">
        <v>3.80758092419913</v>
      </c>
      <c r="BJ62" s="200">
        <v>0.00422137910519891</v>
      </c>
      <c r="BK62" s="200">
        <v>0.904596926199149</v>
      </c>
      <c r="BL62" s="200">
        <v>4.35048149088168</v>
      </c>
      <c r="BM62" s="200">
        <v>0.460621016410062</v>
      </c>
      <c r="BN62" s="200">
        <v>0.0620723116528355</v>
      </c>
      <c r="BO62" s="200">
        <v>1.55312612054731</v>
      </c>
      <c r="BP62" s="200">
        <v>0.790671676120404</v>
      </c>
      <c r="BQ62" s="200">
        <v>0.0114795163601663</v>
      </c>
      <c r="BR62" s="200">
        <v>0.0108810911824787</v>
      </c>
      <c r="BS62" s="200">
        <v>0.00339408840728246</v>
      </c>
      <c r="BT62" s="200">
        <v>0.888211331553834</v>
      </c>
      <c r="BU62" s="200">
        <v>0.396154998450837</v>
      </c>
      <c r="BV62" s="114">
        <v>47.9370268530205</v>
      </c>
      <c r="BW62" s="114">
        <v>4.51648709564367</v>
      </c>
      <c r="BX62" s="114">
        <v>205.735321112255</v>
      </c>
      <c r="BY62" s="114">
        <v>2.54744706472294</v>
      </c>
      <c r="BZ62" s="114">
        <v>0.101624208599382</v>
      </c>
      <c r="CA62" s="114">
        <v>0.528610086055613</v>
      </c>
      <c r="CB62" s="114">
        <v>0</v>
      </c>
      <c r="CC62" s="200">
        <v>6.5</v>
      </c>
      <c r="CD62" s="114">
        <v>219.929489567277</v>
      </c>
      <c r="CE62" s="114">
        <v>267.866516420298</v>
      </c>
    </row>
    <row r="63" ht="20.05" customHeight="1">
      <c r="A63" t="s" s="199">
        <v>1</v>
      </c>
      <c r="B63" s="149">
        <v>59</v>
      </c>
      <c r="C63" t="s" s="198">
        <v>60</v>
      </c>
      <c r="D63" s="200">
        <v>0</v>
      </c>
      <c r="E63" s="200">
        <v>0</v>
      </c>
      <c r="F63" s="200">
        <v>0</v>
      </c>
      <c r="G63" s="200">
        <v>3.99485051399298e-09</v>
      </c>
      <c r="H63" s="200">
        <v>3.21495282448204e-07</v>
      </c>
      <c r="I63" s="200">
        <v>3.88898532472228e-06</v>
      </c>
      <c r="J63" s="200">
        <v>4.55714539924694e-05</v>
      </c>
      <c r="K63" s="200">
        <v>8.76534730668685e-06</v>
      </c>
      <c r="L63" s="200">
        <v>2.60425706481558e-06</v>
      </c>
      <c r="M63" s="200">
        <v>2.67535702436452e-06</v>
      </c>
      <c r="N63" s="200">
        <v>2.81695094319936e-06</v>
      </c>
      <c r="O63" s="200">
        <v>2.31970274248357e-06</v>
      </c>
      <c r="P63" s="200">
        <v>5.65331424874968e-07</v>
      </c>
      <c r="Q63" s="200">
        <v>1.17157109790782e-06</v>
      </c>
      <c r="R63" s="200">
        <v>3.46603696790066e-07</v>
      </c>
      <c r="S63" s="200">
        <v>7.29174697924269e-07</v>
      </c>
      <c r="T63" s="200">
        <v>6.40147145062083e-06</v>
      </c>
      <c r="U63" s="200">
        <v>0.000101420267728112</v>
      </c>
      <c r="V63" s="200">
        <v>1.60484188478218e-06</v>
      </c>
      <c r="W63" s="200">
        <v>7.35106068978708e-05</v>
      </c>
      <c r="X63" s="200">
        <v>3.36970713402851e-08</v>
      </c>
      <c r="Y63" s="200">
        <v>3.13783256320761e-05</v>
      </c>
      <c r="Z63" s="200">
        <v>4.53376027612978e-06</v>
      </c>
      <c r="AA63" s="200">
        <v>3.03282445798518e-05</v>
      </c>
      <c r="AB63" s="200">
        <v>5.82466857940967e-07</v>
      </c>
      <c r="AC63" s="200">
        <v>4.07227806561646e-05</v>
      </c>
      <c r="AD63" s="200">
        <v>8.48932621343665e-07</v>
      </c>
      <c r="AE63" s="200">
        <v>7.74740024526793e-07</v>
      </c>
      <c r="AF63" s="200">
        <v>1.31006728901523e-06</v>
      </c>
      <c r="AG63" s="200">
        <v>5.40839090138017e-06</v>
      </c>
      <c r="AH63" s="200">
        <v>1.86817158347666e-05</v>
      </c>
      <c r="AI63" s="200">
        <v>2.71009014532868e-05</v>
      </c>
      <c r="AJ63" s="200">
        <v>0.000224368359094302</v>
      </c>
      <c r="AK63" s="200">
        <v>0.000166076092155484</v>
      </c>
      <c r="AL63" s="200">
        <v>1.55409507664702e-05</v>
      </c>
      <c r="AM63" s="200">
        <v>1.95453175629732e-05</v>
      </c>
      <c r="AN63" s="200">
        <v>2.96834200047188e-05</v>
      </c>
      <c r="AO63" s="200">
        <v>4.22095533560061e-05</v>
      </c>
      <c r="AP63" s="200">
        <v>3.80860352265572e-05</v>
      </c>
      <c r="AQ63" s="200">
        <v>2.83824632064521e-06</v>
      </c>
      <c r="AR63" s="200">
        <v>1.23306482842956e-05</v>
      </c>
      <c r="AS63" s="200">
        <v>8.28469365197437e-05</v>
      </c>
      <c r="AT63" s="200">
        <v>8.915598879090719e-06</v>
      </c>
      <c r="AU63" s="200">
        <v>8.45767683018681e-07</v>
      </c>
      <c r="AV63" s="200">
        <v>0</v>
      </c>
      <c r="AW63" s="200">
        <v>8.37434429050047e-07</v>
      </c>
      <c r="AX63" s="200">
        <v>8.12353002364847e-05</v>
      </c>
      <c r="AY63" s="200">
        <v>1.54982530145818e-06</v>
      </c>
      <c r="AZ63" s="200">
        <v>0.000678130632738484</v>
      </c>
      <c r="BA63" s="200">
        <v>0.000370277718980798</v>
      </c>
      <c r="BB63" s="200">
        <v>9.533367445391e-05</v>
      </c>
      <c r="BC63" s="200">
        <v>7.59367604722931e-05</v>
      </c>
      <c r="BD63" s="200">
        <v>2.18719541472153e-05</v>
      </c>
      <c r="BE63" s="200">
        <v>0.00123377997102424</v>
      </c>
      <c r="BF63" s="200">
        <v>4.59004800156631e-05</v>
      </c>
      <c r="BG63" s="200">
        <v>0.000627487676933579</v>
      </c>
      <c r="BH63" s="200">
        <v>1.78383058756829e-05</v>
      </c>
      <c r="BI63" s="200">
        <v>0.000586386640045864</v>
      </c>
      <c r="BJ63" s="200">
        <v>1.98606802022872e-06</v>
      </c>
      <c r="BK63" s="200">
        <v>0.000538383211829628</v>
      </c>
      <c r="BL63" s="200">
        <v>0.000613488472948632</v>
      </c>
      <c r="BM63" s="200">
        <v>7.14334867057238e-05</v>
      </c>
      <c r="BN63" s="200">
        <v>1.21876911010984e-05</v>
      </c>
      <c r="BO63" s="200">
        <v>0.000152852905021854</v>
      </c>
      <c r="BP63" s="200">
        <v>0.000122401700018109</v>
      </c>
      <c r="BQ63" s="200">
        <v>6.53133152352971e-06</v>
      </c>
      <c r="BR63" s="200">
        <v>5.04508131058234e-06</v>
      </c>
      <c r="BS63" s="200">
        <v>1.82802991122343e-06</v>
      </c>
      <c r="BT63" s="200">
        <v>9.82235421765103e-06</v>
      </c>
      <c r="BU63" s="200">
        <v>7.557166690669491e-05</v>
      </c>
      <c r="BV63" s="114">
        <v>0.00650780673663139</v>
      </c>
      <c r="BW63" s="114">
        <v>0</v>
      </c>
      <c r="BX63" s="114">
        <v>89.2299929969104</v>
      </c>
      <c r="BY63" s="114">
        <v>1.18224145047035</v>
      </c>
      <c r="BZ63" s="114">
        <v>0.051771189392379</v>
      </c>
      <c r="CA63" s="114">
        <v>0.501487906004119</v>
      </c>
      <c r="CB63" s="114">
        <v>0</v>
      </c>
      <c r="CC63" s="200">
        <v>0.1</v>
      </c>
      <c r="CD63" s="114">
        <v>91.0654935427772</v>
      </c>
      <c r="CE63" s="114">
        <v>91.0720013495138</v>
      </c>
    </row>
    <row r="64" ht="32.05" customHeight="1">
      <c r="A64" t="s" s="199">
        <v>1</v>
      </c>
      <c r="B64" s="149">
        <v>60</v>
      </c>
      <c r="C64" t="s" s="198">
        <v>61</v>
      </c>
      <c r="D64" s="200">
        <v>0.00330752968678207</v>
      </c>
      <c r="E64" s="200">
        <v>0.00499991527119122</v>
      </c>
      <c r="F64" s="200">
        <v>0.000105676170748415</v>
      </c>
      <c r="G64" s="200">
        <v>0.00421197509961095</v>
      </c>
      <c r="H64" s="200">
        <v>0.00329339079805046</v>
      </c>
      <c r="I64" s="200">
        <v>0.287993558847438</v>
      </c>
      <c r="J64" s="200">
        <v>1.7964279916925</v>
      </c>
      <c r="K64" s="200">
        <v>0.827801730440463</v>
      </c>
      <c r="L64" s="200">
        <v>0.147689361863567</v>
      </c>
      <c r="M64" s="200">
        <v>0.14210989488928</v>
      </c>
      <c r="N64" s="200">
        <v>0.0148180943472517</v>
      </c>
      <c r="O64" s="200">
        <v>0.0323305537700723</v>
      </c>
      <c r="P64" s="200">
        <v>0.0022357426308991</v>
      </c>
      <c r="Q64" s="200">
        <v>0.0188248117211617</v>
      </c>
      <c r="R64" s="200">
        <v>0.0130227783818426</v>
      </c>
      <c r="S64" s="200">
        <v>0.000453315682229538</v>
      </c>
      <c r="T64" s="200">
        <v>0.467957775060195</v>
      </c>
      <c r="U64" s="200">
        <v>2.99820247581206</v>
      </c>
      <c r="V64" s="200">
        <v>0.100077445198465</v>
      </c>
      <c r="W64" s="200">
        <v>1.10062604658864</v>
      </c>
      <c r="X64" s="200">
        <v>0.0205847113824458</v>
      </c>
      <c r="Y64" s="200">
        <v>1.2056490124185</v>
      </c>
      <c r="Z64" s="200">
        <v>0.23483761277598</v>
      </c>
      <c r="AA64" s="200">
        <v>0.214942739672186</v>
      </c>
      <c r="AB64" s="200">
        <v>0.00647208850716435</v>
      </c>
      <c r="AC64" s="200">
        <v>1.0438121919762</v>
      </c>
      <c r="AD64" s="200">
        <v>0.00157508757505057</v>
      </c>
      <c r="AE64" s="200">
        <v>0.08287862678383159</v>
      </c>
      <c r="AF64" s="200">
        <v>0.157308246243344</v>
      </c>
      <c r="AG64" s="200">
        <v>0.250608359225697</v>
      </c>
      <c r="AH64" s="200">
        <v>1.43909642921389</v>
      </c>
      <c r="AI64" s="200">
        <v>1.55011983375125</v>
      </c>
      <c r="AJ64" s="200">
        <v>0.621643220946048</v>
      </c>
      <c r="AK64" s="200">
        <v>0.884826420772126</v>
      </c>
      <c r="AL64" s="200">
        <v>0.06748163073629369</v>
      </c>
      <c r="AM64" s="200">
        <v>0.219461938088564</v>
      </c>
      <c r="AN64" s="200">
        <v>0.612589573374661</v>
      </c>
      <c r="AO64" s="200">
        <v>0.07300275224285301</v>
      </c>
      <c r="AP64" s="200">
        <v>0.116815333391548</v>
      </c>
      <c r="AQ64" s="200">
        <v>0.00834379700462631</v>
      </c>
      <c r="AR64" s="200">
        <v>0.114134040837971</v>
      </c>
      <c r="AS64" s="200">
        <v>2.76990247682672</v>
      </c>
      <c r="AT64" s="200">
        <v>0.000472394562583213</v>
      </c>
      <c r="AU64" s="200">
        <v>0.0439504137140847</v>
      </c>
      <c r="AV64" s="200">
        <v>0.000466371468791449</v>
      </c>
      <c r="AW64" s="200">
        <v>4.43725312475154e-05</v>
      </c>
      <c r="AX64" s="200">
        <v>0.00430982806040994</v>
      </c>
      <c r="AY64" s="200">
        <v>0.00192358829918545</v>
      </c>
      <c r="AZ64" s="200">
        <v>0.077428238519739</v>
      </c>
      <c r="BA64" s="200">
        <v>0.0261593319484997</v>
      </c>
      <c r="BB64" s="200">
        <v>0.0305162482814256</v>
      </c>
      <c r="BC64" s="200">
        <v>1.35638343084135</v>
      </c>
      <c r="BD64" s="200">
        <v>0.618721807873043</v>
      </c>
      <c r="BE64" s="200">
        <v>5.90799083658109</v>
      </c>
      <c r="BF64" s="200">
        <v>0.0714432672126461</v>
      </c>
      <c r="BG64" s="200">
        <v>1.21759817780368</v>
      </c>
      <c r="BH64" s="200">
        <v>0.301298903238355</v>
      </c>
      <c r="BI64" s="200">
        <v>0.95990924252788</v>
      </c>
      <c r="BJ64" s="200">
        <v>0.000914048833293266</v>
      </c>
      <c r="BK64" s="200">
        <v>0.475483339625704</v>
      </c>
      <c r="BL64" s="200">
        <v>2.29894854266264</v>
      </c>
      <c r="BM64" s="200">
        <v>0.250208551302303</v>
      </c>
      <c r="BN64" s="200">
        <v>0.0342003789090433</v>
      </c>
      <c r="BO64" s="200">
        <v>1.83014978442314</v>
      </c>
      <c r="BP64" s="200">
        <v>0.923186588343883</v>
      </c>
      <c r="BQ64" s="200">
        <v>0.040729735282297</v>
      </c>
      <c r="BR64" s="200">
        <v>0.0950144699220644</v>
      </c>
      <c r="BS64" s="200">
        <v>0.0320848009150335</v>
      </c>
      <c r="BT64" s="200">
        <v>1.14823109529038</v>
      </c>
      <c r="BU64" s="200">
        <v>0.64272127590536</v>
      </c>
      <c r="BV64" s="114">
        <v>38.0530652525786</v>
      </c>
      <c r="BW64" s="114">
        <v>0.636883851781668</v>
      </c>
      <c r="BX64" s="114">
        <v>58.6198779608651</v>
      </c>
      <c r="BY64" s="114">
        <v>0.220427245037481</v>
      </c>
      <c r="BZ64" s="114">
        <v>0.0267412329454171</v>
      </c>
      <c r="CA64" s="114">
        <v>0.0841176589495366</v>
      </c>
      <c r="CB64" s="114">
        <v>0</v>
      </c>
      <c r="CC64" s="200">
        <v>4</v>
      </c>
      <c r="CD64" s="114">
        <v>63.5880479495792</v>
      </c>
      <c r="CE64" s="114">
        <v>101.641113202158</v>
      </c>
    </row>
    <row r="65" ht="32.05" customHeight="1">
      <c r="A65" t="s" s="199">
        <v>1</v>
      </c>
      <c r="B65" s="149">
        <v>61</v>
      </c>
      <c r="C65" t="s" s="198">
        <v>62</v>
      </c>
      <c r="D65" s="200">
        <v>0</v>
      </c>
      <c r="E65" s="200">
        <v>0</v>
      </c>
      <c r="F65" s="200">
        <v>0</v>
      </c>
      <c r="G65" s="200">
        <v>0</v>
      </c>
      <c r="H65" s="200">
        <v>1.9471060461447e-06</v>
      </c>
      <c r="I65" s="200">
        <v>2.35085442804007e-05</v>
      </c>
      <c r="J65" s="200">
        <v>0.00027379516437809</v>
      </c>
      <c r="K65" s="200">
        <v>5.29082653317143e-05</v>
      </c>
      <c r="L65" s="200">
        <v>1.61479730880787e-05</v>
      </c>
      <c r="M65" s="200">
        <v>1.63168878236705e-05</v>
      </c>
      <c r="N65" s="200">
        <v>1.70249793922022e-05</v>
      </c>
      <c r="O65" s="200">
        <v>1.40568456607274e-05</v>
      </c>
      <c r="P65" s="200">
        <v>3.39753927555403e-06</v>
      </c>
      <c r="Q65" s="200">
        <v>7.09124556619716e-06</v>
      </c>
      <c r="R65" s="200">
        <v>2.08961978207165e-06</v>
      </c>
      <c r="S65" s="200">
        <v>4.3945591864161e-06</v>
      </c>
      <c r="T65" s="200">
        <v>3.88334112663004e-05</v>
      </c>
      <c r="U65" s="200">
        <v>0.0006118707538564551</v>
      </c>
      <c r="V65" s="200">
        <v>9.72985972606994e-06</v>
      </c>
      <c r="W65" s="200">
        <v>0.000446285946232207</v>
      </c>
      <c r="X65" s="200">
        <v>1.60317066841478e-05</v>
      </c>
      <c r="Y65" s="200">
        <v>0.000189260267812294</v>
      </c>
      <c r="Z65" s="200">
        <v>2.74620731987435e-05</v>
      </c>
      <c r="AA65" s="200">
        <v>0.000183680170796591</v>
      </c>
      <c r="AB65" s="200">
        <v>3.544692439972e-06</v>
      </c>
      <c r="AC65" s="200">
        <v>0.000246471786183778</v>
      </c>
      <c r="AD65" s="200">
        <v>5.11812760895835e-06</v>
      </c>
      <c r="AE65" s="200">
        <v>4.83069516905955e-06</v>
      </c>
      <c r="AF65" s="200">
        <v>8.19147393203174e-06</v>
      </c>
      <c r="AG65" s="200">
        <v>3.26824777727958e-05</v>
      </c>
      <c r="AH65" s="200">
        <v>0.000113127618049987</v>
      </c>
      <c r="AI65" s="200">
        <v>0.00016384097307894</v>
      </c>
      <c r="AJ65" s="200">
        <v>0.00135752731546262</v>
      </c>
      <c r="AK65" s="200">
        <v>0.00100506031205111</v>
      </c>
      <c r="AL65" s="200">
        <v>9.40001860033041e-05</v>
      </c>
      <c r="AM65" s="200">
        <v>0.000118204505506428</v>
      </c>
      <c r="AN65" s="200">
        <v>0.00017981345157636</v>
      </c>
      <c r="AO65" s="200">
        <v>0.000256336375394049</v>
      </c>
      <c r="AP65" s="200">
        <v>0.000231022677446588</v>
      </c>
      <c r="AQ65" s="200">
        <v>1.716960816695e-05</v>
      </c>
      <c r="AR65" s="200">
        <v>7.46842671672309e-05</v>
      </c>
      <c r="AS65" s="200">
        <v>0.000501312489929139</v>
      </c>
      <c r="AT65" s="200">
        <v>5.39666986296078e-05</v>
      </c>
      <c r="AU65" s="200">
        <v>5.11487828688674e-06</v>
      </c>
      <c r="AV65" s="200">
        <v>0</v>
      </c>
      <c r="AW65" s="200">
        <v>5.06236885695616e-06</v>
      </c>
      <c r="AX65" s="200">
        <v>0.000491518313910037</v>
      </c>
      <c r="AY65" s="200">
        <v>9.48123531235379e-06</v>
      </c>
      <c r="AZ65" s="200">
        <v>0.00410313811362133</v>
      </c>
      <c r="BA65" s="200">
        <v>0.00224045520153599</v>
      </c>
      <c r="BB65" s="200">
        <v>0.000576803426782209</v>
      </c>
      <c r="BC65" s="200">
        <v>0.000459144999577221</v>
      </c>
      <c r="BD65" s="200">
        <v>0.000132373931148303</v>
      </c>
      <c r="BE65" s="200">
        <v>0.00746523189184305</v>
      </c>
      <c r="BF65" s="200">
        <v>0.000277722782252687</v>
      </c>
      <c r="BG65" s="200">
        <v>0.00379693195684703</v>
      </c>
      <c r="BH65" s="200">
        <v>0.000108010132148366</v>
      </c>
      <c r="BI65" s="200">
        <v>0.0035479631975577</v>
      </c>
      <c r="BJ65" s="200">
        <v>1.20172328233921e-05</v>
      </c>
      <c r="BK65" s="200">
        <v>0.00325767828263937</v>
      </c>
      <c r="BL65" s="200">
        <v>0.00371214512405738</v>
      </c>
      <c r="BM65" s="200">
        <v>0.000432242024758686</v>
      </c>
      <c r="BN65" s="200">
        <v>7.38039663324061e-05</v>
      </c>
      <c r="BO65" s="200">
        <v>0.0009247600816281811</v>
      </c>
      <c r="BP65" s="200">
        <v>0.0007406729243275521</v>
      </c>
      <c r="BQ65" s="200">
        <v>3.95370243673072e-05</v>
      </c>
      <c r="BR65" s="200">
        <v>3.05506216122048e-05</v>
      </c>
      <c r="BS65" s="200">
        <v>1.10673042614434e-05</v>
      </c>
      <c r="BT65" s="200">
        <v>5.90903745045886e-05</v>
      </c>
      <c r="BU65" s="200">
        <v>0.000457112870506379</v>
      </c>
      <c r="BV65" s="114">
        <v>0.039392368912452</v>
      </c>
      <c r="BW65" s="114">
        <v>73.2218552008239</v>
      </c>
      <c r="BX65" s="114">
        <v>111.994269515963</v>
      </c>
      <c r="BY65" s="114">
        <v>0.0202757625391704</v>
      </c>
      <c r="BZ65" s="114">
        <v>0.00297413406797116</v>
      </c>
      <c r="CA65" s="114">
        <v>0.00745503933058702</v>
      </c>
      <c r="CB65" s="114">
        <v>0</v>
      </c>
      <c r="CC65" s="200">
        <v>85.7</v>
      </c>
      <c r="CD65" s="114">
        <v>270.946829652725</v>
      </c>
      <c r="CE65" s="114">
        <v>270.986222021637</v>
      </c>
    </row>
    <row r="66" ht="20.05" customHeight="1">
      <c r="A66" t="s" s="199">
        <v>1</v>
      </c>
      <c r="B66" s="149">
        <v>62</v>
      </c>
      <c r="C66" t="s" s="198">
        <v>63</v>
      </c>
      <c r="D66" s="200">
        <v>0.00423071912897292</v>
      </c>
      <c r="E66" s="200">
        <v>0.000526879443247525</v>
      </c>
      <c r="F66" s="200">
        <v>7.85526032922279e-06</v>
      </c>
      <c r="G66" s="200">
        <v>0.000610768010194475</v>
      </c>
      <c r="H66" s="200">
        <v>0.000544943294303463</v>
      </c>
      <c r="I66" s="200">
        <v>0.0182827687268101</v>
      </c>
      <c r="J66" s="200">
        <v>0.414580359704154</v>
      </c>
      <c r="K66" s="200">
        <v>0.0470140482297192</v>
      </c>
      <c r="L66" s="200">
        <v>0.00748196552919112</v>
      </c>
      <c r="M66" s="200">
        <v>0.00785721944411733</v>
      </c>
      <c r="N66" s="200">
        <v>0.00514304563017062</v>
      </c>
      <c r="O66" s="200">
        <v>0.00250801633961729</v>
      </c>
      <c r="P66" s="200">
        <v>0.00095761421149327</v>
      </c>
      <c r="Q66" s="200">
        <v>0.00097043313628587</v>
      </c>
      <c r="R66" s="200">
        <v>0.000328813403457011</v>
      </c>
      <c r="S66" s="200">
        <v>0.000882892384557779</v>
      </c>
      <c r="T66" s="200">
        <v>0.0582395809742256</v>
      </c>
      <c r="U66" s="200">
        <v>0.126175531991783</v>
      </c>
      <c r="V66" s="200">
        <v>0.00332740228867352</v>
      </c>
      <c r="W66" s="200">
        <v>0.115345222255036</v>
      </c>
      <c r="X66" s="200">
        <v>0.00588734676924785</v>
      </c>
      <c r="Y66" s="200">
        <v>0.0512238919648563</v>
      </c>
      <c r="Z66" s="200">
        <v>0.0121816448024228</v>
      </c>
      <c r="AA66" s="200">
        <v>0.0192810681613577</v>
      </c>
      <c r="AB66" s="200">
        <v>0.000138797516662873</v>
      </c>
      <c r="AC66" s="200">
        <v>0.214581119510109</v>
      </c>
      <c r="AD66" s="200">
        <v>0.00063287835554908</v>
      </c>
      <c r="AE66" s="200">
        <v>0.00947237454047269</v>
      </c>
      <c r="AF66" s="200">
        <v>0.134431018155236</v>
      </c>
      <c r="AG66" s="200">
        <v>0.012094626790213</v>
      </c>
      <c r="AH66" s="200">
        <v>0.0350421789617912</v>
      </c>
      <c r="AI66" s="200">
        <v>0.0496884533098741</v>
      </c>
      <c r="AJ66" s="200">
        <v>0.0240195629905709</v>
      </c>
      <c r="AK66" s="200">
        <v>0.0305472129806149</v>
      </c>
      <c r="AL66" s="200">
        <v>0.008380347155823271</v>
      </c>
      <c r="AM66" s="200">
        <v>0.0145283735743698</v>
      </c>
      <c r="AN66" s="200">
        <v>0.0407358667224851</v>
      </c>
      <c r="AO66" s="200">
        <v>0.0506472927547971</v>
      </c>
      <c r="AP66" s="200">
        <v>0.0101754392124446</v>
      </c>
      <c r="AQ66" s="200">
        <v>0.00147981729326643</v>
      </c>
      <c r="AR66" s="200">
        <v>0.00394912393241782</v>
      </c>
      <c r="AS66" s="200">
        <v>0.182015775116509</v>
      </c>
      <c r="AT66" s="200">
        <v>0.00184065011044062</v>
      </c>
      <c r="AU66" s="200">
        <v>0.00093882615947673</v>
      </c>
      <c r="AV66" s="200">
        <v>0.000621457951510828</v>
      </c>
      <c r="AW66" s="200">
        <v>1.23952949328048e-06</v>
      </c>
      <c r="AX66" s="200">
        <v>0.00173733322656701</v>
      </c>
      <c r="AY66" s="200">
        <v>0.00195045981240512</v>
      </c>
      <c r="AZ66" s="200">
        <v>0.0384364452868196</v>
      </c>
      <c r="BA66" s="200">
        <v>0.007888318384730961</v>
      </c>
      <c r="BB66" s="200">
        <v>0.108213842469848</v>
      </c>
      <c r="BC66" s="200">
        <v>0.0575696171637223</v>
      </c>
      <c r="BD66" s="200">
        <v>0.0231081351388508</v>
      </c>
      <c r="BE66" s="200">
        <v>0.682030438763455</v>
      </c>
      <c r="BF66" s="200">
        <v>0.00405290519669901</v>
      </c>
      <c r="BG66" s="200">
        <v>0.229011226240848</v>
      </c>
      <c r="BH66" s="200">
        <v>0.0580000790821775</v>
      </c>
      <c r="BI66" s="200">
        <v>0.06824154580984899</v>
      </c>
      <c r="BJ66" s="200">
        <v>0.000451906162358377</v>
      </c>
      <c r="BK66" s="200">
        <v>0.122835770417243</v>
      </c>
      <c r="BL66" s="200">
        <v>1.33353083982584</v>
      </c>
      <c r="BM66" s="200">
        <v>0.156569525027557</v>
      </c>
      <c r="BN66" s="200">
        <v>0.0171954682364655</v>
      </c>
      <c r="BO66" s="200">
        <v>0.195565850566251</v>
      </c>
      <c r="BP66" s="200">
        <v>0.16535826744616</v>
      </c>
      <c r="BQ66" s="200">
        <v>0.0049745997362675</v>
      </c>
      <c r="BR66" s="200">
        <v>0.00136251378416539</v>
      </c>
      <c r="BS66" s="200">
        <v>0.000457158148454244</v>
      </c>
      <c r="BT66" s="200">
        <v>0.111739580164884</v>
      </c>
      <c r="BU66" s="200">
        <v>0.136400986256361</v>
      </c>
      <c r="BV66" s="114">
        <v>5.25623527605633</v>
      </c>
      <c r="BW66" s="114">
        <v>51.1582323625953</v>
      </c>
      <c r="BX66" s="114">
        <v>45.0090797116375</v>
      </c>
      <c r="BY66" s="114">
        <v>1.65710074910593</v>
      </c>
      <c r="BZ66" s="114">
        <v>0.0285578968486097</v>
      </c>
      <c r="CA66" s="114">
        <v>0.72718294476828</v>
      </c>
      <c r="CB66" s="114">
        <v>4.8399605876527e-05</v>
      </c>
      <c r="CC66" s="200">
        <v>10.9</v>
      </c>
      <c r="CD66" s="114">
        <v>109.480202064561</v>
      </c>
      <c r="CE66" s="114">
        <v>114.736437340617</v>
      </c>
    </row>
    <row r="67" ht="44.05" customHeight="1">
      <c r="A67" t="s" s="199">
        <v>1</v>
      </c>
      <c r="B67" s="149">
        <v>63</v>
      </c>
      <c r="C67" t="s" s="198">
        <v>64</v>
      </c>
      <c r="D67" s="200">
        <v>0.000694973395870543</v>
      </c>
      <c r="E67" s="200">
        <v>4.5079094087367e-05</v>
      </c>
      <c r="F67" s="200">
        <v>2.09937515746929e-06</v>
      </c>
      <c r="G67" s="200">
        <v>7.19713409716687e-05</v>
      </c>
      <c r="H67" s="200">
        <v>0.000109032101154752</v>
      </c>
      <c r="I67" s="200">
        <v>0.00603936751687637</v>
      </c>
      <c r="J67" s="200">
        <v>0.0650769417999271</v>
      </c>
      <c r="K67" s="200">
        <v>0.0193593635537186</v>
      </c>
      <c r="L67" s="200">
        <v>7.62017494682193e-06</v>
      </c>
      <c r="M67" s="200">
        <v>0.00162409829643128</v>
      </c>
      <c r="N67" s="200">
        <v>0.000479341860484071</v>
      </c>
      <c r="O67" s="200">
        <v>0.000365632575433558</v>
      </c>
      <c r="P67" s="200">
        <v>0.00021529741643237</v>
      </c>
      <c r="Q67" s="200">
        <v>0.000157567136131165</v>
      </c>
      <c r="R67" s="200">
        <v>0.000137219841395417</v>
      </c>
      <c r="S67" s="200">
        <v>8.09745466682997e-05</v>
      </c>
      <c r="T67" s="200">
        <v>0.0028435175236534</v>
      </c>
      <c r="U67" s="200">
        <v>0.0527413389896612</v>
      </c>
      <c r="V67" s="200">
        <v>0.000495184212254374</v>
      </c>
      <c r="W67" s="200">
        <v>0.0156215915210846</v>
      </c>
      <c r="X67" s="200">
        <v>0.00192641530358248</v>
      </c>
      <c r="Y67" s="200">
        <v>0.00981162647785342</v>
      </c>
      <c r="Z67" s="200">
        <v>0.000778178717412041</v>
      </c>
      <c r="AA67" s="200">
        <v>0.0018641869737705</v>
      </c>
      <c r="AB67" s="200">
        <v>0.000100627171159838</v>
      </c>
      <c r="AC67" s="200">
        <v>0.0162480733738031</v>
      </c>
      <c r="AD67" s="200">
        <v>4.71962957965745e-07</v>
      </c>
      <c r="AE67" s="200">
        <v>0.00370723390008386</v>
      </c>
      <c r="AF67" s="200">
        <v>0.0265127358892772</v>
      </c>
      <c r="AG67" s="200">
        <v>0.00328244344767787</v>
      </c>
      <c r="AH67" s="200">
        <v>0.0282094377134905</v>
      </c>
      <c r="AI67" s="200">
        <v>0.0293334674885175</v>
      </c>
      <c r="AJ67" s="200">
        <v>0.0132730311426237</v>
      </c>
      <c r="AK67" s="200">
        <v>0.0185583762246177</v>
      </c>
      <c r="AL67" s="200">
        <v>0.00206743486945461</v>
      </c>
      <c r="AM67" s="200">
        <v>0.00317623972254129</v>
      </c>
      <c r="AN67" s="200">
        <v>0.0326493499376397</v>
      </c>
      <c r="AO67" s="200">
        <v>0.00527233327065434</v>
      </c>
      <c r="AP67" s="200">
        <v>0.00777155404360149</v>
      </c>
      <c r="AQ67" s="200">
        <v>0.000369156187168831</v>
      </c>
      <c r="AR67" s="200">
        <v>0.000524151170578275</v>
      </c>
      <c r="AS67" s="200">
        <v>0.018296081448748</v>
      </c>
      <c r="AT67" s="200">
        <v>0.000503175849460881</v>
      </c>
      <c r="AU67" s="200">
        <v>0.000169444827866845</v>
      </c>
      <c r="AV67" s="200">
        <v>6.83959259943532e-07</v>
      </c>
      <c r="AW67" s="200">
        <v>3.76419583416826e-07</v>
      </c>
      <c r="AX67" s="200">
        <v>4.73751450978768e-05</v>
      </c>
      <c r="AY67" s="200">
        <v>7.185974807657269e-07</v>
      </c>
      <c r="AZ67" s="200">
        <v>0.00027910014675219</v>
      </c>
      <c r="BA67" s="200">
        <v>0.000152900835725313</v>
      </c>
      <c r="BB67" s="200">
        <v>4.05412393905732e-05</v>
      </c>
      <c r="BC67" s="200">
        <v>0.0184870765743628</v>
      </c>
      <c r="BD67" s="200">
        <v>0.0119183994821521</v>
      </c>
      <c r="BE67" s="200">
        <v>0.07382644166698139</v>
      </c>
      <c r="BF67" s="200">
        <v>1.90826478697455e-05</v>
      </c>
      <c r="BG67" s="200">
        <v>0.0243144233500737</v>
      </c>
      <c r="BH67" s="200">
        <v>0.00613955712303781</v>
      </c>
      <c r="BI67" s="200">
        <v>0.00662540235242192</v>
      </c>
      <c r="BJ67" s="200">
        <v>1.62396406572441e-05</v>
      </c>
      <c r="BK67" s="200">
        <v>0.00587470101751696</v>
      </c>
      <c r="BL67" s="200">
        <v>0.156337890911948</v>
      </c>
      <c r="BM67" s="200">
        <v>0.0231122095633657</v>
      </c>
      <c r="BN67" s="200">
        <v>0.0027368982055182</v>
      </c>
      <c r="BO67" s="200">
        <v>0.0280973153596806</v>
      </c>
      <c r="BP67" s="200">
        <v>0.0086497556822418</v>
      </c>
      <c r="BQ67" s="200">
        <v>0.00674616906870728</v>
      </c>
      <c r="BR67" s="200">
        <v>0.00098655345803029</v>
      </c>
      <c r="BS67" s="200">
        <v>0.00010051436746029</v>
      </c>
      <c r="BT67" s="200">
        <v>0.008465905847770679</v>
      </c>
      <c r="BU67" s="200">
        <v>0.00742142364707799</v>
      </c>
      <c r="BV67" s="114">
        <v>0.780971095697047</v>
      </c>
      <c r="BW67" s="114">
        <v>19.1530487201339</v>
      </c>
      <c r="BX67" s="114">
        <v>3.76170339855819</v>
      </c>
      <c r="BY67" s="114">
        <v>0.090880340173372</v>
      </c>
      <c r="BZ67" s="114">
        <v>0.00246361717816684</v>
      </c>
      <c r="CA67" s="114">
        <v>0.0394731062100927</v>
      </c>
      <c r="CB67" s="114">
        <v>3.22225984629446e-05</v>
      </c>
      <c r="CC67" s="200">
        <v>0.8</v>
      </c>
      <c r="CD67" s="114">
        <v>23.8476014048522</v>
      </c>
      <c r="CE67" s="114">
        <v>24.6285725005492</v>
      </c>
    </row>
    <row r="68" ht="32.05" customHeight="1">
      <c r="A68" t="s" s="199">
        <v>1</v>
      </c>
      <c r="B68" s="149">
        <v>64</v>
      </c>
      <c r="C68" t="s" s="198">
        <v>65</v>
      </c>
      <c r="D68" s="200">
        <v>0.00132390443816227</v>
      </c>
      <c r="E68" s="200">
        <v>0.00751332511102486</v>
      </c>
      <c r="F68" s="200">
        <v>0.000293484080420468</v>
      </c>
      <c r="G68" s="200">
        <v>0.00418195325874569</v>
      </c>
      <c r="H68" s="200">
        <v>0.00154655851665207</v>
      </c>
      <c r="I68" s="200">
        <v>0.000819379625191422</v>
      </c>
      <c r="J68" s="200">
        <v>0.129262909336195</v>
      </c>
      <c r="K68" s="200">
        <v>0.00647162034263062</v>
      </c>
      <c r="L68" s="200">
        <v>0.0021750077597866</v>
      </c>
      <c r="M68" s="200">
        <v>0.009601264717643301</v>
      </c>
      <c r="N68" s="200">
        <v>0.00332305211949734</v>
      </c>
      <c r="O68" s="200">
        <v>0.0202596439643244</v>
      </c>
      <c r="P68" s="200">
        <v>0.00666492043933742</v>
      </c>
      <c r="Q68" s="200">
        <v>0.008776272228151111</v>
      </c>
      <c r="R68" s="200">
        <v>0.00177910585445543</v>
      </c>
      <c r="S68" s="200">
        <v>0.00367871084817499</v>
      </c>
      <c r="T68" s="200">
        <v>0.0328997873792199</v>
      </c>
      <c r="U68" s="200">
        <v>4.64342274356886</v>
      </c>
      <c r="V68" s="200">
        <v>0.00787941731271191</v>
      </c>
      <c r="W68" s="200">
        <v>0.0661548162639235</v>
      </c>
      <c r="X68" s="200">
        <v>0.184452801254463</v>
      </c>
      <c r="Y68" s="200">
        <v>0.021947401460206</v>
      </c>
      <c r="Z68" s="200">
        <v>0.00406747428543047</v>
      </c>
      <c r="AA68" s="200">
        <v>0.0139632595857991</v>
      </c>
      <c r="AB68" s="200">
        <v>0.000568237829410445</v>
      </c>
      <c r="AC68" s="200">
        <v>0.0560368227096475</v>
      </c>
      <c r="AD68" s="200">
        <v>1.1855915853663e-05</v>
      </c>
      <c r="AE68" s="200">
        <v>0.008647266398961189</v>
      </c>
      <c r="AF68" s="200">
        <v>3.2765895728127e-05</v>
      </c>
      <c r="AG68" s="200">
        <v>0.00266246649734948</v>
      </c>
      <c r="AH68" s="200">
        <v>0.0686585654897628</v>
      </c>
      <c r="AI68" s="200">
        <v>0.0216722315204373</v>
      </c>
      <c r="AJ68" s="200">
        <v>0.0310810526561003</v>
      </c>
      <c r="AK68" s="200">
        <v>0.06550516098291739</v>
      </c>
      <c r="AL68" s="200">
        <v>0.0362457365258886</v>
      </c>
      <c r="AM68" s="200">
        <v>0.0286462199749024</v>
      </c>
      <c r="AN68" s="200">
        <v>0.000760749218207677</v>
      </c>
      <c r="AO68" s="200">
        <v>0.00321228737092903</v>
      </c>
      <c r="AP68" s="200">
        <v>0.0449775483802123</v>
      </c>
      <c r="AQ68" s="200">
        <v>6.7142204568652e-05</v>
      </c>
      <c r="AR68" s="200">
        <v>0.0529790998679365</v>
      </c>
      <c r="AS68" s="200">
        <v>0.148214478200682</v>
      </c>
      <c r="AT68" s="200">
        <v>0.0104945807434621</v>
      </c>
      <c r="AU68" s="200">
        <v>8.24774123760487e-05</v>
      </c>
      <c r="AV68" s="200">
        <v>6.23160571314563e-06</v>
      </c>
      <c r="AW68" s="200">
        <v>1.43723189712001e-05</v>
      </c>
      <c r="AX68" s="200">
        <v>0.000732981348482879</v>
      </c>
      <c r="AY68" s="200">
        <v>1.3450124512874e-05</v>
      </c>
      <c r="AZ68" s="200">
        <v>0.0184385732962833</v>
      </c>
      <c r="BA68" s="200">
        <v>0.702615047565141</v>
      </c>
      <c r="BB68" s="200">
        <v>0.062374672060172</v>
      </c>
      <c r="BC68" s="200">
        <v>0.0497803780060019</v>
      </c>
      <c r="BD68" s="200">
        <v>0.0221183520839888</v>
      </c>
      <c r="BE68" s="200">
        <v>0.152067000108831</v>
      </c>
      <c r="BF68" s="200">
        <v>0.000327503481312127</v>
      </c>
      <c r="BG68" s="200">
        <v>0.124727638080444</v>
      </c>
      <c r="BH68" s="200">
        <v>0.108013101499078</v>
      </c>
      <c r="BI68" s="200">
        <v>0.254083323096984</v>
      </c>
      <c r="BJ68" s="200">
        <v>0.008511771958598121</v>
      </c>
      <c r="BK68" s="200">
        <v>0.084647635537907</v>
      </c>
      <c r="BL68" s="200">
        <v>0.865081997632677</v>
      </c>
      <c r="BM68" s="200">
        <v>0.134520075544883</v>
      </c>
      <c r="BN68" s="200">
        <v>0.012627586168973</v>
      </c>
      <c r="BO68" s="200">
        <v>6.39173863051096</v>
      </c>
      <c r="BP68" s="200">
        <v>0.849992609153124</v>
      </c>
      <c r="BQ68" s="200">
        <v>5.6710318581956e-05</v>
      </c>
      <c r="BR68" s="200">
        <v>0.010082850780338</v>
      </c>
      <c r="BS68" s="200">
        <v>0.0009822154593268589</v>
      </c>
      <c r="BT68" s="200">
        <v>0.08241241231563649</v>
      </c>
      <c r="BU68" s="200">
        <v>0.0663727887975263</v>
      </c>
      <c r="BV68" s="114">
        <v>15.7653554684008</v>
      </c>
      <c r="BW68" s="114">
        <v>113.2200817707</v>
      </c>
      <c r="BX68" s="114">
        <v>188.562846549949</v>
      </c>
      <c r="BY68" s="114">
        <v>0.367332769720714</v>
      </c>
      <c r="BZ68" s="114">
        <v>0.0089853958084449</v>
      </c>
      <c r="CA68" s="114">
        <v>0.159715656797116</v>
      </c>
      <c r="CB68" s="114">
        <v>0</v>
      </c>
      <c r="CC68" s="200">
        <v>39.9</v>
      </c>
      <c r="CD68" s="114">
        <v>342.218962142975</v>
      </c>
      <c r="CE68" s="114">
        <v>357.984317611376</v>
      </c>
    </row>
    <row r="69" ht="44.05" customHeight="1">
      <c r="A69" t="s" s="199">
        <v>1</v>
      </c>
      <c r="B69" s="149">
        <v>65</v>
      </c>
      <c r="C69" t="s" s="198">
        <v>66</v>
      </c>
      <c r="D69" s="200">
        <v>5.52863959128168e-05</v>
      </c>
      <c r="E69" s="200">
        <v>0</v>
      </c>
      <c r="F69" s="200">
        <v>0</v>
      </c>
      <c r="G69" s="200">
        <v>0</v>
      </c>
      <c r="H69" s="200">
        <v>4.93144388424838e-06</v>
      </c>
      <c r="I69" s="200">
        <v>0.000142287525898043</v>
      </c>
      <c r="J69" s="200">
        <v>0.00131020568416616</v>
      </c>
      <c r="K69" s="200">
        <v>0.00199263858148817</v>
      </c>
      <c r="L69" s="200">
        <v>4.01115403231795e-05</v>
      </c>
      <c r="M69" s="200">
        <v>9.143344797807401e-05</v>
      </c>
      <c r="N69" s="200">
        <v>0.000178762069012041</v>
      </c>
      <c r="O69" s="200">
        <v>3.76907167531536e-05</v>
      </c>
      <c r="P69" s="200">
        <v>8.758622425102741e-06</v>
      </c>
      <c r="Q69" s="200">
        <v>6.06731557532219e-05</v>
      </c>
      <c r="R69" s="200">
        <v>1.12124011352787e-05</v>
      </c>
      <c r="S69" s="200">
        <v>1.16785984351367e-05</v>
      </c>
      <c r="T69" s="200">
        <v>9.85456450426255e-05</v>
      </c>
      <c r="U69" s="200">
        <v>0.00155818379316808</v>
      </c>
      <c r="V69" s="200">
        <v>5.67065759795678e-05</v>
      </c>
      <c r="W69" s="200">
        <v>0.0017264801254502</v>
      </c>
      <c r="X69" s="200">
        <v>0.0248786008039266</v>
      </c>
      <c r="Y69" s="200">
        <v>0.000482027181961653</v>
      </c>
      <c r="Z69" s="200">
        <v>6.97590903085131e-05</v>
      </c>
      <c r="AA69" s="200">
        <v>0.000466256052483799</v>
      </c>
      <c r="AB69" s="200">
        <v>8.97765783700019e-06</v>
      </c>
      <c r="AC69" s="200">
        <v>0.00365154040592754</v>
      </c>
      <c r="AD69" s="200">
        <v>1.30447463080021e-05</v>
      </c>
      <c r="AE69" s="200">
        <v>0.00045574341303842</v>
      </c>
      <c r="AF69" s="200">
        <v>8.09116673484842e-05</v>
      </c>
      <c r="AG69" s="200">
        <v>0.000103468815587793</v>
      </c>
      <c r="AH69" s="200">
        <v>0.00162778496855828</v>
      </c>
      <c r="AI69" s="200">
        <v>0.000442186670309954</v>
      </c>
      <c r="AJ69" s="200">
        <v>0.00426467254104867</v>
      </c>
      <c r="AK69" s="200">
        <v>0.00638052612709198</v>
      </c>
      <c r="AL69" s="200">
        <v>0.000457861494104617</v>
      </c>
      <c r="AM69" s="200">
        <v>0.0021385277146363</v>
      </c>
      <c r="AN69" s="200">
        <v>0.00060219783822364</v>
      </c>
      <c r="AO69" s="200">
        <v>0.0033645607778973</v>
      </c>
      <c r="AP69" s="200">
        <v>0.000585112131962429</v>
      </c>
      <c r="AQ69" s="200">
        <v>4.35999763195207e-05</v>
      </c>
      <c r="AR69" s="200">
        <v>0.000245093365186017</v>
      </c>
      <c r="AS69" s="200">
        <v>0.00255905448623044</v>
      </c>
      <c r="AT69" s="200">
        <v>0.000137047989027221</v>
      </c>
      <c r="AU69" s="200">
        <v>2.13401831207471e-05</v>
      </c>
      <c r="AV69" s="200">
        <v>1.58129345525289e-06</v>
      </c>
      <c r="AW69" s="200">
        <v>1.28764568255076e-05</v>
      </c>
      <c r="AX69" s="200">
        <v>0.00129164475819956</v>
      </c>
      <c r="AY69" s="200">
        <v>2.38735541564652e-05</v>
      </c>
      <c r="AZ69" s="200">
        <v>0.0104341000083584</v>
      </c>
      <c r="BA69" s="200">
        <v>0.00569945567131043</v>
      </c>
      <c r="BB69" s="200">
        <v>0.00146767434303869</v>
      </c>
      <c r="BC69" s="200">
        <v>0.00624585359740665</v>
      </c>
      <c r="BD69" s="200">
        <v>0.000803598740522575</v>
      </c>
      <c r="BE69" s="200">
        <v>0.0445489980129892</v>
      </c>
      <c r="BF69" s="200">
        <v>0.000706334598702738</v>
      </c>
      <c r="BG69" s="200">
        <v>0.009894559336154419</v>
      </c>
      <c r="BH69" s="200">
        <v>0.000345119865259343</v>
      </c>
      <c r="BI69" s="200">
        <v>0.0133738483324054</v>
      </c>
      <c r="BJ69" s="200">
        <v>3.08567760324036e-05</v>
      </c>
      <c r="BK69" s="200">
        <v>0.008349974683972869</v>
      </c>
      <c r="BL69" s="200">
        <v>0.010803925897699</v>
      </c>
      <c r="BM69" s="200">
        <v>0.00115299798120375</v>
      </c>
      <c r="BN69" s="200">
        <v>0.000218165072360614</v>
      </c>
      <c r="BO69" s="200">
        <v>6.2513100028706</v>
      </c>
      <c r="BP69" s="200">
        <v>0.167352102222625</v>
      </c>
      <c r="BQ69" s="200">
        <v>0.000102549720137482</v>
      </c>
      <c r="BR69" s="200">
        <v>8.5113260291385e-05</v>
      </c>
      <c r="BS69" s="200">
        <v>2.80992977989896e-05</v>
      </c>
      <c r="BT69" s="200">
        <v>0.000353863458286293</v>
      </c>
      <c r="BU69" s="200">
        <v>0.00120283817084284</v>
      </c>
      <c r="BV69" s="114">
        <v>6.59630549040189</v>
      </c>
      <c r="BW69" s="114">
        <v>65.5059933883316</v>
      </c>
      <c r="BX69" s="114">
        <v>131.549156230690</v>
      </c>
      <c r="BY69" s="114">
        <v>0.258242976434871</v>
      </c>
      <c r="BZ69" s="114">
        <v>0.0112809305252317</v>
      </c>
      <c r="CA69" s="114">
        <v>0.109557820195675</v>
      </c>
      <c r="CB69" s="114">
        <v>0</v>
      </c>
      <c r="CC69" s="200">
        <v>5</v>
      </c>
      <c r="CD69" s="114">
        <v>202.434231346177</v>
      </c>
      <c r="CE69" s="114">
        <v>209.030536836579</v>
      </c>
    </row>
    <row r="70" ht="32.05" customHeight="1">
      <c r="A70" t="s" s="199">
        <v>1</v>
      </c>
      <c r="B70" s="149">
        <v>66</v>
      </c>
      <c r="C70" t="s" s="198">
        <v>67</v>
      </c>
      <c r="D70" s="200">
        <v>0.0014005597569006</v>
      </c>
      <c r="E70" s="200">
        <v>0.000521490835266585</v>
      </c>
      <c r="F70" s="200">
        <v>0.000128008102119341</v>
      </c>
      <c r="G70" s="200">
        <v>0.000126654185449651</v>
      </c>
      <c r="H70" s="200">
        <v>0.000153220576409155</v>
      </c>
      <c r="I70" s="200">
        <v>0.00089382041668244</v>
      </c>
      <c r="J70" s="200">
        <v>0.0180571975498587</v>
      </c>
      <c r="K70" s="200">
        <v>0.00547767635108855</v>
      </c>
      <c r="L70" s="200">
        <v>0.000983833890510877</v>
      </c>
      <c r="M70" s="200">
        <v>0.0041941300744548</v>
      </c>
      <c r="N70" s="200">
        <v>6.93837992131266e-05</v>
      </c>
      <c r="O70" s="200">
        <v>0.000261416401101511</v>
      </c>
      <c r="P70" s="200">
        <v>5.77126602985743e-06</v>
      </c>
      <c r="Q70" s="200">
        <v>7.39336711618904e-05</v>
      </c>
      <c r="R70" s="200">
        <v>7.61371026787391e-06</v>
      </c>
      <c r="S70" s="200">
        <v>1.27421830867163e-05</v>
      </c>
      <c r="T70" s="200">
        <v>0.000379033845393452</v>
      </c>
      <c r="U70" s="200">
        <v>0.00186155188813844</v>
      </c>
      <c r="V70" s="200">
        <v>3.65977385100312e-05</v>
      </c>
      <c r="W70" s="200">
        <v>0.00113743888945325</v>
      </c>
      <c r="X70" s="200">
        <v>0.000147059697124303</v>
      </c>
      <c r="Y70" s="200">
        <v>0.000842940421547047</v>
      </c>
      <c r="Z70" s="200">
        <v>0.000268462959595162</v>
      </c>
      <c r="AA70" s="200">
        <v>0.000168518301065453</v>
      </c>
      <c r="AB70" s="200">
        <v>5.80621541142012e-05</v>
      </c>
      <c r="AC70" s="200">
        <v>0.0303596954489279</v>
      </c>
      <c r="AD70" s="200">
        <v>1.49143542069408e-06</v>
      </c>
      <c r="AE70" s="200">
        <v>0.00151401101137876</v>
      </c>
      <c r="AF70" s="200">
        <v>0.000141855436608623</v>
      </c>
      <c r="AG70" s="200">
        <v>0.00161511000781638</v>
      </c>
      <c r="AH70" s="200">
        <v>0.000622917632265706</v>
      </c>
      <c r="AI70" s="200">
        <v>0.0030773953638799</v>
      </c>
      <c r="AJ70" s="200">
        <v>0.0016926589231434</v>
      </c>
      <c r="AK70" s="200">
        <v>0.008924887124698621</v>
      </c>
      <c r="AL70" s="200">
        <v>0.0077556860810434</v>
      </c>
      <c r="AM70" s="200">
        <v>0.00899506833529027</v>
      </c>
      <c r="AN70" s="200">
        <v>0.00128102056014719</v>
      </c>
      <c r="AO70" s="200">
        <v>0.0422351956627525</v>
      </c>
      <c r="AP70" s="200">
        <v>0.00209024275221644</v>
      </c>
      <c r="AQ70" s="200">
        <v>1.08606965408082e-05</v>
      </c>
      <c r="AR70" s="200">
        <v>9.83645278202748e-05</v>
      </c>
      <c r="AS70" s="200">
        <v>0.0007537191663639559</v>
      </c>
      <c r="AT70" s="200">
        <v>0.0135604350881415</v>
      </c>
      <c r="AU70" s="200">
        <v>0.0230491361708694</v>
      </c>
      <c r="AV70" s="200">
        <v>0.00490254222760507</v>
      </c>
      <c r="AW70" s="200">
        <v>0.000177233610694426</v>
      </c>
      <c r="AX70" s="200">
        <v>0.0019101925295584</v>
      </c>
      <c r="AY70" s="200">
        <v>0.00110500120751471</v>
      </c>
      <c r="AZ70" s="200">
        <v>0.00150759724693001</v>
      </c>
      <c r="BA70" s="200">
        <v>0.000194385677041627</v>
      </c>
      <c r="BB70" s="200">
        <v>0.000588555103109536</v>
      </c>
      <c r="BC70" s="200">
        <v>0.0309053472233757</v>
      </c>
      <c r="BD70" s="200">
        <v>0.00226921486711703</v>
      </c>
      <c r="BE70" s="200">
        <v>0.246373777041386</v>
      </c>
      <c r="BF70" s="200">
        <v>9.418454203944569e-05</v>
      </c>
      <c r="BG70" s="200">
        <v>0.09159273752099741</v>
      </c>
      <c r="BH70" s="200">
        <v>0.0141754596406591</v>
      </c>
      <c r="BI70" s="200">
        <v>0.0112001168026549</v>
      </c>
      <c r="BJ70" s="200">
        <v>0.000267384135033488</v>
      </c>
      <c r="BK70" s="200">
        <v>0.0201643958263501</v>
      </c>
      <c r="BL70" s="200">
        <v>0.426115567585638</v>
      </c>
      <c r="BM70" s="200">
        <v>0.054080396383695</v>
      </c>
      <c r="BN70" s="200">
        <v>0.008405565560071311</v>
      </c>
      <c r="BO70" s="200">
        <v>0.0584195556822824</v>
      </c>
      <c r="BP70" s="200">
        <v>0.0924896230221795</v>
      </c>
      <c r="BQ70" s="200">
        <v>0.040283255438607</v>
      </c>
      <c r="BR70" s="200">
        <v>0.029139341698668</v>
      </c>
      <c r="BS70" s="200">
        <v>0.00353245900446429</v>
      </c>
      <c r="BT70" s="200">
        <v>0.00070072942415863</v>
      </c>
      <c r="BU70" s="200">
        <v>0.0271916019438245</v>
      </c>
      <c r="BV70" s="114">
        <v>1.35283309103552</v>
      </c>
      <c r="BW70" s="114">
        <v>3.84856292131823</v>
      </c>
      <c r="BX70" s="114">
        <v>8.667421109999999</v>
      </c>
      <c r="BY70" s="114">
        <v>0.31782675093622</v>
      </c>
      <c r="BZ70" s="114">
        <v>0.00232837498455201</v>
      </c>
      <c r="CA70" s="114">
        <v>0.00696362950566426</v>
      </c>
      <c r="CB70" s="114">
        <v>9.67599785974617e-06</v>
      </c>
      <c r="CC70" s="200">
        <v>0.4</v>
      </c>
      <c r="CD70" s="114">
        <v>13.2431124627425</v>
      </c>
      <c r="CE70" s="114">
        <v>14.595945553778</v>
      </c>
    </row>
    <row r="71" ht="32.05" customHeight="1">
      <c r="A71" t="s" s="199">
        <v>1</v>
      </c>
      <c r="B71" s="149">
        <v>67</v>
      </c>
      <c r="C71" t="s" s="198">
        <v>68</v>
      </c>
      <c r="D71" s="200">
        <v>0.00187157498202634</v>
      </c>
      <c r="E71" s="200">
        <v>0.00129343478610562</v>
      </c>
      <c r="F71" s="200">
        <v>5.41400247028884e-06</v>
      </c>
      <c r="G71" s="200">
        <v>0.000155098853645985</v>
      </c>
      <c r="H71" s="200">
        <v>0.000223791812587396</v>
      </c>
      <c r="I71" s="200">
        <v>0.0178795085148062</v>
      </c>
      <c r="J71" s="200">
        <v>0.554531148953713</v>
      </c>
      <c r="K71" s="200">
        <v>0.0449333413406475</v>
      </c>
      <c r="L71" s="200">
        <v>0.0143849219266771</v>
      </c>
      <c r="M71" s="200">
        <v>0.000324356118359011</v>
      </c>
      <c r="N71" s="200">
        <v>0.000249644913118131</v>
      </c>
      <c r="O71" s="200">
        <v>0.000268408570826961</v>
      </c>
      <c r="P71" s="200">
        <v>2.54288770753636e-05</v>
      </c>
      <c r="Q71" s="200">
        <v>5.98157563666095e-06</v>
      </c>
      <c r="R71" s="200">
        <v>4.30084086661913e-05</v>
      </c>
      <c r="S71" s="200">
        <v>4.21293533985675e-05</v>
      </c>
      <c r="T71" s="200">
        <v>0.00110805613197689</v>
      </c>
      <c r="U71" s="200">
        <v>0.00392206057712607</v>
      </c>
      <c r="V71" s="200">
        <v>0.000287271716593804</v>
      </c>
      <c r="W71" s="200">
        <v>0.00761831727496099</v>
      </c>
      <c r="X71" s="200">
        <v>0.0019478317980304</v>
      </c>
      <c r="Y71" s="200">
        <v>0.0037109081102499</v>
      </c>
      <c r="Z71" s="200">
        <v>0.00193745931536398</v>
      </c>
      <c r="AA71" s="200">
        <v>0.0013072486158903</v>
      </c>
      <c r="AB71" s="200">
        <v>8.71847123682172e-05</v>
      </c>
      <c r="AC71" s="200">
        <v>0.0527025312460751</v>
      </c>
      <c r="AD71" s="200">
        <v>6.85969159747129e-06</v>
      </c>
      <c r="AE71" s="200">
        <v>0.0007526942642254051</v>
      </c>
      <c r="AF71" s="200">
        <v>2.96983399797583e-05</v>
      </c>
      <c r="AG71" s="200">
        <v>0.0341810688864941</v>
      </c>
      <c r="AH71" s="200">
        <v>0.145206634992365</v>
      </c>
      <c r="AI71" s="200">
        <v>0.0987072535412883</v>
      </c>
      <c r="AJ71" s="200">
        <v>0.125758482075176</v>
      </c>
      <c r="AK71" s="200">
        <v>0.168631164707519</v>
      </c>
      <c r="AL71" s="200">
        <v>0.0121759200033303</v>
      </c>
      <c r="AM71" s="200">
        <v>0.00911878110873212</v>
      </c>
      <c r="AN71" s="200">
        <v>0.0097401184897769</v>
      </c>
      <c r="AO71" s="200">
        <v>0.00207030151671094</v>
      </c>
      <c r="AP71" s="200">
        <v>0.0225800320008908</v>
      </c>
      <c r="AQ71" s="200">
        <v>0.00247851961499627</v>
      </c>
      <c r="AR71" s="200">
        <v>0.000229308087104385</v>
      </c>
      <c r="AS71" s="200">
        <v>0.000588983984306965</v>
      </c>
      <c r="AT71" s="200">
        <v>4.03476708527914e-06</v>
      </c>
      <c r="AU71" s="200">
        <v>0.0235941128250614</v>
      </c>
      <c r="AV71" s="200">
        <v>9.50512557257414e-07</v>
      </c>
      <c r="AW71" s="200">
        <v>0.000340428555030197</v>
      </c>
      <c r="AX71" s="200">
        <v>4.22459857431924e-05</v>
      </c>
      <c r="AY71" s="200">
        <v>0.00022451457180934</v>
      </c>
      <c r="AZ71" s="200">
        <v>0.00696228571352527</v>
      </c>
      <c r="BA71" s="200">
        <v>0.00381639337963999</v>
      </c>
      <c r="BB71" s="200">
        <v>0.0161702246119629</v>
      </c>
      <c r="BC71" s="200">
        <v>0.0449215829233038</v>
      </c>
      <c r="BD71" s="200">
        <v>0.0265201146743036</v>
      </c>
      <c r="BE71" s="200">
        <v>0.398169483685624</v>
      </c>
      <c r="BF71" s="200">
        <v>0.000572367304388317</v>
      </c>
      <c r="BG71" s="200">
        <v>0.131190270627489</v>
      </c>
      <c r="BH71" s="200">
        <v>0.0029011626215287</v>
      </c>
      <c r="BI71" s="200">
        <v>0.0534931881362602</v>
      </c>
      <c r="BJ71" s="200">
        <v>0.00124663291981468</v>
      </c>
      <c r="BK71" s="200">
        <v>0.06317304822352419</v>
      </c>
      <c r="BL71" s="200">
        <v>0.721507259938214</v>
      </c>
      <c r="BM71" s="200">
        <v>0.0806704702329922</v>
      </c>
      <c r="BN71" s="200">
        <v>0.0122100357892312</v>
      </c>
      <c r="BO71" s="200">
        <v>0.380977021250728</v>
      </c>
      <c r="BP71" s="200">
        <v>0.203522973088181</v>
      </c>
      <c r="BQ71" s="200">
        <v>0.00584414666738308</v>
      </c>
      <c r="BR71" s="200">
        <v>0.358632214807559</v>
      </c>
      <c r="BS71" s="200">
        <v>0.0225443619231906</v>
      </c>
      <c r="BT71" s="200">
        <v>0.009972352488763429</v>
      </c>
      <c r="BU71" s="200">
        <v>0.070543677119973</v>
      </c>
      <c r="BV71" s="114">
        <v>3.98288943913776</v>
      </c>
      <c r="BW71" s="114">
        <v>27.6107118747683</v>
      </c>
      <c r="BX71" s="114">
        <v>8.37129683298661</v>
      </c>
      <c r="BY71" s="114">
        <v>0.14450601273251</v>
      </c>
      <c r="BZ71" s="114">
        <v>0.00306877374871267</v>
      </c>
      <c r="CA71" s="114">
        <v>0.06308705002059729</v>
      </c>
      <c r="CB71" s="114">
        <v>0</v>
      </c>
      <c r="CC71" s="200">
        <v>1.1</v>
      </c>
      <c r="CD71" s="114">
        <v>37.2926705442567</v>
      </c>
      <c r="CE71" s="114">
        <v>41.2755599833945</v>
      </c>
    </row>
    <row r="72" ht="20.05" customHeight="1">
      <c r="A72" t="s" s="199">
        <v>1</v>
      </c>
      <c r="B72" s="149">
        <v>68</v>
      </c>
      <c r="C72" t="s" s="198">
        <v>69</v>
      </c>
      <c r="D72" s="200">
        <v>0.00114668708044195</v>
      </c>
      <c r="E72" s="200">
        <v>0.00059879989635807</v>
      </c>
      <c r="F72" s="200">
        <v>2.67949921163103e-06</v>
      </c>
      <c r="G72" s="200">
        <v>5.91145931809569e-05</v>
      </c>
      <c r="H72" s="200">
        <v>5.06454678993846e-05</v>
      </c>
      <c r="I72" s="200">
        <v>0.0013951451702084</v>
      </c>
      <c r="J72" s="200">
        <v>0.0253843037644803</v>
      </c>
      <c r="K72" s="200">
        <v>0.00227812368744426</v>
      </c>
      <c r="L72" s="200">
        <v>0.000572021610617816</v>
      </c>
      <c r="M72" s="200">
        <v>0.000442608053639731</v>
      </c>
      <c r="N72" s="200">
        <v>0.000183777475339335</v>
      </c>
      <c r="O72" s="200">
        <v>0.000713506476746596</v>
      </c>
      <c r="P72" s="200">
        <v>1.87077666815198e-05</v>
      </c>
      <c r="Q72" s="200">
        <v>1.22068179065259e-05</v>
      </c>
      <c r="R72" s="200">
        <v>3.17219761538174e-05</v>
      </c>
      <c r="S72" s="200">
        <v>4.44264727525531e-05</v>
      </c>
      <c r="T72" s="200">
        <v>0.00221145175599377</v>
      </c>
      <c r="U72" s="200">
        <v>0.00586573202935786</v>
      </c>
      <c r="V72" s="200">
        <v>0.000172443516056499</v>
      </c>
      <c r="W72" s="200">
        <v>0.00469084477257136</v>
      </c>
      <c r="X72" s="200">
        <v>0.000175266849095431</v>
      </c>
      <c r="Y72" s="200">
        <v>0.00306064826672864</v>
      </c>
      <c r="Z72" s="200">
        <v>0.000698692300975906</v>
      </c>
      <c r="AA72" s="200">
        <v>0.000760973514386308</v>
      </c>
      <c r="AB72" s="200">
        <v>4.50866531199049e-05</v>
      </c>
      <c r="AC72" s="200">
        <v>0.00260022167224273</v>
      </c>
      <c r="AD72" s="200">
        <v>5.89307387892743e-06</v>
      </c>
      <c r="AE72" s="200">
        <v>0.00047430668062414</v>
      </c>
      <c r="AF72" s="200">
        <v>0.00045466951317806</v>
      </c>
      <c r="AG72" s="200">
        <v>0.000578746526327639</v>
      </c>
      <c r="AH72" s="200">
        <v>0.0034031922903052</v>
      </c>
      <c r="AI72" s="200">
        <v>0.0105338026836554</v>
      </c>
      <c r="AJ72" s="200">
        <v>0.00134171263720636</v>
      </c>
      <c r="AK72" s="200">
        <v>0.00174319989785377</v>
      </c>
      <c r="AL72" s="200">
        <v>0.000123618240221516</v>
      </c>
      <c r="AM72" s="200">
        <v>0.000310991790089375</v>
      </c>
      <c r="AN72" s="200">
        <v>0.00217749317275314</v>
      </c>
      <c r="AO72" s="200">
        <v>0.000972711077507724</v>
      </c>
      <c r="AP72" s="200">
        <v>0.000583792015920117</v>
      </c>
      <c r="AQ72" s="200">
        <v>5.36319934292131e-05</v>
      </c>
      <c r="AR72" s="200">
        <v>0.000290154460332708</v>
      </c>
      <c r="AS72" s="200">
        <v>0.0021134781926355</v>
      </c>
      <c r="AT72" s="200">
        <v>1.28126030285288e-05</v>
      </c>
      <c r="AU72" s="200">
        <v>4.42180571291567e-05</v>
      </c>
      <c r="AV72" s="200">
        <v>1.5728860063378e-05</v>
      </c>
      <c r="AW72" s="200">
        <v>0.000151308955057287</v>
      </c>
      <c r="AX72" s="200">
        <v>0.000150453408685564</v>
      </c>
      <c r="AY72" s="200">
        <v>5.37286267956846e-06</v>
      </c>
      <c r="AZ72" s="200">
        <v>0.000376022742581559</v>
      </c>
      <c r="BA72" s="200">
        <v>7.364759474427271e-05</v>
      </c>
      <c r="BB72" s="200">
        <v>0.000194221107410184</v>
      </c>
      <c r="BC72" s="200">
        <v>0.00163875028561216</v>
      </c>
      <c r="BD72" s="200">
        <v>0.000943602242115263</v>
      </c>
      <c r="BE72" s="200">
        <v>0.0245999334834985</v>
      </c>
      <c r="BF72" s="200">
        <v>0.000269193568931353</v>
      </c>
      <c r="BG72" s="200">
        <v>0.0109361716191775</v>
      </c>
      <c r="BH72" s="200">
        <v>0.000611912207428349</v>
      </c>
      <c r="BI72" s="200">
        <v>0.00128809720776315</v>
      </c>
      <c r="BJ72" s="200">
        <v>6.8851743138058e-06</v>
      </c>
      <c r="BK72" s="200">
        <v>0.00231195113319766</v>
      </c>
      <c r="BL72" s="200">
        <v>0.00375632590607893</v>
      </c>
      <c r="BM72" s="200">
        <v>0.000656343361578813</v>
      </c>
      <c r="BN72" s="200">
        <v>5.6293544244766e-05</v>
      </c>
      <c r="BO72" s="200">
        <v>0.00130941605662751</v>
      </c>
      <c r="BP72" s="200">
        <v>0.000736651664848327</v>
      </c>
      <c r="BQ72" s="200">
        <v>2.27816527723008e-05</v>
      </c>
      <c r="BR72" s="200">
        <v>0.000147930990968964</v>
      </c>
      <c r="BS72" s="200">
        <v>0.00491490779237924</v>
      </c>
      <c r="BT72" s="200">
        <v>0.00419395958129847</v>
      </c>
      <c r="BU72" s="200">
        <v>0.000747209191038935</v>
      </c>
      <c r="BV72" s="114">
        <v>0.138549334240764</v>
      </c>
      <c r="BW72" s="114">
        <v>29.0981380618641</v>
      </c>
      <c r="BX72" s="114">
        <v>0.485143304737384</v>
      </c>
      <c r="BY72" s="114">
        <v>0.0775519150854778</v>
      </c>
      <c r="BZ72" s="114">
        <v>0.00154916499485067</v>
      </c>
      <c r="CA72" s="114">
        <v>0.033910561946447</v>
      </c>
      <c r="CB72" s="114">
        <v>0</v>
      </c>
      <c r="CC72" s="200">
        <v>0.3</v>
      </c>
      <c r="CD72" s="114">
        <v>29.9962930086283</v>
      </c>
      <c r="CE72" s="114">
        <v>30.1348423428691</v>
      </c>
    </row>
    <row r="73" ht="32.05" customHeight="1">
      <c r="A73" t="s" s="199">
        <v>1</v>
      </c>
      <c r="B73" s="149">
        <v>69</v>
      </c>
      <c r="C73" t="s" s="198">
        <v>70</v>
      </c>
      <c r="D73" s="200">
        <v>1.0146614724735</v>
      </c>
      <c r="E73" s="200">
        <v>0.129534503137014</v>
      </c>
      <c r="F73" s="200">
        <v>0.00757939064033644</v>
      </c>
      <c r="G73" s="200">
        <v>0.07476181490322149</v>
      </c>
      <c r="H73" s="200">
        <v>0.134324633928042</v>
      </c>
      <c r="I73" s="200">
        <v>1.42946588636502</v>
      </c>
      <c r="J73" s="200">
        <v>28.957397970120</v>
      </c>
      <c r="K73" s="200">
        <v>7.63654117802053</v>
      </c>
      <c r="L73" s="200">
        <v>0.702456703759838</v>
      </c>
      <c r="M73" s="200">
        <v>0.98884419433399</v>
      </c>
      <c r="N73" s="200">
        <v>0.110084282579502</v>
      </c>
      <c r="O73" s="200">
        <v>0.0456679184324915</v>
      </c>
      <c r="P73" s="200">
        <v>0.0313573460623491</v>
      </c>
      <c r="Q73" s="200">
        <v>0.118644668802309</v>
      </c>
      <c r="R73" s="200">
        <v>0.0221785456869793</v>
      </c>
      <c r="S73" s="200">
        <v>0.0360576539121817</v>
      </c>
      <c r="T73" s="200">
        <v>2.44975842151458</v>
      </c>
      <c r="U73" s="200">
        <v>2.27775686686997</v>
      </c>
      <c r="V73" s="200">
        <v>0.131932475221997</v>
      </c>
      <c r="W73" s="200">
        <v>3.63876198453968</v>
      </c>
      <c r="X73" s="200">
        <v>3.81827058901027</v>
      </c>
      <c r="Y73" s="200">
        <v>1.059486617520</v>
      </c>
      <c r="Z73" s="200">
        <v>0.255271182708065</v>
      </c>
      <c r="AA73" s="200">
        <v>0.217641386065041</v>
      </c>
      <c r="AB73" s="200">
        <v>0.0259097639709948</v>
      </c>
      <c r="AC73" s="200">
        <v>4.15954837587531</v>
      </c>
      <c r="AD73" s="200">
        <v>0.0219578040252382</v>
      </c>
      <c r="AE73" s="200">
        <v>0.572662809974779</v>
      </c>
      <c r="AF73" s="200">
        <v>2.31063622209444</v>
      </c>
      <c r="AG73" s="200">
        <v>0.649285949484192</v>
      </c>
      <c r="AH73" s="200">
        <v>3.86331946916886</v>
      </c>
      <c r="AI73" s="200">
        <v>4.97207570845069</v>
      </c>
      <c r="AJ73" s="200">
        <v>2.66389910215684</v>
      </c>
      <c r="AK73" s="200">
        <v>2.89472063994539</v>
      </c>
      <c r="AL73" s="200">
        <v>0.06768170934449071</v>
      </c>
      <c r="AM73" s="200">
        <v>0.229577941649694</v>
      </c>
      <c r="AN73" s="200">
        <v>18.3957111483537</v>
      </c>
      <c r="AO73" s="200">
        <v>1.81920770948799</v>
      </c>
      <c r="AP73" s="200">
        <v>1.58537173298855</v>
      </c>
      <c r="AQ73" s="200">
        <v>0.075518443096078</v>
      </c>
      <c r="AR73" s="200">
        <v>1.12644652969217</v>
      </c>
      <c r="AS73" s="200">
        <v>7.04905518339161</v>
      </c>
      <c r="AT73" s="200">
        <v>0.0173103351120416</v>
      </c>
      <c r="AU73" s="200">
        <v>0.0174162519039616</v>
      </c>
      <c r="AV73" s="200">
        <v>0.00512180906209458</v>
      </c>
      <c r="AW73" s="200">
        <v>0.0228365061998144</v>
      </c>
      <c r="AX73" s="200">
        <v>0.483232162626241</v>
      </c>
      <c r="AY73" s="200">
        <v>0.00397528352200992</v>
      </c>
      <c r="AZ73" s="200">
        <v>0.229992700316933</v>
      </c>
      <c r="BA73" s="200">
        <v>0.0422950039292428</v>
      </c>
      <c r="BB73" s="200">
        <v>0.234060385162827</v>
      </c>
      <c r="BC73" s="200">
        <v>1.19819031906394</v>
      </c>
      <c r="BD73" s="200">
        <v>0.522788240642953</v>
      </c>
      <c r="BE73" s="200">
        <v>5.49037708709838</v>
      </c>
      <c r="BF73" s="200">
        <v>0.0871833763277514</v>
      </c>
      <c r="BG73" s="200">
        <v>2.84982284360068</v>
      </c>
      <c r="BH73" s="200">
        <v>1.4431307990111</v>
      </c>
      <c r="BI73" s="200">
        <v>0.558318215312572</v>
      </c>
      <c r="BJ73" s="200">
        <v>0.00853826468334354</v>
      </c>
      <c r="BK73" s="200">
        <v>0.993512045509682</v>
      </c>
      <c r="BL73" s="200">
        <v>2.57126638876331</v>
      </c>
      <c r="BM73" s="200">
        <v>0.332728281975053</v>
      </c>
      <c r="BN73" s="200">
        <v>0.0377721117901381</v>
      </c>
      <c r="BO73" s="200">
        <v>1.40011037448077</v>
      </c>
      <c r="BP73" s="200">
        <v>1.10628070047603</v>
      </c>
      <c r="BQ73" s="200">
        <v>0.0228658567700688</v>
      </c>
      <c r="BR73" s="200">
        <v>0.047933161544009</v>
      </c>
      <c r="BS73" s="200">
        <v>0.0142538773256101</v>
      </c>
      <c r="BT73" s="200">
        <v>1.65258423579348</v>
      </c>
      <c r="BU73" s="200">
        <v>0.584737992414322</v>
      </c>
      <c r="BV73" s="114">
        <v>129.749658540176</v>
      </c>
      <c r="BW73" s="114">
        <v>33.6089996196395</v>
      </c>
      <c r="BX73" s="114">
        <v>0</v>
      </c>
      <c r="BY73" s="114">
        <v>0.106398080872662</v>
      </c>
      <c r="BZ73" s="114">
        <v>0.00276156797116375</v>
      </c>
      <c r="CA73" s="114">
        <v>0.0466982636663234</v>
      </c>
      <c r="CB73" s="114">
        <v>0.000978412201007556</v>
      </c>
      <c r="CC73" s="200">
        <v>9.9</v>
      </c>
      <c r="CD73" s="114">
        <v>43.6658359443507</v>
      </c>
      <c r="CE73" s="114">
        <v>173.415494484527</v>
      </c>
    </row>
    <row r="74" ht="32.05" customHeight="1">
      <c r="A74" t="s" s="199">
        <v>1</v>
      </c>
      <c r="B74" s="149">
        <v>70</v>
      </c>
      <c r="C74" t="s" s="198">
        <v>71</v>
      </c>
      <c r="D74" s="200">
        <v>0.0176586006417626</v>
      </c>
      <c r="E74" s="200">
        <v>0.00879097381650305</v>
      </c>
      <c r="F74" s="200">
        <v>0.00506082525293701</v>
      </c>
      <c r="G74" s="200">
        <v>0.00312802380508941</v>
      </c>
      <c r="H74" s="200">
        <v>0.000912416192962045</v>
      </c>
      <c r="I74" s="200">
        <v>0.0252361348173038</v>
      </c>
      <c r="J74" s="200">
        <v>0.641347442059202</v>
      </c>
      <c r="K74" s="200">
        <v>0.134516168563574</v>
      </c>
      <c r="L74" s="200">
        <v>0.00649562527112186</v>
      </c>
      <c r="M74" s="200">
        <v>0.00544432848010865</v>
      </c>
      <c r="N74" s="200">
        <v>0.00357983237787232</v>
      </c>
      <c r="O74" s="200">
        <v>0.00484412310994469</v>
      </c>
      <c r="P74" s="200">
        <v>0.00163944435371071</v>
      </c>
      <c r="Q74" s="200">
        <v>0.000756026326097514</v>
      </c>
      <c r="R74" s="200">
        <v>0.0009946517983269549</v>
      </c>
      <c r="S74" s="200">
        <v>0.000799109180227169</v>
      </c>
      <c r="T74" s="200">
        <v>0.0266536987263461</v>
      </c>
      <c r="U74" s="200">
        <v>0.18844701631999</v>
      </c>
      <c r="V74" s="200">
        <v>0.00524912511973485</v>
      </c>
      <c r="W74" s="200">
        <v>0.0718792276536558</v>
      </c>
      <c r="X74" s="200">
        <v>0.0244199585889447</v>
      </c>
      <c r="Y74" s="200">
        <v>0.0467284654901029</v>
      </c>
      <c r="Z74" s="200">
        <v>0.0153210591100752</v>
      </c>
      <c r="AA74" s="200">
        <v>0.0108037245326554</v>
      </c>
      <c r="AB74" s="200">
        <v>0.00118251416133638</v>
      </c>
      <c r="AC74" s="200">
        <v>0.100497213037193</v>
      </c>
      <c r="AD74" s="200">
        <v>6.92931969635926e-06</v>
      </c>
      <c r="AE74" s="200">
        <v>0.0102831439350088</v>
      </c>
      <c r="AF74" s="200">
        <v>0.354188472968681</v>
      </c>
      <c r="AG74" s="200">
        <v>0.128145941972047</v>
      </c>
      <c r="AH74" s="200">
        <v>0.798674624914142</v>
      </c>
      <c r="AI74" s="200">
        <v>0.23298098700038</v>
      </c>
      <c r="AJ74" s="200">
        <v>0.105672469478146</v>
      </c>
      <c r="AK74" s="200">
        <v>0.442008498529675</v>
      </c>
      <c r="AL74" s="200">
        <v>0.110959013572654</v>
      </c>
      <c r="AM74" s="200">
        <v>0.0539027579638838</v>
      </c>
      <c r="AN74" s="200">
        <v>0.716289700645084</v>
      </c>
      <c r="AO74" s="200">
        <v>0.061718497755123</v>
      </c>
      <c r="AP74" s="200">
        <v>0.180234077676906</v>
      </c>
      <c r="AQ74" s="200">
        <v>0.00300132244164774</v>
      </c>
      <c r="AR74" s="200">
        <v>0.010793481702341</v>
      </c>
      <c r="AS74" s="200">
        <v>0.287853660744655</v>
      </c>
      <c r="AT74" s="200">
        <v>0.00609744256567139</v>
      </c>
      <c r="AU74" s="200">
        <v>0.0421064497283684</v>
      </c>
      <c r="AV74" s="200">
        <v>0.00215445023713091</v>
      </c>
      <c r="AW74" s="200">
        <v>6.84375843558267e-06</v>
      </c>
      <c r="AX74" s="200">
        <v>0.000681562345779457</v>
      </c>
      <c r="AY74" s="200">
        <v>0.00115656615854815</v>
      </c>
      <c r="AZ74" s="200">
        <v>0.0123627391362652</v>
      </c>
      <c r="BA74" s="200">
        <v>0.00397133208148125</v>
      </c>
      <c r="BB74" s="200">
        <v>0.000779547402745111</v>
      </c>
      <c r="BC74" s="200">
        <v>0.0855407795140391</v>
      </c>
      <c r="BD74" s="200">
        <v>0.0500985508211155</v>
      </c>
      <c r="BE74" s="200">
        <v>1.11366518690284</v>
      </c>
      <c r="BF74" s="200">
        <v>0.000505616344442734</v>
      </c>
      <c r="BG74" s="200">
        <v>0.165203067021945</v>
      </c>
      <c r="BH74" s="200">
        <v>0.0385131286874135</v>
      </c>
      <c r="BI74" s="200">
        <v>0.0560282350897946</v>
      </c>
      <c r="BJ74" s="200">
        <v>0.00655023592897844</v>
      </c>
      <c r="BK74" s="200">
        <v>0.08958870261430051</v>
      </c>
      <c r="BL74" s="200">
        <v>0.434417522456763</v>
      </c>
      <c r="BM74" s="200">
        <v>0.07525905728453949</v>
      </c>
      <c r="BN74" s="200">
        <v>0.0021977095267726</v>
      </c>
      <c r="BO74" s="200">
        <v>5.94284274047607</v>
      </c>
      <c r="BP74" s="200">
        <v>0.756603627919639</v>
      </c>
      <c r="BQ74" s="200">
        <v>0.0195088040322543</v>
      </c>
      <c r="BR74" s="200">
        <v>0.0188667048102647</v>
      </c>
      <c r="BS74" s="200">
        <v>0.00604563975459738</v>
      </c>
      <c r="BT74" s="200">
        <v>0.0292449108740794</v>
      </c>
      <c r="BU74" s="200">
        <v>0.381980400907601</v>
      </c>
      <c r="BV74" s="114">
        <v>14.1910768637887</v>
      </c>
      <c r="BW74" s="114">
        <v>66.5939926535839</v>
      </c>
      <c r="BX74" s="114">
        <v>2.26896395468589</v>
      </c>
      <c r="BY74" s="114">
        <v>0.09731458463288881</v>
      </c>
      <c r="BZ74" s="114">
        <v>0.00715858127703399</v>
      </c>
      <c r="CA74" s="114">
        <v>0.0396883592378991</v>
      </c>
      <c r="CB74" s="114">
        <v>0</v>
      </c>
      <c r="CC74" s="200">
        <v>3</v>
      </c>
      <c r="CD74" s="114">
        <v>72.00711813341761</v>
      </c>
      <c r="CE74" s="114">
        <v>86.1981949972063</v>
      </c>
    </row>
    <row r="75" ht="20.05" customHeight="1">
      <c r="A75" t="s" s="199">
        <v>1</v>
      </c>
      <c r="B75" s="149"/>
      <c r="C75" t="s" s="198">
        <v>254</v>
      </c>
      <c r="D75" s="114">
        <v>35.7257687402472</v>
      </c>
      <c r="E75" s="114">
        <v>2.70759834552728</v>
      </c>
      <c r="F75" s="114">
        <v>1.46970558001026</v>
      </c>
      <c r="G75" s="114">
        <v>1.4823421353563</v>
      </c>
      <c r="H75" s="114">
        <v>2.41156941803232</v>
      </c>
      <c r="I75" s="114">
        <v>27.395314499471</v>
      </c>
      <c r="J75" s="114">
        <v>472.533040546785</v>
      </c>
      <c r="K75" s="114">
        <v>1205.254813003840</v>
      </c>
      <c r="L75" s="114">
        <v>17.781509630667</v>
      </c>
      <c r="M75" s="114">
        <v>19.0090712238521</v>
      </c>
      <c r="N75" s="114">
        <v>12.8023813186901</v>
      </c>
      <c r="O75" s="114">
        <v>4.79025645186786</v>
      </c>
      <c r="P75" s="114">
        <v>0.993718348139306</v>
      </c>
      <c r="Q75" s="114">
        <v>2.80564470054789</v>
      </c>
      <c r="R75" s="114">
        <v>0.566407454837854</v>
      </c>
      <c r="S75" s="114">
        <v>0.672407298701675</v>
      </c>
      <c r="T75" s="114">
        <v>26.8350331115056</v>
      </c>
      <c r="U75" s="114">
        <v>159.492250116085</v>
      </c>
      <c r="V75" s="114">
        <v>3.83518537972628</v>
      </c>
      <c r="W75" s="114">
        <v>132.132115293866</v>
      </c>
      <c r="X75" s="114">
        <v>1021.5699194936</v>
      </c>
      <c r="Y75" s="114">
        <v>84.1403510080162</v>
      </c>
      <c r="Z75" s="114">
        <v>12.5020024411012</v>
      </c>
      <c r="AA75" s="114">
        <v>15.6857167744628</v>
      </c>
      <c r="AB75" s="114">
        <v>0.783230740354837</v>
      </c>
      <c r="AC75" s="114">
        <v>201.281237472423</v>
      </c>
      <c r="AD75" s="114">
        <v>0.564797157771446</v>
      </c>
      <c r="AE75" s="114">
        <v>12.3439480263192</v>
      </c>
      <c r="AF75" s="114">
        <v>49.3906780890647</v>
      </c>
      <c r="AG75" s="114">
        <v>67.0510397277795</v>
      </c>
      <c r="AH75" s="114">
        <v>332.313228978286</v>
      </c>
      <c r="AI75" s="114">
        <v>287.339714151487</v>
      </c>
      <c r="AJ75" s="114">
        <v>86.5057620367827</v>
      </c>
      <c r="AK75" s="114">
        <v>106.824829386061</v>
      </c>
      <c r="AL75" s="114">
        <v>18.0840202614845</v>
      </c>
      <c r="AM75" s="114">
        <v>58.0662434978047</v>
      </c>
      <c r="AN75" s="114">
        <v>99.069453069147</v>
      </c>
      <c r="AO75" s="114">
        <v>108.829856582538</v>
      </c>
      <c r="AP75" s="114">
        <v>54.9579947491343</v>
      </c>
      <c r="AQ75" s="114">
        <v>7.63322082946672</v>
      </c>
      <c r="AR75" s="114">
        <v>9.44395456968757</v>
      </c>
      <c r="AS75" s="114">
        <v>228.907744734233</v>
      </c>
      <c r="AT75" s="114">
        <v>1.17401271582632</v>
      </c>
      <c r="AU75" s="114">
        <v>1.52487227510988</v>
      </c>
      <c r="AV75" s="114">
        <v>0.782224346620577</v>
      </c>
      <c r="AW75" s="114">
        <v>0.221183309565376</v>
      </c>
      <c r="AX75" s="114">
        <v>5.72402334932154</v>
      </c>
      <c r="AY75" s="114">
        <v>0.659166042085752</v>
      </c>
      <c r="AZ75" s="114">
        <v>5.93288017310237</v>
      </c>
      <c r="BA75" s="114">
        <v>4.50314882926551</v>
      </c>
      <c r="BB75" s="114">
        <v>12.1419957326495</v>
      </c>
      <c r="BC75" s="114">
        <v>51.7354116238834</v>
      </c>
      <c r="BD75" s="114">
        <v>61.9465197395848</v>
      </c>
      <c r="BE75" s="114">
        <v>327.290682999790</v>
      </c>
      <c r="BF75" s="114">
        <v>2.56484392328917</v>
      </c>
      <c r="BG75" s="114">
        <v>91.68350131356669</v>
      </c>
      <c r="BH75" s="114">
        <v>19.9606129643278</v>
      </c>
      <c r="BI75" s="114">
        <v>53.2646480077005</v>
      </c>
      <c r="BJ75" s="114">
        <v>0.531537642991649</v>
      </c>
      <c r="BK75" s="114">
        <v>33.8958856940041</v>
      </c>
      <c r="BL75" s="114">
        <v>95.4545646294424</v>
      </c>
      <c r="BM75" s="114">
        <v>12.1878532395153</v>
      </c>
      <c r="BN75" s="114">
        <v>2.01655483310906</v>
      </c>
      <c r="BO75" s="114">
        <v>152.219582096205</v>
      </c>
      <c r="BP75" s="114">
        <v>41.6051208605605</v>
      </c>
      <c r="BQ75" s="114">
        <v>1.12944485213102</v>
      </c>
      <c r="BR75" s="114">
        <v>5.84574982419362</v>
      </c>
      <c r="BS75" s="114">
        <v>1.05127862076521</v>
      </c>
      <c r="BT75" s="114">
        <v>48.345917362908</v>
      </c>
      <c r="BU75" s="114">
        <v>18.3265817126541</v>
      </c>
      <c r="BV75" s="114">
        <v>6047.704875088930</v>
      </c>
      <c r="BW75" s="114">
        <v>2431.473207671680</v>
      </c>
      <c r="BX75" s="114">
        <v>963.053768590072</v>
      </c>
      <c r="BY75" s="114">
        <v>413.124659543093</v>
      </c>
      <c r="BZ75" s="114">
        <v>64.2397105788877</v>
      </c>
      <c r="CA75" s="114">
        <v>147.133647407456</v>
      </c>
      <c r="CB75" s="114">
        <v>238.546536117814</v>
      </c>
      <c r="CC75" s="114">
        <v>7618.10877472</v>
      </c>
      <c r="CD75" s="114">
        <v>11875.680304629</v>
      </c>
      <c r="CE75" s="114">
        <v>17923.3851797179</v>
      </c>
    </row>
    <row r="76" ht="32.05" customHeight="1">
      <c r="A76" t="s" s="199">
        <v>1</v>
      </c>
      <c r="B76" s="149">
        <v>71</v>
      </c>
      <c r="C76" t="s" s="198">
        <v>81</v>
      </c>
      <c r="D76" s="114">
        <v>12.6181306776627</v>
      </c>
      <c r="E76" s="114">
        <v>1.78107184111525</v>
      </c>
      <c r="F76" s="114">
        <v>1.80142280705847</v>
      </c>
      <c r="G76" s="114">
        <v>0.796619143751401</v>
      </c>
      <c r="H76" s="114">
        <v>1.25449260973037</v>
      </c>
      <c r="I76" s="114">
        <v>12.7352195788098</v>
      </c>
      <c r="J76" s="114">
        <v>229.356103082877</v>
      </c>
      <c r="K76" s="114">
        <v>220.52377</v>
      </c>
      <c r="L76" s="114">
        <v>13.3655531098251</v>
      </c>
      <c r="M76" s="114">
        <v>16.2108280528166</v>
      </c>
      <c r="N76" s="114">
        <v>7.64533503640137</v>
      </c>
      <c r="O76" s="114">
        <v>2.3753200422617</v>
      </c>
      <c r="P76" s="114">
        <v>1.2223052012767</v>
      </c>
      <c r="Q76" s="114">
        <v>1.59063973821078</v>
      </c>
      <c r="R76" s="114">
        <v>0.284509770328217</v>
      </c>
      <c r="S76" s="114">
        <v>0.915674015092663</v>
      </c>
      <c r="T76" s="114">
        <v>4.41730053154167</v>
      </c>
      <c r="U76" s="114">
        <v>77.07424583665519</v>
      </c>
      <c r="V76" s="114">
        <v>2.63590745306258</v>
      </c>
      <c r="W76" s="114">
        <v>58.6376193256805</v>
      </c>
      <c r="X76" s="114">
        <v>107.45608696</v>
      </c>
      <c r="Y76" s="114">
        <v>58.2802806756514</v>
      </c>
      <c r="Z76" s="114">
        <v>10.1853417047174</v>
      </c>
      <c r="AA76" s="114">
        <v>19.2214547664394</v>
      </c>
      <c r="AB76" s="114">
        <v>0.871049088915787</v>
      </c>
      <c r="AC76" s="114">
        <v>94.1745022576776</v>
      </c>
      <c r="AD76" s="114">
        <v>0.14058654318278</v>
      </c>
      <c r="AE76" s="114">
        <v>10.6726158601756</v>
      </c>
      <c r="AF76" s="114">
        <v>21.8712353985248</v>
      </c>
      <c r="AG76" s="114">
        <v>14.5013364340035</v>
      </c>
      <c r="AH76" s="114">
        <v>206.076097230308</v>
      </c>
      <c r="AI76" s="114">
        <v>153.713969946549</v>
      </c>
      <c r="AJ76" s="114">
        <v>109.501493553247</v>
      </c>
      <c r="AK76" s="114">
        <v>220.123302001122</v>
      </c>
      <c r="AL76" s="114">
        <v>24.8391552958452</v>
      </c>
      <c r="AM76" s="114">
        <v>106.906456890233</v>
      </c>
      <c r="AN76" s="114">
        <v>80.8053987776227</v>
      </c>
      <c r="AO76" s="114">
        <v>111.887363854430</v>
      </c>
      <c r="AP76" s="114">
        <v>28.013638739264</v>
      </c>
      <c r="AQ76" s="114">
        <v>4.47132743210888</v>
      </c>
      <c r="AR76" s="114">
        <v>7.64783585014157</v>
      </c>
      <c r="AS76" s="114">
        <v>124.083484576254</v>
      </c>
      <c r="AT76" s="114">
        <v>2.62478154437419</v>
      </c>
      <c r="AU76" s="114">
        <v>1.83496258542062</v>
      </c>
      <c r="AV76" s="114">
        <v>0.956622831231745</v>
      </c>
      <c r="AW76" s="114">
        <v>0.277294927362559</v>
      </c>
      <c r="AX76" s="114">
        <v>3.21559521132242</v>
      </c>
      <c r="AY76" s="114">
        <v>1.3582420819558</v>
      </c>
      <c r="AZ76" s="114">
        <v>18.6230546734912</v>
      </c>
      <c r="BA76" s="114">
        <v>2.74042235355556</v>
      </c>
      <c r="BB76" s="114">
        <v>13.9349031657281</v>
      </c>
      <c r="BC76" s="114">
        <v>34.8428094996895</v>
      </c>
      <c r="BD76" s="114">
        <v>27.348534891051</v>
      </c>
      <c r="BE76" s="114">
        <v>386.623441871022</v>
      </c>
      <c r="BF76" s="114">
        <v>4.30335454369213</v>
      </c>
      <c r="BG76" s="114">
        <v>242.566840392974</v>
      </c>
      <c r="BH76" s="114">
        <v>21.6020264296732</v>
      </c>
      <c r="BI76" s="114">
        <v>146.728693456538</v>
      </c>
      <c r="BJ76" s="114">
        <v>1.02183851181075</v>
      </c>
      <c r="BK76" s="114">
        <v>113.088602433081</v>
      </c>
      <c r="BL76" s="114">
        <v>591.582238659167</v>
      </c>
      <c r="BM76" s="114">
        <v>45.4445144286202</v>
      </c>
      <c r="BN76" s="114">
        <v>3.6001645856209</v>
      </c>
      <c r="BO76" s="114">
        <v>425.712319790212</v>
      </c>
      <c r="BP76" s="114">
        <v>278.521190942063</v>
      </c>
      <c r="BQ76" s="114">
        <v>1.02847526919819</v>
      </c>
      <c r="BR76" s="114">
        <v>5.72187683945252</v>
      </c>
      <c r="BS76" s="114">
        <v>0.66435001073622</v>
      </c>
      <c r="BT76" s="114">
        <v>55.8310738477039</v>
      </c>
      <c r="BU76" s="114">
        <v>50.8364919623761</v>
      </c>
      <c r="BV76" s="114">
        <v>4665.3207994297</v>
      </c>
      <c r="BW76" s="114">
        <v>0</v>
      </c>
      <c r="BX76" s="114">
        <v>0</v>
      </c>
      <c r="BY76" s="114">
        <v>0</v>
      </c>
      <c r="BZ76" s="114">
        <v>0</v>
      </c>
      <c r="CA76" s="114">
        <v>0</v>
      </c>
      <c r="CB76" s="114">
        <v>0</v>
      </c>
      <c r="CC76" s="114">
        <v>0</v>
      </c>
      <c r="CD76" s="114">
        <v>0</v>
      </c>
      <c r="CE76" s="114">
        <v>4665.3207994297</v>
      </c>
    </row>
    <row r="77" ht="44.05" customHeight="1">
      <c r="A77" t="s" s="199">
        <v>1</v>
      </c>
      <c r="B77" s="149">
        <v>72</v>
      </c>
      <c r="C77" t="s" s="198">
        <v>82</v>
      </c>
      <c r="D77" s="114">
        <v>64.524575973396</v>
      </c>
      <c r="E77" s="114">
        <v>2.33530265572211</v>
      </c>
      <c r="F77" s="114">
        <v>3.23325278896057</v>
      </c>
      <c r="G77" s="114">
        <v>3.45102546975887</v>
      </c>
      <c r="H77" s="114">
        <v>1.54099535652023</v>
      </c>
      <c r="I77" s="114">
        <v>69.2219772038345</v>
      </c>
      <c r="J77" s="114">
        <v>1155.099676178180</v>
      </c>
      <c r="K77" s="114">
        <v>411.459</v>
      </c>
      <c r="L77" s="114">
        <v>15.7132199664766</v>
      </c>
      <c r="M77" s="114">
        <v>10.6590069708127</v>
      </c>
      <c r="N77" s="114">
        <v>3.84623150351861</v>
      </c>
      <c r="O77" s="114">
        <v>2.44321365055501</v>
      </c>
      <c r="P77" s="114">
        <v>0.726426254630361</v>
      </c>
      <c r="Q77" s="114">
        <v>0.891907524231177</v>
      </c>
      <c r="R77" s="114">
        <v>0.158060983515676</v>
      </c>
      <c r="S77" s="114">
        <v>0.273814841615157</v>
      </c>
      <c r="T77" s="114">
        <v>29.1250584497253</v>
      </c>
      <c r="U77" s="114">
        <v>74.8378761222676</v>
      </c>
      <c r="V77" s="114">
        <v>1.41702138919673</v>
      </c>
      <c r="W77" s="114">
        <v>36.5736775448833</v>
      </c>
      <c r="X77" s="114">
        <v>11.556</v>
      </c>
      <c r="Y77" s="114">
        <v>24.9687761391825</v>
      </c>
      <c r="Z77" s="114">
        <v>2.32046393655656</v>
      </c>
      <c r="AA77" s="114">
        <v>10.659054571608</v>
      </c>
      <c r="AB77" s="114">
        <v>0.490112808033462</v>
      </c>
      <c r="AC77" s="114">
        <v>226.252744740906</v>
      </c>
      <c r="AD77" s="114">
        <v>0.88757402838898</v>
      </c>
      <c r="AE77" s="114">
        <v>29.3158787492994</v>
      </c>
      <c r="AF77" s="114">
        <v>11.2878510783397</v>
      </c>
      <c r="AG77" s="114">
        <v>16.3357367857628</v>
      </c>
      <c r="AH77" s="114">
        <v>188.894840238966</v>
      </c>
      <c r="AI77" s="114">
        <v>122.291347123242</v>
      </c>
      <c r="AJ77" s="114">
        <v>59.981597529190</v>
      </c>
      <c r="AK77" s="114">
        <v>103.800000955737</v>
      </c>
      <c r="AL77" s="114">
        <v>15.8697520727366</v>
      </c>
      <c r="AM77" s="114">
        <v>31.9550607020748</v>
      </c>
      <c r="AN77" s="114">
        <v>42.0154877314116</v>
      </c>
      <c r="AO77" s="114">
        <v>49.1195919336164</v>
      </c>
      <c r="AP77" s="114">
        <v>52.7416216215098</v>
      </c>
      <c r="AQ77" s="114">
        <v>3.48633412147859</v>
      </c>
      <c r="AR77" s="114">
        <v>3.06038603168513</v>
      </c>
      <c r="AS77" s="114">
        <v>244.260189058577</v>
      </c>
      <c r="AT77" s="114">
        <v>2.20329584297909</v>
      </c>
      <c r="AU77" s="114">
        <v>0.80102647457137</v>
      </c>
      <c r="AV77" s="114">
        <v>1.48892563985846</v>
      </c>
      <c r="AW77" s="114">
        <v>0.499024011862485</v>
      </c>
      <c r="AX77" s="114">
        <v>6.10761905883607</v>
      </c>
      <c r="AY77" s="114">
        <v>1.53463715753447</v>
      </c>
      <c r="AZ77" s="114">
        <v>73.67708846118271</v>
      </c>
      <c r="BA77" s="114">
        <v>2.76942783881141</v>
      </c>
      <c r="BB77" s="114">
        <v>10.3055782331659</v>
      </c>
      <c r="BC77" s="114">
        <v>18.1508157023504</v>
      </c>
      <c r="BD77" s="114">
        <v>326.973699412768</v>
      </c>
      <c r="BE77" s="114">
        <v>132.533791163025</v>
      </c>
      <c r="BF77" s="114">
        <v>1.46177709738108</v>
      </c>
      <c r="BG77" s="114">
        <v>23.072405662108</v>
      </c>
      <c r="BH77" s="114">
        <v>10.8938054245861</v>
      </c>
      <c r="BI77" s="114">
        <v>25.1135387656869</v>
      </c>
      <c r="BJ77" s="114">
        <v>0.464743848512108</v>
      </c>
      <c r="BK77" s="114">
        <v>16.530080674274</v>
      </c>
      <c r="BL77" s="114">
        <v>61.6415209489068</v>
      </c>
      <c r="BM77" s="114">
        <v>4.64668163349231</v>
      </c>
      <c r="BN77" s="114">
        <v>2.37760129099742</v>
      </c>
      <c r="BO77" s="114">
        <v>95.7343117695761</v>
      </c>
      <c r="BP77" s="114">
        <v>20.5475111574545</v>
      </c>
      <c r="BQ77" s="114">
        <v>1.67055141856677</v>
      </c>
      <c r="BR77" s="114">
        <v>1.71719952311934</v>
      </c>
      <c r="BS77" s="114">
        <v>0.564588394858421</v>
      </c>
      <c r="BT77" s="114">
        <v>27.3743934941784</v>
      </c>
      <c r="BU77" s="114">
        <v>13.4680095093784</v>
      </c>
      <c r="BV77" s="114">
        <v>4023.405372396120</v>
      </c>
      <c r="BW77" s="114">
        <v>0</v>
      </c>
      <c r="BX77" s="114">
        <v>0</v>
      </c>
      <c r="BY77" s="114">
        <v>0</v>
      </c>
      <c r="BZ77" s="114">
        <v>0</v>
      </c>
      <c r="CA77" s="114">
        <v>0</v>
      </c>
      <c r="CB77" s="114">
        <v>0</v>
      </c>
      <c r="CC77" s="114">
        <v>0</v>
      </c>
      <c r="CD77" s="114">
        <v>0</v>
      </c>
      <c r="CE77" s="114">
        <v>4023.405372396120</v>
      </c>
    </row>
    <row r="78" ht="44.05" customHeight="1">
      <c r="A78" t="s" s="199">
        <v>1</v>
      </c>
      <c r="B78" s="149">
        <v>73</v>
      </c>
      <c r="C78" t="s" s="198">
        <v>83</v>
      </c>
      <c r="D78" s="114">
        <v>1.20674714189504</v>
      </c>
      <c r="E78" s="114">
        <v>0.246076329332768</v>
      </c>
      <c r="F78" s="114">
        <v>0.268290990823031</v>
      </c>
      <c r="G78" s="114">
        <v>0.135445467162281</v>
      </c>
      <c r="H78" s="114">
        <v>0.0578615940572687</v>
      </c>
      <c r="I78" s="114">
        <v>0.0679503786723038</v>
      </c>
      <c r="J78" s="114">
        <v>4.77579852166378</v>
      </c>
      <c r="K78" s="114">
        <v>130</v>
      </c>
      <c r="L78" s="114">
        <v>0.430362115073937</v>
      </c>
      <c r="M78" s="114">
        <v>0.12736881050718</v>
      </c>
      <c r="N78" s="114">
        <v>0.179401044350128</v>
      </c>
      <c r="O78" s="114">
        <v>0.276483236677644</v>
      </c>
      <c r="P78" s="114">
        <v>0.0610997284557181</v>
      </c>
      <c r="Q78" s="114">
        <v>0.0219131714280951</v>
      </c>
      <c r="R78" s="114">
        <v>0.00150724096280847</v>
      </c>
      <c r="S78" s="114">
        <v>0.00405943179307508</v>
      </c>
      <c r="T78" s="114">
        <v>0.8594113028375751</v>
      </c>
      <c r="U78" s="114">
        <v>2.29550827511489</v>
      </c>
      <c r="V78" s="114">
        <v>0.0393891257692382</v>
      </c>
      <c r="W78" s="114">
        <v>0.702373530198711</v>
      </c>
      <c r="X78" s="114">
        <v>87</v>
      </c>
      <c r="Y78" s="114">
        <v>0.823204084514249</v>
      </c>
      <c r="Z78" s="114">
        <v>0.161327005239604</v>
      </c>
      <c r="AA78" s="114">
        <v>0.09644227996894821</v>
      </c>
      <c r="AB78" s="114">
        <v>0.00626966293755901</v>
      </c>
      <c r="AC78" s="114">
        <v>2.49536669807454</v>
      </c>
      <c r="AD78" s="114">
        <v>0.00322765971491525</v>
      </c>
      <c r="AE78" s="114">
        <v>0.236962022405946</v>
      </c>
      <c r="AF78" s="114">
        <v>0.388876299417523</v>
      </c>
      <c r="AG78" s="114">
        <v>0.3467873892104</v>
      </c>
      <c r="AH78" s="114">
        <v>2.07681802359005</v>
      </c>
      <c r="AI78" s="114">
        <v>3.73569502818449</v>
      </c>
      <c r="AJ78" s="114">
        <v>0.405673447126897</v>
      </c>
      <c r="AK78" s="114">
        <v>1.34640347660023</v>
      </c>
      <c r="AL78" s="114">
        <v>1.85226158695892</v>
      </c>
      <c r="AM78" s="114">
        <v>8.763244637304849</v>
      </c>
      <c r="AN78" s="114">
        <v>4.47339019596214</v>
      </c>
      <c r="AO78" s="114">
        <v>-0.675989043291406</v>
      </c>
      <c r="AP78" s="114">
        <v>0.909603020991811</v>
      </c>
      <c r="AQ78" s="114">
        <v>0.12002369405927</v>
      </c>
      <c r="AR78" s="114">
        <v>0.402589923085658</v>
      </c>
      <c r="AS78" s="114">
        <v>0.554472357826728</v>
      </c>
      <c r="AT78" s="114">
        <v>0.0186613207513956</v>
      </c>
      <c r="AU78" s="114">
        <v>0.0171030569460021</v>
      </c>
      <c r="AV78" s="114">
        <v>0.00574539775899249</v>
      </c>
      <c r="AW78" s="114">
        <v>0.000399232566663753</v>
      </c>
      <c r="AX78" s="114">
        <v>0.16855343684146</v>
      </c>
      <c r="AY78" s="114">
        <v>0.00164466358592667</v>
      </c>
      <c r="AZ78" s="114">
        <v>1.28883877309834</v>
      </c>
      <c r="BA78" s="114">
        <v>0.738435709316948</v>
      </c>
      <c r="BB78" s="114">
        <v>0.193599537982281</v>
      </c>
      <c r="BC78" s="114">
        <v>0.674381119044585</v>
      </c>
      <c r="BD78" s="114">
        <v>4.53413323370854</v>
      </c>
      <c r="BE78" s="114">
        <v>2.49076395269085</v>
      </c>
      <c r="BF78" s="114">
        <v>0.0108608572947942</v>
      </c>
      <c r="BG78" s="114">
        <v>0.490416216387554</v>
      </c>
      <c r="BH78" s="114">
        <v>0.178180343498583</v>
      </c>
      <c r="BI78" s="114">
        <v>0.169943024737247</v>
      </c>
      <c r="BJ78" s="114">
        <v>0.0161663672403471</v>
      </c>
      <c r="BK78" s="114">
        <v>0.651789796447855</v>
      </c>
      <c r="BL78" s="114">
        <v>0.63601135336618</v>
      </c>
      <c r="BM78" s="114">
        <v>0.117778124747772</v>
      </c>
      <c r="BN78" s="114">
        <v>0.0158192819329018</v>
      </c>
      <c r="BO78" s="114">
        <v>0.929158004467448</v>
      </c>
      <c r="BP78" s="114">
        <v>0.373961181641309</v>
      </c>
      <c r="BQ78" s="114">
        <v>0.00357967065191391</v>
      </c>
      <c r="BR78" s="114">
        <v>0.0432786470471329</v>
      </c>
      <c r="BS78" s="114">
        <v>0.0209240636652196</v>
      </c>
      <c r="BT78" s="114">
        <v>0.696703505586496</v>
      </c>
      <c r="BU78" s="114">
        <v>0.226674554994092</v>
      </c>
      <c r="BV78" s="114">
        <v>271.993201314658</v>
      </c>
      <c r="BW78" s="114">
        <v>206.891013424356</v>
      </c>
      <c r="BX78" s="114">
        <v>0</v>
      </c>
      <c r="BY78" s="114">
        <v>96.9403059983419</v>
      </c>
      <c r="BZ78" s="114">
        <v>0.752991514109166</v>
      </c>
      <c r="CA78" s="114">
        <v>3.04279799255407</v>
      </c>
      <c r="CB78" s="114">
        <v>-8.94657921401056</v>
      </c>
      <c r="CC78" s="200">
        <v>6.80585621045086</v>
      </c>
      <c r="CD78" s="114">
        <v>305.486385925801</v>
      </c>
      <c r="CE78" s="114">
        <v>577.479587240459</v>
      </c>
    </row>
    <row r="79" ht="44.05" customHeight="1">
      <c r="A79" t="s" s="199">
        <v>1</v>
      </c>
      <c r="B79" s="149">
        <v>74</v>
      </c>
      <c r="C79" t="s" s="198">
        <v>84</v>
      </c>
      <c r="D79" s="114">
        <v>1.8375164926567</v>
      </c>
      <c r="E79" s="114">
        <v>0.09147498881860811</v>
      </c>
      <c r="F79" s="114">
        <v>-0.0109508985231518</v>
      </c>
      <c r="G79" s="114">
        <v>0.0743114872902426</v>
      </c>
      <c r="H79" s="114">
        <v>0.0723210817139458</v>
      </c>
      <c r="I79" s="114">
        <v>0.777919101642352</v>
      </c>
      <c r="J79" s="114">
        <v>12.4787411456937</v>
      </c>
      <c r="K79" s="114">
        <v>150</v>
      </c>
      <c r="L79" s="114">
        <v>1.77627703968865</v>
      </c>
      <c r="M79" s="114">
        <v>0.7913690594480181</v>
      </c>
      <c r="N79" s="114">
        <v>0.320470200323805</v>
      </c>
      <c r="O79" s="114">
        <v>0.121443496524652</v>
      </c>
      <c r="P79" s="114">
        <v>0.0469183995195556</v>
      </c>
      <c r="Q79" s="114">
        <v>0.0916971409422046</v>
      </c>
      <c r="R79" s="114">
        <v>0.0160739983236281</v>
      </c>
      <c r="S79" s="114">
        <v>0.0452132531679349</v>
      </c>
      <c r="T79" s="114">
        <v>0.145625292248626</v>
      </c>
      <c r="U79" s="114">
        <v>3.72131920474101</v>
      </c>
      <c r="V79" s="114">
        <v>0.138871634272089</v>
      </c>
      <c r="W79" s="114">
        <v>3.70090784680367</v>
      </c>
      <c r="X79" s="114">
        <v>-44.65</v>
      </c>
      <c r="Y79" s="114">
        <v>2.96196562630003</v>
      </c>
      <c r="Z79" s="114">
        <v>0.406243686371946</v>
      </c>
      <c r="AA79" s="114">
        <v>0.843247386042604</v>
      </c>
      <c r="AB79" s="114">
        <v>0.0444268119143158</v>
      </c>
      <c r="AC79" s="114">
        <v>28.1284185362278</v>
      </c>
      <c r="AD79" s="114">
        <v>0.0926445883646891</v>
      </c>
      <c r="AE79" s="114">
        <v>1.61989311335797</v>
      </c>
      <c r="AF79" s="114">
        <v>1.34340172485321</v>
      </c>
      <c r="AG79" s="114">
        <v>1.08831550563283</v>
      </c>
      <c r="AH79" s="114">
        <v>8.35730278344279</v>
      </c>
      <c r="AI79" s="114">
        <v>8.166100988527241</v>
      </c>
      <c r="AJ79" s="114">
        <v>5.859358945567</v>
      </c>
      <c r="AK79" s="114">
        <v>13.0915320681922</v>
      </c>
      <c r="AL79" s="114">
        <v>3.16659844469231</v>
      </c>
      <c r="AM79" s="114">
        <v>6.11387348705532</v>
      </c>
      <c r="AN79" s="114">
        <v>9.25624321499232</v>
      </c>
      <c r="AO79" s="114">
        <v>1.96293620797245</v>
      </c>
      <c r="AP79" s="114">
        <v>1.50592560113331</v>
      </c>
      <c r="AQ79" s="114">
        <v>0.218686588231679</v>
      </c>
      <c r="AR79" s="114">
        <v>0.5716058436821581</v>
      </c>
      <c r="AS79" s="114">
        <v>10.371982550258</v>
      </c>
      <c r="AT79" s="114">
        <v>0.119834170004489</v>
      </c>
      <c r="AU79" s="114">
        <v>0.128785328294827</v>
      </c>
      <c r="AV79" s="114">
        <v>0.0556563258349648</v>
      </c>
      <c r="AW79" s="114">
        <v>0.0113535977002974</v>
      </c>
      <c r="AX79" s="114">
        <v>0.059097878623105</v>
      </c>
      <c r="AY79" s="114">
        <v>0.0374839535604685</v>
      </c>
      <c r="AZ79" s="114">
        <v>2.44280571875018</v>
      </c>
      <c r="BA79" s="114">
        <v>0.42077820391697</v>
      </c>
      <c r="BB79" s="114">
        <v>0.818551269036782</v>
      </c>
      <c r="BC79" s="114">
        <v>2.07306270712123</v>
      </c>
      <c r="BD79" s="114">
        <v>37.3956355493956</v>
      </c>
      <c r="BE79" s="114">
        <v>16.2881037525204</v>
      </c>
      <c r="BF79" s="114">
        <v>0.173085621729709</v>
      </c>
      <c r="BG79" s="114">
        <v>9.746354100242529</v>
      </c>
      <c r="BH79" s="114">
        <v>0.976174046564272</v>
      </c>
      <c r="BI79" s="114">
        <v>3.53615529761838</v>
      </c>
      <c r="BJ79" s="114">
        <v>0</v>
      </c>
      <c r="BK79" s="114">
        <v>4.50420895643708</v>
      </c>
      <c r="BL79" s="114">
        <v>8.06431526950395</v>
      </c>
      <c r="BM79" s="114">
        <v>0.698040520397435</v>
      </c>
      <c r="BN79" s="114">
        <v>0.0106618891972978</v>
      </c>
      <c r="BO79" s="114">
        <v>9.853613805944541</v>
      </c>
      <c r="BP79" s="114">
        <v>4.70110152445618</v>
      </c>
      <c r="BQ79" s="114">
        <v>-0.194160751755171</v>
      </c>
      <c r="BR79" s="114">
        <v>0.285139135047245</v>
      </c>
      <c r="BS79" s="114">
        <v>0.0508160730877541</v>
      </c>
      <c r="BT79" s="114">
        <v>3.12867982903243</v>
      </c>
      <c r="BU79" s="114">
        <v>3.18989587556833</v>
      </c>
      <c r="BV79" s="114">
        <v>345.333453315940</v>
      </c>
      <c r="BW79" s="114">
        <v>0</v>
      </c>
      <c r="BX79" s="114">
        <v>0</v>
      </c>
      <c r="BY79" s="114">
        <v>0</v>
      </c>
      <c r="BZ79" s="114">
        <v>0</v>
      </c>
      <c r="CA79" s="114">
        <v>0</v>
      </c>
      <c r="CB79" s="114">
        <v>0</v>
      </c>
      <c r="CC79" s="114">
        <v>0</v>
      </c>
      <c r="CD79" s="114">
        <v>0</v>
      </c>
      <c r="CE79" s="114">
        <v>345.333453315940</v>
      </c>
    </row>
    <row r="80" ht="20.05" customHeight="1">
      <c r="A80" t="s" s="199">
        <v>1</v>
      </c>
      <c r="B80" s="149">
        <v>75</v>
      </c>
      <c r="C80" t="s" s="198">
        <v>85</v>
      </c>
      <c r="D80" s="114">
        <v>39.8496552863569</v>
      </c>
      <c r="E80" s="114">
        <v>1.65709899875061</v>
      </c>
      <c r="F80" s="114">
        <v>2.39704163102917</v>
      </c>
      <c r="G80" s="114">
        <v>1.26663239488483</v>
      </c>
      <c r="H80" s="114">
        <v>2.84743522544745</v>
      </c>
      <c r="I80" s="114">
        <v>12.1827082966945</v>
      </c>
      <c r="J80" s="114">
        <v>351.967283275032</v>
      </c>
      <c r="K80" s="114">
        <v>371.694017469502</v>
      </c>
      <c r="L80" s="114">
        <v>8.905270402856409</v>
      </c>
      <c r="M80" s="114">
        <v>4.23192180533521</v>
      </c>
      <c r="N80" s="114">
        <v>20.5513871777912</v>
      </c>
      <c r="O80" s="114">
        <v>4.76652989757714</v>
      </c>
      <c r="P80" s="114">
        <v>1.27985539723033</v>
      </c>
      <c r="Q80" s="114">
        <v>2.20244777522093</v>
      </c>
      <c r="R80" s="114">
        <v>0.375531561646469</v>
      </c>
      <c r="S80" s="114">
        <v>0.5537778596831689</v>
      </c>
      <c r="T80" s="114">
        <v>8.9399084387691</v>
      </c>
      <c r="U80" s="114">
        <v>64.9698737616481</v>
      </c>
      <c r="V80" s="114">
        <v>1.84779323107699</v>
      </c>
      <c r="W80" s="114">
        <v>37.5942071612508</v>
      </c>
      <c r="X80" s="114">
        <v>21.0534541107909</v>
      </c>
      <c r="Y80" s="114">
        <v>23.3908728528013</v>
      </c>
      <c r="Z80" s="114">
        <v>7.47753362234223</v>
      </c>
      <c r="AA80" s="114">
        <v>7.85522865392917</v>
      </c>
      <c r="AB80" s="114">
        <v>0.626656451611701</v>
      </c>
      <c r="AC80" s="114">
        <v>130.266017786671</v>
      </c>
      <c r="AD80" s="114">
        <v>1.24762881383957</v>
      </c>
      <c r="AE80" s="114">
        <v>12.0401732243814</v>
      </c>
      <c r="AF80" s="114">
        <v>28.1214708325955</v>
      </c>
      <c r="AG80" s="114">
        <v>46.6132234864578</v>
      </c>
      <c r="AH80" s="114">
        <v>160.291930782748</v>
      </c>
      <c r="AI80" s="114">
        <v>184.368938725271</v>
      </c>
      <c r="AJ80" s="114">
        <v>60.3126404340273</v>
      </c>
      <c r="AK80" s="114">
        <v>96.77516965820099</v>
      </c>
      <c r="AL80" s="114">
        <v>20.8462276657789</v>
      </c>
      <c r="AM80" s="114">
        <v>81.47869580012051</v>
      </c>
      <c r="AN80" s="114">
        <v>37.3150591994414</v>
      </c>
      <c r="AO80" s="114">
        <v>59.4505514838457</v>
      </c>
      <c r="AP80" s="114">
        <v>24.7003836293558</v>
      </c>
      <c r="AQ80" s="114">
        <v>3.68044504905469</v>
      </c>
      <c r="AR80" s="114">
        <v>6.2956593986273</v>
      </c>
      <c r="AS80" s="114">
        <v>97.0320662071897</v>
      </c>
      <c r="AT80" s="114">
        <v>1.6226914411946</v>
      </c>
      <c r="AU80" s="114">
        <v>2.87410125031875</v>
      </c>
      <c r="AV80" s="114">
        <v>1.32885001352096</v>
      </c>
      <c r="AW80" s="114">
        <v>0.579792678572138</v>
      </c>
      <c r="AX80" s="114">
        <v>8.0683575918424</v>
      </c>
      <c r="AY80" s="114">
        <v>0.306196800379775</v>
      </c>
      <c r="AZ80" s="114">
        <v>15.3900313657149</v>
      </c>
      <c r="BA80" s="114">
        <v>9.427423331923089</v>
      </c>
      <c r="BB80" s="114">
        <v>8.952426034184571</v>
      </c>
      <c r="BC80" s="114">
        <v>48.1137726737662</v>
      </c>
      <c r="BD80" s="114">
        <v>106.379780847648</v>
      </c>
      <c r="BE80" s="114">
        <v>161.675525837184</v>
      </c>
      <c r="BF80" s="114">
        <v>1.87337897932974</v>
      </c>
      <c r="BG80" s="114">
        <v>60.2440930243253</v>
      </c>
      <c r="BH80" s="114">
        <v>13.0455816110861</v>
      </c>
      <c r="BI80" s="114">
        <v>47.6218132266125</v>
      </c>
      <c r="BJ80" s="114">
        <v>0.403718508496242</v>
      </c>
      <c r="BK80" s="114">
        <v>26.7740336317219</v>
      </c>
      <c r="BL80" s="114">
        <v>98.1039144216509</v>
      </c>
      <c r="BM80" s="114">
        <v>12.0654651269924</v>
      </c>
      <c r="BN80" s="114">
        <v>2.30584387589352</v>
      </c>
      <c r="BO80" s="114">
        <v>99.44610613421931</v>
      </c>
      <c r="BP80" s="114">
        <v>34.147367981985</v>
      </c>
      <c r="BQ80" s="114">
        <v>1.3000037293022</v>
      </c>
      <c r="BR80" s="114">
        <v>5.03705065268704</v>
      </c>
      <c r="BS80" s="114">
        <v>0.884132984376368</v>
      </c>
      <c r="BT80" s="114">
        <v>31.9796891429136</v>
      </c>
      <c r="BU80" s="114">
        <v>16.0054087779674</v>
      </c>
      <c r="BV80" s="114">
        <v>2867.276956592670</v>
      </c>
      <c r="BW80" s="114">
        <v>350.446408542853</v>
      </c>
      <c r="BX80" s="114">
        <v>16.4174875541092</v>
      </c>
      <c r="BY80" s="114">
        <v>143.115889336777</v>
      </c>
      <c r="BZ80" s="114">
        <v>10.9935417594439</v>
      </c>
      <c r="CA80" s="114">
        <v>32.0572196438311</v>
      </c>
      <c r="CB80" s="114">
        <v>257.512102638004</v>
      </c>
      <c r="CC80" s="200">
        <v>242.580447944954</v>
      </c>
      <c r="CD80" s="114">
        <v>1053.123097419970</v>
      </c>
      <c r="CE80" s="114">
        <v>3920.400054012640</v>
      </c>
    </row>
    <row r="81" ht="20.05" customHeight="1">
      <c r="A81" t="s" s="199">
        <v>1</v>
      </c>
      <c r="B81" s="149"/>
      <c r="C81" s="12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114"/>
      <c r="BK81" s="114"/>
      <c r="BL81" s="114"/>
      <c r="BM81" s="114"/>
      <c r="BN81" s="114"/>
      <c r="BO81" s="114"/>
      <c r="BP81" s="114"/>
      <c r="BQ81" s="114"/>
      <c r="BR81" s="114"/>
      <c r="BS81" s="114"/>
      <c r="BT81" s="114"/>
      <c r="BU81" s="114"/>
      <c r="BV81" s="114">
        <v>0</v>
      </c>
      <c r="BW81" s="114"/>
      <c r="BX81" s="114"/>
      <c r="BY81" s="114"/>
      <c r="BZ81" s="114"/>
      <c r="CA81" s="114"/>
      <c r="CB81" s="114"/>
      <c r="CC81" s="114"/>
      <c r="CD81" s="114"/>
      <c r="CE81" s="114"/>
    </row>
    <row r="82" ht="32.05" customHeight="1">
      <c r="A82" t="s" s="199">
        <v>1</v>
      </c>
      <c r="B82" s="149"/>
      <c r="C82" t="s" s="198">
        <v>277</v>
      </c>
      <c r="D82" s="114">
        <v>75.5754240266041</v>
      </c>
      <c r="E82" s="114">
        <v>4.36469734427789</v>
      </c>
      <c r="F82" s="114">
        <v>3.86674721103943</v>
      </c>
      <c r="G82" s="114">
        <v>2.74897453024113</v>
      </c>
      <c r="H82" s="114">
        <v>5.25900464347977</v>
      </c>
      <c r="I82" s="114">
        <v>39.5780227961655</v>
      </c>
      <c r="J82" s="114">
        <v>824.500323821817</v>
      </c>
      <c r="K82" s="114">
        <v>1576.948830473340</v>
      </c>
      <c r="L82" s="114">
        <v>26.6867800335234</v>
      </c>
      <c r="M82" s="114">
        <v>23.2409930291873</v>
      </c>
      <c r="N82" s="114">
        <v>33.3537684964813</v>
      </c>
      <c r="O82" s="114">
        <v>9.556786349445</v>
      </c>
      <c r="P82" s="114">
        <v>2.27357374536964</v>
      </c>
      <c r="Q82" s="114">
        <v>5.00809247576882</v>
      </c>
      <c r="R82" s="114">
        <v>0.941939016484323</v>
      </c>
      <c r="S82" s="114">
        <v>1.22618515838484</v>
      </c>
      <c r="T82" s="114">
        <v>35.7749415502747</v>
      </c>
      <c r="U82" s="114">
        <v>224.462123877733</v>
      </c>
      <c r="V82" s="114">
        <v>5.68297861080327</v>
      </c>
      <c r="W82" s="114">
        <v>169.726322455117</v>
      </c>
      <c r="X82" s="114">
        <v>1042.623373604390</v>
      </c>
      <c r="Y82" s="114">
        <v>107.531223860818</v>
      </c>
      <c r="Z82" s="114">
        <v>19.9795360634434</v>
      </c>
      <c r="AA82" s="114">
        <v>23.540945428392</v>
      </c>
      <c r="AB82" s="114">
        <v>1.40988719196654</v>
      </c>
      <c r="AC82" s="114">
        <v>331.547255259094</v>
      </c>
      <c r="AD82" s="114">
        <v>1.81242597161102</v>
      </c>
      <c r="AE82" s="114">
        <v>24.3841212507006</v>
      </c>
      <c r="AF82" s="114">
        <v>77.5121489216602</v>
      </c>
      <c r="AG82" s="114">
        <v>113.664263214237</v>
      </c>
      <c r="AH82" s="114">
        <v>492.605159761034</v>
      </c>
      <c r="AI82" s="114">
        <v>471.708652876758</v>
      </c>
      <c r="AJ82" s="114">
        <v>146.818402470810</v>
      </c>
      <c r="AK82" s="114">
        <v>203.599999044262</v>
      </c>
      <c r="AL82" s="114">
        <v>38.9302479272634</v>
      </c>
      <c r="AM82" s="114">
        <v>139.544939297925</v>
      </c>
      <c r="AN82" s="114">
        <v>136.384512268588</v>
      </c>
      <c r="AO82" s="114">
        <v>168.280408066384</v>
      </c>
      <c r="AP82" s="114">
        <v>79.6583783784901</v>
      </c>
      <c r="AQ82" s="114">
        <v>11.3136658785214</v>
      </c>
      <c r="AR82" s="114">
        <v>15.7396139683149</v>
      </c>
      <c r="AS82" s="114">
        <v>325.939810941423</v>
      </c>
      <c r="AT82" s="114">
        <v>2.79670415702092</v>
      </c>
      <c r="AU82" s="114">
        <v>4.39897352542863</v>
      </c>
      <c r="AV82" s="114">
        <v>2.11107436014154</v>
      </c>
      <c r="AW82" s="114">
        <v>0.800975988137514</v>
      </c>
      <c r="AX82" s="114">
        <v>13.7923809411639</v>
      </c>
      <c r="AY82" s="114">
        <v>0.9653628424655269</v>
      </c>
      <c r="AZ82" s="114">
        <v>21.3229115388173</v>
      </c>
      <c r="BA82" s="114">
        <v>13.9305721611886</v>
      </c>
      <c r="BB82" s="114">
        <v>21.0944217668341</v>
      </c>
      <c r="BC82" s="114">
        <v>99.8491842976496</v>
      </c>
      <c r="BD82" s="114">
        <v>168.326300587233</v>
      </c>
      <c r="BE82" s="114">
        <v>488.966208836974</v>
      </c>
      <c r="BF82" s="114">
        <v>4.43822290261891</v>
      </c>
      <c r="BG82" s="114">
        <v>151.927594337892</v>
      </c>
      <c r="BH82" s="114">
        <v>33.0061945754139</v>
      </c>
      <c r="BI82" s="114">
        <v>100.886461234313</v>
      </c>
      <c r="BJ82" s="114">
        <v>0.935256151487891</v>
      </c>
      <c r="BK82" s="114">
        <v>60.669919325726</v>
      </c>
      <c r="BL82" s="114">
        <v>193.558479051093</v>
      </c>
      <c r="BM82" s="114">
        <v>24.2533183665077</v>
      </c>
      <c r="BN82" s="114">
        <v>4.32239870900258</v>
      </c>
      <c r="BO82" s="114">
        <v>251.665688230424</v>
      </c>
      <c r="BP82" s="114">
        <v>75.7524888425455</v>
      </c>
      <c r="BQ82" s="114">
        <v>2.42944858143322</v>
      </c>
      <c r="BR82" s="114">
        <v>10.8828004768807</v>
      </c>
      <c r="BS82" s="114">
        <v>1.93541160514158</v>
      </c>
      <c r="BT82" s="114">
        <v>80.3256065058216</v>
      </c>
      <c r="BU82" s="114">
        <v>34.3319904906215</v>
      </c>
      <c r="BV82" s="114">
        <v>8914.9818316816</v>
      </c>
      <c r="BW82" s="114">
        <v>2781.919616214530</v>
      </c>
      <c r="BX82" s="114">
        <v>979.471256144181</v>
      </c>
      <c r="BY82" s="114">
        <v>556.2405488798699</v>
      </c>
      <c r="BZ82" s="114">
        <v>75.2332523383316</v>
      </c>
      <c r="CA82" s="114">
        <v>179.190867051287</v>
      </c>
      <c r="CB82" s="114">
        <v>496.058638755818</v>
      </c>
      <c r="CC82" s="114">
        <v>7860.689222664950</v>
      </c>
      <c r="CD82" s="114">
        <v>12928.803402049</v>
      </c>
      <c r="CE82" s="114">
        <v>21843.7852337305</v>
      </c>
    </row>
    <row r="83" ht="20.05" customHeight="1">
      <c r="A83" t="s" s="199">
        <v>1</v>
      </c>
      <c r="B83" s="149">
        <v>76</v>
      </c>
      <c r="C83" t="s" s="198">
        <v>86</v>
      </c>
      <c r="D83" s="114">
        <v>78.98022314371541</v>
      </c>
      <c r="E83" s="114">
        <v>4.20784948565597</v>
      </c>
      <c r="F83" s="114">
        <v>5.02372469749589</v>
      </c>
      <c r="G83" s="114">
        <v>4.32195610080051</v>
      </c>
      <c r="H83" s="114">
        <v>2.86780904796455</v>
      </c>
      <c r="I83" s="114">
        <v>82.7351158842867</v>
      </c>
      <c r="J83" s="114">
        <v>1396.934520406750</v>
      </c>
      <c r="K83" s="114">
        <v>781.98277</v>
      </c>
      <c r="L83" s="114">
        <v>30.8550501159904</v>
      </c>
      <c r="M83" s="114">
        <v>27.6612040830773</v>
      </c>
      <c r="N83" s="114">
        <v>11.8120367402438</v>
      </c>
      <c r="O83" s="114">
        <v>4.93997718934136</v>
      </c>
      <c r="P83" s="114">
        <v>1.99564985542662</v>
      </c>
      <c r="Q83" s="114">
        <v>2.57424440338416</v>
      </c>
      <c r="R83" s="114">
        <v>0.458644752167521</v>
      </c>
      <c r="S83" s="114">
        <v>1.23470210987575</v>
      </c>
      <c r="T83" s="114">
        <v>33.6879842735156</v>
      </c>
      <c r="U83" s="114">
        <v>155.633441163664</v>
      </c>
      <c r="V83" s="114">
        <v>4.1918004765314</v>
      </c>
      <c r="W83" s="114">
        <v>98.9122047173675</v>
      </c>
      <c r="X83" s="114">
        <v>74.36208696</v>
      </c>
      <c r="Y83" s="114">
        <v>86.21102244113391</v>
      </c>
      <c r="Z83" s="114">
        <v>12.9120493276459</v>
      </c>
      <c r="AA83" s="114">
        <v>30.723756724090</v>
      </c>
      <c r="AB83" s="114">
        <v>1.40558870886356</v>
      </c>
      <c r="AC83" s="114">
        <v>348.555665534811</v>
      </c>
      <c r="AD83" s="114">
        <v>1.12080515993645</v>
      </c>
      <c r="AE83" s="114">
        <v>41.608387722833</v>
      </c>
      <c r="AF83" s="114">
        <v>34.5024882017177</v>
      </c>
      <c r="AG83" s="114">
        <v>31.9253887253991</v>
      </c>
      <c r="AH83" s="114">
        <v>403.328240252717</v>
      </c>
      <c r="AI83" s="114">
        <v>284.171418058318</v>
      </c>
      <c r="AJ83" s="114">
        <v>175.342450028004</v>
      </c>
      <c r="AK83" s="114">
        <v>337.014835025051</v>
      </c>
      <c r="AL83" s="114">
        <v>43.8755058132741</v>
      </c>
      <c r="AM83" s="114">
        <v>144.975391079363</v>
      </c>
      <c r="AN83" s="114">
        <v>132.077129724027</v>
      </c>
      <c r="AO83" s="114">
        <v>162.969891996019</v>
      </c>
      <c r="AP83" s="114">
        <v>82.2611859619071</v>
      </c>
      <c r="AQ83" s="114">
        <v>8.176348141819149</v>
      </c>
      <c r="AR83" s="114">
        <v>11.2798277255089</v>
      </c>
      <c r="AS83" s="114">
        <v>378.715656185089</v>
      </c>
      <c r="AT83" s="114">
        <v>4.94791155735777</v>
      </c>
      <c r="AU83" s="114">
        <v>2.76477438828682</v>
      </c>
      <c r="AV83" s="114">
        <v>2.50120479692517</v>
      </c>
      <c r="AW83" s="114">
        <v>0.787672536925341</v>
      </c>
      <c r="AX83" s="114">
        <v>9.382312148781599</v>
      </c>
      <c r="AY83" s="114">
        <v>2.93036319305074</v>
      </c>
      <c r="AZ83" s="114">
        <v>94.7429488534241</v>
      </c>
      <c r="BA83" s="114">
        <v>5.93062839628394</v>
      </c>
      <c r="BB83" s="114">
        <v>25.0590326679308</v>
      </c>
      <c r="BC83" s="114">
        <v>55.0666879091611</v>
      </c>
      <c r="BD83" s="114">
        <v>391.717869853215</v>
      </c>
      <c r="BE83" s="114">
        <v>535.4453367865671</v>
      </c>
      <c r="BF83" s="114">
        <v>5.93821726280292</v>
      </c>
      <c r="BG83" s="114">
        <v>275.385600155325</v>
      </c>
      <c r="BH83" s="114">
        <v>33.4720059008236</v>
      </c>
      <c r="BI83" s="114">
        <v>175.378387519843</v>
      </c>
      <c r="BJ83" s="114">
        <v>1.48658236032286</v>
      </c>
      <c r="BK83" s="114">
        <v>134.122892063792</v>
      </c>
      <c r="BL83" s="114">
        <v>661.288074877578</v>
      </c>
      <c r="BM83" s="114">
        <v>50.7892365825099</v>
      </c>
      <c r="BN83" s="114">
        <v>5.98842776581562</v>
      </c>
      <c r="BO83" s="114">
        <v>531.300245365733</v>
      </c>
      <c r="BP83" s="114">
        <v>303.769803623974</v>
      </c>
      <c r="BQ83" s="114">
        <v>2.50486593600979</v>
      </c>
      <c r="BR83" s="114">
        <v>7.72421549761911</v>
      </c>
      <c r="BS83" s="114">
        <v>1.2797544786824</v>
      </c>
      <c r="BT83" s="114">
        <v>86.3341471709147</v>
      </c>
      <c r="BU83" s="114">
        <v>67.4943973473228</v>
      </c>
      <c r="BV83" s="114">
        <v>9034.059625141759</v>
      </c>
      <c r="BW83" s="114">
        <v>0</v>
      </c>
      <c r="BX83" s="114">
        <v>0</v>
      </c>
      <c r="BY83" s="114">
        <v>0</v>
      </c>
      <c r="BZ83" s="114">
        <v>0</v>
      </c>
      <c r="CA83" s="114">
        <v>0</v>
      </c>
      <c r="CB83" s="114">
        <v>0</v>
      </c>
      <c r="CC83" s="114">
        <v>0</v>
      </c>
      <c r="CD83" s="114">
        <v>0</v>
      </c>
      <c r="CE83" s="114">
        <v>9034.059625141759</v>
      </c>
    </row>
    <row r="84" ht="20.05" customHeight="1">
      <c r="A84" t="s" s="199">
        <v>1</v>
      </c>
      <c r="B84" s="149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114"/>
      <c r="BK84" s="114"/>
      <c r="BL84" s="114"/>
      <c r="BM84" s="114"/>
      <c r="BN84" s="114"/>
      <c r="BO84" s="114"/>
      <c r="BP84" s="114"/>
      <c r="BQ84" s="114"/>
      <c r="BR84" s="114"/>
      <c r="BS84" s="114"/>
      <c r="BT84" s="114"/>
      <c r="BU84" s="114"/>
      <c r="BV84" t="s" s="198">
        <v>260</v>
      </c>
      <c r="BW84" s="114">
        <v>0.103101542986612</v>
      </c>
      <c r="BX84" s="114"/>
      <c r="BY84" s="114"/>
      <c r="BZ84" s="114"/>
      <c r="CA84" s="114"/>
      <c r="CB84" s="114"/>
      <c r="CC84" s="114"/>
      <c r="CD84" s="114"/>
      <c r="CE84" s="114"/>
    </row>
    <row r="85" ht="32.05" customHeight="1">
      <c r="A85" t="s" s="199">
        <v>1</v>
      </c>
      <c r="B85" s="149"/>
      <c r="C85" t="s" s="198">
        <v>230</v>
      </c>
      <c r="D85" s="114">
        <v>88.1935547042668</v>
      </c>
      <c r="E85" s="114">
        <v>6.14576918539314</v>
      </c>
      <c r="F85" s="114">
        <v>5.6681700180979</v>
      </c>
      <c r="G85" s="114">
        <v>3.54559367399253</v>
      </c>
      <c r="H85" s="114">
        <v>6.51349725321014</v>
      </c>
      <c r="I85" s="114">
        <v>52.3132423749753</v>
      </c>
      <c r="J85" s="114">
        <v>1053.856426904690</v>
      </c>
      <c r="K85" s="114">
        <v>1797.472600473340</v>
      </c>
      <c r="L85" s="114">
        <v>40.0523331433485</v>
      </c>
      <c r="M85" s="114">
        <v>39.4518210820039</v>
      </c>
      <c r="N85" s="114">
        <v>40.9991035328827</v>
      </c>
      <c r="O85" s="114">
        <v>11.9321063917067</v>
      </c>
      <c r="P85" s="114">
        <v>3.49587894664634</v>
      </c>
      <c r="Q85" s="114">
        <v>6.5987322139796</v>
      </c>
      <c r="R85" s="114">
        <v>1.22644878681254</v>
      </c>
      <c r="S85" s="114">
        <v>2.14185917347751</v>
      </c>
      <c r="T85" s="114">
        <v>40.1922420818164</v>
      </c>
      <c r="U85" s="114">
        <v>301.536369714388</v>
      </c>
      <c r="V85" s="114">
        <v>8.31888606386585</v>
      </c>
      <c r="W85" s="114">
        <v>228.363941780797</v>
      </c>
      <c r="X85" s="114">
        <v>1150.079460564390</v>
      </c>
      <c r="Y85" s="114">
        <v>165.811504536469</v>
      </c>
      <c r="Z85" s="114">
        <v>30.1648777681608</v>
      </c>
      <c r="AA85" s="114">
        <v>42.7624001948314</v>
      </c>
      <c r="AB85" s="114">
        <v>2.28093628088233</v>
      </c>
      <c r="AC85" s="114">
        <v>425.721757516772</v>
      </c>
      <c r="AD85" s="114">
        <v>1.9530125147938</v>
      </c>
      <c r="AE85" s="114">
        <v>35.0567371108762</v>
      </c>
      <c r="AF85" s="114">
        <v>99.383384320185</v>
      </c>
      <c r="AG85" s="114">
        <v>128.165599648241</v>
      </c>
      <c r="AH85" s="114">
        <v>698.681256991342</v>
      </c>
      <c r="AI85" s="114">
        <v>625.4226228233071</v>
      </c>
      <c r="AJ85" s="114">
        <v>256.319896024057</v>
      </c>
      <c r="AK85" s="114">
        <v>423.723301045384</v>
      </c>
      <c r="AL85" s="114">
        <v>63.7694032231086</v>
      </c>
      <c r="AM85" s="114">
        <v>246.451396188158</v>
      </c>
      <c r="AN85" s="114">
        <v>217.189911046211</v>
      </c>
      <c r="AO85" s="114">
        <v>280.167771920814</v>
      </c>
      <c r="AP85" s="114">
        <v>107.672017117754</v>
      </c>
      <c r="AQ85" s="114">
        <v>15.7849933106303</v>
      </c>
      <c r="AR85" s="114">
        <v>23.3874498184564</v>
      </c>
      <c r="AS85" s="114">
        <v>450.023295517677</v>
      </c>
      <c r="AT85" s="114">
        <v>5.42148570139511</v>
      </c>
      <c r="AU85" s="114">
        <v>6.23393611084925</v>
      </c>
      <c r="AV85" s="114">
        <v>3.06769719137328</v>
      </c>
      <c r="AW85" s="114">
        <v>1.07827091550007</v>
      </c>
      <c r="AX85" s="114">
        <v>17.0079761524864</v>
      </c>
      <c r="AY85" s="114">
        <v>2.32360492442133</v>
      </c>
      <c r="AZ85" s="114">
        <v>39.9459662123085</v>
      </c>
      <c r="BA85" s="114">
        <v>16.6709945147442</v>
      </c>
      <c r="BB85" s="114">
        <v>35.0293249325622</v>
      </c>
      <c r="BC85" s="114">
        <v>134.691993797339</v>
      </c>
      <c r="BD85" s="114">
        <v>195.674835478284</v>
      </c>
      <c r="BE85" s="114">
        <v>875.589650707996</v>
      </c>
      <c r="BF85" s="114">
        <v>8.741577446311039</v>
      </c>
      <c r="BG85" s="114">
        <v>394.494434730866</v>
      </c>
      <c r="BH85" s="114">
        <v>54.6082210050871</v>
      </c>
      <c r="BI85" s="114">
        <v>247.615154690851</v>
      </c>
      <c r="BJ85" s="114">
        <v>1.95709466329864</v>
      </c>
      <c r="BK85" s="114">
        <v>173.758521758807</v>
      </c>
      <c r="BL85" s="114">
        <v>785.140717710260</v>
      </c>
      <c r="BM85" s="114">
        <v>69.69783279512789</v>
      </c>
      <c r="BN85" s="114">
        <v>7.92256329462348</v>
      </c>
      <c r="BO85" s="114">
        <v>677.378008020636</v>
      </c>
      <c r="BP85" s="114">
        <v>354.273679784609</v>
      </c>
      <c r="BQ85" s="114">
        <v>3.45792385063141</v>
      </c>
      <c r="BR85" s="114">
        <v>16.6046773163332</v>
      </c>
      <c r="BS85" s="114">
        <v>2.5997616158778</v>
      </c>
      <c r="BT85" s="114">
        <v>136.156680353526</v>
      </c>
      <c r="BU85" s="114">
        <v>85.16848245299759</v>
      </c>
      <c r="BV85" s="114">
        <v>13580.3026311113</v>
      </c>
      <c r="BW85" s="114">
        <v>2781.919616214530</v>
      </c>
      <c r="BX85" s="114">
        <v>979.471256144181</v>
      </c>
      <c r="BY85" s="114">
        <v>556.2405488798699</v>
      </c>
      <c r="BZ85" s="114">
        <v>75.2332523383316</v>
      </c>
      <c r="CA85" s="114">
        <v>179.190867051287</v>
      </c>
      <c r="CB85" s="114">
        <v>496.058638755818</v>
      </c>
      <c r="CC85" s="114">
        <v>7860.689222664950</v>
      </c>
      <c r="CD85" s="114">
        <v>12928.803402049</v>
      </c>
      <c r="CE85" s="114">
        <v>26509.1060331602</v>
      </c>
    </row>
    <row r="86" ht="32.05" customHeight="1">
      <c r="A86" t="s" s="199">
        <v>1</v>
      </c>
      <c r="B86" s="149"/>
      <c r="C86" t="s" s="198">
        <v>278</v>
      </c>
      <c r="D86" s="114">
        <v>90.03107119692351</v>
      </c>
      <c r="E86" s="114">
        <v>6.23724417421175</v>
      </c>
      <c r="F86" s="114">
        <v>5.65721911957475</v>
      </c>
      <c r="G86" s="114">
        <v>3.61990516128277</v>
      </c>
      <c r="H86" s="114">
        <v>6.58581833492409</v>
      </c>
      <c r="I86" s="114">
        <v>53.0911614766177</v>
      </c>
      <c r="J86" s="114">
        <v>1066.335168050380</v>
      </c>
      <c r="K86" s="114">
        <v>1947.472600473340</v>
      </c>
      <c r="L86" s="114">
        <v>41.8286101830372</v>
      </c>
      <c r="M86" s="114">
        <v>40.2431901414519</v>
      </c>
      <c r="N86" s="114">
        <v>41.3195737332065</v>
      </c>
      <c r="O86" s="114">
        <v>12.0535498882314</v>
      </c>
      <c r="P86" s="114">
        <v>3.5427973461659</v>
      </c>
      <c r="Q86" s="114">
        <v>6.6904293549218</v>
      </c>
      <c r="R86" s="114">
        <v>1.24252278513617</v>
      </c>
      <c r="S86" s="114">
        <v>2.18707242664544</v>
      </c>
      <c r="T86" s="114">
        <v>40.337867374065</v>
      </c>
      <c r="U86" s="114">
        <v>305.257688919129</v>
      </c>
      <c r="V86" s="114">
        <v>8.457757698137939</v>
      </c>
      <c r="W86" s="114">
        <v>232.064849627601</v>
      </c>
      <c r="X86" s="114">
        <v>1105.429460564390</v>
      </c>
      <c r="Y86" s="114">
        <v>168.773470162769</v>
      </c>
      <c r="Z86" s="114">
        <v>30.5711214545327</v>
      </c>
      <c r="AA86" s="114">
        <v>43.605647580874</v>
      </c>
      <c r="AB86" s="114">
        <v>2.32536309279665</v>
      </c>
      <c r="AC86" s="114">
        <v>453.850176053</v>
      </c>
      <c r="AD86" s="114">
        <v>2.04565710315849</v>
      </c>
      <c r="AE86" s="114">
        <v>36.6766302242342</v>
      </c>
      <c r="AF86" s="114">
        <v>100.726786045038</v>
      </c>
      <c r="AG86" s="114">
        <v>129.253915153874</v>
      </c>
      <c r="AH86" s="114">
        <v>707.038559774785</v>
      </c>
      <c r="AI86" s="114">
        <v>633.588723811834</v>
      </c>
      <c r="AJ86" s="114">
        <v>262.179254969624</v>
      </c>
      <c r="AK86" s="114">
        <v>436.814833113576</v>
      </c>
      <c r="AL86" s="114">
        <v>66.93600166780089</v>
      </c>
      <c r="AM86" s="114">
        <v>252.565269675213</v>
      </c>
      <c r="AN86" s="114">
        <v>226.446154261203</v>
      </c>
      <c r="AO86" s="114">
        <v>282.130708128786</v>
      </c>
      <c r="AP86" s="114">
        <v>109.177942718887</v>
      </c>
      <c r="AQ86" s="114">
        <v>16.003679898862</v>
      </c>
      <c r="AR86" s="114">
        <v>23.9590556621386</v>
      </c>
      <c r="AS86" s="114">
        <v>460.395278067935</v>
      </c>
      <c r="AT86" s="114">
        <v>5.5413198713996</v>
      </c>
      <c r="AU86" s="114">
        <v>6.36272143914408</v>
      </c>
      <c r="AV86" s="114">
        <v>3.12335351720824</v>
      </c>
      <c r="AW86" s="114">
        <v>1.08962451320037</v>
      </c>
      <c r="AX86" s="114">
        <v>17.0670740311095</v>
      </c>
      <c r="AY86" s="114">
        <v>2.3610888779818</v>
      </c>
      <c r="AZ86" s="114">
        <v>42.3887719310587</v>
      </c>
      <c r="BA86" s="114">
        <v>17.0917727186612</v>
      </c>
      <c r="BB86" s="114">
        <v>35.847876201599</v>
      </c>
      <c r="BC86" s="114">
        <v>136.765056504460</v>
      </c>
      <c r="BD86" s="114">
        <v>233.070471027680</v>
      </c>
      <c r="BE86" s="114">
        <v>891.877754460516</v>
      </c>
      <c r="BF86" s="114">
        <v>8.914663068040751</v>
      </c>
      <c r="BG86" s="114">
        <v>404.240788831109</v>
      </c>
      <c r="BH86" s="114">
        <v>55.5843950516514</v>
      </c>
      <c r="BI86" s="114">
        <v>251.151309988469</v>
      </c>
      <c r="BJ86" s="114">
        <v>1.95709466329864</v>
      </c>
      <c r="BK86" s="114">
        <v>178.262730715244</v>
      </c>
      <c r="BL86" s="114">
        <v>793.205032979764</v>
      </c>
      <c r="BM86" s="114">
        <v>70.39587331552529</v>
      </c>
      <c r="BN86" s="114">
        <v>7.93322518382078</v>
      </c>
      <c r="BO86" s="114">
        <v>687.231621826581</v>
      </c>
      <c r="BP86" s="114">
        <v>358.974781309065</v>
      </c>
      <c r="BQ86" s="114">
        <v>3.26376309887624</v>
      </c>
      <c r="BR86" s="114">
        <v>16.8898164513804</v>
      </c>
      <c r="BS86" s="114">
        <v>2.65057768896555</v>
      </c>
      <c r="BT86" s="114">
        <v>139.285360182558</v>
      </c>
      <c r="BU86" s="114">
        <v>88.35837832856591</v>
      </c>
      <c r="BV86" s="114">
        <v>13925.6360844272</v>
      </c>
      <c r="BW86" s="114">
        <v>2781.919616214530</v>
      </c>
      <c r="BX86" s="114">
        <v>979.471256144181</v>
      </c>
      <c r="BY86" s="114">
        <v>556.2405488798699</v>
      </c>
      <c r="BZ86" s="114">
        <v>75.2332523383316</v>
      </c>
      <c r="CA86" s="114">
        <v>179.190867051287</v>
      </c>
      <c r="CB86" s="114">
        <v>496.058638755818</v>
      </c>
      <c r="CC86" s="114">
        <v>7860.689222664950</v>
      </c>
      <c r="CD86" s="114">
        <v>12928.803402049</v>
      </c>
      <c r="CE86" s="114">
        <v>26854.4394864761</v>
      </c>
    </row>
    <row r="87" ht="20.05" customHeight="1">
      <c r="A87" t="s" s="199">
        <v>1</v>
      </c>
      <c r="B87" s="149"/>
      <c r="C87" t="s" s="198">
        <v>279</v>
      </c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>
        <v>174.65</v>
      </c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114"/>
      <c r="BK87" s="114"/>
      <c r="BL87" s="114"/>
      <c r="BM87" s="114"/>
      <c r="BN87" s="114"/>
      <c r="BO87" s="114"/>
      <c r="BP87" s="114"/>
      <c r="BQ87" s="114"/>
      <c r="BR87" s="114"/>
      <c r="BS87" s="114"/>
      <c r="BT87" s="114"/>
      <c r="BU87" s="114"/>
      <c r="BV87" s="114"/>
      <c r="BW87" s="114"/>
      <c r="BX87" s="114"/>
      <c r="BY87" s="114"/>
      <c r="BZ87" s="114"/>
      <c r="CA87" s="114"/>
      <c r="CB87" s="114"/>
      <c r="CC87" s="114"/>
      <c r="CD87" s="114"/>
      <c r="CE87" s="114"/>
    </row>
    <row r="88" ht="20.05" customHeight="1">
      <c r="A88" t="s" s="199">
        <v>1</v>
      </c>
      <c r="B88" s="149"/>
      <c r="C88" t="s" s="198">
        <v>232</v>
      </c>
      <c r="D88" s="200">
        <v>100.250344713643</v>
      </c>
      <c r="E88" s="114">
        <v>5.04290100124939</v>
      </c>
      <c r="F88" s="114">
        <v>4.70295836897083</v>
      </c>
      <c r="G88" s="114">
        <v>4.93336760511517</v>
      </c>
      <c r="H88" s="114">
        <v>3.95256477455255</v>
      </c>
      <c r="I88" s="114">
        <v>96.6172917033055</v>
      </c>
      <c r="J88" s="114">
        <v>1627.632716724970</v>
      </c>
      <c r="K88" s="114">
        <v>1616.713813003840</v>
      </c>
      <c r="L88" s="114">
        <v>33.4947295971436</v>
      </c>
      <c r="M88" s="114">
        <v>29.6680781946648</v>
      </c>
      <c r="N88" s="114">
        <v>16.6486128222087</v>
      </c>
      <c r="O88" s="114">
        <v>7.23347010242287</v>
      </c>
      <c r="P88" s="114">
        <v>1.72014460276967</v>
      </c>
      <c r="Q88" s="114">
        <v>3.69755222477907</v>
      </c>
      <c r="R88" s="114">
        <v>0.72446843835353</v>
      </c>
      <c r="S88" s="114">
        <v>0.946222140316832</v>
      </c>
      <c r="T88" s="114">
        <v>55.9600915612309</v>
      </c>
      <c r="U88" s="114">
        <v>234.330126238352</v>
      </c>
      <c r="V88" s="114">
        <v>5.25220676892301</v>
      </c>
      <c r="W88" s="114">
        <v>168.705792838749</v>
      </c>
      <c r="X88" s="114">
        <v>1033.1259194936</v>
      </c>
      <c r="Y88" s="114">
        <v>109.109127147199</v>
      </c>
      <c r="Z88" s="114">
        <v>14.8224663776578</v>
      </c>
      <c r="AA88" s="114">
        <v>26.3447713460708</v>
      </c>
      <c r="AB88" s="114">
        <v>1.2733435483883</v>
      </c>
      <c r="AC88" s="114">
        <v>427.533982213329</v>
      </c>
      <c r="AD88" s="114">
        <v>1.45237118616043</v>
      </c>
      <c r="AE88" s="114">
        <v>41.6598267756186</v>
      </c>
      <c r="AF88" s="114">
        <v>60.6785291674044</v>
      </c>
      <c r="AG88" s="114">
        <v>83.3867765135423</v>
      </c>
      <c r="AH88" s="114">
        <v>521.208069217252</v>
      </c>
      <c r="AI88" s="114">
        <v>409.631061274729</v>
      </c>
      <c r="AJ88" s="114">
        <v>146.487359565973</v>
      </c>
      <c r="AK88" s="114">
        <v>210.624830341798</v>
      </c>
      <c r="AL88" s="114">
        <v>33.9537723342211</v>
      </c>
      <c r="AM88" s="114">
        <v>90.02130419987949</v>
      </c>
      <c r="AN88" s="114">
        <v>141.084940800559</v>
      </c>
      <c r="AO88" s="114">
        <v>157.949448516154</v>
      </c>
      <c r="AP88" s="114">
        <v>107.699616370644</v>
      </c>
      <c r="AQ88" s="114">
        <v>11.1195549509453</v>
      </c>
      <c r="AR88" s="114">
        <v>12.5043406013727</v>
      </c>
      <c r="AS88" s="114">
        <v>473.167933792810</v>
      </c>
      <c r="AT88" s="114">
        <v>3.37730855880541</v>
      </c>
      <c r="AU88" s="114">
        <v>2.32589874968125</v>
      </c>
      <c r="AV88" s="114">
        <v>2.27114998647904</v>
      </c>
      <c r="AW88" s="114">
        <v>0.720207321427861</v>
      </c>
      <c r="AX88" s="114">
        <v>11.8316424081576</v>
      </c>
      <c r="AY88" s="114">
        <v>2.19380319962022</v>
      </c>
      <c r="AZ88" s="114">
        <v>79.6099686342851</v>
      </c>
      <c r="BA88" s="114">
        <v>7.27257666807692</v>
      </c>
      <c r="BB88" s="114">
        <v>22.4475739658154</v>
      </c>
      <c r="BC88" s="114">
        <v>69.88622732623379</v>
      </c>
      <c r="BD88" s="114">
        <v>388.920219152353</v>
      </c>
      <c r="BE88" s="114">
        <v>459.824474162815</v>
      </c>
      <c r="BF88" s="114">
        <v>4.02662102067025</v>
      </c>
      <c r="BG88" s="114">
        <v>114.755906975675</v>
      </c>
      <c r="BH88" s="114">
        <v>30.8544183889139</v>
      </c>
      <c r="BI88" s="114">
        <v>78.3781867733874</v>
      </c>
      <c r="BJ88" s="114">
        <v>0.996281491503757</v>
      </c>
      <c r="BK88" s="114">
        <v>50.4259663682781</v>
      </c>
      <c r="BL88" s="114">
        <v>157.096085578349</v>
      </c>
      <c r="BM88" s="114">
        <v>16.8345348730076</v>
      </c>
      <c r="BN88" s="114">
        <v>4.39415612410648</v>
      </c>
      <c r="BO88" s="114">
        <v>247.953893865781</v>
      </c>
      <c r="BP88" s="114">
        <v>62.152632018015</v>
      </c>
      <c r="BQ88" s="114">
        <v>2.79999627069779</v>
      </c>
      <c r="BR88" s="114">
        <v>7.56294934731296</v>
      </c>
      <c r="BS88" s="114">
        <v>1.61586701562363</v>
      </c>
      <c r="BT88" s="114">
        <v>75.7203108570864</v>
      </c>
      <c r="BU88" s="114">
        <v>31.7945912220325</v>
      </c>
      <c r="BV88" s="200">
        <v>10071.110247485</v>
      </c>
      <c r="BW88" s="114">
        <v>2431.473207671680</v>
      </c>
      <c r="BX88" s="114">
        <v>963.053768590072</v>
      </c>
      <c r="BY88" s="114">
        <v>413.124659543093</v>
      </c>
      <c r="BZ88" s="114">
        <v>64.2397105788877</v>
      </c>
      <c r="CA88" s="114">
        <v>147.133647407456</v>
      </c>
      <c r="CB88" s="114">
        <v>238.546536117814</v>
      </c>
      <c r="CC88" s="200">
        <v>7618.10877472</v>
      </c>
      <c r="CD88" s="114">
        <v>11875.680304629</v>
      </c>
      <c r="CE88" s="200">
        <v>21946.790552114</v>
      </c>
    </row>
    <row r="89" ht="20.05" customHeight="1">
      <c r="A89" t="s" s="199">
        <v>1</v>
      </c>
      <c r="B89" s="149"/>
      <c r="C89" s="124"/>
      <c r="D89" s="114">
        <v>140.1</v>
      </c>
      <c r="E89" s="114">
        <v>6.7</v>
      </c>
      <c r="F89" s="114">
        <v>7.1</v>
      </c>
      <c r="G89" s="114">
        <v>6.2</v>
      </c>
      <c r="H89" s="114">
        <v>6.8</v>
      </c>
      <c r="I89" s="114">
        <v>108.8</v>
      </c>
      <c r="J89" s="114">
        <v>1979.6</v>
      </c>
      <c r="K89" s="114">
        <v>139.8</v>
      </c>
      <c r="L89" s="114">
        <v>42.4</v>
      </c>
      <c r="M89" s="114">
        <v>33.9</v>
      </c>
      <c r="N89" s="114">
        <v>37.2</v>
      </c>
      <c r="O89" s="114">
        <v>12</v>
      </c>
      <c r="P89" s="114">
        <v>3</v>
      </c>
      <c r="Q89" s="114">
        <v>5.9</v>
      </c>
      <c r="R89" s="114">
        <v>1.1</v>
      </c>
      <c r="S89" s="114">
        <v>1.5</v>
      </c>
      <c r="T89" s="114">
        <v>64.90000000000001</v>
      </c>
      <c r="U89" s="114">
        <v>299.3</v>
      </c>
      <c r="V89" s="114">
        <v>7.1</v>
      </c>
      <c r="W89" s="114">
        <v>206.3</v>
      </c>
      <c r="X89" s="114">
        <v>2430.4</v>
      </c>
      <c r="Y89" s="114">
        <v>132.5</v>
      </c>
      <c r="Z89" s="114">
        <v>22.3</v>
      </c>
      <c r="AA89" s="114">
        <v>34.2</v>
      </c>
      <c r="AB89" s="114">
        <v>1.9</v>
      </c>
      <c r="AC89" s="114">
        <v>807.8</v>
      </c>
      <c r="AD89" s="114">
        <v>2.7</v>
      </c>
      <c r="AE89" s="114">
        <v>53.7</v>
      </c>
      <c r="AF89" s="114">
        <v>88.8</v>
      </c>
      <c r="AG89" s="114">
        <v>130</v>
      </c>
      <c r="AH89" s="114">
        <v>681.5</v>
      </c>
      <c r="AI89" s="114">
        <v>594</v>
      </c>
      <c r="AJ89" s="114">
        <v>206.8</v>
      </c>
      <c r="AK89" s="114">
        <v>307.4</v>
      </c>
      <c r="AL89" s="114">
        <v>54.8</v>
      </c>
      <c r="AM89" s="114">
        <v>171.5</v>
      </c>
      <c r="AN89" s="114">
        <v>178.4</v>
      </c>
      <c r="AO89" s="114">
        <v>217.4</v>
      </c>
      <c r="AP89" s="114">
        <v>132.4</v>
      </c>
      <c r="AQ89" s="114">
        <v>14.8</v>
      </c>
      <c r="AR89" s="114">
        <v>18.8</v>
      </c>
      <c r="AS89" s="114">
        <v>570.2</v>
      </c>
      <c r="AT89" s="114">
        <v>5</v>
      </c>
      <c r="AU89" s="114">
        <v>5.2</v>
      </c>
      <c r="AV89" s="114">
        <v>3.6</v>
      </c>
      <c r="AW89" s="114">
        <v>1.3</v>
      </c>
      <c r="AX89" s="114">
        <v>19.9</v>
      </c>
      <c r="AY89" s="114">
        <v>2.5</v>
      </c>
      <c r="AZ89" s="114">
        <v>95</v>
      </c>
      <c r="BA89" s="114">
        <v>16.7</v>
      </c>
      <c r="BB89" s="114">
        <v>31.4</v>
      </c>
      <c r="BC89" s="114">
        <v>118</v>
      </c>
      <c r="BD89" s="114">
        <v>495.3</v>
      </c>
      <c r="BE89" s="114">
        <v>621.5</v>
      </c>
      <c r="BF89" s="114">
        <v>5.9</v>
      </c>
      <c r="BG89" s="114">
        <v>175</v>
      </c>
      <c r="BH89" s="114">
        <v>43.9</v>
      </c>
      <c r="BI89" s="114">
        <v>126</v>
      </c>
      <c r="BJ89" s="114">
        <v>1.4</v>
      </c>
      <c r="BK89" s="114">
        <v>77.2</v>
      </c>
      <c r="BL89" s="114">
        <v>255.2</v>
      </c>
      <c r="BM89" s="114">
        <v>28.9</v>
      </c>
      <c r="BN89" s="114">
        <v>6.7</v>
      </c>
      <c r="BO89" s="114">
        <v>347.4</v>
      </c>
      <c r="BP89" s="114">
        <v>96.3</v>
      </c>
      <c r="BQ89" s="114">
        <v>4.1</v>
      </c>
      <c r="BR89" s="114">
        <v>12.6</v>
      </c>
      <c r="BS89" s="114">
        <v>2.5</v>
      </c>
      <c r="BT89" s="114">
        <v>107.7</v>
      </c>
      <c r="BU89" s="114">
        <v>47.8</v>
      </c>
      <c r="BV89" s="114"/>
      <c r="BW89" s="114"/>
      <c r="BX89" s="114"/>
      <c r="BY89" s="114"/>
      <c r="BZ89" s="114"/>
      <c r="CA89" s="114"/>
      <c r="CB89" s="114"/>
      <c r="CC89" s="114"/>
      <c r="CD89" s="114"/>
      <c r="CE89" s="114"/>
    </row>
    <row r="90" ht="20.05" customHeight="1">
      <c r="A90" t="s" s="199">
        <v>1</v>
      </c>
      <c r="B90" s="149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114"/>
      <c r="BK90" s="114"/>
      <c r="BL90" s="114"/>
      <c r="BM90" s="114"/>
      <c r="BN90" s="114"/>
      <c r="BO90" s="114"/>
      <c r="BP90" s="114"/>
      <c r="BQ90" s="114"/>
      <c r="BR90" s="114"/>
      <c r="BS90" s="114"/>
      <c r="BT90" s="114"/>
      <c r="BU90" s="114"/>
      <c r="BV90" s="114"/>
      <c r="BW90" s="114"/>
      <c r="BX90" s="114"/>
      <c r="BY90" s="114"/>
      <c r="BZ90" s="114"/>
      <c r="CA90" s="114"/>
      <c r="CB90" s="114"/>
      <c r="CC90" s="114"/>
      <c r="CD90" s="114"/>
      <c r="CE90" s="114"/>
    </row>
    <row r="91" ht="20.05" customHeight="1">
      <c r="A91" t="s" s="199">
        <v>1</v>
      </c>
      <c r="B91" s="149"/>
      <c r="C91" t="s" s="198">
        <v>234</v>
      </c>
      <c r="D91" s="114">
        <v>152.718130677663</v>
      </c>
      <c r="E91" s="114">
        <v>8.48107184111525</v>
      </c>
      <c r="F91" s="114">
        <v>8.90142280705847</v>
      </c>
      <c r="G91" s="114">
        <v>6.9966191437514</v>
      </c>
      <c r="H91" s="114">
        <v>8.054492609730371</v>
      </c>
      <c r="I91" s="114">
        <v>121.535219578810</v>
      </c>
      <c r="J91" s="114">
        <v>2208.956103082870</v>
      </c>
      <c r="K91" s="114">
        <v>2208.931600473340</v>
      </c>
      <c r="L91" s="114">
        <v>55.7655531098252</v>
      </c>
      <c r="M91" s="114">
        <v>50.1108280528166</v>
      </c>
      <c r="N91" s="114">
        <v>44.8453350364013</v>
      </c>
      <c r="O91" s="114">
        <v>14.3753200422617</v>
      </c>
      <c r="P91" s="114">
        <v>4.2223052012767</v>
      </c>
      <c r="Q91" s="114">
        <v>7.49063973821078</v>
      </c>
      <c r="R91" s="114">
        <v>1.38450977032822</v>
      </c>
      <c r="S91" s="114">
        <v>2.41567401509266</v>
      </c>
      <c r="T91" s="114">
        <v>69.3173005315417</v>
      </c>
      <c r="U91" s="114">
        <v>376.374245836656</v>
      </c>
      <c r="V91" s="114">
        <v>9.73590745306258</v>
      </c>
      <c r="W91" s="114">
        <v>264.937619325681</v>
      </c>
      <c r="X91" s="114">
        <v>1161.635460564390</v>
      </c>
      <c r="Y91" s="114">
        <v>190.780280675652</v>
      </c>
      <c r="Z91" s="114">
        <v>32.4853417047174</v>
      </c>
      <c r="AA91" s="114">
        <v>53.4214547664394</v>
      </c>
      <c r="AB91" s="114">
        <v>2.77104908891578</v>
      </c>
      <c r="AC91" s="114">
        <v>651.974502257677</v>
      </c>
      <c r="AD91" s="114">
        <v>2.84058654318278</v>
      </c>
      <c r="AE91" s="114">
        <v>64.3726158601756</v>
      </c>
      <c r="AF91" s="114">
        <v>110.671235398525</v>
      </c>
      <c r="AG91" s="114">
        <v>144.501336434003</v>
      </c>
      <c r="AH91" s="114">
        <v>887.5760972303081</v>
      </c>
      <c r="AI91" s="114">
        <v>747.713969946549</v>
      </c>
      <c r="AJ91" s="114">
        <v>316.301493553247</v>
      </c>
      <c r="AK91" s="114">
        <v>527.523302001121</v>
      </c>
      <c r="AL91" s="114">
        <v>79.6391552958452</v>
      </c>
      <c r="AM91" s="114">
        <v>278.406456890233</v>
      </c>
      <c r="AN91" s="114">
        <v>259.205398777623</v>
      </c>
      <c r="AO91" s="114">
        <v>329.287363854431</v>
      </c>
      <c r="AP91" s="114">
        <v>160.413638739264</v>
      </c>
      <c r="AQ91" s="114">
        <v>19.2713274321089</v>
      </c>
      <c r="AR91" s="114">
        <v>26.4478358501416</v>
      </c>
      <c r="AS91" s="114">
        <v>694.283484576254</v>
      </c>
      <c r="AT91" s="114">
        <v>7.6247815443742</v>
      </c>
      <c r="AU91" s="114">
        <v>7.03496258542062</v>
      </c>
      <c r="AV91" s="114">
        <v>4.55662283123175</v>
      </c>
      <c r="AW91" s="114">
        <v>1.57729492736256</v>
      </c>
      <c r="AX91" s="114">
        <v>23.1155952113224</v>
      </c>
      <c r="AY91" s="114">
        <v>3.8582420819558</v>
      </c>
      <c r="AZ91" s="114">
        <v>113.623054673491</v>
      </c>
      <c r="BA91" s="114">
        <v>19.4404223535556</v>
      </c>
      <c r="BB91" s="114">
        <v>45.3349031657281</v>
      </c>
      <c r="BC91" s="114">
        <v>152.842809499689</v>
      </c>
      <c r="BD91" s="114">
        <v>522.648534891052</v>
      </c>
      <c r="BE91" s="114">
        <v>1008.123441871020</v>
      </c>
      <c r="BF91" s="114">
        <v>10.2033545436921</v>
      </c>
      <c r="BG91" s="114">
        <v>417.566840392974</v>
      </c>
      <c r="BH91" s="114">
        <v>65.50202642967319</v>
      </c>
      <c r="BI91" s="114">
        <v>272.728693456538</v>
      </c>
      <c r="BJ91" s="114">
        <v>2.42183851181075</v>
      </c>
      <c r="BK91" s="114">
        <v>190.288602433081</v>
      </c>
      <c r="BL91" s="114">
        <v>846.782238659167</v>
      </c>
      <c r="BM91" s="114">
        <v>74.3445144286202</v>
      </c>
      <c r="BN91" s="114">
        <v>10.3001645856209</v>
      </c>
      <c r="BO91" s="114">
        <v>773.112319790212</v>
      </c>
      <c r="BP91" s="114">
        <v>374.821190942063</v>
      </c>
      <c r="BQ91" s="114">
        <v>5.12847526919818</v>
      </c>
      <c r="BR91" s="114">
        <v>18.3218768394526</v>
      </c>
      <c r="BS91" s="114">
        <v>3.16435001073623</v>
      </c>
      <c r="BT91" s="114">
        <v>163.531073847704</v>
      </c>
      <c r="BU91" s="114">
        <v>98.636491962376</v>
      </c>
      <c r="BV91" s="114">
        <v>17603.7080035074</v>
      </c>
      <c r="BW91" s="114">
        <v>2781.919616214530</v>
      </c>
      <c r="BX91" s="114">
        <v>979.471256144181</v>
      </c>
      <c r="BY91" s="114">
        <v>556.2405488798699</v>
      </c>
      <c r="BZ91" s="114">
        <v>75.2332523383316</v>
      </c>
      <c r="CA91" s="114">
        <v>179.190867051287</v>
      </c>
      <c r="CB91" s="114">
        <v>496.058638755818</v>
      </c>
      <c r="CC91" s="114">
        <v>7860.689222664950</v>
      </c>
      <c r="CD91" s="114">
        <v>12928.803402049</v>
      </c>
      <c r="CE91" s="114">
        <v>30532.5114055563</v>
      </c>
    </row>
    <row r="92" ht="20.05" customHeight="1">
      <c r="A92" t="s" s="199">
        <v>1</v>
      </c>
      <c r="B92" s="149"/>
      <c r="C92" t="s" s="198">
        <v>88</v>
      </c>
      <c r="D92" s="114">
        <v>155.762394312215</v>
      </c>
      <c r="E92" s="114">
        <v>8.818623159266631</v>
      </c>
      <c r="F92" s="114">
        <v>9.158762899358351</v>
      </c>
      <c r="G92" s="114">
        <v>7.20637609820392</v>
      </c>
      <c r="H92" s="114">
        <v>8.184675285501591</v>
      </c>
      <c r="I92" s="114">
        <v>122.381089059125</v>
      </c>
      <c r="J92" s="114">
        <v>2226.210642750230</v>
      </c>
      <c r="K92" s="114">
        <v>2488.931600473340</v>
      </c>
      <c r="L92" s="114">
        <v>57.9721922645877</v>
      </c>
      <c r="M92" s="114">
        <v>51.0295659227718</v>
      </c>
      <c r="N92" s="114">
        <v>45.3452062810752</v>
      </c>
      <c r="O92" s="114">
        <v>14.773246775464</v>
      </c>
      <c r="P92" s="114">
        <v>4.33032332925198</v>
      </c>
      <c r="Q92" s="114">
        <v>7.60425005058108</v>
      </c>
      <c r="R92" s="114">
        <v>1.40209100961465</v>
      </c>
      <c r="S92" s="114">
        <v>2.46494670005367</v>
      </c>
      <c r="T92" s="114">
        <v>70.3223371266279</v>
      </c>
      <c r="U92" s="114">
        <v>382.391073316512</v>
      </c>
      <c r="V92" s="114">
        <v>9.91416821310391</v>
      </c>
      <c r="W92" s="114">
        <v>269.340900702683</v>
      </c>
      <c r="X92" s="114">
        <v>1203.985460564390</v>
      </c>
      <c r="Y92" s="114">
        <v>194.565450386466</v>
      </c>
      <c r="Z92" s="114">
        <v>33.0529123963289</v>
      </c>
      <c r="AA92" s="114">
        <v>54.3611444324509</v>
      </c>
      <c r="AB92" s="114">
        <v>2.82174556376766</v>
      </c>
      <c r="AC92" s="114">
        <v>682.598287491980</v>
      </c>
      <c r="AD92" s="114">
        <v>2.93645879126239</v>
      </c>
      <c r="AE92" s="114">
        <v>66.22947099593949</v>
      </c>
      <c r="AF92" s="114">
        <v>112.403513422795</v>
      </c>
      <c r="AG92" s="114">
        <v>145.936439328847</v>
      </c>
      <c r="AH92" s="114">
        <v>898.010218037341</v>
      </c>
      <c r="AI92" s="114">
        <v>759.6157659632599</v>
      </c>
      <c r="AJ92" s="114">
        <v>322.566525945941</v>
      </c>
      <c r="AK92" s="114">
        <v>541.961237545913</v>
      </c>
      <c r="AL92" s="114">
        <v>84.6580153274964</v>
      </c>
      <c r="AM92" s="114">
        <v>293.283575014593</v>
      </c>
      <c r="AN92" s="114">
        <v>272.935032188577</v>
      </c>
      <c r="AO92" s="114">
        <v>330.574311019112</v>
      </c>
      <c r="AP92" s="114">
        <v>162.829167361389</v>
      </c>
      <c r="AQ92" s="114">
        <v>19.6100377143998</v>
      </c>
      <c r="AR92" s="114">
        <v>27.4220316169095</v>
      </c>
      <c r="AS92" s="114">
        <v>705.209939484339</v>
      </c>
      <c r="AT92" s="114">
        <v>7.76327703513009</v>
      </c>
      <c r="AU92" s="114">
        <v>7.18085097066145</v>
      </c>
      <c r="AV92" s="114">
        <v>4.6180245548257</v>
      </c>
      <c r="AW92" s="114">
        <v>1.58904775762952</v>
      </c>
      <c r="AX92" s="114">
        <v>23.343246526787</v>
      </c>
      <c r="AY92" s="114">
        <v>3.89737069910219</v>
      </c>
      <c r="AZ92" s="114">
        <v>117.354699165340</v>
      </c>
      <c r="BA92" s="114">
        <v>20.5996362667895</v>
      </c>
      <c r="BB92" s="114">
        <v>46.3470539727472</v>
      </c>
      <c r="BC92" s="114">
        <v>155.590253325855</v>
      </c>
      <c r="BD92" s="114">
        <v>564.578303674157</v>
      </c>
      <c r="BE92" s="114">
        <v>1026.902309576230</v>
      </c>
      <c r="BF92" s="114">
        <v>10.3873010227166</v>
      </c>
      <c r="BG92" s="114">
        <v>427.803610709605</v>
      </c>
      <c r="BH92" s="114">
        <v>66.6563808197361</v>
      </c>
      <c r="BI92" s="114">
        <v>276.434791778893</v>
      </c>
      <c r="BJ92" s="114">
        <v>2.4380048790511</v>
      </c>
      <c r="BK92" s="114">
        <v>195.444601185966</v>
      </c>
      <c r="BL92" s="114">
        <v>855.4825652820369</v>
      </c>
      <c r="BM92" s="114">
        <v>75.1603330737654</v>
      </c>
      <c r="BN92" s="114">
        <v>10.3266457567511</v>
      </c>
      <c r="BO92" s="114">
        <v>783.895091600624</v>
      </c>
      <c r="BP92" s="114">
        <v>379.896253648161</v>
      </c>
      <c r="BQ92" s="114">
        <v>4.93789418809492</v>
      </c>
      <c r="BR92" s="114">
        <v>18.6502946215469</v>
      </c>
      <c r="BS92" s="114">
        <v>3.2360901474892</v>
      </c>
      <c r="BT92" s="114">
        <v>167.356457182323</v>
      </c>
      <c r="BU92" s="114">
        <v>102.053062392938</v>
      </c>
      <c r="BV92" s="114">
        <v>18221.034658138</v>
      </c>
      <c r="BW92" s="114">
        <v>2988.810629638890</v>
      </c>
      <c r="BX92" s="114">
        <v>979.471256144181</v>
      </c>
      <c r="BY92" s="114">
        <v>653.180854878212</v>
      </c>
      <c r="BZ92" s="114">
        <v>75.98624385244079</v>
      </c>
      <c r="CA92" s="114">
        <v>182.233665043841</v>
      </c>
      <c r="CB92" s="114">
        <v>487.112059541807</v>
      </c>
      <c r="CC92" s="114">
        <v>7867.4950788754</v>
      </c>
      <c r="CD92" s="114">
        <v>13234.2897879748</v>
      </c>
      <c r="CE92" s="114">
        <v>31455.3244461127</v>
      </c>
    </row>
    <row r="93" ht="20.05" customHeight="1">
      <c r="A93" s="197"/>
      <c r="B93" s="149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114"/>
      <c r="BK93" s="114"/>
      <c r="BL93" s="114"/>
      <c r="BM93" s="114"/>
      <c r="BN93" s="114"/>
      <c r="BO93" s="114"/>
      <c r="BP93" s="114"/>
      <c r="BQ93" s="114"/>
      <c r="BR93" s="114"/>
      <c r="BS93" s="114"/>
      <c r="BT93" s="114"/>
      <c r="BU93" s="114"/>
      <c r="BV93" s="114"/>
      <c r="BW93" s="114"/>
      <c r="BX93" s="114"/>
      <c r="BY93" s="114"/>
      <c r="BZ93" s="114"/>
      <c r="CA93" s="114"/>
      <c r="CB93" s="114"/>
      <c r="CC93" s="114"/>
      <c r="CD93" s="114"/>
      <c r="CE93" s="114"/>
    </row>
  </sheetData>
  <mergeCells count="1">
    <mergeCell ref="A1:C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G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5" width="16.3516" style="201" customWidth="1"/>
    <col min="86" max="16384" width="16.3516" style="201" customWidth="1"/>
  </cols>
  <sheetData>
    <row r="1" ht="27.65" customHeight="1">
      <c r="A1" t="s" s="2">
        <v>242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</row>
    <row r="2" ht="24.55" customHeight="1">
      <c r="A2" s="39"/>
      <c r="B2" s="39"/>
      <c r="C2" s="39"/>
      <c r="D2" t="s" s="40">
        <v>89</v>
      </c>
      <c r="E2" t="s" s="40">
        <v>90</v>
      </c>
      <c r="F2" t="s" s="40">
        <v>91</v>
      </c>
      <c r="G2" t="s" s="40">
        <v>92</v>
      </c>
      <c r="H2" t="s" s="40">
        <v>93</v>
      </c>
      <c r="I2" t="s" s="40">
        <v>94</v>
      </c>
      <c r="J2" t="s" s="40">
        <v>95</v>
      </c>
      <c r="K2" t="s" s="40">
        <v>96</v>
      </c>
      <c r="L2" t="s" s="40">
        <v>258</v>
      </c>
      <c r="M2" t="s" s="40">
        <v>98</v>
      </c>
      <c r="N2" t="s" s="40">
        <v>99</v>
      </c>
      <c r="O2" t="s" s="40">
        <v>100</v>
      </c>
      <c r="P2" t="s" s="40">
        <v>101</v>
      </c>
      <c r="Q2" t="s" s="40">
        <v>102</v>
      </c>
      <c r="R2" t="s" s="40">
        <v>103</v>
      </c>
      <c r="S2" t="s" s="40">
        <v>104</v>
      </c>
      <c r="T2" t="s" s="40">
        <v>105</v>
      </c>
      <c r="U2" t="s" s="40">
        <v>106</v>
      </c>
      <c r="V2" t="s" s="40">
        <v>107</v>
      </c>
      <c r="W2" t="s" s="40">
        <v>258</v>
      </c>
      <c r="X2" t="s" s="40">
        <v>109</v>
      </c>
      <c r="Y2" t="s" s="40">
        <v>110</v>
      </c>
      <c r="Z2" t="s" s="40">
        <v>111</v>
      </c>
      <c r="AA2" t="s" s="40">
        <v>112</v>
      </c>
      <c r="AB2" t="s" s="40">
        <v>113</v>
      </c>
      <c r="AC2" t="s" s="40">
        <v>114</v>
      </c>
      <c r="AD2" t="s" s="40">
        <v>115</v>
      </c>
      <c r="AE2" t="s" s="40">
        <v>116</v>
      </c>
      <c r="AF2" t="s" s="40">
        <v>117</v>
      </c>
      <c r="AG2" t="s" s="40">
        <v>118</v>
      </c>
      <c r="AH2" t="s" s="40">
        <v>119</v>
      </c>
      <c r="AI2" t="s" s="40">
        <v>120</v>
      </c>
      <c r="AJ2" t="s" s="40">
        <v>121</v>
      </c>
      <c r="AK2" t="s" s="40">
        <v>122</v>
      </c>
      <c r="AL2" t="s" s="40">
        <v>123</v>
      </c>
      <c r="AM2" t="s" s="40">
        <v>124</v>
      </c>
      <c r="AN2" t="s" s="40">
        <v>125</v>
      </c>
      <c r="AO2" t="s" s="40">
        <v>126</v>
      </c>
      <c r="AP2" t="s" s="40">
        <v>127</v>
      </c>
      <c r="AQ2" t="s" s="40">
        <v>128</v>
      </c>
      <c r="AR2" t="s" s="40">
        <v>129</v>
      </c>
      <c r="AS2" t="s" s="40">
        <v>130</v>
      </c>
      <c r="AT2" t="s" s="40">
        <v>131</v>
      </c>
      <c r="AU2" t="s" s="40">
        <v>132</v>
      </c>
      <c r="AV2" t="s" s="40">
        <v>133</v>
      </c>
      <c r="AW2" t="s" s="40">
        <v>134</v>
      </c>
      <c r="AX2" t="s" s="40">
        <v>135</v>
      </c>
      <c r="AY2" t="s" s="40">
        <v>136</v>
      </c>
      <c r="AZ2" t="s" s="40">
        <v>137</v>
      </c>
      <c r="BA2" t="s" s="40">
        <v>138</v>
      </c>
      <c r="BB2" t="s" s="40">
        <v>139</v>
      </c>
      <c r="BC2" t="s" s="40">
        <v>140</v>
      </c>
      <c r="BD2" t="s" s="40">
        <v>141</v>
      </c>
      <c r="BE2" t="s" s="40">
        <v>142</v>
      </c>
      <c r="BF2" t="s" s="40">
        <v>143</v>
      </c>
      <c r="BG2" t="s" s="40">
        <v>144</v>
      </c>
      <c r="BH2" t="s" s="40">
        <v>145</v>
      </c>
      <c r="BI2" t="s" s="40">
        <v>146</v>
      </c>
      <c r="BJ2" t="s" s="40">
        <v>147</v>
      </c>
      <c r="BK2" t="s" s="40">
        <v>148</v>
      </c>
      <c r="BL2" t="s" s="40">
        <v>149</v>
      </c>
      <c r="BM2" t="s" s="40">
        <v>150</v>
      </c>
      <c r="BN2" t="s" s="40">
        <v>151</v>
      </c>
      <c r="BO2" t="s" s="40">
        <v>152</v>
      </c>
      <c r="BP2" t="s" s="40">
        <v>153</v>
      </c>
      <c r="BQ2" t="s" s="40">
        <v>154</v>
      </c>
      <c r="BR2" t="s" s="40">
        <v>155</v>
      </c>
      <c r="BS2" t="s" s="40">
        <v>156</v>
      </c>
      <c r="BT2" t="s" s="40">
        <v>157</v>
      </c>
      <c r="BU2" t="s" s="40">
        <v>158</v>
      </c>
      <c r="BV2" t="s" s="44">
        <v>159</v>
      </c>
      <c r="BW2" t="s" s="44">
        <v>160</v>
      </c>
      <c r="BX2" t="s" s="44">
        <v>161</v>
      </c>
      <c r="BY2" t="s" s="44">
        <v>162</v>
      </c>
      <c r="BZ2" t="s" s="44">
        <v>163</v>
      </c>
      <c r="CA2" t="s" s="44">
        <v>164</v>
      </c>
      <c r="CB2" t="s" s="44">
        <v>165</v>
      </c>
      <c r="CC2" t="s" s="44">
        <v>166</v>
      </c>
      <c r="CD2" t="s" s="44">
        <v>167</v>
      </c>
      <c r="CE2" t="s" s="132">
        <v>80</v>
      </c>
      <c r="CF2" t="s" s="132">
        <v>168</v>
      </c>
      <c r="CG2" t="s" s="132">
        <v>169</v>
      </c>
    </row>
    <row r="3" ht="20.25" customHeight="1">
      <c r="A3" s="145"/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  <c r="BW3" s="203"/>
      <c r="BX3" s="203"/>
      <c r="BY3" s="203"/>
      <c r="BZ3" s="203"/>
      <c r="CA3" s="203"/>
      <c r="CB3" s="203"/>
      <c r="CC3" s="203"/>
      <c r="CD3" s="203"/>
      <c r="CE3" s="203"/>
      <c r="CF3" s="203"/>
      <c r="CG3" s="203"/>
    </row>
    <row r="4" ht="20.05" customHeight="1">
      <c r="A4" s="125"/>
      <c r="B4" s="20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</row>
    <row r="5" ht="20.05" customHeight="1">
      <c r="A5" s="125"/>
      <c r="B5" s="20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</row>
    <row r="6" ht="20.05" customHeight="1">
      <c r="A6" s="125"/>
      <c r="B6" s="20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4"/>
      <c r="BJ6" s="124"/>
      <c r="BK6" s="124"/>
      <c r="BL6" s="124"/>
      <c r="BM6" s="124"/>
      <c r="BN6" s="124"/>
      <c r="BO6" s="124"/>
      <c r="BP6" s="124"/>
      <c r="BQ6" s="124"/>
      <c r="BR6" s="124"/>
      <c r="BS6" s="124"/>
      <c r="BT6" s="124"/>
      <c r="BU6" s="124"/>
      <c r="BV6" s="124"/>
      <c r="BW6" s="124"/>
      <c r="BX6" s="124"/>
      <c r="BY6" s="124"/>
      <c r="BZ6" s="124"/>
      <c r="CA6" s="124"/>
      <c r="CB6" s="124"/>
      <c r="CC6" s="124"/>
      <c r="CD6" s="124"/>
      <c r="CE6" s="124"/>
      <c r="CF6" s="124"/>
      <c r="CG6" s="124"/>
    </row>
    <row r="7" ht="20.05" customHeight="1">
      <c r="A7" s="125"/>
      <c r="B7" s="20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</row>
    <row r="8" ht="20.05" customHeight="1">
      <c r="A8" s="125"/>
      <c r="B8" s="20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  <c r="BN8" s="124"/>
      <c r="BO8" s="124"/>
      <c r="BP8" s="124"/>
      <c r="BQ8" s="124"/>
      <c r="BR8" s="124"/>
      <c r="BS8" s="124"/>
      <c r="BT8" s="124"/>
      <c r="BU8" s="124"/>
      <c r="BV8" s="124"/>
      <c r="BW8" s="124"/>
      <c r="BX8" s="124"/>
      <c r="BY8" s="124"/>
      <c r="BZ8" s="124"/>
      <c r="CA8" s="124"/>
      <c r="CB8" s="124"/>
      <c r="CC8" s="124"/>
      <c r="CD8" s="124"/>
      <c r="CE8" s="124"/>
      <c r="CF8" s="124"/>
      <c r="CG8" s="124"/>
    </row>
    <row r="9" ht="20.05" customHeight="1">
      <c r="A9" s="125"/>
      <c r="B9" s="20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24"/>
      <c r="BW9" s="124"/>
      <c r="BX9" s="124"/>
      <c r="BY9" s="124"/>
      <c r="BZ9" s="124"/>
      <c r="CA9" s="124"/>
      <c r="CB9" s="124"/>
      <c r="CC9" s="124"/>
      <c r="CD9" s="124"/>
      <c r="CE9" s="124"/>
      <c r="CF9" s="124"/>
      <c r="CG9" s="124"/>
    </row>
    <row r="10" ht="20.05" customHeight="1">
      <c r="A10" s="125"/>
      <c r="B10" s="20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/>
      <c r="BW10" s="124"/>
      <c r="BX10" s="124"/>
      <c r="BY10" s="124"/>
      <c r="BZ10" s="124"/>
      <c r="CA10" s="124"/>
      <c r="CB10" s="124"/>
      <c r="CC10" s="124"/>
      <c r="CD10" s="124"/>
      <c r="CE10" s="124"/>
      <c r="CF10" s="124"/>
      <c r="CG10" s="124"/>
    </row>
    <row r="11" ht="20.05" customHeight="1">
      <c r="A11" s="125"/>
      <c r="B11" s="20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H11" s="124"/>
      <c r="BI11" s="124"/>
      <c r="BJ11" s="124"/>
      <c r="BK11" s="124"/>
      <c r="BL11" s="124"/>
      <c r="BM11" s="124"/>
      <c r="BN11" s="124"/>
      <c r="BO11" s="124"/>
      <c r="BP11" s="124"/>
      <c r="BQ11" s="124"/>
      <c r="BR11" s="124"/>
      <c r="BS11" s="124"/>
      <c r="BT11" s="124"/>
      <c r="BU11" s="124"/>
      <c r="BV11" s="124"/>
      <c r="BW11" s="124"/>
      <c r="BX11" s="124"/>
      <c r="BY11" s="124"/>
      <c r="BZ11" s="124"/>
      <c r="CA11" s="124"/>
      <c r="CB11" s="124"/>
      <c r="CC11" s="124"/>
      <c r="CD11" s="124"/>
      <c r="CE11" s="124"/>
      <c r="CF11" s="124"/>
      <c r="CG11" s="124"/>
    </row>
  </sheetData>
  <mergeCells count="1">
    <mergeCell ref="A1:C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U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3" width="16.3516" style="205" customWidth="1"/>
    <col min="74" max="16384" width="16.3516" style="205" customWidth="1"/>
  </cols>
  <sheetData>
    <row r="1" ht="27.65" customHeight="1">
      <c r="A1" t="s" s="2">
        <v>242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ht="20.25" customHeight="1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</row>
    <row r="3" ht="60.55" customHeight="1">
      <c r="A3" s="145"/>
      <c r="B3" s="202"/>
      <c r="C3" s="203"/>
      <c r="D3" t="s" s="172">
        <v>2</v>
      </c>
      <c r="E3" t="s" s="206">
        <v>3</v>
      </c>
      <c r="F3" t="s" s="206">
        <v>4</v>
      </c>
      <c r="G3" t="s" s="206">
        <v>5</v>
      </c>
      <c r="H3" t="s" s="206">
        <v>6</v>
      </c>
      <c r="I3" t="s" s="206">
        <v>7</v>
      </c>
      <c r="J3" t="s" s="206">
        <v>8</v>
      </c>
      <c r="K3" t="s" s="206">
        <v>280</v>
      </c>
      <c r="L3" t="s" s="207">
        <v>97</v>
      </c>
      <c r="M3" t="s" s="207">
        <v>98</v>
      </c>
      <c r="N3" t="s" s="207">
        <v>99</v>
      </c>
      <c r="O3" t="s" s="207">
        <v>100</v>
      </c>
      <c r="P3" t="s" s="207">
        <v>101</v>
      </c>
      <c r="Q3" t="s" s="207">
        <v>102</v>
      </c>
      <c r="R3" t="s" s="207">
        <v>103</v>
      </c>
      <c r="S3" t="s" s="207">
        <v>104</v>
      </c>
      <c r="T3" t="s" s="207">
        <v>105</v>
      </c>
      <c r="U3" t="s" s="207">
        <v>106</v>
      </c>
      <c r="V3" t="s" s="207">
        <v>107</v>
      </c>
      <c r="W3" t="s" s="207">
        <v>108</v>
      </c>
      <c r="X3" t="s" s="206">
        <v>281</v>
      </c>
      <c r="Y3" t="s" s="172">
        <v>23</v>
      </c>
      <c r="Z3" t="s" s="172">
        <v>24</v>
      </c>
      <c r="AA3" t="s" s="172">
        <v>25</v>
      </c>
      <c r="AB3" t="s" s="172">
        <v>26</v>
      </c>
      <c r="AC3" t="s" s="172">
        <v>27</v>
      </c>
      <c r="AD3" t="s" s="206">
        <v>28</v>
      </c>
      <c r="AE3" t="s" s="206">
        <v>29</v>
      </c>
      <c r="AF3" t="s" s="206">
        <v>30</v>
      </c>
      <c r="AG3" t="s" s="172">
        <v>31</v>
      </c>
      <c r="AH3" t="s" s="206">
        <v>32</v>
      </c>
      <c r="AI3" t="s" s="206">
        <v>33</v>
      </c>
      <c r="AJ3" t="s" s="206">
        <v>34</v>
      </c>
      <c r="AK3" t="s" s="206">
        <v>35</v>
      </c>
      <c r="AL3" t="s" s="206">
        <v>36</v>
      </c>
      <c r="AM3" t="s" s="206">
        <v>37</v>
      </c>
      <c r="AN3" t="s" s="206">
        <v>38</v>
      </c>
      <c r="AO3" t="s" s="206">
        <v>39</v>
      </c>
      <c r="AP3" t="s" s="206">
        <v>40</v>
      </c>
      <c r="AQ3" t="s" s="206">
        <v>41</v>
      </c>
      <c r="AR3" t="s" s="206">
        <v>42</v>
      </c>
      <c r="AS3" t="s" s="206">
        <v>43</v>
      </c>
      <c r="AT3" t="s" s="206">
        <v>44</v>
      </c>
      <c r="AU3" t="s" s="206">
        <v>45</v>
      </c>
      <c r="AV3" t="s" s="206">
        <v>46</v>
      </c>
      <c r="AW3" t="s" s="206">
        <v>47</v>
      </c>
      <c r="AX3" t="s" s="206">
        <v>48</v>
      </c>
      <c r="AY3" t="s" s="206">
        <v>49</v>
      </c>
      <c r="AZ3" t="s" s="206">
        <v>50</v>
      </c>
      <c r="BA3" t="s" s="206">
        <v>51</v>
      </c>
      <c r="BB3" t="s" s="206">
        <v>52</v>
      </c>
      <c r="BC3" t="s" s="206">
        <v>53</v>
      </c>
      <c r="BD3" t="s" s="172">
        <v>54</v>
      </c>
      <c r="BE3" t="s" s="206">
        <v>55</v>
      </c>
      <c r="BF3" t="s" s="206">
        <v>56</v>
      </c>
      <c r="BG3" t="s" s="206">
        <v>57</v>
      </c>
      <c r="BH3" t="s" s="206">
        <v>58</v>
      </c>
      <c r="BI3" t="s" s="206">
        <v>59</v>
      </c>
      <c r="BJ3" t="s" s="206">
        <v>60</v>
      </c>
      <c r="BK3" t="s" s="206">
        <v>61</v>
      </c>
      <c r="BL3" t="s" s="206">
        <v>62</v>
      </c>
      <c r="BM3" t="s" s="206">
        <v>63</v>
      </c>
      <c r="BN3" t="s" s="206">
        <v>64</v>
      </c>
      <c r="BO3" t="s" s="206">
        <v>65</v>
      </c>
      <c r="BP3" t="s" s="206">
        <v>66</v>
      </c>
      <c r="BQ3" t="s" s="206">
        <v>67</v>
      </c>
      <c r="BR3" t="s" s="206">
        <v>68</v>
      </c>
      <c r="BS3" t="s" s="206">
        <v>69</v>
      </c>
      <c r="BT3" t="s" s="172">
        <v>70</v>
      </c>
      <c r="BU3" t="s" s="172">
        <v>71</v>
      </c>
    </row>
    <row r="4" ht="20.05" customHeight="1">
      <c r="A4" s="125"/>
      <c r="B4" s="20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</row>
    <row r="5" ht="20.05" customHeight="1">
      <c r="A5" s="125"/>
      <c r="B5" s="20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</row>
    <row r="6" ht="20.05" customHeight="1">
      <c r="A6" s="125"/>
      <c r="B6" s="20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4"/>
      <c r="BJ6" s="124"/>
      <c r="BK6" s="124"/>
      <c r="BL6" s="124"/>
      <c r="BM6" s="124"/>
      <c r="BN6" s="124"/>
      <c r="BO6" s="124"/>
      <c r="BP6" s="124"/>
      <c r="BQ6" s="124"/>
      <c r="BR6" s="124"/>
      <c r="BS6" s="124"/>
      <c r="BT6" s="124"/>
      <c r="BU6" s="124"/>
    </row>
  </sheetData>
  <mergeCells count="1">
    <mergeCell ref="A1:BU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H106"/>
  <sheetViews>
    <sheetView workbookViewId="0" showGridLines="0" defaultGridColor="1">
      <pane topLeftCell="D5" xSplit="3" ySplit="4" activePane="bottomRight" state="frozen"/>
    </sheetView>
  </sheetViews>
  <sheetFormatPr defaultColWidth="8.33333" defaultRowHeight="19.9" customHeight="1" outlineLevelRow="0" outlineLevelCol="0"/>
  <cols>
    <col min="1" max="1" width="5" style="28" customWidth="1"/>
    <col min="2" max="2" width="3.5" style="28" customWidth="1"/>
    <col min="3" max="3" width="22.1172" style="28" customWidth="1"/>
    <col min="4" max="4" width="15.8516" style="28" customWidth="1"/>
    <col min="5" max="5" width="17.6719" style="28" customWidth="1"/>
    <col min="6" max="6" width="18.3516" style="28" customWidth="1"/>
    <col min="7" max="7" width="17.5" style="28" customWidth="1"/>
    <col min="8" max="9" width="17.6719" style="28" customWidth="1"/>
    <col min="10" max="11" width="15.8516" style="28" customWidth="1"/>
    <col min="12" max="12" width="16.6719" style="28" customWidth="1"/>
    <col min="13" max="15" width="16.8516" style="28" customWidth="1"/>
    <col min="16" max="17" width="17.6719" style="28" customWidth="1"/>
    <col min="18" max="19" width="18.6719" style="28" customWidth="1"/>
    <col min="20" max="20" width="16.8516" style="28" customWidth="1"/>
    <col min="21" max="21" width="15.8516" style="28" customWidth="1"/>
    <col min="22" max="22" width="17.6719" style="28" customWidth="1"/>
    <col min="23" max="23" width="16.6719" style="28" customWidth="1"/>
    <col min="24" max="24" width="15.8516" style="28" customWidth="1"/>
    <col min="25" max="26" width="16.8516" style="28" customWidth="1"/>
    <col min="27" max="27" width="17.6719" style="28" customWidth="1"/>
    <col min="28" max="28" width="18.6719" style="28" customWidth="1"/>
    <col min="29" max="29" width="15.8516" style="28" customWidth="1"/>
    <col min="30" max="30" width="18.6719" style="28" customWidth="1"/>
    <col min="31" max="32" width="16.8516" style="28" customWidth="1"/>
    <col min="33" max="35" width="15.8516" style="28" customWidth="1"/>
    <col min="36" max="36" width="16.8516" style="28" customWidth="1"/>
    <col min="37" max="40" width="15.8516" style="28" customWidth="1"/>
    <col min="41" max="41" width="17.3516" style="28" customWidth="1"/>
    <col min="42" max="42" width="16.6719" style="28" customWidth="1"/>
    <col min="43" max="45" width="16.8516" style="28" customWidth="1"/>
    <col min="46" max="47" width="17.6719" style="28" customWidth="1"/>
    <col min="48" max="48" width="18.6719" style="28" customWidth="1"/>
    <col min="49" max="49" width="19.5" style="28" customWidth="1"/>
    <col min="50" max="50" width="16.8516" style="28" customWidth="1"/>
    <col min="51" max="51" width="18.6719" style="28" customWidth="1"/>
    <col min="52" max="52" width="15.8516" style="28" customWidth="1"/>
    <col min="53" max="54" width="16.8516" style="28" customWidth="1"/>
    <col min="55" max="55" width="16.5" style="28" customWidth="1"/>
    <col min="56" max="57" width="15.8516" style="28" customWidth="1"/>
    <col min="58" max="58" width="17.6719" style="28" customWidth="1"/>
    <col min="59" max="61" width="16.8516" style="28" customWidth="1"/>
    <col min="62" max="62" width="17.6719" style="28" customWidth="1"/>
    <col min="63" max="63" width="16.8516" style="28" customWidth="1"/>
    <col min="64" max="64" width="15.8516" style="28" customWidth="1"/>
    <col min="65" max="65" width="16.8516" style="28" customWidth="1"/>
    <col min="66" max="66" width="17.6719" style="28" customWidth="1"/>
    <col min="67" max="67" width="16.8516" style="28" customWidth="1"/>
    <col min="68" max="68" width="16.6719" style="28" customWidth="1"/>
    <col min="69" max="69" width="18.6719" style="28" customWidth="1"/>
    <col min="70" max="71" width="17.6719" style="28" customWidth="1"/>
    <col min="72" max="73" width="16.8516" style="28" customWidth="1"/>
    <col min="74" max="74" width="18.6719" style="28" customWidth="1"/>
    <col min="75" max="75" width="37.6719" style="28" customWidth="1"/>
    <col min="76" max="76" width="44.6719" style="28" customWidth="1"/>
    <col min="77" max="77" width="32.8516" style="28" customWidth="1"/>
    <col min="78" max="78" width="43.1719" style="28" customWidth="1"/>
    <col min="79" max="79" width="43.6719" style="28" customWidth="1"/>
    <col min="80" max="80" width="21.3516" style="28" customWidth="1"/>
    <col min="81" max="81" width="26.1719" style="28" customWidth="1"/>
    <col min="82" max="83" width="15.8516" style="28" customWidth="1"/>
    <col min="84" max="84" width="13.1719" style="28" customWidth="1"/>
    <col min="85" max="86" width="9" style="28" customWidth="1"/>
    <col min="87" max="16384" width="8.35156" style="2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</row>
    <row r="2" ht="19" customHeight="1">
      <c r="A2" t="s" s="29">
        <v>1</v>
      </c>
      <c r="B2" s="30">
        <v>0</v>
      </c>
      <c r="C2" s="30"/>
      <c r="D2" t="s" s="29">
        <v>1</v>
      </c>
      <c r="E2" t="s" s="29">
        <v>1</v>
      </c>
      <c r="F2" t="s" s="29">
        <v>1</v>
      </c>
      <c r="G2" t="s" s="29">
        <v>1</v>
      </c>
      <c r="H2" t="s" s="29">
        <v>1</v>
      </c>
      <c r="I2" t="s" s="29">
        <v>1</v>
      </c>
      <c r="J2" t="s" s="29">
        <v>1</v>
      </c>
      <c r="K2" t="s" s="31">
        <v>1</v>
      </c>
      <c r="L2" t="s" s="29">
        <v>1</v>
      </c>
      <c r="M2" t="s" s="29">
        <v>1</v>
      </c>
      <c r="N2" t="s" s="29">
        <v>1</v>
      </c>
      <c r="O2" t="s" s="29">
        <v>1</v>
      </c>
      <c r="P2" t="s" s="29">
        <v>1</v>
      </c>
      <c r="Q2" t="s" s="29">
        <v>1</v>
      </c>
      <c r="R2" t="s" s="29">
        <v>1</v>
      </c>
      <c r="S2" t="s" s="29">
        <v>1</v>
      </c>
      <c r="T2" t="s" s="29">
        <v>1</v>
      </c>
      <c r="U2" t="s" s="29">
        <v>1</v>
      </c>
      <c r="V2" t="s" s="29">
        <v>1</v>
      </c>
      <c r="W2" t="s" s="29">
        <v>1</v>
      </c>
      <c r="X2" t="s" s="32">
        <v>1</v>
      </c>
      <c r="Y2" t="s" s="29">
        <v>1</v>
      </c>
      <c r="Z2" t="s" s="29">
        <v>1</v>
      </c>
      <c r="AA2" t="s" s="29">
        <v>1</v>
      </c>
      <c r="AB2" t="s" s="29">
        <v>1</v>
      </c>
      <c r="AC2" t="s" s="33">
        <v>1</v>
      </c>
      <c r="AD2" t="s" s="29">
        <v>1</v>
      </c>
      <c r="AE2" t="s" s="29">
        <v>1</v>
      </c>
      <c r="AF2" t="s" s="29">
        <v>1</v>
      </c>
      <c r="AG2" t="s" s="29">
        <v>1</v>
      </c>
      <c r="AH2" t="s" s="29">
        <v>1</v>
      </c>
      <c r="AI2" t="s" s="29">
        <v>1</v>
      </c>
      <c r="AJ2" t="s" s="29">
        <v>1</v>
      </c>
      <c r="AK2" t="s" s="29">
        <v>1</v>
      </c>
      <c r="AL2" t="s" s="29">
        <v>1</v>
      </c>
      <c r="AM2" t="s" s="29">
        <v>1</v>
      </c>
      <c r="AN2" t="s" s="29">
        <v>1</v>
      </c>
      <c r="AO2" t="s" s="29">
        <v>1</v>
      </c>
      <c r="AP2" t="s" s="29">
        <v>1</v>
      </c>
      <c r="AQ2" t="s" s="29">
        <v>1</v>
      </c>
      <c r="AR2" t="s" s="29">
        <v>1</v>
      </c>
      <c r="AS2" t="s" s="29">
        <v>1</v>
      </c>
      <c r="AT2" t="s" s="29">
        <v>1</v>
      </c>
      <c r="AU2" t="s" s="29">
        <v>1</v>
      </c>
      <c r="AV2" t="s" s="29">
        <v>1</v>
      </c>
      <c r="AW2" t="s" s="29">
        <v>1</v>
      </c>
      <c r="AX2" t="s" s="29">
        <v>1</v>
      </c>
      <c r="AY2" t="s" s="29">
        <v>1</v>
      </c>
      <c r="AZ2" t="s" s="29">
        <v>1</v>
      </c>
      <c r="BA2" t="s" s="29">
        <v>1</v>
      </c>
      <c r="BB2" t="s" s="29">
        <v>1</v>
      </c>
      <c r="BC2" t="s" s="29">
        <v>1</v>
      </c>
      <c r="BD2" t="s" s="29">
        <v>1</v>
      </c>
      <c r="BE2" t="s" s="29">
        <v>1</v>
      </c>
      <c r="BF2" t="s" s="29">
        <v>1</v>
      </c>
      <c r="BG2" t="s" s="29">
        <v>1</v>
      </c>
      <c r="BH2" t="s" s="29">
        <v>1</v>
      </c>
      <c r="BI2" t="s" s="29">
        <v>1</v>
      </c>
      <c r="BJ2" t="s" s="29">
        <v>1</v>
      </c>
      <c r="BK2" t="s" s="29">
        <v>1</v>
      </c>
      <c r="BL2" t="s" s="29">
        <v>1</v>
      </c>
      <c r="BM2" t="s" s="29">
        <v>1</v>
      </c>
      <c r="BN2" t="s" s="29">
        <v>1</v>
      </c>
      <c r="BO2" t="s" s="29">
        <v>1</v>
      </c>
      <c r="BP2" t="s" s="29">
        <v>1</v>
      </c>
      <c r="BQ2" t="s" s="29">
        <v>1</v>
      </c>
      <c r="BR2" t="s" s="29">
        <v>1</v>
      </c>
      <c r="BS2" t="s" s="29">
        <v>1</v>
      </c>
      <c r="BT2" t="s" s="29">
        <v>1</v>
      </c>
      <c r="BU2" t="s" s="29">
        <v>1</v>
      </c>
      <c r="BV2" s="30"/>
      <c r="BW2" t="s" s="29">
        <v>1</v>
      </c>
      <c r="BX2" t="s" s="29">
        <v>1</v>
      </c>
      <c r="BY2" t="s" s="29">
        <v>1</v>
      </c>
      <c r="BZ2" t="s" s="29">
        <v>1</v>
      </c>
      <c r="CA2" t="s" s="29">
        <v>1</v>
      </c>
      <c r="CB2" t="s" s="29">
        <v>1</v>
      </c>
      <c r="CC2" t="s" s="29">
        <v>1</v>
      </c>
      <c r="CD2" t="s" s="29">
        <v>1</v>
      </c>
      <c r="CE2" t="s" s="29">
        <v>1</v>
      </c>
      <c r="CF2" s="30"/>
      <c r="CG2" s="30"/>
      <c r="CH2" s="30"/>
    </row>
    <row r="3" ht="19" customHeight="1">
      <c r="A3" s="30">
        <v>0</v>
      </c>
      <c r="B3" s="30">
        <v>0</v>
      </c>
      <c r="C3" s="34"/>
      <c r="D3" s="30">
        <v>1</v>
      </c>
      <c r="E3" s="30">
        <v>2</v>
      </c>
      <c r="F3" s="30">
        <v>3</v>
      </c>
      <c r="G3" s="30">
        <v>4</v>
      </c>
      <c r="H3" s="30">
        <v>5</v>
      </c>
      <c r="I3" s="30">
        <v>6</v>
      </c>
      <c r="J3" s="30">
        <v>7</v>
      </c>
      <c r="K3" s="35">
        <v>8</v>
      </c>
      <c r="L3" s="30">
        <v>9</v>
      </c>
      <c r="M3" s="30">
        <v>10</v>
      </c>
      <c r="N3" s="30">
        <v>11</v>
      </c>
      <c r="O3" s="30">
        <v>12</v>
      </c>
      <c r="P3" s="30">
        <v>13</v>
      </c>
      <c r="Q3" s="30">
        <v>14</v>
      </c>
      <c r="R3" s="30">
        <v>15</v>
      </c>
      <c r="S3" s="30">
        <v>16</v>
      </c>
      <c r="T3" s="30">
        <v>17</v>
      </c>
      <c r="U3" s="30">
        <v>18</v>
      </c>
      <c r="V3" s="30">
        <v>19</v>
      </c>
      <c r="W3" s="30">
        <v>20</v>
      </c>
      <c r="X3" s="36">
        <v>21</v>
      </c>
      <c r="Y3" s="30">
        <v>22</v>
      </c>
      <c r="Z3" s="30">
        <v>23</v>
      </c>
      <c r="AA3" s="30">
        <v>24</v>
      </c>
      <c r="AB3" s="30">
        <v>25</v>
      </c>
      <c r="AC3" s="37">
        <v>26</v>
      </c>
      <c r="AD3" s="30">
        <v>27</v>
      </c>
      <c r="AE3" s="30">
        <v>28</v>
      </c>
      <c r="AF3" s="30">
        <v>29</v>
      </c>
      <c r="AG3" s="30">
        <v>30</v>
      </c>
      <c r="AH3" s="30">
        <v>31</v>
      </c>
      <c r="AI3" s="30">
        <v>32</v>
      </c>
      <c r="AJ3" s="30">
        <v>33</v>
      </c>
      <c r="AK3" s="30">
        <v>34</v>
      </c>
      <c r="AL3" s="30">
        <v>35</v>
      </c>
      <c r="AM3" s="30">
        <v>36</v>
      </c>
      <c r="AN3" s="30">
        <v>37</v>
      </c>
      <c r="AO3" s="30">
        <v>38</v>
      </c>
      <c r="AP3" s="30">
        <v>39</v>
      </c>
      <c r="AQ3" s="30">
        <v>40</v>
      </c>
      <c r="AR3" s="30">
        <v>41</v>
      </c>
      <c r="AS3" s="30">
        <v>42</v>
      </c>
      <c r="AT3" s="30">
        <v>43</v>
      </c>
      <c r="AU3" s="30">
        <v>44</v>
      </c>
      <c r="AV3" s="30">
        <v>45</v>
      </c>
      <c r="AW3" s="30">
        <v>46</v>
      </c>
      <c r="AX3" s="30">
        <v>47</v>
      </c>
      <c r="AY3" s="30">
        <v>48</v>
      </c>
      <c r="AZ3" s="30">
        <v>49</v>
      </c>
      <c r="BA3" s="30">
        <v>50</v>
      </c>
      <c r="BB3" s="30">
        <v>51</v>
      </c>
      <c r="BC3" s="30">
        <v>52</v>
      </c>
      <c r="BD3" s="30">
        <v>53</v>
      </c>
      <c r="BE3" s="30">
        <v>54</v>
      </c>
      <c r="BF3" s="30">
        <v>55</v>
      </c>
      <c r="BG3" s="30">
        <v>56</v>
      </c>
      <c r="BH3" s="30">
        <v>57</v>
      </c>
      <c r="BI3" s="30">
        <v>58</v>
      </c>
      <c r="BJ3" s="30">
        <v>59</v>
      </c>
      <c r="BK3" s="30">
        <v>60</v>
      </c>
      <c r="BL3" s="30">
        <v>61</v>
      </c>
      <c r="BM3" s="30">
        <v>62</v>
      </c>
      <c r="BN3" s="30">
        <v>63</v>
      </c>
      <c r="BO3" s="30">
        <v>64</v>
      </c>
      <c r="BP3" s="30">
        <v>65</v>
      </c>
      <c r="BQ3" s="30">
        <v>66</v>
      </c>
      <c r="BR3" s="30">
        <v>67</v>
      </c>
      <c r="BS3" s="30">
        <v>68</v>
      </c>
      <c r="BT3" s="30">
        <v>69</v>
      </c>
      <c r="BU3" s="30">
        <v>70</v>
      </c>
      <c r="BV3" s="30"/>
      <c r="BW3" s="30">
        <v>71</v>
      </c>
      <c r="BX3" s="30">
        <v>72</v>
      </c>
      <c r="BY3" s="30">
        <v>73</v>
      </c>
      <c r="BZ3" s="30">
        <v>74</v>
      </c>
      <c r="CA3" s="30">
        <v>75</v>
      </c>
      <c r="CB3" s="30">
        <v>76</v>
      </c>
      <c r="CC3" s="30">
        <v>77</v>
      </c>
      <c r="CD3" s="30">
        <v>78</v>
      </c>
      <c r="CE3" s="30">
        <v>79</v>
      </c>
      <c r="CF3" s="30"/>
      <c r="CG3" s="30"/>
      <c r="CH3" s="30"/>
    </row>
    <row r="4" ht="22.1" customHeight="1">
      <c r="A4" s="38"/>
      <c r="B4" s="38"/>
      <c r="C4" s="39"/>
      <c r="D4" t="s" s="40">
        <v>89</v>
      </c>
      <c r="E4" t="s" s="40">
        <v>90</v>
      </c>
      <c r="F4" t="s" s="40">
        <v>91</v>
      </c>
      <c r="G4" t="s" s="40">
        <v>92</v>
      </c>
      <c r="H4" t="s" s="40">
        <v>93</v>
      </c>
      <c r="I4" t="s" s="40">
        <v>94</v>
      </c>
      <c r="J4" t="s" s="40">
        <v>95</v>
      </c>
      <c r="K4" t="s" s="41">
        <v>96</v>
      </c>
      <c r="L4" t="s" s="40">
        <v>97</v>
      </c>
      <c r="M4" t="s" s="40">
        <v>98</v>
      </c>
      <c r="N4" t="s" s="40">
        <v>99</v>
      </c>
      <c r="O4" t="s" s="40">
        <v>100</v>
      </c>
      <c r="P4" t="s" s="40">
        <v>101</v>
      </c>
      <c r="Q4" t="s" s="40">
        <v>102</v>
      </c>
      <c r="R4" t="s" s="40">
        <v>103</v>
      </c>
      <c r="S4" t="s" s="40">
        <v>104</v>
      </c>
      <c r="T4" t="s" s="40">
        <v>105</v>
      </c>
      <c r="U4" t="s" s="40">
        <v>106</v>
      </c>
      <c r="V4" t="s" s="40">
        <v>107</v>
      </c>
      <c r="W4" t="s" s="40">
        <v>108</v>
      </c>
      <c r="X4" t="s" s="42">
        <v>109</v>
      </c>
      <c r="Y4" t="s" s="40">
        <v>110</v>
      </c>
      <c r="Z4" t="s" s="40">
        <v>111</v>
      </c>
      <c r="AA4" t="s" s="40">
        <v>112</v>
      </c>
      <c r="AB4" t="s" s="40">
        <v>113</v>
      </c>
      <c r="AC4" t="s" s="43">
        <v>114</v>
      </c>
      <c r="AD4" t="s" s="40">
        <v>115</v>
      </c>
      <c r="AE4" t="s" s="40">
        <v>116</v>
      </c>
      <c r="AF4" t="s" s="40">
        <v>117</v>
      </c>
      <c r="AG4" t="s" s="40">
        <v>118</v>
      </c>
      <c r="AH4" t="s" s="40">
        <v>119</v>
      </c>
      <c r="AI4" t="s" s="40">
        <v>120</v>
      </c>
      <c r="AJ4" t="s" s="40">
        <v>121</v>
      </c>
      <c r="AK4" t="s" s="40">
        <v>122</v>
      </c>
      <c r="AL4" t="s" s="40">
        <v>123</v>
      </c>
      <c r="AM4" t="s" s="40">
        <v>124</v>
      </c>
      <c r="AN4" t="s" s="40">
        <v>125</v>
      </c>
      <c r="AO4" t="s" s="40">
        <v>126</v>
      </c>
      <c r="AP4" t="s" s="40">
        <v>127</v>
      </c>
      <c r="AQ4" t="s" s="40">
        <v>128</v>
      </c>
      <c r="AR4" t="s" s="40">
        <v>129</v>
      </c>
      <c r="AS4" t="s" s="40">
        <v>130</v>
      </c>
      <c r="AT4" t="s" s="40">
        <v>131</v>
      </c>
      <c r="AU4" t="s" s="40">
        <v>132</v>
      </c>
      <c r="AV4" t="s" s="40">
        <v>133</v>
      </c>
      <c r="AW4" t="s" s="40">
        <v>134</v>
      </c>
      <c r="AX4" t="s" s="40">
        <v>135</v>
      </c>
      <c r="AY4" t="s" s="40">
        <v>136</v>
      </c>
      <c r="AZ4" t="s" s="40">
        <v>137</v>
      </c>
      <c r="BA4" t="s" s="40">
        <v>138</v>
      </c>
      <c r="BB4" t="s" s="40">
        <v>139</v>
      </c>
      <c r="BC4" t="s" s="40">
        <v>140</v>
      </c>
      <c r="BD4" t="s" s="40">
        <v>141</v>
      </c>
      <c r="BE4" t="s" s="40">
        <v>142</v>
      </c>
      <c r="BF4" t="s" s="40">
        <v>143</v>
      </c>
      <c r="BG4" t="s" s="40">
        <v>144</v>
      </c>
      <c r="BH4" t="s" s="40">
        <v>145</v>
      </c>
      <c r="BI4" t="s" s="40">
        <v>146</v>
      </c>
      <c r="BJ4" t="s" s="40">
        <v>147</v>
      </c>
      <c r="BK4" t="s" s="40">
        <v>148</v>
      </c>
      <c r="BL4" t="s" s="40">
        <v>149</v>
      </c>
      <c r="BM4" t="s" s="40">
        <v>150</v>
      </c>
      <c r="BN4" t="s" s="40">
        <v>151</v>
      </c>
      <c r="BO4" t="s" s="40">
        <v>152</v>
      </c>
      <c r="BP4" t="s" s="40">
        <v>153</v>
      </c>
      <c r="BQ4" t="s" s="40">
        <v>154</v>
      </c>
      <c r="BR4" t="s" s="40">
        <v>155</v>
      </c>
      <c r="BS4" t="s" s="40">
        <v>156</v>
      </c>
      <c r="BT4" t="s" s="40">
        <v>157</v>
      </c>
      <c r="BU4" t="s" s="40">
        <v>158</v>
      </c>
      <c r="BV4" t="s" s="44">
        <v>159</v>
      </c>
      <c r="BW4" t="s" s="44">
        <v>160</v>
      </c>
      <c r="BX4" t="s" s="44">
        <v>161</v>
      </c>
      <c r="BY4" t="s" s="44">
        <v>162</v>
      </c>
      <c r="BZ4" t="s" s="44">
        <v>163</v>
      </c>
      <c r="CA4" t="s" s="44">
        <v>164</v>
      </c>
      <c r="CB4" t="s" s="44">
        <v>165</v>
      </c>
      <c r="CC4" t="s" s="44">
        <v>166</v>
      </c>
      <c r="CD4" t="s" s="44">
        <v>167</v>
      </c>
      <c r="CE4" t="s" s="45">
        <v>80</v>
      </c>
      <c r="CF4" t="s" s="45">
        <v>168</v>
      </c>
      <c r="CG4" t="s" s="45">
        <v>169</v>
      </c>
      <c r="CH4" s="46"/>
    </row>
    <row r="5" ht="20.25" customHeight="1">
      <c r="A5" t="s" s="47">
        <v>1</v>
      </c>
      <c r="B5" s="48">
        <v>1</v>
      </c>
      <c r="C5" t="s" s="49">
        <v>89</v>
      </c>
      <c r="D5" s="50">
        <f>'Glad70-before-LQ'!D5*$CG5*D$98</f>
        <v>6.70788992044805</v>
      </c>
      <c r="E5" s="51">
        <f>'Glad70-before-LQ'!E5*$CG5*E$98</f>
        <v>0.00417738939055572</v>
      </c>
      <c r="F5" s="51">
        <f>'Glad70-before-LQ'!F5*$CG5*F$98</f>
        <v>0.000128467180754798</v>
      </c>
      <c r="G5" s="51">
        <f>'Glad70-before-LQ'!G5*$CG5*G$98</f>
        <v>0.0175176407032877</v>
      </c>
      <c r="H5" s="51">
        <f>'Glad70-before-LQ'!H5*$CG5*H$98</f>
        <v>1.19027914407672</v>
      </c>
      <c r="I5" s="51">
        <f>'Glad70-before-LQ'!I5*$CG5*I$98</f>
        <v>0.00261709082915601</v>
      </c>
      <c r="J5" s="51">
        <f>'Glad70-before-LQ'!J5*$CG5*J$98</f>
        <v>0.0118553451076538</v>
      </c>
      <c r="K5" s="52">
        <f>'Glad70-before-LQ'!K5*$CG5*K$98</f>
        <v>0.00297473013304292</v>
      </c>
      <c r="L5" s="51">
        <f>'Glad70-before-LQ'!L5*$CG5*L$98</f>
        <v>0.000352467423119521</v>
      </c>
      <c r="M5" s="51">
        <f>'Glad70-before-LQ'!M5*$CG5*M$98</f>
        <v>0.000373054964339117</v>
      </c>
      <c r="N5" s="51">
        <f>'Glad70-before-LQ'!N5*$CG5*N$98</f>
        <v>13.2600704444201</v>
      </c>
      <c r="O5" s="51">
        <f>'Glad70-before-LQ'!O5*$CG5*O$98</f>
        <v>1.86227612748054</v>
      </c>
      <c r="P5" s="51">
        <f>'Glad70-before-LQ'!P5*$CG5*P$98</f>
        <v>0.783449036910866</v>
      </c>
      <c r="Q5" s="51">
        <f>'Glad70-before-LQ'!Q5*$CG5*Q$98</f>
        <v>0.00155789715888998</v>
      </c>
      <c r="R5" s="51">
        <f>'Glad70-before-LQ'!R5*$CG5*R$98</f>
        <v>0.00276484201565211</v>
      </c>
      <c r="S5" s="51">
        <f>'Glad70-before-LQ'!S5*$CG5*S$98</f>
        <v>0.000407869179381709</v>
      </c>
      <c r="T5" s="51">
        <f>'Glad70-before-LQ'!T5*$CG5*T$98</f>
        <v>0.00247532085427297</v>
      </c>
      <c r="U5" s="51">
        <f>'Glad70-before-LQ'!U5*$CG5*U$98</f>
        <v>3.38203572670631</v>
      </c>
      <c r="V5" s="51">
        <f>'Glad70-before-LQ'!V5*$CG5*V$98</f>
        <v>0.240785358038656</v>
      </c>
      <c r="W5" s="51">
        <f>'Glad70-before-LQ'!W5*$CG5*W$98</f>
        <v>0.0609828308126457</v>
      </c>
      <c r="X5" s="53">
        <f>'Glad70-before-LQ'!X5*$CG5*X$98</f>
        <v>0.0510277302660327</v>
      </c>
      <c r="Y5" s="51">
        <f>'Glad70-before-LQ'!Y5*$CG5*Y$98</f>
        <v>0.0151730340317857</v>
      </c>
      <c r="Z5" s="51">
        <f>'Glad70-before-LQ'!Z5*$CG5*Z$98</f>
        <v>0.00135077520695438</v>
      </c>
      <c r="AA5" s="51">
        <f>'Glad70-before-LQ'!AA5*$CG5*AA$98</f>
        <v>0.00199232705609318</v>
      </c>
      <c r="AB5" s="51">
        <f>'Glad70-before-LQ'!AB5*$CG5*AB$98</f>
        <v>0.00482464620822757</v>
      </c>
      <c r="AC5" s="54">
        <f>'Glad70-before-LQ'!AC5*$CG5*AC$98</f>
        <v>0.025553890959188</v>
      </c>
      <c r="AD5" s="51">
        <f>'Glad70-before-LQ'!AD5*$CG5*AD$98</f>
        <v>0.000751315218424914</v>
      </c>
      <c r="AE5" s="51">
        <f>'Glad70-before-LQ'!AE5*$CG5*AE$98</f>
        <v>0.0212538426968648</v>
      </c>
      <c r="AF5" s="51">
        <f>'Glad70-before-LQ'!AF5*$CG5*AF$98</f>
        <v>0.0009790135090965331</v>
      </c>
      <c r="AG5" s="51">
        <f>'Glad70-before-LQ'!AG5*$CG5*AG$98</f>
        <v>0.132959883427518</v>
      </c>
      <c r="AH5" s="51">
        <f>'Glad70-before-LQ'!AH5*$CG5*AH$98</f>
        <v>0.0472789312701955</v>
      </c>
      <c r="AI5" s="51">
        <f>'Glad70-before-LQ'!AI5*$CG5*AI$98</f>
        <v>0.468654858447967</v>
      </c>
      <c r="AJ5" s="51">
        <f>'Glad70-before-LQ'!AJ5*$CG5*AJ$98</f>
        <v>1.11298630019957</v>
      </c>
      <c r="AK5" s="51">
        <f>'Glad70-before-LQ'!AK5*$CG5*AK$98</f>
        <v>6.30685628759564</v>
      </c>
      <c r="AL5" s="51">
        <f>'Glad70-before-LQ'!AL5*$CG5*AL$98</f>
        <v>1.01389333299474</v>
      </c>
      <c r="AM5" s="51">
        <f>'Glad70-before-LQ'!AM5*$CG5*AM$98</f>
        <v>1.9971941303628</v>
      </c>
      <c r="AN5" s="51">
        <f>'Glad70-before-LQ'!AN5*$CG5*AN$98</f>
        <v>0.0123055164071913</v>
      </c>
      <c r="AO5" s="51">
        <f>'Glad70-before-LQ'!AO5*$CG5*AO$98</f>
        <v>0.0473522953422834</v>
      </c>
      <c r="AP5" s="51">
        <f>'Glad70-before-LQ'!AP5*$CG5*AP$98</f>
        <v>0.0785717284761546</v>
      </c>
      <c r="AQ5" s="51">
        <f>'Glad70-before-LQ'!AQ5*$CG5*AQ$98</f>
        <v>0.00770527481991114</v>
      </c>
      <c r="AR5" s="51">
        <f>'Glad70-before-LQ'!AR5*$CG5*AR$98</f>
        <v>0.008468576392854</v>
      </c>
      <c r="AS5" s="51">
        <f>'Glad70-before-LQ'!AS5*$CG5*AS$98</f>
        <v>0.213680963569572</v>
      </c>
      <c r="AT5" s="51">
        <f>'Glad70-before-LQ'!AT5*$CG5*AT$98</f>
        <v>0.00015143072164319</v>
      </c>
      <c r="AU5" s="51">
        <f>'Glad70-before-LQ'!AU5*$CG5*AU$98</f>
        <v>0.0169098460721994</v>
      </c>
      <c r="AV5" s="51">
        <f>'Glad70-before-LQ'!AV5*$CG5*AV$98</f>
        <v>3.74101843068744e-05</v>
      </c>
      <c r="AW5" s="51">
        <f>'Glad70-before-LQ'!AW5*$CG5*AW$98</f>
        <v>1.41906614079953e-05</v>
      </c>
      <c r="AX5" s="51">
        <f>'Glad70-before-LQ'!AX5*$CG5*AX$98</f>
        <v>0.000307158751253631</v>
      </c>
      <c r="AY5" s="51">
        <f>'Glad70-before-LQ'!AY5*$CG5*AY$98</f>
        <v>0.00179330289636304</v>
      </c>
      <c r="AZ5" s="51">
        <f>'Glad70-before-LQ'!AZ5*$CG5*AZ$98</f>
        <v>0.00114553722378828</v>
      </c>
      <c r="BA5" s="51">
        <f>'Glad70-before-LQ'!BA5*$CG5*BA$98</f>
        <v>0.000347886545331122</v>
      </c>
      <c r="BB5" s="51">
        <f>'Glad70-before-LQ'!BB5*$CG5*BB$98</f>
        <v>9.27885570429861e-05</v>
      </c>
      <c r="BC5" s="51">
        <f>'Glad70-before-LQ'!BC5*$CG5*BC$98</f>
        <v>0.09443145632797049</v>
      </c>
      <c r="BD5" s="51">
        <f>'Glad70-before-LQ'!BD5*$CG5*BD$98</f>
        <v>2.71964095399121</v>
      </c>
      <c r="BE5" s="51">
        <f>'Glad70-before-LQ'!BE5*$CG5*BE$98</f>
        <v>0.132809132658997</v>
      </c>
      <c r="BF5" s="51">
        <f>'Glad70-before-LQ'!BF5*$CG5*BF$98</f>
        <v>7.23570106328816e-05</v>
      </c>
      <c r="BG5" s="51">
        <f>'Glad70-before-LQ'!BG5*$CG5*BG$98</f>
        <v>0.0281788951762573</v>
      </c>
      <c r="BH5" s="51">
        <f>'Glad70-before-LQ'!BH5*$CG5*BH$98</f>
        <v>0.0122593554185218</v>
      </c>
      <c r="BI5" s="51">
        <f>'Glad70-before-LQ'!BI5*$CG5*BI$98</f>
        <v>0.0579943715848599</v>
      </c>
      <c r="BJ5" s="51">
        <f>'Glad70-before-LQ'!BJ5*$CG5*BJ$98</f>
        <v>0</v>
      </c>
      <c r="BK5" s="51">
        <f>'Glad70-before-LQ'!BK5*$CG5*BK$98</f>
        <v>0.0536454397911598</v>
      </c>
      <c r="BL5" s="51">
        <f>'Glad70-before-LQ'!BL5*$CG5*BL$98</f>
        <v>0.137327537056593</v>
      </c>
      <c r="BM5" s="51">
        <f>'Glad70-before-LQ'!BM5*$CG5*BM$98</f>
        <v>0.108813403941512</v>
      </c>
      <c r="BN5" s="51">
        <f>'Glad70-before-LQ'!BN5*$CG5*BN$98</f>
        <v>0.0132689172847984</v>
      </c>
      <c r="BO5" s="51">
        <f>'Glad70-before-LQ'!BO5*$CG5*BO$98</f>
        <v>0.55205105945664</v>
      </c>
      <c r="BP5" s="51">
        <f>'Glad70-before-LQ'!BP5*$CG5*BP$98</f>
        <v>0.212603747832081</v>
      </c>
      <c r="BQ5" s="51">
        <f>'Glad70-before-LQ'!BQ5*$CG5*BQ$98</f>
        <v>0.0189064128140782</v>
      </c>
      <c r="BR5" s="51">
        <f>'Glad70-before-LQ'!BR5*$CG5*BR$98</f>
        <v>0.351367766491739</v>
      </c>
      <c r="BS5" s="51">
        <f>'Glad70-before-LQ'!BS5*$CG5*BS$98</f>
        <v>0.225451403417107</v>
      </c>
      <c r="BT5" s="51">
        <f>'Glad70-before-LQ'!BT5*$CG5*BT$98</f>
        <v>0.0339176858764354</v>
      </c>
      <c r="BU5" s="51">
        <f>'Glad70-before-LQ'!BU5*$CG5*BU$98</f>
        <v>0.387275495746604</v>
      </c>
      <c r="BV5" s="55">
        <f>SUM(D5:BU5)</f>
        <v>44.2666003017836</v>
      </c>
      <c r="BW5" s="56">
        <f>'Glad-base'!BW5*'Households'!$B$3/'Households'!$B$7</f>
        <v>26.4377679729145</v>
      </c>
      <c r="BX5" s="56">
        <f>'Glad-base'!BX5*'Households'!$B$3/'Households'!$B$7</f>
        <v>0.0317926632234809</v>
      </c>
      <c r="BY5" s="56">
        <f>'Glad-base'!BY5*'Businesses'!$B$4/'Businesses'!$C$4</f>
        <v>8.73221407548812</v>
      </c>
      <c r="BZ5" s="56">
        <f>'Glad-base'!BZ5*'Households'!$B$3/'Households'!$B$7</f>
        <v>0.109401679649846</v>
      </c>
      <c r="CA5" s="56">
        <f>'Glad-base'!CA5*'Households'!$B$3/'Households'!$B$7</f>
        <v>0.6396445241091659</v>
      </c>
      <c r="CB5" s="56">
        <f>'Glad-base'!CB5*'Glad-id-output'!B3/'Glad-id-output'!E3</f>
        <v>-0.110808453644239</v>
      </c>
      <c r="CC5" s="51">
        <f>'Exports'!D6</f>
        <v>53.8</v>
      </c>
      <c r="CD5" s="57">
        <f>SUM(BW5:CC5)</f>
        <v>89.64001246174089</v>
      </c>
      <c r="CE5" s="55">
        <f>SUM(CD5,BV5)</f>
        <v>133.906612763525</v>
      </c>
      <c r="CF5" s="55">
        <v>0.00194035532487508</v>
      </c>
      <c r="CG5" s="55">
        <f>'Glad-id-output'!I3</f>
        <v>0.64</v>
      </c>
      <c r="CH5" s="55">
        <f>(CE5*CG5+CE6*CG6+CE7*CG7+CE8*CG8*CE9*CG9)/SUM(CE5,CE6,CE7,CE8,CE9)</f>
        <v>0.626979039640263</v>
      </c>
    </row>
    <row r="6" ht="20.05" customHeight="1">
      <c r="A6" t="s" s="58">
        <v>1</v>
      </c>
      <c r="B6" s="59">
        <v>2</v>
      </c>
      <c r="C6" t="s" s="60">
        <v>90</v>
      </c>
      <c r="D6" s="61">
        <f>'Glad70-before-LQ'!D6*$CG6*D$98</f>
        <v>8.62553231205191e-05</v>
      </c>
      <c r="E6" s="62">
        <f>'Glad70-before-LQ'!E6*$CG6*E$98</f>
        <v>0.167414537036153</v>
      </c>
      <c r="F6" s="62">
        <f>'Glad70-before-LQ'!F6*$CG6*F$98</f>
        <v>1.28731731439054e-06</v>
      </c>
      <c r="G6" s="62">
        <f>'Glad70-before-LQ'!G6*$CG6*G$98</f>
        <v>1.34204411817252e-05</v>
      </c>
      <c r="H6" s="62">
        <f>'Glad70-before-LQ'!H6*$CG6*H$98</f>
        <v>1.10811478940319e-05</v>
      </c>
      <c r="I6" s="62">
        <f>'Glad70-before-LQ'!I6*$CG6*I$98</f>
        <v>0.000234479934746712</v>
      </c>
      <c r="J6" s="62">
        <f>'Glad70-before-LQ'!J6*$CG6*J$98</f>
        <v>0.00551671754485741</v>
      </c>
      <c r="K6" s="63">
        <f>'Glad70-before-LQ'!K6*$CG6*K$98</f>
        <v>0.000254896304651441</v>
      </c>
      <c r="L6" s="62">
        <f>'Glad70-before-LQ'!L6*$CG6*L$98</f>
        <v>2.98874644356873e-05</v>
      </c>
      <c r="M6" s="62">
        <f>'Glad70-before-LQ'!M6*$CG6*M$98</f>
        <v>1.07911366843716e-05</v>
      </c>
      <c r="N6" s="62">
        <f>'Glad70-before-LQ'!N6*$CG6*N$98</f>
        <v>0.299711049672045</v>
      </c>
      <c r="O6" s="62">
        <f>'Glad70-before-LQ'!O6*$CG6*O$98</f>
        <v>1.30729103095835e-05</v>
      </c>
      <c r="P6" s="62">
        <f>'Glad70-before-LQ'!P6*$CG6*P$98</f>
        <v>6.58610869399237e-06</v>
      </c>
      <c r="Q6" s="62">
        <f>'Glad70-before-LQ'!Q6*$CG6*Q$98</f>
        <v>1.68636583957372e-05</v>
      </c>
      <c r="R6" s="62">
        <f>'Glad70-before-LQ'!R6*$CG6*R$98</f>
        <v>5.36540601503975e-06</v>
      </c>
      <c r="S6" s="62">
        <f>'Glad70-before-LQ'!S6*$CG6*S$98</f>
        <v>1.39819473607524e-06</v>
      </c>
      <c r="T6" s="62">
        <f>'Glad70-before-LQ'!T6*$CG6*T$98</f>
        <v>0.000137778658483695</v>
      </c>
      <c r="U6" s="62">
        <f>'Glad70-before-LQ'!U6*$CG6*U$98</f>
        <v>0.000321898196388273</v>
      </c>
      <c r="V6" s="62">
        <f>'Glad70-before-LQ'!V6*$CG6*V$98</f>
        <v>8.110438820966279e-06</v>
      </c>
      <c r="W6" s="62">
        <f>'Glad70-before-LQ'!W6*$CG6*W$98</f>
        <v>0.000373912679589874</v>
      </c>
      <c r="X6" s="64">
        <f>'Glad70-before-LQ'!X6*$CG6*X$98</f>
        <v>0.00177941349768288</v>
      </c>
      <c r="Y6" s="62">
        <f>'Glad70-before-LQ'!Y6*$CG6*Y$98</f>
        <v>0.000177511323345523</v>
      </c>
      <c r="Z6" s="62">
        <f>'Glad70-before-LQ'!Z6*$CG6*Z$98</f>
        <v>2.86129127798513e-05</v>
      </c>
      <c r="AA6" s="62">
        <f>'Glad70-before-LQ'!AA6*$CG6*AA$98</f>
        <v>2.6560023350416e-05</v>
      </c>
      <c r="AB6" s="62">
        <f>'Glad70-before-LQ'!AB6*$CG6*AB$98</f>
        <v>2.69851332401524e-06</v>
      </c>
      <c r="AC6" s="65">
        <f>'Glad70-before-LQ'!AC6*$CG6*AC$98</f>
        <v>0.000302258364369519</v>
      </c>
      <c r="AD6" s="62">
        <f>'Glad70-before-LQ'!AD6*$CG6*AD$98</f>
        <v>4.06180062842025e-05</v>
      </c>
      <c r="AE6" s="62">
        <f>'Glad70-before-LQ'!AE6*$CG6*AE$98</f>
        <v>7.12846477238151e-06</v>
      </c>
      <c r="AF6" s="62">
        <f>'Glad70-before-LQ'!AF6*$CG6*AF$98</f>
        <v>1.52572030325749e-05</v>
      </c>
      <c r="AG6" s="62">
        <f>'Glad70-before-LQ'!AG6*$CG6*AG$98</f>
        <v>0.000235935210391961</v>
      </c>
      <c r="AH6" s="62">
        <f>'Glad70-before-LQ'!AH6*$CG6*AH$98</f>
        <v>0.000307148629875965</v>
      </c>
      <c r="AI6" s="62">
        <f>'Glad70-before-LQ'!AI6*$CG6*AI$98</f>
        <v>0.000744261370633005</v>
      </c>
      <c r="AJ6" s="62">
        <f>'Glad70-before-LQ'!AJ6*$CG6*AJ$98</f>
        <v>0.0202537589084326</v>
      </c>
      <c r="AK6" s="62">
        <f>'Glad70-before-LQ'!AK6*$CG6*AK$98</f>
        <v>0.704898190718621</v>
      </c>
      <c r="AL6" s="62">
        <f>'Glad70-before-LQ'!AL6*$CG6*AL$98</f>
        <v>0.348172338056319</v>
      </c>
      <c r="AM6" s="62">
        <f>'Glad70-before-LQ'!AM6*$CG6*AM$98</f>
        <v>0.367616630833093</v>
      </c>
      <c r="AN6" s="62">
        <f>'Glad70-before-LQ'!AN6*$CG6*AN$98</f>
        <v>7.91646562452793e-05</v>
      </c>
      <c r="AO6" s="62">
        <f>'Glad70-before-LQ'!AO6*$CG6*AO$98</f>
        <v>9.21391990360763e-05</v>
      </c>
      <c r="AP6" s="62">
        <f>'Glad70-before-LQ'!AP6*$CG6*AP$98</f>
        <v>1.57357283629844e-05</v>
      </c>
      <c r="AQ6" s="62">
        <f>'Glad70-before-LQ'!AQ6*$CG6*AQ$98</f>
        <v>4.25859812501311e-05</v>
      </c>
      <c r="AR6" s="62">
        <f>'Glad70-before-LQ'!AR6*$CG6*AR$98</f>
        <v>2.19121761773073e-05</v>
      </c>
      <c r="AS6" s="62">
        <f>'Glad70-before-LQ'!AS6*$CG6*AS$98</f>
        <v>0.000308926291118472</v>
      </c>
      <c r="AT6" s="62">
        <f>'Glad70-before-LQ'!AT6*$CG6*AT$98</f>
        <v>2.11573898179267e-06</v>
      </c>
      <c r="AU6" s="62">
        <f>'Glad70-before-LQ'!AU6*$CG6*AU$98</f>
        <v>2.37804765006813e-06</v>
      </c>
      <c r="AV6" s="62">
        <f>'Glad70-before-LQ'!AV6*$CG6*AV$98</f>
        <v>7.953018401682401e-07</v>
      </c>
      <c r="AW6" s="62">
        <f>'Glad70-before-LQ'!AW6*$CG6*AW$98</f>
        <v>1.74464842341748e-07</v>
      </c>
      <c r="AX6" s="62">
        <f>'Glad70-before-LQ'!AX6*$CG6*AX$98</f>
        <v>9.47822068176522e-06</v>
      </c>
      <c r="AY6" s="62">
        <f>'Glad70-before-LQ'!AY6*$CG6*AY$98</f>
        <v>0</v>
      </c>
      <c r="AZ6" s="62">
        <f>'Glad70-before-LQ'!AZ6*$CG6*AZ$98</f>
        <v>1.10069771808961e-06</v>
      </c>
      <c r="BA6" s="62">
        <f>'Glad70-before-LQ'!BA6*$CG6*BA$98</f>
        <v>1.33896840068186e-06</v>
      </c>
      <c r="BB6" s="62">
        <f>'Glad70-before-LQ'!BB6*$CG6*BB$98</f>
        <v>1.10162026617804e-06</v>
      </c>
      <c r="BC6" s="62">
        <f>'Glad70-before-LQ'!BC6*$CG6*BC$98</f>
        <v>6.00398603042543e-05</v>
      </c>
      <c r="BD6" s="62">
        <f>'Glad70-before-LQ'!BD6*$CG6*BD$98</f>
        <v>2.74769192372986e-05</v>
      </c>
      <c r="BE6" s="62">
        <f>'Glad70-before-LQ'!BE6*$CG6*BE$98</f>
        <v>4.94474440102077e-05</v>
      </c>
      <c r="BF6" s="62">
        <f>'Glad70-before-LQ'!BF6*$CG6*BF$98</f>
        <v>7.11977387578886e-07</v>
      </c>
      <c r="BG6" s="62">
        <f>'Glad70-before-LQ'!BG6*$CG6*BG$98</f>
        <v>1.19811936699327e-05</v>
      </c>
      <c r="BH6" s="62">
        <f>'Glad70-before-LQ'!BH6*$CG6*BH$98</f>
        <v>5.23405712203979e-05</v>
      </c>
      <c r="BI6" s="62">
        <f>'Glad70-before-LQ'!BI6*$CG6*BI$98</f>
        <v>2.77528300685994e-05</v>
      </c>
      <c r="BJ6" s="62">
        <f>'Glad70-before-LQ'!BJ6*$CG6*BJ$98</f>
        <v>0</v>
      </c>
      <c r="BK6" s="62">
        <f>'Glad70-before-LQ'!BK6*$CG6*BK$98</f>
        <v>3.56243076664748e-05</v>
      </c>
      <c r="BL6" s="62">
        <f>'Glad70-before-LQ'!BL6*$CG6*BL$98</f>
        <v>2.86595026065991e-05</v>
      </c>
      <c r="BM6" s="62">
        <f>'Glad70-before-LQ'!BM6*$CG6*BM$98</f>
        <v>1.78524225292555e-05</v>
      </c>
      <c r="BN6" s="62">
        <f>'Glad70-before-LQ'!BN6*$CG6*BN$98</f>
        <v>1.73301780473173e-06</v>
      </c>
      <c r="BO6" s="62">
        <f>'Glad70-before-LQ'!BO6*$CG6*BO$98</f>
        <v>0.000167190624581053</v>
      </c>
      <c r="BP6" s="62">
        <f>'Glad70-before-LQ'!BP6*$CG6*BP$98</f>
        <v>5.74019037901154e-05</v>
      </c>
      <c r="BQ6" s="62">
        <f>'Glad70-before-LQ'!BQ6*$CG6*BQ$98</f>
        <v>4.85445138756611e-06</v>
      </c>
      <c r="BR6" s="62">
        <f>'Glad70-before-LQ'!BR6*$CG6*BR$98</f>
        <v>0.00109759618981704</v>
      </c>
      <c r="BS6" s="62">
        <f>'Glad70-before-LQ'!BS6*$CG6*BS$98</f>
        <v>0.0224289706595951</v>
      </c>
      <c r="BT6" s="62">
        <f>'Glad70-before-LQ'!BT6*$CG6*BT$98</f>
        <v>0.000397224594417087</v>
      </c>
      <c r="BU6" s="62">
        <f>'Glad70-before-LQ'!BU6*$CG6*BU$98</f>
        <v>6.90416595867429e-05</v>
      </c>
      <c r="BV6" s="4">
        <f>SUM(D6:BU6)</f>
        <v>1.94389255883308</v>
      </c>
      <c r="BW6" s="66">
        <f>'Glad-base'!BW6*'Households'!$B$3/'Households'!$B$7</f>
        <v>1.88831897907312</v>
      </c>
      <c r="BX6" s="66">
        <f>'Glad-base'!BX6*'Households'!$B$3/'Households'!$B$7</f>
        <v>0</v>
      </c>
      <c r="BY6" s="66">
        <f>'Glad-base'!BY6*'Businesses'!$B$4/'Businesses'!$C$4</f>
        <v>0.009228543058352801</v>
      </c>
      <c r="BZ6" s="66">
        <f>'Glad-base'!BZ6*'Households'!$B$3/'Households'!$B$7</f>
        <v>0.000162410051493306</v>
      </c>
      <c r="CA6" s="66">
        <f>'Glad-base'!CA6*'Households'!$B$3/'Households'!$B$7</f>
        <v>0.00406741643666323</v>
      </c>
      <c r="CB6" s="66">
        <f>'Glad-base'!CB6*'Glad-id-output'!B4/'Glad-id-output'!E4</f>
        <v>0.483529795748959</v>
      </c>
      <c r="CC6" s="62">
        <f>'Exports'!D7</f>
        <v>1.7</v>
      </c>
      <c r="CD6" s="4">
        <f>SUM(BW6:CC6)</f>
        <v>4.08530714436859</v>
      </c>
      <c r="CE6" s="4">
        <f>SUM(CD6,BV6)</f>
        <v>6.02919970320167</v>
      </c>
      <c r="CF6" s="67">
        <v>0.00538088169521224</v>
      </c>
      <c r="CG6" s="67">
        <f>'Glad-id-output'!I4</f>
        <v>0.870767251668021</v>
      </c>
      <c r="CH6" s="67"/>
    </row>
    <row r="7" ht="20.05" customHeight="1">
      <c r="A7" t="s" s="58">
        <v>1</v>
      </c>
      <c r="B7" s="59">
        <v>3</v>
      </c>
      <c r="C7" t="s" s="60">
        <v>170</v>
      </c>
      <c r="D7" s="61">
        <f>'Glad70-before-LQ'!D7*$CG7*D$98</f>
        <v>0.0526418525761708</v>
      </c>
      <c r="E7" s="62">
        <f>'Glad70-before-LQ'!E7*$CG7*E$98</f>
        <v>0.00273953601219324</v>
      </c>
      <c r="F7" s="62">
        <f>'Glad70-before-LQ'!F7*$CG7*F$98</f>
        <v>0.224737964239532</v>
      </c>
      <c r="G7" s="62">
        <f>'Glad70-before-LQ'!G7*$CG7*G$98</f>
        <v>0.000210869248794284</v>
      </c>
      <c r="H7" s="62">
        <f>'Glad70-before-LQ'!H7*$CG7*H$98</f>
        <v>0.000573575717493239</v>
      </c>
      <c r="I7" s="62">
        <f>'Glad70-before-LQ'!I7*$CG7*I$98</f>
        <v>0.0221963400814766</v>
      </c>
      <c r="J7" s="62">
        <f>'Glad70-before-LQ'!J7*$CG7*J$98</f>
        <v>0.270075744579161</v>
      </c>
      <c r="K7" s="63">
        <f>'Glad70-before-LQ'!K7*$CG7*K$98</f>
        <v>0.010972778653982</v>
      </c>
      <c r="L7" s="62">
        <f>'Glad70-before-LQ'!L7*$CG7*L$98</f>
        <v>0.00141582943732722</v>
      </c>
      <c r="M7" s="62">
        <f>'Glad70-before-LQ'!M7*$CG7*M$98</f>
        <v>0.00107869395297942</v>
      </c>
      <c r="N7" s="62">
        <f>'Glad70-before-LQ'!N7*$CG7*N$98</f>
        <v>0.00181716146997651</v>
      </c>
      <c r="O7" s="62">
        <f>'Glad70-before-LQ'!O7*$CG7*O$98</f>
        <v>0.0009617177427147479</v>
      </c>
      <c r="P7" s="62">
        <f>'Glad70-before-LQ'!P7*$CG7*P$98</f>
        <v>0.000212962615419262</v>
      </c>
      <c r="Q7" s="62">
        <f>'Glad70-before-LQ'!Q7*$CG7*Q$98</f>
        <v>0.390689838760058</v>
      </c>
      <c r="R7" s="62">
        <f>'Glad70-before-LQ'!R7*$CG7*R$98</f>
        <v>0.000670232150100879</v>
      </c>
      <c r="S7" s="62">
        <f>'Glad70-before-LQ'!S7*$CG7*S$98</f>
        <v>0.000561092246276393</v>
      </c>
      <c r="T7" s="62">
        <f>'Glad70-before-LQ'!T7*$CG7*T$98</f>
        <v>0.0403711420252173</v>
      </c>
      <c r="U7" s="62">
        <f>'Glad70-before-LQ'!U7*$CG7*U$98</f>
        <v>1.92785576292406</v>
      </c>
      <c r="V7" s="62">
        <f>'Glad70-before-LQ'!V7*$CG7*V$98</f>
        <v>0.0225964917788541</v>
      </c>
      <c r="W7" s="62">
        <f>'Glad70-before-LQ'!W7*$CG7*W$98</f>
        <v>0.0237917940972045</v>
      </c>
      <c r="X7" s="64">
        <f>'Glad70-before-LQ'!X7*$CG7*X$98</f>
        <v>0.0235956773185025</v>
      </c>
      <c r="Y7" s="62">
        <f>'Glad70-before-LQ'!Y7*$CG7*Y$98</f>
        <v>0.0116391174260312</v>
      </c>
      <c r="Z7" s="62">
        <f>'Glad70-before-LQ'!Z7*$CG7*Z$98</f>
        <v>0.00325522432149689</v>
      </c>
      <c r="AA7" s="62">
        <f>'Glad70-before-LQ'!AA7*$CG7*AA$98</f>
        <v>0.00376811820051625</v>
      </c>
      <c r="AB7" s="62">
        <f>'Glad70-before-LQ'!AB7*$CG7*AB$98</f>
        <v>0.000249536706210592</v>
      </c>
      <c r="AC7" s="65">
        <f>'Glad70-before-LQ'!AC7*$CG7*AC$98</f>
        <v>0.00517835877163859</v>
      </c>
      <c r="AD7" s="62">
        <f>'Glad70-before-LQ'!AD7*$CG7*AD$98</f>
        <v>0.000252822546597457</v>
      </c>
      <c r="AE7" s="62">
        <f>'Glad70-before-LQ'!AE7*$CG7*AE$98</f>
        <v>0.00183608153630523</v>
      </c>
      <c r="AF7" s="62">
        <f>'Glad70-before-LQ'!AF7*$CG7*AF$98</f>
        <v>0.000143067368812507</v>
      </c>
      <c r="AG7" s="62">
        <f>'Glad70-before-LQ'!AG7*$CG7*AG$98</f>
        <v>0.0071257348789717</v>
      </c>
      <c r="AH7" s="62">
        <f>'Glad70-before-LQ'!AH7*$CG7*AH$98</f>
        <v>0.0039640290685855</v>
      </c>
      <c r="AI7" s="62">
        <f>'Glad70-before-LQ'!AI7*$CG7*AI$98</f>
        <v>0.0160457301131162</v>
      </c>
      <c r="AJ7" s="62">
        <f>'Glad70-before-LQ'!AJ7*$CG7*AJ$98</f>
        <v>0.00191091681381265</v>
      </c>
      <c r="AK7" s="62">
        <f>'Glad70-before-LQ'!AK7*$CG7*AK$98</f>
        <v>0.00208396915298335</v>
      </c>
      <c r="AL7" s="62">
        <f>'Glad70-before-LQ'!AL7*$CG7*AL$98</f>
        <v>0.00106351232789364</v>
      </c>
      <c r="AM7" s="62">
        <f>'Glad70-before-LQ'!AM7*$CG7*AM$98</f>
        <v>0.00234332755514338</v>
      </c>
      <c r="AN7" s="62">
        <f>'Glad70-before-LQ'!AN7*$CG7*AN$98</f>
        <v>0.00667035426695507</v>
      </c>
      <c r="AO7" s="62">
        <f>'Glad70-before-LQ'!AO7*$CG7*AO$98</f>
        <v>0.0205846700174002</v>
      </c>
      <c r="AP7" s="62">
        <f>'Glad70-before-LQ'!AP7*$CG7*AP$98</f>
        <v>0.00473417831228279</v>
      </c>
      <c r="AQ7" s="62">
        <f>'Glad70-before-LQ'!AQ7*$CG7*AQ$98</f>
        <v>0.000941982538508495</v>
      </c>
      <c r="AR7" s="62">
        <f>'Glad70-before-LQ'!AR7*$CG7*AR$98</f>
        <v>0.000715187181772248</v>
      </c>
      <c r="AS7" s="62">
        <f>'Glad70-before-LQ'!AS7*$CG7*AS$98</f>
        <v>0.00118734376588884</v>
      </c>
      <c r="AT7" s="62">
        <f>'Glad70-before-LQ'!AT7*$CG7*AT$98</f>
        <v>2.63106250776753e-05</v>
      </c>
      <c r="AU7" s="62">
        <f>'Glad70-before-LQ'!AU7*$CG7*AU$98</f>
        <v>1.44623183561722e-05</v>
      </c>
      <c r="AV7" s="62">
        <f>'Glad70-before-LQ'!AV7*$CG7*AV$98</f>
        <v>6.50750886685742e-06</v>
      </c>
      <c r="AW7" s="62">
        <f>'Glad70-before-LQ'!AW7*$CG7*AW$98</f>
        <v>0.00504817018124391</v>
      </c>
      <c r="AX7" s="62">
        <f>'Glad70-before-LQ'!AX7*$CG7*AX$98</f>
        <v>4.86488707218709e-05</v>
      </c>
      <c r="AY7" s="62">
        <f>'Glad70-before-LQ'!AY7*$CG7*AY$98</f>
        <v>2.40117796631471e-05</v>
      </c>
      <c r="AZ7" s="62">
        <f>'Glad70-before-LQ'!AZ7*$CG7*AZ$98</f>
        <v>0.000669359269696789</v>
      </c>
      <c r="BA7" s="62">
        <f>'Glad70-before-LQ'!BA7*$CG7*BA$98</f>
        <v>0.000912771628839084</v>
      </c>
      <c r="BB7" s="62">
        <f>'Glad70-before-LQ'!BB7*$CG7*BB$98</f>
        <v>0.000512877413629288</v>
      </c>
      <c r="BC7" s="62">
        <f>'Glad70-before-LQ'!BC7*$CG7*BC$98</f>
        <v>0.009490009244128879</v>
      </c>
      <c r="BD7" s="62">
        <f>'Glad70-before-LQ'!BD7*$CG7*BD$98</f>
        <v>0.0280734050135534</v>
      </c>
      <c r="BE7" s="62">
        <f>'Glad70-before-LQ'!BE7*$CG7*BE$98</f>
        <v>0.0492279979740974</v>
      </c>
      <c r="BF7" s="62">
        <f>'Glad70-before-LQ'!BF7*$CG7*BF$98</f>
        <v>0.00576077582990551</v>
      </c>
      <c r="BG7" s="62">
        <f>'Glad70-before-LQ'!BG7*$CG7*BG$98</f>
        <v>0.0273719658009636</v>
      </c>
      <c r="BH7" s="62">
        <f>'Glad70-before-LQ'!BH7*$CG7*BH$98</f>
        <v>0.00253793879493484</v>
      </c>
      <c r="BI7" s="62">
        <f>'Glad70-before-LQ'!BI7*$CG7*BI$98</f>
        <v>0.000888781747076009</v>
      </c>
      <c r="BJ7" s="62">
        <f>'Glad70-before-LQ'!BJ7*$CG7*BJ$98</f>
        <v>0</v>
      </c>
      <c r="BK7" s="62">
        <f>'Glad70-before-LQ'!BK7*$CG7*BK$98</f>
        <v>0.00435900204838194</v>
      </c>
      <c r="BL7" s="62">
        <f>'Glad70-before-LQ'!BL7*$CG7*BL$98</f>
        <v>0.00366388553071124</v>
      </c>
      <c r="BM7" s="62">
        <f>'Glad70-before-LQ'!BM7*$CG7*BM$98</f>
        <v>0.0033359318133472</v>
      </c>
      <c r="BN7" s="62">
        <f>'Glad70-before-LQ'!BN7*$CG7*BN$98</f>
        <v>0.000558341813484094</v>
      </c>
      <c r="BO7" s="62">
        <f>'Glad70-before-LQ'!BO7*$CG7*BO$98</f>
        <v>0.00475042532697421</v>
      </c>
      <c r="BP7" s="62">
        <f>'Glad70-before-LQ'!BP7*$CG7*BP$98</f>
        <v>0.00189947742988825</v>
      </c>
      <c r="BQ7" s="62">
        <f>'Glad70-before-LQ'!BQ7*$CG7*BQ$98</f>
        <v>1.30337613554462e-05</v>
      </c>
      <c r="BR7" s="62">
        <f>'Glad70-before-LQ'!BR7*$CG7*BR$98</f>
        <v>0.000839301952241296</v>
      </c>
      <c r="BS7" s="62">
        <f>'Glad70-before-LQ'!BS7*$CG7*BS$98</f>
        <v>0.00055882653803138</v>
      </c>
      <c r="BT7" s="62">
        <f>'Glad70-before-LQ'!BT7*$CG7*BT$98</f>
        <v>0.0258443570970719</v>
      </c>
      <c r="BU7" s="62">
        <f>'Glad70-before-LQ'!BU7*$CG7*BU$98</f>
        <v>0.00177228240234262</v>
      </c>
      <c r="BV7" s="4">
        <f>SUM(D7:BU7)</f>
        <v>3.293669180213</v>
      </c>
      <c r="BW7" s="66">
        <f>'Glad-base'!BW7*'Households'!$B$3/'Households'!$B$7</f>
        <v>0.181083326292482</v>
      </c>
      <c r="BX7" s="66">
        <f>'Glad-base'!BX7*'Households'!$B$3/'Households'!$B$7</f>
        <v>0.194056127703399</v>
      </c>
      <c r="BY7" s="66">
        <f>'Glad-base'!BY7*'Businesses'!$B$4/'Businesses'!$C$4</f>
        <v>0.0350183535923496</v>
      </c>
      <c r="BZ7" s="66">
        <f>'Glad-base'!BZ7*'Households'!$B$3/'Households'!$B$7</f>
        <v>0.0007995112461380021</v>
      </c>
      <c r="CA7" s="66">
        <f>'Glad-base'!CA7*'Households'!$B$3/'Households'!$B$7</f>
        <v>0.0156400282492276</v>
      </c>
      <c r="CB7" s="66">
        <f>'Glad-base'!CB7*'Glad-id-output'!B5/'Glad-id-output'!E5</f>
        <v>0.19393877021024</v>
      </c>
      <c r="CC7" s="62">
        <f>'Exports'!D8</f>
        <v>2.6</v>
      </c>
      <c r="CD7" s="4">
        <f>SUM(BW7:CC7)</f>
        <v>3.22053611729384</v>
      </c>
      <c r="CE7" s="4">
        <f>SUM(CD7,BV7)</f>
        <v>6.51420529750684</v>
      </c>
      <c r="CF7" s="67">
        <v>0.00273772463078795</v>
      </c>
      <c r="CG7" s="67">
        <f>'Glad-id-output'!I5</f>
        <v>0.6</v>
      </c>
      <c r="CH7" s="67"/>
    </row>
    <row r="8" ht="20.05" customHeight="1">
      <c r="A8" t="s" s="58">
        <v>1</v>
      </c>
      <c r="B8" s="59">
        <v>4</v>
      </c>
      <c r="C8" t="s" s="60">
        <v>171</v>
      </c>
      <c r="D8" s="61">
        <f>'Glad70-before-LQ'!D8*$CG8*D$98</f>
        <v>0.0527926788404209</v>
      </c>
      <c r="E8" s="62">
        <f>'Glad70-before-LQ'!E8*$CG8*E$98</f>
        <v>0.00170341495648995</v>
      </c>
      <c r="F8" s="62">
        <f>'Glad70-before-LQ'!F8*$CG8*F$98</f>
        <v>3.69264298200679e-05</v>
      </c>
      <c r="G8" s="62">
        <f>'Glad70-before-LQ'!G8*$CG8*G$98</f>
        <v>0.0112663705329926</v>
      </c>
      <c r="H8" s="62">
        <f>'Glad70-before-LQ'!H8*$CG8*H$98</f>
        <v>0.00141760446479597</v>
      </c>
      <c r="I8" s="62">
        <f>'Glad70-before-LQ'!I8*$CG8*I$98</f>
        <v>0.0341456903963964</v>
      </c>
      <c r="J8" s="62">
        <f>'Glad70-before-LQ'!J8*$CG8*J$98</f>
        <v>0.908238658280705</v>
      </c>
      <c r="K8" s="63">
        <f>'Glad70-before-LQ'!K8*$CG8*K$98</f>
        <v>0.0374906979200989</v>
      </c>
      <c r="L8" s="62">
        <f>'Glad70-before-LQ'!L8*$CG8*L$98</f>
        <v>0.00443267724224142</v>
      </c>
      <c r="M8" s="62">
        <f>'Glad70-before-LQ'!M8*$CG8*M$98</f>
        <v>0.00116916048998459</v>
      </c>
      <c r="N8" s="62">
        <f>'Glad70-before-LQ'!N8*$CG8*N$98</f>
        <v>0.168271088372498</v>
      </c>
      <c r="O8" s="62">
        <f>'Glad70-before-LQ'!O8*$CG8*O$98</f>
        <v>0.00162355611133398</v>
      </c>
      <c r="P8" s="62">
        <f>'Glad70-before-LQ'!P8*$CG8*P$98</f>
        <v>0.0243012264793209</v>
      </c>
      <c r="Q8" s="62">
        <f>'Glad70-before-LQ'!Q8*$CG8*Q$98</f>
        <v>0.000141269348912688</v>
      </c>
      <c r="R8" s="62">
        <f>'Glad70-before-LQ'!R8*$CG8*R$98</f>
        <v>0.000380560840310964</v>
      </c>
      <c r="S8" s="62">
        <f>'Glad70-before-LQ'!S8*$CG8*S$98</f>
        <v>0.000113379627009535</v>
      </c>
      <c r="T8" s="62">
        <f>'Glad70-before-LQ'!T8*$CG8*T$98</f>
        <v>0.0180394845276025</v>
      </c>
      <c r="U8" s="62">
        <f>'Glad70-before-LQ'!U8*$CG8*U$98</f>
        <v>0.00410141260139833</v>
      </c>
      <c r="V8" s="62">
        <f>'Glad70-before-LQ'!V8*$CG8*V$98</f>
        <v>0.000202197099500162</v>
      </c>
      <c r="W8" s="62">
        <f>'Glad70-before-LQ'!W8*$CG8*W$98</f>
        <v>0.0142744202873614</v>
      </c>
      <c r="X8" s="64">
        <f>'Glad70-before-LQ'!X8*$CG8*X$98</f>
        <v>0.008196358928433199</v>
      </c>
      <c r="Y8" s="62">
        <f>'Glad70-before-LQ'!Y8*$CG8*Y$98</f>
        <v>0.00772446483620769</v>
      </c>
      <c r="Z8" s="62">
        <f>'Glad70-before-LQ'!Z8*$CG8*Z$98</f>
        <v>0.00198690992047956</v>
      </c>
      <c r="AA8" s="62">
        <f>'Glad70-before-LQ'!AA8*$CG8*AA$98</f>
        <v>0.000442868839611237</v>
      </c>
      <c r="AB8" s="62">
        <f>'Glad70-before-LQ'!AB8*$CG8*AB$98</f>
        <v>4.42177223229232e-05</v>
      </c>
      <c r="AC8" s="65">
        <f>'Glad70-before-LQ'!AC8*$CG8*AC$98</f>
        <v>0.0413629164430019</v>
      </c>
      <c r="AD8" s="62">
        <f>'Glad70-before-LQ'!AD8*$CG8*AD$98</f>
        <v>0.00665175187173382</v>
      </c>
      <c r="AE8" s="62">
        <f>'Glad70-before-LQ'!AE8*$CG8*AE$98</f>
        <v>0.000107321300246584</v>
      </c>
      <c r="AF8" s="62">
        <f>'Glad70-before-LQ'!AF8*$CG8*AF$98</f>
        <v>0.000753274836431345</v>
      </c>
      <c r="AG8" s="62">
        <f>'Glad70-before-LQ'!AG8*$CG8*AG$98</f>
        <v>0.016181352243621</v>
      </c>
      <c r="AH8" s="62">
        <f>'Glad70-before-LQ'!AH8*$CG8*AH$98</f>
        <v>0.0425715302156626</v>
      </c>
      <c r="AI8" s="62">
        <f>'Glad70-before-LQ'!AI8*$CG8*AI$98</f>
        <v>0.0741677404608765</v>
      </c>
      <c r="AJ8" s="62">
        <f>'Glad70-before-LQ'!AJ8*$CG8*AJ$98</f>
        <v>0.060432140415527</v>
      </c>
      <c r="AK8" s="62">
        <f>'Glad70-before-LQ'!AK8*$CG8*AK$98</f>
        <v>1.52770963172672</v>
      </c>
      <c r="AL8" s="62">
        <f>'Glad70-before-LQ'!AL8*$CG8*AL$98</f>
        <v>0.205836219366413</v>
      </c>
      <c r="AM8" s="62">
        <f>'Glad70-before-LQ'!AM8*$CG8*AM$98</f>
        <v>0.323564700984549</v>
      </c>
      <c r="AN8" s="62">
        <f>'Glad70-before-LQ'!AN8*$CG8*AN$98</f>
        <v>0.00734477643024131</v>
      </c>
      <c r="AO8" s="62">
        <f>'Glad70-before-LQ'!AO8*$CG8*AO$98</f>
        <v>0.0120750967661478</v>
      </c>
      <c r="AP8" s="62">
        <f>'Glad70-before-LQ'!AP8*$CG8*AP$98</f>
        <v>0.00127039883711606</v>
      </c>
      <c r="AQ8" s="62">
        <f>'Glad70-before-LQ'!AQ8*$CG8*AQ$98</f>
        <v>0.000955382062187418</v>
      </c>
      <c r="AR8" s="62">
        <f>'Glad70-before-LQ'!AR8*$CG8*AR$98</f>
        <v>0.00204148234333051</v>
      </c>
      <c r="AS8" s="62">
        <f>'Glad70-before-LQ'!AS8*$CG8*AS$98</f>
        <v>0.050212155066576</v>
      </c>
      <c r="AT8" s="62">
        <f>'Glad70-before-LQ'!AT8*$CG8*AT$98</f>
        <v>2.38808839755153e-05</v>
      </c>
      <c r="AU8" s="62">
        <f>'Glad70-before-LQ'!AU8*$CG8*AU$98</f>
        <v>0.000217053513588529</v>
      </c>
      <c r="AV8" s="62">
        <f>'Glad70-before-LQ'!AV8*$CG8*AV$98</f>
        <v>5.4800074668273e-05</v>
      </c>
      <c r="AW8" s="62">
        <f>'Glad70-before-LQ'!AW8*$CG8*AW$98</f>
        <v>0.000171506111143317</v>
      </c>
      <c r="AX8" s="62">
        <f>'Glad70-before-LQ'!AX8*$CG8*AX$98</f>
        <v>0.00100132260121418</v>
      </c>
      <c r="AY8" s="62">
        <f>'Glad70-before-LQ'!AY8*$CG8*AY$98</f>
        <v>1.58755568020807e-06</v>
      </c>
      <c r="AZ8" s="62">
        <f>'Glad70-before-LQ'!AZ8*$CG8*AZ$98</f>
        <v>2.94384369735296e-05</v>
      </c>
      <c r="BA8" s="62">
        <f>'Glad70-before-LQ'!BA8*$CG8*BA$98</f>
        <v>3.91597891078762e-05</v>
      </c>
      <c r="BB8" s="62">
        <f>'Glad70-before-LQ'!BB8*$CG8*BB$98</f>
        <v>2.4357670951511e-05</v>
      </c>
      <c r="BC8" s="62">
        <f>'Glad70-before-LQ'!BC8*$CG8*BC$98</f>
        <v>0.009013895197440501</v>
      </c>
      <c r="BD8" s="62">
        <f>'Glad70-before-LQ'!BD8*$CG8*BD$98</f>
        <v>0.00405032847006227</v>
      </c>
      <c r="BE8" s="62">
        <f>'Glad70-before-LQ'!BE8*$CG8*BE$98</f>
        <v>0.007862710255284041</v>
      </c>
      <c r="BF8" s="62">
        <f>'Glad70-before-LQ'!BF8*$CG8*BF$98</f>
        <v>0.000199207746236155</v>
      </c>
      <c r="BG8" s="62">
        <f>'Glad70-before-LQ'!BG8*$CG8*BG$98</f>
        <v>0.0022791962936338</v>
      </c>
      <c r="BH8" s="62">
        <f>'Glad70-before-LQ'!BH8*$CG8*BH$98</f>
        <v>0.0084865539901221</v>
      </c>
      <c r="BI8" s="62">
        <f>'Glad70-before-LQ'!BI8*$CG8*BI$98</f>
        <v>0.015305198296996</v>
      </c>
      <c r="BJ8" s="62">
        <f>'Glad70-before-LQ'!BJ8*$CG8*BJ$98</f>
        <v>0</v>
      </c>
      <c r="BK8" s="62">
        <f>'Glad70-before-LQ'!BK8*$CG8*BK$98</f>
        <v>0.00509167498702853</v>
      </c>
      <c r="BL8" s="62">
        <f>'Glad70-before-LQ'!BL8*$CG8*BL$98</f>
        <v>0.00156034345401229</v>
      </c>
      <c r="BM8" s="62">
        <f>'Glad70-before-LQ'!BM8*$CG8*BM$98</f>
        <v>0.00100531891588442</v>
      </c>
      <c r="BN8" s="62">
        <f>'Glad70-before-LQ'!BN8*$CG8*BN$98</f>
        <v>4.73103563314764e-05</v>
      </c>
      <c r="BO8" s="62">
        <f>'Glad70-before-LQ'!BO8*$CG8*BO$98</f>
        <v>0.0175029949810875</v>
      </c>
      <c r="BP8" s="62">
        <f>'Glad70-before-LQ'!BP8*$CG8*BP$98</f>
        <v>0.00447071585693856</v>
      </c>
      <c r="BQ8" s="62">
        <f>'Glad70-before-LQ'!BQ8*$CG8*BQ$98</f>
        <v>0.0036400719471629</v>
      </c>
      <c r="BR8" s="62">
        <f>'Glad70-before-LQ'!BR8*$CG8*BR$98</f>
        <v>0.00379587400115429</v>
      </c>
      <c r="BS8" s="62">
        <f>'Glad70-before-LQ'!BS8*$CG8*BS$98</f>
        <v>0.00592064489699445</v>
      </c>
      <c r="BT8" s="62">
        <f>'Glad70-before-LQ'!BT8*$CG8*BT$98</f>
        <v>0.058581251837857</v>
      </c>
      <c r="BU8" s="62">
        <f>'Glad70-before-LQ'!BU8*$CG8*BU$98</f>
        <v>0.0100233003186601</v>
      </c>
      <c r="BV8" s="4">
        <f>SUM(D8:BU8)</f>
        <v>3.83617486490682</v>
      </c>
      <c r="BW8" s="66">
        <f>'Glad-base'!BW8*'Households'!$B$3/'Households'!$B$7</f>
        <v>1.82909633292482</v>
      </c>
      <c r="BX8" s="66">
        <f>'Glad-base'!BX8*'Households'!$B$3/'Households'!$B$7</f>
        <v>0.0686660144181256</v>
      </c>
      <c r="BY8" s="66">
        <f>'Glad-base'!BY8*'Businesses'!$B$4/'Businesses'!$C$4</f>
        <v>0.0217899216743592</v>
      </c>
      <c r="BZ8" s="66">
        <f>'Glad-base'!BZ8*'Households'!$B$3/'Households'!$B$7</f>
        <v>0.000445433450051493</v>
      </c>
      <c r="CA8" s="66">
        <f>'Glad-base'!CA8*'Households'!$B$3/'Households'!$B$7</f>
        <v>0.00967354869207003</v>
      </c>
      <c r="CB8" s="66">
        <f>'Glad-base'!CB8*'Glad-id-output'!B6/'Glad-id-output'!E6</f>
        <v>0.0073577289795815</v>
      </c>
      <c r="CC8" s="62">
        <f>'Exports'!D9</f>
        <v>2</v>
      </c>
      <c r="CD8" s="4">
        <f>SUM(BW8:CC8)</f>
        <v>3.93702898013901</v>
      </c>
      <c r="CE8" s="4">
        <f>SUM(CD8,BV8)</f>
        <v>7.77320384504583</v>
      </c>
      <c r="CF8" s="67">
        <v>0.00297245949160971</v>
      </c>
      <c r="CG8" s="67">
        <f>'Glad-id-output'!I6</f>
        <v>0.8</v>
      </c>
      <c r="CH8" s="67"/>
    </row>
    <row r="9" ht="20.05" customHeight="1">
      <c r="A9" t="s" s="58">
        <v>1</v>
      </c>
      <c r="B9" s="59">
        <v>5</v>
      </c>
      <c r="C9" t="s" s="60">
        <v>172</v>
      </c>
      <c r="D9" s="61">
        <f>'Glad70-before-LQ'!D9*$CG9*D$98</f>
        <v>1.10997184788058</v>
      </c>
      <c r="E9" s="62">
        <f>'Glad70-before-LQ'!E9*$CG9*E$98</f>
        <v>0.00624116085219384</v>
      </c>
      <c r="F9" s="62">
        <f>'Glad70-before-LQ'!F9*$CG9*F$98</f>
        <v>0.196012315910621</v>
      </c>
      <c r="G9" s="62">
        <f>'Glad70-before-LQ'!G9*$CG9*G$98</f>
        <v>0.0245925983925619</v>
      </c>
      <c r="H9" s="62">
        <f>'Glad70-before-LQ'!H9*$CG9*H$98</f>
        <v>0.0169411000717931</v>
      </c>
      <c r="I9" s="62">
        <f>'Glad70-before-LQ'!I9*$CG9*I$98</f>
        <v>0.0172597472291534</v>
      </c>
      <c r="J9" s="62">
        <f>'Glad70-before-LQ'!J9*$CG9*J$98</f>
        <v>0.110034953149404</v>
      </c>
      <c r="K9" s="63">
        <f>'Glad70-before-LQ'!K9*$CG9*K$98</f>
        <v>0.0802056351568452</v>
      </c>
      <c r="L9" s="62">
        <f>'Glad70-before-LQ'!L9*$CG9*L$98</f>
        <v>0.00939532777919728</v>
      </c>
      <c r="M9" s="62">
        <f>'Glad70-before-LQ'!M9*$CG9*M$98</f>
        <v>0.000203144704630028</v>
      </c>
      <c r="N9" s="62">
        <f>'Glad70-before-LQ'!N9*$CG9*N$98</f>
        <v>0.000478128641627578</v>
      </c>
      <c r="O9" s="62">
        <f>'Glad70-before-LQ'!O9*$CG9*O$98</f>
        <v>0.000114037412472429</v>
      </c>
      <c r="P9" s="62">
        <f>'Glad70-before-LQ'!P9*$CG9*P$98</f>
        <v>4.3166292719305e-05</v>
      </c>
      <c r="Q9" s="62">
        <f>'Glad70-before-LQ'!Q9*$CG9*Q$98</f>
        <v>9.11943081197235e-05</v>
      </c>
      <c r="R9" s="62">
        <f>'Glad70-before-LQ'!R9*$CG9*R$98</f>
        <v>8.97996804998581e-05</v>
      </c>
      <c r="S9" s="62">
        <f>'Glad70-before-LQ'!S9*$CG9*S$98</f>
        <v>2.27992529064528e-05</v>
      </c>
      <c r="T9" s="62">
        <f>'Glad70-before-LQ'!T9*$CG9*T$98</f>
        <v>0.00239650964086153</v>
      </c>
      <c r="U9" s="62">
        <f>'Glad70-before-LQ'!U9*$CG9*U$98</f>
        <v>0.00252988333346992</v>
      </c>
      <c r="V9" s="62">
        <f>'Glad70-before-LQ'!V9*$CG9*V$98</f>
        <v>0.000110404890376808</v>
      </c>
      <c r="W9" s="62">
        <f>'Glad70-before-LQ'!W9*$CG9*W$98</f>
        <v>0.00399074091475317</v>
      </c>
      <c r="X9" s="64">
        <f>'Glad70-before-LQ'!X9*$CG9*X$98</f>
        <v>0.00175643750112276</v>
      </c>
      <c r="Y9" s="62">
        <f>'Glad70-before-LQ'!Y9*$CG9*Y$98</f>
        <v>0.001996461979094</v>
      </c>
      <c r="Z9" s="62">
        <f>'Glad70-before-LQ'!Z9*$CG9*Z$98</f>
        <v>0.000456649819420055</v>
      </c>
      <c r="AA9" s="62">
        <f>'Glad70-before-LQ'!AA9*$CG9*AA$98</f>
        <v>0.000344476408756295</v>
      </c>
      <c r="AB9" s="62">
        <f>'Glad70-before-LQ'!AB9*$CG9*AB$98</f>
        <v>2.57567851728719e-05</v>
      </c>
      <c r="AC9" s="65">
        <f>'Glad70-before-LQ'!AC9*$CG9*AC$98</f>
        <v>0.00524032931961068</v>
      </c>
      <c r="AD9" s="62">
        <f>'Glad70-before-LQ'!AD9*$CG9*AD$98</f>
        <v>0.000786103401262108</v>
      </c>
      <c r="AE9" s="62">
        <f>'Glad70-before-LQ'!AE9*$CG9*AE$98</f>
        <v>0.000128300404392809</v>
      </c>
      <c r="AF9" s="62">
        <f>'Glad70-before-LQ'!AF9*$CG9*AF$98</f>
        <v>0.000135793942424397</v>
      </c>
      <c r="AG9" s="62">
        <f>'Glad70-before-LQ'!AG9*$CG9*AG$98</f>
        <v>0.00276808027097779</v>
      </c>
      <c r="AH9" s="62">
        <f>'Glad70-before-LQ'!AH9*$CG9*AH$98</f>
        <v>0.00529797207936757</v>
      </c>
      <c r="AI9" s="62">
        <f>'Glad70-before-LQ'!AI9*$CG9*AI$98</f>
        <v>0.0105183773485076</v>
      </c>
      <c r="AJ9" s="62">
        <f>'Glad70-before-LQ'!AJ9*$CG9*AJ$98</f>
        <v>0.00278759688095316</v>
      </c>
      <c r="AK9" s="62">
        <f>'Glad70-before-LQ'!AK9*$CG9*AK$98</f>
        <v>0.00113237748500674</v>
      </c>
      <c r="AL9" s="62">
        <f>'Glad70-before-LQ'!AL9*$CG9*AL$98</f>
        <v>0.000483808637023341</v>
      </c>
      <c r="AM9" s="62">
        <f>'Glad70-before-LQ'!AM9*$CG9*AM$98</f>
        <v>0.000719509051347839</v>
      </c>
      <c r="AN9" s="62">
        <f>'Glad70-before-LQ'!AN9*$CG9*AN$98</f>
        <v>0.00390586902112348</v>
      </c>
      <c r="AO9" s="62">
        <f>'Glad70-before-LQ'!AO9*$CG9*AO$98</f>
        <v>0.00163791672278865</v>
      </c>
      <c r="AP9" s="62">
        <f>'Glad70-before-LQ'!AP9*$CG9*AP$98</f>
        <v>0.000434850913053172</v>
      </c>
      <c r="AQ9" s="62">
        <f>'Glad70-before-LQ'!AQ9*$CG9*AQ$98</f>
        <v>0.000305873414692435</v>
      </c>
      <c r="AR9" s="62">
        <f>'Glad70-before-LQ'!AR9*$CG9*AR$98</f>
        <v>0.000314111576983759</v>
      </c>
      <c r="AS9" s="62">
        <f>'Glad70-before-LQ'!AS9*$CG9*AS$98</f>
        <v>0.00792169754071592</v>
      </c>
      <c r="AT9" s="62">
        <f>'Glad70-before-LQ'!AT9*$CG9*AT$98</f>
        <v>1.75166408789622e-05</v>
      </c>
      <c r="AU9" s="62">
        <f>'Glad70-before-LQ'!AU9*$CG9*AU$98</f>
        <v>3.03584206189076e-05</v>
      </c>
      <c r="AV9" s="62">
        <f>'Glad70-before-LQ'!AV9*$CG9*AV$98</f>
        <v>8.513639489017139e-06</v>
      </c>
      <c r="AW9" s="62">
        <f>'Glad70-before-LQ'!AW9*$CG9*AW$98</f>
        <v>0.000266413688222998</v>
      </c>
      <c r="AX9" s="62">
        <f>'Glad70-before-LQ'!AX9*$CG9*AX$98</f>
        <v>0.000231900037075537</v>
      </c>
      <c r="AY9" s="62">
        <f>'Glad70-before-LQ'!AY9*$CG9*AY$98</f>
        <v>2.92791655230013e-06</v>
      </c>
      <c r="AZ9" s="62">
        <f>'Glad70-before-LQ'!AZ9*$CG9*AZ$98</f>
        <v>0.00055510441556738</v>
      </c>
      <c r="BA9" s="62">
        <f>'Glad70-before-LQ'!BA9*$CG9*BA$98</f>
        <v>0.00116698700456749</v>
      </c>
      <c r="BB9" s="62">
        <f>'Glad70-before-LQ'!BB9*$CG9*BB$98</f>
        <v>7.398034219248951e-05</v>
      </c>
      <c r="BC9" s="62">
        <f>'Glad70-before-LQ'!BC9*$CG9*BC$98</f>
        <v>0.00155898900655541</v>
      </c>
      <c r="BD9" s="62">
        <f>'Glad70-before-LQ'!BD9*$CG9*BD$98</f>
        <v>0.000874464924130501</v>
      </c>
      <c r="BE9" s="62">
        <f>'Glad70-before-LQ'!BE9*$CG9*BE$98</f>
        <v>0.00578560134417151</v>
      </c>
      <c r="BF9" s="62">
        <f>'Glad70-before-LQ'!BF9*$CG9*BF$98</f>
        <v>0.000379156235770533</v>
      </c>
      <c r="BG9" s="62">
        <f>'Glad70-before-LQ'!BG9*$CG9*BG$98</f>
        <v>0.0018041994296934</v>
      </c>
      <c r="BH9" s="62">
        <f>'Glad70-before-LQ'!BH9*$CG9*BH$98</f>
        <v>0.0011116930127913</v>
      </c>
      <c r="BI9" s="62">
        <f>'Glad70-before-LQ'!BI9*$CG9*BI$98</f>
        <v>0.0129167908683781</v>
      </c>
      <c r="BJ9" s="62">
        <f>'Glad70-before-LQ'!BJ9*$CG9*BJ$98</f>
        <v>0</v>
      </c>
      <c r="BK9" s="62">
        <f>'Glad70-before-LQ'!BK9*$CG9*BK$98</f>
        <v>0.0017221764515458</v>
      </c>
      <c r="BL9" s="62">
        <f>'Glad70-before-LQ'!BL9*$CG9*BL$98</f>
        <v>0.0005266490104853891</v>
      </c>
      <c r="BM9" s="62">
        <f>'Glad70-before-LQ'!BM9*$CG9*BM$98</f>
        <v>0.000376671170723349</v>
      </c>
      <c r="BN9" s="62">
        <f>'Glad70-before-LQ'!BN9*$CG9*BN$98</f>
        <v>5.20026597877963e-05</v>
      </c>
      <c r="BO9" s="62">
        <f>'Glad70-before-LQ'!BO9*$CG9*BO$98</f>
        <v>0.00252625664337163</v>
      </c>
      <c r="BP9" s="62">
        <f>'Glad70-before-LQ'!BP9*$CG9*BP$98</f>
        <v>0.000760613576096757</v>
      </c>
      <c r="BQ9" s="62">
        <f>'Glad70-before-LQ'!BQ9*$CG9*BQ$98</f>
        <v>8.881139961667689e-05</v>
      </c>
      <c r="BR9" s="62">
        <f>'Glad70-before-LQ'!BR9*$CG9*BR$98</f>
        <v>0.000381620716243169</v>
      </c>
      <c r="BS9" s="62">
        <f>'Glad70-before-LQ'!BS9*$CG9*BS$98</f>
        <v>0.000235821614360355</v>
      </c>
      <c r="BT9" s="62">
        <f>'Glad70-before-LQ'!BT9*$CG9*BT$98</f>
        <v>0.00819339827869736</v>
      </c>
      <c r="BU9" s="62">
        <f>'Glad70-before-LQ'!BU9*$CG9*BU$98</f>
        <v>0.00130307106070419</v>
      </c>
      <c r="BV9" s="4">
        <f>SUM(D9:BU9)</f>
        <v>1.67277453550687</v>
      </c>
      <c r="BW9" s="66">
        <f>'Glad-base'!BW9*'Households'!$B$3/'Households'!$B$7</f>
        <v>0.0375364260556128</v>
      </c>
      <c r="BX9" s="66">
        <f>'Glad-base'!BX9*'Households'!$B$3/'Households'!$B$7</f>
        <v>1.35045092298661</v>
      </c>
      <c r="BY9" s="66">
        <f>'Glad-base'!BY9*'Businesses'!$B$4/'Businesses'!$C$4</f>
        <v>0.0781484707717274</v>
      </c>
      <c r="BZ9" s="66">
        <f>'Glad-base'!BZ9*'Households'!$B$3/'Households'!$B$7</f>
        <v>0.00299861499485067</v>
      </c>
      <c r="CA9" s="66">
        <f>'Glad-base'!CA9*'Households'!$B$3/'Households'!$B$7</f>
        <v>0.033996543738414</v>
      </c>
      <c r="CB9" s="66">
        <f>'Glad-base'!CB9*'Glad-id-output'!B7/'Glad-id-output'!E7</f>
        <v>0.022343320037517</v>
      </c>
      <c r="CC9" s="62">
        <f>'Exports'!D10</f>
        <v>2.8</v>
      </c>
      <c r="CD9" s="4">
        <f>SUM(BW9:CC9)</f>
        <v>4.32547429858473</v>
      </c>
      <c r="CE9" s="4">
        <f>SUM(CD9,BV9)</f>
        <v>5.9982488340916</v>
      </c>
      <c r="CF9" s="67">
        <v>0.000927193355306998</v>
      </c>
      <c r="CG9" s="67">
        <f>'Glad-id-output'!I7</f>
        <v>0.150044110890581</v>
      </c>
      <c r="CH9" s="67"/>
    </row>
    <row r="10" ht="20.05" customHeight="1">
      <c r="A10" t="s" s="58">
        <v>1</v>
      </c>
      <c r="B10" s="59">
        <v>6</v>
      </c>
      <c r="C10" t="s" s="60">
        <v>94</v>
      </c>
      <c r="D10" s="61">
        <f>'Glad70-before-LQ'!D10*$CG10*D$98</f>
        <v>0.0535812309785365</v>
      </c>
      <c r="E10" s="62">
        <f>'Glad70-before-LQ'!E10*$CG10*E$98</f>
        <v>0.00132095264735765</v>
      </c>
      <c r="F10" s="62">
        <f>'Glad70-before-LQ'!F10*$CG10*F$98</f>
        <v>0.000146358758761924</v>
      </c>
      <c r="G10" s="62">
        <f>'Glad70-before-LQ'!G10*$CG10*G$98</f>
        <v>0.00127971812262527</v>
      </c>
      <c r="H10" s="62">
        <f>'Glad70-before-LQ'!H10*$CG10*H$98</f>
        <v>0.00209452978963851</v>
      </c>
      <c r="I10" s="62">
        <f>'Glad70-before-LQ'!I10*$CG10*I$98</f>
        <v>8.975210646662999</v>
      </c>
      <c r="J10" s="62">
        <f>'Glad70-before-LQ'!J10*$CG10*J$98</f>
        <v>14.9465300918689</v>
      </c>
      <c r="K10" s="63">
        <f>'Glad70-before-LQ'!K10*$CG10*K$98</f>
        <v>163.3646</v>
      </c>
      <c r="L10" s="62">
        <f>'Glad70-before-LQ'!L10*$CG10*L$98</f>
        <v>1.17906765219692</v>
      </c>
      <c r="M10" s="62">
        <f>'Glad70-before-LQ'!M10*$CG10*M$98</f>
        <v>0.0777361602738581</v>
      </c>
      <c r="N10" s="62">
        <f>'Glad70-before-LQ'!N10*$CG10*N$98</f>
        <v>0.033714513671411</v>
      </c>
      <c r="O10" s="62">
        <f>'Glad70-before-LQ'!O10*$CG10*O$98</f>
        <v>0.009619663671958229</v>
      </c>
      <c r="P10" s="62">
        <f>'Glad70-before-LQ'!P10*$CG10*P$98</f>
        <v>0.00686772117657109</v>
      </c>
      <c r="Q10" s="62">
        <f>'Glad70-before-LQ'!Q10*$CG10*Q$98</f>
        <v>0.000917264840273059</v>
      </c>
      <c r="R10" s="62">
        <f>'Glad70-before-LQ'!R10*$CG10*R$98</f>
        <v>0.0308305538846535</v>
      </c>
      <c r="S10" s="62">
        <f>'Glad70-before-LQ'!S10*$CG10*S$98</f>
        <v>0.000903546721953226</v>
      </c>
      <c r="T10" s="62">
        <f>'Glad70-before-LQ'!T10*$CG10*T$98</f>
        <v>0.122105344016286</v>
      </c>
      <c r="U10" s="62">
        <f>'Glad70-before-LQ'!U10*$CG10*U$98</f>
        <v>0.669024447007414</v>
      </c>
      <c r="V10" s="62">
        <f>'Glad70-before-LQ'!V10*$CG10*V$98</f>
        <v>0.0050486030786821</v>
      </c>
      <c r="W10" s="62">
        <f>'Glad70-before-LQ'!W10*$CG10*W$98</f>
        <v>7.26208623230544</v>
      </c>
      <c r="X10" s="64">
        <f>'Glad70-before-LQ'!X10*$CG10*X$98</f>
        <v>1</v>
      </c>
      <c r="Y10" s="62">
        <f>'Glad70-before-LQ'!Y10*$CG10*Y$98</f>
        <v>0.815538317180007</v>
      </c>
      <c r="Z10" s="62">
        <f>'Glad70-before-LQ'!Z10*$CG10*Z$98</f>
        <v>0.0115459996830789</v>
      </c>
      <c r="AA10" s="62">
        <f>'Glad70-before-LQ'!AA10*$CG10*AA$98</f>
        <v>0.00707506644366594</v>
      </c>
      <c r="AB10" s="62">
        <f>'Glad70-before-LQ'!AB10*$CG10*AB$98</f>
        <v>0.000421151052926636</v>
      </c>
      <c r="AC10" s="65">
        <f>'Glad70-before-LQ'!AC10*$CG10*AC$98</f>
        <v>508.5</v>
      </c>
      <c r="AD10" s="62">
        <f>'Glad70-before-LQ'!AD10*$CG10*AD$98</f>
        <v>0.0274489718718216</v>
      </c>
      <c r="AE10" s="62">
        <f>'Glad70-before-LQ'!AE10*$CG10*AE$98</f>
        <v>0.00634183323184476</v>
      </c>
      <c r="AF10" s="62">
        <f>'Glad70-before-LQ'!AF10*$CG10*AF$98</f>
        <v>0.0139913487519196</v>
      </c>
      <c r="AG10" s="62">
        <f>'Glad70-before-LQ'!AG10*$CG10*AG$98</f>
        <v>0.0888169112172356</v>
      </c>
      <c r="AH10" s="62">
        <f>'Glad70-before-LQ'!AH10*$CG10*AH$98</f>
        <v>0.111967392512028</v>
      </c>
      <c r="AI10" s="62">
        <f>'Glad70-before-LQ'!AI10*$CG10*AI$98</f>
        <v>0.105138799695557</v>
      </c>
      <c r="AJ10" s="62">
        <f>'Glad70-before-LQ'!AJ10*$CG10*AJ$98</f>
        <v>0.256139810667313</v>
      </c>
      <c r="AK10" s="62">
        <f>'Glad70-before-LQ'!AK10*$CG10*AK$98</f>
        <v>0.08829380296436259</v>
      </c>
      <c r="AL10" s="62">
        <f>'Glad70-before-LQ'!AL10*$CG10*AL$98</f>
        <v>0.0328584214433348</v>
      </c>
      <c r="AM10" s="62">
        <f>'Glad70-before-LQ'!AM10*$CG10*AM$98</f>
        <v>0.0299767529099849</v>
      </c>
      <c r="AN10" s="62">
        <f>'Glad70-before-LQ'!AN10*$CG10*AN$98</f>
        <v>0.07432062305813759</v>
      </c>
      <c r="AO10" s="62">
        <f>'Glad70-before-LQ'!AO10*$CG10*AO$98</f>
        <v>0.153746124034857</v>
      </c>
      <c r="AP10" s="62">
        <f>'Glad70-before-LQ'!AP10*$CG10*AP$98</f>
        <v>0.0482588918139181</v>
      </c>
      <c r="AQ10" s="62">
        <f>'Glad70-before-LQ'!AQ10*$CG10*AQ$98</f>
        <v>0.00469440582537696</v>
      </c>
      <c r="AR10" s="62">
        <f>'Glad70-before-LQ'!AR10*$CG10*AR$98</f>
        <v>0.008330966374846821</v>
      </c>
      <c r="AS10" s="62">
        <f>'Glad70-before-LQ'!AS10*$CG10*AS$98</f>
        <v>0.292794042680492</v>
      </c>
      <c r="AT10" s="62">
        <f>'Glad70-before-LQ'!AT10*$CG10*AT$98</f>
        <v>0.00115204438829557</v>
      </c>
      <c r="AU10" s="62">
        <f>'Glad70-before-LQ'!AU10*$CG10*AU$98</f>
        <v>0.00261627851116502</v>
      </c>
      <c r="AV10" s="62">
        <f>'Glad70-before-LQ'!AV10*$CG10*AV$98</f>
        <v>0.000783298567289628</v>
      </c>
      <c r="AW10" s="62">
        <f>'Glad70-before-LQ'!AW10*$CG10*AW$98</f>
        <v>0.0031161618535187</v>
      </c>
      <c r="AX10" s="62">
        <f>'Glad70-before-LQ'!AX10*$CG10*AX$98</f>
        <v>0.0147112852217164</v>
      </c>
      <c r="AY10" s="62">
        <f>'Glad70-before-LQ'!AY10*$CG10*AY$98</f>
        <v>0.000226888165963071</v>
      </c>
      <c r="AZ10" s="62">
        <f>'Glad70-before-LQ'!AZ10*$CG10*AZ$98</f>
        <v>0.010871294547052</v>
      </c>
      <c r="BA10" s="62">
        <f>'Glad70-before-LQ'!BA10*$CG10*BA$98</f>
        <v>0.0191470353667443</v>
      </c>
      <c r="BB10" s="62">
        <f>'Glad70-before-LQ'!BB10*$CG10*BB$98</f>
        <v>0.0249800229388766</v>
      </c>
      <c r="BC10" s="62">
        <f>'Glad70-before-LQ'!BC10*$CG10*BC$98</f>
        <v>0.0399742453412454</v>
      </c>
      <c r="BD10" s="62">
        <f>'Glad70-before-LQ'!BD10*$CG10*BD$98</f>
        <v>0.298099055939727</v>
      </c>
      <c r="BE10" s="62">
        <f>'Glad70-before-LQ'!BE10*$CG10*BE$98</f>
        <v>0.669315729862721</v>
      </c>
      <c r="BF10" s="62">
        <f>'Glad70-before-LQ'!BF10*$CG10*BF$98</f>
        <v>0.0225961049230677</v>
      </c>
      <c r="BG10" s="62">
        <f>'Glad70-before-LQ'!BG10*$CG10*BG$98</f>
        <v>0.332834288441553</v>
      </c>
      <c r="BH10" s="62">
        <f>'Glad70-before-LQ'!BH10*$CG10*BH$98</f>
        <v>0.0082128176394651</v>
      </c>
      <c r="BI10" s="62">
        <f>'Glad70-before-LQ'!BI10*$CG10*BI$98</f>
        <v>0.122758958302629</v>
      </c>
      <c r="BJ10" s="62">
        <f>'Glad70-before-LQ'!BJ10*$CG10*BJ$98</f>
        <v>0</v>
      </c>
      <c r="BK10" s="62">
        <f>'Glad70-before-LQ'!BK10*$CG10*BK$98</f>
        <v>0.0103276164911691</v>
      </c>
      <c r="BL10" s="62">
        <f>'Glad70-before-LQ'!BL10*$CG10*BL$98</f>
        <v>0.0424973570527885</v>
      </c>
      <c r="BM10" s="62">
        <f>'Glad70-before-LQ'!BM10*$CG10*BM$98</f>
        <v>0.0252147394788007</v>
      </c>
      <c r="BN10" s="62">
        <f>'Glad70-before-LQ'!BN10*$CG10*BN$98</f>
        <v>0.00505430411360969</v>
      </c>
      <c r="BO10" s="62">
        <f>'Glad70-before-LQ'!BO10*$CG10*BO$98</f>
        <v>0.0576316464297594</v>
      </c>
      <c r="BP10" s="62">
        <f>'Glad70-before-LQ'!BP10*$CG10*BP$98</f>
        <v>0.0211885512484747</v>
      </c>
      <c r="BQ10" s="62">
        <f>'Glad70-before-LQ'!BQ10*$CG10*BQ$98</f>
        <v>0.00217863742538748</v>
      </c>
      <c r="BR10" s="62">
        <f>'Glad70-before-LQ'!BR10*$CG10*BR$98</f>
        <v>0.00669313201820721</v>
      </c>
      <c r="BS10" s="62">
        <f>'Glad70-before-LQ'!BS10*$CG10*BS$98</f>
        <v>0.008223811394280439</v>
      </c>
      <c r="BT10" s="62">
        <f>'Glad70-before-LQ'!BT10*$CG10*BT$98</f>
        <v>0.06885446798772681</v>
      </c>
      <c r="BU10" s="62">
        <f>'Glad70-before-LQ'!BU10*$CG10*BU$98</f>
        <v>0.0166961663258612</v>
      </c>
      <c r="BV10" s="4">
        <f>SUM(D10:BU10)</f>
        <v>710.256340805064</v>
      </c>
      <c r="BW10" s="66">
        <f>'Glad-base'!BW10*'Households'!$B$3/'Households'!$B$7</f>
        <v>0.0965091876210093</v>
      </c>
      <c r="BX10" s="66">
        <f>'Glad-base'!BX10*'Households'!$B$3/'Households'!$B$7</f>
        <v>0.11356612415036</v>
      </c>
      <c r="BY10" s="66">
        <f>'Glad-base'!BY10*'Businesses'!$B$4/'Businesses'!$C$4</f>
        <v>0.345889825966556</v>
      </c>
      <c r="BZ10" s="66">
        <f>'Glad-base'!BZ10*'Households'!$B$3/'Households'!$B$7</f>
        <v>0.084696841853759</v>
      </c>
      <c r="CA10" s="66">
        <f>'Glad-base'!CA10*'Households'!$B$3/'Households'!$B$7</f>
        <v>0.193033302636457</v>
      </c>
      <c r="CB10" s="66">
        <f>'Glad-base'!CB10*'Glad-id-output'!B8/'Glad-id-output'!E8</f>
        <v>1.4485751271544</v>
      </c>
      <c r="CC10" s="62">
        <f>'Exports'!D11</f>
        <v>120.8</v>
      </c>
      <c r="CD10" s="4">
        <f>SUM(BW10:CC10)</f>
        <v>123.082270409383</v>
      </c>
      <c r="CE10" s="4">
        <f>SUM(CD10,BV10)</f>
        <v>833.338611214447</v>
      </c>
      <c r="CF10" s="67">
        <v>0.00213714038912734</v>
      </c>
      <c r="CG10" s="67">
        <f>'Glad-id-output'!I8</f>
        <v>1</v>
      </c>
      <c r="CH10" s="67">
        <f>(CE10*CG10+CE11*CG11+CE12*CG12+CE13*CG13*CE14*CG14)/SUM(CE10,CE11,CE12,CE13,CE14)</f>
        <v>1.42202703905213</v>
      </c>
    </row>
    <row r="11" ht="20.05" customHeight="1">
      <c r="A11" t="s" s="58">
        <v>1</v>
      </c>
      <c r="B11" s="59">
        <v>7</v>
      </c>
      <c r="C11" t="s" s="60">
        <v>173</v>
      </c>
      <c r="D11" s="61">
        <f>'Glad70-before-LQ'!D11*$CG11*D$98</f>
        <v>0.09551361637839841</v>
      </c>
      <c r="E11" s="62">
        <f>'Glad70-before-LQ'!E11*$CG11*E$98</f>
        <v>0.0229119556846646</v>
      </c>
      <c r="F11" s="62">
        <f>'Glad70-before-LQ'!F11*$CG11*F$98</f>
        <v>0.000186110520400965</v>
      </c>
      <c r="G11" s="62">
        <f>'Glad70-before-LQ'!G11*$CG11*G$98</f>
        <v>0.0009921921160018609</v>
      </c>
      <c r="H11" s="62">
        <f>'Glad70-before-LQ'!H11*$CG11*H$98</f>
        <v>0.00200232041045323</v>
      </c>
      <c r="I11" s="62">
        <f>'Glad70-before-LQ'!I11*$CG11*I$98</f>
        <v>4.210266157323</v>
      </c>
      <c r="J11" s="62">
        <f>'Glad70-before-LQ'!J11*$CG11*J$98</f>
        <v>18.2193628077399</v>
      </c>
      <c r="K11" s="63">
        <f>'Glad70-before-LQ'!K11*$CG11*K$98</f>
        <v>1.69897686564823</v>
      </c>
      <c r="L11" s="62">
        <f>'Glad70-before-LQ'!L11*$CG11*L$98</f>
        <v>0.48361847315231</v>
      </c>
      <c r="M11" s="62">
        <f>'Glad70-before-LQ'!M11*$CG11*M$98</f>
        <v>0.053634617844228</v>
      </c>
      <c r="N11" s="62">
        <f>'Glad70-before-LQ'!N11*$CG11*N$98</f>
        <v>0.214194387961349</v>
      </c>
      <c r="O11" s="62">
        <f>'Glad70-before-LQ'!O11*$CG11*O$98</f>
        <v>0.0592813518937033</v>
      </c>
      <c r="P11" s="62">
        <f>'Glad70-before-LQ'!P11*$CG11*P$98</f>
        <v>0.009923403285970561</v>
      </c>
      <c r="Q11" s="62">
        <f>'Glad70-before-LQ'!Q11*$CG11*Q$98</f>
        <v>0.00851075643209597</v>
      </c>
      <c r="R11" s="62">
        <f>'Glad70-before-LQ'!R11*$CG11*R$98</f>
        <v>0.06493707792765301</v>
      </c>
      <c r="S11" s="62">
        <f>'Glad70-before-LQ'!S11*$CG11*S$98</f>
        <v>0.00325784729532207</v>
      </c>
      <c r="T11" s="62">
        <f>'Glad70-before-LQ'!T11*$CG11*T$98</f>
        <v>7.52979476506993</v>
      </c>
      <c r="U11" s="62">
        <f>'Glad70-before-LQ'!U11*$CG11*U$98</f>
        <v>20.1288477807116</v>
      </c>
      <c r="V11" s="62">
        <f>'Glad70-before-LQ'!V11*$CG11*V$98</f>
        <v>0.162753486516457</v>
      </c>
      <c r="W11" s="62">
        <f>'Glad70-before-LQ'!W11*$CG11*W$98</f>
        <v>3.52149489169534</v>
      </c>
      <c r="X11" s="64">
        <f>'Glad70-before-LQ'!X11*$CG11*X$98</f>
        <v>3</v>
      </c>
      <c r="Y11" s="62">
        <f>'Glad70-before-LQ'!Y11*$CG11*Y$98</f>
        <v>0.689560535784593</v>
      </c>
      <c r="Z11" s="62">
        <f>'Glad70-before-LQ'!Z11*$CG11*Z$98</f>
        <v>0.0469938869579541</v>
      </c>
      <c r="AA11" s="62">
        <f>'Glad70-before-LQ'!AA11*$CG11*AA$98</f>
        <v>0.0406976796729915</v>
      </c>
      <c r="AB11" s="62">
        <f>'Glad70-before-LQ'!AB11*$CG11*AB$98</f>
        <v>0.00259920339193983</v>
      </c>
      <c r="AC11" s="65">
        <f>'Glad70-before-LQ'!AC11*$CG11*AC$98</f>
        <v>12.8191665120406</v>
      </c>
      <c r="AD11" s="62">
        <f>'Glad70-before-LQ'!AD11*$CG11*AD$98</f>
        <v>0.246708003765388</v>
      </c>
      <c r="AE11" s="62">
        <f>'Glad70-before-LQ'!AE11*$CG11*AE$98</f>
        <v>0.0332006787177688</v>
      </c>
      <c r="AF11" s="62">
        <f>'Glad70-before-LQ'!AF11*$CG11*AF$98</f>
        <v>0.0252554281729086</v>
      </c>
      <c r="AG11" s="62">
        <f>'Glad70-before-LQ'!AG11*$CG11*AG$98</f>
        <v>0.592598673771293</v>
      </c>
      <c r="AH11" s="62">
        <f>'Glad70-before-LQ'!AH11*$CG11*AH$98</f>
        <v>0.193684420362823</v>
      </c>
      <c r="AI11" s="62">
        <f>'Glad70-before-LQ'!AI11*$CG11*AI$98</f>
        <v>0.7309174637806</v>
      </c>
      <c r="AJ11" s="62">
        <f>'Glad70-before-LQ'!AJ11*$CG11*AJ$98</f>
        <v>0.75710760955923</v>
      </c>
      <c r="AK11" s="62">
        <f>'Glad70-before-LQ'!AK11*$CG11*AK$98</f>
        <v>0.152496512059999</v>
      </c>
      <c r="AL11" s="62">
        <f>'Glad70-before-LQ'!AL11*$CG11*AL$98</f>
        <v>0.117220490051147</v>
      </c>
      <c r="AM11" s="62">
        <f>'Glad70-before-LQ'!AM11*$CG11*AM$98</f>
        <v>1.13459960470047</v>
      </c>
      <c r="AN11" s="62">
        <f>'Glad70-before-LQ'!AN11*$CG11*AN$98</f>
        <v>0.908721143329966</v>
      </c>
      <c r="AO11" s="62">
        <f>'Glad70-before-LQ'!AO11*$CG11*AO$98</f>
        <v>0.15598026874667</v>
      </c>
      <c r="AP11" s="62">
        <f>'Glad70-before-LQ'!AP11*$CG11*AP$98</f>
        <v>0.108941669837186</v>
      </c>
      <c r="AQ11" s="62">
        <f>'Glad70-before-LQ'!AQ11*$CG11*AQ$98</f>
        <v>0.00706715530769068</v>
      </c>
      <c r="AR11" s="62">
        <f>'Glad70-before-LQ'!AR11*$CG11*AR$98</f>
        <v>0.321255052176399</v>
      </c>
      <c r="AS11" s="62">
        <f>'Glad70-before-LQ'!AS11*$CG11*AS$98</f>
        <v>0.7999550083402009</v>
      </c>
      <c r="AT11" s="62">
        <f>'Glad70-before-LQ'!AT11*$CG11*AT$98</f>
        <v>0.008190541553424059</v>
      </c>
      <c r="AU11" s="62">
        <f>'Glad70-before-LQ'!AU11*$CG11*AU$98</f>
        <v>0.00462948547117242</v>
      </c>
      <c r="AV11" s="62">
        <f>'Glad70-before-LQ'!AV11*$CG11*AV$98</f>
        <v>0.00078044439673399</v>
      </c>
      <c r="AW11" s="62">
        <f>'Glad70-before-LQ'!AW11*$CG11*AW$98</f>
        <v>0.0010337784635465</v>
      </c>
      <c r="AX11" s="62">
        <f>'Glad70-before-LQ'!AX11*$CG11*AX$98</f>
        <v>0.0213330851639459</v>
      </c>
      <c r="AY11" s="62">
        <f>'Glad70-before-LQ'!AY11*$CG11*AY$98</f>
        <v>0.000125681491349806</v>
      </c>
      <c r="AZ11" s="62">
        <f>'Glad70-before-LQ'!AZ11*$CG11*AZ$98</f>
        <v>0.00610847567200738</v>
      </c>
      <c r="BA11" s="62">
        <f>'Glad70-before-LQ'!BA11*$CG11*BA$98</f>
        <v>0.00501875752682945</v>
      </c>
      <c r="BB11" s="62">
        <f>'Glad70-before-LQ'!BB11*$CG11*BB$98</f>
        <v>0.00509141108839981</v>
      </c>
      <c r="BC11" s="62">
        <f>'Glad70-before-LQ'!BC11*$CG11*BC$98</f>
        <v>0.160822482244032</v>
      </c>
      <c r="BD11" s="62">
        <f>'Glad70-before-LQ'!BD11*$CG11*BD$98</f>
        <v>0.231974000402078</v>
      </c>
      <c r="BE11" s="62">
        <f>'Glad70-before-LQ'!BE11*$CG11*BE$98</f>
        <v>0.326922963308008</v>
      </c>
      <c r="BF11" s="62">
        <f>'Glad70-before-LQ'!BF11*$CG11*BF$98</f>
        <v>0.00366772679945172</v>
      </c>
      <c r="BG11" s="62">
        <f>'Glad70-before-LQ'!BG11*$CG11*BG$98</f>
        <v>0.10483776857821</v>
      </c>
      <c r="BH11" s="62">
        <f>'Glad70-before-LQ'!BH11*$CG11*BH$98</f>
        <v>0.004987314403638</v>
      </c>
      <c r="BI11" s="62">
        <f>'Glad70-before-LQ'!BI11*$CG11*BI$98</f>
        <v>0.247443961271657</v>
      </c>
      <c r="BJ11" s="62">
        <f>'Glad70-before-LQ'!BJ11*$CG11*BJ$98</f>
        <v>0</v>
      </c>
      <c r="BK11" s="62">
        <f>'Glad70-before-LQ'!BK11*$CG11*BK$98</f>
        <v>0.0291400420969642</v>
      </c>
      <c r="BL11" s="62">
        <f>'Glad70-before-LQ'!BL11*$CG11*BL$98</f>
        <v>0.09545336155782</v>
      </c>
      <c r="BM11" s="62">
        <f>'Glad70-before-LQ'!BM11*$CG11*BM$98</f>
        <v>0.0457362218881968</v>
      </c>
      <c r="BN11" s="62">
        <f>'Glad70-before-LQ'!BN11*$CG11*BN$98</f>
        <v>0.00779540474697365</v>
      </c>
      <c r="BO11" s="62">
        <f>'Glad70-before-LQ'!BO11*$CG11*BO$98</f>
        <v>0.14613319788989</v>
      </c>
      <c r="BP11" s="62">
        <f>'Glad70-before-LQ'!BP11*$CG11*BP$98</f>
        <v>0.0933641932038923</v>
      </c>
      <c r="BQ11" s="62">
        <f>'Glad70-before-LQ'!BQ11*$CG11*BQ$98</f>
        <v>0.0024416195129133</v>
      </c>
      <c r="BR11" s="62">
        <f>'Glad70-before-LQ'!BR11*$CG11*BR$98</f>
        <v>0.0111607276285193</v>
      </c>
      <c r="BS11" s="62">
        <f>'Glad70-before-LQ'!BS11*$CG11*BS$98</f>
        <v>0.008786666431062981</v>
      </c>
      <c r="BT11" s="62">
        <f>'Glad70-before-LQ'!BT11*$CG11*BT$98</f>
        <v>0.0888329236077282</v>
      </c>
      <c r="BU11" s="62">
        <f>'Glad70-before-LQ'!BU11*$CG11*BU$98</f>
        <v>0.0493292819919189</v>
      </c>
      <c r="BV11" s="4">
        <f>SUM(D11:BU11)</f>
        <v>81.0863293845252</v>
      </c>
      <c r="BW11" s="66">
        <f>'Glad-base'!BW11*'Households'!$B$3/'Households'!$B$7</f>
        <v>12.0300689802884</v>
      </c>
      <c r="BX11" s="66">
        <f>'Glad-base'!BX11*'Households'!$B$3/'Households'!$B$7</f>
        <v>0.0350235484757981</v>
      </c>
      <c r="BY11" s="66">
        <f>'Glad-base'!BY11*'Businesses'!$B$4/'Businesses'!$C$4</f>
        <v>4.39217697501093</v>
      </c>
      <c r="BZ11" s="66">
        <f>'Glad-base'!BZ11*'Households'!$B$3/'Households'!$B$7</f>
        <v>0.646029866354274</v>
      </c>
      <c r="CA11" s="66">
        <f>'Glad-base'!CA11*'Households'!$B$3/'Households'!$B$7</f>
        <v>2.05303382026777</v>
      </c>
      <c r="CB11" s="66">
        <f>'Glad-base'!CB11*'Glad-id-output'!B9/'Glad-id-output'!E9</f>
        <v>-10.8236493770282</v>
      </c>
      <c r="CC11" s="62">
        <f>'Exports'!D12</f>
        <v>2333</v>
      </c>
      <c r="CD11" s="4">
        <f>SUM(BW11:CC11)</f>
        <v>2341.332683813370</v>
      </c>
      <c r="CE11" s="4">
        <f>SUM(CD11,BV11)</f>
        <v>2422.4190131979</v>
      </c>
      <c r="CF11" s="67">
        <v>0.0526529162265558</v>
      </c>
      <c r="CG11" s="67">
        <f>'Glad-id-output'!I9</f>
        <v>1</v>
      </c>
      <c r="CH11" s="67"/>
    </row>
    <row r="12" ht="20.05" customHeight="1">
      <c r="A12" t="s" s="31">
        <v>1</v>
      </c>
      <c r="B12" s="35">
        <v>8</v>
      </c>
      <c r="C12" t="s" s="60">
        <v>174</v>
      </c>
      <c r="D12" s="68">
        <f>'Glad70-before-LQ'!D12*$CG12*D$98</f>
        <v>0.0280092479866525</v>
      </c>
      <c r="E12" s="63">
        <f>'Glad70-before-LQ'!E12*$CG12*E$98</f>
        <v>0.000624128467827668</v>
      </c>
      <c r="F12" s="63">
        <f>'Glad70-before-LQ'!F12*$CG12*F$98</f>
        <v>0.000170176963049779</v>
      </c>
      <c r="G12" s="63">
        <f>'Glad70-before-LQ'!G12*$CG12*G$98</f>
        <v>0.000509865976595813</v>
      </c>
      <c r="H12" s="63">
        <f>'Glad70-before-LQ'!H12*$CG12*H$98</f>
        <v>0.0012445484609947</v>
      </c>
      <c r="I12" s="63">
        <f>'Glad70-before-LQ'!I12*$CG12*I$98</f>
        <v>1.10205020847166</v>
      </c>
      <c r="J12" s="63">
        <f>'Glad70-before-LQ'!J12*$CG12*J$98</f>
        <v>3.49817773559171</v>
      </c>
      <c r="K12" s="63">
        <f>'Glad70-before-LQ'!K12*$CG12*K$98-730</f>
        <v>3.166687</v>
      </c>
      <c r="L12" s="63">
        <f>'Glad70-before-LQ'!L12*$CG12*L$98</f>
        <v>0.160807021227758</v>
      </c>
      <c r="M12" s="63">
        <f>'Glad70-before-LQ'!M12*$CG12*M$98</f>
        <v>0.0626741900154292</v>
      </c>
      <c r="N12" s="63">
        <f>'Glad70-before-LQ'!N12*$CG12*N$98</f>
        <v>0.00993917118717496</v>
      </c>
      <c r="O12" s="63">
        <f>'Glad70-before-LQ'!O12*$CG12*O$98</f>
        <v>0.00333921803042587</v>
      </c>
      <c r="P12" s="63">
        <f>'Glad70-before-LQ'!P12*$CG12*P$98</f>
        <v>0.0033805030429009</v>
      </c>
      <c r="Q12" s="63">
        <f>'Glad70-before-LQ'!Q12*$CG12*Q$98</f>
        <v>0.00177543270715169</v>
      </c>
      <c r="R12" s="63">
        <f>'Glad70-before-LQ'!R12*$CG12*R$98</f>
        <v>0.00387758419560322</v>
      </c>
      <c r="S12" s="63">
        <f>'Glad70-before-LQ'!S12*$CG12*S$98</f>
        <v>0.000441737708988403</v>
      </c>
      <c r="T12" s="63">
        <f>'Glad70-before-LQ'!T12*$CG12*T$98</f>
        <v>0.037980554315158</v>
      </c>
      <c r="U12" s="63">
        <f>'Glad70-before-LQ'!U12*$CG12*U$98</f>
        <v>6.78544860736618</v>
      </c>
      <c r="V12" s="63">
        <f>'Glad70-before-LQ'!V12*$CG12*V$98</f>
        <v>0.00554708148310271</v>
      </c>
      <c r="W12" s="63">
        <f>'Glad70-before-LQ'!W12*$CG12*W$98</f>
        <v>11.6896075129191</v>
      </c>
      <c r="X12" s="63">
        <f>'Glad70-before-LQ'!X12*$CG12*X$98</f>
        <v>219.56</v>
      </c>
      <c r="Y12" s="63">
        <f>'Glad70-before-LQ'!Y12*$CG12*Y$98</f>
        <v>0.0365063578927645</v>
      </c>
      <c r="Z12" s="63">
        <f>'Glad70-before-LQ'!Z12*$CG12*Z$98</f>
        <v>0.00808341899670678</v>
      </c>
      <c r="AA12" s="63">
        <f>'Glad70-before-LQ'!AA12*$CG12*AA$98</f>
        <v>0.00853232708880941</v>
      </c>
      <c r="AB12" s="63">
        <f>'Glad70-before-LQ'!AB12*$CG12*AB$98</f>
        <v>0.00109222324577462</v>
      </c>
      <c r="AC12" s="63">
        <f>'Glad70-before-LQ'!AC12*$CG12*AC$98</f>
        <v>0.16387407030467</v>
      </c>
      <c r="AD12" s="63">
        <f>'Glad70-before-LQ'!AD12*$CG12*AD$98</f>
        <v>0.0111142408553421</v>
      </c>
      <c r="AE12" s="63">
        <f>'Glad70-before-LQ'!AE12*$CG12*AE$98</f>
        <v>0.0280773013898063</v>
      </c>
      <c r="AF12" s="63">
        <f>'Glad70-before-LQ'!AF12*$CG12*AF$98</f>
        <v>0.00731715696189634</v>
      </c>
      <c r="AG12" s="63">
        <f>'Glad70-before-LQ'!AG12*$CG12*AG$98</f>
        <v>0.292339085509803</v>
      </c>
      <c r="AH12" s="63">
        <f>'Glad70-before-LQ'!AH12*$CG12*AH$98</f>
        <v>0.162435828912679</v>
      </c>
      <c r="AI12" s="63">
        <f>'Glad70-before-LQ'!AI12*$CG12*AI$98</f>
        <v>0.565847565897714</v>
      </c>
      <c r="AJ12" s="63">
        <f>'Glad70-before-LQ'!AJ12*$CG12*AJ$98</f>
        <v>0.114360912337711</v>
      </c>
      <c r="AK12" s="63">
        <f>'Glad70-before-LQ'!AK12*$CG12*AK$98</f>
        <v>0.0837294715171536</v>
      </c>
      <c r="AL12" s="63">
        <f>'Glad70-before-LQ'!AL12*$CG12*AL$98</f>
        <v>0.0354518681952413</v>
      </c>
      <c r="AM12" s="63">
        <f>'Glad70-before-LQ'!AM12*$CG12*AM$98</f>
        <v>0.0567687789381521</v>
      </c>
      <c r="AN12" s="63">
        <f>'Glad70-before-LQ'!AN12*$CG12*AN$98</f>
        <v>0.0182378089340781</v>
      </c>
      <c r="AO12" s="63">
        <f>'Glad70-before-LQ'!AO12*$CG12*AO$98</f>
        <v>0.06646982342231469</v>
      </c>
      <c r="AP12" s="63">
        <f>'Glad70-before-LQ'!AP12*$CG12*AP$98</f>
        <v>0.0128779227780915</v>
      </c>
      <c r="AQ12" s="63">
        <f>'Glad70-before-LQ'!AQ12*$CG12*AQ$98</f>
        <v>0.00305763611545748</v>
      </c>
      <c r="AR12" s="63">
        <f>'Glad70-before-LQ'!AR12*$CG12*AR$98</f>
        <v>0.00287717592802143</v>
      </c>
      <c r="AS12" s="63">
        <f>'Glad70-before-LQ'!AS12*$CG12*AS$98</f>
        <v>0.145282590710155</v>
      </c>
      <c r="AT12" s="63">
        <f>'Glad70-before-LQ'!AT12*$CG12*AT$98</f>
        <v>0.00119809376727936</v>
      </c>
      <c r="AU12" s="63">
        <f>'Glad70-before-LQ'!AU12*$CG12*AU$98</f>
        <v>0.00182940015528364</v>
      </c>
      <c r="AV12" s="63">
        <f>'Glad70-before-LQ'!AV12*$CG12*AV$98</f>
        <v>0.0005811091251281451</v>
      </c>
      <c r="AW12" s="63">
        <f>'Glad70-before-LQ'!AW12*$CG12*AW$98</f>
        <v>0.00123446999936646</v>
      </c>
      <c r="AX12" s="63">
        <f>'Glad70-before-LQ'!AX12*$CG12*AX$98</f>
        <v>0.0101068584277092</v>
      </c>
      <c r="AY12" s="63">
        <f>'Glad70-before-LQ'!AY12*$CG12*AY$98</f>
        <v>0.00019976742309285</v>
      </c>
      <c r="AZ12" s="63">
        <f>'Glad70-before-LQ'!AZ12*$CG12*AZ$98</f>
        <v>0.00726508601779466</v>
      </c>
      <c r="BA12" s="63">
        <f>'Glad70-before-LQ'!BA12*$CG12*BA$98</f>
        <v>0.0124619365520915</v>
      </c>
      <c r="BB12" s="63">
        <f>'Glad70-before-LQ'!BB12*$CG12*BB$98</f>
        <v>0.00712436573041927</v>
      </c>
      <c r="BC12" s="63">
        <f>'Glad70-before-LQ'!BC12*$CG12*BC$98</f>
        <v>0.0819331285122219</v>
      </c>
      <c r="BD12" s="63">
        <f>'Glad70-before-LQ'!BD12*$CG12*BD$98</f>
        <v>0.0998011355692921</v>
      </c>
      <c r="BE12" s="63">
        <f>'Glad70-before-LQ'!BE12*$CG12*BE$98</f>
        <v>0.216757601189162</v>
      </c>
      <c r="BF12" s="63">
        <f>'Glad70-before-LQ'!BF12*$CG12*BF$98</f>
        <v>0.00737945769807204</v>
      </c>
      <c r="BG12" s="63">
        <f>'Glad70-before-LQ'!BG12*$CG12*BG$98</f>
        <v>0.0816261453868118</v>
      </c>
      <c r="BH12" s="63">
        <f>'Glad70-before-LQ'!BH12*$CG12*BH$98</f>
        <v>0.00476602762468472</v>
      </c>
      <c r="BI12" s="63">
        <f>'Glad70-before-LQ'!BI12*$CG12*BI$98</f>
        <v>0.149641126581079</v>
      </c>
      <c r="BJ12" s="63">
        <f>'Glad70-before-LQ'!BJ12*$CG12*BJ$98</f>
        <v>0</v>
      </c>
      <c r="BK12" s="63">
        <f>'Glad70-before-LQ'!BK12*$CG12*BK$98</f>
        <v>0.00806779992834707</v>
      </c>
      <c r="BL12" s="63">
        <f>'Glad70-before-LQ'!BL12*$CG12*BL$98</f>
        <v>0.0209371328355937</v>
      </c>
      <c r="BM12" s="63">
        <f>'Glad70-before-LQ'!BM12*$CG12*BM$98</f>
        <v>0.0103501055661028</v>
      </c>
      <c r="BN12" s="63">
        <f>'Glad70-before-LQ'!BN12*$CG12*BN$98</f>
        <v>0.00317838024897581</v>
      </c>
      <c r="BO12" s="63">
        <f>'Glad70-before-LQ'!BO12*$CG12*BO$98</f>
        <v>0.051922852957404</v>
      </c>
      <c r="BP12" s="63">
        <f>'Glad70-before-LQ'!BP12*$CG12*BP$98</f>
        <v>0.0137369355826536</v>
      </c>
      <c r="BQ12" s="63">
        <f>'Glad70-before-LQ'!BQ12*$CG12*BQ$98</f>
        <v>0.0009771476249223121</v>
      </c>
      <c r="BR12" s="63">
        <f>'Glad70-before-LQ'!BR12*$CG12*BR$98</f>
        <v>0.00370082592554847</v>
      </c>
      <c r="BS12" s="63">
        <f>'Glad70-before-LQ'!BS12*$CG12*BS$98</f>
        <v>0.00445801615322626</v>
      </c>
      <c r="BT12" s="63">
        <f>'Glad70-before-LQ'!BT12*$CG12*BT$98</f>
        <v>0.0220826638561098</v>
      </c>
      <c r="BU12" s="63">
        <f>'Glad70-before-LQ'!BU12*$CG12*BU$98</f>
        <v>0.00829947188059112</v>
      </c>
      <c r="BV12" s="69">
        <f>SUM(D12:BU12)</f>
        <v>248.778242134369</v>
      </c>
      <c r="BW12" s="66">
        <f>'Glad-base'!BW12*'Households'!$B$3/'Households'!$B$7</f>
        <v>0.456863057425335</v>
      </c>
      <c r="BX12" s="66">
        <f>'Glad-base'!BX12*'Households'!$B$3/'Households'!$B$7</f>
        <v>0.0152963996292482</v>
      </c>
      <c r="BY12" s="66">
        <f>'Glad-base'!BY12*'Businesses'!$B$4/'Businesses'!$C$4</f>
        <v>1.07604837990551</v>
      </c>
      <c r="BZ12" s="66">
        <f>'Glad-base'!BZ12*'Households'!$B$3/'Households'!$B$7</f>
        <v>0.142469142358393</v>
      </c>
      <c r="CA12" s="66">
        <f>'Glad-base'!CA12*'Households'!$B$3/'Households'!$B$7</f>
        <v>0.548219607033986</v>
      </c>
      <c r="CB12" s="70">
        <f>'Glad70-before-LQ'!CB12*K$98</f>
        <v>-80.229</v>
      </c>
      <c r="CC12" s="71">
        <f>('Exports'!D13)*K$98</f>
        <v>1973.46921</v>
      </c>
      <c r="CD12" s="69">
        <f>SUM(BW12:CC12)</f>
        <v>1895.479106586350</v>
      </c>
      <c r="CE12" s="69">
        <f>SUM(CD12,BV12)</f>
        <v>2144.257348720720</v>
      </c>
      <c r="CF12" s="63">
        <v>0.00494469769455274</v>
      </c>
      <c r="CG12" s="67">
        <f>'Glad-id-output'!I10</f>
        <v>1</v>
      </c>
      <c r="CH12" s="63"/>
    </row>
    <row r="13" ht="20.05" customHeight="1">
      <c r="A13" t="s" s="58">
        <v>1</v>
      </c>
      <c r="B13" s="59">
        <v>9</v>
      </c>
      <c r="C13" t="s" s="60">
        <v>175</v>
      </c>
      <c r="D13" s="61">
        <f>'Glad70-before-LQ'!D13*$CG13*D$98</f>
        <v>0.0327232950679798</v>
      </c>
      <c r="E13" s="62">
        <f>'Glad70-before-LQ'!E13*$CG13*E$98</f>
        <v>0.00118912104582496</v>
      </c>
      <c r="F13" s="62">
        <f>'Glad70-before-LQ'!F13*$CG13*F$98</f>
        <v>0.000324913159181914</v>
      </c>
      <c r="G13" s="62">
        <f>'Glad70-before-LQ'!G13*$CG13*G$98</f>
        <v>0.00112104823496315</v>
      </c>
      <c r="H13" s="62">
        <f>'Glad70-before-LQ'!H13*$CG13*H$98</f>
        <v>0.00147145585487221</v>
      </c>
      <c r="I13" s="62">
        <f>'Glad70-before-LQ'!I13*$CG13*I$98</f>
        <v>0.262758632560701</v>
      </c>
      <c r="J13" s="62">
        <f>'Glad70-before-LQ'!J13*$CG13*J$98</f>
        <v>0.752322224078863</v>
      </c>
      <c r="K13" s="63">
        <f>'Glad70-before-LQ'!K13*$CG13*K$98</f>
        <v>0.239901403576846</v>
      </c>
      <c r="L13" s="62">
        <f>'Glad70-before-LQ'!L13*$CG13*L$98</f>
        <v>0.0442877688566477</v>
      </c>
      <c r="M13" s="62">
        <f>'Glad70-before-LQ'!M13*$CG13*M$98</f>
        <v>0.0486133709639753</v>
      </c>
      <c r="N13" s="62">
        <f>'Glad70-before-LQ'!N13*$CG13*N$98</f>
        <v>0.0671559560989651</v>
      </c>
      <c r="O13" s="62">
        <f>'Glad70-before-LQ'!O13*$CG13*O$98</f>
        <v>0.00327304566853999</v>
      </c>
      <c r="P13" s="62">
        <f>'Glad70-before-LQ'!P13*$CG13*P$98</f>
        <v>0.00167099879888897</v>
      </c>
      <c r="Q13" s="62">
        <f>'Glad70-before-LQ'!Q13*$CG13*Q$98</f>
        <v>0.00162739684281459</v>
      </c>
      <c r="R13" s="62">
        <f>'Glad70-before-LQ'!R13*$CG13*R$98</f>
        <v>0.00120287087455151</v>
      </c>
      <c r="S13" s="62">
        <f>'Glad70-before-LQ'!S13*$CG13*S$98</f>
        <v>0.000492190628878603</v>
      </c>
      <c r="T13" s="62">
        <f>'Glad70-before-LQ'!T13*$CG13*T$98</f>
        <v>0.0370659765109844</v>
      </c>
      <c r="U13" s="62">
        <f>'Glad70-before-LQ'!U13*$CG13*U$98</f>
        <v>1.05429262427425</v>
      </c>
      <c r="V13" s="62">
        <f>'Glad70-before-LQ'!V13*$CG13*V$98</f>
        <v>0.00376762281910988</v>
      </c>
      <c r="W13" s="62">
        <f>'Glad70-before-LQ'!W13*$CG13*W$98</f>
        <v>9.352727006266219</v>
      </c>
      <c r="X13" s="64">
        <f>'Glad70-before-LQ'!X13*$CG13*X$98</f>
        <v>0.400295684196487</v>
      </c>
      <c r="Y13" s="62">
        <f>'Glad70-before-LQ'!Y13*$CG13*Y$98</f>
        <v>0.243024207802221</v>
      </c>
      <c r="Z13" s="62">
        <f>'Glad70-before-LQ'!Z13*$CG13*Z$98</f>
        <v>0.009247475343048589</v>
      </c>
      <c r="AA13" s="62">
        <f>'Glad70-before-LQ'!AA13*$CG13*AA$98</f>
        <v>0.0199359265577874</v>
      </c>
      <c r="AB13" s="62">
        <f>'Glad70-before-LQ'!AB13*$CG13*AB$98</f>
        <v>0.00499289166034364</v>
      </c>
      <c r="AC13" s="65">
        <f>'Glad70-before-LQ'!AC13*$CG13*AC$98</f>
        <v>0.08447046539842321</v>
      </c>
      <c r="AD13" s="62">
        <f>'Glad70-before-LQ'!AD13*$CG13*AD$98</f>
        <v>0.0177613281044449</v>
      </c>
      <c r="AE13" s="62">
        <f>'Glad70-before-LQ'!AE13*$CG13*AE$98</f>
        <v>0.0165006499129123</v>
      </c>
      <c r="AF13" s="62">
        <f>'Glad70-before-LQ'!AF13*$CG13*AF$98</f>
        <v>0.0910816539681755</v>
      </c>
      <c r="AG13" s="62">
        <f>'Glad70-before-LQ'!AG13*$CG13*AG$98</f>
        <v>0.427911615454008</v>
      </c>
      <c r="AH13" s="62">
        <f>'Glad70-before-LQ'!AH13*$CG13*AH$98</f>
        <v>0.454027481033809</v>
      </c>
      <c r="AI13" s="62">
        <f>'Glad70-before-LQ'!AI13*$CG13*AI$98</f>
        <v>3.92088041072032</v>
      </c>
      <c r="AJ13" s="62">
        <f>'Glad70-before-LQ'!AJ13*$CG13*AJ$98</f>
        <v>0.126952835932273</v>
      </c>
      <c r="AK13" s="62">
        <f>'Glad70-before-LQ'!AK13*$CG13*AK$98</f>
        <v>0.0622336552181274</v>
      </c>
      <c r="AL13" s="62">
        <f>'Glad70-before-LQ'!AL13*$CG13*AL$98</f>
        <v>0.0127758462299857</v>
      </c>
      <c r="AM13" s="62">
        <f>'Glad70-before-LQ'!AM13*$CG13*AM$98</f>
        <v>0.0293003114681815</v>
      </c>
      <c r="AN13" s="62">
        <f>'Glad70-before-LQ'!AN13*$CG13*AN$98</f>
        <v>0.0458165615179235</v>
      </c>
      <c r="AO13" s="62">
        <f>'Glad70-before-LQ'!AO13*$CG13*AO$98</f>
        <v>0.0307770846451044</v>
      </c>
      <c r="AP13" s="62">
        <f>'Glad70-before-LQ'!AP13*$CG13*AP$98</f>
        <v>0.0364200577006085</v>
      </c>
      <c r="AQ13" s="62">
        <f>'Glad70-before-LQ'!AQ13*$CG13*AQ$98</f>
        <v>0.0052097109496465</v>
      </c>
      <c r="AR13" s="62">
        <f>'Glad70-before-LQ'!AR13*$CG13*AR$98</f>
        <v>0.00458351116213209</v>
      </c>
      <c r="AS13" s="62">
        <f>'Glad70-before-LQ'!AS13*$CG13*AS$98</f>
        <v>0.115992934832176</v>
      </c>
      <c r="AT13" s="62">
        <f>'Glad70-before-LQ'!AT13*$CG13*AT$98</f>
        <v>0.000909764489823046</v>
      </c>
      <c r="AU13" s="62">
        <f>'Glad70-before-LQ'!AU13*$CG13*AU$98</f>
        <v>0.00211282834835574</v>
      </c>
      <c r="AV13" s="62">
        <f>'Glad70-before-LQ'!AV13*$CG13*AV$98</f>
        <v>0.000407233054878605</v>
      </c>
      <c r="AW13" s="62">
        <f>'Glad70-before-LQ'!AW13*$CG13*AW$98</f>
        <v>0.00214235710017731</v>
      </c>
      <c r="AX13" s="62">
        <f>'Glad70-before-LQ'!AX13*$CG13*AX$98</f>
        <v>0.0182752037487773</v>
      </c>
      <c r="AY13" s="62">
        <f>'Glad70-before-LQ'!AY13*$CG13*AY$98</f>
        <v>0.000966093779559956</v>
      </c>
      <c r="AZ13" s="62">
        <f>'Glad70-before-LQ'!AZ13*$CG13*AZ$98</f>
        <v>0.004798633767355</v>
      </c>
      <c r="BA13" s="62">
        <f>'Glad70-before-LQ'!BA13*$CG13*BA$98</f>
        <v>0.00532040066675071</v>
      </c>
      <c r="BB13" s="62">
        <f>'Glad70-before-LQ'!BB13*$CG13*BB$98</f>
        <v>0.0191295431573896</v>
      </c>
      <c r="BC13" s="62">
        <f>'Glad70-before-LQ'!BC13*$CG13*BC$98</f>
        <v>0.0290637130889021</v>
      </c>
      <c r="BD13" s="62">
        <f>'Glad70-before-LQ'!BD13*$CG13*BD$98</f>
        <v>0.09159056681874519</v>
      </c>
      <c r="BE13" s="62">
        <f>'Glad70-before-LQ'!BE13*$CG13*BE$98</f>
        <v>0.5364235455870791</v>
      </c>
      <c r="BF13" s="62">
        <f>'Glad70-before-LQ'!BF13*$CG13*BF$98</f>
        <v>0.0223250931906882</v>
      </c>
      <c r="BG13" s="62">
        <f>'Glad70-before-LQ'!BG13*$CG13*BG$98</f>
        <v>0.26734098400746</v>
      </c>
      <c r="BH13" s="62">
        <f>'Glad70-before-LQ'!BH13*$CG13*BH$98</f>
        <v>0.009808118383244359</v>
      </c>
      <c r="BI13" s="62">
        <f>'Glad70-before-LQ'!BI13*$CG13*BI$98</f>
        <v>0.0628521562368347</v>
      </c>
      <c r="BJ13" s="62">
        <f>'Glad70-before-LQ'!BJ13*$CG13*BJ$98</f>
        <v>0</v>
      </c>
      <c r="BK13" s="62">
        <f>'Glad70-before-LQ'!BK13*$CG13*BK$98</f>
        <v>0.0115459867040928</v>
      </c>
      <c r="BL13" s="62">
        <f>'Glad70-before-LQ'!BL13*$CG13*BL$98</f>
        <v>0.0329300639141672</v>
      </c>
      <c r="BM13" s="62">
        <f>'Glad70-before-LQ'!BM13*$CG13*BM$98</f>
        <v>0.0181579699197723</v>
      </c>
      <c r="BN13" s="62">
        <f>'Glad70-before-LQ'!BN13*$CG13*BN$98</f>
        <v>0.00721454502350486</v>
      </c>
      <c r="BO13" s="62">
        <f>'Glad70-before-LQ'!BO13*$CG13*BO$98</f>
        <v>0.09321982063603181</v>
      </c>
      <c r="BP13" s="62">
        <f>'Glad70-before-LQ'!BP13*$CG13*BP$98</f>
        <v>0.0244712934680467</v>
      </c>
      <c r="BQ13" s="62">
        <f>'Glad70-before-LQ'!BQ13*$CG13*BQ$98</f>
        <v>0.00330746112272052</v>
      </c>
      <c r="BR13" s="62">
        <f>'Glad70-before-LQ'!BR13*$CG13*BR$98</f>
        <v>0.020907216064907</v>
      </c>
      <c r="BS13" s="62">
        <f>'Glad70-before-LQ'!BS13*$CG13*BS$98</f>
        <v>0.0283453115650661</v>
      </c>
      <c r="BT13" s="62">
        <f>'Glad70-before-LQ'!BT13*$CG13*BT$98</f>
        <v>0.0549729572091089</v>
      </c>
      <c r="BU13" s="62">
        <f>'Glad70-before-LQ'!BU13*$CG13*BU$98</f>
        <v>0.0160555671618274</v>
      </c>
      <c r="BV13" s="4">
        <f>SUM(D13:BU13)</f>
        <v>19.4527756502065</v>
      </c>
      <c r="BW13" s="66">
        <f>'Glad-base'!BW13*'Households'!$B$3/'Households'!$B$7</f>
        <v>0.326606613553038</v>
      </c>
      <c r="BX13" s="66">
        <f>'Glad-base'!BX13*'Households'!$B$3/'Households'!$B$7</f>
        <v>0.0127853133367662</v>
      </c>
      <c r="BY13" s="66">
        <f>'Glad-base'!BY13*'Businesses'!$B$4/'Businesses'!$C$4</f>
        <v>0.160179658503837</v>
      </c>
      <c r="BZ13" s="66">
        <f>'Glad-base'!BZ13*'Households'!$B$3/'Households'!$B$7</f>
        <v>0.008318439824922761</v>
      </c>
      <c r="CA13" s="66">
        <f>'Glad-base'!CA13*'Households'!$B$3/'Households'!$B$7</f>
        <v>0.0588906608959835</v>
      </c>
      <c r="CB13" s="66">
        <f>'Glad-base'!CB13*'Glad-id-output'!B11/'Glad-id-output'!E11</f>
        <v>0.557503802258812</v>
      </c>
      <c r="CC13" s="62">
        <f>'Exports'!D14</f>
        <v>15.6</v>
      </c>
      <c r="CD13" s="4">
        <f>SUM(BW13:CC13)</f>
        <v>16.7242844883734</v>
      </c>
      <c r="CE13" s="4">
        <f>SUM(CD13,BV13)</f>
        <v>36.1770601385799</v>
      </c>
      <c r="CF13" s="67">
        <v>0.0124215177600605</v>
      </c>
      <c r="CG13" s="67">
        <f>'Glad-id-output'!I11</f>
        <v>1</v>
      </c>
      <c r="CH13" s="67"/>
    </row>
    <row r="14" ht="20.05" customHeight="1">
      <c r="A14" t="s" s="58">
        <v>1</v>
      </c>
      <c r="B14" s="59">
        <v>10</v>
      </c>
      <c r="C14" t="s" s="60">
        <v>176</v>
      </c>
      <c r="D14" s="61">
        <f>'Glad70-before-LQ'!D14*$CG14*D$98</f>
        <v>0.0584148973158339</v>
      </c>
      <c r="E14" s="62">
        <f>'Glad70-before-LQ'!E14*$CG14*E$98</f>
        <v>0.00187422351267009</v>
      </c>
      <c r="F14" s="62">
        <f>'Glad70-before-LQ'!F14*$CG14*F$98</f>
        <v>0.000369215019157325</v>
      </c>
      <c r="G14" s="62">
        <f>'Glad70-before-LQ'!G14*$CG14*G$98</f>
        <v>0.00182464306994082</v>
      </c>
      <c r="H14" s="62">
        <f>'Glad70-before-LQ'!H14*$CG14*H$98</f>
        <v>0.00220477145699614</v>
      </c>
      <c r="I14" s="62">
        <f>'Glad70-before-LQ'!I14*$CG14*I$98</f>
        <v>18.8296489320779</v>
      </c>
      <c r="J14" s="62">
        <f>'Glad70-before-LQ'!J14*$CG14*J$98</f>
        <v>31.4439016396563</v>
      </c>
      <c r="K14" s="63">
        <f>'Glad70-before-LQ'!K14*$CG14*K$98</f>
        <v>9.16188481106016</v>
      </c>
      <c r="L14" s="62">
        <f>'Glad70-before-LQ'!L14*$CG14*L$98</f>
        <v>2.4324024698135</v>
      </c>
      <c r="M14" s="62">
        <f>'Glad70-before-LQ'!M14*$CG14*M$98</f>
        <v>0.164361525295815</v>
      </c>
      <c r="N14" s="62">
        <f>'Glad70-before-LQ'!N14*$CG14*N$98</f>
        <v>0.017708352639411</v>
      </c>
      <c r="O14" s="62">
        <f>'Glad70-before-LQ'!O14*$CG14*O$98</f>
        <v>0.0173861359243744</v>
      </c>
      <c r="P14" s="62">
        <f>'Glad70-before-LQ'!P14*$CG14*P$98</f>
        <v>0.00245817799028757</v>
      </c>
      <c r="Q14" s="62">
        <f>'Glad70-before-LQ'!Q14*$CG14*Q$98</f>
        <v>0.00193006225614194</v>
      </c>
      <c r="R14" s="62">
        <f>'Glad70-before-LQ'!R14*$CG14*R$98</f>
        <v>0.0165187346022461</v>
      </c>
      <c r="S14" s="62">
        <f>'Glad70-before-LQ'!S14*$CG14*S$98</f>
        <v>0.00169990338448947</v>
      </c>
      <c r="T14" s="62">
        <f>'Glad70-before-LQ'!T14*$CG14*T$98</f>
        <v>0.0600118879230877</v>
      </c>
      <c r="U14" s="62">
        <f>'Glad70-before-LQ'!U14*$CG14*U$98</f>
        <v>0.639550485864658</v>
      </c>
      <c r="V14" s="62">
        <f>'Glad70-before-LQ'!V14*$CG14*V$98</f>
        <v>0.009158111939781209</v>
      </c>
      <c r="W14" s="62">
        <f>'Glad70-before-LQ'!W14*$CG14*W$98</f>
        <v>0.149647700360218</v>
      </c>
      <c r="X14" s="64">
        <f>'Glad70-before-LQ'!X14*$CG14*X$98</f>
        <v>0.304195641052551</v>
      </c>
      <c r="Y14" s="62">
        <f>'Glad70-before-LQ'!Y14*$CG14*Y$98</f>
        <v>0.326770206651683</v>
      </c>
      <c r="Z14" s="62">
        <f>'Glad70-before-LQ'!Z14*$CG14*Z$98</f>
        <v>0.0214108352608108</v>
      </c>
      <c r="AA14" s="62">
        <f>'Glad70-before-LQ'!AA14*$CG14*AA$98</f>
        <v>0.0169520909221315</v>
      </c>
      <c r="AB14" s="62">
        <f>'Glad70-before-LQ'!AB14*$CG14*AB$98</f>
        <v>0.00108634376367583</v>
      </c>
      <c r="AC14" s="65">
        <f>'Glad70-before-LQ'!AC14*$CG14*AC$98</f>
        <v>0.0905867455931588</v>
      </c>
      <c r="AD14" s="62">
        <f>'Glad70-before-LQ'!AD14*$CG14*AD$98</f>
        <v>0.00632051701871011</v>
      </c>
      <c r="AE14" s="62">
        <f>'Glad70-before-LQ'!AE14*$CG14*AE$98</f>
        <v>0.00799226265077951</v>
      </c>
      <c r="AF14" s="62">
        <f>'Glad70-before-LQ'!AF14*$CG14*AF$98</f>
        <v>0.0629341166493009</v>
      </c>
      <c r="AG14" s="62">
        <f>'Glad70-before-LQ'!AG14*$CG14*AG$98</f>
        <v>0.0956728064537114</v>
      </c>
      <c r="AH14" s="62">
        <f>'Glad70-before-LQ'!AH14*$CG14*AH$98</f>
        <v>0.0980030439075863</v>
      </c>
      <c r="AI14" s="62">
        <f>'Glad70-before-LQ'!AI14*$CG14*AI$98</f>
        <v>0.106898571561624</v>
      </c>
      <c r="AJ14" s="62">
        <f>'Glad70-before-LQ'!AJ14*$CG14*AJ$98</f>
        <v>0.23060121964955</v>
      </c>
      <c r="AK14" s="62">
        <f>'Glad70-before-LQ'!AK14*$CG14*AK$98</f>
        <v>0.07634594760555161</v>
      </c>
      <c r="AL14" s="62">
        <f>'Glad70-before-LQ'!AL14*$CG14*AL$98</f>
        <v>0.0352621905238264</v>
      </c>
      <c r="AM14" s="62">
        <f>'Glad70-before-LQ'!AM14*$CG14*AM$98</f>
        <v>0.0390359584663073</v>
      </c>
      <c r="AN14" s="62">
        <f>'Glad70-before-LQ'!AN14*$CG14*AN$98</f>
        <v>0.107562021687357</v>
      </c>
      <c r="AO14" s="62">
        <f>'Glad70-before-LQ'!AO14*$CG14*AO$98</f>
        <v>0.135180984216576</v>
      </c>
      <c r="AP14" s="62">
        <f>'Glad70-before-LQ'!AP14*$CG14*AP$98</f>
        <v>0.0392514613677194</v>
      </c>
      <c r="AQ14" s="62">
        <f>'Glad70-before-LQ'!AQ14*$CG14*AQ$98</f>
        <v>0.00695992134512132</v>
      </c>
      <c r="AR14" s="62">
        <f>'Glad70-before-LQ'!AR14*$CG14*AR$98</f>
        <v>0.010391581575734</v>
      </c>
      <c r="AS14" s="62">
        <f>'Glad70-before-LQ'!AS14*$CG14*AS$98</f>
        <v>0.347167475960495</v>
      </c>
      <c r="AT14" s="62">
        <f>'Glad70-before-LQ'!AT14*$CG14*AT$98</f>
        <v>0.000945809120563803</v>
      </c>
      <c r="AU14" s="62">
        <f>'Glad70-before-LQ'!AU14*$CG14*AU$98</f>
        <v>0.0009894303674925871</v>
      </c>
      <c r="AV14" s="62">
        <f>'Glad70-before-LQ'!AV14*$CG14*AV$98</f>
        <v>0.000699191869356051</v>
      </c>
      <c r="AW14" s="62">
        <f>'Glad70-before-LQ'!AW14*$CG14*AW$98</f>
        <v>0.000356628525222732</v>
      </c>
      <c r="AX14" s="62">
        <f>'Glad70-before-LQ'!AX14*$CG14*AX$98</f>
        <v>0.0356670417472688</v>
      </c>
      <c r="AY14" s="62">
        <f>'Glad70-before-LQ'!AY14*$CG14*AY$98</f>
        <v>0.00017426400257184</v>
      </c>
      <c r="AZ14" s="62">
        <f>'Glad70-before-LQ'!AZ14*$CG14*AZ$98</f>
        <v>0.0130582206922956</v>
      </c>
      <c r="BA14" s="62">
        <f>'Glad70-before-LQ'!BA14*$CG14*BA$98</f>
        <v>0.0214169269041929</v>
      </c>
      <c r="BB14" s="62">
        <f>'Glad70-before-LQ'!BB14*$CG14*BB$98</f>
        <v>0.00233520398787158</v>
      </c>
      <c r="BC14" s="62">
        <f>'Glad70-before-LQ'!BC14*$CG14*BC$98</f>
        <v>0.0273458142798038</v>
      </c>
      <c r="BD14" s="62">
        <f>'Glad70-before-LQ'!BD14*$CG14*BD$98</f>
        <v>0.250331234191324</v>
      </c>
      <c r="BE14" s="62">
        <f>'Glad70-before-LQ'!BE14*$CG14*BE$98</f>
        <v>0.115156625113335</v>
      </c>
      <c r="BF14" s="62">
        <f>'Glad70-before-LQ'!BF14*$CG14*BF$98</f>
        <v>0.00622105053077154</v>
      </c>
      <c r="BG14" s="62">
        <f>'Glad70-before-LQ'!BG14*$CG14*BG$98</f>
        <v>0.0571009653627339</v>
      </c>
      <c r="BH14" s="62">
        <f>'Glad70-before-LQ'!BH14*$CG14*BH$98</f>
        <v>0.00606097943475216</v>
      </c>
      <c r="BI14" s="62">
        <f>'Glad70-before-LQ'!BI14*$CG14*BI$98</f>
        <v>0.115064651091095</v>
      </c>
      <c r="BJ14" s="62">
        <f>'Glad70-before-LQ'!BJ14*$CG14*BJ$98</f>
        <v>0</v>
      </c>
      <c r="BK14" s="62">
        <f>'Glad70-before-LQ'!BK14*$CG14*BK$98</f>
        <v>0.0155295477022083</v>
      </c>
      <c r="BL14" s="62">
        <f>'Glad70-before-LQ'!BL14*$CG14*BL$98</f>
        <v>0.0419101497833883</v>
      </c>
      <c r="BM14" s="62">
        <f>'Glad70-before-LQ'!BM14*$CG14*BM$98</f>
        <v>0.0311475875746034</v>
      </c>
      <c r="BN14" s="62">
        <f>'Glad70-before-LQ'!BN14*$CG14*BN$98</f>
        <v>0.0083287295036452</v>
      </c>
      <c r="BO14" s="62">
        <f>'Glad70-before-LQ'!BO14*$CG14*BO$98</f>
        <v>0.0977824339431432</v>
      </c>
      <c r="BP14" s="62">
        <f>'Glad70-before-LQ'!BP14*$CG14*BP$98</f>
        <v>0.0249268143593569</v>
      </c>
      <c r="BQ14" s="62">
        <f>'Glad70-before-LQ'!BQ14*$CG14*BQ$98</f>
        <v>0.0032888140010173</v>
      </c>
      <c r="BR14" s="62">
        <f>'Glad70-before-LQ'!BR14*$CG14*BR$98</f>
        <v>0.00701659512594737</v>
      </c>
      <c r="BS14" s="62">
        <f>'Glad70-before-LQ'!BS14*$CG14*BS$98</f>
        <v>0.00575706515192952</v>
      </c>
      <c r="BT14" s="62">
        <f>'Glad70-before-LQ'!BT14*$CG14*BT$98</f>
        <v>0.08547635397436951</v>
      </c>
      <c r="BU14" s="62">
        <f>'Glad70-before-LQ'!BU14*$CG14*BU$98</f>
        <v>0.0168873738494246</v>
      </c>
      <c r="BV14" s="4">
        <f>SUM(D14:BU14)</f>
        <v>66.1705141272366</v>
      </c>
      <c r="BW14" s="66">
        <f>'Glad-base'!BW14*'Households'!$B$3/'Households'!$B$7</f>
        <v>0.421551708784758</v>
      </c>
      <c r="BX14" s="66">
        <f>'Glad-base'!BX14*'Households'!$B$3/'Households'!$B$7</f>
        <v>0.396378150803296</v>
      </c>
      <c r="BY14" s="66">
        <f>'Glad-base'!BY14*'Businesses'!$B$4/'Businesses'!$C$4</f>
        <v>5.02123352068546</v>
      </c>
      <c r="BZ14" s="66">
        <f>'Glad-base'!BZ14*'Households'!$B$3/'Households'!$B$7</f>
        <v>0.0180418460144181</v>
      </c>
      <c r="CA14" s="66">
        <f>'Glad-base'!CA14*'Households'!$B$3/'Households'!$B$7</f>
        <v>0.25371704215242</v>
      </c>
      <c r="CB14" s="66">
        <f>'Glad-base'!CB14*'Glad-id-output'!B12/'Glad-id-output'!E12</f>
        <v>0.00154276174372804</v>
      </c>
      <c r="CC14" s="62">
        <f>'Exports'!D15</f>
        <v>1.7</v>
      </c>
      <c r="CD14" s="4">
        <f>SUM(BW14:CC14)</f>
        <v>7.81246503018408</v>
      </c>
      <c r="CE14" s="4">
        <f>SUM(CD14,BV14)</f>
        <v>73.9829791574207</v>
      </c>
      <c r="CF14" s="67">
        <v>0.00407922195591762</v>
      </c>
      <c r="CG14" s="67">
        <f>'Glad-id-output'!I12</f>
        <v>0.91</v>
      </c>
      <c r="CH14" s="67"/>
    </row>
    <row r="15" ht="20.05" customHeight="1">
      <c r="A15" t="s" s="58">
        <v>1</v>
      </c>
      <c r="B15" s="59">
        <v>11</v>
      </c>
      <c r="C15" t="s" s="60">
        <v>177</v>
      </c>
      <c r="D15" s="61">
        <f>'Glad70-before-LQ'!D15*$CG15*D$98</f>
        <v>0.161476466627184</v>
      </c>
      <c r="E15" s="62">
        <f>'Glad70-before-LQ'!E15*$CG15*E$98</f>
        <v>0.0251174749375064</v>
      </c>
      <c r="F15" s="62">
        <f>'Glad70-before-LQ'!F15*$CG15*F$98</f>
        <v>0.0002500825135194</v>
      </c>
      <c r="G15" s="62">
        <f>'Glad70-before-LQ'!G15*$CG15*G$98</f>
        <v>0.00606638181499864</v>
      </c>
      <c r="H15" s="62">
        <f>'Glad70-before-LQ'!H15*$CG15*H$98</f>
        <v>0.00486488655848616</v>
      </c>
      <c r="I15" s="62">
        <f>'Glad70-before-LQ'!I15*$CG15*I$98</f>
        <v>0.0313604197770495</v>
      </c>
      <c r="J15" s="62">
        <f>'Glad70-before-LQ'!J15*$CG15*J$98</f>
        <v>0.382857191267213</v>
      </c>
      <c r="K15" s="63">
        <f>'Glad70-before-LQ'!K15*$CG15*K$98</f>
        <v>0.0512753494199981</v>
      </c>
      <c r="L15" s="62">
        <f>'Glad70-before-LQ'!L15*$CG15*L$98</f>
        <v>0.00437782465585201</v>
      </c>
      <c r="M15" s="62">
        <f>'Glad70-before-LQ'!M15*$CG15*M$98</f>
        <v>0.0114801054720192</v>
      </c>
      <c r="N15" s="62">
        <f>'Glad70-before-LQ'!N15*$CG15*N$98</f>
        <v>0.5088235135743</v>
      </c>
      <c r="O15" s="62">
        <f>'Glad70-before-LQ'!O15*$CG15*O$98</f>
        <v>0.0356292076605269</v>
      </c>
      <c r="P15" s="62">
        <f>'Glad70-before-LQ'!P15*$CG15*P$98</f>
        <v>0.0440242044137265</v>
      </c>
      <c r="Q15" s="62">
        <f>'Glad70-before-LQ'!Q15*$CG15*Q$98</f>
        <v>0.000521346143219672</v>
      </c>
      <c r="R15" s="62">
        <f>'Glad70-before-LQ'!R15*$CG15*R$98</f>
        <v>0.00121276220061666</v>
      </c>
      <c r="S15" s="62">
        <f>'Glad70-before-LQ'!S15*$CG15*S$98</f>
        <v>0.000312453339970058</v>
      </c>
      <c r="T15" s="62">
        <f>'Glad70-before-LQ'!T15*$CG15*T$98</f>
        <v>0.0255713244014984</v>
      </c>
      <c r="U15" s="62">
        <f>'Glad70-before-LQ'!U15*$CG15*U$98</f>
        <v>0.39876635677392</v>
      </c>
      <c r="V15" s="62">
        <f>'Glad70-before-LQ'!V15*$CG15*V$98</f>
        <v>0.0034094940821315</v>
      </c>
      <c r="W15" s="62">
        <f>'Glad70-before-LQ'!W15*$CG15*W$98</f>
        <v>0.0292582076172105</v>
      </c>
      <c r="X15" s="64">
        <f>'Glad70-before-LQ'!X15*$CG15*X$98</f>
        <v>0.00939725323982994</v>
      </c>
      <c r="Y15" s="62">
        <f>'Glad70-before-LQ'!Y15*$CG15*Y$98</f>
        <v>0.0232576316734937</v>
      </c>
      <c r="Z15" s="62">
        <f>'Glad70-before-LQ'!Z15*$CG15*Z$98</f>
        <v>0.00681225159925911</v>
      </c>
      <c r="AA15" s="62">
        <f>'Glad70-before-LQ'!AA15*$CG15*AA$98</f>
        <v>0.00953609146491991</v>
      </c>
      <c r="AB15" s="62">
        <f>'Glad70-before-LQ'!AB15*$CG15*AB$98</f>
        <v>0.000828044264087914</v>
      </c>
      <c r="AC15" s="65">
        <f>'Glad70-before-LQ'!AC15*$CG15*AC$98</f>
        <v>0.0227578796879642</v>
      </c>
      <c r="AD15" s="62">
        <f>'Glad70-before-LQ'!AD15*$CG15*AD$98</f>
        <v>0.00547231163756705</v>
      </c>
      <c r="AE15" s="62">
        <f>'Glad70-before-LQ'!AE15*$CG15*AE$98</f>
        <v>0.00387664917755302</v>
      </c>
      <c r="AF15" s="62">
        <f>'Glad70-before-LQ'!AF15*$CG15*AF$98</f>
        <v>0.0530935006193391</v>
      </c>
      <c r="AG15" s="62">
        <f>'Glad70-before-LQ'!AG15*$CG15*AG$98</f>
        <v>0.0218754494865342</v>
      </c>
      <c r="AH15" s="62">
        <f>'Glad70-before-LQ'!AH15*$CG15*AH$98</f>
        <v>0.0190972672848397</v>
      </c>
      <c r="AI15" s="62">
        <f>'Glad70-before-LQ'!AI15*$CG15*AI$98</f>
        <v>0.0621925049595423</v>
      </c>
      <c r="AJ15" s="62">
        <f>'Glad70-before-LQ'!AJ15*$CG15*AJ$98</f>
        <v>0.212981186067419</v>
      </c>
      <c r="AK15" s="62">
        <f>'Glad70-before-LQ'!AK15*$CG15*AK$98</f>
        <v>0.370306892370813</v>
      </c>
      <c r="AL15" s="62">
        <f>'Glad70-before-LQ'!AL15*$CG15*AL$98</f>
        <v>0.33636138548931</v>
      </c>
      <c r="AM15" s="62">
        <f>'Glad70-before-LQ'!AM15*$CG15*AM$98</f>
        <v>2.53883157459219</v>
      </c>
      <c r="AN15" s="62">
        <f>'Glad70-before-LQ'!AN15*$CG15*AN$98</f>
        <v>0.0173055379240394</v>
      </c>
      <c r="AO15" s="62">
        <f>'Glad70-before-LQ'!AO15*$CG15*AO$98</f>
        <v>0.0247164567728542</v>
      </c>
      <c r="AP15" s="62">
        <f>'Glad70-before-LQ'!AP15*$CG15*AP$98</f>
        <v>0.0155267114820755</v>
      </c>
      <c r="AQ15" s="62">
        <f>'Glad70-before-LQ'!AQ15*$CG15*AQ$98</f>
        <v>0.00213729412247508</v>
      </c>
      <c r="AR15" s="62">
        <f>'Glad70-before-LQ'!AR15*$CG15*AR$98</f>
        <v>0.00536218596248169</v>
      </c>
      <c r="AS15" s="62">
        <f>'Glad70-before-LQ'!AS15*$CG15*AS$98</f>
        <v>0.0251949949046844</v>
      </c>
      <c r="AT15" s="62">
        <f>'Glad70-before-LQ'!AT15*$CG15*AT$98</f>
        <v>0.000350557549912264</v>
      </c>
      <c r="AU15" s="62">
        <f>'Glad70-before-LQ'!AU15*$CG15*AU$98</f>
        <v>0.00114750505697722</v>
      </c>
      <c r="AV15" s="62">
        <f>'Glad70-before-LQ'!AV15*$CG15*AV$98</f>
        <v>0.000216411862767879</v>
      </c>
      <c r="AW15" s="62">
        <f>'Glad70-before-LQ'!AW15*$CG15*AW$98</f>
        <v>0.00134510984924679</v>
      </c>
      <c r="AX15" s="62">
        <f>'Glad70-before-LQ'!AX15*$CG15*AX$98</f>
        <v>0.00489670172051554</v>
      </c>
      <c r="AY15" s="62">
        <f>'Glad70-before-LQ'!AY15*$CG15*AY$98</f>
        <v>6.08845917809676e-05</v>
      </c>
      <c r="AZ15" s="62">
        <f>'Glad70-before-LQ'!AZ15*$CG15*AZ$98</f>
        <v>0.00338193286633847</v>
      </c>
      <c r="BA15" s="62">
        <f>'Glad70-before-LQ'!BA15*$CG15*BA$98</f>
        <v>0.00662930814738947</v>
      </c>
      <c r="BB15" s="62">
        <f>'Glad70-before-LQ'!BB15*$CG15*BB$98</f>
        <v>0.00218513905222037</v>
      </c>
      <c r="BC15" s="62">
        <f>'Glad70-before-LQ'!BC15*$CG15*BC$98</f>
        <v>0.0219403664344234</v>
      </c>
      <c r="BD15" s="62">
        <f>'Glad70-before-LQ'!BD15*$CG15*BD$98</f>
        <v>0.0187672203842404</v>
      </c>
      <c r="BE15" s="62">
        <f>'Glad70-before-LQ'!BE15*$CG15*BE$98</f>
        <v>0.107513848007269</v>
      </c>
      <c r="BF15" s="62">
        <f>'Glad70-before-LQ'!BF15*$CG15*BF$98</f>
        <v>0.002977433932209</v>
      </c>
      <c r="BG15" s="62">
        <f>'Glad70-before-LQ'!BG15*$CG15*BG$98</f>
        <v>0.038499090127292</v>
      </c>
      <c r="BH15" s="62">
        <f>'Glad70-before-LQ'!BH15*$CG15*BH$98</f>
        <v>0.010398883472287</v>
      </c>
      <c r="BI15" s="62">
        <f>'Glad70-before-LQ'!BI15*$CG15*BI$98</f>
        <v>0.0170331498680841</v>
      </c>
      <c r="BJ15" s="62">
        <f>'Glad70-before-LQ'!BJ15*$CG15*BJ$98</f>
        <v>0</v>
      </c>
      <c r="BK15" s="62">
        <f>'Glad70-before-LQ'!BK15*$CG15*BK$98</f>
        <v>0.0532488007941104</v>
      </c>
      <c r="BL15" s="62">
        <f>'Glad70-before-LQ'!BL15*$CG15*BL$98</f>
        <v>0.07794411497481631</v>
      </c>
      <c r="BM15" s="62">
        <f>'Glad70-before-LQ'!BM15*$CG15*BM$98</f>
        <v>0.0610845258643021</v>
      </c>
      <c r="BN15" s="62">
        <f>'Glad70-before-LQ'!BN15*$CG15*BN$98</f>
        <v>0.00777295448492516</v>
      </c>
      <c r="BO15" s="62">
        <f>'Glad70-before-LQ'!BO15*$CG15*BO$98</f>
        <v>0.351602251231422</v>
      </c>
      <c r="BP15" s="62">
        <f>'Glad70-before-LQ'!BP15*$CG15*BP$98</f>
        <v>0.419940289125125</v>
      </c>
      <c r="BQ15" s="62">
        <f>'Glad70-before-LQ'!BQ15*$CG15*BQ$98</f>
        <v>0.00714246285528981</v>
      </c>
      <c r="BR15" s="62">
        <f>'Glad70-before-LQ'!BR15*$CG15*BR$98</f>
        <v>0.128639208368124</v>
      </c>
      <c r="BS15" s="62">
        <f>'Glad70-before-LQ'!BS15*$CG15*BS$98</f>
        <v>0.0341950604781586</v>
      </c>
      <c r="BT15" s="62">
        <f>'Glad70-before-LQ'!BT15*$CG15*BT$98</f>
        <v>0.060576641218067</v>
      </c>
      <c r="BU15" s="62">
        <f>'Glad70-before-LQ'!BU15*$CG15*BU$98</f>
        <v>0.0440408868855416</v>
      </c>
      <c r="BV15" s="4">
        <f>SUM(D15:BU15)</f>
        <v>6.99710684723705</v>
      </c>
      <c r="BW15" s="66">
        <f>'Glad-base'!BW15*'Households'!$B$3/'Households'!$B$7</f>
        <v>91.56055126217301</v>
      </c>
      <c r="BX15" s="66">
        <f>'Glad-base'!BX15*'Households'!$B$3/'Households'!$B$7</f>
        <v>0.00773149467559217</v>
      </c>
      <c r="BY15" s="66">
        <f>'Glad-base'!BY15*'Businesses'!$B$4/'Businesses'!$C$4</f>
        <v>1.11469031094661</v>
      </c>
      <c r="BZ15" s="66">
        <f>'Glad-base'!BZ15*'Households'!$B$3/'Households'!$B$7</f>
        <v>0.104183062554068</v>
      </c>
      <c r="CA15" s="66">
        <f>'Glad-base'!CA15*'Households'!$B$3/'Households'!$B$7</f>
        <v>0.451455160968074</v>
      </c>
      <c r="CB15" s="66">
        <f>'Glad-base'!CB15*'Glad-id-output'!B13/'Glad-id-output'!E13</f>
        <v>0.002111686544266</v>
      </c>
      <c r="CC15" s="62">
        <f>'Exports'!D16</f>
        <v>12.6</v>
      </c>
      <c r="CD15" s="4">
        <f>SUM(BW15:CC15)</f>
        <v>105.840722977862</v>
      </c>
      <c r="CE15" s="4">
        <f>SUM(CD15,BV15)</f>
        <v>112.837829825099</v>
      </c>
      <c r="CF15" s="67">
        <v>0.000589099632948171</v>
      </c>
      <c r="CG15" s="67">
        <f>'Glad-id-output'!I13</f>
        <v>0.09533171279296949</v>
      </c>
      <c r="CH15" s="67">
        <f>(CE15*CG15+CE16*CG16+CE17*CG17+CE18*CG18+CE19*CG19+CE20*CG20+CE21*CG21+CE22*CG22+CE23*CG23+CE24*CG24+CE25*CG25+CE26*CG26+CE27*CG27+CE28*CG28+CE29*CG29)/SUM(CE15,CE16,CE17,CE18,CE19,CE20,CE21:CE29)</f>
        <v>0.932549616701201</v>
      </c>
    </row>
    <row r="16" ht="20.05" customHeight="1">
      <c r="A16" t="s" s="58">
        <v>1</v>
      </c>
      <c r="B16" s="59">
        <v>12</v>
      </c>
      <c r="C16" t="s" s="60">
        <v>178</v>
      </c>
      <c r="D16" s="61">
        <f>'Glad70-before-LQ'!D16*$CG16*D$98</f>
        <v>0.00591684658893083</v>
      </c>
      <c r="E16" s="62">
        <f>'Glad70-before-LQ'!E16*$CG16*E$98</f>
        <v>0.000673038386887467</v>
      </c>
      <c r="F16" s="62">
        <f>'Glad70-before-LQ'!F16*$CG16*F$98</f>
        <v>4.53730965769971e-05</v>
      </c>
      <c r="G16" s="62">
        <f>'Glad70-before-LQ'!G16*$CG16*G$98</f>
        <v>0.000299373050799282</v>
      </c>
      <c r="H16" s="62">
        <f>'Glad70-before-LQ'!H16*$CG16*H$98</f>
        <v>0.000957735632938352</v>
      </c>
      <c r="I16" s="62">
        <f>'Glad70-before-LQ'!I16*$CG16*I$98</f>
        <v>0.00661639134905859</v>
      </c>
      <c r="J16" s="62">
        <f>'Glad70-before-LQ'!J16*$CG16*J$98</f>
        <v>0.0863055965072111</v>
      </c>
      <c r="K16" s="63">
        <f>'Glad70-before-LQ'!K16*$CG16*K$98</f>
        <v>0.0124379434010842</v>
      </c>
      <c r="L16" s="62">
        <f>'Glad70-before-LQ'!L16*$CG16*L$98</f>
        <v>0.00191136722394562</v>
      </c>
      <c r="M16" s="62">
        <f>'Glad70-before-LQ'!M16*$CG16*M$98</f>
        <v>0.000757634799400104</v>
      </c>
      <c r="N16" s="62">
        <f>'Glad70-before-LQ'!N16*$CG16*N$98</f>
        <v>0.0123189391207982</v>
      </c>
      <c r="O16" s="62">
        <f>'Glad70-before-LQ'!O16*$CG16*O$98</f>
        <v>0.0624951608086233</v>
      </c>
      <c r="P16" s="62">
        <f>'Glad70-before-LQ'!P16*$CG16*P$98</f>
        <v>0.00101499817420025</v>
      </c>
      <c r="Q16" s="62">
        <f>'Glad70-before-LQ'!Q16*$CG16*Q$98</f>
        <v>0.00020174884012517</v>
      </c>
      <c r="R16" s="62">
        <f>'Glad70-before-LQ'!R16*$CG16*R$98</f>
        <v>0.000747943011145879</v>
      </c>
      <c r="S16" s="62">
        <f>'Glad70-before-LQ'!S16*$CG16*S$98</f>
        <v>0.000249836259601322</v>
      </c>
      <c r="T16" s="62">
        <f>'Glad70-before-LQ'!T16*$CG16*T$98</f>
        <v>0.0031738603892364</v>
      </c>
      <c r="U16" s="62">
        <f>'Glad70-before-LQ'!U16*$CG16*U$98</f>
        <v>0.0461251690474132</v>
      </c>
      <c r="V16" s="62">
        <f>'Glad70-before-LQ'!V16*$CG16*V$98</f>
        <v>0.00205217767210403</v>
      </c>
      <c r="W16" s="62">
        <f>'Glad70-before-LQ'!W16*$CG16*W$98</f>
        <v>0.0128055094062261</v>
      </c>
      <c r="X16" s="64">
        <f>'Glad70-before-LQ'!X16*$CG16*X$98</f>
        <v>0.00170840405229641</v>
      </c>
      <c r="Y16" s="62">
        <f>'Glad70-before-LQ'!Y16*$CG16*Y$98</f>
        <v>0.00708976701019979</v>
      </c>
      <c r="Z16" s="62">
        <f>'Glad70-before-LQ'!Z16*$CG16*Z$98</f>
        <v>0.00176644883923337</v>
      </c>
      <c r="AA16" s="62">
        <f>'Glad70-before-LQ'!AA16*$CG16*AA$98</f>
        <v>0.00204264954161548</v>
      </c>
      <c r="AB16" s="62">
        <f>'Glad70-before-LQ'!AB16*$CG16*AB$98</f>
        <v>0.000117934988294874</v>
      </c>
      <c r="AC16" s="65">
        <f>'Glad70-before-LQ'!AC16*$CG16*AC$98</f>
        <v>0.00476370494539701</v>
      </c>
      <c r="AD16" s="62">
        <f>'Glad70-before-LQ'!AD16*$CG16*AD$98</f>
        <v>0.0004954168713793261</v>
      </c>
      <c r="AE16" s="62">
        <f>'Glad70-before-LQ'!AE16*$CG16*AE$98</f>
        <v>0.00136419600809263</v>
      </c>
      <c r="AF16" s="62">
        <f>'Glad70-before-LQ'!AF16*$CG16*AF$98</f>
        <v>0.00145035798918452</v>
      </c>
      <c r="AG16" s="62">
        <f>'Glad70-before-LQ'!AG16*$CG16*AG$98</f>
        <v>0.00471301948258362</v>
      </c>
      <c r="AH16" s="62">
        <f>'Glad70-before-LQ'!AH16*$CG16*AH$98</f>
        <v>0.00395059140388615</v>
      </c>
      <c r="AI16" s="62">
        <f>'Glad70-before-LQ'!AI16*$CG16*AI$98</f>
        <v>0.009706889709192619</v>
      </c>
      <c r="AJ16" s="62">
        <f>'Glad70-before-LQ'!AJ16*$CG16*AJ$98</f>
        <v>0.0059601545381235</v>
      </c>
      <c r="AK16" s="62">
        <f>'Glad70-before-LQ'!AK16*$CG16*AK$98</f>
        <v>0.009585552722139829</v>
      </c>
      <c r="AL16" s="62">
        <f>'Glad70-before-LQ'!AL16*$CG16*AL$98</f>
        <v>0.172003701793172</v>
      </c>
      <c r="AM16" s="62">
        <f>'Glad70-before-LQ'!AM16*$CG16*AM$98</f>
        <v>0.596010801727014</v>
      </c>
      <c r="AN16" s="62">
        <f>'Glad70-before-LQ'!AN16*$CG16*AN$98</f>
        <v>0.00428224120680304</v>
      </c>
      <c r="AO16" s="62">
        <f>'Glad70-before-LQ'!AO16*$CG16*AO$98</f>
        <v>0.0068968773606527</v>
      </c>
      <c r="AP16" s="62">
        <f>'Glad70-before-LQ'!AP16*$CG16*AP$98</f>
        <v>0.0014971386955009</v>
      </c>
      <c r="AQ16" s="62">
        <f>'Glad70-before-LQ'!AQ16*$CG16*AQ$98</f>
        <v>0.00449600377992133</v>
      </c>
      <c r="AR16" s="62">
        <f>'Glad70-before-LQ'!AR16*$CG16*AR$98</f>
        <v>0.000489872714372982</v>
      </c>
      <c r="AS16" s="62">
        <f>'Glad70-before-LQ'!AS16*$CG16*AS$98</f>
        <v>0.00454386229976137</v>
      </c>
      <c r="AT16" s="62">
        <f>'Glad70-before-LQ'!AT16*$CG16*AT$98</f>
        <v>0.000100712277672513</v>
      </c>
      <c r="AU16" s="62">
        <f>'Glad70-before-LQ'!AU16*$CG16*AU$98</f>
        <v>7.40666347404334e-05</v>
      </c>
      <c r="AV16" s="62">
        <f>'Glad70-before-LQ'!AV16*$CG16*AV$98</f>
        <v>4.60574754746159e-05</v>
      </c>
      <c r="AW16" s="62">
        <f>'Glad70-before-LQ'!AW16*$CG16*AW$98</f>
        <v>0.000212008911754751</v>
      </c>
      <c r="AX16" s="62">
        <f>'Glad70-before-LQ'!AX16*$CG16*AX$98</f>
        <v>0.000855346035738757</v>
      </c>
      <c r="AY16" s="62">
        <f>'Glad70-before-LQ'!AY16*$CG16*AY$98</f>
        <v>1.28463761948239e-05</v>
      </c>
      <c r="AZ16" s="62">
        <f>'Glad70-before-LQ'!AZ16*$CG16*AZ$98</f>
        <v>0.00522975804506101</v>
      </c>
      <c r="BA16" s="62">
        <f>'Glad70-before-LQ'!BA16*$CG16*BA$98</f>
        <v>0.00421367491500871</v>
      </c>
      <c r="BB16" s="62">
        <f>'Glad70-before-LQ'!BB16*$CG16*BB$98</f>
        <v>0.000733176553372886</v>
      </c>
      <c r="BC16" s="62">
        <f>'Glad70-before-LQ'!BC16*$CG16*BC$98</f>
        <v>0.00351300813220712</v>
      </c>
      <c r="BD16" s="62">
        <f>'Glad70-before-LQ'!BD16*$CG16*BD$98</f>
        <v>0.00437851148334719</v>
      </c>
      <c r="BE16" s="62">
        <f>'Glad70-before-LQ'!BE16*$CG16*BE$98</f>
        <v>0.00978230695509232</v>
      </c>
      <c r="BF16" s="62">
        <f>'Glad70-before-LQ'!BF16*$CG16*BF$98</f>
        <v>0.0005577196262716891</v>
      </c>
      <c r="BG16" s="62">
        <f>'Glad70-before-LQ'!BG16*$CG16*BG$98</f>
        <v>0.00376217746709067</v>
      </c>
      <c r="BH16" s="62">
        <f>'Glad70-before-LQ'!BH16*$CG16*BH$98</f>
        <v>0.00116355701289217</v>
      </c>
      <c r="BI16" s="62">
        <f>'Glad70-before-LQ'!BI16*$CG16*BI$98</f>
        <v>0.0122924813855807</v>
      </c>
      <c r="BJ16" s="62">
        <f>'Glad70-before-LQ'!BJ16*$CG16*BJ$98</f>
        <v>0</v>
      </c>
      <c r="BK16" s="62">
        <f>'Glad70-before-LQ'!BK16*$CG16*BK$98</f>
        <v>0.00221613839371168</v>
      </c>
      <c r="BL16" s="62">
        <f>'Glad70-before-LQ'!BL16*$CG16*BL$98</f>
        <v>0.00279941385988576</v>
      </c>
      <c r="BM16" s="62">
        <f>'Glad70-before-LQ'!BM16*$CG16*BM$98</f>
        <v>0.0089128193155458</v>
      </c>
      <c r="BN16" s="62">
        <f>'Glad70-before-LQ'!BN16*$CG16*BN$98</f>
        <v>0.000835545137936369</v>
      </c>
      <c r="BO16" s="62">
        <f>'Glad70-before-LQ'!BO16*$CG16*BO$98</f>
        <v>0.0117796472432237</v>
      </c>
      <c r="BP16" s="62">
        <f>'Glad70-before-LQ'!BP16*$CG16*BP$98</f>
        <v>0.0155367346613188</v>
      </c>
      <c r="BQ16" s="62">
        <f>'Glad70-before-LQ'!BQ16*$CG16*BQ$98</f>
        <v>0.000250806244853033</v>
      </c>
      <c r="BR16" s="62">
        <f>'Glad70-before-LQ'!BR16*$CG16*BR$98</f>
        <v>0.0153148344085662</v>
      </c>
      <c r="BS16" s="62">
        <f>'Glad70-before-LQ'!BS16*$CG16*BS$98</f>
        <v>0.0373874233910538</v>
      </c>
      <c r="BT16" s="62">
        <f>'Glad70-before-LQ'!BT16*$CG16*BT$98</f>
        <v>0.0102325863806195</v>
      </c>
      <c r="BU16" s="62">
        <f>'Glad70-before-LQ'!BU16*$CG16*BU$98</f>
        <v>0.00513845460478552</v>
      </c>
      <c r="BV16" s="4">
        <f>SUM(D16:BU16)</f>
        <v>1.25937404337412</v>
      </c>
      <c r="BW16" s="66">
        <f>'Glad-base'!BW16*'Households'!$B$3/'Households'!$B$7</f>
        <v>29.1450175440989</v>
      </c>
      <c r="BX16" s="66">
        <f>'Glad-base'!BX16*'Households'!$B$3/'Households'!$B$7</f>
        <v>0.000973564665293512</v>
      </c>
      <c r="BY16" s="66">
        <f>'Glad-base'!BY16*'Businesses'!$B$4/'Businesses'!$C$4</f>
        <v>0.137828024792385</v>
      </c>
      <c r="BZ16" s="66">
        <f>'Glad-base'!BZ16*'Households'!$B$3/'Households'!$B$7</f>
        <v>0.0118347368589083</v>
      </c>
      <c r="CA16" s="66">
        <f>'Glad-base'!CA16*'Households'!$B$3/'Households'!$B$7</f>
        <v>0.055988476869207</v>
      </c>
      <c r="CB16" s="66">
        <f>'Glad-base'!CB16*'Glad-id-output'!B14/'Glad-id-output'!E14</f>
        <v>0.06572856718715619</v>
      </c>
      <c r="CC16" s="62">
        <f>'Exports'!D17</f>
        <v>4.3</v>
      </c>
      <c r="CD16" s="4">
        <f>SUM(BW16:CC16)</f>
        <v>33.7173709144719</v>
      </c>
      <c r="CE16" s="4">
        <f>SUM(CD16,BV16)</f>
        <v>34.976744957846</v>
      </c>
      <c r="CF16" s="67">
        <v>0.000956248004131119</v>
      </c>
      <c r="CG16" s="67">
        <f>'Glad-id-output'!I14</f>
        <v>0.154745912219399</v>
      </c>
      <c r="CH16" s="67"/>
    </row>
    <row r="17" ht="20.05" customHeight="1">
      <c r="A17" t="s" s="58">
        <v>1</v>
      </c>
      <c r="B17" s="59">
        <v>13</v>
      </c>
      <c r="C17" t="s" s="60">
        <v>101</v>
      </c>
      <c r="D17" s="61">
        <f>'Glad70-before-LQ'!D17*$CG17*D$98</f>
        <v>0.00404561690198635</v>
      </c>
      <c r="E17" s="62">
        <f>'Glad70-before-LQ'!E17*$CG17*E$98</f>
        <v>0.000977131991360348</v>
      </c>
      <c r="F17" s="62">
        <f>'Glad70-before-LQ'!F17*$CG17*F$98</f>
        <v>0.0001540065420231</v>
      </c>
      <c r="G17" s="62">
        <f>'Glad70-before-LQ'!G17*$CG17*G$98</f>
        <v>0.00115894494960565</v>
      </c>
      <c r="H17" s="62">
        <f>'Glad70-before-LQ'!H17*$CG17*H$98</f>
        <v>0.000612292208678685</v>
      </c>
      <c r="I17" s="62">
        <f>'Glad70-before-LQ'!I17*$CG17*I$98</f>
        <v>0.00739852915133419</v>
      </c>
      <c r="J17" s="62">
        <f>'Glad70-before-LQ'!J17*$CG17*J$98</f>
        <v>0.159421799264046</v>
      </c>
      <c r="K17" s="63">
        <f>'Glad70-before-LQ'!K17*$CG17*K$98</f>
        <v>0.00816539255184549</v>
      </c>
      <c r="L17" s="62">
        <f>'Glad70-before-LQ'!L17*$CG17*L$98</f>
        <v>0.00103873436329922</v>
      </c>
      <c r="M17" s="62">
        <f>'Glad70-before-LQ'!M17*$CG17*M$98</f>
        <v>0.000718849038482855</v>
      </c>
      <c r="N17" s="62">
        <f>'Glad70-before-LQ'!N17*$CG17*N$98</f>
        <v>0.00384397497883485</v>
      </c>
      <c r="O17" s="62">
        <f>'Glad70-before-LQ'!O17*$CG17*O$98</f>
        <v>0.000790310381558183</v>
      </c>
      <c r="P17" s="62">
        <f>'Glad70-before-LQ'!P17*$CG17*P$98</f>
        <v>0.0399468841194191</v>
      </c>
      <c r="Q17" s="62">
        <f>'Glad70-before-LQ'!Q17*$CG17*Q$98</f>
        <v>0.00041976125574234</v>
      </c>
      <c r="R17" s="62">
        <f>'Glad70-before-LQ'!R17*$CG17*R$98</f>
        <v>0.000920530622085537</v>
      </c>
      <c r="S17" s="62">
        <f>'Glad70-before-LQ'!S17*$CG17*S$98</f>
        <v>0.00175311000621062</v>
      </c>
      <c r="T17" s="62">
        <f>'Glad70-before-LQ'!T17*$CG17*T$98</f>
        <v>0.0018112297705677</v>
      </c>
      <c r="U17" s="62">
        <f>'Glad70-before-LQ'!U17*$CG17*U$98</f>
        <v>0.0733639171767651</v>
      </c>
      <c r="V17" s="62">
        <f>'Glad70-before-LQ'!V17*$CG17*V$98</f>
        <v>0.00838460327336466</v>
      </c>
      <c r="W17" s="62">
        <f>'Glad70-before-LQ'!W17*$CG17*W$98</f>
        <v>0.0204073663316948</v>
      </c>
      <c r="X17" s="64">
        <f>'Glad70-before-LQ'!X17*$CG17*X$98</f>
        <v>0.00211607797972864</v>
      </c>
      <c r="Y17" s="62">
        <f>'Glad70-before-LQ'!Y17*$CG17*Y$98</f>
        <v>0.0241950129352277</v>
      </c>
      <c r="Z17" s="62">
        <f>'Glad70-before-LQ'!Z17*$CG17*Z$98</f>
        <v>0.00822940776651418</v>
      </c>
      <c r="AA17" s="62">
        <f>'Glad70-before-LQ'!AA17*$CG17*AA$98</f>
        <v>0.00852454847939846</v>
      </c>
      <c r="AB17" s="62">
        <f>'Glad70-before-LQ'!AB17*$CG17*AB$98</f>
        <v>0.00288493693477012</v>
      </c>
      <c r="AC17" s="65">
        <f>'Glad70-before-LQ'!AC17*$CG17*AC$98</f>
        <v>0.00479270011650557</v>
      </c>
      <c r="AD17" s="62">
        <f>'Glad70-before-LQ'!AD17*$CG17*AD$98</f>
        <v>0.000360375311350754</v>
      </c>
      <c r="AE17" s="62">
        <f>'Glad70-before-LQ'!AE17*$CG17*AE$98</f>
        <v>0.00247823524992609</v>
      </c>
      <c r="AF17" s="62">
        <f>'Glad70-before-LQ'!AF17*$CG17*AF$98</f>
        <v>0.00788185242180115</v>
      </c>
      <c r="AG17" s="62">
        <f>'Glad70-before-LQ'!AG17*$CG17*AG$98</f>
        <v>0.0951701371023491</v>
      </c>
      <c r="AH17" s="62">
        <f>'Glad70-before-LQ'!AH17*$CG17*AH$98</f>
        <v>0.010375020277144</v>
      </c>
      <c r="AI17" s="62">
        <f>'Glad70-before-LQ'!AI17*$CG17*AI$98</f>
        <v>0.0908821377329888</v>
      </c>
      <c r="AJ17" s="62">
        <f>'Glad70-before-LQ'!AJ17*$CG17*AJ$98</f>
        <v>0.0315056010650815</v>
      </c>
      <c r="AK17" s="62">
        <f>'Glad70-before-LQ'!AK17*$CG17*AK$98</f>
        <v>0.016715974813573</v>
      </c>
      <c r="AL17" s="62">
        <f>'Glad70-before-LQ'!AL17*$CG17*AL$98</f>
        <v>0.00473794471324169</v>
      </c>
      <c r="AM17" s="62">
        <f>'Glad70-before-LQ'!AM17*$CG17*AM$98</f>
        <v>0.0104925604955319</v>
      </c>
      <c r="AN17" s="62">
        <f>'Glad70-before-LQ'!AN17*$CG17*AN$98</f>
        <v>0.0168940156293522</v>
      </c>
      <c r="AO17" s="62">
        <f>'Glad70-before-LQ'!AO17*$CG17*AO$98</f>
        <v>0.00676739289135111</v>
      </c>
      <c r="AP17" s="62">
        <f>'Glad70-before-LQ'!AP17*$CG17*AP$98</f>
        <v>0.00721372259176917</v>
      </c>
      <c r="AQ17" s="62">
        <f>'Glad70-before-LQ'!AQ17*$CG17*AQ$98</f>
        <v>0.000933626364201732</v>
      </c>
      <c r="AR17" s="62">
        <f>'Glad70-before-LQ'!AR17*$CG17*AR$98</f>
        <v>0.00108694747441386</v>
      </c>
      <c r="AS17" s="62">
        <f>'Glad70-before-LQ'!AS17*$CG17*AS$98</f>
        <v>0.00245180793905455</v>
      </c>
      <c r="AT17" s="62">
        <f>'Glad70-before-LQ'!AT17*$CG17*AT$98</f>
        <v>0.000352892010725976</v>
      </c>
      <c r="AU17" s="62">
        <f>'Glad70-before-LQ'!AU17*$CG17*AU$98</f>
        <v>0.00034545878237215</v>
      </c>
      <c r="AV17" s="62">
        <f>'Glad70-before-LQ'!AV17*$CG17*AV$98</f>
        <v>0.00010490084692789</v>
      </c>
      <c r="AW17" s="62">
        <f>'Glad70-before-LQ'!AW17*$CG17*AW$98</f>
        <v>0.000135775019900455</v>
      </c>
      <c r="AX17" s="62">
        <f>'Glad70-before-LQ'!AX17*$CG17*AX$98</f>
        <v>0.000930090620398823</v>
      </c>
      <c r="AY17" s="62">
        <f>'Glad70-before-LQ'!AY17*$CG17*AY$98</f>
        <v>2.95714262784853e-05</v>
      </c>
      <c r="AZ17" s="62">
        <f>'Glad70-before-LQ'!AZ17*$CG17*AZ$98</f>
        <v>0.000646176048388069</v>
      </c>
      <c r="BA17" s="62">
        <f>'Glad70-before-LQ'!BA17*$CG17*BA$98</f>
        <v>0.000690272661245997</v>
      </c>
      <c r="BB17" s="62">
        <f>'Glad70-before-LQ'!BB17*$CG17*BB$98</f>
        <v>0.000440585017804904</v>
      </c>
      <c r="BC17" s="62">
        <f>'Glad70-before-LQ'!BC17*$CG17*BC$98</f>
        <v>0.00245129129231941</v>
      </c>
      <c r="BD17" s="62">
        <f>'Glad70-before-LQ'!BD17*$CG17*BD$98</f>
        <v>0.00140511875898039</v>
      </c>
      <c r="BE17" s="62">
        <f>'Glad70-before-LQ'!BE17*$CG17*BE$98</f>
        <v>0.00750883208382496</v>
      </c>
      <c r="BF17" s="62">
        <f>'Glad70-before-LQ'!BF17*$CG17*BF$98</f>
        <v>0.000355075765674243</v>
      </c>
      <c r="BG17" s="62">
        <f>'Glad70-before-LQ'!BG17*$CG17*BG$98</f>
        <v>0.00319024233796618</v>
      </c>
      <c r="BH17" s="62">
        <f>'Glad70-before-LQ'!BH17*$CG17*BH$98</f>
        <v>0.00115586656195542</v>
      </c>
      <c r="BI17" s="62">
        <f>'Glad70-before-LQ'!BI17*$CG17*BI$98</f>
        <v>0.00243030923907242</v>
      </c>
      <c r="BJ17" s="62">
        <f>'Glad70-before-LQ'!BJ17*$CG17*BJ$98</f>
        <v>0</v>
      </c>
      <c r="BK17" s="62">
        <f>'Glad70-before-LQ'!BK17*$CG17*BK$98</f>
        <v>0.00310126860137848</v>
      </c>
      <c r="BL17" s="62">
        <f>'Glad70-before-LQ'!BL17*$CG17*BL$98</f>
        <v>0.0205459055497902</v>
      </c>
      <c r="BM17" s="62">
        <f>'Glad70-before-LQ'!BM17*$CG17*BM$98</f>
        <v>0.00873900796621011</v>
      </c>
      <c r="BN17" s="62">
        <f>'Glad70-before-LQ'!BN17*$CG17*BN$98</f>
        <v>0.000870370395436884</v>
      </c>
      <c r="BO17" s="62">
        <f>'Glad70-before-LQ'!BO17*$CG17*BO$98</f>
        <v>0.0235338761609238</v>
      </c>
      <c r="BP17" s="62">
        <f>'Glad70-before-LQ'!BP17*$CG17*BP$98</f>
        <v>0.0118320230340713</v>
      </c>
      <c r="BQ17" s="62">
        <f>'Glad70-before-LQ'!BQ17*$CG17*BQ$98</f>
        <v>0.000802323416703115</v>
      </c>
      <c r="BR17" s="62">
        <f>'Glad70-before-LQ'!BR17*$CG17*BR$98</f>
        <v>0.0135771573513916</v>
      </c>
      <c r="BS17" s="62">
        <f>'Glad70-before-LQ'!BS17*$CG17*BS$98</f>
        <v>0.00455568359131843</v>
      </c>
      <c r="BT17" s="62">
        <f>'Glad70-before-LQ'!BT17*$CG17*BT$98</f>
        <v>0.0223698128760079</v>
      </c>
      <c r="BU17" s="62">
        <f>'Glad70-before-LQ'!BU17*$CG17*BU$98</f>
        <v>0.008605113596461539</v>
      </c>
      <c r="BV17" s="4">
        <f>SUM(D17:BU17)</f>
        <v>0.832728022177709</v>
      </c>
      <c r="BW17" s="66">
        <f>'Glad-base'!BW17*'Households'!$B$3/'Households'!$B$7</f>
        <v>4.1277729676931</v>
      </c>
      <c r="BX17" s="66">
        <f>'Glad-base'!BX17*'Households'!$B$3/'Households'!$B$7</f>
        <v>4.26923480947477e-05</v>
      </c>
      <c r="BY17" s="66">
        <f>'Glad-base'!BY17*'Businesses'!$B$4/'Businesses'!$C$4</f>
        <v>0.702448129050777</v>
      </c>
      <c r="BZ17" s="66">
        <f>'Glad-base'!BZ17*'Households'!$B$3/'Households'!$B$7</f>
        <v>0.06995126307929971</v>
      </c>
      <c r="CA17" s="66">
        <f>'Glad-base'!CA17*'Households'!$B$3/'Households'!$B$7</f>
        <v>0.678231838733265</v>
      </c>
      <c r="CB17" s="66">
        <f>'Glad-base'!CB17*'Glad-id-output'!B15/'Glad-id-output'!E15</f>
        <v>0.0163820445550065</v>
      </c>
      <c r="CC17" s="62">
        <f>'Exports'!D18</f>
        <v>1</v>
      </c>
      <c r="CD17" s="4">
        <f>SUM(BW17:CC17)</f>
        <v>6.59482893545954</v>
      </c>
      <c r="CE17" s="4">
        <f>SUM(CD17,BV17)</f>
        <v>7.42755695763725</v>
      </c>
      <c r="CF17" s="67">
        <v>0.000808937922750958</v>
      </c>
      <c r="CG17" s="67">
        <f>'Glad-id-output'!I15</f>
        <v>0.130907292087585</v>
      </c>
      <c r="CH17" s="67"/>
    </row>
    <row r="18" ht="20.05" customHeight="1">
      <c r="A18" t="s" s="58">
        <v>1</v>
      </c>
      <c r="B18" s="59">
        <v>14</v>
      </c>
      <c r="C18" t="s" s="60">
        <v>179</v>
      </c>
      <c r="D18" s="61">
        <f>'Glad70-before-LQ'!D18*$CG18*D$98</f>
        <v>0.00292504940503587</v>
      </c>
      <c r="E18" s="62">
        <f>'Glad70-before-LQ'!E18*$CG18*E$98</f>
        <v>0.000421170933058435</v>
      </c>
      <c r="F18" s="62">
        <f>'Glad70-before-LQ'!F18*$CG18*F$98</f>
        <v>3.08425587952522e-05</v>
      </c>
      <c r="G18" s="62">
        <f>'Glad70-before-LQ'!G18*$CG18*G$98</f>
        <v>0.000471000258700252</v>
      </c>
      <c r="H18" s="62">
        <f>'Glad70-before-LQ'!H18*$CG18*H$98</f>
        <v>0.000331589524519534</v>
      </c>
      <c r="I18" s="62">
        <f>'Glad70-before-LQ'!I18*$CG18*I$98</f>
        <v>0.0029084637480844</v>
      </c>
      <c r="J18" s="62">
        <f>'Glad70-before-LQ'!J18*$CG18*J$98</f>
        <v>0.0254809782131045</v>
      </c>
      <c r="K18" s="63">
        <f>'Glad70-before-LQ'!K18*$CG18*K$98</f>
        <v>0.00881098592484345</v>
      </c>
      <c r="L18" s="62">
        <f>'Glad70-before-LQ'!L18*$CG18*L$98</f>
        <v>0.000970719167367846</v>
      </c>
      <c r="M18" s="62">
        <f>'Glad70-before-LQ'!M18*$CG18*M$98</f>
        <v>0.000701120971920537</v>
      </c>
      <c r="N18" s="62">
        <f>'Glad70-before-LQ'!N18*$CG18*N$98</f>
        <v>0.000645118286027273</v>
      </c>
      <c r="O18" s="62">
        <f>'Glad70-before-LQ'!O18*$CG18*O$98</f>
        <v>0.000228237523055411</v>
      </c>
      <c r="P18" s="62">
        <f>'Glad70-before-LQ'!P18*$CG18*P$98</f>
        <v>0.00116827221098721</v>
      </c>
      <c r="Q18" s="62">
        <f>'Glad70-before-LQ'!Q18*$CG18*Q$98</f>
        <v>0.027244437613848</v>
      </c>
      <c r="R18" s="62">
        <f>'Glad70-before-LQ'!R18*$CG18*R$98</f>
        <v>0.0269949164239739</v>
      </c>
      <c r="S18" s="62">
        <f>'Glad70-before-LQ'!S18*$CG18*S$98</f>
        <v>5.02875856874607e-05</v>
      </c>
      <c r="T18" s="62">
        <f>'Glad70-before-LQ'!T18*$CG18*T$98</f>
        <v>0.00646900689357631</v>
      </c>
      <c r="U18" s="62">
        <f>'Glad70-before-LQ'!U18*$CG18*U$98</f>
        <v>0.00509906773220675</v>
      </c>
      <c r="V18" s="62">
        <f>'Glad70-before-LQ'!V18*$CG18*V$98</f>
        <v>0.00205359593823205</v>
      </c>
      <c r="W18" s="62">
        <f>'Glad70-before-LQ'!W18*$CG18*W$98</f>
        <v>0.0419016746171501</v>
      </c>
      <c r="X18" s="64">
        <f>'Glad70-before-LQ'!X18*$CG18*X$98</f>
        <v>0.00209158074453706</v>
      </c>
      <c r="Y18" s="62">
        <f>'Glad70-before-LQ'!Y18*$CG18*Y$98</f>
        <v>0.08520271487182771</v>
      </c>
      <c r="Z18" s="62">
        <f>'Glad70-before-LQ'!Z18*$CG18*Z$98</f>
        <v>0.00924379355989707</v>
      </c>
      <c r="AA18" s="62">
        <f>'Glad70-before-LQ'!AA18*$CG18*AA$98</f>
        <v>0.00547330974761031</v>
      </c>
      <c r="AB18" s="62">
        <f>'Glad70-before-LQ'!AB18*$CG18*AB$98</f>
        <v>0.0220340222090162</v>
      </c>
      <c r="AC18" s="65">
        <f>'Glad70-before-LQ'!AC18*$CG18*AC$98</f>
        <v>0.0029630515885134</v>
      </c>
      <c r="AD18" s="62">
        <f>'Glad70-before-LQ'!AD18*$CG18*AD$98</f>
        <v>0.000200117807644901</v>
      </c>
      <c r="AE18" s="62">
        <f>'Glad70-before-LQ'!AE18*$CG18*AE$98</f>
        <v>0.00418109687713236</v>
      </c>
      <c r="AF18" s="62">
        <f>'Glad70-before-LQ'!AF18*$CG18*AF$98</f>
        <v>0.00684167928296248</v>
      </c>
      <c r="AG18" s="62">
        <f>'Glad70-before-LQ'!AG18*$CG18*AG$98</f>
        <v>0.849722030931558</v>
      </c>
      <c r="AH18" s="62">
        <f>'Glad70-before-LQ'!AH18*$CG18*AH$98</f>
        <v>0.112577525627273</v>
      </c>
      <c r="AI18" s="62">
        <f>'Glad70-before-LQ'!AI18*$CG18*AI$98</f>
        <v>0.698581014656474</v>
      </c>
      <c r="AJ18" s="62">
        <f>'Glad70-before-LQ'!AJ18*$CG18*AJ$98</f>
        <v>0.0135353733164717</v>
      </c>
      <c r="AK18" s="62">
        <f>'Glad70-before-LQ'!AK18*$CG18*AK$98</f>
        <v>0.0145083120112363</v>
      </c>
      <c r="AL18" s="62">
        <f>'Glad70-before-LQ'!AL18*$CG18*AL$98</f>
        <v>0.00193446650211822</v>
      </c>
      <c r="AM18" s="62">
        <f>'Glad70-before-LQ'!AM18*$CG18*AM$98</f>
        <v>0.00330658035240429</v>
      </c>
      <c r="AN18" s="62">
        <f>'Glad70-before-LQ'!AN18*$CG18*AN$98</f>
        <v>0.00578326213931514</v>
      </c>
      <c r="AO18" s="62">
        <f>'Glad70-before-LQ'!AO18*$CG18*AO$98</f>
        <v>0.00594398933432004</v>
      </c>
      <c r="AP18" s="62">
        <f>'Glad70-before-LQ'!AP18*$CG18*AP$98</f>
        <v>0.00120491896101433</v>
      </c>
      <c r="AQ18" s="62">
        <f>'Glad70-before-LQ'!AQ18*$CG18*AQ$98</f>
        <v>0.000175333132131186</v>
      </c>
      <c r="AR18" s="62">
        <f>'Glad70-before-LQ'!AR18*$CG18*AR$98</f>
        <v>0.000452574918677612</v>
      </c>
      <c r="AS18" s="62">
        <f>'Glad70-before-LQ'!AS18*$CG18*AS$98</f>
        <v>0.00961363993832927</v>
      </c>
      <c r="AT18" s="62">
        <f>'Glad70-before-LQ'!AT18*$CG18*AT$98</f>
        <v>3.301027491981e-05</v>
      </c>
      <c r="AU18" s="62">
        <f>'Glad70-before-LQ'!AU18*$CG18*AU$98</f>
        <v>0.000210177862301687</v>
      </c>
      <c r="AV18" s="62">
        <f>'Glad70-before-LQ'!AV18*$CG18*AV$98</f>
        <v>3.12847624387253e-05</v>
      </c>
      <c r="AW18" s="62">
        <f>'Glad70-before-LQ'!AW18*$CG18*AW$98</f>
        <v>2.93346377698903e-05</v>
      </c>
      <c r="AX18" s="62">
        <f>'Glad70-before-LQ'!AX18*$CG18*AX$98</f>
        <v>0.000318273411263605</v>
      </c>
      <c r="AY18" s="62">
        <f>'Glad70-before-LQ'!AY18*$CG18*AY$98</f>
        <v>0.000132872130276457</v>
      </c>
      <c r="AZ18" s="62">
        <f>'Glad70-before-LQ'!AZ18*$CG18*AZ$98</f>
        <v>0.000104540707673581</v>
      </c>
      <c r="BA18" s="62">
        <f>'Glad70-before-LQ'!BA18*$CG18*BA$98</f>
        <v>0.000145450433347508</v>
      </c>
      <c r="BB18" s="62">
        <f>'Glad70-before-LQ'!BB18*$CG18*BB$98</f>
        <v>4.56726849399027e-05</v>
      </c>
      <c r="BC18" s="62">
        <f>'Glad70-before-LQ'!BC18*$CG18*BC$98</f>
        <v>0.00312031057328495</v>
      </c>
      <c r="BD18" s="62">
        <f>'Glad70-before-LQ'!BD18*$CG18*BD$98</f>
        <v>0.00472315105302861</v>
      </c>
      <c r="BE18" s="62">
        <f>'Glad70-before-LQ'!BE18*$CG18*BE$98</f>
        <v>0.00176085741048694</v>
      </c>
      <c r="BF18" s="62">
        <f>'Glad70-before-LQ'!BF18*$CG18*BF$98</f>
        <v>9.03210670005441e-05</v>
      </c>
      <c r="BG18" s="62">
        <f>'Glad70-before-LQ'!BG18*$CG18*BG$98</f>
        <v>0.00046139533318087</v>
      </c>
      <c r="BH18" s="62">
        <f>'Glad70-before-LQ'!BH18*$CG18*BH$98</f>
        <v>0.000217185179269559</v>
      </c>
      <c r="BI18" s="62">
        <f>'Glad70-before-LQ'!BI18*$CG18*BI$98</f>
        <v>0.0035954439049101</v>
      </c>
      <c r="BJ18" s="62">
        <f>'Glad70-before-LQ'!BJ18*$CG18*BJ$98</f>
        <v>0</v>
      </c>
      <c r="BK18" s="62">
        <f>'Glad70-before-LQ'!BK18*$CG18*BK$98</f>
        <v>0.0009454889461484399</v>
      </c>
      <c r="BL18" s="62">
        <f>'Glad70-before-LQ'!BL18*$CG18*BL$98</f>
        <v>0.016595386493709</v>
      </c>
      <c r="BM18" s="62">
        <f>'Glad70-before-LQ'!BM18*$CG18*BM$98</f>
        <v>0.0159915718975352</v>
      </c>
      <c r="BN18" s="62">
        <f>'Glad70-before-LQ'!BN18*$CG18*BN$98</f>
        <v>0.00452465780084462</v>
      </c>
      <c r="BO18" s="62">
        <f>'Glad70-before-LQ'!BO18*$CG18*BO$98</f>
        <v>0.00391150964681153</v>
      </c>
      <c r="BP18" s="62">
        <f>'Glad70-before-LQ'!BP18*$CG18*BP$98</f>
        <v>0.00122519829041452</v>
      </c>
      <c r="BQ18" s="62">
        <f>'Glad70-before-LQ'!BQ18*$CG18*BQ$98</f>
        <v>0.0009935498712634299</v>
      </c>
      <c r="BR18" s="62">
        <f>'Glad70-before-LQ'!BR18*$CG18*BR$98</f>
        <v>0.000419967055089506</v>
      </c>
      <c r="BS18" s="62">
        <f>'Glad70-before-LQ'!BS18*$CG18*BS$98</f>
        <v>0.000213491940554819</v>
      </c>
      <c r="BT18" s="62">
        <f>'Glad70-before-LQ'!BT18*$CG18*BT$98</f>
        <v>0.0291125464290618</v>
      </c>
      <c r="BU18" s="62">
        <f>'Glad70-before-LQ'!BU18*$CG18*BU$98</f>
        <v>0.000795453236035715</v>
      </c>
      <c r="BV18" s="4">
        <f>SUM(D18:BU18)</f>
        <v>2.1002250270742</v>
      </c>
      <c r="BW18" s="66">
        <f>'Glad-base'!BW18*'Households'!$B$3/'Households'!$B$7</f>
        <v>0.845177728300721</v>
      </c>
      <c r="BX18" s="66">
        <f>'Glad-base'!BX18*'Households'!$B$3/'Households'!$B$7</f>
        <v>0.000294666766220391</v>
      </c>
      <c r="BY18" s="66">
        <f>'Glad-base'!BY18*'Businesses'!$B$4/'Businesses'!$C$4</f>
        <v>0.332302909620969</v>
      </c>
      <c r="BZ18" s="66">
        <f>'Glad-base'!BZ18*'Households'!$B$3/'Households'!$B$7</f>
        <v>0.0373919288774459</v>
      </c>
      <c r="CA18" s="66">
        <f>'Glad-base'!CA18*'Households'!$B$3/'Households'!$B$7</f>
        <v>0.188465221390319</v>
      </c>
      <c r="CB18" s="66">
        <f>'Glad-base'!CB18*'Glad-id-output'!B16/'Glad-id-output'!E16</f>
        <v>0.00647510191049284</v>
      </c>
      <c r="CC18" s="62">
        <f>'Exports'!D19</f>
        <v>0</v>
      </c>
      <c r="CD18" s="4">
        <f>SUM(BW18:CC18)</f>
        <v>1.41010755686617</v>
      </c>
      <c r="CE18" s="4">
        <f>SUM(CD18,BV18)</f>
        <v>3.51033258394037</v>
      </c>
      <c r="CF18" s="67">
        <v>0.000611314272948031</v>
      </c>
      <c r="CG18" s="67">
        <f>'Glad-id-output'!I16</f>
        <v>0.0989266219761024</v>
      </c>
      <c r="CH18" s="67"/>
    </row>
    <row r="19" ht="20.05" customHeight="1">
      <c r="A19" t="s" s="58">
        <v>1</v>
      </c>
      <c r="B19" s="59">
        <v>15</v>
      </c>
      <c r="C19" t="s" s="60">
        <v>180</v>
      </c>
      <c r="D19" s="61">
        <f>'Glad70-before-LQ'!D19*$CG19*D$98</f>
        <v>0.00181389919806503</v>
      </c>
      <c r="E19" s="62">
        <f>'Glad70-before-LQ'!E19*$CG19*E$98</f>
        <v>3.66433902974976e-05</v>
      </c>
      <c r="F19" s="62">
        <f>'Glad70-before-LQ'!F19*$CG19*F$98</f>
        <v>8.654813928342529e-06</v>
      </c>
      <c r="G19" s="62">
        <f>'Glad70-before-LQ'!G19*$CG19*G$98</f>
        <v>5.20879358625384e-05</v>
      </c>
      <c r="H19" s="62">
        <f>'Glad70-before-LQ'!H19*$CG19*H$98</f>
        <v>3.80663820203069e-05</v>
      </c>
      <c r="I19" s="62">
        <f>'Glad70-before-LQ'!I19*$CG19*I$98</f>
        <v>0.00131039445560141</v>
      </c>
      <c r="J19" s="62">
        <f>'Glad70-before-LQ'!J19*$CG19*J$98</f>
        <v>0.0218320873740089</v>
      </c>
      <c r="K19" s="63">
        <f>'Glad70-before-LQ'!K19*$CG19*K$98</f>
        <v>0.00254711274288921</v>
      </c>
      <c r="L19" s="62">
        <f>'Glad70-before-LQ'!L19*$CG19*L$98</f>
        <v>0.000289397030051556</v>
      </c>
      <c r="M19" s="62">
        <f>'Glad70-before-LQ'!M19*$CG19*M$98</f>
        <v>0.000934542297050057</v>
      </c>
      <c r="N19" s="62">
        <f>'Glad70-before-LQ'!N19*$CG19*N$98</f>
        <v>0.0122105878193383</v>
      </c>
      <c r="O19" s="62">
        <f>'Glad70-before-LQ'!O19*$CG19*O$98</f>
        <v>0.0113450704417077</v>
      </c>
      <c r="P19" s="62">
        <f>'Glad70-before-LQ'!P19*$CG19*P$98</f>
        <v>0.000217335473766311</v>
      </c>
      <c r="Q19" s="62">
        <f>'Glad70-before-LQ'!Q19*$CG19*Q$98</f>
        <v>0.000143728876691513</v>
      </c>
      <c r="R19" s="62">
        <f>'Glad70-before-LQ'!R19*$CG19*R$98</f>
        <v>0.0114854551845225</v>
      </c>
      <c r="S19" s="62">
        <f>'Glad70-before-LQ'!S19*$CG19*S$98</f>
        <v>0.00357277691132446</v>
      </c>
      <c r="T19" s="62">
        <f>'Glad70-before-LQ'!T19*$CG19*T$98</f>
        <v>0.00238687794569158</v>
      </c>
      <c r="U19" s="62">
        <f>'Glad70-before-LQ'!U19*$CG19*U$98</f>
        <v>0.170505909727672</v>
      </c>
      <c r="V19" s="62">
        <f>'Glad70-before-LQ'!V19*$CG19*V$98</f>
        <v>0.00242223636236364</v>
      </c>
      <c r="W19" s="62">
        <f>'Glad70-before-LQ'!W19*$CG19*W$98</f>
        <v>0.0339266220929611</v>
      </c>
      <c r="X19" s="64">
        <f>'Glad70-before-LQ'!X19*$CG19*X$98</f>
        <v>0.000363468820115946</v>
      </c>
      <c r="Y19" s="62">
        <f>'Glad70-before-LQ'!Y19*$CG19*Y$98</f>
        <v>0.008097771365426949</v>
      </c>
      <c r="Z19" s="62">
        <f>'Glad70-before-LQ'!Z19*$CG19*Z$98</f>
        <v>0.000859150430672165</v>
      </c>
      <c r="AA19" s="62">
        <f>'Glad70-before-LQ'!AA19*$CG19*AA$98</f>
        <v>0.00372957726574285</v>
      </c>
      <c r="AB19" s="62">
        <f>'Glad70-before-LQ'!AB19*$CG19*AB$98</f>
        <v>7.012601951748461e-05</v>
      </c>
      <c r="AC19" s="65">
        <f>'Glad70-before-LQ'!AC19*$CG19*AC$98</f>
        <v>0.00652482119312389</v>
      </c>
      <c r="AD19" s="62">
        <f>'Glad70-before-LQ'!AD19*$CG19*AD$98</f>
        <v>0.00112738964908659</v>
      </c>
      <c r="AE19" s="62">
        <f>'Glad70-before-LQ'!AE19*$CG19*AE$98</f>
        <v>0.00036044868233762</v>
      </c>
      <c r="AF19" s="62">
        <f>'Glad70-before-LQ'!AF19*$CG19*AF$98</f>
        <v>0.00411053582016014</v>
      </c>
      <c r="AG19" s="62">
        <f>'Glad70-before-LQ'!AG19*$CG19*AG$98</f>
        <v>0.0150542954786578</v>
      </c>
      <c r="AH19" s="62">
        <f>'Glad70-before-LQ'!AH19*$CG19*AH$98</f>
        <v>0.0100193436917964</v>
      </c>
      <c r="AI19" s="62">
        <f>'Glad70-before-LQ'!AI19*$CG19*AI$98</f>
        <v>0.00807252854736301</v>
      </c>
      <c r="AJ19" s="62">
        <f>'Glad70-before-LQ'!AJ19*$CG19*AJ$98</f>
        <v>0.0445594948707969</v>
      </c>
      <c r="AK19" s="62">
        <f>'Glad70-before-LQ'!AK19*$CG19*AK$98</f>
        <v>0.0409560012480119</v>
      </c>
      <c r="AL19" s="62">
        <f>'Glad70-before-LQ'!AL19*$CG19*AL$98</f>
        <v>0.00250324687347443</v>
      </c>
      <c r="AM19" s="62">
        <f>'Glad70-before-LQ'!AM19*$CG19*AM$98</f>
        <v>0.0058813156607078</v>
      </c>
      <c r="AN19" s="62">
        <f>'Glad70-before-LQ'!AN19*$CG19*AN$98</f>
        <v>0.0030199590869633</v>
      </c>
      <c r="AO19" s="62">
        <f>'Glad70-before-LQ'!AO19*$CG19*AO$98</f>
        <v>0.0027700739444365</v>
      </c>
      <c r="AP19" s="62">
        <f>'Glad70-before-LQ'!AP19*$CG19*AP$98</f>
        <v>0.00585980926132308</v>
      </c>
      <c r="AQ19" s="62">
        <f>'Glad70-before-LQ'!AQ19*$CG19*AQ$98</f>
        <v>0.00100342136733756</v>
      </c>
      <c r="AR19" s="62">
        <f>'Glad70-before-LQ'!AR19*$CG19*AR$98</f>
        <v>0.00134832657953637</v>
      </c>
      <c r="AS19" s="62">
        <f>'Glad70-before-LQ'!AS19*$CG19*AS$98</f>
        <v>0.000646718826657631</v>
      </c>
      <c r="AT19" s="62">
        <f>'Glad70-before-LQ'!AT19*$CG19*AT$98</f>
        <v>0.01702189841093</v>
      </c>
      <c r="AU19" s="62">
        <f>'Glad70-before-LQ'!AU19*$CG19*AU$98</f>
        <v>0.000119477762709882</v>
      </c>
      <c r="AV19" s="62">
        <f>'Glad70-before-LQ'!AV19*$CG19*AV$98</f>
        <v>4.02064287388571e-05</v>
      </c>
      <c r="AW19" s="62">
        <f>'Glad70-before-LQ'!AW19*$CG19*AW$98</f>
        <v>2.60719511077909e-05</v>
      </c>
      <c r="AX19" s="62">
        <f>'Glad70-before-LQ'!AX19*$CG19*AX$98</f>
        <v>0.000868894852669789</v>
      </c>
      <c r="AY19" s="62">
        <f>'Glad70-before-LQ'!AY19*$CG19*AY$98</f>
        <v>3.00251868167742e-05</v>
      </c>
      <c r="AZ19" s="62">
        <f>'Glad70-before-LQ'!AZ19*$CG19*AZ$98</f>
        <v>0.000537389308102679</v>
      </c>
      <c r="BA19" s="62">
        <f>'Glad70-before-LQ'!BA19*$CG19*BA$98</f>
        <v>0.00118431804249459</v>
      </c>
      <c r="BB19" s="62">
        <f>'Glad70-before-LQ'!BB19*$CG19*BB$98</f>
        <v>0.00145244269704326</v>
      </c>
      <c r="BC19" s="62">
        <f>'Glad70-before-LQ'!BC19*$CG19*BC$98</f>
        <v>0.00232648148301019</v>
      </c>
      <c r="BD19" s="62">
        <f>'Glad70-before-LQ'!BD19*$CG19*BD$98</f>
        <v>0.000877171247923959</v>
      </c>
      <c r="BE19" s="62">
        <f>'Glad70-before-LQ'!BE19*$CG19*BE$98</f>
        <v>0.00579444031597414</v>
      </c>
      <c r="BF19" s="62">
        <f>'Glad70-before-LQ'!BF19*$CG19*BF$98</f>
        <v>0.000288793881373819</v>
      </c>
      <c r="BG19" s="62">
        <f>'Glad70-before-LQ'!BG19*$CG19*BG$98</f>
        <v>0.00349404083079807</v>
      </c>
      <c r="BH19" s="62">
        <f>'Glad70-before-LQ'!BH19*$CG19*BH$98</f>
        <v>0.000551294876974929</v>
      </c>
      <c r="BI19" s="62">
        <f>'Glad70-before-LQ'!BI19*$CG19*BI$98</f>
        <v>0.0102446131387363</v>
      </c>
      <c r="BJ19" s="62">
        <f>'Glad70-before-LQ'!BJ19*$CG19*BJ$98</f>
        <v>0</v>
      </c>
      <c r="BK19" s="62">
        <f>'Glad70-before-LQ'!BK19*$CG19*BK$98</f>
        <v>0.0020265971827042</v>
      </c>
      <c r="BL19" s="62">
        <f>'Glad70-before-LQ'!BL19*$CG19*BL$98</f>
        <v>0.00710942674777831</v>
      </c>
      <c r="BM19" s="62">
        <f>'Glad70-before-LQ'!BM19*$CG19*BM$98</f>
        <v>0.00452646281841868</v>
      </c>
      <c r="BN19" s="62">
        <f>'Glad70-before-LQ'!BN19*$CG19*BN$98</f>
        <v>0.000912769251741604</v>
      </c>
      <c r="BO19" s="62">
        <f>'Glad70-before-LQ'!BO19*$CG19*BO$98</f>
        <v>0.0178270241450792</v>
      </c>
      <c r="BP19" s="62">
        <f>'Glad70-before-LQ'!BP19*$CG19*BP$98</f>
        <v>0.00818567502372107</v>
      </c>
      <c r="BQ19" s="62">
        <f>'Glad70-before-LQ'!BQ19*$CG19*BQ$98</f>
        <v>0.000499382348973369</v>
      </c>
      <c r="BR19" s="62">
        <f>'Glad70-before-LQ'!BR19*$CG19*BR$98</f>
        <v>0.00023842404850094</v>
      </c>
      <c r="BS19" s="62">
        <f>'Glad70-before-LQ'!BS19*$CG19*BS$98</f>
        <v>0.000274689913664551</v>
      </c>
      <c r="BT19" s="62">
        <f>'Glad70-before-LQ'!BT19*$CG19*BT$98</f>
        <v>0.00382036637424836</v>
      </c>
      <c r="BU19" s="62">
        <f>'Glad70-before-LQ'!BU19*$CG19*BU$98</f>
        <v>0.00448906639447194</v>
      </c>
      <c r="BV19" s="4">
        <f>SUM(D19:BU19)</f>
        <v>0.5387847558037679</v>
      </c>
      <c r="BW19" s="66">
        <f>'Glad-base'!BW19*'Households'!$B$3/'Households'!$B$7</f>
        <v>5.85144607013388</v>
      </c>
      <c r="BX19" s="66">
        <f>'Glad-base'!BX19*'Households'!$B$3/'Households'!$B$7</f>
        <v>1.16433676622039e-05</v>
      </c>
      <c r="BY19" s="66">
        <f>'Glad-base'!BY19*'Businesses'!$B$4/'Businesses'!$C$4</f>
        <v>0.130469694344551</v>
      </c>
      <c r="BZ19" s="66">
        <f>'Glad-base'!BZ19*'Households'!$B$3/'Households'!$B$7</f>
        <v>0.00548372762100927</v>
      </c>
      <c r="CA19" s="66">
        <f>'Glad-base'!CA19*'Households'!$B$3/'Households'!$B$7</f>
        <v>0.0503647302883625</v>
      </c>
      <c r="CB19" s="66">
        <f>'Glad-base'!CB19*'Glad-id-output'!B17/'Glad-id-output'!E17</f>
        <v>0.0152497772695869</v>
      </c>
      <c r="CC19" s="62">
        <f>'Exports'!D20</f>
        <v>0.2</v>
      </c>
      <c r="CD19" s="4">
        <f>SUM(BW19:CC19)</f>
        <v>6.25302564302505</v>
      </c>
      <c r="CE19" s="4">
        <f>SUM(CD19,BV19)</f>
        <v>6.79181039882882</v>
      </c>
      <c r="CF19" s="67">
        <v>0.000178599981373646</v>
      </c>
      <c r="CG19" s="67">
        <f>'Glad-id-output'!I17</f>
        <v>0.0289021435031856</v>
      </c>
      <c r="CH19" s="67"/>
    </row>
    <row r="20" ht="20.05" customHeight="1">
      <c r="A20" t="s" s="58">
        <v>1</v>
      </c>
      <c r="B20" s="59">
        <v>16</v>
      </c>
      <c r="C20" t="s" s="60">
        <v>181</v>
      </c>
      <c r="D20" s="61">
        <f>'Glad70-before-LQ'!D20*$CG20*D$98</f>
        <v>0.026964864293266</v>
      </c>
      <c r="E20" s="62">
        <f>'Glad70-before-LQ'!E20*$CG20*E$98</f>
        <v>0.00106823917566064</v>
      </c>
      <c r="F20" s="62">
        <f>'Glad70-before-LQ'!F20*$CG20*F$98</f>
        <v>3.75947627485254e-05</v>
      </c>
      <c r="G20" s="62">
        <f>'Glad70-before-LQ'!G20*$CG20*G$98</f>
        <v>0.00164301467769008</v>
      </c>
      <c r="H20" s="62">
        <f>'Glad70-before-LQ'!H20*$CG20*H$98</f>
        <v>0.00216698783457671</v>
      </c>
      <c r="I20" s="62">
        <f>'Glad70-before-LQ'!I20*$CG20*I$98</f>
        <v>0.0103197517008186</v>
      </c>
      <c r="J20" s="62">
        <f>'Glad70-before-LQ'!J20*$CG20*J$98</f>
        <v>0.0950637430601364</v>
      </c>
      <c r="K20" s="63">
        <f>'Glad70-before-LQ'!K20*$CG20*K$98</f>
        <v>0.01091284443163</v>
      </c>
      <c r="L20" s="62">
        <f>'Glad70-before-LQ'!L20*$CG20*L$98</f>
        <v>0.00115841657302228</v>
      </c>
      <c r="M20" s="62">
        <f>'Glad70-before-LQ'!M20*$CG20*M$98</f>
        <v>0.00210161743891015</v>
      </c>
      <c r="N20" s="62">
        <f>'Glad70-before-LQ'!N20*$CG20*N$98</f>
        <v>0.00757655179365213</v>
      </c>
      <c r="O20" s="62">
        <f>'Glad70-before-LQ'!O20*$CG20*O$98</f>
        <v>0.00262897606140101</v>
      </c>
      <c r="P20" s="62">
        <f>'Glad70-before-LQ'!P20*$CG20*P$98</f>
        <v>0.000497610979515041</v>
      </c>
      <c r="Q20" s="62">
        <f>'Glad70-before-LQ'!Q20*$CG20*Q$98</f>
        <v>0.000332978558899545</v>
      </c>
      <c r="R20" s="62">
        <f>'Glad70-before-LQ'!R20*$CG20*R$98</f>
        <v>0.00702369418460633</v>
      </c>
      <c r="S20" s="62">
        <f>'Glad70-before-LQ'!S20*$CG20*S$98</f>
        <v>0.00643050497166931</v>
      </c>
      <c r="T20" s="62">
        <f>'Glad70-before-LQ'!T20*$CG20*T$98</f>
        <v>0.00655204977689783</v>
      </c>
      <c r="U20" s="62">
        <f>'Glad70-before-LQ'!U20*$CG20*U$98</f>
        <v>0.0489718281142725</v>
      </c>
      <c r="V20" s="62">
        <f>'Glad70-before-LQ'!V20*$CG20*V$98</f>
        <v>0.00194517856947275</v>
      </c>
      <c r="W20" s="62">
        <f>'Glad70-before-LQ'!W20*$CG20*W$98</f>
        <v>0.0337339301008743</v>
      </c>
      <c r="X20" s="64">
        <f>'Glad70-before-LQ'!X20*$CG20*X$98</f>
        <v>0.00107269984893189</v>
      </c>
      <c r="Y20" s="62">
        <f>'Glad70-before-LQ'!Y20*$CG20*Y$98</f>
        <v>0.0350372158597519</v>
      </c>
      <c r="Z20" s="62">
        <f>'Glad70-before-LQ'!Z20*$CG20*Z$98</f>
        <v>0.00397558126840835</v>
      </c>
      <c r="AA20" s="62">
        <f>'Glad70-before-LQ'!AA20*$CG20*AA$98</f>
        <v>0.0068944564377433</v>
      </c>
      <c r="AB20" s="62">
        <f>'Glad70-before-LQ'!AB20*$CG20*AB$98</f>
        <v>0.000390843997294143</v>
      </c>
      <c r="AC20" s="65">
        <f>'Glad70-before-LQ'!AC20*$CG20*AC$98</f>
        <v>0.0224619894700927</v>
      </c>
      <c r="AD20" s="62">
        <f>'Glad70-before-LQ'!AD20*$CG20*AD$98</f>
        <v>0.00538471172797354</v>
      </c>
      <c r="AE20" s="62">
        <f>'Glad70-before-LQ'!AE20*$CG20*AE$98</f>
        <v>0.00089822697223813</v>
      </c>
      <c r="AF20" s="62">
        <f>'Glad70-before-LQ'!AF20*$CG20*AF$98</f>
        <v>0.0114496822192527</v>
      </c>
      <c r="AG20" s="62">
        <f>'Glad70-before-LQ'!AG20*$CG20*AG$98</f>
        <v>0.0228919629989195</v>
      </c>
      <c r="AH20" s="62">
        <f>'Glad70-before-LQ'!AH20*$CG20*AH$98</f>
        <v>0.0147625026500014</v>
      </c>
      <c r="AI20" s="62">
        <f>'Glad70-before-LQ'!AI20*$CG20*AI$98</f>
        <v>0.0400705125261569</v>
      </c>
      <c r="AJ20" s="62">
        <f>'Glad70-before-LQ'!AJ20*$CG20*AJ$98</f>
        <v>0.0377551498698965</v>
      </c>
      <c r="AK20" s="62">
        <f>'Glad70-before-LQ'!AK20*$CG20*AK$98</f>
        <v>0.161174361467619</v>
      </c>
      <c r="AL20" s="62">
        <f>'Glad70-before-LQ'!AL20*$CG20*AL$98</f>
        <v>0.00650440089985281</v>
      </c>
      <c r="AM20" s="62">
        <f>'Glad70-before-LQ'!AM20*$CG20*AM$98</f>
        <v>0.0130956918060255</v>
      </c>
      <c r="AN20" s="62">
        <f>'Glad70-before-LQ'!AN20*$CG20*AN$98</f>
        <v>0.0207560946471934</v>
      </c>
      <c r="AO20" s="62">
        <f>'Glad70-before-LQ'!AO20*$CG20*AO$98</f>
        <v>0.00400997322635483</v>
      </c>
      <c r="AP20" s="62">
        <f>'Glad70-before-LQ'!AP20*$CG20*AP$98</f>
        <v>0.13942184687645</v>
      </c>
      <c r="AQ20" s="62">
        <f>'Glad70-before-LQ'!AQ20*$CG20*AQ$98</f>
        <v>0.0279122966687137</v>
      </c>
      <c r="AR20" s="62">
        <f>'Glad70-before-LQ'!AR20*$CG20*AR$98</f>
        <v>0.00526382537615314</v>
      </c>
      <c r="AS20" s="62">
        <f>'Glad70-before-LQ'!AS20*$CG20*AS$98</f>
        <v>0.0510498902817915</v>
      </c>
      <c r="AT20" s="62">
        <f>'Glad70-before-LQ'!AT20*$CG20*AT$98</f>
        <v>0.0277727194905824</v>
      </c>
      <c r="AU20" s="62">
        <f>'Glad70-before-LQ'!AU20*$CG20*AU$98</f>
        <v>0.00496541272021527</v>
      </c>
      <c r="AV20" s="62">
        <f>'Glad70-before-LQ'!AV20*$CG20*AV$98</f>
        <v>0.0020205832941655</v>
      </c>
      <c r="AW20" s="62">
        <f>'Glad70-before-LQ'!AW20*$CG20*AW$98</f>
        <v>0.000191692846943641</v>
      </c>
      <c r="AX20" s="62">
        <f>'Glad70-before-LQ'!AX20*$CG20*AX$98</f>
        <v>0.00701543454623716</v>
      </c>
      <c r="AY20" s="62">
        <f>'Glad70-before-LQ'!AY20*$CG20*AY$98</f>
        <v>0.00020288932998973</v>
      </c>
      <c r="AZ20" s="62">
        <f>'Glad70-before-LQ'!AZ20*$CG20*AZ$98</f>
        <v>0.00369106418634875</v>
      </c>
      <c r="BA20" s="62">
        <f>'Glad70-before-LQ'!BA20*$CG20*BA$98</f>
        <v>0.0192304398838191</v>
      </c>
      <c r="BB20" s="62">
        <f>'Glad70-before-LQ'!BB20*$CG20*BB$98</f>
        <v>0.008299201795090661</v>
      </c>
      <c r="BC20" s="62">
        <f>'Glad70-before-LQ'!BC20*$CG20*BC$98</f>
        <v>0.0156547234026361</v>
      </c>
      <c r="BD20" s="62">
        <f>'Glad70-before-LQ'!BD20*$CG20*BD$98</f>
        <v>0.0234750726934907</v>
      </c>
      <c r="BE20" s="62">
        <f>'Glad70-before-LQ'!BE20*$CG20*BE$98</f>
        <v>0.117177325274299</v>
      </c>
      <c r="BF20" s="62">
        <f>'Glad70-before-LQ'!BF20*$CG20*BF$98</f>
        <v>0.00291254971118807</v>
      </c>
      <c r="BG20" s="62">
        <f>'Glad70-before-LQ'!BG20*$CG20*BG$98</f>
        <v>0.037641659355973</v>
      </c>
      <c r="BH20" s="62">
        <f>'Glad70-before-LQ'!BH20*$CG20*BH$98</f>
        <v>0.00717385730727199</v>
      </c>
      <c r="BI20" s="62">
        <f>'Glad70-before-LQ'!BI20*$CG20*BI$98</f>
        <v>0.0401725352689403</v>
      </c>
      <c r="BJ20" s="62">
        <f>'Glad70-before-LQ'!BJ20*$CG20*BJ$98</f>
        <v>0</v>
      </c>
      <c r="BK20" s="62">
        <f>'Glad70-before-LQ'!BK20*$CG20*BK$98</f>
        <v>0.00617093706484363</v>
      </c>
      <c r="BL20" s="62">
        <f>'Glad70-before-LQ'!BL20*$CG20*BL$98</f>
        <v>0.0251015547087846</v>
      </c>
      <c r="BM20" s="62">
        <f>'Glad70-before-LQ'!BM20*$CG20*BM$98</f>
        <v>0.0137236210731364</v>
      </c>
      <c r="BN20" s="62">
        <f>'Glad70-before-LQ'!BN20*$CG20*BN$98</f>
        <v>0.00264750800519787</v>
      </c>
      <c r="BO20" s="62">
        <f>'Glad70-before-LQ'!BO20*$CG20*BO$98</f>
        <v>0.0200234316711513</v>
      </c>
      <c r="BP20" s="62">
        <f>'Glad70-before-LQ'!BP20*$CG20*BP$98</f>
        <v>0.00708111709661541</v>
      </c>
      <c r="BQ20" s="62">
        <f>'Glad70-before-LQ'!BQ20*$CG20*BQ$98</f>
        <v>0.00708033775414398</v>
      </c>
      <c r="BR20" s="62">
        <f>'Glad70-before-LQ'!BR20*$CG20*BR$98</f>
        <v>0.022016493690794</v>
      </c>
      <c r="BS20" s="62">
        <f>'Glad70-before-LQ'!BS20*$CG20*BS$98</f>
        <v>0.029189682505424</v>
      </c>
      <c r="BT20" s="62">
        <f>'Glad70-before-LQ'!BT20*$CG20*BT$98</f>
        <v>0.030293170108931</v>
      </c>
      <c r="BU20" s="62">
        <f>'Glad70-before-LQ'!BU20*$CG20*BU$98</f>
        <v>0.0221564469118644</v>
      </c>
      <c r="BV20" s="4">
        <f>SUM(D20:BU20)</f>
        <v>1.40244575585461</v>
      </c>
      <c r="BW20" s="66">
        <f>'Glad-base'!BW20*'Households'!$B$3/'Households'!$B$7</f>
        <v>0.7656869645314111</v>
      </c>
      <c r="BX20" s="66">
        <f>'Glad-base'!BX20*'Households'!$B$3/'Households'!$B$7</f>
        <v>1.4927394438723e-05</v>
      </c>
      <c r="BY20" s="66">
        <f>'Glad-base'!BY20*'Businesses'!$B$4/'Businesses'!$C$4</f>
        <v>0.093374821325981</v>
      </c>
      <c r="BZ20" s="66">
        <f>'Glad-base'!BZ20*'Households'!$B$3/'Households'!$B$7</f>
        <v>0.00434924564366632</v>
      </c>
      <c r="CA20" s="66">
        <f>'Glad-base'!CA20*'Households'!$B$3/'Households'!$B$7</f>
        <v>0.0389204940679712</v>
      </c>
      <c r="CB20" s="66">
        <f>'Glad-base'!CB20*'Glad-id-output'!B18/'Glad-id-output'!E18</f>
        <v>0.017970662429936</v>
      </c>
      <c r="CC20" s="62">
        <f>'Exports'!D21</f>
        <v>0.1</v>
      </c>
      <c r="CD20" s="4">
        <f>SUM(BW20:CC20)</f>
        <v>1.0203171153934</v>
      </c>
      <c r="CE20" s="4">
        <f>SUM(CD20,BV20)</f>
        <v>2.42276287124801</v>
      </c>
      <c r="CF20" s="67">
        <v>0.000422553767924625</v>
      </c>
      <c r="CG20" s="67">
        <f>'Glad-id-output'!I18</f>
        <v>0.06838024026900311</v>
      </c>
      <c r="CH20" s="67"/>
    </row>
    <row r="21" ht="20.05" customHeight="1">
      <c r="A21" t="s" s="58">
        <v>1</v>
      </c>
      <c r="B21" s="59">
        <v>17</v>
      </c>
      <c r="C21" t="s" s="60">
        <v>182</v>
      </c>
      <c r="D21" s="61">
        <f>'Glad70-before-LQ'!D21*$CG21*D$98</f>
        <v>1.1423213045097</v>
      </c>
      <c r="E21" s="62">
        <f>'Glad70-before-LQ'!E21*$CG21*E$98</f>
        <v>0.293182363159525</v>
      </c>
      <c r="F21" s="62">
        <f>'Glad70-before-LQ'!F21*$CG21*F$98</f>
        <v>0.314399360879387</v>
      </c>
      <c r="G21" s="62">
        <f>'Glad70-before-LQ'!G21*$CG21*G$98</f>
        <v>0.185502523646475</v>
      </c>
      <c r="H21" s="62">
        <f>'Glad70-before-LQ'!H21*$CG21*H$98</f>
        <v>0.0347088656507787</v>
      </c>
      <c r="I21" s="62">
        <f>'Glad70-before-LQ'!I21*$CG21*I$98</f>
        <v>3.93995328562092</v>
      </c>
      <c r="J21" s="62">
        <f>'Glad70-before-LQ'!J21*$CG21*J$98</f>
        <v>5.14756234791086</v>
      </c>
      <c r="K21" s="63">
        <f>'Glad70-before-LQ'!K21*$CG21*K$98</f>
        <v>3.80049526664805</v>
      </c>
      <c r="L21" s="62">
        <f>'Glad70-before-LQ'!L21*$CG21*L$98</f>
        <v>0.46910640111354</v>
      </c>
      <c r="M21" s="62">
        <f>'Glad70-before-LQ'!M21*$CG21*M$98</f>
        <v>0.213467896975894</v>
      </c>
      <c r="N21" s="62">
        <f>'Glad70-before-LQ'!N21*$CG21*N$98</f>
        <v>0.0509792377546037</v>
      </c>
      <c r="O21" s="62">
        <f>'Glad70-before-LQ'!O21*$CG21*O$98</f>
        <v>0.0216008463114787</v>
      </c>
      <c r="P21" s="62">
        <f>'Glad70-before-LQ'!P21*$CG21*P$98</f>
        <v>0.0098377932535117</v>
      </c>
      <c r="Q21" s="62">
        <f>'Glad70-before-LQ'!Q21*$CG21*Q$98</f>
        <v>0.00410657894560644</v>
      </c>
      <c r="R21" s="62">
        <f>'Glad70-before-LQ'!R21*$CG21*R$98</f>
        <v>0.00862242312898486</v>
      </c>
      <c r="S21" s="62">
        <f>'Glad70-before-LQ'!S21*$CG21*S$98</f>
        <v>0.00182042721775775</v>
      </c>
      <c r="T21" s="62">
        <f>'Glad70-before-LQ'!T21*$CG21*T$98</f>
        <v>0.766656855035283</v>
      </c>
      <c r="U21" s="62">
        <f>'Glad70-before-LQ'!U21*$CG21*U$98</f>
        <v>2.99651221357285</v>
      </c>
      <c r="V21" s="62">
        <f>'Glad70-before-LQ'!V21*$CG21*V$98</f>
        <v>0.0424480830047414</v>
      </c>
      <c r="W21" s="62">
        <f>'Glad70-before-LQ'!W21*$CG21*W$98</f>
        <v>0.598555165229843</v>
      </c>
      <c r="X21" s="64">
        <f>'Glad70-before-LQ'!X21*$CG21*X$98</f>
        <v>154.553533997637</v>
      </c>
      <c r="Y21" s="62">
        <f>'Glad70-before-LQ'!Y21*$CG21*Y$98</f>
        <v>0.415070540539866</v>
      </c>
      <c r="Z21" s="62">
        <f>'Glad70-before-LQ'!Z21*$CG21*Z$98</f>
        <v>0.0846743641859842</v>
      </c>
      <c r="AA21" s="62">
        <f>'Glad70-before-LQ'!AA21*$CG21*AA$98</f>
        <v>0.0432705244036556</v>
      </c>
      <c r="AB21" s="62">
        <f>'Glad70-before-LQ'!AB21*$CG21*AB$98</f>
        <v>0.00198701641000296</v>
      </c>
      <c r="AC21" s="65">
        <f>'Glad70-before-LQ'!AC21*$CG21*AC$98</f>
        <v>1.22238208559145</v>
      </c>
      <c r="AD21" s="62">
        <f>'Glad70-before-LQ'!AD21*$CG21*AD$98</f>
        <v>0.0146141029421597</v>
      </c>
      <c r="AE21" s="62">
        <f>'Glad70-before-LQ'!AE21*$CG21*AE$98</f>
        <v>0.150438920852104</v>
      </c>
      <c r="AF21" s="62">
        <f>'Glad70-before-LQ'!AF21*$CG21*AF$98</f>
        <v>0.443067347704119</v>
      </c>
      <c r="AG21" s="62">
        <f>'Glad70-before-LQ'!AG21*$CG21*AG$98</f>
        <v>0.467490190964825</v>
      </c>
      <c r="AH21" s="62">
        <f>'Glad70-before-LQ'!AH21*$CG21*AH$98</f>
        <v>0.915525195215065</v>
      </c>
      <c r="AI21" s="62">
        <f>'Glad70-before-LQ'!AI21*$CG21*AI$98</f>
        <v>2.50029772967142</v>
      </c>
      <c r="AJ21" s="62">
        <f>'Glad70-before-LQ'!AJ21*$CG21*AJ$98</f>
        <v>0.627523357990547</v>
      </c>
      <c r="AK21" s="62">
        <f>'Glad70-before-LQ'!AK21*$CG21*AK$98</f>
        <v>0.409114282662425</v>
      </c>
      <c r="AL21" s="62">
        <f>'Glad70-before-LQ'!AL21*$CG21*AL$98</f>
        <v>0.0920772699128333</v>
      </c>
      <c r="AM21" s="62">
        <f>'Glad70-before-LQ'!AM21*$CG21*AM$98</f>
        <v>0.125169372923653</v>
      </c>
      <c r="AN21" s="62">
        <f>'Glad70-before-LQ'!AN21*$CG21*AN$98</f>
        <v>7.58089226396989</v>
      </c>
      <c r="AO21" s="62">
        <f>'Glad70-before-LQ'!AO21*$CG21*AO$98</f>
        <v>2.53261836472651</v>
      </c>
      <c r="AP21" s="62">
        <f>'Glad70-before-LQ'!AP21*$CG21*AP$98</f>
        <v>9.94915595888574</v>
      </c>
      <c r="AQ21" s="62">
        <f>'Glad70-before-LQ'!AQ21*$CG21*AQ$98</f>
        <v>1.80717266335713</v>
      </c>
      <c r="AR21" s="62">
        <f>'Glad70-before-LQ'!AR21*$CG21*AR$98</f>
        <v>0.264250220861808</v>
      </c>
      <c r="AS21" s="62">
        <f>'Glad70-before-LQ'!AS21*$CG21*AS$98</f>
        <v>0.8540958853399599</v>
      </c>
      <c r="AT21" s="62">
        <f>'Glad70-before-LQ'!AT21*$CG21*AT$98</f>
        <v>0.0125844185049104</v>
      </c>
      <c r="AU21" s="62">
        <f>'Glad70-before-LQ'!AU21*$CG21*AU$98</f>
        <v>0.0151926169229504</v>
      </c>
      <c r="AV21" s="62">
        <f>'Glad70-before-LQ'!AV21*$CG21*AV$98</f>
        <v>0.00266892911108305</v>
      </c>
      <c r="AW21" s="62">
        <f>'Glad70-before-LQ'!AW21*$CG21*AW$98</f>
        <v>0.000900321657100836</v>
      </c>
      <c r="AX21" s="62">
        <f>'Glad70-before-LQ'!AX21*$CG21*AX$98</f>
        <v>0.267860705236942</v>
      </c>
      <c r="AY21" s="62">
        <f>'Glad70-before-LQ'!AY21*$CG21*AY$98</f>
        <v>0.000790789522228175</v>
      </c>
      <c r="AZ21" s="62">
        <f>'Glad70-before-LQ'!AZ21*$CG21*AZ$98</f>
        <v>0.08028576522620549</v>
      </c>
      <c r="BA21" s="62">
        <f>'Glad70-before-LQ'!BA21*$CG21*BA$98</f>
        <v>0.07035789476847169</v>
      </c>
      <c r="BB21" s="62">
        <f>'Glad70-before-LQ'!BB21*$CG21*BB$98</f>
        <v>0.0668834662185861</v>
      </c>
      <c r="BC21" s="62">
        <f>'Glad70-before-LQ'!BC21*$CG21*BC$98</f>
        <v>0.216410736278347</v>
      </c>
      <c r="BD21" s="62">
        <f>'Glad70-before-LQ'!BD21*$CG21*BD$98</f>
        <v>0.0415473214517369</v>
      </c>
      <c r="BE21" s="62">
        <f>'Glad70-before-LQ'!BE21*$CG21*BE$98</f>
        <v>0.552581988063615</v>
      </c>
      <c r="BF21" s="62">
        <f>'Glad70-before-LQ'!BF21*$CG21*BF$98</f>
        <v>0.00187985372130378</v>
      </c>
      <c r="BG21" s="62">
        <f>'Glad70-before-LQ'!BG21*$CG21*BG$98</f>
        <v>0.0932953382246908</v>
      </c>
      <c r="BH21" s="62">
        <f>'Glad70-before-LQ'!BH21*$CG21*BH$98</f>
        <v>0.0124385528694777</v>
      </c>
      <c r="BI21" s="62">
        <f>'Glad70-before-LQ'!BI21*$CG21*BI$98</f>
        <v>0.0686449931018971</v>
      </c>
      <c r="BJ21" s="62">
        <f>'Glad70-before-LQ'!BJ21*$CG21*BJ$98</f>
        <v>0</v>
      </c>
      <c r="BK21" s="62">
        <f>'Glad70-before-LQ'!BK21*$CG21*BK$98</f>
        <v>0.162469945921129</v>
      </c>
      <c r="BL21" s="62">
        <f>'Glad70-before-LQ'!BL21*$CG21*BL$98</f>
        <v>0.0653008398038202</v>
      </c>
      <c r="BM21" s="62">
        <f>'Glad70-before-LQ'!BM21*$CG21*BM$98</f>
        <v>0.0359121345234626</v>
      </c>
      <c r="BN21" s="62">
        <f>'Glad70-before-LQ'!BN21*$CG21*BN$98</f>
        <v>0.008005074720219709</v>
      </c>
      <c r="BO21" s="62">
        <f>'Glad70-before-LQ'!BO21*$CG21*BO$98</f>
        <v>0.257381514026907</v>
      </c>
      <c r="BP21" s="62">
        <f>'Glad70-before-LQ'!BP21*$CG21*BP$98</f>
        <v>0.0839643127408289</v>
      </c>
      <c r="BQ21" s="62">
        <f>'Glad70-before-LQ'!BQ21*$CG21*BQ$98</f>
        <v>0.00505560930337292</v>
      </c>
      <c r="BR21" s="62">
        <f>'Glad70-before-LQ'!BR21*$CG21*BR$98</f>
        <v>0.0502336028757464</v>
      </c>
      <c r="BS21" s="62">
        <f>'Glad70-before-LQ'!BS21*$CG21*BS$98</f>
        <v>0.00956207837662032</v>
      </c>
      <c r="BT21" s="62">
        <f>'Glad70-before-LQ'!BT21*$CG21*BT$98</f>
        <v>0.215939031897197</v>
      </c>
      <c r="BU21" s="62">
        <f>'Glad70-before-LQ'!BU21*$CG21*BU$98</f>
        <v>0.0605185370480436</v>
      </c>
      <c r="BV21" s="4">
        <f>SUM(D21:BU21)</f>
        <v>207.554927268435</v>
      </c>
      <c r="BW21" s="66">
        <f>'Glad-base'!BW21*'Households'!$B$3/'Households'!$B$7</f>
        <v>14.8742985923481</v>
      </c>
      <c r="BX21" s="66">
        <f>'Glad-base'!BX21*'Households'!$B$3/'Households'!$B$7</f>
        <v>0.00479647038105046</v>
      </c>
      <c r="BY21" s="66">
        <f>'Glad-base'!BY21*'Businesses'!$B$4/'Businesses'!$C$4</f>
        <v>0.327605499524271</v>
      </c>
      <c r="BZ21" s="66">
        <f>'Glad-base'!BZ21*'Households'!$B$3/'Households'!$B$7</f>
        <v>0.0151083144593203</v>
      </c>
      <c r="CA21" s="66">
        <f>'Glad-base'!CA21*'Households'!$B$3/'Households'!$B$7</f>
        <v>0.121255225025747</v>
      </c>
      <c r="CB21" s="66">
        <f>'Glad-base'!CB21*'Glad-id-output'!B19/'Glad-id-output'!E19</f>
        <v>-0.810893809636741</v>
      </c>
      <c r="CC21" s="62">
        <f>'Exports'!D22</f>
        <v>58.2</v>
      </c>
      <c r="CD21" s="4">
        <f>SUM(BW21:CC21)</f>
        <v>72.7321702921017</v>
      </c>
      <c r="CE21" s="4">
        <f>SUM(CD21,BV21)</f>
        <v>280.287097560537</v>
      </c>
      <c r="CF21" s="67">
        <v>0.00606772051035943</v>
      </c>
      <c r="CG21" s="67">
        <f>'Glad-id-output'!I19</f>
        <v>0.981915717901127</v>
      </c>
      <c r="CH21" s="67"/>
    </row>
    <row r="22" ht="20.05" customHeight="1">
      <c r="A22" t="s" s="58">
        <v>1</v>
      </c>
      <c r="B22" s="59">
        <v>18</v>
      </c>
      <c r="C22" t="s" s="60">
        <v>183</v>
      </c>
      <c r="D22" s="61">
        <f>'Glad70-before-LQ'!D22*$CG22*D$98</f>
        <v>1.44377286253307</v>
      </c>
      <c r="E22" s="62">
        <f>'Glad70-before-LQ'!E22*$CG22*E$98</f>
        <v>0.0137534259953286</v>
      </c>
      <c r="F22" s="62">
        <f>'Glad70-before-LQ'!F22*$CG22*F$98</f>
        <v>0.00169372072008328</v>
      </c>
      <c r="G22" s="62">
        <f>'Glad70-before-LQ'!G22*$CG22*G$98</f>
        <v>0.007893574252133981</v>
      </c>
      <c r="H22" s="62">
        <f>'Glad70-before-LQ'!H22*$CG22*H$98</f>
        <v>0.0715985662918229</v>
      </c>
      <c r="I22" s="62">
        <f>'Glad70-before-LQ'!I22*$CG22*I$98</f>
        <v>1.39296523823104</v>
      </c>
      <c r="J22" s="62">
        <f>'Glad70-before-LQ'!J22*$CG22*J$98</f>
        <v>2.52440476992513</v>
      </c>
      <c r="K22" s="63">
        <f>'Glad70-before-LQ'!K22*$CG22*K$98</f>
        <v>78.05200000000001</v>
      </c>
      <c r="L22" s="62">
        <f>'Glad70-before-LQ'!L22*$CG22*L$98</f>
        <v>0.183645949198043</v>
      </c>
      <c r="M22" s="62">
        <f>'Glad70-before-LQ'!M22*$CG22*M$98</f>
        <v>0.213368691253112</v>
      </c>
      <c r="N22" s="62">
        <f>'Glad70-before-LQ'!N22*$CG22*N$98</f>
        <v>0.0585190249964001</v>
      </c>
      <c r="O22" s="62">
        <f>'Glad70-before-LQ'!O22*$CG22*O$98</f>
        <v>0.0173627862606096</v>
      </c>
      <c r="P22" s="62">
        <f>'Glad70-before-LQ'!P22*$CG22*P$98</f>
        <v>0.0199804754742964</v>
      </c>
      <c r="Q22" s="62">
        <f>'Glad70-before-LQ'!Q22*$CG22*Q$98</f>
        <v>0.0166742081089305</v>
      </c>
      <c r="R22" s="62">
        <f>'Glad70-before-LQ'!R22*$CG22*R$98</f>
        <v>0.0604425200963945</v>
      </c>
      <c r="S22" s="62">
        <f>'Glad70-before-LQ'!S22*$CG22*S$98</f>
        <v>0.0128108161144316</v>
      </c>
      <c r="T22" s="62">
        <f>'Glad70-before-LQ'!T22*$CG22*T$98</f>
        <v>0.919393489390119</v>
      </c>
      <c r="U22" s="62">
        <f>'Glad70-before-LQ'!U22*$CG22*U$98</f>
        <v>18.5194421912013</v>
      </c>
      <c r="V22" s="62">
        <f>'Glad70-before-LQ'!V22*$CG22*V$98</f>
        <v>1.16432377910941</v>
      </c>
      <c r="W22" s="62">
        <f>'Glad70-before-LQ'!W22*$CG22*W$98</f>
        <v>1.12445122755518</v>
      </c>
      <c r="X22" s="64">
        <f>'Glad70-before-LQ'!X22*$CG22*X$98</f>
        <v>1.00532427860288</v>
      </c>
      <c r="Y22" s="62">
        <f>'Glad70-before-LQ'!Y22*$CG22*Y$98</f>
        <v>0.450403465211865</v>
      </c>
      <c r="Z22" s="62">
        <f>'Glad70-before-LQ'!Z22*$CG22*Z$98</f>
        <v>0.151295357708751</v>
      </c>
      <c r="AA22" s="62">
        <f>'Glad70-before-LQ'!AA22*$CG22*AA$98</f>
        <v>0.332715686546707</v>
      </c>
      <c r="AB22" s="62">
        <f>'Glad70-before-LQ'!AB22*$CG22*AB$98</f>
        <v>0.00739179724339343</v>
      </c>
      <c r="AC22" s="65">
        <f>'Glad70-before-LQ'!AC22*$CG22*AC$98</f>
        <v>0.280382409249014</v>
      </c>
      <c r="AD22" s="62">
        <f>'Glad70-before-LQ'!AD22*$CG22*AD$98</f>
        <v>0.0149726612082424</v>
      </c>
      <c r="AE22" s="62">
        <f>'Glad70-before-LQ'!AE22*$CG22*AE$98</f>
        <v>0.131585579357206</v>
      </c>
      <c r="AF22" s="62">
        <f>'Glad70-before-LQ'!AF22*$CG22*AF$98</f>
        <v>0.194808543585546</v>
      </c>
      <c r="AG22" s="62">
        <f>'Glad70-before-LQ'!AG22*$CG22*AG$98</f>
        <v>0.523991791397439</v>
      </c>
      <c r="AH22" s="62">
        <f>'Glad70-before-LQ'!AH22*$CG22*AH$98</f>
        <v>0.479323093592451</v>
      </c>
      <c r="AI22" s="62">
        <f>'Glad70-before-LQ'!AI22*$CG22*AI$98</f>
        <v>2.54380242317534</v>
      </c>
      <c r="AJ22" s="62">
        <f>'Glad70-before-LQ'!AJ22*$CG22*AJ$98</f>
        <v>0.391962426278866</v>
      </c>
      <c r="AK22" s="62">
        <f>'Glad70-before-LQ'!AK22*$CG22*AK$98</f>
        <v>0.251979433952123</v>
      </c>
      <c r="AL22" s="62">
        <f>'Glad70-before-LQ'!AL22*$CG22*AL$98</f>
        <v>0.102313150217984</v>
      </c>
      <c r="AM22" s="62">
        <f>'Glad70-before-LQ'!AM22*$CG22*AM$98</f>
        <v>0.187912516290599</v>
      </c>
      <c r="AN22" s="62">
        <f>'Glad70-before-LQ'!AN22*$CG22*AN$98</f>
        <v>0.187315401561444</v>
      </c>
      <c r="AO22" s="62">
        <f>'Glad70-before-LQ'!AO22*$CG22*AO$98</f>
        <v>0.174015495691849</v>
      </c>
      <c r="AP22" s="62">
        <f>'Glad70-before-LQ'!AP22*$CG22*AP$98</f>
        <v>0.0476512508338607</v>
      </c>
      <c r="AQ22" s="62">
        <f>'Glad70-before-LQ'!AQ22*$CG22*AQ$98</f>
        <v>0.0153213811775008</v>
      </c>
      <c r="AR22" s="62">
        <f>'Glad70-before-LQ'!AR22*$CG22*AR$98</f>
        <v>0.0211828353396445</v>
      </c>
      <c r="AS22" s="62">
        <f>'Glad70-before-LQ'!AS22*$CG22*AS$98</f>
        <v>0.205759026236408</v>
      </c>
      <c r="AT22" s="62">
        <f>'Glad70-before-LQ'!AT22*$CG22*AT$98</f>
        <v>0.00588020487114165</v>
      </c>
      <c r="AU22" s="62">
        <f>'Glad70-before-LQ'!AU22*$CG22*AU$98</f>
        <v>0.00620656685382169</v>
      </c>
      <c r="AV22" s="62">
        <f>'Glad70-before-LQ'!AV22*$CG22*AV$98</f>
        <v>0.00207452532666081</v>
      </c>
      <c r="AW22" s="62">
        <f>'Glad70-before-LQ'!AW22*$CG22*AW$98</f>
        <v>0.0101300805834184</v>
      </c>
      <c r="AX22" s="62">
        <f>'Glad70-before-LQ'!AX22*$CG22*AX$98</f>
        <v>0.06285756201660909</v>
      </c>
      <c r="AY22" s="62">
        <f>'Glad70-before-LQ'!AY22*$CG22*AY$98</f>
        <v>0.000649244125051761</v>
      </c>
      <c r="AZ22" s="62">
        <f>'Glad70-before-LQ'!AZ22*$CG22*AZ$98</f>
        <v>0.0138451946638341</v>
      </c>
      <c r="BA22" s="62">
        <f>'Glad70-before-LQ'!BA22*$CG22*BA$98</f>
        <v>0.0198925577915795</v>
      </c>
      <c r="BB22" s="62">
        <f>'Glad70-before-LQ'!BB22*$CG22*BB$98</f>
        <v>0.009415319387122501</v>
      </c>
      <c r="BC22" s="62">
        <f>'Glad70-before-LQ'!BC22*$CG22*BC$98</f>
        <v>0.225171094054289</v>
      </c>
      <c r="BD22" s="62">
        <f>'Glad70-before-LQ'!BD22*$CG22*BD$98</f>
        <v>0.131752806834296</v>
      </c>
      <c r="BE22" s="62">
        <f>'Glad70-before-LQ'!BE22*$CG22*BE$98</f>
        <v>0.717366736705713</v>
      </c>
      <c r="BF22" s="62">
        <f>'Glad70-before-LQ'!BF22*$CG22*BF$98</f>
        <v>0.0261075874379715</v>
      </c>
      <c r="BG22" s="62">
        <f>'Glad70-before-LQ'!BG22*$CG22*BG$98</f>
        <v>0.200555109800308</v>
      </c>
      <c r="BH22" s="62">
        <f>'Glad70-before-LQ'!BH22*$CG22*BH$98</f>
        <v>0.147513693296932</v>
      </c>
      <c r="BI22" s="62">
        <f>'Glad70-before-LQ'!BI22*$CG22*BI$98</f>
        <v>0.140031663712311</v>
      </c>
      <c r="BJ22" s="62">
        <f>'Glad70-before-LQ'!BJ22*$CG22*BJ$98</f>
        <v>0</v>
      </c>
      <c r="BK22" s="62">
        <f>'Glad70-before-LQ'!BK22*$CG22*BK$98</f>
        <v>0.0857409645158497</v>
      </c>
      <c r="BL22" s="62">
        <f>'Glad70-before-LQ'!BL22*$CG22*BL$98</f>
        <v>0.15218578676639</v>
      </c>
      <c r="BM22" s="62">
        <f>'Glad70-before-LQ'!BM22*$CG22*BM$98</f>
        <v>0.109405133497645</v>
      </c>
      <c r="BN22" s="62">
        <f>'Glad70-before-LQ'!BN22*$CG22*BN$98</f>
        <v>0.0168020001067603</v>
      </c>
      <c r="BO22" s="62">
        <f>'Glad70-before-LQ'!BO22*$CG22*BO$98</f>
        <v>1.07003360995371</v>
      </c>
      <c r="BP22" s="62">
        <f>'Glad70-before-LQ'!BP22*$CG22*BP$98</f>
        <v>0.508996185257687</v>
      </c>
      <c r="BQ22" s="62">
        <f>'Glad70-before-LQ'!BQ22*$CG22*BQ$98</f>
        <v>0.00826144386799851</v>
      </c>
      <c r="BR22" s="62">
        <f>'Glad70-before-LQ'!BR22*$CG22*BR$98</f>
        <v>0.117588807949498</v>
      </c>
      <c r="BS22" s="62">
        <f>'Glad70-before-LQ'!BS22*$CG22*BS$98</f>
        <v>0.053888546921311</v>
      </c>
      <c r="BT22" s="62">
        <f>'Glad70-before-LQ'!BT22*$CG22*BT$98</f>
        <v>0.439794293940282</v>
      </c>
      <c r="BU22" s="62">
        <f>'Glad70-before-LQ'!BU22*$CG22*BU$98</f>
        <v>0.226820558032238</v>
      </c>
      <c r="BV22" s="4">
        <f>SUM(D22:BU22)</f>
        <v>118.028874599436</v>
      </c>
      <c r="BW22" s="66">
        <f>'Glad-base'!BW22*'Households'!$B$3/'Households'!$B$7</f>
        <v>15.292438197312</v>
      </c>
      <c r="BX22" s="66">
        <f>'Glad-base'!BX22*'Households'!$B$3/'Households'!$B$7</f>
        <v>12.7047457107621</v>
      </c>
      <c r="BY22" s="66">
        <f>'Glad-base'!BY22*'Businesses'!$B$4/'Businesses'!$C$4</f>
        <v>1.17083234322876</v>
      </c>
      <c r="BZ22" s="66">
        <f>'Glad-base'!BZ22*'Households'!$B$3/'Households'!$B$7</f>
        <v>0.0473864165499485</v>
      </c>
      <c r="CA22" s="66">
        <f>'Glad-base'!CA22*'Households'!$B$3/'Households'!$B$7</f>
        <v>0.452137939989701</v>
      </c>
      <c r="CB22" s="66">
        <f>'Glad-base'!CB22*'Glad-id-output'!B20/'Glad-id-output'!E20</f>
        <v>1.73797772712652</v>
      </c>
      <c r="CC22" s="62">
        <f>'Exports'!D23</f>
        <v>267.6</v>
      </c>
      <c r="CD22" s="4">
        <f>SUM(BW22:CC22)</f>
        <v>299.005518334969</v>
      </c>
      <c r="CE22" s="4">
        <f>SUM(CD22,BV22)</f>
        <v>417.034392934405</v>
      </c>
      <c r="CF22" s="67">
        <v>0.017890957715101</v>
      </c>
      <c r="CG22" s="67">
        <f>'Glad-id-output'!I20</f>
        <v>1</v>
      </c>
      <c r="CH22" s="67"/>
    </row>
    <row r="23" ht="20.05" customHeight="1">
      <c r="A23" t="s" s="58">
        <v>1</v>
      </c>
      <c r="B23" s="59">
        <v>19</v>
      </c>
      <c r="C23" t="s" s="60">
        <v>184</v>
      </c>
      <c r="D23" s="61">
        <f>'Glad70-before-LQ'!D23*$CG23*D$98</f>
        <v>0.0121326705601599</v>
      </c>
      <c r="E23" s="62">
        <f>'Glad70-before-LQ'!E23*$CG23*E$98</f>
        <v>0.00458751220865803</v>
      </c>
      <c r="F23" s="62">
        <f>'Glad70-before-LQ'!F23*$CG23*F$98</f>
        <v>0.000158946235812173</v>
      </c>
      <c r="G23" s="62">
        <f>'Glad70-before-LQ'!G23*$CG23*G$98</f>
        <v>0.00458335711593869</v>
      </c>
      <c r="H23" s="62">
        <f>'Glad70-before-LQ'!H23*$CG23*H$98</f>
        <v>0.00137389965371538</v>
      </c>
      <c r="I23" s="62">
        <f>'Glad70-before-LQ'!I23*$CG23*I$98</f>
        <v>0.0495292806230239</v>
      </c>
      <c r="J23" s="62">
        <f>'Glad70-before-LQ'!J23*$CG23*J$98</f>
        <v>0.588144095168012</v>
      </c>
      <c r="K23" s="63">
        <f>'Glad70-before-LQ'!K23*$CG23*K$98</f>
        <v>0.0493783014197606</v>
      </c>
      <c r="L23" s="62">
        <f>'Glad70-before-LQ'!L23*$CG23*L$98</f>
        <v>0.00392662853158255</v>
      </c>
      <c r="M23" s="62">
        <f>'Glad70-before-LQ'!M23*$CG23*M$98</f>
        <v>0.00745973073675018</v>
      </c>
      <c r="N23" s="62">
        <f>'Glad70-before-LQ'!N23*$CG23*N$98</f>
        <v>0.0210194115924508</v>
      </c>
      <c r="O23" s="62">
        <f>'Glad70-before-LQ'!O23*$CG23*O$98</f>
        <v>0.0154716284918885</v>
      </c>
      <c r="P23" s="62">
        <f>'Glad70-before-LQ'!P23*$CG23*P$98</f>
        <v>0.00424321296687776</v>
      </c>
      <c r="Q23" s="62">
        <f>'Glad70-before-LQ'!Q23*$CG23*Q$98</f>
        <v>0.00558833634390584</v>
      </c>
      <c r="R23" s="62">
        <f>'Glad70-before-LQ'!R23*$CG23*R$98</f>
        <v>0.0157107248695209</v>
      </c>
      <c r="S23" s="62">
        <f>'Glad70-before-LQ'!S23*$CG23*S$98</f>
        <v>0.00600470739006734</v>
      </c>
      <c r="T23" s="62">
        <f>'Glad70-before-LQ'!T23*$CG23*T$98</f>
        <v>0.056484572237072</v>
      </c>
      <c r="U23" s="62">
        <f>'Glad70-before-LQ'!U23*$CG23*U$98</f>
        <v>1.07184532421734</v>
      </c>
      <c r="V23" s="62">
        <f>'Glad70-before-LQ'!V23*$CG23*V$98</f>
        <v>0.101481206246204</v>
      </c>
      <c r="W23" s="62">
        <f>'Glad70-before-LQ'!W23*$CG23*W$98</f>
        <v>0.09874283714747401</v>
      </c>
      <c r="X23" s="64">
        <f>'Glad70-before-LQ'!X23*$CG23*X$98</f>
        <v>0.00855837108621189</v>
      </c>
      <c r="Y23" s="62">
        <f>'Glad70-before-LQ'!Y23*$CG23*Y$98</f>
        <v>0.118175603400013</v>
      </c>
      <c r="Z23" s="62">
        <f>'Glad70-before-LQ'!Z23*$CG23*Z$98</f>
        <v>0.0411142960710861</v>
      </c>
      <c r="AA23" s="62">
        <f>'Glad70-before-LQ'!AA23*$CG23*AA$98</f>
        <v>0.0628962045700293</v>
      </c>
      <c r="AB23" s="62">
        <f>'Glad70-before-LQ'!AB23*$CG23*AB$98</f>
        <v>0.00631625818579861</v>
      </c>
      <c r="AC23" s="65">
        <f>'Glad70-before-LQ'!AC23*$CG23*AC$98</f>
        <v>0.0466567175063515</v>
      </c>
      <c r="AD23" s="62">
        <f>'Glad70-before-LQ'!AD23*$CG23*AD$98</f>
        <v>0.012385323604866</v>
      </c>
      <c r="AE23" s="62">
        <f>'Glad70-before-LQ'!AE23*$CG23*AE$98</f>
        <v>0.0225873173739551</v>
      </c>
      <c r="AF23" s="62">
        <f>'Glad70-before-LQ'!AF23*$CG23*AF$98</f>
        <v>0.0243610801508672</v>
      </c>
      <c r="AG23" s="62">
        <f>'Glad70-before-LQ'!AG23*$CG23*AG$98</f>
        <v>0.239085334699386</v>
      </c>
      <c r="AH23" s="62">
        <f>'Glad70-before-LQ'!AH23*$CG23*AH$98</f>
        <v>0.201247106771983</v>
      </c>
      <c r="AI23" s="62">
        <f>'Glad70-before-LQ'!AI23*$CG23*AI$98</f>
        <v>1.00112185144957</v>
      </c>
      <c r="AJ23" s="62">
        <f>'Glad70-before-LQ'!AJ23*$CG23*AJ$98</f>
        <v>0.153967096411658</v>
      </c>
      <c r="AK23" s="62">
        <f>'Glad70-before-LQ'!AK23*$CG23*AK$98</f>
        <v>0.0923481244378688</v>
      </c>
      <c r="AL23" s="62">
        <f>'Glad70-before-LQ'!AL23*$CG23*AL$98</f>
        <v>0.0197856000565217</v>
      </c>
      <c r="AM23" s="62">
        <f>'Glad70-before-LQ'!AM23*$CG23*AM$98</f>
        <v>0.012998618122941</v>
      </c>
      <c r="AN23" s="62">
        <f>'Glad70-before-LQ'!AN23*$CG23*AN$98</f>
        <v>0.0449382517869878</v>
      </c>
      <c r="AO23" s="62">
        <f>'Glad70-before-LQ'!AO23*$CG23*AO$98</f>
        <v>0.0145304223544176</v>
      </c>
      <c r="AP23" s="62">
        <f>'Glad70-before-LQ'!AP23*$CG23*AP$98</f>
        <v>0.0290972245169301</v>
      </c>
      <c r="AQ23" s="62">
        <f>'Glad70-before-LQ'!AQ23*$CG23*AQ$98</f>
        <v>0.005473427318805</v>
      </c>
      <c r="AR23" s="62">
        <f>'Glad70-before-LQ'!AR23*$CG23*AR$98</f>
        <v>0.0187571809173786</v>
      </c>
      <c r="AS23" s="62">
        <f>'Glad70-before-LQ'!AS23*$CG23*AS$98</f>
        <v>0.0161665232630049</v>
      </c>
      <c r="AT23" s="62">
        <f>'Glad70-before-LQ'!AT23*$CG23*AT$98</f>
        <v>0.00165669360349165</v>
      </c>
      <c r="AU23" s="62">
        <f>'Glad70-before-LQ'!AU23*$CG23*AU$98</f>
        <v>0.000614635468374343</v>
      </c>
      <c r="AV23" s="62">
        <f>'Glad70-before-LQ'!AV23*$CG23*AV$98</f>
        <v>0.000155198989284212</v>
      </c>
      <c r="AW23" s="62">
        <f>'Glad70-before-LQ'!AW23*$CG23*AW$98</f>
        <v>0.000357860161772537</v>
      </c>
      <c r="AX23" s="62">
        <f>'Glad70-before-LQ'!AX23*$CG23*AX$98</f>
        <v>0.00248719020131353</v>
      </c>
      <c r="AY23" s="62">
        <f>'Glad70-before-LQ'!AY23*$CG23*AY$98</f>
        <v>0.000208117188533016</v>
      </c>
      <c r="AZ23" s="62">
        <f>'Glad70-before-LQ'!AZ23*$CG23*AZ$98</f>
        <v>0.000748317172799315</v>
      </c>
      <c r="BA23" s="62">
        <f>'Glad70-before-LQ'!BA23*$CG23*BA$98</f>
        <v>0.000912226999723572</v>
      </c>
      <c r="BB23" s="62">
        <f>'Glad70-before-LQ'!BB23*$CG23*BB$98</f>
        <v>0.000354101672522467</v>
      </c>
      <c r="BC23" s="62">
        <f>'Glad70-before-LQ'!BC23*$CG23*BC$98</f>
        <v>0.009879584353087939</v>
      </c>
      <c r="BD23" s="62">
        <f>'Glad70-before-LQ'!BD23*$CG23*BD$98</f>
        <v>0.0743503494229982</v>
      </c>
      <c r="BE23" s="62">
        <f>'Glad70-before-LQ'!BE23*$CG23*BE$98</f>
        <v>0.0522643745517791</v>
      </c>
      <c r="BF23" s="62">
        <f>'Glad70-before-LQ'!BF23*$CG23*BF$98</f>
        <v>0.000992322092521212</v>
      </c>
      <c r="BG23" s="62">
        <f>'Glad70-before-LQ'!BG23*$CG23*BG$98</f>
        <v>0.0109332146182695</v>
      </c>
      <c r="BH23" s="62">
        <f>'Glad70-before-LQ'!BH23*$CG23*BH$98</f>
        <v>0.0096529609355775</v>
      </c>
      <c r="BI23" s="62">
        <f>'Glad70-before-LQ'!BI23*$CG23*BI$98</f>
        <v>0.0180324704851042</v>
      </c>
      <c r="BJ23" s="62">
        <f>'Glad70-before-LQ'!BJ23*$CG23*BJ$98</f>
        <v>0</v>
      </c>
      <c r="BK23" s="62">
        <f>'Glad70-before-LQ'!BK23*$CG23*BK$98</f>
        <v>0.00819845840702216</v>
      </c>
      <c r="BL23" s="62">
        <f>'Glad70-before-LQ'!BL23*$CG23*BL$98</f>
        <v>0.0207088343964028</v>
      </c>
      <c r="BM23" s="62">
        <f>'Glad70-before-LQ'!BM23*$CG23*BM$98</f>
        <v>0.0161935850780214</v>
      </c>
      <c r="BN23" s="62">
        <f>'Glad70-before-LQ'!BN23*$CG23*BN$98</f>
        <v>0.00269810788739086</v>
      </c>
      <c r="BO23" s="62">
        <f>'Glad70-before-LQ'!BO23*$CG23*BO$98</f>
        <v>0.0841487363160454</v>
      </c>
      <c r="BP23" s="62">
        <f>'Glad70-before-LQ'!BP23*$CG23*BP$98</f>
        <v>0.0219566047582455</v>
      </c>
      <c r="BQ23" s="62">
        <f>'Glad70-before-LQ'!BQ23*$CG23*BQ$98</f>
        <v>0.00163996392460214</v>
      </c>
      <c r="BR23" s="62">
        <f>'Glad70-before-LQ'!BR23*$CG23*BR$98</f>
        <v>0.00293642858825455</v>
      </c>
      <c r="BS23" s="62">
        <f>'Glad70-before-LQ'!BS23*$CG23*BS$98</f>
        <v>0.00270331082631574</v>
      </c>
      <c r="BT23" s="62">
        <f>'Glad70-before-LQ'!BT23*$CG23*BT$98</f>
        <v>0.364514181124357</v>
      </c>
      <c r="BU23" s="62">
        <f>'Glad70-before-LQ'!BU23*$CG23*BU$98</f>
        <v>0.0219159896207934</v>
      </c>
      <c r="BV23" s="4">
        <f>SUM(D23:BU23)</f>
        <v>5.04164813665745</v>
      </c>
      <c r="BW23" s="66">
        <f>'Glad-base'!BW23*'Households'!$B$3/'Households'!$B$7</f>
        <v>4.66678446219361</v>
      </c>
      <c r="BX23" s="66">
        <f>'Glad-base'!BX23*'Households'!$B$3/'Households'!$B$7</f>
        <v>9.9416446961895e-05</v>
      </c>
      <c r="BY23" s="66">
        <f>'Glad-base'!BY23*'Businesses'!$B$4/'Businesses'!$C$4</f>
        <v>1.23765111786628</v>
      </c>
      <c r="BZ23" s="66">
        <f>'Glad-base'!BZ23*'Households'!$B$3/'Households'!$B$7</f>
        <v>0.0519933090216272</v>
      </c>
      <c r="CA23" s="66">
        <f>'Glad-base'!CA23*'Households'!$B$3/'Households'!$B$7</f>
        <v>0.225055549186406</v>
      </c>
      <c r="CB23" s="66">
        <f>'Glad-base'!CB23*'Glad-id-output'!B21/'Glad-id-output'!E21</f>
        <v>0.0719225039222173</v>
      </c>
      <c r="CC23" s="62">
        <f>'Exports'!D24</f>
        <v>1.2</v>
      </c>
      <c r="CD23" s="4">
        <f>SUM(BW23:CC23)</f>
        <v>7.4535063586371</v>
      </c>
      <c r="CE23" s="4">
        <f>SUM(CD23,BV23)</f>
        <v>12.4951544952946</v>
      </c>
      <c r="CF23" s="67">
        <v>0.000884532702369994</v>
      </c>
      <c r="CG23" s="67">
        <f>'Glad-id-output'!I21</f>
        <v>0.143140502594311</v>
      </c>
      <c r="CH23" s="67"/>
    </row>
    <row r="24" ht="20.05" customHeight="1">
      <c r="A24" t="s" s="58">
        <v>1</v>
      </c>
      <c r="B24" s="59">
        <v>20</v>
      </c>
      <c r="C24" t="s" s="60">
        <v>185</v>
      </c>
      <c r="D24" s="61">
        <f>'Glad70-before-LQ'!D24*$CG24*D$98</f>
        <v>0.0917948400226411</v>
      </c>
      <c r="E24" s="62">
        <f>'Glad70-before-LQ'!E24*$CG24*E$98</f>
        <v>0.00755734072329166</v>
      </c>
      <c r="F24" s="62">
        <f>'Glad70-before-LQ'!F24*$CG24*F$98</f>
        <v>0.00133611912880975</v>
      </c>
      <c r="G24" s="62">
        <f>'Glad70-before-LQ'!G24*$CG24*G$98</f>
        <v>0.00740897418121686</v>
      </c>
      <c r="H24" s="62">
        <f>'Glad70-before-LQ'!H24*$CG24*H$98</f>
        <v>0.008596890430738731</v>
      </c>
      <c r="I24" s="62">
        <f>'Glad70-before-LQ'!I24*$CG24*I$98</f>
        <v>0.692379630139452</v>
      </c>
      <c r="J24" s="62">
        <f>'Glad70-before-LQ'!J24*$CG24*J$98</f>
        <v>3.93920764032115</v>
      </c>
      <c r="K24" s="63">
        <f>'Glad70-before-LQ'!K24*$CG24*K$98</f>
        <v>0.638215098254539</v>
      </c>
      <c r="L24" s="62">
        <f>'Glad70-before-LQ'!L24*$CG24*L$98</f>
        <v>0.0448111967092353</v>
      </c>
      <c r="M24" s="62">
        <f>'Glad70-before-LQ'!M24*$CG24*M$98</f>
        <v>0.31587515588133</v>
      </c>
      <c r="N24" s="62">
        <f>'Glad70-before-LQ'!N24*$CG24*N$98</f>
        <v>0.101722407986557</v>
      </c>
      <c r="O24" s="62">
        <f>'Glad70-before-LQ'!O24*$CG24*O$98</f>
        <v>0.249378004501346</v>
      </c>
      <c r="P24" s="62">
        <f>'Glad70-before-LQ'!P24*$CG24*P$98</f>
        <v>0.00677682082219157</v>
      </c>
      <c r="Q24" s="62">
        <f>'Glad70-before-LQ'!Q24*$CG24*Q$98</f>
        <v>0.0272074660247328</v>
      </c>
      <c r="R24" s="62">
        <f>'Glad70-before-LQ'!R24*$CG24*R$98</f>
        <v>0.00769015799798645</v>
      </c>
      <c r="S24" s="62">
        <f>'Glad70-before-LQ'!S24*$CG24*S$98</f>
        <v>0.00300063881678635</v>
      </c>
      <c r="T24" s="62">
        <f>'Glad70-before-LQ'!T24*$CG24*T$98</f>
        <v>0.5922917709761431</v>
      </c>
      <c r="U24" s="62">
        <f>'Glad70-before-LQ'!U24*$CG24*U$98</f>
        <v>3.05622752569484</v>
      </c>
      <c r="V24" s="62">
        <f>'Glad70-before-LQ'!V24*$CG24*V$98</f>
        <v>0.0306769474532261</v>
      </c>
      <c r="W24" s="62">
        <f>'Glad70-before-LQ'!W24*$CG24*W$98</f>
        <v>21.7024926839705</v>
      </c>
      <c r="X24" s="64">
        <f>'Glad70-before-LQ'!X24*$CG24*X$98</f>
        <v>1.64823579590392</v>
      </c>
      <c r="Y24" s="62">
        <f>'Glad70-before-LQ'!Y24*$CG24*Y$98</f>
        <v>16.7679637389625</v>
      </c>
      <c r="Z24" s="62">
        <f>'Glad70-before-LQ'!Z24*$CG24*Z$98</f>
        <v>0.682880742272724</v>
      </c>
      <c r="AA24" s="62">
        <f>'Glad70-before-LQ'!AA24*$CG24*AA$98</f>
        <v>0.866145695313047</v>
      </c>
      <c r="AB24" s="62">
        <f>'Glad70-before-LQ'!AB24*$CG24*AB$98</f>
        <v>0.0431677475574022</v>
      </c>
      <c r="AC24" s="65">
        <f>'Glad70-before-LQ'!AC24*$CG24*AC$98</f>
        <v>0.729215577613464</v>
      </c>
      <c r="AD24" s="62">
        <f>'Glad70-before-LQ'!AD24*$CG24*AD$98</f>
        <v>0.0893998250334604</v>
      </c>
      <c r="AE24" s="62">
        <f>'Glad70-before-LQ'!AE24*$CG24*AE$98</f>
        <v>0.253206439365237</v>
      </c>
      <c r="AF24" s="62">
        <f>'Glad70-before-LQ'!AF24*$CG24*AF$98</f>
        <v>0.233246281396003</v>
      </c>
      <c r="AG24" s="62">
        <f>'Glad70-before-LQ'!AG24*$CG24*AG$98</f>
        <v>10.622415715517</v>
      </c>
      <c r="AH24" s="62">
        <f>'Glad70-before-LQ'!AH24*$CG24*AH$98</f>
        <v>3.68017111598017</v>
      </c>
      <c r="AI24" s="62">
        <f>'Glad70-before-LQ'!AI24*$CG24*AI$98</f>
        <v>22.0971914707231</v>
      </c>
      <c r="AJ24" s="62">
        <f>'Glad70-before-LQ'!AJ24*$CG24*AJ$98</f>
        <v>0.558213136251229</v>
      </c>
      <c r="AK24" s="62">
        <f>'Glad70-before-LQ'!AK24*$CG24*AK$98</f>
        <v>0.186836200070819</v>
      </c>
      <c r="AL24" s="62">
        <f>'Glad70-before-LQ'!AL24*$CG24*AL$98</f>
        <v>0.077464831216855</v>
      </c>
      <c r="AM24" s="62">
        <f>'Glad70-before-LQ'!AM24*$CG24*AM$98</f>
        <v>0.149991538725282</v>
      </c>
      <c r="AN24" s="62">
        <f>'Glad70-before-LQ'!AN24*$CG24*AN$98</f>
        <v>0.0495527641438282</v>
      </c>
      <c r="AO24" s="62">
        <f>'Glad70-before-LQ'!AO24*$CG24*AO$98</f>
        <v>0.576737492394937</v>
      </c>
      <c r="AP24" s="62">
        <f>'Glad70-before-LQ'!AP24*$CG24*AP$98</f>
        <v>0.294041762137686</v>
      </c>
      <c r="AQ24" s="62">
        <f>'Glad70-before-LQ'!AQ24*$CG24*AQ$98</f>
        <v>0.0571612944619429</v>
      </c>
      <c r="AR24" s="62">
        <f>'Glad70-before-LQ'!AR24*$CG24*AR$98</f>
        <v>0.0102859240740503</v>
      </c>
      <c r="AS24" s="62">
        <f>'Glad70-before-LQ'!AS24*$CG24*AS$98</f>
        <v>0.125549969393273</v>
      </c>
      <c r="AT24" s="62">
        <f>'Glad70-before-LQ'!AT24*$CG24*AT$98</f>
        <v>0.00106584643014751</v>
      </c>
      <c r="AU24" s="62">
        <f>'Glad70-before-LQ'!AU24*$CG24*AU$98</f>
        <v>0.00240777415128458</v>
      </c>
      <c r="AV24" s="62">
        <f>'Glad70-before-LQ'!AV24*$CG24*AV$98</f>
        <v>0.0009204129207825359</v>
      </c>
      <c r="AW24" s="62">
        <f>'Glad70-before-LQ'!AW24*$CG24*AW$98</f>
        <v>0.00192683910147813</v>
      </c>
      <c r="AX24" s="62">
        <f>'Glad70-before-LQ'!AX24*$CG24*AX$98</f>
        <v>0.0278024964061059</v>
      </c>
      <c r="AY24" s="62">
        <f>'Glad70-before-LQ'!AY24*$CG24*AY$98</f>
        <v>0.000310565579940705</v>
      </c>
      <c r="AZ24" s="62">
        <f>'Glad70-before-LQ'!AZ24*$CG24*AZ$98</f>
        <v>0.00467194736396701</v>
      </c>
      <c r="BA24" s="62">
        <f>'Glad70-before-LQ'!BA24*$CG24*BA$98</f>
        <v>0.00781914375445876</v>
      </c>
      <c r="BB24" s="62">
        <f>'Glad70-before-LQ'!BB24*$CG24*BB$98</f>
        <v>0.00387833497588048</v>
      </c>
      <c r="BC24" s="62">
        <f>'Glad70-before-LQ'!BC24*$CG24*BC$98</f>
        <v>0.0918911483391212</v>
      </c>
      <c r="BD24" s="62">
        <f>'Glad70-before-LQ'!BD24*$CG24*BD$98</f>
        <v>0.11275250312492</v>
      </c>
      <c r="BE24" s="62">
        <f>'Glad70-before-LQ'!BE24*$CG24*BE$98</f>
        <v>0.534636384210037</v>
      </c>
      <c r="BF24" s="62">
        <f>'Glad70-before-LQ'!BF24*$CG24*BF$98</f>
        <v>0.0182446792990338</v>
      </c>
      <c r="BG24" s="62">
        <f>'Glad70-before-LQ'!BG24*$CG24*BG$98</f>
        <v>0.107823548097818</v>
      </c>
      <c r="BH24" s="62">
        <f>'Glad70-before-LQ'!BH24*$CG24*BH$98</f>
        <v>0.0174598419446406</v>
      </c>
      <c r="BI24" s="62">
        <f>'Glad70-before-LQ'!BI24*$CG24*BI$98</f>
        <v>0.109683375276657</v>
      </c>
      <c r="BJ24" s="62">
        <f>'Glad70-before-LQ'!BJ24*$CG24*BJ$98</f>
        <v>0</v>
      </c>
      <c r="BK24" s="62">
        <f>'Glad70-before-LQ'!BK24*$CG24*BK$98</f>
        <v>0.0230083562477698</v>
      </c>
      <c r="BL24" s="62">
        <f>'Glad70-before-LQ'!BL24*$CG24*BL$98</f>
        <v>0.143377745354698</v>
      </c>
      <c r="BM24" s="62">
        <f>'Glad70-before-LQ'!BM24*$CG24*BM$98</f>
        <v>0.112041442458925</v>
      </c>
      <c r="BN24" s="62">
        <f>'Glad70-before-LQ'!BN24*$CG24*BN$98</f>
        <v>0.0165310459626264</v>
      </c>
      <c r="BO24" s="62">
        <f>'Glad70-before-LQ'!BO24*$CG24*BO$98</f>
        <v>0.217889505455721</v>
      </c>
      <c r="BP24" s="62">
        <f>'Glad70-before-LQ'!BP24*$CG24*BP$98</f>
        <v>0.198791307276808</v>
      </c>
      <c r="BQ24" s="62">
        <f>'Glad70-before-LQ'!BQ24*$CG24*BQ$98</f>
        <v>0.00704476723645545</v>
      </c>
      <c r="BR24" s="62">
        <f>'Glad70-before-LQ'!BR24*$CG24*BR$98</f>
        <v>0.0202827104414508</v>
      </c>
      <c r="BS24" s="62">
        <f>'Glad70-before-LQ'!BS24*$CG24*BS$98</f>
        <v>0.0164130117429523</v>
      </c>
      <c r="BT24" s="62">
        <f>'Glad70-before-LQ'!BT24*$CG24*BT$98</f>
        <v>1.23981532893544</v>
      </c>
      <c r="BU24" s="62">
        <f>'Glad70-before-LQ'!BU24*$CG24*BU$98</f>
        <v>0.337147717594346</v>
      </c>
      <c r="BV24" s="4">
        <f>SUM(D24:BU24)</f>
        <v>94.6993601482281</v>
      </c>
      <c r="BW24" s="66">
        <f>'Glad-base'!BW24*'Households'!$B$3/'Households'!$B$7</f>
        <v>1.84916949877446</v>
      </c>
      <c r="BX24" s="66">
        <f>'Glad-base'!BX24*'Households'!$B$3/'Households'!$B$7</f>
        <v>0.0141374367250257</v>
      </c>
      <c r="BY24" s="66">
        <f>'Glad-base'!BY24*'Businesses'!$B$4/'Businesses'!$C$4</f>
        <v>0.465732207318491</v>
      </c>
      <c r="BZ24" s="66">
        <f>'Glad-base'!BZ24*'Households'!$B$3/'Households'!$B$7</f>
        <v>0.019840895592173</v>
      </c>
      <c r="CA24" s="66">
        <f>'Glad-base'!CA24*'Households'!$B$3/'Households'!$B$7</f>
        <v>0.152053723779609</v>
      </c>
      <c r="CB24" s="66">
        <f>'Glad-base'!CB24*'Glad-id-output'!B22/'Glad-id-output'!E22</f>
        <v>1.38269726914663</v>
      </c>
      <c r="CC24" s="62">
        <f>'Exports'!D25</f>
        <v>141.3</v>
      </c>
      <c r="CD24" s="4">
        <f>SUM(BW24:CC24)</f>
        <v>145.183631031336</v>
      </c>
      <c r="CE24" s="4">
        <f>SUM(CD24,BV24)</f>
        <v>239.882991179564</v>
      </c>
      <c r="CF24" s="67">
        <v>0.0108850230788343</v>
      </c>
      <c r="CG24" s="67">
        <f>'Glad-id-output'!I22</f>
        <v>1</v>
      </c>
      <c r="CH24" s="67"/>
    </row>
    <row r="25" ht="20.05" customHeight="1">
      <c r="A25" t="s" s="32">
        <v>1</v>
      </c>
      <c r="B25" s="36">
        <v>21</v>
      </c>
      <c r="C25" t="s" s="60">
        <v>186</v>
      </c>
      <c r="D25" s="72">
        <f>'Glad70-before-LQ'!D25*$CG25*D$98</f>
        <v>0.0393693626778842</v>
      </c>
      <c r="E25" s="64">
        <f>'Glad70-before-LQ'!E25*$CG25*E$98</f>
        <v>0.00406982987017378</v>
      </c>
      <c r="F25" s="64">
        <f>'Glad70-before-LQ'!F25*$CG25*F$98</f>
        <v>0.000228490497685562</v>
      </c>
      <c r="G25" s="64">
        <f>'Glad70-before-LQ'!G25*$CG25*G$98</f>
        <v>0.0009032561280129</v>
      </c>
      <c r="H25" s="64">
        <f>'Glad70-before-LQ'!H25*$CG25*H$98</f>
        <v>0.00358072801886009</v>
      </c>
      <c r="I25" s="64">
        <f>'Glad70-before-LQ'!I25*$CG25*I$98</f>
        <v>0.181915099634831</v>
      </c>
      <c r="J25" s="73">
        <f>'Glad70-before-LQ'!J25*$CG25*J$98</f>
        <v>4.4156</v>
      </c>
      <c r="K25" s="64">
        <f>'Glad70-before-LQ'!K25*$CG25*K$98</f>
        <v>0.300555537847077</v>
      </c>
      <c r="L25" s="64">
        <f>'Glad70-before-LQ'!L25*$CG25*L$98</f>
        <v>0.0216758416391247</v>
      </c>
      <c r="M25" s="64">
        <f>'Glad70-before-LQ'!M25*$CG25*M$98</f>
        <v>0.326753270101062</v>
      </c>
      <c r="N25" s="64">
        <f>'Glad70-before-LQ'!N25*$CG25*N$98</f>
        <v>0.0170733680360526</v>
      </c>
      <c r="O25" s="64">
        <f>'Glad70-before-LQ'!O25*$CG25*O$98</f>
        <v>0.00330890496869491</v>
      </c>
      <c r="P25" s="64">
        <f>'Glad70-before-LQ'!P25*$CG25*P$98</f>
        <v>0.00439030834125013</v>
      </c>
      <c r="Q25" s="64">
        <f>'Glad70-before-LQ'!Q25*$CG25*Q$98</f>
        <v>0.00387633891424928</v>
      </c>
      <c r="R25" s="64">
        <f>'Glad70-before-LQ'!R25*$CG25*R$98</f>
        <v>0.0157195666605921</v>
      </c>
      <c r="S25" s="64">
        <f>'Glad70-before-LQ'!S25*$CG25*S$98</f>
        <v>0.00252420944345133</v>
      </c>
      <c r="T25" s="64">
        <f>'Glad70-before-LQ'!T25*$CG25*T$98</f>
        <v>0.084937065737497</v>
      </c>
      <c r="U25" s="64">
        <f>'Glad70-before-LQ'!U25*$CG25*U$98</f>
        <v>0.461391406882449</v>
      </c>
      <c r="V25" s="64">
        <f>'Glad70-before-LQ'!V25*$CG25*V$98</f>
        <v>0.033285018662145</v>
      </c>
      <c r="W25" s="64">
        <f>'Glad70-before-LQ'!W25*$CG25*W$98</f>
        <v>0.604174237346636</v>
      </c>
      <c r="X25" s="64">
        <f>'Glad70-before-LQ'!X25*$CG25*X$98</f>
        <v>0</v>
      </c>
      <c r="Y25" s="73">
        <f>'Glad70-before-LQ'!Y25*$CG25*Y$98</f>
        <v>108.36</v>
      </c>
      <c r="Z25" s="73">
        <f>'Glad70-before-LQ'!Z25*$CG25*Z$98</f>
        <v>64.05</v>
      </c>
      <c r="AA25" s="73">
        <f>'Glad70-before-LQ'!AA25*$CG25*AA$98</f>
        <v>53.61</v>
      </c>
      <c r="AB25" s="64">
        <f>'Glad70-before-LQ'!AB25*$CG25*AB$98</f>
        <v>8.300000000000001</v>
      </c>
      <c r="AC25" s="64">
        <f>'Glad70-before-LQ'!AC25*$CG25*AC$98</f>
        <v>0.168058411396196</v>
      </c>
      <c r="AD25" s="64">
        <f>'Glad70-before-LQ'!AD25*$CG25*AD$98</f>
        <v>0.0139285631760149</v>
      </c>
      <c r="AE25" s="64">
        <f>'Glad70-before-LQ'!AE25*$CG25*AE$98</f>
        <v>0.0206725541975962</v>
      </c>
      <c r="AF25" s="64">
        <f>'Glad70-before-LQ'!AF25*$CG25*AF$98</f>
        <v>0.0406439311016235</v>
      </c>
      <c r="AG25" s="64">
        <f>'Glad70-before-LQ'!AG25*$CG25*AG$98</f>
        <v>0.184875411085005</v>
      </c>
      <c r="AH25" s="64">
        <f>'Glad70-before-LQ'!AH25*$CG25*AH$98</f>
        <v>6.03</v>
      </c>
      <c r="AI25" s="64">
        <f>'Glad70-before-LQ'!AI25*$CG25*AI$98</f>
        <v>0.164385312471138</v>
      </c>
      <c r="AJ25" s="64">
        <f>'Glad70-before-LQ'!AJ25*$CG25*AJ$98</f>
        <v>0.407416699618826</v>
      </c>
      <c r="AK25" s="64">
        <f>'Glad70-before-LQ'!AK25*$CG25*AK$98</f>
        <v>0.06323058430813799</v>
      </c>
      <c r="AL25" s="64">
        <f>'Glad70-before-LQ'!AL25*$CG25*AL$98</f>
        <v>0.0274490520803023</v>
      </c>
      <c r="AM25" s="64">
        <f>'Glad70-before-LQ'!AM25*$CG25*AM$98</f>
        <v>0.0414759404377744</v>
      </c>
      <c r="AN25" s="64">
        <f>'Glad70-before-LQ'!AN25*$CG25*AN$98</f>
        <v>0.039784351358809</v>
      </c>
      <c r="AO25" s="64">
        <f>'Glad70-before-LQ'!AO25*$CG25*AO$98</f>
        <v>0.104766385532717</v>
      </c>
      <c r="AP25" s="64">
        <f>'Glad70-before-LQ'!AP25*$CG25*AP$98</f>
        <v>0.0419317454007565</v>
      </c>
      <c r="AQ25" s="64">
        <f>'Glad70-before-LQ'!AQ25*$CG25*AQ$98</f>
        <v>0.0104663401127682</v>
      </c>
      <c r="AR25" s="64">
        <f>'Glad70-before-LQ'!AR25*$CG25*AR$98</f>
        <v>0.0165612758812351</v>
      </c>
      <c r="AS25" s="64">
        <f>'Glad70-before-LQ'!AS25*$CG25*AS$98</f>
        <v>0.257094250930207</v>
      </c>
      <c r="AT25" s="64">
        <f>'Glad70-before-LQ'!AT25*$CG25*AT$98</f>
        <v>0.000877483643751492</v>
      </c>
      <c r="AU25" s="64">
        <f>'Glad70-before-LQ'!AU25*$CG25*AU$98</f>
        <v>0.00120246221669094</v>
      </c>
      <c r="AV25" s="64">
        <f>'Glad70-before-LQ'!AV25*$CG25*AV$98</f>
        <v>0.000475733148213946</v>
      </c>
      <c r="AW25" s="64">
        <f>'Glad70-before-LQ'!AW25*$CG25*AW$98</f>
        <v>0.00334770846073594</v>
      </c>
      <c r="AX25" s="64">
        <f>'Glad70-before-LQ'!AX25*$CG25*AX$98</f>
        <v>0.134606316045286</v>
      </c>
      <c r="AY25" s="64">
        <f>'Glad70-before-LQ'!AY25*$CG25*AY$98</f>
        <v>9.02922293118344e-05</v>
      </c>
      <c r="AZ25" s="64">
        <f>'Glad70-before-LQ'!AZ25*$CG25*AZ$98</f>
        <v>0.009241225369977679</v>
      </c>
      <c r="BA25" s="64">
        <f>'Glad70-before-LQ'!BA25*$CG25*BA$98</f>
        <v>0.00155511518525257</v>
      </c>
      <c r="BB25" s="64">
        <f>'Glad70-before-LQ'!BB25*$CG25*BB$98</f>
        <v>0.0101414107625434</v>
      </c>
      <c r="BC25" s="64">
        <f>'Glad70-before-LQ'!BC25*$CG25*BC$98</f>
        <v>0.0511691096608854</v>
      </c>
      <c r="BD25" s="64">
        <f>'Glad70-before-LQ'!BD25*$CG25*BD$98</f>
        <v>0.103237078728822</v>
      </c>
      <c r="BE25" s="64">
        <f>'Glad70-before-LQ'!BE25*$CG25*BE$98</f>
        <v>1.02179881994966</v>
      </c>
      <c r="BF25" s="64">
        <f>'Glad70-before-LQ'!BF25*$CG25*BF$98</f>
        <v>0.0297486293191774</v>
      </c>
      <c r="BG25" s="64">
        <f>'Glad70-before-LQ'!BG25*$CG25*BG$98</f>
        <v>0.144512861872167</v>
      </c>
      <c r="BH25" s="64">
        <f>'Glad70-before-LQ'!BH25*$CG25*BH$98</f>
        <v>0.0236677480446737</v>
      </c>
      <c r="BI25" s="64">
        <f>'Glad70-before-LQ'!BI25*$CG25*BI$98</f>
        <v>0.0876612022009126</v>
      </c>
      <c r="BJ25" s="64">
        <f>'Glad70-before-LQ'!BJ25*$CG25*BJ$98</f>
        <v>0</v>
      </c>
      <c r="BK25" s="64">
        <f>'Glad70-before-LQ'!BK25*$CG25*BK$98</f>
        <v>0.0213941502926208</v>
      </c>
      <c r="BL25" s="64">
        <f>'Glad70-before-LQ'!BL25*$CG25*BL$98</f>
        <v>0.0518901665700786</v>
      </c>
      <c r="BM25" s="64">
        <f>'Glad70-before-LQ'!BM25*$CG25*BM$98</f>
        <v>0.041817938349679</v>
      </c>
      <c r="BN25" s="64">
        <f>'Glad70-before-LQ'!BN25*$CG25*BN$98</f>
        <v>0.00538269030088646</v>
      </c>
      <c r="BO25" s="64">
        <f>'Glad70-before-LQ'!BO25*$CG25*BO$98</f>
        <v>0.120228475338304</v>
      </c>
      <c r="BP25" s="64">
        <f>'Glad70-before-LQ'!BP25*$CG25*BP$98</f>
        <v>0.078816872232607</v>
      </c>
      <c r="BQ25" s="64">
        <f>'Glad70-before-LQ'!BQ25*$CG25*BQ$98</f>
        <v>0.00162383749512469</v>
      </c>
      <c r="BR25" s="64">
        <f>'Glad70-before-LQ'!BR25*$CG25*BR$98</f>
        <v>0.0208332835606055</v>
      </c>
      <c r="BS25" s="64">
        <f>'Glad70-before-LQ'!BS25*$CG25*BS$98</f>
        <v>0.0245409335190712</v>
      </c>
      <c r="BT25" s="64">
        <f>'Glad70-before-LQ'!BT25*$CG25*BT$98</f>
        <v>0.112244529986446</v>
      </c>
      <c r="BU25" s="64">
        <f>'Glad70-before-LQ'!BU25*$CG25*BU$98</f>
        <v>0.0214940526973501</v>
      </c>
      <c r="BV25" s="10">
        <f>SUM(D25:BU25)</f>
        <v>250.601672777678</v>
      </c>
      <c r="BW25" s="10">
        <f>'Glad-base'!BW25*'Households'!$B$3/'Households'!$B$7</f>
        <v>0.398750412327497</v>
      </c>
      <c r="BX25" s="10">
        <f>'Glad70-before-LQ'!BX25*$X98</f>
        <v>0.486551256580844</v>
      </c>
      <c r="BY25" s="10">
        <f>'Glad70-before-LQ'!BY25*$X98</f>
        <v>2.32544585912451</v>
      </c>
      <c r="BZ25" s="10">
        <f>'Glad70-before-LQ'!BZ25*$X98</f>
        <v>0.0440226774871267</v>
      </c>
      <c r="CA25" s="10">
        <f>'Glad70-before-LQ'!CA25*$X98</f>
        <v>0.177587031967044</v>
      </c>
      <c r="CB25" s="70">
        <v>119</v>
      </c>
      <c r="CC25" s="71">
        <f>'Exports'!D26*$X98</f>
        <v>606.749473</v>
      </c>
      <c r="CD25" s="10">
        <f>SUM(BW25:CC25)</f>
        <v>729.181830237487</v>
      </c>
      <c r="CE25" s="10">
        <f>SUM(CD25,BV25)</f>
        <v>979.783503015165</v>
      </c>
      <c r="CF25" s="64">
        <v>0.080158533420739</v>
      </c>
      <c r="CG25" s="67">
        <f>'Glad-id-output'!I23</f>
        <v>1</v>
      </c>
      <c r="CH25" s="64"/>
    </row>
    <row r="26" ht="20.05" customHeight="1">
      <c r="A26" t="s" s="58">
        <v>1</v>
      </c>
      <c r="B26" s="59">
        <v>22</v>
      </c>
      <c r="C26" t="s" s="60">
        <v>187</v>
      </c>
      <c r="D26" s="61">
        <f>'Glad70-before-LQ'!D26*$CG26*D$98</f>
        <v>0.116438927440936</v>
      </c>
      <c r="E26" s="62">
        <f>'Glad70-before-LQ'!E26*$CG26*E$98</f>
        <v>0.066318075481884</v>
      </c>
      <c r="F26" s="62">
        <f>'Glad70-before-LQ'!F26*$CG26*F$98</f>
        <v>0.00197888211762614</v>
      </c>
      <c r="G26" s="62">
        <f>'Glad70-before-LQ'!G26*$CG26*G$98</f>
        <v>0.08515898774905591</v>
      </c>
      <c r="H26" s="62">
        <f>'Glad70-before-LQ'!H26*$CG26*H$98</f>
        <v>0.0286027791993606</v>
      </c>
      <c r="I26" s="62">
        <f>'Glad70-before-LQ'!I26*$CG26*I$98</f>
        <v>3.715545512637</v>
      </c>
      <c r="J26" s="62">
        <f>'Glad70-before-LQ'!J26*$CG26*J$98</f>
        <v>15.4183945421133</v>
      </c>
      <c r="K26" s="63">
        <f>'Glad70-before-LQ'!K26*$CG26*K$98</f>
        <v>3.19059338324747</v>
      </c>
      <c r="L26" s="62">
        <f>'Glad70-before-LQ'!L26*$CG26*L$98</f>
        <v>0.405784517451134</v>
      </c>
      <c r="M26" s="62">
        <f>'Glad70-before-LQ'!M26*$CG26*M$98</f>
        <v>0.615163599723494</v>
      </c>
      <c r="N26" s="62">
        <f>'Glad70-before-LQ'!N26*$CG26*N$98</f>
        <v>0.0646468629423123</v>
      </c>
      <c r="O26" s="62">
        <f>'Glad70-before-LQ'!O26*$CG26*O$98</f>
        <v>0.225551268607212</v>
      </c>
      <c r="P26" s="62">
        <f>'Glad70-before-LQ'!P26*$CG26*P$98</f>
        <v>0.0205029118529467</v>
      </c>
      <c r="Q26" s="62">
        <f>'Glad70-before-LQ'!Q26*$CG26*Q$98</f>
        <v>0.0387531190627073</v>
      </c>
      <c r="R26" s="62">
        <f>'Glad70-before-LQ'!R26*$CG26*R$98</f>
        <v>0.0749228707862255</v>
      </c>
      <c r="S26" s="62">
        <f>'Glad70-before-LQ'!S26*$CG26*S$98</f>
        <v>0.00448333773305707</v>
      </c>
      <c r="T26" s="62">
        <f>'Glad70-before-LQ'!T26*$CG26*T$98</f>
        <v>0.236095429798522</v>
      </c>
      <c r="U26" s="62">
        <f>'Glad70-before-LQ'!U26*$CG26*U$98</f>
        <v>2.69078349121531</v>
      </c>
      <c r="V26" s="62">
        <f>'Glad70-before-LQ'!V26*$CG26*V$98</f>
        <v>0.239612992026299</v>
      </c>
      <c r="W26" s="62">
        <f>'Glad70-before-LQ'!W26*$CG26*W$98</f>
        <v>8.93662005102613</v>
      </c>
      <c r="X26" s="64">
        <f>'Glad70-before-LQ'!X26*$CG26*X$98</f>
        <v>1.73856644721575</v>
      </c>
      <c r="Y26" s="62">
        <f>'Glad70-before-LQ'!Y26*$CG26*Y$98</f>
        <v>13.4390858759329</v>
      </c>
      <c r="Z26" s="62">
        <f>'Glad70-before-LQ'!Z26*$CG26*Z$98</f>
        <v>1.02428587501924</v>
      </c>
      <c r="AA26" s="62">
        <f>'Glad70-before-LQ'!AA26*$CG26*AA$98</f>
        <v>1.88697225579335</v>
      </c>
      <c r="AB26" s="62">
        <f>'Glad70-before-LQ'!AB26*$CG26*AB$98</f>
        <v>0.0563155766049205</v>
      </c>
      <c r="AC26" s="65">
        <f>'Glad70-before-LQ'!AC26*$CG26*AC$98</f>
        <v>0.984227920802525</v>
      </c>
      <c r="AD26" s="62">
        <f>'Glad70-before-LQ'!AD26*$CG26*AD$98</f>
        <v>0.135996295368224</v>
      </c>
      <c r="AE26" s="62">
        <f>'Glad70-before-LQ'!AE26*$CG26*AE$98</f>
        <v>0.458845564438604</v>
      </c>
      <c r="AF26" s="62">
        <f>'Glad70-before-LQ'!AF26*$CG26*AF$98</f>
        <v>0.150479751658863</v>
      </c>
      <c r="AG26" s="62">
        <f>'Glad70-before-LQ'!AG26*$CG26*AG$98</f>
        <v>8.713098325743109</v>
      </c>
      <c r="AH26" s="62">
        <f>'Glad70-before-LQ'!AH26*$CG26*AH$98</f>
        <v>3.28035513757229</v>
      </c>
      <c r="AI26" s="62">
        <f>'Glad70-before-LQ'!AI26*$CG26*AI$98</f>
        <v>9.82906062403374</v>
      </c>
      <c r="AJ26" s="62">
        <f>'Glad70-before-LQ'!AJ26*$CG26*AJ$98</f>
        <v>0.527753785258521</v>
      </c>
      <c r="AK26" s="62">
        <f>'Glad70-before-LQ'!AK26*$CG26*AK$98</f>
        <v>0.96084494598477</v>
      </c>
      <c r="AL26" s="62">
        <f>'Glad70-before-LQ'!AL26*$CG26*AL$98</f>
        <v>0.0689568297447361</v>
      </c>
      <c r="AM26" s="62">
        <f>'Glad70-before-LQ'!AM26*$CG26*AM$98</f>
        <v>0.15847019649724</v>
      </c>
      <c r="AN26" s="62">
        <f>'Glad70-before-LQ'!AN26*$CG26*AN$98</f>
        <v>0.311680946479457</v>
      </c>
      <c r="AO26" s="62">
        <f>'Glad70-before-LQ'!AO26*$CG26*AO$98</f>
        <v>3.6643536118414</v>
      </c>
      <c r="AP26" s="62">
        <f>'Glad70-before-LQ'!AP26*$CG26*AP$98</f>
        <v>0.354776494594194</v>
      </c>
      <c r="AQ26" s="62">
        <f>'Glad70-before-LQ'!AQ26*$CG26*AQ$98</f>
        <v>0.0252501498951977</v>
      </c>
      <c r="AR26" s="62">
        <f>'Glad70-before-LQ'!AR26*$CG26*AR$98</f>
        <v>0.225902599371804</v>
      </c>
      <c r="AS26" s="62">
        <f>'Glad70-before-LQ'!AS26*$CG26*AS$98</f>
        <v>0.324319471016359</v>
      </c>
      <c r="AT26" s="62">
        <f>'Glad70-before-LQ'!AT26*$CG26*AT$98</f>
        <v>0.00243622041176574</v>
      </c>
      <c r="AU26" s="62">
        <f>'Glad70-before-LQ'!AU26*$CG26*AU$98</f>
        <v>0.0181868996549934</v>
      </c>
      <c r="AV26" s="62">
        <f>'Glad70-before-LQ'!AV26*$CG26*AV$98</f>
        <v>0.00168316146007156</v>
      </c>
      <c r="AW26" s="62">
        <f>'Glad70-before-LQ'!AW26*$CG26*AW$98</f>
        <v>0.00455346053650753</v>
      </c>
      <c r="AX26" s="62">
        <f>'Glad70-before-LQ'!AX26*$CG26*AX$98</f>
        <v>0.08659421239156249</v>
      </c>
      <c r="AY26" s="62">
        <f>'Glad70-before-LQ'!AY26*$CG26*AY$98</f>
        <v>0.00149064863556204</v>
      </c>
      <c r="AZ26" s="62">
        <f>'Glad70-before-LQ'!AZ26*$CG26*AZ$98</f>
        <v>0.0173619361875946</v>
      </c>
      <c r="BA26" s="62">
        <f>'Glad70-before-LQ'!BA26*$CG26*BA$98</f>
        <v>0.0138586698677848</v>
      </c>
      <c r="BB26" s="62">
        <f>'Glad70-before-LQ'!BB26*$CG26*BB$98</f>
        <v>0.00498370767494731</v>
      </c>
      <c r="BC26" s="62">
        <f>'Glad70-before-LQ'!BC26*$CG26*BC$98</f>
        <v>0.126011707244895</v>
      </c>
      <c r="BD26" s="62">
        <f>'Glad70-before-LQ'!BD26*$CG26*BD$98</f>
        <v>0.298741259995112</v>
      </c>
      <c r="BE26" s="62">
        <f>'Glad70-before-LQ'!BE26*$CG26*BE$98</f>
        <v>0.8180328302297331</v>
      </c>
      <c r="BF26" s="62">
        <f>'Glad70-before-LQ'!BF26*$CG26*BF$98</f>
        <v>0.0245762893856539</v>
      </c>
      <c r="BG26" s="62">
        <f>'Glad70-before-LQ'!BG26*$CG26*BG$98</f>
        <v>0.13535115645818</v>
      </c>
      <c r="BH26" s="62">
        <f>'Glad70-before-LQ'!BH26*$CG26*BH$98</f>
        <v>0.0525377955673901</v>
      </c>
      <c r="BI26" s="62">
        <f>'Glad70-before-LQ'!BI26*$CG26*BI$98</f>
        <v>0.120655718696523</v>
      </c>
      <c r="BJ26" s="62">
        <f>'Glad70-before-LQ'!BJ26*$CG26*BJ$98</f>
        <v>0</v>
      </c>
      <c r="BK26" s="62">
        <f>'Glad70-before-LQ'!BK26*$CG26*BK$98</f>
        <v>0.100196684853635</v>
      </c>
      <c r="BL26" s="62">
        <f>'Glad70-before-LQ'!BL26*$CG26*BL$98</f>
        <v>0.525965772623309</v>
      </c>
      <c r="BM26" s="62">
        <f>'Glad70-before-LQ'!BM26*$CG26*BM$98</f>
        <v>0.410741036556539</v>
      </c>
      <c r="BN26" s="62">
        <f>'Glad70-before-LQ'!BN26*$CG26*BN$98</f>
        <v>0.0737947734146093</v>
      </c>
      <c r="BO26" s="62">
        <f>'Glad70-before-LQ'!BO26*$CG26*BO$98</f>
        <v>0.458991732467485</v>
      </c>
      <c r="BP26" s="62">
        <f>'Glad70-before-LQ'!BP26*$CG26*BP$98</f>
        <v>0.16527171390832</v>
      </c>
      <c r="BQ26" s="62">
        <f>'Glad70-before-LQ'!BQ26*$CG26*BQ$98</f>
        <v>0.0420031222324221</v>
      </c>
      <c r="BR26" s="62">
        <f>'Glad70-before-LQ'!BR26*$CG26*BR$98</f>
        <v>0.101416352680902</v>
      </c>
      <c r="BS26" s="62">
        <f>'Glad70-before-LQ'!BS26*$CG26*BS$98</f>
        <v>0.0831425402821505</v>
      </c>
      <c r="BT26" s="62">
        <f>'Glad70-before-LQ'!BT26*$CG26*BT$98</f>
        <v>1.8508493918638</v>
      </c>
      <c r="BU26" s="62">
        <f>'Glad70-before-LQ'!BU26*$CG26*BU$98</f>
        <v>0.21161104742841</v>
      </c>
      <c r="BV26" s="4">
        <f>SUM(D26:BU26)</f>
        <v>90.24659006578899</v>
      </c>
      <c r="BW26" s="66">
        <f>'Glad-base'!BW26*'Households'!$B$3/'Households'!$B$7</f>
        <v>3.53768142216272</v>
      </c>
      <c r="BX26" s="66">
        <f>'Glad-base'!BX26*'Households'!$B$3/'Households'!$B$7</f>
        <v>0.000638593934088568</v>
      </c>
      <c r="BY26" s="66">
        <f>'Glad-base'!BY26*'Businesses'!$B$4/'Businesses'!$C$4</f>
        <v>3.60040415317398</v>
      </c>
      <c r="BZ26" s="66">
        <f>'Glad-base'!BZ26*'Households'!$B$3/'Households'!$B$7</f>
        <v>0.492610285983522</v>
      </c>
      <c r="CA26" s="66">
        <f>'Glad-base'!CA26*'Households'!$B$3/'Households'!$B$7</f>
        <v>0.888367457178167</v>
      </c>
      <c r="CB26" s="66">
        <f>'Glad-base'!CB26*'Glad-id-output'!B24/'Glad-id-output'!E24</f>
        <v>2.2903148838643</v>
      </c>
      <c r="CC26" s="73">
        <f>'Exports'!D27</f>
        <v>180</v>
      </c>
      <c r="CD26" s="4">
        <f>SUM(BW26:CC26)</f>
        <v>190.810016796297</v>
      </c>
      <c r="CE26" s="4">
        <f>SUM(CD26,BV26)</f>
        <v>281.056606862086</v>
      </c>
      <c r="CF26" s="67">
        <v>0.008487007525215</v>
      </c>
      <c r="CG26" s="67">
        <f>'Glad-id-output'!I24</f>
        <v>1</v>
      </c>
      <c r="CH26" s="67"/>
    </row>
    <row r="27" ht="20.05" customHeight="1">
      <c r="A27" t="s" s="58">
        <v>1</v>
      </c>
      <c r="B27" s="59">
        <v>23</v>
      </c>
      <c r="C27" t="s" s="60">
        <v>188</v>
      </c>
      <c r="D27" s="61">
        <f>'Glad70-before-LQ'!D27*$CG27*D$98</f>
        <v>0.0709207174739286</v>
      </c>
      <c r="E27" s="62">
        <f>'Glad70-before-LQ'!E27*$CG27*E$98</f>
        <v>0.103389121832879</v>
      </c>
      <c r="F27" s="62">
        <f>'Glad70-before-LQ'!F27*$CG27*F$98</f>
        <v>0.00101153449658353</v>
      </c>
      <c r="G27" s="62">
        <f>'Glad70-before-LQ'!G27*$CG27*G$98</f>
        <v>0.208014959429764</v>
      </c>
      <c r="H27" s="62">
        <f>'Glad70-before-LQ'!H27*$CG27*H$98</f>
        <v>0.0135554045957511</v>
      </c>
      <c r="I27" s="62">
        <f>'Glad70-before-LQ'!I27*$CG27*I$98</f>
        <v>0.923762690933334</v>
      </c>
      <c r="J27" s="62">
        <f>'Glad70-before-LQ'!J27*$CG27*J$98</f>
        <v>1.17070137972781</v>
      </c>
      <c r="K27" s="63">
        <f>'Glad70-before-LQ'!K27*$CG27*K$98</f>
        <v>0.296075147266043</v>
      </c>
      <c r="L27" s="62">
        <f>'Glad70-before-LQ'!L27*$CG27*L$98</f>
        <v>0.0197287836360565</v>
      </c>
      <c r="M27" s="62">
        <f>'Glad70-before-LQ'!M27*$CG27*M$98</f>
        <v>0.233691795197355</v>
      </c>
      <c r="N27" s="62">
        <f>'Glad70-before-LQ'!N27*$CG27*N$98</f>
        <v>0.026000672238694</v>
      </c>
      <c r="O27" s="62">
        <f>'Glad70-before-LQ'!O27*$CG27*O$98</f>
        <v>0.00726241671697461</v>
      </c>
      <c r="P27" s="62">
        <f>'Glad70-before-LQ'!P27*$CG27*P$98</f>
        <v>0.00647661586967945</v>
      </c>
      <c r="Q27" s="62">
        <f>'Glad70-before-LQ'!Q27*$CG27*Q$98</f>
        <v>0.00277606125219813</v>
      </c>
      <c r="R27" s="62">
        <f>'Glad70-before-LQ'!R27*$CG27*R$98</f>
        <v>0.007879741878214551</v>
      </c>
      <c r="S27" s="62">
        <f>'Glad70-before-LQ'!S27*$CG27*S$98</f>
        <v>0.00367520365190122</v>
      </c>
      <c r="T27" s="62">
        <f>'Glad70-before-LQ'!T27*$CG27*T$98</f>
        <v>0.0543038243860696</v>
      </c>
      <c r="U27" s="62">
        <f>'Glad70-before-LQ'!U27*$CG27*U$98</f>
        <v>0.4129838425927</v>
      </c>
      <c r="V27" s="62">
        <f>'Glad70-before-LQ'!V27*$CG27*V$98</f>
        <v>0.0100172886277051</v>
      </c>
      <c r="W27" s="62">
        <f>'Glad70-before-LQ'!W27*$CG27*W$98</f>
        <v>0.253055226073435</v>
      </c>
      <c r="X27" s="64">
        <f>'Glad70-before-LQ'!X27*$CG27*X$98</f>
        <v>0.0737602311838865</v>
      </c>
      <c r="Y27" s="62">
        <f>'Glad70-before-LQ'!Y27*$CG27*Y$98</f>
        <v>0.255106904108242</v>
      </c>
      <c r="Z27" s="62">
        <f>'Glad70-before-LQ'!Z27*$CG27*Z$98</f>
        <v>1.20693239698451</v>
      </c>
      <c r="AA27" s="62">
        <f>'Glad70-before-LQ'!AA27*$CG27*AA$98</f>
        <v>0.145130140058085</v>
      </c>
      <c r="AB27" s="62">
        <f>'Glad70-before-LQ'!AB27*$CG27*AB$98</f>
        <v>0.00231731148933823</v>
      </c>
      <c r="AC27" s="65">
        <f>'Glad70-before-LQ'!AC27*$CG27*AC$98</f>
        <v>0.116151754824177</v>
      </c>
      <c r="AD27" s="62">
        <f>'Glad70-before-LQ'!AD27*$CG27*AD$98</f>
        <v>0.0156529186752558</v>
      </c>
      <c r="AE27" s="62">
        <f>'Glad70-before-LQ'!AE27*$CG27*AE$98</f>
        <v>0.0101300321787868</v>
      </c>
      <c r="AF27" s="62">
        <f>'Glad70-before-LQ'!AF27*$CG27*AF$98</f>
        <v>0.0838757208393283</v>
      </c>
      <c r="AG27" s="62">
        <f>'Glad70-before-LQ'!AG27*$CG27*AG$98</f>
        <v>0.237157458535294</v>
      </c>
      <c r="AH27" s="62">
        <f>'Glad70-before-LQ'!AH27*$CG27*AH$98</f>
        <v>0.558630108646212</v>
      </c>
      <c r="AI27" s="62">
        <f>'Glad70-before-LQ'!AI27*$CG27*AI$98</f>
        <v>0.533274566672536</v>
      </c>
      <c r="AJ27" s="62">
        <f>'Glad70-before-LQ'!AJ27*$CG27*AJ$98</f>
        <v>0.712278258843716</v>
      </c>
      <c r="AK27" s="62">
        <f>'Glad70-before-LQ'!AK27*$CG27*AK$98</f>
        <v>0.80894645546479</v>
      </c>
      <c r="AL27" s="62">
        <f>'Glad70-before-LQ'!AL27*$CG27*AL$98</f>
        <v>0.0497078103707336</v>
      </c>
      <c r="AM27" s="62">
        <f>'Glad70-before-LQ'!AM27*$CG27*AM$98</f>
        <v>0.499385905748629</v>
      </c>
      <c r="AN27" s="62">
        <f>'Glad70-before-LQ'!AN27*$CG27*AN$98</f>
        <v>0.7176599232725031</v>
      </c>
      <c r="AO27" s="62">
        <f>'Glad70-before-LQ'!AO27*$CG27*AO$98</f>
        <v>9.82176091199041</v>
      </c>
      <c r="AP27" s="62">
        <f>'Glad70-before-LQ'!AP27*$CG27*AP$98</f>
        <v>6.31502295910968</v>
      </c>
      <c r="AQ27" s="62">
        <f>'Glad70-before-LQ'!AQ27*$CG27*AQ$98</f>
        <v>3.710453354467</v>
      </c>
      <c r="AR27" s="62">
        <f>'Glad70-before-LQ'!AR27*$CG27*AR$98</f>
        <v>0.2583600105475</v>
      </c>
      <c r="AS27" s="62">
        <f>'Glad70-before-LQ'!AS27*$CG27*AS$98</f>
        <v>1.58162759501549</v>
      </c>
      <c r="AT27" s="62">
        <f>'Glad70-before-LQ'!AT27*$CG27*AT$98</f>
        <v>0.00513924953694011</v>
      </c>
      <c r="AU27" s="62">
        <f>'Glad70-before-LQ'!AU27*$CG27*AU$98</f>
        <v>0.0071216825153243</v>
      </c>
      <c r="AV27" s="62">
        <f>'Glad70-before-LQ'!AV27*$CG27*AV$98</f>
        <v>0.00624857851404984</v>
      </c>
      <c r="AW27" s="62">
        <f>'Glad70-before-LQ'!AW27*$CG27*AW$98</f>
        <v>0.00573390076799435</v>
      </c>
      <c r="AX27" s="62">
        <f>'Glad70-before-LQ'!AX27*$CG27*AX$98</f>
        <v>0.160547715470078</v>
      </c>
      <c r="AY27" s="62">
        <f>'Glad70-before-LQ'!AY27*$CG27*AY$98</f>
        <v>0.00123994713439585</v>
      </c>
      <c r="AZ27" s="62">
        <f>'Glad70-before-LQ'!AZ27*$CG27*AZ$98</f>
        <v>0.00702561781626857</v>
      </c>
      <c r="BA27" s="62">
        <f>'Glad70-before-LQ'!BA27*$CG27*BA$98</f>
        <v>0.0472662242470858</v>
      </c>
      <c r="BB27" s="62">
        <f>'Glad70-before-LQ'!BB27*$CG27*BB$98</f>
        <v>0.0432526618827366</v>
      </c>
      <c r="BC27" s="62">
        <f>'Glad70-before-LQ'!BC27*$CG27*BC$98</f>
        <v>0.74128639763028</v>
      </c>
      <c r="BD27" s="62">
        <f>'Glad70-before-LQ'!BD27*$CG27*BD$98</f>
        <v>0.279812143999423</v>
      </c>
      <c r="BE27" s="62">
        <f>'Glad70-before-LQ'!BE27*$CG27*BE$98</f>
        <v>1.62919574654221</v>
      </c>
      <c r="BF27" s="62">
        <f>'Glad70-before-LQ'!BF27*$CG27*BF$98</f>
        <v>0.0691143842441483</v>
      </c>
      <c r="BG27" s="62">
        <f>'Glad70-before-LQ'!BG27*$CG27*BG$98</f>
        <v>0.480985285022486</v>
      </c>
      <c r="BH27" s="62">
        <f>'Glad70-before-LQ'!BH27*$CG27*BH$98</f>
        <v>0.0898450983607994</v>
      </c>
      <c r="BI27" s="62">
        <f>'Glad70-before-LQ'!BI27*$CG27*BI$98</f>
        <v>0.196566206306784</v>
      </c>
      <c r="BJ27" s="62">
        <f>'Glad70-before-LQ'!BJ27*$CG27*BJ$98</f>
        <v>0</v>
      </c>
      <c r="BK27" s="62">
        <f>'Glad70-before-LQ'!BK27*$CG27*BK$98</f>
        <v>0.07358489552546239</v>
      </c>
      <c r="BL27" s="62">
        <f>'Glad70-before-LQ'!BL27*$CG27*BL$98</f>
        <v>0.160064601450528</v>
      </c>
      <c r="BM27" s="62">
        <f>'Glad70-before-LQ'!BM27*$CG27*BM$98</f>
        <v>0.154178969955329</v>
      </c>
      <c r="BN27" s="62">
        <f>'Glad70-before-LQ'!BN27*$CG27*BN$98</f>
        <v>0.069431928355075</v>
      </c>
      <c r="BO27" s="62">
        <f>'Glad70-before-LQ'!BO27*$CG27*BO$98</f>
        <v>0.261869143103912</v>
      </c>
      <c r="BP27" s="62">
        <f>'Glad70-before-LQ'!BP27*$CG27*BP$98</f>
        <v>0.098882229966295</v>
      </c>
      <c r="BQ27" s="62">
        <f>'Glad70-before-LQ'!BQ27*$CG27*BQ$98</f>
        <v>0.0146672107689746</v>
      </c>
      <c r="BR27" s="62">
        <f>'Glad70-before-LQ'!BR27*$CG27*BR$98</f>
        <v>0.0616311437562733</v>
      </c>
      <c r="BS27" s="62">
        <f>'Glad70-before-LQ'!BS27*$CG27*BS$98</f>
        <v>0.0385575558992703</v>
      </c>
      <c r="BT27" s="62">
        <f>'Glad70-before-LQ'!BT27*$CG27*BT$98</f>
        <v>5.27502786811562</v>
      </c>
      <c r="BU27" s="62">
        <f>'Glad70-before-LQ'!BU27*$CG27*BU$98</f>
        <v>0.0601911505286452</v>
      </c>
      <c r="BV27" s="4">
        <f>SUM(D27:BU27)</f>
        <v>41.5770726943196</v>
      </c>
      <c r="BW27" s="66">
        <f>'Glad-base'!BW27*'Households'!$B$3/'Households'!$B$7</f>
        <v>24.1015749147992</v>
      </c>
      <c r="BX27" s="66">
        <f>'Glad-base'!BX27*'Households'!$B$3/'Households'!$B$7</f>
        <v>0.227174045005149</v>
      </c>
      <c r="BY27" s="66">
        <f>'Glad-base'!BY27*'Businesses'!$B$4/'Businesses'!$C$4</f>
        <v>2.20833457161248</v>
      </c>
      <c r="BZ27" s="66">
        <f>'Glad-base'!BZ27*'Households'!$B$3/'Households'!$B$7</f>
        <v>0.69536818900103</v>
      </c>
      <c r="CA27" s="66">
        <f>'Glad-base'!CA27*'Households'!$B$3/'Households'!$B$7</f>
        <v>5.77377674703399</v>
      </c>
      <c r="CB27" s="66">
        <f>'Glad-base'!CB27*'Glad-id-output'!B25/'Glad-id-output'!E25</f>
        <v>-0.185406856003089</v>
      </c>
      <c r="CC27" s="73">
        <f>'Exports'!D28</f>
        <v>30</v>
      </c>
      <c r="CD27" s="4">
        <f>SUM(BW27:CC27)</f>
        <v>62.8208216114488</v>
      </c>
      <c r="CE27" s="4">
        <f>SUM(CD27,BV27)</f>
        <v>104.397894305768</v>
      </c>
      <c r="CF27" s="67">
        <v>0.00162497474548778</v>
      </c>
      <c r="CG27" s="67">
        <f>'Glad-id-output'!I25</f>
        <v>1</v>
      </c>
      <c r="CH27" s="67"/>
    </row>
    <row r="28" ht="20.05" customHeight="1">
      <c r="A28" t="s" s="58">
        <v>1</v>
      </c>
      <c r="B28" s="59">
        <v>24</v>
      </c>
      <c r="C28" t="s" s="60">
        <v>189</v>
      </c>
      <c r="D28" s="61">
        <f>'Glad70-before-LQ'!D28*$CG28*D$98</f>
        <v>0.472041520914185</v>
      </c>
      <c r="E28" s="62">
        <f>'Glad70-before-LQ'!E28*$CG28*E$98</f>
        <v>0.13958970295204</v>
      </c>
      <c r="F28" s="62">
        <f>'Glad70-before-LQ'!F28*$CG28*F$98</f>
        <v>0.00372615273148763</v>
      </c>
      <c r="G28" s="62">
        <f>'Glad70-before-LQ'!G28*$CG28*G$98</f>
        <v>0.125707481795603</v>
      </c>
      <c r="H28" s="62">
        <f>'Glad70-before-LQ'!H28*$CG28*H$98</f>
        <v>0.049014778657607</v>
      </c>
      <c r="I28" s="62">
        <f>'Glad70-before-LQ'!I28*$CG28*I$98</f>
        <v>1.77335613837605</v>
      </c>
      <c r="J28" s="62">
        <f>'Glad70-before-LQ'!J28*$CG28*J$98</f>
        <v>9.51639516218644</v>
      </c>
      <c r="K28" s="63">
        <f>'Glad70-before-LQ'!K28*$CG28*K$98</f>
        <v>2.64805324068484</v>
      </c>
      <c r="L28" s="62">
        <f>'Glad70-before-LQ'!L28*$CG28*L$98</f>
        <v>0.242953991231405</v>
      </c>
      <c r="M28" s="62">
        <f>'Glad70-before-LQ'!M28*$CG28*M$98</f>
        <v>0.433004978546</v>
      </c>
      <c r="N28" s="62">
        <f>'Glad70-before-LQ'!N28*$CG28*N$98</f>
        <v>0.078616070609482</v>
      </c>
      <c r="O28" s="62">
        <f>'Glad70-before-LQ'!O28*$CG28*O$98</f>
        <v>0.0288499066598354</v>
      </c>
      <c r="P28" s="62">
        <f>'Glad70-before-LQ'!P28*$CG28*P$98</f>
        <v>0.0194511631233029</v>
      </c>
      <c r="Q28" s="62">
        <f>'Glad70-before-LQ'!Q28*$CG28*Q$98</f>
        <v>0.013411227702558</v>
      </c>
      <c r="R28" s="62">
        <f>'Glad70-before-LQ'!R28*$CG28*R$98</f>
        <v>0.0377734495605726</v>
      </c>
      <c r="S28" s="62">
        <f>'Glad70-before-LQ'!S28*$CG28*S$98</f>
        <v>0.0192050264967974</v>
      </c>
      <c r="T28" s="62">
        <f>'Glad70-before-LQ'!T28*$CG28*T$98</f>
        <v>0.395533416933869</v>
      </c>
      <c r="U28" s="62">
        <f>'Glad70-before-LQ'!U28*$CG28*U$98</f>
        <v>1.46736402074127</v>
      </c>
      <c r="V28" s="62">
        <f>'Glad70-before-LQ'!V28*$CG28*V$98</f>
        <v>0.06889718979226341</v>
      </c>
      <c r="W28" s="62">
        <f>'Glad70-before-LQ'!W28*$CG28*W$98</f>
        <v>1.10002815839497</v>
      </c>
      <c r="X28" s="64">
        <f>'Glad70-before-LQ'!X28*$CG28*X$98</f>
        <v>0.265248128764306</v>
      </c>
      <c r="Y28" s="62">
        <f>'Glad70-before-LQ'!Y28*$CG28*Y$98</f>
        <v>2.10176149466527</v>
      </c>
      <c r="Z28" s="62">
        <f>'Glad70-before-LQ'!Z28*$CG28*Z$98</f>
        <v>0.479213554312216</v>
      </c>
      <c r="AA28" s="62">
        <f>'Glad70-before-LQ'!AA28*$CG28*AA$98</f>
        <v>1.52811920422958</v>
      </c>
      <c r="AB28" s="62">
        <f>'Glad70-before-LQ'!AB28*$CG28*AB$98</f>
        <v>0.0142605685005098</v>
      </c>
      <c r="AC28" s="65">
        <f>'Glad70-before-LQ'!AC28*$CG28*AC$98</f>
        <v>1.84490943673728</v>
      </c>
      <c r="AD28" s="62">
        <f>'Glad70-before-LQ'!AD28*$CG28*AD$98</f>
        <v>0.105226112183166</v>
      </c>
      <c r="AE28" s="62">
        <f>'Glad70-before-LQ'!AE28*$CG28*AE$98</f>
        <v>0.129635891464193</v>
      </c>
      <c r="AF28" s="62">
        <f>'Glad70-before-LQ'!AF28*$CG28*AF$98</f>
        <v>0.192808038204813</v>
      </c>
      <c r="AG28" s="62">
        <f>'Glad70-before-LQ'!AG28*$CG28*AG$98</f>
        <v>1.54374649144798</v>
      </c>
      <c r="AH28" s="62">
        <f>'Glad70-before-LQ'!AH28*$CG28*AH$98</f>
        <v>1.00890798609252</v>
      </c>
      <c r="AI28" s="62">
        <f>'Glad70-before-LQ'!AI28*$CG28*AI$98</f>
        <v>2.73243000891987</v>
      </c>
      <c r="AJ28" s="62">
        <f>'Glad70-before-LQ'!AJ28*$CG28*AJ$98</f>
        <v>0.634448535037721</v>
      </c>
      <c r="AK28" s="62">
        <f>'Glad70-before-LQ'!AK28*$CG28*AK$98</f>
        <v>0.340738062749865</v>
      </c>
      <c r="AL28" s="62">
        <f>'Glad70-before-LQ'!AL28*$CG28*AL$98</f>
        <v>0.0717703235801065</v>
      </c>
      <c r="AM28" s="62">
        <f>'Glad70-before-LQ'!AM28*$CG28*AM$98</f>
        <v>0.194371042240338</v>
      </c>
      <c r="AN28" s="62">
        <f>'Glad70-before-LQ'!AN28*$CG28*AN$98</f>
        <v>0.458216317039858</v>
      </c>
      <c r="AO28" s="62">
        <f>'Glad70-before-LQ'!AO28*$CG28*AO$98</f>
        <v>0.308877203484592</v>
      </c>
      <c r="AP28" s="62">
        <f>'Glad70-before-LQ'!AP28*$CG28*AP$98</f>
        <v>1.58078817461685</v>
      </c>
      <c r="AQ28" s="62">
        <f>'Glad70-before-LQ'!AQ28*$CG28*AQ$98</f>
        <v>0.27972241261912</v>
      </c>
      <c r="AR28" s="62">
        <f>'Glad70-before-LQ'!AR28*$CG28*AR$98</f>
        <v>0.126848590886511</v>
      </c>
      <c r="AS28" s="62">
        <f>'Glad70-before-LQ'!AS28*$CG28*AS$98</f>
        <v>0.683854949943583</v>
      </c>
      <c r="AT28" s="62">
        <f>'Glad70-before-LQ'!AT28*$CG28*AT$98</f>
        <v>0.0056456770038046</v>
      </c>
      <c r="AU28" s="62">
        <f>'Glad70-before-LQ'!AU28*$CG28*AU$98</f>
        <v>0.0147702066279092</v>
      </c>
      <c r="AV28" s="62">
        <f>'Glad70-before-LQ'!AV28*$CG28*AV$98</f>
        <v>0.00779017311456168</v>
      </c>
      <c r="AW28" s="62">
        <f>'Glad70-before-LQ'!AW28*$CG28*AW$98</f>
        <v>0.0401783786852879</v>
      </c>
      <c r="AX28" s="62">
        <f>'Glad70-before-LQ'!AX28*$CG28*AX$98</f>
        <v>0.266608251449736</v>
      </c>
      <c r="AY28" s="62">
        <f>'Glad70-before-LQ'!AY28*$CG28*AY$98</f>
        <v>0.00251892167926349</v>
      </c>
      <c r="AZ28" s="62">
        <f>'Glad70-before-LQ'!AZ28*$CG28*AZ$98</f>
        <v>0.040660577014665</v>
      </c>
      <c r="BA28" s="62">
        <f>'Glad70-before-LQ'!BA28*$CG28*BA$98</f>
        <v>0.0264500284977524</v>
      </c>
      <c r="BB28" s="62">
        <f>'Glad70-before-LQ'!BB28*$CG28*BB$98</f>
        <v>0.0397355592637998</v>
      </c>
      <c r="BC28" s="62">
        <f>'Glad70-before-LQ'!BC28*$CG28*BC$98</f>
        <v>0.17679696861493</v>
      </c>
      <c r="BD28" s="62">
        <f>'Glad70-before-LQ'!BD28*$CG28*BD$98</f>
        <v>0.183026641152469</v>
      </c>
      <c r="BE28" s="62">
        <f>'Glad70-before-LQ'!BE28*$CG28*BE$98</f>
        <v>1.66421115271224</v>
      </c>
      <c r="BF28" s="62">
        <f>'Glad70-before-LQ'!BF28*$CG28*BF$98</f>
        <v>0.0680431966206374</v>
      </c>
      <c r="BG28" s="62">
        <f>'Glad70-before-LQ'!BG28*$CG28*BG$98</f>
        <v>0.542745758026807</v>
      </c>
      <c r="BH28" s="62">
        <f>'Glad70-before-LQ'!BH28*$CG28*BH$98</f>
        <v>0.117243213124936</v>
      </c>
      <c r="BI28" s="62">
        <f>'Glad70-before-LQ'!BI28*$CG28*BI$98</f>
        <v>0.284247291768258</v>
      </c>
      <c r="BJ28" s="62">
        <f>'Glad70-before-LQ'!BJ28*$CG28*BJ$98</f>
        <v>0</v>
      </c>
      <c r="BK28" s="62">
        <f>'Glad70-before-LQ'!BK28*$CG28*BK$98</f>
        <v>0.105448057850899</v>
      </c>
      <c r="BL28" s="62">
        <f>'Glad70-before-LQ'!BL28*$CG28*BL$98</f>
        <v>0.266401773393189</v>
      </c>
      <c r="BM28" s="62">
        <f>'Glad70-before-LQ'!BM28*$CG28*BM$98</f>
        <v>0.188081951437266</v>
      </c>
      <c r="BN28" s="62">
        <f>'Glad70-before-LQ'!BN28*$CG28*BN$98</f>
        <v>0.0285007935681262</v>
      </c>
      <c r="BO28" s="62">
        <f>'Glad70-before-LQ'!BO28*$CG28*BO$98</f>
        <v>3.82419359395757</v>
      </c>
      <c r="BP28" s="62">
        <f>'Glad70-before-LQ'!BP28*$CG28*BP$98</f>
        <v>0.315653507469089</v>
      </c>
      <c r="BQ28" s="62">
        <f>'Glad70-before-LQ'!BQ28*$CG28*BQ$98</f>
        <v>0.0220303247429613</v>
      </c>
      <c r="BR28" s="62">
        <f>'Glad70-before-LQ'!BR28*$CG28*BR$98</f>
        <v>0.120157122331882</v>
      </c>
      <c r="BS28" s="62">
        <f>'Glad70-before-LQ'!BS28*$CG28*BS$98</f>
        <v>0.127873344971939</v>
      </c>
      <c r="BT28" s="62">
        <f>'Glad70-before-LQ'!BT28*$CG28*BT$98</f>
        <v>2.62004593299864</v>
      </c>
      <c r="BU28" s="62">
        <f>'Glad70-before-LQ'!BU28*$CG28*BU$98</f>
        <v>0.183702193279035</v>
      </c>
      <c r="BV28" s="4">
        <f>SUM(D28:BU28)</f>
        <v>46.5416358971685</v>
      </c>
      <c r="BW28" s="66">
        <f>'Glad-base'!BW28*'Households'!$B$3/'Households'!$B$7</f>
        <v>7.78064610726056</v>
      </c>
      <c r="BX28" s="66">
        <f>'Glad-base'!BX28*'Households'!$B$3/'Households'!$B$7</f>
        <v>0.17680841907312</v>
      </c>
      <c r="BY28" s="66">
        <f>'Glad-base'!BY28*'Businesses'!$B$4/'Businesses'!$C$4</f>
        <v>9.707627514091399</v>
      </c>
      <c r="BZ28" s="66">
        <f>'Glad-base'!BZ28*'Households'!$B$3/'Households'!$B$7</f>
        <v>0.505486656426365</v>
      </c>
      <c r="CA28" s="66">
        <f>'Glad-base'!CA28*'Households'!$B$3/'Households'!$B$7</f>
        <v>2.28007889258496</v>
      </c>
      <c r="CB28" s="66">
        <f>'Glad-base'!CB28*'Glad-id-output'!B26/'Glad-id-output'!E26</f>
        <v>0.426881378686906</v>
      </c>
      <c r="CC28" s="73">
        <f>'Exports'!D29</f>
        <v>40</v>
      </c>
      <c r="CD28" s="4">
        <f>SUM(BW28:CC28)</f>
        <v>60.8775289681233</v>
      </c>
      <c r="CE28" s="4">
        <f>SUM(CD28,BV28)</f>
        <v>107.419164865292</v>
      </c>
      <c r="CF28" s="67">
        <v>0.00254757518441874</v>
      </c>
      <c r="CG28" s="67">
        <f>'Glad-id-output'!I26</f>
        <v>1</v>
      </c>
      <c r="CH28" s="67"/>
    </row>
    <row r="29" ht="20.05" customHeight="1">
      <c r="A29" t="s" s="58">
        <v>1</v>
      </c>
      <c r="B29" s="59">
        <v>25</v>
      </c>
      <c r="C29" t="s" s="60">
        <v>190</v>
      </c>
      <c r="D29" s="61">
        <f>'Glad70-before-LQ'!D29*$CG29*D$98</f>
        <v>0.00172703892914846</v>
      </c>
      <c r="E29" s="62">
        <f>'Glad70-before-LQ'!E29*$CG29*E$98</f>
        <v>0.000401385851768384</v>
      </c>
      <c r="F29" s="62">
        <f>'Glad70-before-LQ'!F29*$CG29*F$98</f>
        <v>4.12581833451103e-05</v>
      </c>
      <c r="G29" s="62">
        <f>'Glad70-before-LQ'!G29*$CG29*G$98</f>
        <v>0.000456146991336348</v>
      </c>
      <c r="H29" s="62">
        <f>'Glad70-before-LQ'!H29*$CG29*H$98</f>
        <v>0.000189842188902878</v>
      </c>
      <c r="I29" s="62">
        <f>'Glad70-before-LQ'!I29*$CG29*I$98</f>
        <v>0.00394489544999359</v>
      </c>
      <c r="J29" s="62">
        <f>'Glad70-before-LQ'!J29*$CG29*J$98</f>
        <v>0.0337438171305766</v>
      </c>
      <c r="K29" s="63">
        <f>'Glad70-before-LQ'!K29*$CG29*K$98</f>
        <v>0.00494126751453983</v>
      </c>
      <c r="L29" s="62">
        <f>'Glad70-before-LQ'!L29*$CG29*L$98</f>
        <v>0.000435952683317036</v>
      </c>
      <c r="M29" s="62">
        <f>'Glad70-before-LQ'!M29*$CG29*M$98</f>
        <v>0.000372226891289612</v>
      </c>
      <c r="N29" s="62">
        <f>'Glad70-before-LQ'!N29*$CG29*N$98</f>
        <v>0.0013957207451342</v>
      </c>
      <c r="O29" s="62">
        <f>'Glad70-before-LQ'!O29*$CG29*O$98</f>
        <v>0.00245279183593246</v>
      </c>
      <c r="P29" s="62">
        <f>'Glad70-before-LQ'!P29*$CG29*P$98</f>
        <v>0.000901039053127648</v>
      </c>
      <c r="Q29" s="62">
        <f>'Glad70-before-LQ'!Q29*$CG29*Q$98</f>
        <v>0.000206085216163758</v>
      </c>
      <c r="R29" s="62">
        <f>'Glad70-before-LQ'!R29*$CG29*R$98</f>
        <v>0.000423033276175967</v>
      </c>
      <c r="S29" s="62">
        <f>'Glad70-before-LQ'!S29*$CG29*S$98</f>
        <v>0.000243026822195717</v>
      </c>
      <c r="T29" s="62">
        <f>'Glad70-before-LQ'!T29*$CG29*T$98</f>
        <v>0.00199886433571442</v>
      </c>
      <c r="U29" s="62">
        <f>'Glad70-before-LQ'!U29*$CG29*U$98</f>
        <v>0.0148311839993817</v>
      </c>
      <c r="V29" s="62">
        <f>'Glad70-before-LQ'!V29*$CG29*V$98</f>
        <v>0.000905023096496671</v>
      </c>
      <c r="W29" s="62">
        <f>'Glad70-before-LQ'!W29*$CG29*W$98</f>
        <v>0.0112925236898981</v>
      </c>
      <c r="X29" s="64">
        <f>'Glad70-before-LQ'!X29*$CG29*X$98</f>
        <v>0.00310972106733712</v>
      </c>
      <c r="Y29" s="62">
        <f>'Glad70-before-LQ'!Y29*$CG29*Y$98</f>
        <v>0.0103266617625907</v>
      </c>
      <c r="Z29" s="62">
        <f>'Glad70-before-LQ'!Z29*$CG29*Z$98</f>
        <v>0.0242439472724076</v>
      </c>
      <c r="AA29" s="62">
        <f>'Glad70-before-LQ'!AA29*$CG29*AA$98</f>
        <v>0.00344454879157359</v>
      </c>
      <c r="AB29" s="62">
        <f>'Glad70-before-LQ'!AB29*$CG29*AB$98</f>
        <v>0.00284455345687318</v>
      </c>
      <c r="AC29" s="65">
        <f>'Glad70-before-LQ'!AC29*$CG29*AC$98</f>
        <v>0.00409508656422408</v>
      </c>
      <c r="AD29" s="62">
        <f>'Glad70-before-LQ'!AD29*$CG29*AD$98</f>
        <v>0.000270011776291522</v>
      </c>
      <c r="AE29" s="62">
        <f>'Glad70-before-LQ'!AE29*$CG29*AE$98</f>
        <v>0.00141059518322479</v>
      </c>
      <c r="AF29" s="62">
        <f>'Glad70-before-LQ'!AF29*$CG29*AF$98</f>
        <v>0.00683937074239789</v>
      </c>
      <c r="AG29" s="62">
        <f>'Glad70-before-LQ'!AG29*$CG29*AG$98</f>
        <v>0.122495147774369</v>
      </c>
      <c r="AH29" s="62">
        <f>'Glad70-before-LQ'!AH29*$CG29*AH$98</f>
        <v>0.012908498432164</v>
      </c>
      <c r="AI29" s="62">
        <f>'Glad70-before-LQ'!AI29*$CG29*AI$98</f>
        <v>0.0632685093169327</v>
      </c>
      <c r="AJ29" s="62">
        <f>'Glad70-before-LQ'!AJ29*$CG29*AJ$98</f>
        <v>0.00604761898340274</v>
      </c>
      <c r="AK29" s="62">
        <f>'Glad70-before-LQ'!AK29*$CG29*AK$98</f>
        <v>0.0160881330087353</v>
      </c>
      <c r="AL29" s="62">
        <f>'Glad70-before-LQ'!AL29*$CG29*AL$98</f>
        <v>0.0064937039096621</v>
      </c>
      <c r="AM29" s="62">
        <f>'Glad70-before-LQ'!AM29*$CG29*AM$98</f>
        <v>0.0048147089710207</v>
      </c>
      <c r="AN29" s="62">
        <f>'Glad70-before-LQ'!AN29*$CG29*AN$98</f>
        <v>0.00545548509323138</v>
      </c>
      <c r="AO29" s="62">
        <f>'Glad70-before-LQ'!AO29*$CG29*AO$98</f>
        <v>0.00614246679473702</v>
      </c>
      <c r="AP29" s="62">
        <f>'Glad70-before-LQ'!AP29*$CG29*AP$98</f>
        <v>0.00292667246031472</v>
      </c>
      <c r="AQ29" s="62">
        <f>'Glad70-before-LQ'!AQ29*$CG29*AQ$98</f>
        <v>0.000693271102983961</v>
      </c>
      <c r="AR29" s="62">
        <f>'Glad70-before-LQ'!AR29*$CG29*AR$98</f>
        <v>0.0018991879284485</v>
      </c>
      <c r="AS29" s="62">
        <f>'Glad70-before-LQ'!AS29*$CG29*AS$98</f>
        <v>0.00509411360503324</v>
      </c>
      <c r="AT29" s="62">
        <f>'Glad70-before-LQ'!AT29*$CG29*AT$98</f>
        <v>6.896223391621051e-05</v>
      </c>
      <c r="AU29" s="62">
        <f>'Glad70-before-LQ'!AU29*$CG29*AU$98</f>
        <v>0.000642777980559937</v>
      </c>
      <c r="AV29" s="62">
        <f>'Glad70-before-LQ'!AV29*$CG29*AV$98</f>
        <v>0.000131466608178134</v>
      </c>
      <c r="AW29" s="62">
        <f>'Glad70-before-LQ'!AW29*$CG29*AW$98</f>
        <v>3.94081865106586e-05</v>
      </c>
      <c r="AX29" s="62">
        <f>'Glad70-before-LQ'!AX29*$CG29*AX$98</f>
        <v>0.000369635469167822</v>
      </c>
      <c r="AY29" s="62">
        <f>'Glad70-before-LQ'!AY29*$CG29*AY$98</f>
        <v>5.47154767457475e-05</v>
      </c>
      <c r="AZ29" s="62">
        <f>'Glad70-before-LQ'!AZ29*$CG29*AZ$98</f>
        <v>0.000740657424038314</v>
      </c>
      <c r="BA29" s="62">
        <f>'Glad70-before-LQ'!BA29*$CG29*BA$98</f>
        <v>0.00100195516199352</v>
      </c>
      <c r="BB29" s="62">
        <f>'Glad70-before-LQ'!BB29*$CG29*BB$98</f>
        <v>0.000524748722213408</v>
      </c>
      <c r="BC29" s="62">
        <f>'Glad70-before-LQ'!BC29*$CG29*BC$98</f>
        <v>0.00206750560797042</v>
      </c>
      <c r="BD29" s="62">
        <f>'Glad70-before-LQ'!BD29*$CG29*BD$98</f>
        <v>0.0052542733236156</v>
      </c>
      <c r="BE29" s="62">
        <f>'Glad70-before-LQ'!BE29*$CG29*BE$98</f>
        <v>0.0134342469654763</v>
      </c>
      <c r="BF29" s="62">
        <f>'Glad70-before-LQ'!BF29*$CG29*BF$98</f>
        <v>0.000402970570785548</v>
      </c>
      <c r="BG29" s="62">
        <f>'Glad70-before-LQ'!BG29*$CG29*BG$98</f>
        <v>0.00533409850791523</v>
      </c>
      <c r="BH29" s="62">
        <f>'Glad70-before-LQ'!BH29*$CG29*BH$98</f>
        <v>0.00153379086080564</v>
      </c>
      <c r="BI29" s="62">
        <f>'Glad70-before-LQ'!BI29*$CG29*BI$98</f>
        <v>0.00361176800326134</v>
      </c>
      <c r="BJ29" s="62">
        <f>'Glad70-before-LQ'!BJ29*$CG29*BJ$98</f>
        <v>0</v>
      </c>
      <c r="BK29" s="62">
        <f>'Glad70-before-LQ'!BK29*$CG29*BK$98</f>
        <v>0.00215052469623138</v>
      </c>
      <c r="BL29" s="62">
        <f>'Glad70-before-LQ'!BL29*$CG29*BL$98</f>
        <v>0.008083349068148079</v>
      </c>
      <c r="BM29" s="62">
        <f>'Glad70-before-LQ'!BM29*$CG29*BM$98</f>
        <v>0.00616092098173561</v>
      </c>
      <c r="BN29" s="62">
        <f>'Glad70-before-LQ'!BN29*$CG29*BN$98</f>
        <v>0.00147005913601697</v>
      </c>
      <c r="BO29" s="62">
        <f>'Glad70-before-LQ'!BO29*$CG29*BO$98</f>
        <v>0.0142656177959653</v>
      </c>
      <c r="BP29" s="62">
        <f>'Glad70-before-LQ'!BP29*$CG29*BP$98</f>
        <v>0.00655612945064442</v>
      </c>
      <c r="BQ29" s="62">
        <f>'Glad70-before-LQ'!BQ29*$CG29*BQ$98</f>
        <v>0.000817060513112247</v>
      </c>
      <c r="BR29" s="62">
        <f>'Glad70-before-LQ'!BR29*$CG29*BR$98</f>
        <v>0.00209129984161446</v>
      </c>
      <c r="BS29" s="62">
        <f>'Glad70-before-LQ'!BS29*$CG29*BS$98</f>
        <v>0.00120628173257637</v>
      </c>
      <c r="BT29" s="62">
        <f>'Glad70-before-LQ'!BT29*$CG29*BT$98</f>
        <v>0.0250929484631927</v>
      </c>
      <c r="BU29" s="62">
        <f>'Glad70-before-LQ'!BU29*$CG29*BU$98</f>
        <v>0.00708760730493921</v>
      </c>
      <c r="BV29" s="4">
        <f>SUM(D29:BU29)</f>
        <v>0.5020099179697251</v>
      </c>
      <c r="BW29" s="66">
        <f>'Glad-base'!BW29*'Households'!$B$3/'Households'!$B$7</f>
        <v>6.44302169721936</v>
      </c>
      <c r="BX29" s="66">
        <f>'Glad-base'!BX29*'Households'!$B$3/'Households'!$B$7</f>
        <v>0.0145912295159629</v>
      </c>
      <c r="BY29" s="66">
        <f>'Glad-base'!BY29*'Businesses'!$B$4/'Businesses'!$C$4</f>
        <v>0.950259727245729</v>
      </c>
      <c r="BZ29" s="66">
        <f>'Glad-base'!BZ29*'Households'!$B$3/'Households'!$B$7</f>
        <v>0.210905573450051</v>
      </c>
      <c r="CA29" s="66">
        <f>'Glad-base'!CA29*'Households'!$B$3/'Households'!$B$7</f>
        <v>1.86903368110196</v>
      </c>
      <c r="CB29" s="66">
        <f>'Glad-base'!CB29*'Glad-id-output'!B27/'Glad-id-output'!E27</f>
        <v>0.0212953306152051</v>
      </c>
      <c r="CC29" s="62">
        <f>'Exports'!D30</f>
        <v>0.3</v>
      </c>
      <c r="CD29" s="4">
        <f>SUM(BW29:CC29)</f>
        <v>9.80910723914827</v>
      </c>
      <c r="CE29" s="4">
        <f>SUM(CD29,BV29)</f>
        <v>10.311117157118</v>
      </c>
      <c r="CF29" s="67">
        <v>0.000472625658662934</v>
      </c>
      <c r="CG29" s="67">
        <f>'Glad-id-output'!I27</f>
        <v>0.076483180484695</v>
      </c>
      <c r="CH29" s="67"/>
    </row>
    <row r="30" ht="20.05" customHeight="1">
      <c r="A30" t="s" s="33">
        <v>1</v>
      </c>
      <c r="B30" s="37">
        <v>26</v>
      </c>
      <c r="C30" t="s" s="60">
        <v>191</v>
      </c>
      <c r="D30" s="74">
        <f>'Glad70-before-LQ'!D30*$CG30*D$98</f>
        <v>0.7990805086307829</v>
      </c>
      <c r="E30" s="65">
        <f>'Glad70-before-LQ'!E30*$CG30*E$98</f>
        <v>0.0110844010568694</v>
      </c>
      <c r="F30" s="65">
        <f>'Glad70-before-LQ'!F30*$CG30*F$98</f>
        <v>0.0030043790098267</v>
      </c>
      <c r="G30" s="65">
        <f>'Glad70-before-LQ'!G30*$CG30*G$98</f>
        <v>0.00754692602622246</v>
      </c>
      <c r="H30" s="65">
        <f>'Glad70-before-LQ'!H30*$CG30*H$98</f>
        <v>0.0367615707697168</v>
      </c>
      <c r="I30" s="65">
        <f>'Glad70-before-LQ'!I30*$CG30*I$98</f>
        <v>2.31521932176369</v>
      </c>
      <c r="J30" s="65">
        <f>'Glad70-before-LQ'!J30*$CG30*J$98</f>
        <v>48.8238951360445</v>
      </c>
      <c r="K30" s="65">
        <f>'Glad70-before-LQ'!K30*$CG30*K$98</f>
        <v>147.2625</v>
      </c>
      <c r="L30" s="65">
        <f>'Glad70-before-LQ'!L30*$CG30*L$98</f>
        <v>1.19411366772703</v>
      </c>
      <c r="M30" s="65">
        <f>'Glad70-before-LQ'!M30*$CG30*M$98</f>
        <v>0.61426645847834</v>
      </c>
      <c r="N30" s="65">
        <f>'Glad70-before-LQ'!N30*$CG30*N$98</f>
        <v>0.477847330744431</v>
      </c>
      <c r="O30" s="65">
        <f>'Glad70-before-LQ'!O30*$CG30*O$98</f>
        <v>0.144991199251181</v>
      </c>
      <c r="P30" s="65">
        <f>'Glad70-before-LQ'!P30*$CG30*P$98</f>
        <v>0.175594731160806</v>
      </c>
      <c r="Q30" s="65">
        <f>'Glad70-before-LQ'!Q30*$CG30*Q$98</f>
        <v>0.0536352569352336</v>
      </c>
      <c r="R30" s="65">
        <f>'Glad70-before-LQ'!R30*$CG30*R$98</f>
        <v>0.346872865324314</v>
      </c>
      <c r="S30" s="65">
        <f>'Glad70-before-LQ'!S30*$CG30*S$98</f>
        <v>0.0199740743544202</v>
      </c>
      <c r="T30" s="65">
        <f>'Glad70-before-LQ'!T30*$CG30*T$98</f>
        <v>2.02736050938635</v>
      </c>
      <c r="U30" s="65">
        <f>'Glad70-before-LQ'!U30*$CG30*U$98</f>
        <v>10.8394050632424</v>
      </c>
      <c r="V30" s="65">
        <f>'Glad70-before-LQ'!V30*$CG30*V$98</f>
        <v>0.326450574829149</v>
      </c>
      <c r="W30" s="65">
        <f>'Glad70-before-LQ'!W30*$CG30*W$98</f>
        <v>4.99659037153412</v>
      </c>
      <c r="X30" s="65">
        <v>558.88</v>
      </c>
      <c r="Y30" s="65">
        <f>'Glad70-before-LQ'!Y30*$CG30*Y$98</f>
        <v>1.94797956370863</v>
      </c>
      <c r="Z30" s="65">
        <f>'Glad70-before-LQ'!Z30*$CG30*Z$98</f>
        <v>0.380298650596196</v>
      </c>
      <c r="AA30" s="65">
        <f>'Glad70-before-LQ'!AA30*$CG30*AA$98</f>
        <v>0.383642643966043</v>
      </c>
      <c r="AB30" s="65">
        <f>'Glad70-before-LQ'!AB30*$CG30*AB$98</f>
        <v>0.0445384106479675</v>
      </c>
      <c r="AC30" s="65">
        <f>'Glad70-before-LQ'!AC30*$CG30*AC$98</f>
        <v>0</v>
      </c>
      <c r="AD30" s="65">
        <f>'Glad70-before-LQ'!AD30*$CG30*AD$98</f>
        <v>0.0666154757925881</v>
      </c>
      <c r="AE30" s="65">
        <f>'Glad70-before-LQ'!AE30*$CG30*AE$98</f>
        <v>1.34736003520129</v>
      </c>
      <c r="AF30" s="65">
        <f>'Glad70-before-LQ'!AF30*$CG30*AF$98</f>
        <v>0.0885951156731595</v>
      </c>
      <c r="AG30" s="65">
        <f>'Glad70-before-LQ'!AG30*$CG30*AG$98</f>
        <v>0.217938058702026</v>
      </c>
      <c r="AH30" s="65">
        <f>'Glad70-before-LQ'!AH30*$CG30*AH$98</f>
        <v>0.889741252368546</v>
      </c>
      <c r="AI30" s="65">
        <f>'Glad70-before-LQ'!AI30*$CG30*AI$98</f>
        <v>0.460268494740977</v>
      </c>
      <c r="AJ30" s="65">
        <f>'Glad70-before-LQ'!AJ30*$CG30*AJ$98</f>
        <v>1.88970161170401</v>
      </c>
      <c r="AK30" s="65">
        <f>'Glad70-before-LQ'!AK30*$CG30*AK$98</f>
        <v>5.92869958216196</v>
      </c>
      <c r="AL30" s="65">
        <f>'Glad70-before-LQ'!AL30*$CG30*AL$98</f>
        <v>1.9854498597237</v>
      </c>
      <c r="AM30" s="65">
        <f>'Glad70-before-LQ'!AM30*$CG30*AM$98</f>
        <v>3.51587096017571</v>
      </c>
      <c r="AN30" s="65">
        <f>'Glad70-before-LQ'!AN30*$CG30*AN$98</f>
        <v>0.598745702541467</v>
      </c>
      <c r="AO30" s="65">
        <f>'Glad70-before-LQ'!AO30*$CG30*AO$98</f>
        <v>3.60599796627529</v>
      </c>
      <c r="AP30" s="65">
        <f>'Glad70-before-LQ'!AP30*$CG30*AP$98</f>
        <v>0.08113927138906291</v>
      </c>
      <c r="AQ30" s="65">
        <f>'Glad70-before-LQ'!AQ30*$CG30*AQ$98</f>
        <v>0.09306585493578801</v>
      </c>
      <c r="AR30" s="65">
        <f>'Glad70-before-LQ'!AR30*$CG30*AR$98</f>
        <v>0.120771130482716</v>
      </c>
      <c r="AS30" s="65">
        <f>'Glad70-before-LQ'!AS30*$CG30*AS$98</f>
        <v>5.39462982244473</v>
      </c>
      <c r="AT30" s="65">
        <f>'Glad70-before-LQ'!AT30*$CG30*AT$98</f>
        <v>0.0541229458584427</v>
      </c>
      <c r="AU30" s="65">
        <f>'Glad70-before-LQ'!AU30*$CG30*AU$98</f>
        <v>0.09863930431612999</v>
      </c>
      <c r="AV30" s="65">
        <f>'Glad70-before-LQ'!AV30*$CG30*AV$98</f>
        <v>0.0225269406942603</v>
      </c>
      <c r="AW30" s="65">
        <f>'Glad70-before-LQ'!AW30*$CG30*AW$98</f>
        <v>0.0354055265696894</v>
      </c>
      <c r="AX30" s="65">
        <f>'Glad70-before-LQ'!AX30*$CG30*AX$98</f>
        <v>0.485394662979872</v>
      </c>
      <c r="AY30" s="65">
        <f>'Glad70-before-LQ'!AY30*$CG30*AY$98</f>
        <v>0.00669551608127756</v>
      </c>
      <c r="AZ30" s="65">
        <f>'Glad70-before-LQ'!AZ30*$CG30*AZ$98</f>
        <v>0.221525642731391</v>
      </c>
      <c r="BA30" s="65">
        <f>'Glad70-before-LQ'!BA30*$CG30*BA$98</f>
        <v>0.208093017812247</v>
      </c>
      <c r="BB30" s="65">
        <f>'Glad70-before-LQ'!BB30*$CG30*BB$98</f>
        <v>0.140846798480692</v>
      </c>
      <c r="BC30" s="65">
        <f>'Glad70-before-LQ'!BC30*$CG30*BC$98</f>
        <v>6.52963545652715</v>
      </c>
      <c r="BD30" s="65">
        <f>'Glad70-before-LQ'!BD30*$CG30*BD$98</f>
        <v>1.97498270297226</v>
      </c>
      <c r="BE30" s="65">
        <f>'Glad70-before-LQ'!BE30*$CG30*BE$98</f>
        <v>3.30418305446303</v>
      </c>
      <c r="BF30" s="65">
        <f>'Glad70-before-LQ'!BF30*$CG30*BF$98</f>
        <v>0.0548844843442588</v>
      </c>
      <c r="BG30" s="65">
        <f>'Glad70-before-LQ'!BG30*$CG30*BG$98</f>
        <v>0.514222215348506</v>
      </c>
      <c r="BH30" s="65">
        <f>'Glad70-before-LQ'!BH30*$CG30*BH$98</f>
        <v>0.112329822563117</v>
      </c>
      <c r="BI30" s="65">
        <f>'Glad70-before-LQ'!BI30*$CG30*BI$98</f>
        <v>8.49654882142325</v>
      </c>
      <c r="BJ30" s="65">
        <f>'Glad70-before-LQ'!BJ30*$CG30*BJ$98</f>
        <v>0</v>
      </c>
      <c r="BK30" s="65">
        <f>'Glad70-before-LQ'!BK30*$CG30*BK$98</f>
        <v>0.393562288529012</v>
      </c>
      <c r="BL30" s="65">
        <f>'Glad70-before-LQ'!BL30*$CG30*BL$98</f>
        <v>1.01187154854762</v>
      </c>
      <c r="BM30" s="65">
        <f>'Glad70-before-LQ'!BM30*$CG30*BM$98</f>
        <v>0.358812021202572</v>
      </c>
      <c r="BN30" s="65">
        <f>'Glad70-before-LQ'!BN30*$CG30*BN$98</f>
        <v>0.173537457647944</v>
      </c>
      <c r="BO30" s="65">
        <f>'Glad70-before-LQ'!BO30*$CG30*BO$98</f>
        <v>1.80268316019537</v>
      </c>
      <c r="BP30" s="65">
        <f>'Glad70-before-LQ'!BP30*$CG30*BP$98</f>
        <v>0.474626590476484</v>
      </c>
      <c r="BQ30" s="65">
        <f>'Glad70-before-LQ'!BQ30*$CG30*BQ$98</f>
        <v>0.0424535367288204</v>
      </c>
      <c r="BR30" s="65">
        <f>'Glad70-before-LQ'!BR30*$CG30*BR$98</f>
        <v>0.156067035822705</v>
      </c>
      <c r="BS30" s="65">
        <f>'Glad70-before-LQ'!BS30*$CG30*BS$98</f>
        <v>0.188755876380045</v>
      </c>
      <c r="BT30" s="65">
        <f>'Glad70-before-LQ'!BT30*$CG30*BT$98</f>
        <v>0.546536919156606</v>
      </c>
      <c r="BU30" s="65">
        <f>'Glad70-before-LQ'!BU30*$CG30*BU$98</f>
        <v>0.272208393203011</v>
      </c>
      <c r="BV30" s="11">
        <f>SUM(D30:BU30)</f>
        <v>836.078395550557</v>
      </c>
      <c r="BW30" s="66">
        <f>'Glad-base'!BW30*'Households'!$B$3/'Households'!$B$7</f>
        <v>41.1025946187745</v>
      </c>
      <c r="BX30" s="66">
        <f>'Glad-base'!BX30*'Households'!$B$3/'Households'!$B$7</f>
        <v>0.00391903813594233</v>
      </c>
      <c r="BY30" s="66">
        <f>'Glad-base'!BY30*'Businesses'!$B$4/'Businesses'!$C$4</f>
        <v>4.54146775005825</v>
      </c>
      <c r="BZ30" s="66">
        <f>'Glad-base'!BZ30*'Households'!$B$3/'Households'!$B$7</f>
        <v>2.91396054679712</v>
      </c>
      <c r="CA30" s="66">
        <f>'Glad-base'!CA30*'Households'!$B$3/'Households'!$B$7</f>
        <v>2.38300506852729</v>
      </c>
      <c r="CB30" s="70">
        <f>'Glad70-before-LQ'!CB30*$AC98</f>
        <v>0</v>
      </c>
      <c r="CC30" s="71">
        <v>1</v>
      </c>
      <c r="CD30" s="11">
        <f>SUM(BW30:CC30)</f>
        <v>51.9449470222931</v>
      </c>
      <c r="CE30" s="11">
        <f>SUM(CD30,BV30)</f>
        <v>888.023342572850</v>
      </c>
      <c r="CF30" s="65">
        <v>0.0139249596713999</v>
      </c>
      <c r="CG30" s="67">
        <f>'Glad-id-output'!I28</f>
        <v>1</v>
      </c>
      <c r="CH30" s="67">
        <f>(CE30*CG30+CE31*CG31+CE32*CG32+CE33*CG33)/SUM(CE30,CE31,CE32,CE33)</f>
        <v>1</v>
      </c>
    </row>
    <row r="31" ht="20.05" customHeight="1">
      <c r="A31" t="s" s="58">
        <v>1</v>
      </c>
      <c r="B31" s="59">
        <v>27</v>
      </c>
      <c r="C31" t="s" s="60">
        <v>115</v>
      </c>
      <c r="D31" s="61">
        <f>'Glad70-before-LQ'!D31*$CG31*D$98</f>
        <v>0.0116979588824802</v>
      </c>
      <c r="E31" s="62">
        <f>'Glad70-before-LQ'!E31*$CG31*E$98</f>
        <v>0.00837431999107578</v>
      </c>
      <c r="F31" s="62">
        <f>'Glad70-before-LQ'!F31*$CG31*F$98</f>
        <v>6.07774868034924e-06</v>
      </c>
      <c r="G31" s="62">
        <f>'Glad70-before-LQ'!G31*$CG31*G$98</f>
        <v>9.601044157899369e-06</v>
      </c>
      <c r="H31" s="62">
        <f>'Glad70-before-LQ'!H31*$CG31*H$98</f>
        <v>1.63417828872858e-05</v>
      </c>
      <c r="I31" s="62">
        <f>'Glad70-before-LQ'!I31*$CG31*I$98</f>
        <v>0.492818376025635</v>
      </c>
      <c r="J31" s="62">
        <f>'Glad70-before-LQ'!J31*$CG31*J$98</f>
        <v>3.46377440384741</v>
      </c>
      <c r="K31" s="63">
        <f>'Glad70-before-LQ'!K31*$CG31*K$98</f>
        <v>261.38336</v>
      </c>
      <c r="L31" s="62">
        <f>'Glad70-before-LQ'!L31*$CG31*L$98</f>
        <v>0.0618019300284772</v>
      </c>
      <c r="M31" s="62">
        <f>'Glad70-before-LQ'!M31*$CG31*M$98</f>
        <v>2.47853526041555e-05</v>
      </c>
      <c r="N31" s="62">
        <f>'Glad70-before-LQ'!N31*$CG31*N$98</f>
        <v>0.0661459035413012</v>
      </c>
      <c r="O31" s="62">
        <f>'Glad70-before-LQ'!O31*$CG31*O$98</f>
        <v>0.0153737904120168</v>
      </c>
      <c r="P31" s="62">
        <f>'Glad70-before-LQ'!P31*$CG31*P$98</f>
        <v>0.00240879063133399</v>
      </c>
      <c r="Q31" s="62">
        <f>'Glad70-before-LQ'!Q31*$CG31*Q$98</f>
        <v>0.00242643839321369</v>
      </c>
      <c r="R31" s="62">
        <f>'Glad70-before-LQ'!R31*$CG31*R$98</f>
        <v>0.0191474361030965</v>
      </c>
      <c r="S31" s="62">
        <f>'Glad70-before-LQ'!S31*$CG31*S$98</f>
        <v>0.000835642331447739</v>
      </c>
      <c r="T31" s="62">
        <f>'Glad70-before-LQ'!T31*$CG31*T$98</f>
        <v>0.597461420309204</v>
      </c>
      <c r="U31" s="62">
        <f>'Glad70-before-LQ'!U31*$CG31*U$98</f>
        <v>6.68871908701934</v>
      </c>
      <c r="V31" s="62">
        <f>'Glad70-before-LQ'!V31*$CG31*V$98</f>
        <v>0.0501916583034723</v>
      </c>
      <c r="W31" s="62">
        <f>'Glad70-before-LQ'!W31*$CG31*W$98</f>
        <v>1.20399844720318</v>
      </c>
      <c r="X31" s="64">
        <f>'Glad70-before-LQ'!X31*$CG31*X$98</f>
        <v>8.981999999999999</v>
      </c>
      <c r="Y31" s="62">
        <f>'Glad70-before-LQ'!Y31*$CG31*Y$98</f>
        <v>0.20905532342647</v>
      </c>
      <c r="Z31" s="62">
        <f>'Glad70-before-LQ'!Z31*$CG31*Z$98</f>
        <v>0.0143050020540993</v>
      </c>
      <c r="AA31" s="62">
        <f>'Glad70-before-LQ'!AA31*$CG31*AA$98</f>
        <v>0.0119039210712938</v>
      </c>
      <c r="AB31" s="62">
        <f>'Glad70-before-LQ'!AB31*$CG31*AB$98</f>
        <v>0.0005223591114727159</v>
      </c>
      <c r="AC31" s="65">
        <f>'Glad70-before-LQ'!AC31*$CG31*AC$98</f>
        <v>4.67417196687383</v>
      </c>
      <c r="AD31" s="62">
        <f>'Glad70-before-LQ'!AD31*$CG31*AD$98</f>
        <v>11.4227076853041</v>
      </c>
      <c r="AE31" s="62">
        <f>'Glad70-before-LQ'!AE31*$CG31*AE$98</f>
        <v>4.04039343940141e-05</v>
      </c>
      <c r="AF31" s="62">
        <f>'Glad70-before-LQ'!AF31*$CG31*AF$98</f>
        <v>0.00239664506008599</v>
      </c>
      <c r="AG31" s="62">
        <f>'Glad70-before-LQ'!AG31*$CG31*AG$98</f>
        <v>0.000867528311765627</v>
      </c>
      <c r="AH31" s="62">
        <f>'Glad70-before-LQ'!AH31*$CG31*AH$98</f>
        <v>0.000354154492876839</v>
      </c>
      <c r="AI31" s="62">
        <f>'Glad70-before-LQ'!AI31*$CG31*AI$98</f>
        <v>0.0338029237556064</v>
      </c>
      <c r="AJ31" s="62">
        <f>'Glad70-before-LQ'!AJ31*$CG31*AJ$98</f>
        <v>0.0208074451379609</v>
      </c>
      <c r="AK31" s="62">
        <f>'Glad70-before-LQ'!AK31*$CG31*AK$98</f>
        <v>0.0153307578773652</v>
      </c>
      <c r="AL31" s="62">
        <f>'Glad70-before-LQ'!AL31*$CG31*AL$98</f>
        <v>0.0142350547039934</v>
      </c>
      <c r="AM31" s="62">
        <f>'Glad70-before-LQ'!AM31*$CG31*AM$98</f>
        <v>0.35560342745542</v>
      </c>
      <c r="AN31" s="62">
        <f>'Glad70-before-LQ'!AN31*$CG31*AN$98</f>
        <v>0.167149610668678</v>
      </c>
      <c r="AO31" s="62">
        <f>'Glad70-before-LQ'!AO31*$CG31*AO$98</f>
        <v>0.000242434168368173</v>
      </c>
      <c r="AP31" s="62">
        <f>'Glad70-before-LQ'!AP31*$CG31*AP$98</f>
        <v>0.00440257349491324</v>
      </c>
      <c r="AQ31" s="62">
        <f>'Glad70-before-LQ'!AQ31*$CG31*AQ$98</f>
        <v>0.00172663001708376</v>
      </c>
      <c r="AR31" s="62">
        <f>'Glad70-before-LQ'!AR31*$CG31*AR$98</f>
        <v>8.7974103032841e-05</v>
      </c>
      <c r="AS31" s="62">
        <f>'Glad70-before-LQ'!AS31*$CG31*AS$98</f>
        <v>0.213042276752236</v>
      </c>
      <c r="AT31" s="62">
        <f>'Glad70-before-LQ'!AT31*$CG31*AT$98</f>
        <v>0.00432760030686143</v>
      </c>
      <c r="AU31" s="62">
        <f>'Glad70-before-LQ'!AU31*$CG31*AU$98</f>
        <v>0.000749713284900424</v>
      </c>
      <c r="AV31" s="62">
        <f>'Glad70-before-LQ'!AV31*$CG31*AV$98</f>
        <v>6.05084157795514e-06</v>
      </c>
      <c r="AW31" s="62">
        <f>'Glad70-before-LQ'!AW31*$CG31*AW$98</f>
        <v>3.00536409713756e-06</v>
      </c>
      <c r="AX31" s="62">
        <f>'Glad70-before-LQ'!AX31*$CG31*AX$98</f>
        <v>0.00338920466029033</v>
      </c>
      <c r="AY31" s="62">
        <f>'Glad70-before-LQ'!AY31*$CG31*AY$98</f>
        <v>1.32296306684006e-06</v>
      </c>
      <c r="AZ31" s="62">
        <f>'Glad70-before-LQ'!AZ31*$CG31*AZ$98</f>
        <v>4.81745414213771e-05</v>
      </c>
      <c r="BA31" s="62">
        <f>'Glad70-before-LQ'!BA31*$CG31*BA$98</f>
        <v>0.00047155766988542</v>
      </c>
      <c r="BB31" s="62">
        <f>'Glad70-before-LQ'!BB31*$CG31*BB$98</f>
        <v>2.45432210764879e-05</v>
      </c>
      <c r="BC31" s="62">
        <f>'Glad70-before-LQ'!BC31*$CG31*BC$98</f>
        <v>0.0339179723078254</v>
      </c>
      <c r="BD31" s="62">
        <f>'Glad70-before-LQ'!BD31*$CG31*BD$98</f>
        <v>0.0179435953069217</v>
      </c>
      <c r="BE31" s="62">
        <f>'Glad70-before-LQ'!BE31*$CG31*BE$98</f>
        <v>0.121777312198325</v>
      </c>
      <c r="BF31" s="62">
        <f>'Glad70-before-LQ'!BF31*$CG31*BF$98</f>
        <v>2.36373370533945e-05</v>
      </c>
      <c r="BG31" s="62">
        <f>'Glad70-before-LQ'!BG31*$CG31*BG$98</f>
        <v>0.0343538660096899</v>
      </c>
      <c r="BH31" s="62">
        <f>'Glad70-before-LQ'!BH31*$CG31*BH$98</f>
        <v>5.72000874402764e-05</v>
      </c>
      <c r="BI31" s="62">
        <f>'Glad70-before-LQ'!BI31*$CG31*BI$98</f>
        <v>0.0251192833090074</v>
      </c>
      <c r="BJ31" s="62">
        <f>'Glad70-before-LQ'!BJ31*$CG31*BJ$98</f>
        <v>0</v>
      </c>
      <c r="BK31" s="62">
        <f>'Glad70-before-LQ'!BK31*$CG31*BK$98</f>
        <v>0.0124546504387387</v>
      </c>
      <c r="BL31" s="62">
        <f>'Glad70-before-LQ'!BL31*$CG31*BL$98</f>
        <v>0.0452936036147926</v>
      </c>
      <c r="BM31" s="62">
        <f>'Glad70-before-LQ'!BM31*$CG31*BM$98</f>
        <v>0.0247552547055859</v>
      </c>
      <c r="BN31" s="62">
        <f>'Glad70-before-LQ'!BN31*$CG31*BN$98</f>
        <v>0.00421642178122471</v>
      </c>
      <c r="BO31" s="62">
        <f>'Glad70-before-LQ'!BO31*$CG31*BO$98</f>
        <v>0.045415538992436</v>
      </c>
      <c r="BP31" s="62">
        <f>'Glad70-before-LQ'!BP31*$CG31*BP$98</f>
        <v>0.0453698554202376</v>
      </c>
      <c r="BQ31" s="62">
        <f>'Glad70-before-LQ'!BQ31*$CG31*BQ$98</f>
        <v>0.00102597617041322</v>
      </c>
      <c r="BR31" s="62">
        <f>'Glad70-before-LQ'!BR31*$CG31*BR$98</f>
        <v>0.00223869863403967</v>
      </c>
      <c r="BS31" s="62">
        <f>'Glad70-before-LQ'!BS31*$CG31*BS$98</f>
        <v>0.00292434965683189</v>
      </c>
      <c r="BT31" s="62">
        <f>'Glad70-before-LQ'!BT31*$CG31*BT$98</f>
        <v>0.0317362583389244</v>
      </c>
      <c r="BU31" s="62">
        <f>'Glad70-before-LQ'!BU31*$CG31*BU$98</f>
        <v>0.0246847777083849</v>
      </c>
      <c r="BV31" s="4">
        <f>SUM(D31:BU31)</f>
        <v>300.695677931597</v>
      </c>
      <c r="BW31" s="66">
        <f>'Glad-base'!BW31*'Households'!$B$3/'Households'!$B$7</f>
        <v>3.57947752949537</v>
      </c>
      <c r="BX31" s="66">
        <f>'Glad-base'!BX31*'Households'!$B$3/'Households'!$B$7</f>
        <v>4.77676622039135e-06</v>
      </c>
      <c r="BY31" s="66">
        <f>'Glad-base'!BY31*'Businesses'!$B$4/'Businesses'!$C$4</f>
        <v>0.0256723145077727</v>
      </c>
      <c r="BZ31" s="66">
        <f>'Glad-base'!BZ31*'Households'!$B$3/'Households'!$B$7</f>
        <v>0.00240898291452111</v>
      </c>
      <c r="CA31" s="66">
        <f>'Glad-base'!CA31*'Households'!$B$3/'Households'!$B$7</f>
        <v>0.0116111244902163</v>
      </c>
      <c r="CB31" s="66">
        <f>'Glad-base'!CB31*'Glad-id-output'!B29/'Glad-id-output'!E29</f>
        <v>1.96302869052453e-05</v>
      </c>
      <c r="CC31" s="62">
        <f>'Exports'!D32</f>
        <v>0.2</v>
      </c>
      <c r="CD31" s="4">
        <f>SUM(BW31:CC31)</f>
        <v>3.81919435846101</v>
      </c>
      <c r="CE31" s="4">
        <f>SUM(CD31,BV31)</f>
        <v>304.514872290058</v>
      </c>
      <c r="CF31" s="67">
        <v>0.000647864254298525</v>
      </c>
      <c r="CG31" s="67">
        <f>'Glad-id-output'!I29</f>
        <v>1</v>
      </c>
      <c r="CH31" s="67"/>
    </row>
    <row r="32" ht="20.05" customHeight="1">
      <c r="A32" t="s" s="58">
        <v>1</v>
      </c>
      <c r="B32" s="59">
        <v>28</v>
      </c>
      <c r="C32" t="s" s="60">
        <v>192</v>
      </c>
      <c r="D32" s="61">
        <f>'Glad70-before-LQ'!D32*$CG32*D$98</f>
        <v>1.65961144463577</v>
      </c>
      <c r="E32" s="62">
        <f>'Glad70-before-LQ'!E32*$CG32*E$98</f>
        <v>0.00358996284059475</v>
      </c>
      <c r="F32" s="62">
        <f>'Glad70-before-LQ'!F32*$CG32*F$98</f>
        <v>4.07373425061247e-05</v>
      </c>
      <c r="G32" s="62">
        <f>'Glad70-before-LQ'!G32*$CG32*G$98</f>
        <v>0.00550291425681705</v>
      </c>
      <c r="H32" s="62">
        <f>'Glad70-before-LQ'!H32*$CG32*H$98</f>
        <v>0.0113601816077263</v>
      </c>
      <c r="I32" s="62">
        <f>'Glad70-before-LQ'!I32*$CG32*I$98</f>
        <v>0.256101012820491</v>
      </c>
      <c r="J32" s="62">
        <f>'Glad70-before-LQ'!J32*$CG32*J$98</f>
        <v>0.228326758052227</v>
      </c>
      <c r="K32" s="63">
        <f>'Glad70-before-LQ'!K32*$CG32*K$98</f>
        <v>0.18</v>
      </c>
      <c r="L32" s="62">
        <f>'Glad70-before-LQ'!L32*$CG32*L$98</f>
        <v>0.0429647679058449</v>
      </c>
      <c r="M32" s="62">
        <f>'Glad70-before-LQ'!M32*$CG32*M$98</f>
        <v>0.0422094554848767</v>
      </c>
      <c r="N32" s="62">
        <f>'Glad70-before-LQ'!N32*$CG32*N$98</f>
        <v>0.0813881908612499</v>
      </c>
      <c r="O32" s="62">
        <f>'Glad70-before-LQ'!O32*$CG32*O$98</f>
        <v>0.0584496073797101</v>
      </c>
      <c r="P32" s="62">
        <f>'Glad70-before-LQ'!P32*$CG32*P$98</f>
        <v>0.0155641759575884</v>
      </c>
      <c r="Q32" s="62">
        <f>'Glad70-before-LQ'!Q32*$CG32*Q$98</f>
        <v>0.00530408540603323</v>
      </c>
      <c r="R32" s="62">
        <f>'Glad70-before-LQ'!R32*$CG32*R$98</f>
        <v>0.0908820293218305</v>
      </c>
      <c r="S32" s="62">
        <f>'Glad70-before-LQ'!S32*$CG32*S$98</f>
        <v>0.00521651077578308</v>
      </c>
      <c r="T32" s="62">
        <f>'Glad70-before-LQ'!T32*$CG32*T$98</f>
        <v>0.597900635898979</v>
      </c>
      <c r="U32" s="62">
        <f>'Glad70-before-LQ'!U32*$CG32*U$98</f>
        <v>2.91152042786324</v>
      </c>
      <c r="V32" s="62">
        <f>'Glad70-before-LQ'!V32*$CG32*V$98</f>
        <v>0.0574032091992597</v>
      </c>
      <c r="W32" s="62">
        <f>'Glad70-before-LQ'!W32*$CG32*W$98</f>
        <v>1.21487062105652</v>
      </c>
      <c r="X32" s="64">
        <f>'Glad70-before-LQ'!X32*$CG32*X$98</f>
        <v>0.193125623429177</v>
      </c>
      <c r="Y32" s="62">
        <f>'Glad70-before-LQ'!Y32*$CG32*Y$98</f>
        <v>0.207592310154353</v>
      </c>
      <c r="Z32" s="62">
        <f>'Glad70-before-LQ'!Z32*$CG32*Z$98</f>
        <v>0.157244995555075</v>
      </c>
      <c r="AA32" s="62">
        <f>'Glad70-before-LQ'!AA32*$CG32*AA$98</f>
        <v>0.126152518298182</v>
      </c>
      <c r="AB32" s="62">
        <f>'Glad70-before-LQ'!AB32*$CG32*AB$98</f>
        <v>0.00217279579643754</v>
      </c>
      <c r="AC32" s="65">
        <f>'Glad70-before-LQ'!AC32*$CG32*AC$98</f>
        <v>1.05672599547602</v>
      </c>
      <c r="AD32" s="62">
        <f>'Glad70-before-LQ'!AD32*$CG32*AD$98</f>
        <v>0.0187230178035257</v>
      </c>
      <c r="AE32" s="62">
        <f>'Glad70-before-LQ'!AE32*$CG32*AE$98</f>
        <v>1.43321971617858</v>
      </c>
      <c r="AF32" s="62">
        <f>'Glad70-before-LQ'!AF32*$CG32*AF$98</f>
        <v>0.973513262010136</v>
      </c>
      <c r="AG32" s="62">
        <f>'Glad70-before-LQ'!AG32*$CG32*AG$98</f>
        <v>1.24700214796422</v>
      </c>
      <c r="AH32" s="62">
        <f>'Glad70-before-LQ'!AH32*$CG32*AH$98</f>
        <v>0.258045604197531</v>
      </c>
      <c r="AI32" s="62">
        <f>'Glad70-before-LQ'!AI32*$CG32*AI$98</f>
        <v>1.27281492044529</v>
      </c>
      <c r="AJ32" s="62">
        <f>'Glad70-before-LQ'!AJ32*$CG32*AJ$98</f>
        <v>0.202973700563458</v>
      </c>
      <c r="AK32" s="62">
        <f>'Glad70-before-LQ'!AK32*$CG32*AK$98</f>
        <v>0.155964697207149</v>
      </c>
      <c r="AL32" s="62">
        <f>'Glad70-before-LQ'!AL32*$CG32*AL$98</f>
        <v>0.267945455896638</v>
      </c>
      <c r="AM32" s="62">
        <f>'Glad70-before-LQ'!AM32*$CG32*AM$98</f>
        <v>0.946747632137788</v>
      </c>
      <c r="AN32" s="62">
        <f>'Glad70-before-LQ'!AN32*$CG32*AN$98</f>
        <v>0.365125515511101</v>
      </c>
      <c r="AO32" s="62">
        <f>'Glad70-before-LQ'!AO32*$CG32*AO$98</f>
        <v>0.0711899229213728</v>
      </c>
      <c r="AP32" s="62">
        <f>'Glad70-before-LQ'!AP32*$CG32*AP$98</f>
        <v>0.148948842319694</v>
      </c>
      <c r="AQ32" s="62">
        <f>'Glad70-before-LQ'!AQ32*$CG32*AQ$98</f>
        <v>0.011565339621627</v>
      </c>
      <c r="AR32" s="62">
        <f>'Glad70-before-LQ'!AR32*$CG32*AR$98</f>
        <v>0.00704779261573623</v>
      </c>
      <c r="AS32" s="62">
        <f>'Glad70-before-LQ'!AS32*$CG32*AS$98</f>
        <v>0.478807777070891</v>
      </c>
      <c r="AT32" s="62">
        <f>'Glad70-before-LQ'!AT32*$CG32*AT$98</f>
        <v>0.0216950425992293</v>
      </c>
      <c r="AU32" s="62">
        <f>'Glad70-before-LQ'!AU32*$CG32*AU$98</f>
        <v>0.00861540964931976</v>
      </c>
      <c r="AV32" s="62">
        <f>'Glad70-before-LQ'!AV32*$CG32*AV$98</f>
        <v>0.00603599989106582</v>
      </c>
      <c r="AW32" s="62">
        <f>'Glad70-before-LQ'!AW32*$CG32*AW$98</f>
        <v>0.00355674823015907</v>
      </c>
      <c r="AX32" s="62">
        <f>'Glad70-before-LQ'!AX32*$CG32*AX$98</f>
        <v>0.207087024544413</v>
      </c>
      <c r="AY32" s="62">
        <f>'Glad70-before-LQ'!AY32*$CG32*AY$98</f>
        <v>0.00320421654788664</v>
      </c>
      <c r="AZ32" s="62">
        <f>'Glad70-before-LQ'!AZ32*$CG32*AZ$98</f>
        <v>0.0338124887038093</v>
      </c>
      <c r="BA32" s="62">
        <f>'Glad70-before-LQ'!BA32*$CG32*BA$98</f>
        <v>0.136265814841716</v>
      </c>
      <c r="BB32" s="62">
        <f>'Glad70-before-LQ'!BB32*$CG32*BB$98</f>
        <v>0.0563303190320733</v>
      </c>
      <c r="BC32" s="62">
        <f>'Glad70-before-LQ'!BC32*$CG32*BC$98</f>
        <v>1.51354082237019</v>
      </c>
      <c r="BD32" s="62">
        <f>'Glad70-before-LQ'!BD32*$CG32*BD$98</f>
        <v>1.96156432381976</v>
      </c>
      <c r="BE32" s="62">
        <f>'Glad70-before-LQ'!BE32*$CG32*BE$98</f>
        <v>4.27130249437112</v>
      </c>
      <c r="BF32" s="62">
        <f>'Glad70-before-LQ'!BF32*$CG32*BF$98</f>
        <v>0.00236477434281979</v>
      </c>
      <c r="BG32" s="62">
        <f>'Glad70-before-LQ'!BG32*$CG32*BG$98</f>
        <v>1.13600290891338</v>
      </c>
      <c r="BH32" s="62">
        <f>'Glad70-before-LQ'!BH32*$CG32*BH$98</f>
        <v>0.291987783642217</v>
      </c>
      <c r="BI32" s="62">
        <f>'Glad70-before-LQ'!BI32*$CG32*BI$98</f>
        <v>0.479923429764047</v>
      </c>
      <c r="BJ32" s="62">
        <f>'Glad70-before-LQ'!BJ32*$CG32*BJ$98</f>
        <v>0</v>
      </c>
      <c r="BK32" s="62">
        <f>'Glad70-before-LQ'!BK32*$CG32*BK$98</f>
        <v>0.527189688311929</v>
      </c>
      <c r="BL32" s="62">
        <f>'Glad70-before-LQ'!BL32*$CG32*BL$98</f>
        <v>0.294838996773597</v>
      </c>
      <c r="BM32" s="62">
        <f>'Glad70-before-LQ'!BM32*$CG32*BM$98</f>
        <v>0.232279562633422</v>
      </c>
      <c r="BN32" s="62">
        <f>'Glad70-before-LQ'!BN32*$CG32*BN$98</f>
        <v>0.0307230155938882</v>
      </c>
      <c r="BO32" s="62">
        <f>'Glad70-before-LQ'!BO32*$CG32*BO$98</f>
        <v>1.21235795481524</v>
      </c>
      <c r="BP32" s="62">
        <f>'Glad70-before-LQ'!BP32*$CG32*BP$98</f>
        <v>0.470247276710309</v>
      </c>
      <c r="BQ32" s="62">
        <f>'Glad70-before-LQ'!BQ32*$CG32*BQ$98</f>
        <v>0.0275248817792646</v>
      </c>
      <c r="BR32" s="62">
        <f>'Glad70-before-LQ'!BR32*$CG32*BR$98</f>
        <v>0.6264620343464961</v>
      </c>
      <c r="BS32" s="62">
        <f>'Glad70-before-LQ'!BS32*$CG32*BS$98</f>
        <v>0.0563737334748469</v>
      </c>
      <c r="BT32" s="62">
        <f>'Glad70-before-LQ'!BT32*$CG32*BT$98</f>
        <v>0.6719119212617159</v>
      </c>
      <c r="BU32" s="62">
        <f>'Glad70-before-LQ'!BU32*$CG32*BU$98</f>
        <v>0.218582440197318</v>
      </c>
      <c r="BV32" s="4">
        <f>SUM(D32:BU32)</f>
        <v>31.5726374190023</v>
      </c>
      <c r="BW32" s="66">
        <f>'Glad-base'!BW32*'Households'!$B$3/'Households'!$B$7</f>
        <v>29.3241543381565</v>
      </c>
      <c r="BX32" s="66">
        <f>'Glad-base'!BX32*'Households'!$B$3/'Households'!$B$7</f>
        <v>2.20962965162719</v>
      </c>
      <c r="BY32" s="66">
        <f>'Glad-base'!BY32*'Businesses'!$B$4/'Businesses'!$C$4</f>
        <v>1.45598158554198</v>
      </c>
      <c r="BZ32" s="66">
        <f>'Glad-base'!BZ32*'Households'!$B$3/'Households'!$B$7</f>
        <v>0.933632392430484</v>
      </c>
      <c r="CA32" s="66">
        <f>'Glad-base'!CA32*'Households'!$B$3/'Households'!$B$7</f>
        <v>0.765089868753862</v>
      </c>
      <c r="CB32" s="66">
        <f>'Glad-base'!CB32*'Glad-id-output'!B30/'Glad-id-output'!E30</f>
        <v>9.75800424150029e-05</v>
      </c>
      <c r="CC32" s="62">
        <f>'Exports'!D33</f>
        <v>3</v>
      </c>
      <c r="CD32" s="4">
        <f>SUM(BW32:CC32)</f>
        <v>37.6885854165524</v>
      </c>
      <c r="CE32" s="4">
        <f>SUM(CD32,BV32)</f>
        <v>69.2612228355547</v>
      </c>
      <c r="CF32" s="67">
        <v>0.0032204634460397</v>
      </c>
      <c r="CG32" s="67">
        <f>'Glad-id-output'!I30</f>
        <v>1</v>
      </c>
      <c r="CH32" s="67"/>
    </row>
    <row r="33" ht="20.05" customHeight="1">
      <c r="A33" t="s" s="58">
        <v>1</v>
      </c>
      <c r="B33" s="59">
        <v>29</v>
      </c>
      <c r="C33" t="s" s="60">
        <v>193</v>
      </c>
      <c r="D33" s="61">
        <f>'Glad70-before-LQ'!D33*$CG33*D$98</f>
        <v>0.474904065615709</v>
      </c>
      <c r="E33" s="62">
        <f>'Glad70-before-LQ'!E33*$CG33*E$98</f>
        <v>2.59896585878752e-05</v>
      </c>
      <c r="F33" s="62">
        <f>'Glad70-before-LQ'!F33*$CG33*F$98</f>
        <v>0.000684485912189604</v>
      </c>
      <c r="G33" s="62">
        <f>'Glad70-before-LQ'!G33*$CG33*G$98</f>
        <v>0.0275863264562127</v>
      </c>
      <c r="H33" s="62">
        <f>'Glad70-before-LQ'!H33*$CG33*H$98</f>
        <v>0.0110991998580413</v>
      </c>
      <c r="I33" s="62">
        <f>'Glad70-before-LQ'!I33*$CG33*I$98</f>
        <v>0.209889412472352</v>
      </c>
      <c r="J33" s="62">
        <f>'Glad70-before-LQ'!J33*$CG33*J$98</f>
        <v>7.77242116716216</v>
      </c>
      <c r="K33" s="63">
        <f>'Glad70-before-LQ'!K33*$CG33*K$98</f>
        <v>5.40222023306398</v>
      </c>
      <c r="L33" s="62">
        <f>'Glad70-before-LQ'!L33*$CG33*L$98</f>
        <v>0.0191718127169096</v>
      </c>
      <c r="M33" s="62">
        <f>'Glad70-before-LQ'!M33*$CG33*M$98</f>
        <v>0.0177958831697837</v>
      </c>
      <c r="N33" s="62">
        <f>'Glad70-before-LQ'!N33*$CG33*N$98</f>
        <v>0.0889339386047014</v>
      </c>
      <c r="O33" s="62">
        <f>'Glad70-before-LQ'!O33*$CG33*O$98</f>
        <v>0.0705949132801794</v>
      </c>
      <c r="P33" s="62">
        <f>'Glad70-before-LQ'!P33*$CG33*P$98</f>
        <v>0.0177283194929448</v>
      </c>
      <c r="Q33" s="62">
        <f>'Glad70-before-LQ'!Q33*$CG33*Q$98</f>
        <v>0.0065798053739063</v>
      </c>
      <c r="R33" s="62">
        <f>'Glad70-before-LQ'!R33*$CG33*R$98</f>
        <v>0.009638683794772901</v>
      </c>
      <c r="S33" s="62">
        <f>'Glad70-before-LQ'!S33*$CG33*S$98</f>
        <v>0.00773628340467121</v>
      </c>
      <c r="T33" s="62">
        <f>'Glad70-before-LQ'!T33*$CG33*T$98</f>
        <v>0.14328794805792</v>
      </c>
      <c r="U33" s="62">
        <f>'Glad70-before-LQ'!U33*$CG33*U$98</f>
        <v>1.20459344185396</v>
      </c>
      <c r="V33" s="62">
        <f>'Glad70-before-LQ'!V33*$CG33*V$98</f>
        <v>0.0637907471201733</v>
      </c>
      <c r="W33" s="62">
        <f>'Glad70-before-LQ'!W33*$CG33*W$98</f>
        <v>1.52246426853911</v>
      </c>
      <c r="X33" s="64">
        <f>'Glad70-before-LQ'!X33*$CG33*X$98</f>
        <v>2.70111011653199</v>
      </c>
      <c r="Y33" s="62">
        <f>'Glad70-before-LQ'!Y33*$CG33*Y$98</f>
        <v>1.18650989470102</v>
      </c>
      <c r="Z33" s="62">
        <f>'Glad70-before-LQ'!Z33*$CG33*Z$98</f>
        <v>0.170929831684971</v>
      </c>
      <c r="AA33" s="62">
        <f>'Glad70-before-LQ'!AA33*$CG33*AA$98</f>
        <v>0.212623933936995</v>
      </c>
      <c r="AB33" s="62">
        <f>'Glad70-before-LQ'!AB33*$CG33*AB$98</f>
        <v>0.0119598504254216</v>
      </c>
      <c r="AC33" s="65">
        <f>'Glad70-before-LQ'!AC33*$CG33*AC$98</f>
        <v>2.84799739669793</v>
      </c>
      <c r="AD33" s="62">
        <f>'Glad70-before-LQ'!AD33*$CG33*AD$98</f>
        <v>0.0697672058168996</v>
      </c>
      <c r="AE33" s="62">
        <f>'Glad70-before-LQ'!AE33*$CG33*AE$98</f>
        <v>0.100194891269088</v>
      </c>
      <c r="AF33" s="62">
        <f>'Glad70-before-LQ'!AF33*$CG33*AF$98</f>
        <v>8.15568029551738</v>
      </c>
      <c r="AG33" s="62">
        <f>'Glad70-before-LQ'!AG33*$CG33*AG$98</f>
        <v>0.650599969961239</v>
      </c>
      <c r="AH33" s="62">
        <f>'Glad70-before-LQ'!AH33*$CG33*AH$98</f>
        <v>0.819945246657195</v>
      </c>
      <c r="AI33" s="62">
        <f>'Glad70-before-LQ'!AI33*$CG33*AI$98</f>
        <v>1.89111960304355</v>
      </c>
      <c r="AJ33" s="62">
        <f>'Glad70-before-LQ'!AJ33*$CG33*AJ$98</f>
        <v>1.55432316086859</v>
      </c>
      <c r="AK33" s="62">
        <f>'Glad70-before-LQ'!AK33*$CG33*AK$98</f>
        <v>0.603162486554382</v>
      </c>
      <c r="AL33" s="62">
        <f>'Glad70-before-LQ'!AL33*$CG33*AL$98</f>
        <v>0.141234767457778</v>
      </c>
      <c r="AM33" s="62">
        <f>'Glad70-before-LQ'!AM33*$CG33*AM$98</f>
        <v>0.60615619636108</v>
      </c>
      <c r="AN33" s="62">
        <f>'Glad70-before-LQ'!AN33*$CG33*AN$98</f>
        <v>1.06570328260372</v>
      </c>
      <c r="AO33" s="62">
        <f>'Glad70-before-LQ'!AO33*$CG33*AO$98</f>
        <v>0.206927608316948</v>
      </c>
      <c r="AP33" s="62">
        <f>'Glad70-before-LQ'!AP33*$CG33*AP$98</f>
        <v>0.9686407121981671</v>
      </c>
      <c r="AQ33" s="62">
        <f>'Glad70-before-LQ'!AQ33*$CG33*AQ$98</f>
        <v>0.0492714799705225</v>
      </c>
      <c r="AR33" s="62">
        <f>'Glad70-before-LQ'!AR33*$CG33*AR$98</f>
        <v>0.0465042784828339</v>
      </c>
      <c r="AS33" s="62">
        <f>'Glad70-before-LQ'!AS33*$CG33*AS$98</f>
        <v>2.68746299889247</v>
      </c>
      <c r="AT33" s="62">
        <f>'Glad70-before-LQ'!AT33*$CG33*AT$98</f>
        <v>0.00203531312990935</v>
      </c>
      <c r="AU33" s="62">
        <f>'Glad70-before-LQ'!AU33*$CG33*AU$98</f>
        <v>0.0150823694765002</v>
      </c>
      <c r="AV33" s="62">
        <f>'Glad70-before-LQ'!AV33*$CG33*AV$98</f>
        <v>0.00214211208541835</v>
      </c>
      <c r="AW33" s="62">
        <f>'Glad70-before-LQ'!AW33*$CG33*AW$98</f>
        <v>0.00148458307811713</v>
      </c>
      <c r="AX33" s="62">
        <f>'Glad70-before-LQ'!AX33*$CG33*AX$98</f>
        <v>1.3629669769715</v>
      </c>
      <c r="AY33" s="62">
        <f>'Glad70-before-LQ'!AY33*$CG33*AY$98</f>
        <v>0.000474282259462163</v>
      </c>
      <c r="AZ33" s="62">
        <f>'Glad70-before-LQ'!AZ33*$CG33*AZ$98</f>
        <v>0.0485596568516318</v>
      </c>
      <c r="BA33" s="62">
        <f>'Glad70-before-LQ'!BA33*$CG33*BA$98</f>
        <v>0.104925169488299</v>
      </c>
      <c r="BB33" s="62">
        <f>'Glad70-before-LQ'!BB33*$CG33*BB$98</f>
        <v>0.149262002694189</v>
      </c>
      <c r="BC33" s="62">
        <f>'Glad70-before-LQ'!BC33*$CG33*BC$98</f>
        <v>0.662687062607112</v>
      </c>
      <c r="BD33" s="62">
        <f>'Glad70-before-LQ'!BD33*$CG33*BD$98</f>
        <v>1.91243091724749</v>
      </c>
      <c r="BE33" s="62">
        <f>'Glad70-before-LQ'!BE33*$CG33*BE$98</f>
        <v>3.63934639533545</v>
      </c>
      <c r="BF33" s="62">
        <f>'Glad70-before-LQ'!BF33*$CG33*BF$98</f>
        <v>0.581547768237198</v>
      </c>
      <c r="BG33" s="62">
        <f>'Glad70-before-LQ'!BG33*$CG33*BG$98</f>
        <v>2.59500985819149</v>
      </c>
      <c r="BH33" s="62">
        <f>'Glad70-before-LQ'!BH33*$CG33*BH$98</f>
        <v>0.619017164919404</v>
      </c>
      <c r="BI33" s="62">
        <f>'Glad70-before-LQ'!BI33*$CG33*BI$98</f>
        <v>0.104859345383493</v>
      </c>
      <c r="BJ33" s="62">
        <f>'Glad70-before-LQ'!BJ33*$CG33*BJ$98</f>
        <v>0</v>
      </c>
      <c r="BK33" s="62">
        <f>'Glad70-before-LQ'!BK33*$CG33*BK$98</f>
        <v>0.693811055881525</v>
      </c>
      <c r="BL33" s="62">
        <f>'Glad70-before-LQ'!BL33*$CG33*BL$98</f>
        <v>0.170151738556578</v>
      </c>
      <c r="BM33" s="62">
        <f>'Glad70-before-LQ'!BM33*$CG33*BM$98</f>
        <v>0.215799857832825</v>
      </c>
      <c r="BN33" s="62">
        <f>'Glad70-before-LQ'!BN33*$CG33*BN$98</f>
        <v>0.4494048846411</v>
      </c>
      <c r="BO33" s="62">
        <f>'Glad70-before-LQ'!BO33*$CG33*BO$98</f>
        <v>4.23735168569154</v>
      </c>
      <c r="BP33" s="62">
        <f>'Glad70-before-LQ'!BP33*$CG33*BP$98</f>
        <v>0.674652333063703</v>
      </c>
      <c r="BQ33" s="62">
        <f>'Glad70-before-LQ'!BQ33*$CG33*BQ$98</f>
        <v>0.201004437658621</v>
      </c>
      <c r="BR33" s="62">
        <f>'Glad70-before-LQ'!BR33*$CG33*BR$98</f>
        <v>0.0773927695407394</v>
      </c>
      <c r="BS33" s="62">
        <f>'Glad70-before-LQ'!BS33*$CG33*BS$98</f>
        <v>0.040510243005205</v>
      </c>
      <c r="BT33" s="62">
        <f>'Glad70-before-LQ'!BT33*$CG33*BT$98</f>
        <v>0.256978129683005</v>
      </c>
      <c r="BU33" s="62">
        <f>'Glad70-before-LQ'!BU33*$CG33*BU$98</f>
        <v>0.201633621057744</v>
      </c>
      <c r="BV33" s="4">
        <f>SUM(D33:BU33)</f>
        <v>62.8394938681277</v>
      </c>
      <c r="BW33" s="66">
        <f>'Glad-base'!BW33*'Households'!$B$3/'Households'!$B$7</f>
        <v>1.44930012895984</v>
      </c>
      <c r="BX33" s="66">
        <f>'Glad-base'!BX33*'Households'!$B$3/'Households'!$B$7</f>
        <v>1.54772868095778</v>
      </c>
      <c r="BY33" s="66">
        <f>'Glad-base'!BY33*'Businesses'!$B$4/'Businesses'!$C$4</f>
        <v>0.258038290254015</v>
      </c>
      <c r="BZ33" s="66">
        <f>'Glad-base'!BZ33*'Households'!$B$3/'Households'!$B$7</f>
        <v>0.043022840607621</v>
      </c>
      <c r="CA33" s="66">
        <f>'Glad-base'!CA33*'Households'!$B$3/'Households'!$B$7</f>
        <v>0.107638157270855</v>
      </c>
      <c r="CB33" s="66">
        <f>'Glad-base'!CB33*'Glad-id-output'!B31/'Glad-id-output'!E31</f>
        <v>0.000321924925528848</v>
      </c>
      <c r="CC33" s="62">
        <f>'Exports'!D34</f>
        <v>37.7</v>
      </c>
      <c r="CD33" s="4">
        <f>SUM(BW33:CC33)</f>
        <v>41.1060500229756</v>
      </c>
      <c r="CE33" s="4">
        <f>SUM(CD33,BV33)</f>
        <v>103.945543891103</v>
      </c>
      <c r="CF33" s="67">
        <v>0.008191473932031739</v>
      </c>
      <c r="CG33" s="67">
        <f>'Glad-id-output'!I31</f>
        <v>1</v>
      </c>
      <c r="CH33" s="67"/>
    </row>
    <row r="34" ht="20.05" customHeight="1">
      <c r="A34" t="s" s="58">
        <v>1</v>
      </c>
      <c r="B34" s="59">
        <v>30</v>
      </c>
      <c r="C34" t="s" s="60">
        <v>194</v>
      </c>
      <c r="D34" s="61">
        <f>'Glad70-before-LQ'!D34*$CG34*D$98</f>
        <v>0.449860984484243</v>
      </c>
      <c r="E34" s="62">
        <f>'Glad70-before-LQ'!E34*$CG34*E$98</f>
        <v>0.0158327870132179</v>
      </c>
      <c r="F34" s="62">
        <f>'Glad70-before-LQ'!F34*$CG34*F$98</f>
        <v>0.000295674260125099</v>
      </c>
      <c r="G34" s="62">
        <f>'Glad70-before-LQ'!G34*$CG34*G$98</f>
        <v>0.0173974710026988</v>
      </c>
      <c r="H34" s="62">
        <f>'Glad70-before-LQ'!H34*$CG34*H$98</f>
        <v>0.0318893898960004</v>
      </c>
      <c r="I34" s="62">
        <f>'Glad70-before-LQ'!I34*$CG34*I$98</f>
        <v>0.849531577228445</v>
      </c>
      <c r="J34" s="62">
        <f>'Glad70-before-LQ'!J34*$CG34*J$98</f>
        <v>19.1694097385729</v>
      </c>
      <c r="K34" s="63">
        <f>'Glad70-before-LQ'!K34*$CG34*K$98</f>
        <v>0.275308099185498</v>
      </c>
      <c r="L34" s="62">
        <f>'Glad70-before-LQ'!L34*$CG34*L$98</f>
        <v>0.19520504594863</v>
      </c>
      <c r="M34" s="62">
        <f>'Glad70-before-LQ'!M34*$CG34*M$98</f>
        <v>0.0787864395904591</v>
      </c>
      <c r="N34" s="62">
        <f>'Glad70-before-LQ'!N34*$CG34*N$98</f>
        <v>0.0108530267202766</v>
      </c>
      <c r="O34" s="62">
        <f>'Glad70-before-LQ'!O34*$CG34*O$98</f>
        <v>0.0101817462487865</v>
      </c>
      <c r="P34" s="62">
        <f>'Glad70-before-LQ'!P34*$CG34*P$98</f>
        <v>0.00142346379452718</v>
      </c>
      <c r="Q34" s="62">
        <f>'Glad70-before-LQ'!Q34*$CG34*Q$98</f>
        <v>0.01585525727529</v>
      </c>
      <c r="R34" s="62">
        <f>'Glad70-before-LQ'!R34*$CG34*R$98</f>
        <v>0.0107753833762255</v>
      </c>
      <c r="S34" s="62">
        <f>'Glad70-before-LQ'!S34*$CG34*S$98</f>
        <v>0.0050525810415167</v>
      </c>
      <c r="T34" s="62">
        <f>'Glad70-before-LQ'!T34*$CG34*T$98</f>
        <v>0.158276521064872</v>
      </c>
      <c r="U34" s="62">
        <f>'Glad70-before-LQ'!U34*$CG34*U$98</f>
        <v>0.280243413738763</v>
      </c>
      <c r="V34" s="62">
        <f>'Glad70-before-LQ'!V34*$CG34*V$98</f>
        <v>0.00986998739677938</v>
      </c>
      <c r="W34" s="62">
        <f>'Glad70-before-LQ'!W34*$CG34*W$98</f>
        <v>0.218265620682958</v>
      </c>
      <c r="X34" s="64">
        <f>'Glad70-before-LQ'!X34*$CG34*X$98</f>
        <v>0.137654049592749</v>
      </c>
      <c r="Y34" s="62">
        <f>'Glad70-before-LQ'!Y34*$CG34*Y$98</f>
        <v>0.194155426078907</v>
      </c>
      <c r="Z34" s="62">
        <f>'Glad70-before-LQ'!Z34*$CG34*Z$98</f>
        <v>0.0377047054193316</v>
      </c>
      <c r="AA34" s="62">
        <f>'Glad70-before-LQ'!AA34*$CG34*AA$98</f>
        <v>0.0439726464852379</v>
      </c>
      <c r="AB34" s="62">
        <f>'Glad70-before-LQ'!AB34*$CG34*AB$98</f>
        <v>0.00422512262086151</v>
      </c>
      <c r="AC34" s="65">
        <f>'Glad70-before-LQ'!AC34*$CG34*AC$98</f>
        <v>1.94559027935076</v>
      </c>
      <c r="AD34" s="62">
        <f>'Glad70-before-LQ'!AD34*$CG34*AD$98</f>
        <v>0.226426613284572</v>
      </c>
      <c r="AE34" s="62">
        <f>'Glad70-before-LQ'!AE34*$CG34*AE$98</f>
        <v>0.183373784403238</v>
      </c>
      <c r="AF34" s="62">
        <f>'Glad70-before-LQ'!AF34*$CG34*AF$98</f>
        <v>0.158460061680138</v>
      </c>
      <c r="AG34" s="62">
        <f>'Glad70-before-LQ'!AG34*$CG34*AG$98</f>
        <v>5.64781232060136</v>
      </c>
      <c r="AH34" s="62">
        <f>'Glad70-before-LQ'!AH34*$CG34*AH$98</f>
        <v>3.06493114546975</v>
      </c>
      <c r="AI34" s="62">
        <f>'Glad70-before-LQ'!AI34*$CG34*AI$98</f>
        <v>10.0165662644188</v>
      </c>
      <c r="AJ34" s="62">
        <f>'Glad70-before-LQ'!AJ34*$CG34*AJ$98</f>
        <v>1.08625793969614</v>
      </c>
      <c r="AK34" s="62">
        <f>'Glad70-before-LQ'!AK34*$CG34*AK$98</f>
        <v>0.727644747529137</v>
      </c>
      <c r="AL34" s="62">
        <f>'Glad70-before-LQ'!AL34*$CG34*AL$98</f>
        <v>0.559760677042446</v>
      </c>
      <c r="AM34" s="62">
        <f>'Glad70-before-LQ'!AM34*$CG34*AM$98</f>
        <v>0.444671175799645</v>
      </c>
      <c r="AN34" s="62">
        <f>'Glad70-before-LQ'!AN34*$CG34*AN$98</f>
        <v>0.274961872263309</v>
      </c>
      <c r="AO34" s="62">
        <f>'Glad70-before-LQ'!AO34*$CG34*AO$98</f>
        <v>2.81178229128586</v>
      </c>
      <c r="AP34" s="62">
        <f>'Glad70-before-LQ'!AP34*$CG34*AP$98</f>
        <v>0.483842601202124</v>
      </c>
      <c r="AQ34" s="62">
        <f>'Glad70-before-LQ'!AQ34*$CG34*AQ$98</f>
        <v>0.10321937382439</v>
      </c>
      <c r="AR34" s="62">
        <f>'Glad70-before-LQ'!AR34*$CG34*AR$98</f>
        <v>0.0578018040848933</v>
      </c>
      <c r="AS34" s="62">
        <f>'Glad70-before-LQ'!AS34*$CG34*AS$98</f>
        <v>2.77631508440009</v>
      </c>
      <c r="AT34" s="62">
        <f>'Glad70-before-LQ'!AT34*$CG34*AT$98</f>
        <v>0.0112273129742737</v>
      </c>
      <c r="AU34" s="62">
        <f>'Glad70-before-LQ'!AU34*$CG34*AU$98</f>
        <v>0.0104350732684359</v>
      </c>
      <c r="AV34" s="62">
        <f>'Glad70-before-LQ'!AV34*$CG34*AV$98</f>
        <v>0.0199152604690283</v>
      </c>
      <c r="AW34" s="62">
        <f>'Glad70-before-LQ'!AW34*$CG34*AW$98</f>
        <v>0.00667715098634818</v>
      </c>
      <c r="AX34" s="62">
        <f>'Glad70-before-LQ'!AX34*$CG34*AX$98</f>
        <v>0.157619231165391</v>
      </c>
      <c r="AY34" s="62">
        <f>'Glad70-before-LQ'!AY34*$CG34*AY$98</f>
        <v>0.00218338517143617</v>
      </c>
      <c r="AZ34" s="62">
        <f>'Glad70-before-LQ'!AZ34*$CG34*AZ$98</f>
        <v>0.0922336708151786</v>
      </c>
      <c r="BA34" s="62">
        <f>'Glad70-before-LQ'!BA34*$CG34*BA$98</f>
        <v>0.176745452862587</v>
      </c>
      <c r="BB34" s="62">
        <f>'Glad70-before-LQ'!BB34*$CG34*BB$98</f>
        <v>0.0819731776219469</v>
      </c>
      <c r="BC34" s="62">
        <f>'Glad70-before-LQ'!BC34*$CG34*BC$98</f>
        <v>0.712711735697128</v>
      </c>
      <c r="BD34" s="62">
        <f>'Glad70-before-LQ'!BD34*$CG34*BD$98</f>
        <v>5.44655594429854</v>
      </c>
      <c r="BE34" s="62">
        <f>'Glad70-before-LQ'!BE34*$CG34*BE$98</f>
        <v>1.9373315207894</v>
      </c>
      <c r="BF34" s="62">
        <f>'Glad70-before-LQ'!BF34*$CG34*BF$98</f>
        <v>0.137107444437608</v>
      </c>
      <c r="BG34" s="62">
        <f>'Glad70-before-LQ'!BG34*$CG34*BG$98</f>
        <v>0.524008150216139</v>
      </c>
      <c r="BH34" s="62">
        <f>'Glad70-before-LQ'!BH34*$CG34*BH$98</f>
        <v>0.120249005007947</v>
      </c>
      <c r="BI34" s="62">
        <f>'Glad70-before-LQ'!BI34*$CG34*BI$98</f>
        <v>2.00047706750835</v>
      </c>
      <c r="BJ34" s="62">
        <f>'Glad70-before-LQ'!BJ34*$CG34*BJ$98</f>
        <v>0</v>
      </c>
      <c r="BK34" s="62">
        <f>'Glad70-before-LQ'!BK34*$CG34*BK$98</f>
        <v>0.183960623889957</v>
      </c>
      <c r="BL34" s="62">
        <f>'Glad70-before-LQ'!BL34*$CG34*BL$98</f>
        <v>0.22545943962198</v>
      </c>
      <c r="BM34" s="62">
        <f>'Glad70-before-LQ'!BM34*$CG34*BM$98</f>
        <v>0.133657969944644</v>
      </c>
      <c r="BN34" s="62">
        <f>'Glad70-before-LQ'!BN34*$CG34*BN$98</f>
        <v>0.0396642180332647</v>
      </c>
      <c r="BO34" s="62">
        <f>'Glad70-before-LQ'!BO34*$CG34*BO$98</f>
        <v>0.518293273662244</v>
      </c>
      <c r="BP34" s="62">
        <f>'Glad70-before-LQ'!BP34*$CG34*BP$98</f>
        <v>0.202769548415173</v>
      </c>
      <c r="BQ34" s="62">
        <f>'Glad70-before-LQ'!BQ34*$CG34*BQ$98</f>
        <v>0.0217181296332084</v>
      </c>
      <c r="BR34" s="62">
        <f>'Glad70-before-LQ'!BR34*$CG34*BR$98</f>
        <v>0.07102015173152119</v>
      </c>
      <c r="BS34" s="62">
        <f>'Glad70-before-LQ'!BS34*$CG34*BS$98</f>
        <v>0.063568008110819</v>
      </c>
      <c r="BT34" s="62">
        <f>'Glad70-before-LQ'!BT34*$CG34*BT$98</f>
        <v>0.542549205233164</v>
      </c>
      <c r="BU34" s="62">
        <f>'Glad70-before-LQ'!BU34*$CG34*BU$98</f>
        <v>0.169731090489372</v>
      </c>
      <c r="BV34" s="4">
        <f>SUM(D34:BU34)</f>
        <v>66.401286437111</v>
      </c>
      <c r="BW34" s="66">
        <f>'Glad-base'!BW34*'Households'!$B$3/'Households'!$B$7</f>
        <v>0.400373617198764</v>
      </c>
      <c r="BX34" s="66">
        <f>'Glad-base'!BX34*'Households'!$B$3/'Households'!$B$7</f>
        <v>0.634516068475798</v>
      </c>
      <c r="BY34" s="66">
        <f>'Glad-base'!BY34*'Businesses'!$B$4/'Businesses'!$C$4</f>
        <v>151.208170658642</v>
      </c>
      <c r="BZ34" s="66">
        <f>'Glad-base'!BZ34*'Households'!$B$3/'Households'!$B$7</f>
        <v>8.45995898789907</v>
      </c>
      <c r="CA34" s="66">
        <f>'Glad-base'!CA34*'Households'!$B$3/'Households'!$B$7</f>
        <v>29.647718748723</v>
      </c>
      <c r="CB34" s="66">
        <f>'Glad-base'!CB34*'Glad-id-output'!B32/'Glad-id-output'!E32</f>
        <v>0.000105200164144084</v>
      </c>
      <c r="CC34" s="62">
        <f>'Exports'!D35</f>
        <v>0.4</v>
      </c>
      <c r="CD34" s="4">
        <f>SUM(BW34:CC34)</f>
        <v>190.750843281103</v>
      </c>
      <c r="CE34" s="4">
        <f>SUM(CD34,BV34)</f>
        <v>257.152129718214</v>
      </c>
      <c r="CF34" s="67">
        <v>0.00110042012703016</v>
      </c>
      <c r="CG34" s="67">
        <f>'Glad-id-output'!I32</f>
        <v>0.5</v>
      </c>
      <c r="CH34" s="67">
        <f>(CE34*CG34+CE35*CG35+CE36*CG36)/SUM(CE34,CE35,CE36)</f>
        <v>0.817675772249823</v>
      </c>
    </row>
    <row r="35" ht="20.05" customHeight="1">
      <c r="A35" t="s" s="58">
        <v>1</v>
      </c>
      <c r="B35" s="59">
        <v>31</v>
      </c>
      <c r="C35" t="s" s="60">
        <v>195</v>
      </c>
      <c r="D35" s="61">
        <f>'Glad70-before-LQ'!D35*$CG35*D$98</f>
        <v>0.64284195830116</v>
      </c>
      <c r="E35" s="62">
        <f>'Glad70-before-LQ'!E35*$CG35*E$98</f>
        <v>0.00343138825703685</v>
      </c>
      <c r="F35" s="62">
        <f>'Glad70-before-LQ'!F35*$CG35*F$98</f>
        <v>0.00010496436234441</v>
      </c>
      <c r="G35" s="62">
        <f>'Glad70-before-LQ'!G35*$CG35*G$98</f>
        <v>0.00513529532919222</v>
      </c>
      <c r="H35" s="62">
        <f>'Glad70-before-LQ'!H35*$CG35*H$98</f>
        <v>0.0107397501740226</v>
      </c>
      <c r="I35" s="62">
        <f>'Glad70-before-LQ'!I35*$CG35*I$98</f>
        <v>2.59698268894874</v>
      </c>
      <c r="J35" s="62">
        <f>'Glad70-before-LQ'!J35*$CG35*J$98</f>
        <v>10.9265830223772</v>
      </c>
      <c r="K35" s="63">
        <f>'Glad70-before-LQ'!K35*$CG35*K$98</f>
        <v>0.54424437851345</v>
      </c>
      <c r="L35" s="62">
        <f>'Glad70-before-LQ'!L35*$CG35*L$98</f>
        <v>0.8192675587132791</v>
      </c>
      <c r="M35" s="62">
        <f>'Glad70-before-LQ'!M35*$CG35*M$98</f>
        <v>0.0261733323499881</v>
      </c>
      <c r="N35" s="62">
        <f>'Glad70-before-LQ'!N35*$CG35*N$98</f>
        <v>0.00430550535935766</v>
      </c>
      <c r="O35" s="62">
        <f>'Glad70-before-LQ'!O35*$CG35*O$98</f>
        <v>0.00384545572381288</v>
      </c>
      <c r="P35" s="62">
        <f>'Glad70-before-LQ'!P35*$CG35*P$98</f>
        <v>0.000961535972498699</v>
      </c>
      <c r="Q35" s="62">
        <f>'Glad70-before-LQ'!Q35*$CG35*Q$98</f>
        <v>0.00358519682387214</v>
      </c>
      <c r="R35" s="62">
        <f>'Glad70-before-LQ'!R35*$CG35*R$98</f>
        <v>0.00318952776736125</v>
      </c>
      <c r="S35" s="62">
        <f>'Glad70-before-LQ'!S35*$CG35*S$98</f>
        <v>0.00154857504869017</v>
      </c>
      <c r="T35" s="62">
        <f>'Glad70-before-LQ'!T35*$CG35*T$98</f>
        <v>0.182658442391649</v>
      </c>
      <c r="U35" s="62">
        <f>'Glad70-before-LQ'!U35*$CG35*U$98</f>
        <v>0.125698178896271</v>
      </c>
      <c r="V35" s="62">
        <f>'Glad70-before-LQ'!V35*$CG35*V$98</f>
        <v>0.00399173686990936</v>
      </c>
      <c r="W35" s="62">
        <f>'Glad70-before-LQ'!W35*$CG35*W$98</f>
        <v>0.08431893347641629</v>
      </c>
      <c r="X35" s="64">
        <f>'Glad70-before-LQ'!X35*$CG35*X$98</f>
        <v>0.272122189256725</v>
      </c>
      <c r="Y35" s="62">
        <f>'Glad70-before-LQ'!Y35*$CG35*Y$98</f>
        <v>0.0693433037651542</v>
      </c>
      <c r="Z35" s="62">
        <f>'Glad70-before-LQ'!Z35*$CG35*Z$98</f>
        <v>0.0130437055940127</v>
      </c>
      <c r="AA35" s="62">
        <f>'Glad70-before-LQ'!AA35*$CG35*AA$98</f>
        <v>0.0149718621795792</v>
      </c>
      <c r="AB35" s="62">
        <f>'Glad70-before-LQ'!AB35*$CG35*AB$98</f>
        <v>0.00123148239609966</v>
      </c>
      <c r="AC35" s="65">
        <f>'Glad70-before-LQ'!AC35*$CG35*AC$98</f>
        <v>1.33889658467868</v>
      </c>
      <c r="AD35" s="62">
        <f>'Glad70-before-LQ'!AD35*$CG35*AD$98</f>
        <v>0.0580916553716333</v>
      </c>
      <c r="AE35" s="62">
        <f>'Glad70-before-LQ'!AE35*$CG35*AE$98</f>
        <v>0.0650004236318759</v>
      </c>
      <c r="AF35" s="62">
        <f>'Glad70-before-LQ'!AF35*$CG35*AF$98</f>
        <v>0.119998326946798</v>
      </c>
      <c r="AG35" s="62">
        <f>'Glad70-before-LQ'!AG35*$CG35*AG$98</f>
        <v>1.18025746695622</v>
      </c>
      <c r="AH35" s="62">
        <f>'Glad70-before-LQ'!AH35*$CG35*AH$98</f>
        <v>0.6366828028516081</v>
      </c>
      <c r="AI35" s="62">
        <f>'Glad70-before-LQ'!AI35*$CG35*AI$98</f>
        <v>2.42392731487168</v>
      </c>
      <c r="AJ35" s="62">
        <f>'Glad70-before-LQ'!AJ35*$CG35*AJ$98</f>
        <v>0.440447382170543</v>
      </c>
      <c r="AK35" s="62">
        <f>'Glad70-before-LQ'!AK35*$CG35*AK$98</f>
        <v>0.21351883387462</v>
      </c>
      <c r="AL35" s="62">
        <f>'Glad70-before-LQ'!AL35*$CG35*AL$98</f>
        <v>0.022239813839537</v>
      </c>
      <c r="AM35" s="62">
        <f>'Glad70-before-LQ'!AM35*$CG35*AM$98</f>
        <v>0.0967913529229423</v>
      </c>
      <c r="AN35" s="62">
        <f>'Glad70-before-LQ'!AN35*$CG35*AN$98</f>
        <v>0.0654683404443744</v>
      </c>
      <c r="AO35" s="62">
        <f>'Glad70-before-LQ'!AO35*$CG35*AO$98</f>
        <v>6.52174567274752</v>
      </c>
      <c r="AP35" s="62">
        <f>'Glad70-before-LQ'!AP35*$CG35*AP$98</f>
        <v>0.604216505240315</v>
      </c>
      <c r="AQ35" s="62">
        <f>'Glad70-before-LQ'!AQ35*$CG35*AQ$98</f>
        <v>0.0292692117749172</v>
      </c>
      <c r="AR35" s="62">
        <f>'Glad70-before-LQ'!AR35*$CG35*AR$98</f>
        <v>0.0155019629975764</v>
      </c>
      <c r="AS35" s="62">
        <f>'Glad70-before-LQ'!AS35*$CG35*AS$98</f>
        <v>24.232251036401</v>
      </c>
      <c r="AT35" s="62">
        <f>'Glad70-before-LQ'!AT35*$CG35*AT$98</f>
        <v>0.00352937250382325</v>
      </c>
      <c r="AU35" s="62">
        <f>'Glad70-before-LQ'!AU35*$CG35*AU$98</f>
        <v>0.00323989177887124</v>
      </c>
      <c r="AV35" s="62">
        <f>'Glad70-before-LQ'!AV35*$CG35*AV$98</f>
        <v>0.00303820747306685</v>
      </c>
      <c r="AW35" s="62">
        <f>'Glad70-before-LQ'!AW35*$CG35*AW$98</f>
        <v>0.0010464677786233</v>
      </c>
      <c r="AX35" s="62">
        <f>'Glad70-before-LQ'!AX35*$CG35*AX$98</f>
        <v>0.0600359275147407</v>
      </c>
      <c r="AY35" s="62">
        <f>'Glad70-before-LQ'!AY35*$CG35*AY$98</f>
        <v>0.000655858940385962</v>
      </c>
      <c r="AZ35" s="62">
        <f>'Glad70-before-LQ'!AZ35*$CG35*AZ$98</f>
        <v>0.0308554426539967</v>
      </c>
      <c r="BA35" s="62">
        <f>'Glad70-before-LQ'!BA35*$CG35*BA$98</f>
        <v>0.059029281578646</v>
      </c>
      <c r="BB35" s="62">
        <f>'Glad70-before-LQ'!BB35*$CG35*BB$98</f>
        <v>0.0269505652661311</v>
      </c>
      <c r="BC35" s="62">
        <f>'Glad70-before-LQ'!BC35*$CG35*BC$98</f>
        <v>0.184981467172066</v>
      </c>
      <c r="BD35" s="62">
        <f>'Glad70-before-LQ'!BD35*$CG35*BD$98</f>
        <v>0.505878826359025</v>
      </c>
      <c r="BE35" s="62">
        <f>'Glad70-before-LQ'!BE35*$CG35*BE$98</f>
        <v>0.53211580283624</v>
      </c>
      <c r="BF35" s="62">
        <f>'Glad70-before-LQ'!BF35*$CG35*BF$98</f>
        <v>0.0436695342186548</v>
      </c>
      <c r="BG35" s="62">
        <f>'Glad70-before-LQ'!BG35*$CG35*BG$98</f>
        <v>0.167792067766164</v>
      </c>
      <c r="BH35" s="62">
        <f>'Glad70-before-LQ'!BH35*$CG35*BH$98</f>
        <v>0.0369670107477898</v>
      </c>
      <c r="BI35" s="62">
        <f>'Glad70-before-LQ'!BI35*$CG35*BI$98</f>
        <v>1.33560510362294</v>
      </c>
      <c r="BJ35" s="62">
        <f>'Glad70-before-LQ'!BJ35*$CG35*BJ$98</f>
        <v>0</v>
      </c>
      <c r="BK35" s="62">
        <f>'Glad70-before-LQ'!BK35*$CG35*BK$98</f>
        <v>0.0955887692324446</v>
      </c>
      <c r="BL35" s="62">
        <f>'Glad70-before-LQ'!BL35*$CG35*BL$98</f>
        <v>0.0618005657444442</v>
      </c>
      <c r="BM35" s="62">
        <f>'Glad70-before-LQ'!BM35*$CG35*BM$98</f>
        <v>0.0314905055230418</v>
      </c>
      <c r="BN35" s="62">
        <f>'Glad70-before-LQ'!BN35*$CG35*BN$98</f>
        <v>0.0159319899482608</v>
      </c>
      <c r="BO35" s="62">
        <f>'Glad70-before-LQ'!BO35*$CG35*BO$98</f>
        <v>0.267300517996138</v>
      </c>
      <c r="BP35" s="62">
        <f>'Glad70-before-LQ'!BP35*$CG35*BP$98</f>
        <v>0.08364273782224051</v>
      </c>
      <c r="BQ35" s="62">
        <f>'Glad70-before-LQ'!BQ35*$CG35*BQ$98</f>
        <v>0.00828547366400781</v>
      </c>
      <c r="BR35" s="62">
        <f>'Glad70-before-LQ'!BR35*$CG35*BR$98</f>
        <v>0.021225909966025</v>
      </c>
      <c r="BS35" s="62">
        <f>'Glad70-before-LQ'!BS35*$CG35*BS$98</f>
        <v>0.0188227348691775</v>
      </c>
      <c r="BT35" s="62">
        <f>'Glad70-before-LQ'!BT35*$CG35*BT$98</f>
        <v>0.158357476442337</v>
      </c>
      <c r="BU35" s="62">
        <f>'Glad70-before-LQ'!BU35*$CG35*BU$98</f>
        <v>0.0829355672131615</v>
      </c>
      <c r="BV35" s="4">
        <f>SUM(D35:BU35)</f>
        <v>58.2653977332021</v>
      </c>
      <c r="BW35" s="66">
        <f>'Glad-base'!BW35*'Households'!$B$3/'Households'!$B$7</f>
        <v>0.100071759577755</v>
      </c>
      <c r="BX35" s="66">
        <f>'Glad-base'!BX35*'Households'!$B$3/'Households'!$B$7</f>
        <v>0.00265409073120494</v>
      </c>
      <c r="BY35" s="66">
        <f>'Glad-base'!BY35*'Businesses'!$B$4/'Businesses'!$C$4</f>
        <v>48.8187965198066</v>
      </c>
      <c r="BZ35" s="66">
        <f>'Glad-base'!BZ35*'Households'!$B$3/'Households'!$B$7</f>
        <v>29.8012398353759</v>
      </c>
      <c r="CA35" s="66">
        <f>'Glad-base'!CA35*'Households'!$B$3/'Households'!$B$7</f>
        <v>46.8593072641298</v>
      </c>
      <c r="CB35" s="66">
        <f>'Glad-base'!CB35*'Glad-id-output'!B33/'Glad-id-output'!E33</f>
        <v>-0.000151308189141858</v>
      </c>
      <c r="CC35" s="62">
        <f>'Exports'!D36</f>
        <v>3.3</v>
      </c>
      <c r="CD35" s="4">
        <f>SUM(BW35:CC35)</f>
        <v>128.881918161432</v>
      </c>
      <c r="CE35" s="4">
        <f>SUM(CD35,BV35)</f>
        <v>187.147315894634</v>
      </c>
      <c r="CF35" s="67">
        <v>0.0141409522562484</v>
      </c>
      <c r="CG35" s="67">
        <f>'Glad-id-output'!I33</f>
        <v>1</v>
      </c>
      <c r="CH35" s="67"/>
    </row>
    <row r="36" ht="20.05" customHeight="1">
      <c r="A36" t="s" s="58">
        <v>1</v>
      </c>
      <c r="B36" s="59">
        <v>32</v>
      </c>
      <c r="C36" t="s" s="60">
        <v>196</v>
      </c>
      <c r="D36" s="61">
        <f>'Glad70-before-LQ'!D36*$CG36*D$98</f>
        <v>2.37910497889777</v>
      </c>
      <c r="E36" s="62">
        <f>'Glad70-before-LQ'!E36*$CG36*E$98</f>
        <v>0.117711457688079</v>
      </c>
      <c r="F36" s="62">
        <f>'Glad70-before-LQ'!F36*$CG36*F$98</f>
        <v>0.00482658662228211</v>
      </c>
      <c r="G36" s="62">
        <f>'Glad70-before-LQ'!G36*$CG36*G$98</f>
        <v>0.0492870107163876</v>
      </c>
      <c r="H36" s="62">
        <f>'Glad70-before-LQ'!H36*$CG36*H$98</f>
        <v>0.153465592693149</v>
      </c>
      <c r="I36" s="62">
        <f>'Glad70-before-LQ'!I36*$CG36*I$98</f>
        <v>4.50579741032288</v>
      </c>
      <c r="J36" s="62">
        <f>'Glad70-before-LQ'!J36*$CG36*J$98</f>
        <v>95.2801249133955</v>
      </c>
      <c r="K36" s="63">
        <f>'Glad70-before-LQ'!K36*$CG36*K$98</f>
        <v>5.47707935240656</v>
      </c>
      <c r="L36" s="62">
        <f>'Glad70-before-LQ'!L36*$CG36*L$98</f>
        <v>1.15080816467066</v>
      </c>
      <c r="M36" s="62">
        <f>'Glad70-before-LQ'!M36*$CG36*M$98</f>
        <v>0.700575075545927</v>
      </c>
      <c r="N36" s="62">
        <f>'Glad70-before-LQ'!N36*$CG36*N$98</f>
        <v>0.120320549082665</v>
      </c>
      <c r="O36" s="62">
        <f>'Glad70-before-LQ'!O36*$CG36*O$98</f>
        <v>0.0541640098245558</v>
      </c>
      <c r="P36" s="62">
        <f>'Glad70-before-LQ'!P36*$CG36*P$98</f>
        <v>0.0311071051606356</v>
      </c>
      <c r="Q36" s="62">
        <f>'Glad70-before-LQ'!Q36*$CG36*Q$98</f>
        <v>0.168468953924922</v>
      </c>
      <c r="R36" s="62">
        <f>'Glad70-before-LQ'!R36*$CG36*R$98</f>
        <v>0.0653852477909129</v>
      </c>
      <c r="S36" s="62">
        <f>'Glad70-before-LQ'!S36*$CG36*S$98</f>
        <v>0.0243846187498769</v>
      </c>
      <c r="T36" s="62">
        <f>'Glad70-before-LQ'!T36*$CG36*T$98</f>
        <v>0.7013479788995159</v>
      </c>
      <c r="U36" s="62">
        <f>'Glad70-before-LQ'!U36*$CG36*U$98</f>
        <v>2.03390451765333</v>
      </c>
      <c r="V36" s="62">
        <f>'Glad70-before-LQ'!V36*$CG36*V$98</f>
        <v>0.0948854160266263</v>
      </c>
      <c r="W36" s="62">
        <f>'Glad70-before-LQ'!W36*$CG36*W$98</f>
        <v>1.72661275697395</v>
      </c>
      <c r="X36" s="64">
        <f>'Glad70-before-LQ'!X36*$CG36*X$98</f>
        <v>2.73853967620328</v>
      </c>
      <c r="Y36" s="62">
        <f>'Glad70-before-LQ'!Y36*$CG36*Y$98</f>
        <v>1.00697080656125</v>
      </c>
      <c r="Z36" s="62">
        <f>'Glad70-before-LQ'!Z36*$CG36*Z$98</f>
        <v>0.252072201443718</v>
      </c>
      <c r="AA36" s="62">
        <f>'Glad70-before-LQ'!AA36*$CG36*AA$98</f>
        <v>0.456308119754314</v>
      </c>
      <c r="AB36" s="62">
        <f>'Glad70-before-LQ'!AB36*$CG36*AB$98</f>
        <v>0.0614040000423871</v>
      </c>
      <c r="AC36" s="65">
        <f>'Glad70-before-LQ'!AC36*$CG36*AC$98</f>
        <v>16.2910438009452</v>
      </c>
      <c r="AD36" s="62">
        <f>'Glad70-before-LQ'!AD36*$CG36*AD$98</f>
        <v>1.58435913447927</v>
      </c>
      <c r="AE36" s="62">
        <f>'Glad70-before-LQ'!AE36*$CG36*AE$98</f>
        <v>2.20021003229777</v>
      </c>
      <c r="AF36" s="62">
        <f>'Glad70-before-LQ'!AF36*$CG36*AF$98</f>
        <v>0.465832380780223</v>
      </c>
      <c r="AG36" s="62">
        <f>'Glad70-before-LQ'!AG36*$CG36*AG$98</f>
        <v>66.48647541677779</v>
      </c>
      <c r="AH36" s="62">
        <f>'Glad70-before-LQ'!AH36*$CG36*AH$98</f>
        <v>31.1401729641992</v>
      </c>
      <c r="AI36" s="62">
        <f>'Glad70-before-LQ'!AI36*$CG36*AI$98</f>
        <v>124.894762579308</v>
      </c>
      <c r="AJ36" s="62">
        <f>'Glad70-before-LQ'!AJ36*$CG36*AJ$98</f>
        <v>5.00812396601141</v>
      </c>
      <c r="AK36" s="62">
        <f>'Glad70-before-LQ'!AK36*$CG36*AK$98</f>
        <v>2.64530057646928</v>
      </c>
      <c r="AL36" s="62">
        <f>'Glad70-before-LQ'!AL36*$CG36*AL$98</f>
        <v>2.81054918764422</v>
      </c>
      <c r="AM36" s="62">
        <f>'Glad70-before-LQ'!AM36*$CG36*AM$98</f>
        <v>1.13208310940415</v>
      </c>
      <c r="AN36" s="62">
        <f>'Glad70-before-LQ'!AN36*$CG36*AN$98</f>
        <v>1.15868498771514</v>
      </c>
      <c r="AO36" s="62">
        <f>'Glad70-before-LQ'!AO36*$CG36*AO$98</f>
        <v>14.2591381039676</v>
      </c>
      <c r="AP36" s="62">
        <f>'Glad70-before-LQ'!AP36*$CG36*AP$98</f>
        <v>1.79558587273451</v>
      </c>
      <c r="AQ36" s="62">
        <f>'Glad70-before-LQ'!AQ36*$CG36*AQ$98</f>
        <v>0.315633871660793</v>
      </c>
      <c r="AR36" s="62">
        <f>'Glad70-before-LQ'!AR36*$CG36*AR$98</f>
        <v>0.248662647314701</v>
      </c>
      <c r="AS36" s="62">
        <f>'Glad70-before-LQ'!AS36*$CG36*AS$98</f>
        <v>13.0476180120666</v>
      </c>
      <c r="AT36" s="62">
        <f>'Glad70-before-LQ'!AT36*$CG36*AT$98</f>
        <v>0.0253437963825386</v>
      </c>
      <c r="AU36" s="62">
        <f>'Glad70-before-LQ'!AU36*$CG36*AU$98</f>
        <v>0.0285415633832749</v>
      </c>
      <c r="AV36" s="62">
        <f>'Glad70-before-LQ'!AV36*$CG36*AV$98</f>
        <v>0.09120677827451359</v>
      </c>
      <c r="AW36" s="62">
        <f>'Glad70-before-LQ'!AW36*$CG36*AW$98</f>
        <v>0.153224100660977</v>
      </c>
      <c r="AX36" s="62">
        <f>'Glad70-before-LQ'!AX36*$CG36*AX$98</f>
        <v>0.805631796777326</v>
      </c>
      <c r="AY36" s="62">
        <f>'Glad70-before-LQ'!AY36*$CG36*AY$98</f>
        <v>0.00625278649095953</v>
      </c>
      <c r="AZ36" s="62">
        <f>'Glad70-before-LQ'!AZ36*$CG36*AZ$98</f>
        <v>0.492981585265657</v>
      </c>
      <c r="BA36" s="62">
        <f>'Glad70-before-LQ'!BA36*$CG36*BA$98</f>
        <v>0.594770204605753</v>
      </c>
      <c r="BB36" s="62">
        <f>'Glad70-before-LQ'!BB36*$CG36*BB$98</f>
        <v>0.232518908855789</v>
      </c>
      <c r="BC36" s="62">
        <f>'Glad70-before-LQ'!BC36*$CG36*BC$98</f>
        <v>1.46832846951916</v>
      </c>
      <c r="BD36" s="62">
        <f>'Glad70-before-LQ'!BD36*$CG36*BD$98</f>
        <v>27.6836490246604</v>
      </c>
      <c r="BE36" s="62">
        <f>'Glad70-before-LQ'!BE36*$CG36*BE$98</f>
        <v>9.58899877235082</v>
      </c>
      <c r="BF36" s="62">
        <f>'Glad70-before-LQ'!BF36*$CG36*BF$98</f>
        <v>0.600544724370768</v>
      </c>
      <c r="BG36" s="62">
        <f>'Glad70-before-LQ'!BG36*$CG36*BG$98</f>
        <v>2.48035661260619</v>
      </c>
      <c r="BH36" s="62">
        <f>'Glad70-before-LQ'!BH36*$CG36*BH$98</f>
        <v>0.314440320676687</v>
      </c>
      <c r="BI36" s="62">
        <f>'Glad70-before-LQ'!BI36*$CG36*BI$98</f>
        <v>9.849011421191181</v>
      </c>
      <c r="BJ36" s="62">
        <f>'Glad70-before-LQ'!BJ36*$CG36*BJ$98</f>
        <v>0</v>
      </c>
      <c r="BK36" s="62">
        <f>'Glad70-before-LQ'!BK36*$CG36*BK$98</f>
        <v>0.765960571336108</v>
      </c>
      <c r="BL36" s="62">
        <f>'Glad70-before-LQ'!BL36*$CG36*BL$98</f>
        <v>1.26145246963759</v>
      </c>
      <c r="BM36" s="62">
        <f>'Glad70-before-LQ'!BM36*$CG36*BM$98</f>
        <v>0.693904135935268</v>
      </c>
      <c r="BN36" s="62">
        <f>'Glad70-before-LQ'!BN36*$CG36*BN$98</f>
        <v>0.115972354127984</v>
      </c>
      <c r="BO36" s="62">
        <f>'Glad70-before-LQ'!BO36*$CG36*BO$98</f>
        <v>2.21788219853134</v>
      </c>
      <c r="BP36" s="62">
        <f>'Glad70-before-LQ'!BP36*$CG36*BP$98</f>
        <v>1.00891288488077</v>
      </c>
      <c r="BQ36" s="62">
        <f>'Glad70-before-LQ'!BQ36*$CG36*BQ$98</f>
        <v>0.0466234368422333</v>
      </c>
      <c r="BR36" s="62">
        <f>'Glad70-before-LQ'!BR36*$CG36*BR$98</f>
        <v>0.191219449196539</v>
      </c>
      <c r="BS36" s="62">
        <f>'Glad70-before-LQ'!BS36*$CG36*BS$98</f>
        <v>0.236915983186327</v>
      </c>
      <c r="BT36" s="62">
        <f>'Glad70-before-LQ'!BT36*$CG36*BT$98</f>
        <v>1.70009141030575</v>
      </c>
      <c r="BU36" s="62">
        <f>'Glad70-before-LQ'!BU36*$CG36*BU$98</f>
        <v>0.644379171055794</v>
      </c>
      <c r="BV36" s="4">
        <f>SUM(D36:BU36)</f>
        <v>468.138008075935</v>
      </c>
      <c r="BW36" s="66">
        <f>'Glad-base'!BW36*'Households'!$B$3/'Households'!$B$7</f>
        <v>4.92025132121524</v>
      </c>
      <c r="BX36" s="66">
        <f>'Glad-base'!BX36*'Households'!$B$3/'Households'!$B$7</f>
        <v>0.198919472811535</v>
      </c>
      <c r="BY36" s="66">
        <f>'Glad-base'!BY36*'Businesses'!$B$4/'Businesses'!$C$4</f>
        <v>70.0237040210246</v>
      </c>
      <c r="BZ36" s="66">
        <f>'Glad-base'!BZ36*'Households'!$B$3/'Households'!$B$7</f>
        <v>9.724337360360449</v>
      </c>
      <c r="CA36" s="66">
        <f>'Glad-base'!CA36*'Households'!$B$3/'Households'!$B$7</f>
        <v>21.6248535741504</v>
      </c>
      <c r="CB36" s="66">
        <f>'Glad-base'!CB36*'Glad-id-output'!B34/'Glad-id-output'!E34</f>
        <v>0.0011776533291217</v>
      </c>
      <c r="CC36" s="62">
        <f>'Exports'!D37</f>
        <v>3.2</v>
      </c>
      <c r="CD36" s="4">
        <f>SUM(BW36:CC36)</f>
        <v>109.693243402891</v>
      </c>
      <c r="CE36" s="4">
        <f>SUM(CD36,BV36)</f>
        <v>577.8312514788259</v>
      </c>
      <c r="CF36" s="67">
        <v>0.00370680934567737</v>
      </c>
      <c r="CG36" s="67">
        <f>'Glad-id-output'!I34</f>
        <v>0.9</v>
      </c>
      <c r="CH36" s="67"/>
    </row>
    <row r="37" ht="20.05" customHeight="1">
      <c r="A37" t="s" s="58">
        <v>1</v>
      </c>
      <c r="B37" s="59">
        <v>33</v>
      </c>
      <c r="C37" t="s" s="60">
        <v>34</v>
      </c>
      <c r="D37" s="61">
        <f>'Glad70-before-LQ'!D37*$CG37*D$98</f>
        <v>3.14466225710376</v>
      </c>
      <c r="E37" s="62">
        <f>'Glad70-before-LQ'!E37*$CG37*E$98</f>
        <v>0.270521904099678</v>
      </c>
      <c r="F37" s="62">
        <f>'Glad70-before-LQ'!F37*$CG37*F$98</f>
        <v>0.102833664635288</v>
      </c>
      <c r="G37" s="62">
        <f>'Glad70-before-LQ'!G37*$CG37*G$98</f>
        <v>0.210238611788544</v>
      </c>
      <c r="H37" s="62">
        <f>'Glad70-before-LQ'!H37*$CG37*H$98</f>
        <v>0.252031990788716</v>
      </c>
      <c r="I37" s="62">
        <f>'Glad70-before-LQ'!I37*$CG37*I$98</f>
        <v>4.38851625780738</v>
      </c>
      <c r="J37" s="62">
        <f>'Glad70-before-LQ'!J37*$CG37*J$98</f>
        <v>20.8778981412732</v>
      </c>
      <c r="K37" s="63">
        <f>'Glad70-before-LQ'!K37*$CG37*K$98</f>
        <v>6.82671955784838</v>
      </c>
      <c r="L37" s="62">
        <f>'Glad70-before-LQ'!L37*$CG37*L$98</f>
        <v>0.540200290749995</v>
      </c>
      <c r="M37" s="62">
        <f>'Glad70-before-LQ'!M37*$CG37*M$98</f>
        <v>0.557041567234549</v>
      </c>
      <c r="N37" s="62">
        <f>'Glad70-before-LQ'!N37*$CG37*N$98</f>
        <v>1.31577184562302</v>
      </c>
      <c r="O37" s="62">
        <f>'Glad70-before-LQ'!O37*$CG37*O$98</f>
        <v>0.292900548024137</v>
      </c>
      <c r="P37" s="62">
        <f>'Glad70-before-LQ'!P37*$CG37*P$98</f>
        <v>0.304694648907998</v>
      </c>
      <c r="Q37" s="62">
        <f>'Glad70-before-LQ'!Q37*$CG37*Q$98</f>
        <v>0.138455484963953</v>
      </c>
      <c r="R37" s="62">
        <f>'Glad70-before-LQ'!R37*$CG37*R$98</f>
        <v>0.18395515000515</v>
      </c>
      <c r="S37" s="62">
        <f>'Glad70-before-LQ'!S37*$CG37*S$98</f>
        <v>0.0794678135301773</v>
      </c>
      <c r="T37" s="62">
        <f>'Glad70-before-LQ'!T37*$CG37*T$98</f>
        <v>3.26325170246995</v>
      </c>
      <c r="U37" s="62">
        <f>'Glad70-before-LQ'!U37*$CG37*U$98</f>
        <v>13.2777901912146</v>
      </c>
      <c r="V37" s="62">
        <f>'Glad70-before-LQ'!V37*$CG37*V$98</f>
        <v>0.299840686805009</v>
      </c>
      <c r="W37" s="62">
        <f>'Glad70-before-LQ'!W37*$CG37*W$98</f>
        <v>5.22072648361924</v>
      </c>
      <c r="X37" s="64">
        <f>'Glad70-before-LQ'!X37*$CG37*X$98</f>
        <v>3.41335977892419</v>
      </c>
      <c r="Y37" s="62">
        <f>'Glad70-before-LQ'!Y37*$CG37*Y$98</f>
        <v>5.66767416236214</v>
      </c>
      <c r="Z37" s="62">
        <f>'Glad70-before-LQ'!Z37*$CG37*Z$98</f>
        <v>1.42800786992576</v>
      </c>
      <c r="AA37" s="62">
        <f>'Glad70-before-LQ'!AA37*$CG37*AA$98</f>
        <v>2.44383444666899</v>
      </c>
      <c r="AB37" s="62">
        <f>'Glad70-before-LQ'!AB37*$CG37*AB$98</f>
        <v>0.0943624372593793</v>
      </c>
      <c r="AC37" s="65">
        <f>'Glad70-before-LQ'!AC37*$CG37*AC$98</f>
        <v>2.87733507643903</v>
      </c>
      <c r="AD37" s="62">
        <f>'Glad70-before-LQ'!AD37*$CG37*AD$98</f>
        <v>0.203793770986753</v>
      </c>
      <c r="AE37" s="62">
        <f>'Glad70-before-LQ'!AE37*$CG37*AE$98</f>
        <v>0.439405541502428</v>
      </c>
      <c r="AF37" s="62">
        <f>'Glad70-before-LQ'!AF37*$CG37*AF$98</f>
        <v>1.50317300870818</v>
      </c>
      <c r="AG37" s="62">
        <f>'Glad70-before-LQ'!AG37*$CG37*AG$98</f>
        <v>4.97845215038168</v>
      </c>
      <c r="AH37" s="62">
        <f>'Glad70-before-LQ'!AH37*$CG37*AH$98</f>
        <v>2.26821056028729</v>
      </c>
      <c r="AI37" s="62">
        <f>'Glad70-before-LQ'!AI37*$CG37*AI$98</f>
        <v>10.7675433820835</v>
      </c>
      <c r="AJ37" s="62">
        <f>'Glad70-before-LQ'!AJ37*$CG37*AJ$98</f>
        <v>6.89991177793224</v>
      </c>
      <c r="AK37" s="62">
        <f>'Glad70-before-LQ'!AK37*$CG37*AK$98</f>
        <v>7.00471128526998</v>
      </c>
      <c r="AL37" s="62">
        <f>'Glad70-before-LQ'!AL37*$CG37*AL$98</f>
        <v>1.30104464406265</v>
      </c>
      <c r="AM37" s="62">
        <f>'Glad70-before-LQ'!AM37*$CG37*AM$98</f>
        <v>5.41311478144098</v>
      </c>
      <c r="AN37" s="62">
        <f>'Glad70-before-LQ'!AN37*$CG37*AN$98</f>
        <v>6.38773808340243</v>
      </c>
      <c r="AO37" s="62">
        <f>'Glad70-before-LQ'!AO37*$CG37*AO$98</f>
        <v>2.78038746830677</v>
      </c>
      <c r="AP37" s="62">
        <f>'Glad70-before-LQ'!AP37*$CG37*AP$98</f>
        <v>1.58114277491815</v>
      </c>
      <c r="AQ37" s="62">
        <f>'Glad70-before-LQ'!AQ37*$CG37*AQ$98</f>
        <v>0.47436638660626</v>
      </c>
      <c r="AR37" s="62">
        <f>'Glad70-before-LQ'!AR37*$CG37*AR$98</f>
        <v>0.788145043539392</v>
      </c>
      <c r="AS37" s="62">
        <f>'Glad70-before-LQ'!AS37*$CG37*AS$98</f>
        <v>3.149938970739</v>
      </c>
      <c r="AT37" s="62">
        <f>'Glad70-before-LQ'!AT37*$CG37*AT$98</f>
        <v>0.150935468671356</v>
      </c>
      <c r="AU37" s="62">
        <f>'Glad70-before-LQ'!AU37*$CG37*AU$98</f>
        <v>0.441891713185799</v>
      </c>
      <c r="AV37" s="62">
        <f>'Glad70-before-LQ'!AV37*$CG37*AV$98</f>
        <v>0.181037382823911</v>
      </c>
      <c r="AW37" s="62">
        <f>'Glad70-before-LQ'!AW37*$CG37*AW$98</f>
        <v>0.0648214279439349</v>
      </c>
      <c r="AX37" s="62">
        <f>'Glad70-before-LQ'!AX37*$CG37*AX$98</f>
        <v>1.08131356465527</v>
      </c>
      <c r="AY37" s="62">
        <f>'Glad70-before-LQ'!AY37*$CG37*AY$98</f>
        <v>0.0194497201271632</v>
      </c>
      <c r="AZ37" s="62">
        <f>'Glad70-before-LQ'!AZ37*$CG37*AZ$98</f>
        <v>0.678041659150234</v>
      </c>
      <c r="BA37" s="62">
        <f>'Glad70-before-LQ'!BA37*$CG37*BA$98</f>
        <v>1.43473130459192</v>
      </c>
      <c r="BB37" s="62">
        <f>'Glad70-before-LQ'!BB37*$CG37*BB$98</f>
        <v>0.55075467321007</v>
      </c>
      <c r="BC37" s="62">
        <f>'Glad70-before-LQ'!BC37*$CG37*BC$98</f>
        <v>2.70170472235281</v>
      </c>
      <c r="BD37" s="62">
        <f>'Glad70-before-LQ'!BD37*$CG37*BD$98</f>
        <v>1.27106504922797</v>
      </c>
      <c r="BE37" s="62">
        <f>'Glad70-before-LQ'!BE37*$CG37*BE$98</f>
        <v>6.18947320579731</v>
      </c>
      <c r="BF37" s="62">
        <f>'Glad70-before-LQ'!BF37*$CG37*BF$98</f>
        <v>0.570750360520955</v>
      </c>
      <c r="BG37" s="62">
        <f>'Glad70-before-LQ'!BG37*$CG37*BG$98</f>
        <v>2.65144821360049</v>
      </c>
      <c r="BH37" s="62">
        <f>'Glad70-before-LQ'!BH37*$CG37*BH$98</f>
        <v>0.780509148974415</v>
      </c>
      <c r="BI37" s="62">
        <f>'Glad70-before-LQ'!BI37*$CG37*BI$98</f>
        <v>1.72416958858739</v>
      </c>
      <c r="BJ37" s="62">
        <f>'Glad70-before-LQ'!BJ37*$CG37*BJ$98</f>
        <v>0</v>
      </c>
      <c r="BK37" s="62">
        <f>'Glad70-before-LQ'!BK37*$CG37*BK$98</f>
        <v>1.39181624086792</v>
      </c>
      <c r="BL37" s="62">
        <f>'Glad70-before-LQ'!BL37*$CG37*BL$98</f>
        <v>3.01043122168819</v>
      </c>
      <c r="BM37" s="62">
        <f>'Glad70-before-LQ'!BM37*$CG37*BM$98</f>
        <v>1.75507448004516</v>
      </c>
      <c r="BN37" s="62">
        <f>'Glad70-before-LQ'!BN37*$CG37*BN$98</f>
        <v>0.31521360229325</v>
      </c>
      <c r="BO37" s="62">
        <f>'Glad70-before-LQ'!BO37*$CG37*BO$98</f>
        <v>8.984823735765019</v>
      </c>
      <c r="BP37" s="62">
        <f>'Glad70-before-LQ'!BP37*$CG37*BP$98</f>
        <v>2.88096845152013</v>
      </c>
      <c r="BQ37" s="62">
        <f>'Glad70-before-LQ'!BQ37*$CG37*BQ$98</f>
        <v>0.22445795686718</v>
      </c>
      <c r="BR37" s="62">
        <f>'Glad70-before-LQ'!BR37*$CG37*BR$98</f>
        <v>1.10331037153193</v>
      </c>
      <c r="BS37" s="62">
        <f>'Glad70-before-LQ'!BS37*$CG37*BS$98</f>
        <v>0.731781547238566</v>
      </c>
      <c r="BT37" s="62">
        <f>'Glad70-before-LQ'!BT37*$CG37*BT$98</f>
        <v>9.55734288086861</v>
      </c>
      <c r="BU37" s="62">
        <f>'Glad70-before-LQ'!BU37*$CG37*BU$98</f>
        <v>1.74888823687536</v>
      </c>
      <c r="BV37" s="4">
        <f>SUM(D37:BU37)</f>
        <v>185.609378129222</v>
      </c>
      <c r="BW37" s="66">
        <f>'Glad-base'!BW37*'Households'!$B$3/'Households'!$B$7</f>
        <v>119.927536886540</v>
      </c>
      <c r="BX37" s="66">
        <f>'Glad-base'!BX37*'Households'!$B$3/'Households'!$B$7</f>
        <v>1.77713974529351</v>
      </c>
      <c r="BY37" s="66">
        <f>'Glad-base'!BY37*'Businesses'!$B$4/'Businesses'!$C$4</f>
        <v>16.1905286176707</v>
      </c>
      <c r="BZ37" s="66">
        <f>'Glad-base'!BZ37*'Households'!$B$3/'Households'!$B$7</f>
        <v>1.81258155936148</v>
      </c>
      <c r="CA37" s="66">
        <f>'Glad-base'!CA37*'Households'!$B$3/'Households'!$B$7</f>
        <v>5.57807353062822</v>
      </c>
      <c r="CB37" s="66">
        <f>'Glad-base'!CB37*'Glad-id-output'!B35/'Glad-id-output'!E35</f>
        <v>1.4218651423231</v>
      </c>
      <c r="CC37" s="62">
        <f>'Exports'!D38</f>
        <v>60.6</v>
      </c>
      <c r="CD37" s="4">
        <f>SUM(BW37:CC37)</f>
        <v>207.307725481817</v>
      </c>
      <c r="CE37" s="4">
        <f>SUM(CD37,BV37)</f>
        <v>392.917103611039</v>
      </c>
      <c r="CF37" s="67">
        <v>0.00251907091382932</v>
      </c>
      <c r="CG37" s="67">
        <f>'Glad-id-output'!I35</f>
        <v>0.78</v>
      </c>
      <c r="CH37" s="67">
        <f>CG37</f>
        <v>0.78</v>
      </c>
    </row>
    <row r="38" ht="20.05" customHeight="1">
      <c r="A38" t="s" s="58">
        <v>1</v>
      </c>
      <c r="B38" s="59">
        <v>34</v>
      </c>
      <c r="C38" t="s" s="60">
        <v>197</v>
      </c>
      <c r="D38" s="61">
        <f>'Glad70-before-LQ'!D38*$CG38*D$98</f>
        <v>0.840604370953064</v>
      </c>
      <c r="E38" s="62">
        <f>'Glad70-before-LQ'!E38*$CG38*E$98</f>
        <v>0.134886930729822</v>
      </c>
      <c r="F38" s="62">
        <f>'Glad70-before-LQ'!F38*$CG38*F$98</f>
        <v>0.0210913648501992</v>
      </c>
      <c r="G38" s="62">
        <f>'Glad70-before-LQ'!G38*$CG38*G$98</f>
        <v>0.0915963463678563</v>
      </c>
      <c r="H38" s="62">
        <f>'Glad70-before-LQ'!H38*$CG38*H$98</f>
        <v>0.0826070059738932</v>
      </c>
      <c r="I38" s="62">
        <f>'Glad70-before-LQ'!I38*$CG38*I$98</f>
        <v>1.78696703413218</v>
      </c>
      <c r="J38" s="62">
        <f>'Glad70-before-LQ'!J38*$CG38*J$98</f>
        <v>10.6290235551839</v>
      </c>
      <c r="K38" s="63">
        <f>'Glad70-before-LQ'!K38*$CG38*K$98</f>
        <v>5.590444207435</v>
      </c>
      <c r="L38" s="62">
        <f>'Glad70-before-LQ'!L38*$CG38*L$98</f>
        <v>0.228143042391447</v>
      </c>
      <c r="M38" s="62">
        <f>'Glad70-before-LQ'!M38*$CG38*M$98</f>
        <v>0.216206472495701</v>
      </c>
      <c r="N38" s="62">
        <f>'Glad70-before-LQ'!N38*$CG38*N$98</f>
        <v>0.5023333505369429</v>
      </c>
      <c r="O38" s="62">
        <f>'Glad70-before-LQ'!O38*$CG38*O$98</f>
        <v>0.106888629253389</v>
      </c>
      <c r="P38" s="62">
        <f>'Glad70-before-LQ'!P38*$CG38*P$98</f>
        <v>0.269050656178086</v>
      </c>
      <c r="Q38" s="62">
        <f>'Glad70-before-LQ'!Q38*$CG38*Q$98</f>
        <v>0.0457307345099517</v>
      </c>
      <c r="R38" s="62">
        <f>'Glad70-before-LQ'!R38*$CG38*R$98</f>
        <v>0.08252210531969439</v>
      </c>
      <c r="S38" s="62">
        <f>'Glad70-before-LQ'!S38*$CG38*S$98</f>
        <v>0.0324063515916093</v>
      </c>
      <c r="T38" s="62">
        <f>'Glad70-before-LQ'!T38*$CG38*T$98</f>
        <v>0.689554917551944</v>
      </c>
      <c r="U38" s="62">
        <f>'Glad70-before-LQ'!U38*$CG38*U$98</f>
        <v>4.62785583646827</v>
      </c>
      <c r="V38" s="62">
        <f>'Glad70-before-LQ'!V38*$CG38*V$98</f>
        <v>0.110839894071852</v>
      </c>
      <c r="W38" s="62">
        <f>'Glad70-before-LQ'!W38*$CG38*W$98</f>
        <v>2.25712902484457</v>
      </c>
      <c r="X38" s="64">
        <f>'Glad70-before-LQ'!X38*$CG38*X$98</f>
        <v>2.7952221037175</v>
      </c>
      <c r="Y38" s="62">
        <f>'Glad70-before-LQ'!Y38*$CG38*Y$98</f>
        <v>2.83709002106815</v>
      </c>
      <c r="Z38" s="62">
        <f>'Glad70-before-LQ'!Z38*$CG38*Z$98</f>
        <v>0.531556518821339</v>
      </c>
      <c r="AA38" s="62">
        <f>'Glad70-before-LQ'!AA38*$CG38*AA$98</f>
        <v>0.981799913986397</v>
      </c>
      <c r="AB38" s="62">
        <f>'Glad70-before-LQ'!AB38*$CG38*AB$98</f>
        <v>0.0536739427151334</v>
      </c>
      <c r="AC38" s="65">
        <f>'Glad70-before-LQ'!AC38*$CG38*AC$98</f>
        <v>1.20113400191757</v>
      </c>
      <c r="AD38" s="62">
        <f>'Glad70-before-LQ'!AD38*$CG38*AD$98</f>
        <v>0.0865467086012402</v>
      </c>
      <c r="AE38" s="62">
        <f>'Glad70-before-LQ'!AE38*$CG38*AE$98</f>
        <v>0.235501915935745</v>
      </c>
      <c r="AF38" s="62">
        <f>'Glad70-before-LQ'!AF38*$CG38*AF$98</f>
        <v>1.47784537646063</v>
      </c>
      <c r="AG38" s="62">
        <f>'Glad70-before-LQ'!AG38*$CG38*AG$98</f>
        <v>2.12525777810763</v>
      </c>
      <c r="AH38" s="62">
        <f>'Glad70-before-LQ'!AH38*$CG38*AH$98</f>
        <v>1.09713838689433</v>
      </c>
      <c r="AI38" s="62">
        <f>'Glad70-before-LQ'!AI38*$CG38*AI$98</f>
        <v>5.61790483371065</v>
      </c>
      <c r="AJ38" s="62">
        <f>'Glad70-before-LQ'!AJ38*$CG38*AJ$98</f>
        <v>4.30488894694645</v>
      </c>
      <c r="AK38" s="62">
        <f>'Glad70-before-LQ'!AK38*$CG38*AK$98</f>
        <v>7.10408791562909</v>
      </c>
      <c r="AL38" s="62">
        <f>'Glad70-before-LQ'!AL38*$CG38*AL$98</f>
        <v>0.703585762988955</v>
      </c>
      <c r="AM38" s="62">
        <f>'Glad70-before-LQ'!AM38*$CG38*AM$98</f>
        <v>3.17564093558658</v>
      </c>
      <c r="AN38" s="62">
        <f>'Glad70-before-LQ'!AN38*$CG38*AN$98</f>
        <v>6.61608403560657</v>
      </c>
      <c r="AO38" s="62">
        <f>'Glad70-before-LQ'!AO38*$CG38*AO$98</f>
        <v>1.26275241388243</v>
      </c>
      <c r="AP38" s="62">
        <f>'Glad70-before-LQ'!AP38*$CG38*AP$98</f>
        <v>1.05944648990239</v>
      </c>
      <c r="AQ38" s="62">
        <f>'Glad70-before-LQ'!AQ38*$CG38*AQ$98</f>
        <v>0.184446021959929</v>
      </c>
      <c r="AR38" s="62">
        <f>'Glad70-before-LQ'!AR38*$CG38*AR$98</f>
        <v>0.475713141640681</v>
      </c>
      <c r="AS38" s="62">
        <f>'Glad70-before-LQ'!AS38*$CG38*AS$98</f>
        <v>1.45842330916095</v>
      </c>
      <c r="AT38" s="62">
        <f>'Glad70-before-LQ'!AT38*$CG38*AT$98</f>
        <v>0.0321738217611018</v>
      </c>
      <c r="AU38" s="62">
        <f>'Glad70-before-LQ'!AU38*$CG38*AU$98</f>
        <v>0.0807542776533339</v>
      </c>
      <c r="AV38" s="62">
        <f>'Glad70-before-LQ'!AV38*$CG38*AV$98</f>
        <v>0.0366425128942109</v>
      </c>
      <c r="AW38" s="62">
        <f>'Glad70-before-LQ'!AW38*$CG38*AW$98</f>
        <v>0.0999818477036009</v>
      </c>
      <c r="AX38" s="62">
        <f>'Glad70-before-LQ'!AX38*$CG38*AX$98</f>
        <v>0.346386808145585</v>
      </c>
      <c r="AY38" s="62">
        <f>'Glad70-before-LQ'!AY38*$CG38*AY$98</f>
        <v>0.012606554752811</v>
      </c>
      <c r="AZ38" s="62">
        <f>'Glad70-before-LQ'!AZ38*$CG38*AZ$98</f>
        <v>0.357898991335429</v>
      </c>
      <c r="BA38" s="62">
        <f>'Glad70-before-LQ'!BA38*$CG38*BA$98</f>
        <v>0.336453721886033</v>
      </c>
      <c r="BB38" s="62">
        <f>'Glad70-before-LQ'!BB38*$CG38*BB$98</f>
        <v>0.169879067467132</v>
      </c>
      <c r="BC38" s="62">
        <f>'Glad70-before-LQ'!BC38*$CG38*BC$98</f>
        <v>1.4273430824802</v>
      </c>
      <c r="BD38" s="62">
        <f>'Glad70-before-LQ'!BD38*$CG38*BD$98</f>
        <v>0.746942922238634</v>
      </c>
      <c r="BE38" s="62">
        <f>'Glad70-before-LQ'!BE38*$CG38*BE$98</f>
        <v>2.76908889460486</v>
      </c>
      <c r="BF38" s="62">
        <f>'Glad70-before-LQ'!BF38*$CG38*BF$98</f>
        <v>0.233078319802202</v>
      </c>
      <c r="BG38" s="62">
        <f>'Glad70-before-LQ'!BG38*$CG38*BG$98</f>
        <v>1.41553121522715</v>
      </c>
      <c r="BH38" s="62">
        <f>'Glad70-before-LQ'!BH38*$CG38*BH$98</f>
        <v>0.397286343626319</v>
      </c>
      <c r="BI38" s="62">
        <f>'Glad70-before-LQ'!BI38*$CG38*BI$98</f>
        <v>0.59355186616068</v>
      </c>
      <c r="BJ38" s="62">
        <f>'Glad70-before-LQ'!BJ38*$CG38*BJ$98</f>
        <v>0</v>
      </c>
      <c r="BK38" s="62">
        <f>'Glad70-before-LQ'!BK38*$CG38*BK$98</f>
        <v>0.650053815431754</v>
      </c>
      <c r="BL38" s="62">
        <f>'Glad70-before-LQ'!BL38*$CG38*BL$98</f>
        <v>1.16463713491959</v>
      </c>
      <c r="BM38" s="62">
        <f>'Glad70-before-LQ'!BM38*$CG38*BM$98</f>
        <v>0.730484039526051</v>
      </c>
      <c r="BN38" s="62">
        <f>'Glad70-before-LQ'!BN38*$CG38*BN$98</f>
        <v>0.142635515651132</v>
      </c>
      <c r="BO38" s="62">
        <f>'Glad70-before-LQ'!BO38*$CG38*BO$98</f>
        <v>4.09807972758208</v>
      </c>
      <c r="BP38" s="62">
        <f>'Glad70-before-LQ'!BP38*$CG38*BP$98</f>
        <v>2.29473121805081</v>
      </c>
      <c r="BQ38" s="62">
        <f>'Glad70-before-LQ'!BQ38*$CG38*BQ$98</f>
        <v>0.106131911748835</v>
      </c>
      <c r="BR38" s="62">
        <f>'Glad70-before-LQ'!BR38*$CG38*BR$98</f>
        <v>0.244354465591635</v>
      </c>
      <c r="BS38" s="62">
        <f>'Glad70-before-LQ'!BS38*$CG38*BS$98</f>
        <v>0.293672242476393</v>
      </c>
      <c r="BT38" s="62">
        <f>'Glad70-before-LQ'!BT38*$CG38*BT$98</f>
        <v>3.76163396149841</v>
      </c>
      <c r="BU38" s="62">
        <f>'Glad70-before-LQ'!BU38*$CG38*BU$98</f>
        <v>1.01359971287841</v>
      </c>
      <c r="BV38" s="4">
        <f>SUM(D38:BU38)</f>
        <v>97.2872362991741</v>
      </c>
      <c r="BW38" s="66">
        <f>'Glad-base'!BW38*'Households'!$B$3/'Households'!$B$7</f>
        <v>266.415020678187</v>
      </c>
      <c r="BX38" s="66">
        <f>'Glad-base'!BX38*'Households'!$B$3/'Households'!$B$7</f>
        <v>7.70407962006179</v>
      </c>
      <c r="BY38" s="66">
        <f>'Glad-base'!BY38*'Businesses'!$B$4/'Businesses'!$C$4</f>
        <v>4.11725037316965</v>
      </c>
      <c r="BZ38" s="66">
        <f>'Glad-base'!BZ38*'Households'!$B$3/'Households'!$B$7</f>
        <v>0.340156209485067</v>
      </c>
      <c r="CA38" s="66">
        <f>'Glad-base'!CA38*'Households'!$B$3/'Households'!$B$7</f>
        <v>1.42684037128733</v>
      </c>
      <c r="CB38" s="66">
        <f>'Glad-base'!CB38*'Glad-id-output'!B36/'Glad-id-output'!E36</f>
        <v>0.206717910551031</v>
      </c>
      <c r="CC38" s="62">
        <f>'Exports'!D39</f>
        <v>64.3</v>
      </c>
      <c r="CD38" s="4">
        <f>SUM(BW38:CC38)</f>
        <v>344.510065162742</v>
      </c>
      <c r="CE38" s="4">
        <f>SUM(CD38,BV38)</f>
        <v>441.797301461916</v>
      </c>
      <c r="CF38" s="67">
        <v>0.00443931233238121</v>
      </c>
      <c r="CG38" s="67">
        <f>'Glad-id-output'!I36</f>
        <v>0.98</v>
      </c>
      <c r="CH38" s="67">
        <f>CG38</f>
        <v>0.98</v>
      </c>
    </row>
    <row r="39" ht="20.05" customHeight="1">
      <c r="A39" t="s" s="58">
        <v>1</v>
      </c>
      <c r="B39" s="59">
        <v>35</v>
      </c>
      <c r="C39" t="s" s="60">
        <v>123</v>
      </c>
      <c r="D39" s="61">
        <f>'Glad70-before-LQ'!D39*$CG39*D$98</f>
        <v>0.0563223980294671</v>
      </c>
      <c r="E39" s="62">
        <f>'Glad70-before-LQ'!E39*$CG39*E$98</f>
        <v>0.00179654833304702</v>
      </c>
      <c r="F39" s="62">
        <f>'Glad70-before-LQ'!F39*$CG39*F$98</f>
        <v>1.93173849948398e-05</v>
      </c>
      <c r="G39" s="62">
        <f>'Glad70-before-LQ'!G39*$CG39*G$98</f>
        <v>0.00250106694995164</v>
      </c>
      <c r="H39" s="62">
        <f>'Glad70-before-LQ'!H39*$CG39*H$98</f>
        <v>0.00120664108785633</v>
      </c>
      <c r="I39" s="62">
        <f>'Glad70-before-LQ'!I39*$CG39*I$98</f>
        <v>1.23567530453568</v>
      </c>
      <c r="J39" s="62">
        <f>'Glad70-before-LQ'!J39*$CG39*J$98</f>
        <v>4.50845264205133</v>
      </c>
      <c r="K39" s="63">
        <f>'Glad70-before-LQ'!K39*$CG39*K$98</f>
        <v>0.142854530537888</v>
      </c>
      <c r="L39" s="62">
        <f>'Glad70-before-LQ'!L39*$CG39*L$98</f>
        <v>0.0876028979930604</v>
      </c>
      <c r="M39" s="62">
        <f>'Glad70-before-LQ'!M39*$CG39*M$98</f>
        <v>0.11104835577104</v>
      </c>
      <c r="N39" s="62">
        <f>'Glad70-before-LQ'!N39*$CG39*N$98</f>
        <v>0.0148878442150725</v>
      </c>
      <c r="O39" s="62">
        <f>'Glad70-before-LQ'!O39*$CG39*O$98</f>
        <v>0.063819110135051</v>
      </c>
      <c r="P39" s="62">
        <f>'Glad70-before-LQ'!P39*$CG39*P$98</f>
        <v>0.0020355518509794</v>
      </c>
      <c r="Q39" s="62">
        <f>'Glad70-before-LQ'!Q39*$CG39*Q$98</f>
        <v>0.00146044231778915</v>
      </c>
      <c r="R39" s="62">
        <f>'Glad70-before-LQ'!R39*$CG39*R$98</f>
        <v>0.013178119287642</v>
      </c>
      <c r="S39" s="62">
        <f>'Glad70-before-LQ'!S39*$CG39*S$98</f>
        <v>0.00444415009661974</v>
      </c>
      <c r="T39" s="62">
        <f>'Glad70-before-LQ'!T39*$CG39*T$98</f>
        <v>0.732073373683382</v>
      </c>
      <c r="U39" s="62">
        <f>'Glad70-before-LQ'!U39*$CG39*U$98</f>
        <v>0.736500700344021</v>
      </c>
      <c r="V39" s="62">
        <f>'Glad70-before-LQ'!V39*$CG39*V$98</f>
        <v>0.0120060484271439</v>
      </c>
      <c r="W39" s="62">
        <f>'Glad70-before-LQ'!W39*$CG39*W$98</f>
        <v>0.191817299150034</v>
      </c>
      <c r="X39" s="64">
        <f>'Glad70-before-LQ'!X39*$CG39*X$98</f>
        <v>0.0714272652689442</v>
      </c>
      <c r="Y39" s="62">
        <f>'Glad70-before-LQ'!Y39*$CG39*Y$98</f>
        <v>0.230735846623645</v>
      </c>
      <c r="Z39" s="62">
        <f>'Glad70-before-LQ'!Z39*$CG39*Z$98</f>
        <v>0.0374079268079604</v>
      </c>
      <c r="AA39" s="62">
        <f>'Glad70-before-LQ'!AA39*$CG39*AA$98</f>
        <v>0.0336492727680258</v>
      </c>
      <c r="AB39" s="62">
        <f>'Glad70-before-LQ'!AB39*$CG39*AB$98</f>
        <v>0.000810194045419176</v>
      </c>
      <c r="AC39" s="65">
        <f>'Glad70-before-LQ'!AC39*$CG39*AC$98</f>
        <v>0.195396485200894</v>
      </c>
      <c r="AD39" s="62">
        <f>'Glad70-before-LQ'!AD39*$CG39*AD$98</f>
        <v>0.0119700280719581</v>
      </c>
      <c r="AE39" s="62">
        <f>'Glad70-before-LQ'!AE39*$CG39*AE$98</f>
        <v>0.0263871440761641</v>
      </c>
      <c r="AF39" s="62">
        <f>'Glad70-before-LQ'!AF39*$CG39*AF$98</f>
        <v>0.140378479322049</v>
      </c>
      <c r="AG39" s="62">
        <f>'Glad70-before-LQ'!AG39*$CG39*AG$98</f>
        <v>0.0499911806591906</v>
      </c>
      <c r="AH39" s="62">
        <f>'Glad70-before-LQ'!AH39*$CG39*AH$98</f>
        <v>0.108051461375453</v>
      </c>
      <c r="AI39" s="62">
        <f>'Glad70-before-LQ'!AI39*$CG39*AI$98</f>
        <v>1.73709316156852</v>
      </c>
      <c r="AJ39" s="62">
        <f>'Glad70-before-LQ'!AJ39*$CG39*AJ$98</f>
        <v>0.664545735327203</v>
      </c>
      <c r="AK39" s="62">
        <f>'Glad70-before-LQ'!AK39*$CG39*AK$98</f>
        <v>0.713687903365772</v>
      </c>
      <c r="AL39" s="62">
        <f>'Glad70-before-LQ'!AL39*$CG39*AL$98</f>
        <v>0.0225195505159723</v>
      </c>
      <c r="AM39" s="62">
        <f>'Glad70-before-LQ'!AM39*$CG39*AM$98</f>
        <v>0.324264605498293</v>
      </c>
      <c r="AN39" s="62">
        <f>'Glad70-before-LQ'!AN39*$CG39*AN$98</f>
        <v>0.250799288664436</v>
      </c>
      <c r="AO39" s="62">
        <f>'Glad70-before-LQ'!AO39*$CG39*AO$98</f>
        <v>0.155270646523458</v>
      </c>
      <c r="AP39" s="62">
        <f>'Glad70-before-LQ'!AP39*$CG39*AP$98</f>
        <v>0.07142537359523241</v>
      </c>
      <c r="AQ39" s="62">
        <f>'Glad70-before-LQ'!AQ39*$CG39*AQ$98</f>
        <v>0.0459962149146964</v>
      </c>
      <c r="AR39" s="62">
        <f>'Glad70-before-LQ'!AR39*$CG39*AR$98</f>
        <v>0.0608393102992705</v>
      </c>
      <c r="AS39" s="62">
        <f>'Glad70-before-LQ'!AS39*$CG39*AS$98</f>
        <v>0.566176581326848</v>
      </c>
      <c r="AT39" s="62">
        <f>'Glad70-before-LQ'!AT39*$CG39*AT$98</f>
        <v>0.00978344973749126</v>
      </c>
      <c r="AU39" s="62">
        <f>'Glad70-before-LQ'!AU39*$CG39*AU$98</f>
        <v>0.0106109531078603</v>
      </c>
      <c r="AV39" s="62">
        <f>'Glad70-before-LQ'!AV39*$CG39*AV$98</f>
        <v>0.0122650033617769</v>
      </c>
      <c r="AW39" s="62">
        <f>'Glad70-before-LQ'!AW39*$CG39*AW$98</f>
        <v>0.00342467917455708</v>
      </c>
      <c r="AX39" s="62">
        <f>'Glad70-before-LQ'!AX39*$CG39*AX$98</f>
        <v>0.109850918332044</v>
      </c>
      <c r="AY39" s="62">
        <f>'Glad70-before-LQ'!AY39*$CG39*AY$98</f>
        <v>0.00200342250545392</v>
      </c>
      <c r="AZ39" s="62">
        <f>'Glad70-before-LQ'!AZ39*$CG39*AZ$98</f>
        <v>0.06267810650324369</v>
      </c>
      <c r="BA39" s="62">
        <f>'Glad70-before-LQ'!BA39*$CG39*BA$98</f>
        <v>0.0757395221837501</v>
      </c>
      <c r="BB39" s="62">
        <f>'Glad70-before-LQ'!BB39*$CG39*BB$98</f>
        <v>0.0508082477904215</v>
      </c>
      <c r="BC39" s="62">
        <f>'Glad70-before-LQ'!BC39*$CG39*BC$98</f>
        <v>0.5620285207562929</v>
      </c>
      <c r="BD39" s="62">
        <f>'Glad70-before-LQ'!BD39*$CG39*BD$98</f>
        <v>0.153130653961449</v>
      </c>
      <c r="BE39" s="62">
        <f>'Glad70-before-LQ'!BE39*$CG39*BE$98</f>
        <v>1.28714576785708</v>
      </c>
      <c r="BF39" s="62">
        <f>'Glad70-before-LQ'!BF39*$CG39*BF$98</f>
        <v>0.0435143915232112</v>
      </c>
      <c r="BG39" s="62">
        <f>'Glad70-before-LQ'!BG39*$CG39*BG$98</f>
        <v>0.589605054481761</v>
      </c>
      <c r="BH39" s="62">
        <f>'Glad70-before-LQ'!BH39*$CG39*BH$98</f>
        <v>0.0558511009374381</v>
      </c>
      <c r="BI39" s="62">
        <f>'Glad70-before-LQ'!BI39*$CG39*BI$98</f>
        <v>0.236173725672462</v>
      </c>
      <c r="BJ39" s="62">
        <f>'Glad70-before-LQ'!BJ39*$CG39*BJ$98</f>
        <v>0</v>
      </c>
      <c r="BK39" s="62">
        <f>'Glad70-before-LQ'!BK39*$CG39*BK$98</f>
        <v>0.10262093653621</v>
      </c>
      <c r="BL39" s="62">
        <f>'Glad70-before-LQ'!BL39*$CG39*BL$98</f>
        <v>0.182944526000161</v>
      </c>
      <c r="BM39" s="62">
        <f>'Glad70-before-LQ'!BM39*$CG39*BM$98</f>
        <v>0.127812180344403</v>
      </c>
      <c r="BN39" s="62">
        <f>'Glad70-before-LQ'!BN39*$CG39*BN$98</f>
        <v>0.0387976537973538</v>
      </c>
      <c r="BO39" s="62">
        <f>'Glad70-before-LQ'!BO39*$CG39*BO$98</f>
        <v>0.0774541693823637</v>
      </c>
      <c r="BP39" s="62">
        <f>'Glad70-before-LQ'!BP39*$CG39*BP$98</f>
        <v>0.130738355991405</v>
      </c>
      <c r="BQ39" s="62">
        <f>'Glad70-before-LQ'!BQ39*$CG39*BQ$98</f>
        <v>0.0185573348510266</v>
      </c>
      <c r="BR39" s="62">
        <f>'Glad70-before-LQ'!BR39*$CG39*BR$98</f>
        <v>0.057631826546502</v>
      </c>
      <c r="BS39" s="62">
        <f>'Glad70-before-LQ'!BS39*$CG39*BS$98</f>
        <v>0.0531438477204776</v>
      </c>
      <c r="BT39" s="62">
        <f>'Glad70-before-LQ'!BT39*$CG39*BT$98</f>
        <v>0.0559205659088891</v>
      </c>
      <c r="BU39" s="62">
        <f>'Glad70-before-LQ'!BU39*$CG39*BU$98</f>
        <v>0.0902292984062196</v>
      </c>
      <c r="BV39" s="4">
        <f>SUM(D39:BU39)</f>
        <v>17.6389902113728</v>
      </c>
      <c r="BW39" s="66">
        <f>'Glad-base'!BW39*'Households'!$B$3/'Households'!$B$7</f>
        <v>18.4590320574253</v>
      </c>
      <c r="BX39" s="66">
        <f>'Glad-base'!BX39*'Households'!$B$3/'Households'!$B$7</f>
        <v>0.0488896051699279</v>
      </c>
      <c r="BY39" s="66">
        <f>'Glad-base'!BY39*'Businesses'!$B$4/'Businesses'!$C$4</f>
        <v>0.00897118624505088</v>
      </c>
      <c r="BZ39" s="66">
        <f>'Glad-base'!BZ39*'Households'!$B$3/'Households'!$B$7</f>
        <v>0.00114642389289392</v>
      </c>
      <c r="CA39" s="66">
        <f>'Glad-base'!CA39*'Households'!$B$3/'Households'!$B$7</f>
        <v>0.00339150401647786</v>
      </c>
      <c r="CB39" s="66">
        <f>'Glad-base'!CB39*'Glad-id-output'!B37/'Glad-id-output'!E37</f>
        <v>0</v>
      </c>
      <c r="CC39" s="62">
        <f>'Exports'!D40</f>
        <v>44.5</v>
      </c>
      <c r="CD39" s="4">
        <f>SUM(BW39:CC39)</f>
        <v>63.0214307767497</v>
      </c>
      <c r="CE39" s="4">
        <f>SUM(CD39,BV39)</f>
        <v>80.6604209881225</v>
      </c>
      <c r="CF39" s="67">
        <v>0.00525140703929073</v>
      </c>
      <c r="CG39" s="67">
        <f>'Glad-id-output'!I37</f>
        <v>0.98</v>
      </c>
      <c r="CH39" s="67">
        <f>(CE39*CG39+CE40*CG40)/SUM(CE39,CE40)</f>
        <v>0.9506856896179759</v>
      </c>
    </row>
    <row r="40" ht="20.05" customHeight="1">
      <c r="A40" t="s" s="58">
        <v>1</v>
      </c>
      <c r="B40" s="59">
        <v>36</v>
      </c>
      <c r="C40" t="s" s="60">
        <v>198</v>
      </c>
      <c r="D40" s="61">
        <f>'Glad70-before-LQ'!D40*$CG40*D$98</f>
        <v>0.254293695788087</v>
      </c>
      <c r="E40" s="62">
        <f>'Glad70-before-LQ'!E40*$CG40*E$98</f>
        <v>0.0331232096782626</v>
      </c>
      <c r="F40" s="62">
        <f>'Glad70-before-LQ'!F40*$CG40*F$98</f>
        <v>0.0010905813673932</v>
      </c>
      <c r="G40" s="62">
        <f>'Glad70-before-LQ'!G40*$CG40*G$98</f>
        <v>0.0254226604106942</v>
      </c>
      <c r="H40" s="62">
        <f>'Glad70-before-LQ'!H40*$CG40*H$98</f>
        <v>0.007932301413488531</v>
      </c>
      <c r="I40" s="62">
        <f>'Glad70-before-LQ'!I40*$CG40*I$98</f>
        <v>0.8926313045531</v>
      </c>
      <c r="J40" s="62">
        <f>'Glad70-before-LQ'!J40*$CG40*J$98</f>
        <v>5.66287756664309</v>
      </c>
      <c r="K40" s="63">
        <f>'Glad70-before-LQ'!K40*$CG40*K$98</f>
        <v>0.659683217936476</v>
      </c>
      <c r="L40" s="62">
        <f>'Glad70-before-LQ'!L40*$CG40*L$98</f>
        <v>0.0773890030229113</v>
      </c>
      <c r="M40" s="62">
        <f>'Glad70-before-LQ'!M40*$CG40*M$98</f>
        <v>0.188571308901032</v>
      </c>
      <c r="N40" s="62">
        <f>'Glad70-before-LQ'!N40*$CG40*N$98</f>
        <v>0.090885156411891</v>
      </c>
      <c r="O40" s="62">
        <f>'Glad70-before-LQ'!O40*$CG40*O$98</f>
        <v>0.5491578159671709</v>
      </c>
      <c r="P40" s="62">
        <f>'Glad70-before-LQ'!P40*$CG40*P$98</f>
        <v>0.0112676696310467</v>
      </c>
      <c r="Q40" s="62">
        <f>'Glad70-before-LQ'!Q40*$CG40*Q$98</f>
        <v>0.0079808032961734</v>
      </c>
      <c r="R40" s="62">
        <f>'Glad70-before-LQ'!R40*$CG40*R$98</f>
        <v>0.0573864386631164</v>
      </c>
      <c r="S40" s="62">
        <f>'Glad70-before-LQ'!S40*$CG40*S$98</f>
        <v>0.0206542692959389</v>
      </c>
      <c r="T40" s="62">
        <f>'Glad70-before-LQ'!T40*$CG40*T$98</f>
        <v>0.808427389303246</v>
      </c>
      <c r="U40" s="62">
        <f>'Glad70-before-LQ'!U40*$CG40*U$98</f>
        <v>3.74769689479416</v>
      </c>
      <c r="V40" s="62">
        <f>'Glad70-before-LQ'!V40*$CG40*V$98</f>
        <v>0.0538589254033954</v>
      </c>
      <c r="W40" s="62">
        <f>'Glad70-before-LQ'!W40*$CG40*W$98</f>
        <v>1.26850053517155</v>
      </c>
      <c r="X40" s="64">
        <f>'Glad70-before-LQ'!X40*$CG40*X$98</f>
        <v>0.329841608968238</v>
      </c>
      <c r="Y40" s="62">
        <f>'Glad70-before-LQ'!Y40*$CG40*Y$98</f>
        <v>1.24275270781434</v>
      </c>
      <c r="Z40" s="62">
        <f>'Glad70-before-LQ'!Z40*$CG40*Z$98</f>
        <v>0.200510158311671</v>
      </c>
      <c r="AA40" s="62">
        <f>'Glad70-before-LQ'!AA40*$CG40*AA$98</f>
        <v>0.185256101006932</v>
      </c>
      <c r="AB40" s="62">
        <f>'Glad70-before-LQ'!AB40*$CG40*AB$98</f>
        <v>0.0069006109985115</v>
      </c>
      <c r="AC40" s="65">
        <f>'Glad70-before-LQ'!AC40*$CG40*AC$98</f>
        <v>1.05256389092816</v>
      </c>
      <c r="AD40" s="62">
        <f>'Glad70-before-LQ'!AD40*$CG40*AD$98</f>
        <v>0.0242805269497493</v>
      </c>
      <c r="AE40" s="62">
        <f>'Glad70-before-LQ'!AE40*$CG40*AE$98</f>
        <v>0.110566597072712</v>
      </c>
      <c r="AF40" s="62">
        <f>'Glad70-before-LQ'!AF40*$CG40*AF$98</f>
        <v>0.372778758724369</v>
      </c>
      <c r="AG40" s="62">
        <f>'Glad70-before-LQ'!AG40*$CG40*AG$98</f>
        <v>0.158731009774339</v>
      </c>
      <c r="AH40" s="62">
        <f>'Glad70-before-LQ'!AH40*$CG40*AH$98</f>
        <v>0.214003821216776</v>
      </c>
      <c r="AI40" s="62">
        <f>'Glad70-before-LQ'!AI40*$CG40*AI$98</f>
        <v>2.51719853277147</v>
      </c>
      <c r="AJ40" s="62">
        <f>'Glad70-before-LQ'!AJ40*$CG40*AJ$98</f>
        <v>1.03501584577637</v>
      </c>
      <c r="AK40" s="62">
        <f>'Glad70-before-LQ'!AK40*$CG40*AK$98</f>
        <v>1.31721533256495</v>
      </c>
      <c r="AL40" s="62">
        <f>'Glad70-before-LQ'!AL40*$CG40*AL$98</f>
        <v>0.0566479302264329</v>
      </c>
      <c r="AM40" s="62">
        <f>'Glad70-before-LQ'!AM40*$CG40*AM$98</f>
        <v>0.366113901038136</v>
      </c>
      <c r="AN40" s="62">
        <f>'Glad70-before-LQ'!AN40*$CG40*AN$98</f>
        <v>0.703996532362527</v>
      </c>
      <c r="AO40" s="62">
        <f>'Glad70-before-LQ'!AO40*$CG40*AO$98</f>
        <v>0.295812627063525</v>
      </c>
      <c r="AP40" s="62">
        <f>'Glad70-before-LQ'!AP40*$CG40*AP$98</f>
        <v>0.191322787713968</v>
      </c>
      <c r="AQ40" s="62">
        <f>'Glad70-before-LQ'!AQ40*$CG40*AQ$98</f>
        <v>0.0297759602894073</v>
      </c>
      <c r="AR40" s="62">
        <f>'Glad70-before-LQ'!AR40*$CG40*AR$98</f>
        <v>0.209249154009258</v>
      </c>
      <c r="AS40" s="62">
        <f>'Glad70-before-LQ'!AS40*$CG40*AS$98</f>
        <v>1.73220549933333</v>
      </c>
      <c r="AT40" s="62">
        <f>'Glad70-before-LQ'!AT40*$CG40*AT$98</f>
        <v>0.0107755986489515</v>
      </c>
      <c r="AU40" s="62">
        <f>'Glad70-before-LQ'!AU40*$CG40*AU$98</f>
        <v>0.07419704826205591</v>
      </c>
      <c r="AV40" s="62">
        <f>'Glad70-before-LQ'!AV40*$CG40*AV$98</f>
        <v>0.0295965818770556</v>
      </c>
      <c r="AW40" s="62">
        <f>'Glad70-before-LQ'!AW40*$CG40*AW$98</f>
        <v>0.0406298204370471</v>
      </c>
      <c r="AX40" s="62">
        <f>'Glad70-before-LQ'!AX40*$CG40*AX$98</f>
        <v>0.400939219329555</v>
      </c>
      <c r="AY40" s="62">
        <f>'Glad70-before-LQ'!AY40*$CG40*AY$98</f>
        <v>0.00956907785505352</v>
      </c>
      <c r="AZ40" s="62">
        <f>'Glad70-before-LQ'!AZ40*$CG40*AZ$98</f>
        <v>0.391491205810979</v>
      </c>
      <c r="BA40" s="62">
        <f>'Glad70-before-LQ'!BA40*$CG40*BA$98</f>
        <v>0.2683232440123</v>
      </c>
      <c r="BB40" s="62">
        <f>'Glad70-before-LQ'!BB40*$CG40*BB$98</f>
        <v>0.0915410799372962</v>
      </c>
      <c r="BC40" s="62">
        <f>'Glad70-before-LQ'!BC40*$CG40*BC$98</f>
        <v>0.60058188767424</v>
      </c>
      <c r="BD40" s="62">
        <f>'Glad70-before-LQ'!BD40*$CG40*BD$98</f>
        <v>0.17830386647064</v>
      </c>
      <c r="BE40" s="62">
        <f>'Glad70-before-LQ'!BE40*$CG40*BE$98</f>
        <v>7.50488339671798</v>
      </c>
      <c r="BF40" s="62">
        <f>'Glad70-before-LQ'!BF40*$CG40*BF$98</f>
        <v>0.11309345608133</v>
      </c>
      <c r="BG40" s="62">
        <f>'Glad70-before-LQ'!BG40*$CG40*BG$98</f>
        <v>3.63505692773936</v>
      </c>
      <c r="BH40" s="62">
        <f>'Glad70-before-LQ'!BH40*$CG40*BH$98</f>
        <v>0.165831701366988</v>
      </c>
      <c r="BI40" s="62">
        <f>'Glad70-before-LQ'!BI40*$CG40*BI$98</f>
        <v>1.02260348839397</v>
      </c>
      <c r="BJ40" s="62">
        <f>'Glad70-before-LQ'!BJ40*$CG40*BJ$98</f>
        <v>0</v>
      </c>
      <c r="BK40" s="62">
        <f>'Glad70-before-LQ'!BK40*$CG40*BK$98</f>
        <v>0.537028815505179</v>
      </c>
      <c r="BL40" s="62">
        <f>'Glad70-before-LQ'!BL40*$CG40*BL$98</f>
        <v>0.6630512869203909</v>
      </c>
      <c r="BM40" s="62">
        <f>'Glad70-before-LQ'!BM40*$CG40*BM$98</f>
        <v>0.521058323306814</v>
      </c>
      <c r="BN40" s="62">
        <f>'Glad70-before-LQ'!BN40*$CG40*BN$98</f>
        <v>0.113669380375027</v>
      </c>
      <c r="BO40" s="62">
        <f>'Glad70-before-LQ'!BO40*$CG40*BO$98</f>
        <v>0.494236223453735</v>
      </c>
      <c r="BP40" s="62">
        <f>'Glad70-before-LQ'!BP40*$CG40*BP$98</f>
        <v>0.202284077809656</v>
      </c>
      <c r="BQ40" s="62">
        <f>'Glad70-before-LQ'!BQ40*$CG40*BQ$98</f>
        <v>0.0835384054827633</v>
      </c>
      <c r="BR40" s="62">
        <f>'Glad70-before-LQ'!BR40*$CG40*BR$98</f>
        <v>0.270559298449427</v>
      </c>
      <c r="BS40" s="62">
        <f>'Glad70-before-LQ'!BS40*$CG40*BS$98</f>
        <v>0.288457838802014</v>
      </c>
      <c r="BT40" s="62">
        <f>'Glad70-before-LQ'!BT40*$CG40*BT$98</f>
        <v>0.420138129040903</v>
      </c>
      <c r="BU40" s="62">
        <f>'Glad70-before-LQ'!BU40*$CG40*BU$98</f>
        <v>0.310101041958357</v>
      </c>
      <c r="BV40" s="4">
        <f>SUM(D40:BU40)</f>
        <v>45.2131110642865</v>
      </c>
      <c r="BW40" s="66">
        <f>'Glad-base'!BW40*'Households'!$B$3/'Households'!$B$7</f>
        <v>154.556034853996</v>
      </c>
      <c r="BX40" s="66">
        <f>'Glad-base'!BX40*'Households'!$B$3/'Households'!$B$7</f>
        <v>0.0078795744284243</v>
      </c>
      <c r="BY40" s="66">
        <f>'Glad-base'!BY40*'Businesses'!$B$4/'Businesses'!$C$4</f>
        <v>0.06741516826028369</v>
      </c>
      <c r="BZ40" s="66">
        <f>'Glad-base'!BZ40*'Households'!$B$3/'Households'!$B$7</f>
        <v>0.00488185507723996</v>
      </c>
      <c r="CA40" s="66">
        <f>'Glad-base'!CA40*'Households'!$B$3/'Households'!$B$7</f>
        <v>0.0278894481256437</v>
      </c>
      <c r="CB40" s="66">
        <f>'Glad-base'!CB40*'Glad-id-output'!B38/'Glad-id-output'!E38</f>
        <v>0.000468833600491787</v>
      </c>
      <c r="CC40" s="62">
        <f>'Exports'!D41</f>
        <v>21.4</v>
      </c>
      <c r="CD40" s="4">
        <f>SUM(BW40:CC40)</f>
        <v>176.064569733488</v>
      </c>
      <c r="CE40" s="4">
        <f>SUM(CD40,BV40)</f>
        <v>221.277680797775</v>
      </c>
      <c r="CF40" s="67">
        <v>0.00442713503769393</v>
      </c>
      <c r="CG40" s="67">
        <f>'Glad-id-output'!I38</f>
        <v>0.9399999999999999</v>
      </c>
      <c r="CH40" s="67"/>
    </row>
    <row r="41" ht="20.05" customHeight="1">
      <c r="A41" t="s" s="58">
        <v>1</v>
      </c>
      <c r="B41" s="59">
        <v>37</v>
      </c>
      <c r="C41" t="s" s="60">
        <v>125</v>
      </c>
      <c r="D41" s="61">
        <f>'Glad70-before-LQ'!D41*$CG41*D$98</f>
        <v>1.48495745764015</v>
      </c>
      <c r="E41" s="62">
        <f>'Glad70-before-LQ'!E41*$CG41*E$98</f>
        <v>0.0575951780461032</v>
      </c>
      <c r="F41" s="62">
        <f>'Glad70-before-LQ'!F41*$CG41*F$98</f>
        <v>0.09843332630717221</v>
      </c>
      <c r="G41" s="62">
        <f>'Glad70-before-LQ'!G41*$CG41*G$98</f>
        <v>0.0337497669107445</v>
      </c>
      <c r="H41" s="62">
        <f>'Glad70-before-LQ'!H41*$CG41*H$98</f>
        <v>0.0485026438031953</v>
      </c>
      <c r="I41" s="62">
        <f>'Glad70-before-LQ'!I41*$CG41*I$98</f>
        <v>1.76900944801759</v>
      </c>
      <c r="J41" s="62">
        <f>'Glad70-before-LQ'!J41*$CG41*J$98</f>
        <v>4.7761580112989</v>
      </c>
      <c r="K41" s="63">
        <f>'Glad70-before-LQ'!K41*$CG41*K$98</f>
        <v>17.9067782694886</v>
      </c>
      <c r="L41" s="62">
        <f>'Glad70-before-LQ'!L41*$CG41*L$98</f>
        <v>0.475431253247179</v>
      </c>
      <c r="M41" s="62">
        <f>'Glad70-before-LQ'!M41*$CG41*M$98</f>
        <v>0.275320210436333</v>
      </c>
      <c r="N41" s="62">
        <f>'Glad70-before-LQ'!N41*$CG41*N$98</f>
        <v>1.50856360442572</v>
      </c>
      <c r="O41" s="62">
        <f>'Glad70-before-LQ'!O41*$CG41*O$98</f>
        <v>0.31875541458406</v>
      </c>
      <c r="P41" s="62">
        <f>'Glad70-before-LQ'!P41*$CG41*P$98</f>
        <v>0.150452963991447</v>
      </c>
      <c r="Q41" s="62">
        <f>'Glad70-before-LQ'!Q41*$CG41*Q$98</f>
        <v>0.269043074355566</v>
      </c>
      <c r="R41" s="62">
        <f>'Glad70-before-LQ'!R41*$CG41*R$98</f>
        <v>0.161879812538301</v>
      </c>
      <c r="S41" s="62">
        <f>'Glad70-before-LQ'!S41*$CG41*S$98</f>
        <v>0.0262750886763018</v>
      </c>
      <c r="T41" s="62">
        <f>'Glad70-before-LQ'!T41*$CG41*T$98</f>
        <v>1.12717908273336</v>
      </c>
      <c r="U41" s="62">
        <f>'Glad70-before-LQ'!U41*$CG41*U$98</f>
        <v>8.289121853500861</v>
      </c>
      <c r="V41" s="62">
        <f>'Glad70-before-LQ'!V41*$CG41*V$98</f>
        <v>0.355790573906501</v>
      </c>
      <c r="W41" s="62">
        <f>'Glad70-before-LQ'!W41*$CG41*W$98</f>
        <v>9.8471209111524</v>
      </c>
      <c r="X41" s="64">
        <f>'Glad70-before-LQ'!X41*$CG41*X$98</f>
        <v>16.1161004425397</v>
      </c>
      <c r="Y41" s="62">
        <f>'Glad70-before-LQ'!Y41*$CG41*Y$98</f>
        <v>3.476114236536</v>
      </c>
      <c r="Z41" s="62">
        <f>'Glad70-before-LQ'!Z41*$CG41*Z$98</f>
        <v>0.39338660047852</v>
      </c>
      <c r="AA41" s="62">
        <f>'Glad70-before-LQ'!AA41*$CG41*AA$98</f>
        <v>0.5599121033697469</v>
      </c>
      <c r="AB41" s="62">
        <f>'Glad70-before-LQ'!AB41*$CG41*AB$98</f>
        <v>0.0507661119752383</v>
      </c>
      <c r="AC41" s="65">
        <f>'Glad70-before-LQ'!AC41*$CG41*AC$98</f>
        <v>1.2381552470845</v>
      </c>
      <c r="AD41" s="62">
        <f>'Glad70-before-LQ'!AD41*$CG41*AD$98</f>
        <v>0.222723507886953</v>
      </c>
      <c r="AE41" s="62">
        <f>'Glad70-before-LQ'!AE41*$CG41*AE$98</f>
        <v>0.119866455756485</v>
      </c>
      <c r="AF41" s="62">
        <f>'Glad70-before-LQ'!AF41*$CG41*AF$98</f>
        <v>0.675562380280627</v>
      </c>
      <c r="AG41" s="62">
        <f>'Glad70-before-LQ'!AG41*$CG41*AG$98</f>
        <v>2.84865531980508</v>
      </c>
      <c r="AH41" s="62">
        <f>'Glad70-before-LQ'!AH41*$CG41*AH$98</f>
        <v>1.34793625079042</v>
      </c>
      <c r="AI41" s="62">
        <f>'Glad70-before-LQ'!AI41*$CG41*AI$98</f>
        <v>5.57871165869109</v>
      </c>
      <c r="AJ41" s="62">
        <f>'Glad70-before-LQ'!AJ41*$CG41*AJ$98</f>
        <v>4.83718209268405</v>
      </c>
      <c r="AK41" s="62">
        <f>'Glad70-before-LQ'!AK41*$CG41*AK$98</f>
        <v>3.47452961140988</v>
      </c>
      <c r="AL41" s="62">
        <f>'Glad70-before-LQ'!AL41*$CG41*AL$98</f>
        <v>0.531231438560944</v>
      </c>
      <c r="AM41" s="62">
        <f>'Glad70-before-LQ'!AM41*$CG41*AM$98</f>
        <v>1.65306650813967</v>
      </c>
      <c r="AN41" s="62">
        <f>'Glad70-before-LQ'!AN41*$CG41*AN$98</f>
        <v>7.94370899772251</v>
      </c>
      <c r="AO41" s="62">
        <f>'Glad70-before-LQ'!AO41*$CG41*AO$98</f>
        <v>3.46791955966906</v>
      </c>
      <c r="AP41" s="62">
        <f>'Glad70-before-LQ'!AP41*$CG41*AP$98</f>
        <v>7.6702787330002</v>
      </c>
      <c r="AQ41" s="62">
        <f>'Glad70-before-LQ'!AQ41*$CG41*AQ$98</f>
        <v>0.816476297313674</v>
      </c>
      <c r="AR41" s="62">
        <f>'Glad70-before-LQ'!AR41*$CG41*AR$98</f>
        <v>1.13253555766717</v>
      </c>
      <c r="AS41" s="62">
        <f>'Glad70-before-LQ'!AS41*$CG41*AS$98</f>
        <v>7.79881282240065</v>
      </c>
      <c r="AT41" s="62">
        <f>'Glad70-before-LQ'!AT41*$CG41*AT$98</f>
        <v>0.119674262497754</v>
      </c>
      <c r="AU41" s="62">
        <f>'Glad70-before-LQ'!AU41*$CG41*AU$98</f>
        <v>0.0401978795313959</v>
      </c>
      <c r="AV41" s="62">
        <f>'Glad70-before-LQ'!AV41*$CG41*AV$98</f>
        <v>0.0205455110578244</v>
      </c>
      <c r="AW41" s="62">
        <f>'Glad70-before-LQ'!AW41*$CG41*AW$98</f>
        <v>0.00412353127934433</v>
      </c>
      <c r="AX41" s="62">
        <f>'Glad70-before-LQ'!AX41*$CG41*AX$98</f>
        <v>0.170282703001009</v>
      </c>
      <c r="AY41" s="62">
        <f>'Glad70-before-LQ'!AY41*$CG41*AY$98</f>
        <v>0.00396393030358322</v>
      </c>
      <c r="AZ41" s="62">
        <f>'Glad70-before-LQ'!AZ41*$CG41*AZ$98</f>
        <v>0.06757448279937329</v>
      </c>
      <c r="BA41" s="62">
        <f>'Glad70-before-LQ'!BA41*$CG41*BA$98</f>
        <v>0.161754816241318</v>
      </c>
      <c r="BB41" s="62">
        <f>'Glad70-before-LQ'!BB41*$CG41*BB$98</f>
        <v>0.205448066377164</v>
      </c>
      <c r="BC41" s="62">
        <f>'Glad70-before-LQ'!BC41*$CG41*BC$98</f>
        <v>0.973960270592199</v>
      </c>
      <c r="BD41" s="62">
        <f>'Glad70-before-LQ'!BD41*$CG41*BD$98</f>
        <v>0.329730482126581</v>
      </c>
      <c r="BE41" s="62">
        <f>'Glad70-before-LQ'!BE41*$CG41*BE$98</f>
        <v>1.47958588976967</v>
      </c>
      <c r="BF41" s="62">
        <f>'Glad70-before-LQ'!BF41*$CG41*BF$98</f>
        <v>0.057400140676891</v>
      </c>
      <c r="BG41" s="62">
        <f>'Glad70-before-LQ'!BG41*$CG41*BG$98</f>
        <v>0.643971720919423</v>
      </c>
      <c r="BH41" s="62">
        <f>'Glad70-before-LQ'!BH41*$CG41*BH$98</f>
        <v>0.173206105781557</v>
      </c>
      <c r="BI41" s="62">
        <f>'Glad70-before-LQ'!BI41*$CG41*BI$98</f>
        <v>0.601622036214183</v>
      </c>
      <c r="BJ41" s="62">
        <f>'Glad70-before-LQ'!BJ41*$CG41*BJ$98</f>
        <v>0</v>
      </c>
      <c r="BK41" s="62">
        <f>'Glad70-before-LQ'!BK41*$CG41*BK$98</f>
        <v>0.322806107502225</v>
      </c>
      <c r="BL41" s="62">
        <f>'Glad70-before-LQ'!BL41*$CG41*BL$98</f>
        <v>0.731562081850491</v>
      </c>
      <c r="BM41" s="62">
        <f>'Glad70-before-LQ'!BM41*$CG41*BM$98</f>
        <v>0.515139460963169</v>
      </c>
      <c r="BN41" s="62">
        <f>'Glad70-before-LQ'!BN41*$CG41*BN$98</f>
        <v>0.09475338401739709</v>
      </c>
      <c r="BO41" s="62">
        <f>'Glad70-before-LQ'!BO41*$CG41*BO$98</f>
        <v>1.99657654298603</v>
      </c>
      <c r="BP41" s="62">
        <f>'Glad70-before-LQ'!BP41*$CG41*BP$98</f>
        <v>0.743257637238307</v>
      </c>
      <c r="BQ41" s="62">
        <f>'Glad70-before-LQ'!BQ41*$CG41*BQ$98</f>
        <v>0.0649387578142009</v>
      </c>
      <c r="BR41" s="62">
        <f>'Glad70-before-LQ'!BR41*$CG41*BR$98</f>
        <v>0.265963326045224</v>
      </c>
      <c r="BS41" s="62">
        <f>'Glad70-before-LQ'!BS41*$CG41*BS$98</f>
        <v>0.176698866292984</v>
      </c>
      <c r="BT41" s="62">
        <f>'Glad70-before-LQ'!BT41*$CG41*BT$98</f>
        <v>1.24649872674797</v>
      </c>
      <c r="BU41" s="62">
        <f>'Glad70-before-LQ'!BU41*$CG41*BU$98</f>
        <v>0.256850209199412</v>
      </c>
      <c r="BV41" s="4">
        <f>SUM(D41:BU41)</f>
        <v>132.401836808649</v>
      </c>
      <c r="BW41" s="66">
        <f>'Glad-base'!BW41*'Households'!$B$3/'Households'!$B$7</f>
        <v>38.689175581174</v>
      </c>
      <c r="BX41" s="66">
        <f>'Glad-base'!BX41*'Households'!$B$3/'Households'!$B$7</f>
        <v>4.23425693882595</v>
      </c>
      <c r="BY41" s="66">
        <f>'Glad-base'!BY41*'Businesses'!$B$4/'Businesses'!$C$4</f>
        <v>2.30754659552127</v>
      </c>
      <c r="BZ41" s="66">
        <f>'Glad-base'!BZ41*'Households'!$B$3/'Households'!$B$7</f>
        <v>0.27368780607621</v>
      </c>
      <c r="CA41" s="66">
        <f>'Glad-base'!CA41*'Households'!$B$3/'Households'!$B$7</f>
        <v>1.12275710610711</v>
      </c>
      <c r="CB41" s="66">
        <f>'Glad-base'!CB41*'Glad-id-output'!B39/'Glad-id-output'!E39</f>
        <v>0.541319266980013</v>
      </c>
      <c r="CC41" s="62">
        <f>'Exports'!D42</f>
        <v>37</v>
      </c>
      <c r="CD41" s="4">
        <f>SUM(BW41:CC41)</f>
        <v>84.1687432946846</v>
      </c>
      <c r="CE41" s="4">
        <f>SUM(CD41,BV41)</f>
        <v>216.570580103334</v>
      </c>
      <c r="CF41" s="67">
        <v>0.00553272158696492</v>
      </c>
      <c r="CG41" s="67">
        <f>'Glad-id-output'!I39</f>
        <v>0.89533891347443</v>
      </c>
      <c r="CH41" s="67">
        <f>(CE41*CG41+CE42*CG42+CE43*CG43+CE44*CG44+CE45*CG45+CE46*CG46)/SUM(CE41,CE42,CE43,CE44,CE45,CE46)</f>
        <v>0.943490275923734</v>
      </c>
    </row>
    <row r="42" ht="20.05" customHeight="1">
      <c r="A42" t="s" s="58">
        <v>1</v>
      </c>
      <c r="B42" s="59">
        <v>38</v>
      </c>
      <c r="C42" t="s" s="60">
        <v>126</v>
      </c>
      <c r="D42" s="61">
        <f>'Glad70-before-LQ'!D42*$CG42*D$98</f>
        <v>0.129382150682723</v>
      </c>
      <c r="E42" s="62">
        <f>'Glad70-before-LQ'!E42*$CG42*E$98</f>
        <v>0.00452672053491425</v>
      </c>
      <c r="F42" s="62">
        <f>'Glad70-before-LQ'!F42*$CG42*F$98</f>
        <v>0.00153307103874863</v>
      </c>
      <c r="G42" s="62">
        <f>'Glad70-before-LQ'!G42*$CG42*G$98</f>
        <v>0.00237272120228507</v>
      </c>
      <c r="H42" s="62">
        <f>'Glad70-before-LQ'!H42*$CG42*H$98</f>
        <v>0.00226747453023715</v>
      </c>
      <c r="I42" s="62">
        <f>'Glad70-before-LQ'!I42*$CG42*I$98</f>
        <v>3.72249549318243</v>
      </c>
      <c r="J42" s="62">
        <f>'Glad70-before-LQ'!J42*$CG42*J$98</f>
        <v>1.31472573473573</v>
      </c>
      <c r="K42" s="63">
        <f>'Glad70-before-LQ'!K42*$CG42*K$98</f>
        <v>10</v>
      </c>
      <c r="L42" s="62">
        <f>'Glad70-before-LQ'!L42*$CG42*L$98</f>
        <v>0.0301450759096821</v>
      </c>
      <c r="M42" s="62">
        <f>'Glad70-before-LQ'!M42*$CG42*M$98</f>
        <v>0.0071054294769127</v>
      </c>
      <c r="N42" s="62">
        <f>'Glad70-before-LQ'!N42*$CG42*N$98</f>
        <v>0.0833664345566605</v>
      </c>
      <c r="O42" s="62">
        <f>'Glad70-before-LQ'!O42*$CG42*O$98</f>
        <v>0.0245210675699343</v>
      </c>
      <c r="P42" s="62">
        <f>'Glad70-before-LQ'!P42*$CG42*P$98</f>
        <v>0.0101896409351064</v>
      </c>
      <c r="Q42" s="62">
        <f>'Glad70-before-LQ'!Q42*$CG42*Q$98</f>
        <v>0.00760716546948019</v>
      </c>
      <c r="R42" s="62">
        <f>'Glad70-before-LQ'!R42*$CG42*R$98</f>
        <v>0.0121132758366955</v>
      </c>
      <c r="S42" s="62">
        <f>'Glad70-before-LQ'!S42*$CG42*S$98</f>
        <v>0.0015483637718062</v>
      </c>
      <c r="T42" s="62">
        <f>'Glad70-before-LQ'!T42*$CG42*T$98</f>
        <v>0.0908576100462453</v>
      </c>
      <c r="U42" s="62">
        <f>'Glad70-before-LQ'!U42*$CG42*U$98</f>
        <v>1.18020676939384</v>
      </c>
      <c r="V42" s="62">
        <f>'Glad70-before-LQ'!V42*$CG42*V$98</f>
        <v>0.0116493310715209</v>
      </c>
      <c r="W42" s="62">
        <f>'Glad70-before-LQ'!W42*$CG42*W$98</f>
        <v>1.24491842629476</v>
      </c>
      <c r="X42" s="64">
        <f>'Glad70-before-LQ'!X42*$CG42*X$98</f>
        <v>5</v>
      </c>
      <c r="Y42" s="62">
        <f>'Glad70-before-LQ'!Y42*$CG42*Y$98</f>
        <v>0.439893374057433</v>
      </c>
      <c r="Z42" s="62">
        <f>'Glad70-before-LQ'!Z42*$CG42*Z$98</f>
        <v>0.0395887697944331</v>
      </c>
      <c r="AA42" s="62">
        <f>'Glad70-before-LQ'!AA42*$CG42*AA$98</f>
        <v>0.0258059417900524</v>
      </c>
      <c r="AB42" s="62">
        <f>'Glad70-before-LQ'!AB42*$CG42*AB$98</f>
        <v>0.00188109691141869</v>
      </c>
      <c r="AC42" s="65">
        <f>'Glad70-before-LQ'!AC42*$CG42*AC$98</f>
        <v>0.474134862837941</v>
      </c>
      <c r="AD42" s="62">
        <f>'Glad70-before-LQ'!AD42*$CG42*AD$98</f>
        <v>0.00462963796121726</v>
      </c>
      <c r="AE42" s="62">
        <f>'Glad70-before-LQ'!AE42*$CG42*AE$98</f>
        <v>0.00670942981142951</v>
      </c>
      <c r="AF42" s="62">
        <f>'Glad70-before-LQ'!AF42*$CG42*AF$98</f>
        <v>0.672859243329753</v>
      </c>
      <c r="AG42" s="62">
        <f>'Glad70-before-LQ'!AG42*$CG42*AG$98</f>
        <v>0.132061005686922</v>
      </c>
      <c r="AH42" s="62">
        <f>'Glad70-before-LQ'!AH42*$CG42*AH$98</f>
        <v>0.139512141910264</v>
      </c>
      <c r="AI42" s="62">
        <f>'Glad70-before-LQ'!AI42*$CG42*AI$98</f>
        <v>0.278393594685121</v>
      </c>
      <c r="AJ42" s="62">
        <f>'Glad70-before-LQ'!AJ42*$CG42*AJ$98</f>
        <v>1.65399014111655</v>
      </c>
      <c r="AK42" s="62">
        <f>'Glad70-before-LQ'!AK42*$CG42*AK$98</f>
        <v>0.232720761868717</v>
      </c>
      <c r="AL42" s="62">
        <f>'Glad70-before-LQ'!AL42*$CG42*AL$98</f>
        <v>0.0355344465709342</v>
      </c>
      <c r="AM42" s="62">
        <f>'Glad70-before-LQ'!AM42*$CG42*AM$98</f>
        <v>0.153059615911418</v>
      </c>
      <c r="AN42" s="62">
        <f>'Glad70-before-LQ'!AN42*$CG42*AN$98</f>
        <v>1.51038438828228</v>
      </c>
      <c r="AO42" s="62">
        <f>'Glad70-before-LQ'!AO42*$CG42*AO$98</f>
        <v>4.84332972442995</v>
      </c>
      <c r="AP42" s="62">
        <f>'Glad70-before-LQ'!AP42*$CG42*AP$98</f>
        <v>0.883670366079822</v>
      </c>
      <c r="AQ42" s="62">
        <f>'Glad70-before-LQ'!AQ42*$CG42*AQ$98</f>
        <v>0.0529430289809432</v>
      </c>
      <c r="AR42" s="62">
        <f>'Glad70-before-LQ'!AR42*$CG42*AR$98</f>
        <v>0.0757368449068518</v>
      </c>
      <c r="AS42" s="62">
        <f>'Glad70-before-LQ'!AS42*$CG42*AS$98</f>
        <v>3.4234663911266</v>
      </c>
      <c r="AT42" s="62">
        <f>'Glad70-before-LQ'!AT42*$CG42*AT$98</f>
        <v>0.00252253407187104</v>
      </c>
      <c r="AU42" s="62">
        <f>'Glad70-before-LQ'!AU42*$CG42*AU$98</f>
        <v>0.00302224457405298</v>
      </c>
      <c r="AV42" s="62">
        <f>'Glad70-before-LQ'!AV42*$CG42*AV$98</f>
        <v>0.00127273173417064</v>
      </c>
      <c r="AW42" s="62">
        <f>'Glad70-before-LQ'!AW42*$CG42*AW$98</f>
        <v>0.000744328508057735</v>
      </c>
      <c r="AX42" s="62">
        <f>'Glad70-before-LQ'!AX42*$CG42*AX$98</f>
        <v>0.0358384457137026</v>
      </c>
      <c r="AY42" s="62">
        <f>'Glad70-before-LQ'!AY42*$CG42*AY$98</f>
        <v>0.000397550401585439</v>
      </c>
      <c r="AZ42" s="62">
        <f>'Glad70-before-LQ'!AZ42*$CG42*AZ$98</f>
        <v>0.00558529734316006</v>
      </c>
      <c r="BA42" s="62">
        <f>'Glad70-before-LQ'!BA42*$CG42*BA$98</f>
        <v>0.0456826618328347</v>
      </c>
      <c r="BB42" s="62">
        <f>'Glad70-before-LQ'!BB42*$CG42*BB$98</f>
        <v>0.009806830150823689</v>
      </c>
      <c r="BC42" s="62">
        <f>'Glad70-before-LQ'!BC42*$CG42*BC$98</f>
        <v>0.165990928397319</v>
      </c>
      <c r="BD42" s="62">
        <f>'Glad70-before-LQ'!BD42*$CG42*BD$98</f>
        <v>0.0515436912895595</v>
      </c>
      <c r="BE42" s="62">
        <f>'Glad70-before-LQ'!BE42*$CG42*BE$98</f>
        <v>0.189396316468359</v>
      </c>
      <c r="BF42" s="62">
        <f>'Glad70-before-LQ'!BF42*$CG42*BF$98</f>
        <v>0.00705225154175427</v>
      </c>
      <c r="BG42" s="62">
        <f>'Glad70-before-LQ'!BG42*$CG42*BG$98</f>
        <v>0.0859712680083938</v>
      </c>
      <c r="BH42" s="62">
        <f>'Glad70-before-LQ'!BH42*$CG42*BH$98</f>
        <v>0.0218443740708889</v>
      </c>
      <c r="BI42" s="62">
        <f>'Glad70-before-LQ'!BI42*$CG42*BI$98</f>
        <v>0.109077228230437</v>
      </c>
      <c r="BJ42" s="62">
        <f>'Glad70-before-LQ'!BJ42*$CG42*BJ$98</f>
        <v>0</v>
      </c>
      <c r="BK42" s="62">
        <f>'Glad70-before-LQ'!BK42*$CG42*BK$98</f>
        <v>0.0267503138943547</v>
      </c>
      <c r="BL42" s="62">
        <f>'Glad70-before-LQ'!BL42*$CG42*BL$98</f>
        <v>0.0533649364030867</v>
      </c>
      <c r="BM42" s="62">
        <f>'Glad70-before-LQ'!BM42*$CG42*BM$98</f>
        <v>0.037057145460589</v>
      </c>
      <c r="BN42" s="62">
        <f>'Glad70-before-LQ'!BN42*$CG42*BN$98</f>
        <v>0.0117482646272412</v>
      </c>
      <c r="BO42" s="62">
        <f>'Glad70-before-LQ'!BO42*$CG42*BO$98</f>
        <v>0.081666933814595</v>
      </c>
      <c r="BP42" s="62">
        <f>'Glad70-before-LQ'!BP42*$CG42*BP$98</f>
        <v>0.0356230457831729</v>
      </c>
      <c r="BQ42" s="62">
        <f>'Glad70-before-LQ'!BQ42*$CG42*BQ$98</f>
        <v>0.00764109065422233</v>
      </c>
      <c r="BR42" s="62">
        <f>'Glad70-before-LQ'!BR42*$CG42*BR$98</f>
        <v>0.0438677394083702</v>
      </c>
      <c r="BS42" s="62">
        <f>'Glad70-before-LQ'!BS42*$CG42*BS$98</f>
        <v>0.0142776237077395</v>
      </c>
      <c r="BT42" s="62">
        <f>'Glad70-before-LQ'!BT42*$CG42*BT$98</f>
        <v>0.06273743241901179</v>
      </c>
      <c r="BU42" s="62">
        <f>'Glad70-before-LQ'!BU42*$CG42*BU$98</f>
        <v>0.0199504478354888</v>
      </c>
      <c r="BV42" s="4">
        <f>SUM(D42:BU42)</f>
        <v>39.0922704206346</v>
      </c>
      <c r="BW42" s="66">
        <f>'Glad-base'!BW42*'Households'!$B$3/'Households'!$B$7</f>
        <v>11.3675703167456</v>
      </c>
      <c r="BX42" s="66">
        <f>'Glad-base'!BX42*'Households'!$B$3/'Households'!$B$7</f>
        <v>0.0132611986714727</v>
      </c>
      <c r="BY42" s="66">
        <f>'Glad-base'!BY42*'Businesses'!$B$4/'Businesses'!$C$4</f>
        <v>0.496594604915681</v>
      </c>
      <c r="BZ42" s="66">
        <f>'Glad-base'!BZ42*'Households'!$B$3/'Households'!$B$7</f>
        <v>0.244028566065911</v>
      </c>
      <c r="CA42" s="66">
        <f>'Glad-base'!CA42*'Households'!$B$3/'Households'!$B$7</f>
        <v>0.303110297610711</v>
      </c>
      <c r="CB42" s="66">
        <f>'Glad-base'!CB42*'Glad-id-output'!B40/'Glad-id-output'!E40</f>
        <v>0.0854870265255578</v>
      </c>
      <c r="CC42" s="62">
        <f>'Exports'!D43</f>
        <v>147.6</v>
      </c>
      <c r="CD42" s="4">
        <f>SUM(BW42:CC42)</f>
        <v>160.110052010535</v>
      </c>
      <c r="CE42" s="4">
        <f>SUM(CD42,BV42)</f>
        <v>199.202322431170</v>
      </c>
      <c r="CF42" s="67">
        <v>0.023093367152617</v>
      </c>
      <c r="CG42" s="67">
        <f>'Glad-id-output'!I40</f>
        <v>1</v>
      </c>
      <c r="CH42" s="67"/>
    </row>
    <row r="43" ht="20.05" customHeight="1">
      <c r="A43" t="s" s="58">
        <v>1</v>
      </c>
      <c r="B43" s="59">
        <v>39</v>
      </c>
      <c r="C43" t="s" s="60">
        <v>199</v>
      </c>
      <c r="D43" s="61">
        <f>'Glad70-before-LQ'!D43*$CG43*D$98</f>
        <v>0.07728953702516719</v>
      </c>
      <c r="E43" s="62">
        <f>'Glad70-before-LQ'!E43*$CG43*E$98</f>
        <v>0.017280862990625</v>
      </c>
      <c r="F43" s="62">
        <f>'Glad70-before-LQ'!F43*$CG43*F$98</f>
        <v>0.000399653041602425</v>
      </c>
      <c r="G43" s="62">
        <f>'Glad70-before-LQ'!G43*$CG43*G$98</f>
        <v>0.0236180633103188</v>
      </c>
      <c r="H43" s="62">
        <f>'Glad70-before-LQ'!H43*$CG43*H$98</f>
        <v>0.00218562653679742</v>
      </c>
      <c r="I43" s="62">
        <f>'Glad70-before-LQ'!I43*$CG43*I$98</f>
        <v>0.483391022341119</v>
      </c>
      <c r="J43" s="62">
        <f>'Glad70-before-LQ'!J43*$CG43*J$98</f>
        <v>4.12209340368224</v>
      </c>
      <c r="K43" s="63">
        <f>'Glad70-before-LQ'!K43*$CG43*K$98</f>
        <v>63.4418400050976</v>
      </c>
      <c r="L43" s="62">
        <f>'Glad70-before-LQ'!L43*$CG43*L$98</f>
        <v>0.0460343485316755</v>
      </c>
      <c r="M43" s="62">
        <f>'Glad70-before-LQ'!M43*$CG43*M$98</f>
        <v>0.146399111112266</v>
      </c>
      <c r="N43" s="62">
        <f>'Glad70-before-LQ'!N43*$CG43*N$98</f>
        <v>0.0711090090389262</v>
      </c>
      <c r="O43" s="62">
        <f>'Glad70-before-LQ'!O43*$CG43*O$98</f>
        <v>0.0396444166296692</v>
      </c>
      <c r="P43" s="62">
        <f>'Glad70-before-LQ'!P43*$CG43*P$98</f>
        <v>0.00532970368280314</v>
      </c>
      <c r="Q43" s="62">
        <f>'Glad70-before-LQ'!Q43*$CG43*Q$98</f>
        <v>0.00440202028384275</v>
      </c>
      <c r="R43" s="62">
        <f>'Glad70-before-LQ'!R43*$CG43*R$98</f>
        <v>0.0457562436280398</v>
      </c>
      <c r="S43" s="62">
        <f>'Glad70-before-LQ'!S43*$CG43*S$98</f>
        <v>0.00330462399743132</v>
      </c>
      <c r="T43" s="62">
        <f>'Glad70-before-LQ'!T43*$CG43*T$98</f>
        <v>1.01062893396546</v>
      </c>
      <c r="U43" s="62">
        <f>'Glad70-before-LQ'!U43*$CG43*U$98</f>
        <v>7.32723976421428</v>
      </c>
      <c r="V43" s="62">
        <f>'Glad70-before-LQ'!V43*$CG43*V$98</f>
        <v>0.069113484573974</v>
      </c>
      <c r="W43" s="62">
        <f>'Glad70-before-LQ'!W43*$CG43*W$98</f>
        <v>1.1272264447383</v>
      </c>
      <c r="X43" s="64">
        <f>'Glad70-before-LQ'!X43*$CG43*X$98</f>
        <v>31.7209200025488</v>
      </c>
      <c r="Y43" s="62">
        <f>'Glad70-before-LQ'!Y43*$CG43*Y$98</f>
        <v>0.710113228257946</v>
      </c>
      <c r="Z43" s="62">
        <f>'Glad70-before-LQ'!Z43*$CG43*Z$98</f>
        <v>0.0366842046231741</v>
      </c>
      <c r="AA43" s="62">
        <f>'Glad70-before-LQ'!AA43*$CG43*AA$98</f>
        <v>0.0211769426523395</v>
      </c>
      <c r="AB43" s="62">
        <f>'Glad70-before-LQ'!AB43*$CG43*AB$98</f>
        <v>0.00144009652607953</v>
      </c>
      <c r="AC43" s="65">
        <f>'Glad70-before-LQ'!AC43*$CG43*AC$98</f>
        <v>3.20745417536761</v>
      </c>
      <c r="AD43" s="62">
        <f>'Glad70-before-LQ'!AD43*$CG43*AD$98</f>
        <v>0.137778181213247</v>
      </c>
      <c r="AE43" s="62">
        <f>'Glad70-before-LQ'!AE43*$CG43*AE$98</f>
        <v>0.00498658492262854</v>
      </c>
      <c r="AF43" s="62">
        <f>'Glad70-before-LQ'!AF43*$CG43*AF$98</f>
        <v>0.0410332145172954</v>
      </c>
      <c r="AG43" s="62">
        <f>'Glad70-before-LQ'!AG43*$CG43*AG$98</f>
        <v>0.188695091492561</v>
      </c>
      <c r="AH43" s="62">
        <f>'Glad70-before-LQ'!AH43*$CG43*AH$98</f>
        <v>0.179955106984469</v>
      </c>
      <c r="AI43" s="62">
        <f>'Glad70-before-LQ'!AI43*$CG43*AI$98</f>
        <v>0.293195475638502</v>
      </c>
      <c r="AJ43" s="62">
        <f>'Glad70-before-LQ'!AJ43*$CG43*AJ$98</f>
        <v>1.63158103038644</v>
      </c>
      <c r="AK43" s="62">
        <f>'Glad70-before-LQ'!AK43*$CG43*AK$98</f>
        <v>0.222932236570481</v>
      </c>
      <c r="AL43" s="62">
        <f>'Glad70-before-LQ'!AL43*$CG43*AL$98</f>
        <v>0.136612321439583</v>
      </c>
      <c r="AM43" s="62">
        <f>'Glad70-before-LQ'!AM43*$CG43*AM$98</f>
        <v>0.326292338569703</v>
      </c>
      <c r="AN43" s="62">
        <f>'Glad70-before-LQ'!AN43*$CG43*AN$98</f>
        <v>0.5239897428179801</v>
      </c>
      <c r="AO43" s="62">
        <f>'Glad70-before-LQ'!AO43*$CG43*AO$98</f>
        <v>0.105714691561472</v>
      </c>
      <c r="AP43" s="62">
        <f>'Glad70-before-LQ'!AP43*$CG43*AP$98</f>
        <v>19.6827766515562</v>
      </c>
      <c r="AQ43" s="62">
        <f>'Glad70-before-LQ'!AQ43*$CG43*AQ$98</f>
        <v>0.155003065678721</v>
      </c>
      <c r="AR43" s="62">
        <f>'Glad70-before-LQ'!AR43*$CG43*AR$98</f>
        <v>0.0576000877205023</v>
      </c>
      <c r="AS43" s="62">
        <f>'Glad70-before-LQ'!AS43*$CG43*AS$98</f>
        <v>2.07049577221374</v>
      </c>
      <c r="AT43" s="62">
        <f>'Glad70-before-LQ'!AT43*$CG43*AT$98</f>
        <v>0.005668470289382</v>
      </c>
      <c r="AU43" s="62">
        <f>'Glad70-before-LQ'!AU43*$CG43*AU$98</f>
        <v>0.00230684664223083</v>
      </c>
      <c r="AV43" s="62">
        <f>'Glad70-before-LQ'!AV43*$CG43*AV$98</f>
        <v>0.00111187068165481</v>
      </c>
      <c r="AW43" s="62">
        <f>'Glad70-before-LQ'!AW43*$CG43*AW$98</f>
        <v>0.000150869277676306</v>
      </c>
      <c r="AX43" s="62">
        <f>'Glad70-before-LQ'!AX43*$CG43*AX$98</f>
        <v>0.0471536399053006</v>
      </c>
      <c r="AY43" s="62">
        <f>'Glad70-before-LQ'!AY43*$CG43*AY$98</f>
        <v>0.000304281505373214</v>
      </c>
      <c r="AZ43" s="62">
        <f>'Glad70-before-LQ'!AZ43*$CG43*AZ$98</f>
        <v>0.0155763882427259</v>
      </c>
      <c r="BA43" s="62">
        <f>'Glad70-before-LQ'!BA43*$CG43*BA$98</f>
        <v>0.0893135352389829</v>
      </c>
      <c r="BB43" s="62">
        <f>'Glad70-before-LQ'!BB43*$CG43*BB$98</f>
        <v>0.00377796922646116</v>
      </c>
      <c r="BC43" s="62">
        <f>'Glad70-before-LQ'!BC43*$CG43*BC$98</f>
        <v>0.12818898005022</v>
      </c>
      <c r="BD43" s="62">
        <f>'Glad70-before-LQ'!BD43*$CG43*BD$98</f>
        <v>0.118741863745227</v>
      </c>
      <c r="BE43" s="62">
        <f>'Glad70-before-LQ'!BE43*$CG43*BE$98</f>
        <v>0.608582635584026</v>
      </c>
      <c r="BF43" s="62">
        <f>'Glad70-before-LQ'!BF43*$CG43*BF$98</f>
        <v>0.0019928951060961</v>
      </c>
      <c r="BG43" s="62">
        <f>'Glad70-before-LQ'!BG43*$CG43*BG$98</f>
        <v>0.567984862296171</v>
      </c>
      <c r="BH43" s="62">
        <f>'Glad70-before-LQ'!BH43*$CG43*BH$98</f>
        <v>0.028575079275196</v>
      </c>
      <c r="BI43" s="62">
        <f>'Glad70-before-LQ'!BI43*$CG43*BI$98</f>
        <v>0.239147086000805</v>
      </c>
      <c r="BJ43" s="62">
        <f>'Glad70-before-LQ'!BJ43*$CG43*BJ$98</f>
        <v>0</v>
      </c>
      <c r="BK43" s="62">
        <f>'Glad70-before-LQ'!BK43*$CG43*BK$98</f>
        <v>0.0847031068852825</v>
      </c>
      <c r="BL43" s="62">
        <f>'Glad70-before-LQ'!BL43*$CG43*BL$98</f>
        <v>0.188256555864518</v>
      </c>
      <c r="BM43" s="62">
        <f>'Glad70-before-LQ'!BM43*$CG43*BM$98</f>
        <v>0.136979767475729</v>
      </c>
      <c r="BN43" s="62">
        <f>'Glad70-before-LQ'!BN43*$CG43*BN$98</f>
        <v>0.0173223002995885</v>
      </c>
      <c r="BO43" s="62">
        <f>'Glad70-before-LQ'!BO43*$CG43*BO$98</f>
        <v>0.166255914303731</v>
      </c>
      <c r="BP43" s="62">
        <f>'Glad70-before-LQ'!BP43*$CG43*BP$98</f>
        <v>0.102766184967343</v>
      </c>
      <c r="BQ43" s="62">
        <f>'Glad70-before-LQ'!BQ43*$CG43*BQ$98</f>
        <v>0.0130639427792339</v>
      </c>
      <c r="BR43" s="62">
        <f>'Glad70-before-LQ'!BR43*$CG43*BR$98</f>
        <v>0.0377993930609841</v>
      </c>
      <c r="BS43" s="62">
        <f>'Glad70-before-LQ'!BS43*$CG43*BS$98</f>
        <v>0.0253755703730098</v>
      </c>
      <c r="BT43" s="62">
        <f>'Glad70-before-LQ'!BT43*$CG43*BT$98</f>
        <v>0.212392669408058</v>
      </c>
      <c r="BU43" s="62">
        <f>'Glad70-before-LQ'!BU43*$CG43*BU$98</f>
        <v>0.0700134612864089</v>
      </c>
      <c r="BV43" s="4">
        <f>SUM(D43:BU43)</f>
        <v>142.434222661453</v>
      </c>
      <c r="BW43" s="66">
        <f>'Glad-base'!BW43*'Households'!$B$3/'Households'!$B$7</f>
        <v>8.775148831637489</v>
      </c>
      <c r="BX43" s="66">
        <f>'Glad-base'!BX43*'Households'!$B$3/'Households'!$B$7</f>
        <v>0.634725350545829</v>
      </c>
      <c r="BY43" s="66">
        <f>'Glad-base'!BY43*'Businesses'!$B$4/'Businesses'!$C$4</f>
        <v>0.251698528805931</v>
      </c>
      <c r="BZ43" s="66">
        <f>'Glad-base'!BZ43*'Households'!$B$3/'Households'!$B$7</f>
        <v>0.156926622420185</v>
      </c>
      <c r="CA43" s="66">
        <f>'Glad-base'!CA43*'Households'!$B$3/'Households'!$B$7</f>
        <v>0.130022382327497</v>
      </c>
      <c r="CB43" s="66">
        <f>'Glad-base'!CB43*'Glad-id-output'!B41/'Glad-id-output'!E41</f>
        <v>-0.252685759474709</v>
      </c>
      <c r="CC43" s="62">
        <f>'Exports'!D44</f>
        <v>68.7</v>
      </c>
      <c r="CD43" s="4">
        <f>SUM(BW43:CC43)</f>
        <v>78.3958359562622</v>
      </c>
      <c r="CE43" s="4">
        <f>SUM(CD43,BV43)</f>
        <v>220.830058617715</v>
      </c>
      <c r="CF43" s="67">
        <v>0.0171127909219694</v>
      </c>
      <c r="CG43" s="67">
        <f>'Glad-id-output'!I41</f>
        <v>1</v>
      </c>
      <c r="CH43" s="67"/>
    </row>
    <row r="44" ht="20.05" customHeight="1">
      <c r="A44" t="s" s="58">
        <v>1</v>
      </c>
      <c r="B44" s="59">
        <v>40</v>
      </c>
      <c r="C44" t="s" s="60">
        <v>200</v>
      </c>
      <c r="D44" s="61">
        <f>'Glad70-before-LQ'!D44*$CG44*D$98</f>
        <v>0.0133888863552018</v>
      </c>
      <c r="E44" s="62">
        <f>'Glad70-before-LQ'!E44*$CG44*E$98</f>
        <v>0.000586894939309136</v>
      </c>
      <c r="F44" s="62">
        <f>'Glad70-before-LQ'!F44*$CG44*F$98</f>
        <v>3.82419037382353e-05</v>
      </c>
      <c r="G44" s="62">
        <f>'Glad70-before-LQ'!G44*$CG44*G$98</f>
        <v>0.00063284441504498</v>
      </c>
      <c r="H44" s="62">
        <f>'Glad70-before-LQ'!H44*$CG44*H$98</f>
        <v>0.000832908732857599</v>
      </c>
      <c r="I44" s="62">
        <f>'Glad70-before-LQ'!I44*$CG44*I$98</f>
        <v>0.09446392700866429</v>
      </c>
      <c r="J44" s="62">
        <f>'Glad70-before-LQ'!J44*$CG44*J$98</f>
        <v>0.551633901656909</v>
      </c>
      <c r="K44" s="63">
        <f>'Glad70-before-LQ'!K44*$CG44*K$98</f>
        <v>0.0756199410660964</v>
      </c>
      <c r="L44" s="62">
        <f>'Glad70-before-LQ'!L44*$CG44*L$98</f>
        <v>0.0138408101733562</v>
      </c>
      <c r="M44" s="62">
        <f>'Glad70-before-LQ'!M44*$CG44*M$98</f>
        <v>0.0124548871030232</v>
      </c>
      <c r="N44" s="62">
        <f>'Glad70-before-LQ'!N44*$CG44*N$98</f>
        <v>0.00694847546177196</v>
      </c>
      <c r="O44" s="62">
        <f>'Glad70-before-LQ'!O44*$CG44*O$98</f>
        <v>0.00201011885416269</v>
      </c>
      <c r="P44" s="62">
        <f>'Glad70-before-LQ'!P44*$CG44*P$98</f>
        <v>0.00129572970627245</v>
      </c>
      <c r="Q44" s="62">
        <f>'Glad70-before-LQ'!Q44*$CG44*Q$98</f>
        <v>0.000396254845336978</v>
      </c>
      <c r="R44" s="62">
        <f>'Glad70-before-LQ'!R44*$CG44*R$98</f>
        <v>0.00366291903919576</v>
      </c>
      <c r="S44" s="62">
        <f>'Glad70-before-LQ'!S44*$CG44*S$98</f>
        <v>0.0007810230726604601</v>
      </c>
      <c r="T44" s="62">
        <f>'Glad70-before-LQ'!T44*$CG44*T$98</f>
        <v>0.0193967492483164</v>
      </c>
      <c r="U44" s="62">
        <f>'Glad70-before-LQ'!U44*$CG44*U$98</f>
        <v>0.124674254385859</v>
      </c>
      <c r="V44" s="62">
        <f>'Glad70-before-LQ'!V44*$CG44*V$98</f>
        <v>0.00753751391854314</v>
      </c>
      <c r="W44" s="62">
        <f>'Glad70-before-LQ'!W44*$CG44*W$98</f>
        <v>0.0535901927640112</v>
      </c>
      <c r="X44" s="64">
        <f>'Glad70-before-LQ'!X44*$CG44*X$98</f>
        <v>0.00234681475585395</v>
      </c>
      <c r="Y44" s="62">
        <f>'Glad70-before-LQ'!Y44*$CG44*Y$98</f>
        <v>0.0560321603378431</v>
      </c>
      <c r="Z44" s="62">
        <f>'Glad70-before-LQ'!Z44*$CG44*Z$98</f>
        <v>0.00760700504981798</v>
      </c>
      <c r="AA44" s="62">
        <f>'Glad70-before-LQ'!AA44*$CG44*AA$98</f>
        <v>0.0229202866620049</v>
      </c>
      <c r="AB44" s="62">
        <f>'Glad70-before-LQ'!AB44*$CG44*AB$98</f>
        <v>0.000352327453577897</v>
      </c>
      <c r="AC44" s="65">
        <f>'Glad70-before-LQ'!AC44*$CG44*AC$98</f>
        <v>0.09182911927568969</v>
      </c>
      <c r="AD44" s="62">
        <f>'Glad70-before-LQ'!AD44*$CG44*AD$98</f>
        <v>0.00387761076788714</v>
      </c>
      <c r="AE44" s="62">
        <f>'Glad70-before-LQ'!AE44*$CG44*AE$98</f>
        <v>0.0148445707165277</v>
      </c>
      <c r="AF44" s="62">
        <f>'Glad70-before-LQ'!AF44*$CG44*AF$98</f>
        <v>0.0198884942189014</v>
      </c>
      <c r="AG44" s="62">
        <f>'Glad70-before-LQ'!AG44*$CG44*AG$98</f>
        <v>0.0371142954615604</v>
      </c>
      <c r="AH44" s="62">
        <f>'Glad70-before-LQ'!AH44*$CG44*AH$98</f>
        <v>0.0153825001948734</v>
      </c>
      <c r="AI44" s="62">
        <f>'Glad70-before-LQ'!AI44*$CG44*AI$98</f>
        <v>0.0292994356456915</v>
      </c>
      <c r="AJ44" s="62">
        <f>'Glad70-before-LQ'!AJ44*$CG44*AJ$98</f>
        <v>0.216441664581223</v>
      </c>
      <c r="AK44" s="62">
        <f>'Glad70-before-LQ'!AK44*$CG44*AK$98</f>
        <v>0.117462925243817</v>
      </c>
      <c r="AL44" s="62">
        <f>'Glad70-before-LQ'!AL44*$CG44*AL$98</f>
        <v>0.0642919281861286</v>
      </c>
      <c r="AM44" s="62">
        <f>'Glad70-before-LQ'!AM44*$CG44*AM$98</f>
        <v>0.0445733509924793</v>
      </c>
      <c r="AN44" s="62">
        <f>'Glad70-before-LQ'!AN44*$CG44*AN$98</f>
        <v>0.0956389470967111</v>
      </c>
      <c r="AO44" s="62">
        <f>'Glad70-before-LQ'!AO44*$CG44*AO$98</f>
        <v>0.0390138301793388</v>
      </c>
      <c r="AP44" s="62">
        <f>'Glad70-before-LQ'!AP44*$CG44*AP$98</f>
        <v>0.0594669664601889</v>
      </c>
      <c r="AQ44" s="62">
        <f>'Glad70-before-LQ'!AQ44*$CG44*AQ$98</f>
        <v>0.277099740379346</v>
      </c>
      <c r="AR44" s="62">
        <f>'Glad70-before-LQ'!AR44*$CG44*AR$98</f>
        <v>0.0382483941640673</v>
      </c>
      <c r="AS44" s="62">
        <f>'Glad70-before-LQ'!AS44*$CG44*AS$98</f>
        <v>1.40467277422295</v>
      </c>
      <c r="AT44" s="62">
        <f>'Glad70-before-LQ'!AT44*$CG44*AT$98</f>
        <v>0.00204112433772342</v>
      </c>
      <c r="AU44" s="62">
        <f>'Glad70-before-LQ'!AU44*$CG44*AU$98</f>
        <v>0.00323516330381142</v>
      </c>
      <c r="AV44" s="62">
        <f>'Glad70-before-LQ'!AV44*$CG44*AV$98</f>
        <v>0.00467220836801226</v>
      </c>
      <c r="AW44" s="62">
        <f>'Glad70-before-LQ'!AW44*$CG44*AW$98</f>
        <v>0.00147457904363002</v>
      </c>
      <c r="AX44" s="62">
        <f>'Glad70-before-LQ'!AX44*$CG44*AX$98</f>
        <v>0.0114551198653372</v>
      </c>
      <c r="AY44" s="62">
        <f>'Glad70-before-LQ'!AY44*$CG44*AY$98</f>
        <v>0.000296969280593536</v>
      </c>
      <c r="AZ44" s="62">
        <f>'Glad70-before-LQ'!AZ44*$CG44*AZ$98</f>
        <v>0.0132382975995322</v>
      </c>
      <c r="BA44" s="62">
        <f>'Glad70-before-LQ'!BA44*$CG44*BA$98</f>
        <v>0.0202699399894232</v>
      </c>
      <c r="BB44" s="62">
        <f>'Glad70-before-LQ'!BB44*$CG44*BB$98</f>
        <v>0.0212374158532157</v>
      </c>
      <c r="BC44" s="62">
        <f>'Glad70-before-LQ'!BC44*$CG44*BC$98</f>
        <v>0.0290244962105104</v>
      </c>
      <c r="BD44" s="62">
        <f>'Glad70-before-LQ'!BD44*$CG44*BD$98</f>
        <v>0.0189949477023985</v>
      </c>
      <c r="BE44" s="62">
        <f>'Glad70-before-LQ'!BE44*$CG44*BE$98</f>
        <v>0.463134404521526</v>
      </c>
      <c r="BF44" s="62">
        <f>'Glad70-before-LQ'!BF44*$CG44*BF$98</f>
        <v>0.0373141853809926</v>
      </c>
      <c r="BG44" s="62">
        <f>'Glad70-before-LQ'!BG44*$CG44*BG$98</f>
        <v>0.194516114052416</v>
      </c>
      <c r="BH44" s="62">
        <f>'Glad70-before-LQ'!BH44*$CG44*BH$98</f>
        <v>0.0156721438053321</v>
      </c>
      <c r="BI44" s="62">
        <f>'Glad70-before-LQ'!BI44*$CG44*BI$98</f>
        <v>0.12587918604577</v>
      </c>
      <c r="BJ44" s="62">
        <f>'Glad70-before-LQ'!BJ44*$CG44*BJ$98</f>
        <v>0</v>
      </c>
      <c r="BK44" s="62">
        <f>'Glad70-before-LQ'!BK44*$CG44*BK$98</f>
        <v>0.0353241146343605</v>
      </c>
      <c r="BL44" s="62">
        <f>'Glad70-before-LQ'!BL44*$CG44*BL$98</f>
        <v>0.111384610678828</v>
      </c>
      <c r="BM44" s="62">
        <f>'Glad70-before-LQ'!BM44*$CG44*BM$98</f>
        <v>0.0744209294542757</v>
      </c>
      <c r="BN44" s="62">
        <f>'Glad70-before-LQ'!BN44*$CG44*BN$98</f>
        <v>0.0153025555997524</v>
      </c>
      <c r="BO44" s="62">
        <f>'Glad70-before-LQ'!BO44*$CG44*BO$98</f>
        <v>0.0516990471086496</v>
      </c>
      <c r="BP44" s="62">
        <f>'Glad70-before-LQ'!BP44*$CG44*BP$98</f>
        <v>0.0216454519917252</v>
      </c>
      <c r="BQ44" s="62">
        <f>'Glad70-before-LQ'!BQ44*$CG44*BQ$98</f>
        <v>0.0135438320897524</v>
      </c>
      <c r="BR44" s="62">
        <f>'Glad70-before-LQ'!BR44*$CG44*BR$98</f>
        <v>0.04482125713143</v>
      </c>
      <c r="BS44" s="62">
        <f>'Glad70-before-LQ'!BS44*$CG44*BS$98</f>
        <v>0.0347659686749825</v>
      </c>
      <c r="BT44" s="62">
        <f>'Glad70-before-LQ'!BT44*$CG44*BT$98</f>
        <v>0.0421799334093241</v>
      </c>
      <c r="BU44" s="62">
        <f>'Glad70-before-LQ'!BU44*$CG44*BU$98</f>
        <v>0.0365502317896094</v>
      </c>
      <c r="BV44" s="4">
        <f>SUM(D44:BU44)</f>
        <v>5.08628584461972</v>
      </c>
      <c r="BW44" s="66">
        <f>'Glad-base'!BW44*'Households'!$B$3/'Households'!$B$7</f>
        <v>36.2804007545314</v>
      </c>
      <c r="BX44" s="66">
        <f>'Glad-base'!BX44*'Households'!$B$3/'Households'!$B$7</f>
        <v>0.0985987242945417</v>
      </c>
      <c r="BY44" s="66">
        <f>'Glad-base'!BY44*'Businesses'!$B$4/'Businesses'!$C$4</f>
        <v>0.197731064358094</v>
      </c>
      <c r="BZ44" s="66">
        <f>'Glad-base'!BZ44*'Households'!$B$3/'Households'!$B$7</f>
        <v>0.0147282629969104</v>
      </c>
      <c r="CA44" s="66">
        <f>'Glad-base'!CA44*'Households'!$B$3/'Households'!$B$7</f>
        <v>0.0721611145520082</v>
      </c>
      <c r="CB44" s="66">
        <f>'Glad-base'!CB44*'Glad-id-output'!B42/'Glad-id-output'!E42</f>
        <v>0.00647375557616913</v>
      </c>
      <c r="CC44" s="62">
        <f>'Exports'!D45</f>
        <v>4.7</v>
      </c>
      <c r="CD44" s="4">
        <f>SUM(BW44:CC44)</f>
        <v>41.3700936763091</v>
      </c>
      <c r="CE44" s="4">
        <f>SUM(CD44,BV44)</f>
        <v>46.4563795209288</v>
      </c>
      <c r="CF44" s="67">
        <v>0.000903663587734213</v>
      </c>
      <c r="CG44" s="67">
        <f>'Glad-id-output'!I42</f>
        <v>0.146236379704079</v>
      </c>
      <c r="CH44" s="67"/>
    </row>
    <row r="45" ht="20.05" customHeight="1">
      <c r="A45" t="s" s="58">
        <v>1</v>
      </c>
      <c r="B45" s="59">
        <v>41</v>
      </c>
      <c r="C45" t="s" s="60">
        <v>201</v>
      </c>
      <c r="D45" s="61">
        <f>'Glad70-before-LQ'!D45*$CG45*D$98</f>
        <v>0.0412815406037966</v>
      </c>
      <c r="E45" s="62">
        <f>'Glad70-before-LQ'!E45*$CG45*E$98</f>
        <v>0.000965516332435286</v>
      </c>
      <c r="F45" s="62">
        <f>'Glad70-before-LQ'!F45*$CG45*F$98</f>
        <v>0.00037403970745167</v>
      </c>
      <c r="G45" s="62">
        <f>'Glad70-before-LQ'!G45*$CG45*G$98</f>
        <v>0.00102440719223345</v>
      </c>
      <c r="H45" s="62">
        <f>'Glad70-before-LQ'!H45*$CG45*H$98</f>
        <v>0.0015090214974541</v>
      </c>
      <c r="I45" s="62">
        <f>'Glad70-before-LQ'!I45*$CG45*I$98</f>
        <v>0.135173180008963</v>
      </c>
      <c r="J45" s="62">
        <f>'Glad70-before-LQ'!J45*$CG45*J$98</f>
        <v>1.43339909052603</v>
      </c>
      <c r="K45" s="63">
        <f>'Glad70-before-LQ'!K45*$CG45*K$98</f>
        <v>0.15486015943388</v>
      </c>
      <c r="L45" s="62">
        <f>'Glad70-before-LQ'!L45*$CG45*L$98</f>
        <v>0.01746915035894</v>
      </c>
      <c r="M45" s="62">
        <f>'Glad70-before-LQ'!M45*$CG45*M$98</f>
        <v>0.0159430095168456</v>
      </c>
      <c r="N45" s="62">
        <f>'Glad70-before-LQ'!N45*$CG45*N$98</f>
        <v>0.0103626833676365</v>
      </c>
      <c r="O45" s="62">
        <f>'Glad70-before-LQ'!O45*$CG45*O$98</f>
        <v>0.00521489251166417</v>
      </c>
      <c r="P45" s="62">
        <f>'Glad70-before-LQ'!P45*$CG45*P$98</f>
        <v>0.00324446301166358</v>
      </c>
      <c r="Q45" s="62">
        <f>'Glad70-before-LQ'!Q45*$CG45*Q$98</f>
        <v>0.00108050239994004</v>
      </c>
      <c r="R45" s="62">
        <f>'Glad70-before-LQ'!R45*$CG45*R$98</f>
        <v>0.00424598385204519</v>
      </c>
      <c r="S45" s="62">
        <f>'Glad70-before-LQ'!S45*$CG45*S$98</f>
        <v>0.00184598333820669</v>
      </c>
      <c r="T45" s="62">
        <f>'Glad70-before-LQ'!T45*$CG45*T$98</f>
        <v>0.0150703317452769</v>
      </c>
      <c r="U45" s="62">
        <f>'Glad70-before-LQ'!U45*$CG45*U$98</f>
        <v>0.18607928920286</v>
      </c>
      <c r="V45" s="62">
        <f>'Glad70-before-LQ'!V45*$CG45*V$98</f>
        <v>0.014438825902122</v>
      </c>
      <c r="W45" s="62">
        <f>'Glad70-before-LQ'!W45*$CG45*W$98</f>
        <v>0.154371976796071</v>
      </c>
      <c r="X45" s="64">
        <f>'Glad70-before-LQ'!X45*$CG45*X$98</f>
        <v>0.034503867902063</v>
      </c>
      <c r="Y45" s="62">
        <f>'Glad70-before-LQ'!Y45*$CG45*Y$98</f>
        <v>0.07843974889828539</v>
      </c>
      <c r="Z45" s="62">
        <f>'Glad70-before-LQ'!Z45*$CG45*Z$98</f>
        <v>0.008535899687749459</v>
      </c>
      <c r="AA45" s="62">
        <f>'Glad70-before-LQ'!AA45*$CG45*AA$98</f>
        <v>0.028152287501087</v>
      </c>
      <c r="AB45" s="62">
        <f>'Glad70-before-LQ'!AB45*$CG45*AB$98</f>
        <v>0.0010815254194728</v>
      </c>
      <c r="AC45" s="65">
        <f>'Glad70-before-LQ'!AC45*$CG45*AC$98</f>
        <v>0.153020160637618</v>
      </c>
      <c r="AD45" s="62">
        <f>'Glad70-before-LQ'!AD45*$CG45*AD$98</f>
        <v>0.0217499040023953</v>
      </c>
      <c r="AE45" s="62">
        <f>'Glad70-before-LQ'!AE45*$CG45*AE$98</f>
        <v>0.0239259408584142</v>
      </c>
      <c r="AF45" s="62">
        <f>'Glad70-before-LQ'!AF45*$CG45*AF$98</f>
        <v>0.190756927308428</v>
      </c>
      <c r="AG45" s="62">
        <f>'Glad70-before-LQ'!AG45*$CG45*AG$98</f>
        <v>0.165427343044085</v>
      </c>
      <c r="AH45" s="62">
        <f>'Glad70-before-LQ'!AH45*$CG45*AH$98</f>
        <v>0.0864594685188612</v>
      </c>
      <c r="AI45" s="62">
        <f>'Glad70-before-LQ'!AI45*$CG45*AI$98</f>
        <v>0.176516786166929</v>
      </c>
      <c r="AJ45" s="62">
        <f>'Glad70-before-LQ'!AJ45*$CG45*AJ$98</f>
        <v>0.427245787145279</v>
      </c>
      <c r="AK45" s="62">
        <f>'Glad70-before-LQ'!AK45*$CG45*AK$98</f>
        <v>0.495969024252583</v>
      </c>
      <c r="AL45" s="62">
        <f>'Glad70-before-LQ'!AL45*$CG45*AL$98</f>
        <v>0.05203340276255</v>
      </c>
      <c r="AM45" s="62">
        <f>'Glad70-before-LQ'!AM45*$CG45*AM$98</f>
        <v>0.00980086407350367</v>
      </c>
      <c r="AN45" s="62">
        <f>'Glad70-before-LQ'!AN45*$CG45*AN$98</f>
        <v>0.860323735503468</v>
      </c>
      <c r="AO45" s="62">
        <f>'Glad70-before-LQ'!AO45*$CG45*AO$98</f>
        <v>0.08360872556835661</v>
      </c>
      <c r="AP45" s="62">
        <f>'Glad70-before-LQ'!AP45*$CG45*AP$98</f>
        <v>0.119296092636459</v>
      </c>
      <c r="AQ45" s="62">
        <f>'Glad70-before-LQ'!AQ45*$CG45*AQ$98</f>
        <v>0.0530757094821132</v>
      </c>
      <c r="AR45" s="62">
        <f>'Glad70-before-LQ'!AR45*$CG45*AR$98</f>
        <v>0.502569819634943</v>
      </c>
      <c r="AS45" s="62">
        <f>'Glad70-before-LQ'!AS45*$CG45*AS$98</f>
        <v>1.97959388404886</v>
      </c>
      <c r="AT45" s="62">
        <f>'Glad70-before-LQ'!AT45*$CG45*AT$98</f>
        <v>0.0174726044927851</v>
      </c>
      <c r="AU45" s="62">
        <f>'Glad70-before-LQ'!AU45*$CG45*AU$98</f>
        <v>0.009869206554786659</v>
      </c>
      <c r="AV45" s="62">
        <f>'Glad70-before-LQ'!AV45*$CG45*AV$98</f>
        <v>0.00377307262418359</v>
      </c>
      <c r="AW45" s="62">
        <f>'Glad70-before-LQ'!AW45*$CG45*AW$98</f>
        <v>0.00147354968945624</v>
      </c>
      <c r="AX45" s="62">
        <f>'Glad70-before-LQ'!AX45*$CG45*AX$98</f>
        <v>0.0458079175348807</v>
      </c>
      <c r="AY45" s="62">
        <f>'Glad70-before-LQ'!AY45*$CG45*AY$98</f>
        <v>0.000891350677889347</v>
      </c>
      <c r="AZ45" s="62">
        <f>'Glad70-before-LQ'!AZ45*$CG45*AZ$98</f>
        <v>0.064321039648635</v>
      </c>
      <c r="BA45" s="62">
        <f>'Glad70-before-LQ'!BA45*$CG45*BA$98</f>
        <v>0.638881133777796</v>
      </c>
      <c r="BB45" s="62">
        <f>'Glad70-before-LQ'!BB45*$CG45*BB$98</f>
        <v>0.27476706525464</v>
      </c>
      <c r="BC45" s="62">
        <f>'Glad70-before-LQ'!BC45*$CG45*BC$98</f>
        <v>0.237958406617072</v>
      </c>
      <c r="BD45" s="62">
        <f>'Glad70-before-LQ'!BD45*$CG45*BD$98</f>
        <v>0.08394832579097999</v>
      </c>
      <c r="BE45" s="62">
        <f>'Glad70-before-LQ'!BE45*$CG45*BE$98</f>
        <v>1.2492444463893</v>
      </c>
      <c r="BF45" s="62">
        <f>'Glad70-before-LQ'!BF45*$CG45*BF$98</f>
        <v>0.00205472928601305</v>
      </c>
      <c r="BG45" s="62">
        <f>'Glad70-before-LQ'!BG45*$CG45*BG$98</f>
        <v>0.599135177901261</v>
      </c>
      <c r="BH45" s="62">
        <f>'Glad70-before-LQ'!BH45*$CG45*BH$98</f>
        <v>0.0532239827730909</v>
      </c>
      <c r="BI45" s="62">
        <f>'Glad70-before-LQ'!BI45*$CG45*BI$98</f>
        <v>0.528813997480988</v>
      </c>
      <c r="BJ45" s="62">
        <f>'Glad70-before-LQ'!BJ45*$CG45*BJ$98</f>
        <v>0</v>
      </c>
      <c r="BK45" s="62">
        <f>'Glad70-before-LQ'!BK45*$CG45*BK$98</f>
        <v>0.136285513909144</v>
      </c>
      <c r="BL45" s="62">
        <f>'Glad70-before-LQ'!BL45*$CG45*BL$98</f>
        <v>0.36359086245821</v>
      </c>
      <c r="BM45" s="62">
        <f>'Glad70-before-LQ'!BM45*$CG45*BM$98</f>
        <v>0.184128575529963</v>
      </c>
      <c r="BN45" s="62">
        <f>'Glad70-before-LQ'!BN45*$CG45*BN$98</f>
        <v>0.0440014389483017</v>
      </c>
      <c r="BO45" s="62">
        <f>'Glad70-before-LQ'!BO45*$CG45*BO$98</f>
        <v>0.598738866392317</v>
      </c>
      <c r="BP45" s="62">
        <f>'Glad70-before-LQ'!BP45*$CG45*BP$98</f>
        <v>0.242462326547128</v>
      </c>
      <c r="BQ45" s="62">
        <f>'Glad70-before-LQ'!BQ45*$CG45*BQ$98</f>
        <v>0.0211329708985995</v>
      </c>
      <c r="BR45" s="62">
        <f>'Glad70-before-LQ'!BR45*$CG45*BR$98</f>
        <v>0.0981462678123259</v>
      </c>
      <c r="BS45" s="62">
        <f>'Glad70-before-LQ'!BS45*$CG45*BS$98</f>
        <v>0.0980104878056757</v>
      </c>
      <c r="BT45" s="62">
        <f>'Glad70-before-LQ'!BT45*$CG45*BT$98</f>
        <v>0.174526333437201</v>
      </c>
      <c r="BU45" s="62">
        <f>'Glad70-before-LQ'!BU45*$CG45*BU$98</f>
        <v>0.193484889729928</v>
      </c>
      <c r="BV45" s="4">
        <f>SUM(D45:BU45)</f>
        <v>13.7161854923216</v>
      </c>
      <c r="BW45" s="66">
        <f>'Glad-base'!BW45*'Households'!$B$3/'Households'!$B$7</f>
        <v>5.50872414009269</v>
      </c>
      <c r="BX45" s="66">
        <f>'Glad-base'!BX45*'Households'!$B$3/'Households'!$B$7</f>
        <v>0.128825503841401</v>
      </c>
      <c r="BY45" s="66">
        <f>'Glad-base'!BY45*'Businesses'!$B$4/'Businesses'!$C$4</f>
        <v>0.250916896620442</v>
      </c>
      <c r="BZ45" s="66">
        <f>'Glad-base'!BZ45*'Households'!$B$3/'Households'!$B$7</f>
        <v>0.108945199927909</v>
      </c>
      <c r="CA45" s="66">
        <f>'Glad-base'!CA45*'Households'!$B$3/'Households'!$B$7</f>
        <v>0.116338141297631</v>
      </c>
      <c r="CB45" s="66">
        <f>'Glad-base'!CB45*'Glad-id-output'!B43/'Glad-id-output'!E43</f>
        <v>0.00509167292947096</v>
      </c>
      <c r="CC45" s="62">
        <f>'Exports'!D46</f>
        <v>6.9</v>
      </c>
      <c r="CD45" s="4">
        <f>SUM(BW45:CC45)</f>
        <v>13.0188415547095</v>
      </c>
      <c r="CE45" s="4">
        <f>SUM(CD45,BV45)</f>
        <v>26.7350270470311</v>
      </c>
      <c r="CF45" s="67">
        <v>0.00208615271416846</v>
      </c>
      <c r="CG45" s="67">
        <f>'Glad-id-output'!I43</f>
        <v>0.337594016811887</v>
      </c>
      <c r="CH45" s="67"/>
    </row>
    <row r="46" ht="20.05" customHeight="1">
      <c r="A46" t="s" s="58">
        <v>1</v>
      </c>
      <c r="B46" s="59">
        <v>42</v>
      </c>
      <c r="C46" t="s" s="60">
        <v>202</v>
      </c>
      <c r="D46" s="61">
        <f>'Glad70-before-LQ'!D46*$CG46*D$98</f>
        <v>1.79068918025213</v>
      </c>
      <c r="E46" s="62">
        <f>'Glad70-before-LQ'!E46*$CG46*E$98</f>
        <v>0.060152499809059</v>
      </c>
      <c r="F46" s="62">
        <f>'Glad70-before-LQ'!F46*$CG46*F$98</f>
        <v>0.00620636698350366</v>
      </c>
      <c r="G46" s="62">
        <f>'Glad70-before-LQ'!G46*$CG46*G$98</f>
        <v>0.07362358585239689</v>
      </c>
      <c r="H46" s="62">
        <f>'Glad70-before-LQ'!H46*$CG46*H$98</f>
        <v>0.0439582137952709</v>
      </c>
      <c r="I46" s="62">
        <f>'Glad70-before-LQ'!I46*$CG46*I$98</f>
        <v>6.67486774543398</v>
      </c>
      <c r="J46" s="62">
        <f>'Glad70-before-LQ'!J46*$CG46*J$98</f>
        <v>22.6737660079784</v>
      </c>
      <c r="K46" s="63">
        <f>'Glad70-before-LQ'!K46*$CG46*K$98</f>
        <v>2.48367566628528</v>
      </c>
      <c r="L46" s="62">
        <f>'Glad70-before-LQ'!L46*$CG46*L$98</f>
        <v>0.380814434647363</v>
      </c>
      <c r="M46" s="62">
        <f>'Glad70-before-LQ'!M46*$CG46*M$98</f>
        <v>0.0736912792479763</v>
      </c>
      <c r="N46" s="62">
        <f>'Glad70-before-LQ'!N46*$CG46*N$98</f>
        <v>0.507465127748393</v>
      </c>
      <c r="O46" s="62">
        <f>'Glad70-before-LQ'!O46*$CG46*O$98</f>
        <v>0.473721723128941</v>
      </c>
      <c r="P46" s="62">
        <f>'Glad70-before-LQ'!P46*$CG46*P$98</f>
        <v>0.0387293267824462</v>
      </c>
      <c r="Q46" s="62">
        <f>'Glad70-before-LQ'!Q46*$CG46*Q$98</f>
        <v>0.0504456635847</v>
      </c>
      <c r="R46" s="62">
        <f>'Glad70-before-LQ'!R46*$CG46*R$98</f>
        <v>0.440140901097306</v>
      </c>
      <c r="S46" s="62">
        <f>'Glad70-before-LQ'!S46*$CG46*S$98</f>
        <v>0.0432880559458935</v>
      </c>
      <c r="T46" s="62">
        <f>'Glad70-before-LQ'!T46*$CG46*T$98</f>
        <v>1.56820494104298</v>
      </c>
      <c r="U46" s="62">
        <f>'Glad70-before-LQ'!U46*$CG46*U$98</f>
        <v>15.8971316666279</v>
      </c>
      <c r="V46" s="62">
        <f>'Glad70-before-LQ'!V46*$CG46*V$98</f>
        <v>0.260995473285543</v>
      </c>
      <c r="W46" s="62">
        <f>'Glad70-before-LQ'!W46*$CG46*W$98</f>
        <v>4.20524433245155</v>
      </c>
      <c r="X46" s="64">
        <f>'Glad70-before-LQ'!X46*$CG46*X$98</f>
        <v>6.29238074670128</v>
      </c>
      <c r="Y46" s="62">
        <f>'Glad70-before-LQ'!Y46*$CG46*Y$98</f>
        <v>8.348538476181689</v>
      </c>
      <c r="Z46" s="62">
        <f>'Glad70-before-LQ'!Z46*$CG46*Z$98</f>
        <v>0.502616751779394</v>
      </c>
      <c r="AA46" s="62">
        <f>'Glad70-before-LQ'!AA46*$CG46*AA$98</f>
        <v>0.272780891653102</v>
      </c>
      <c r="AB46" s="62">
        <f>'Glad70-before-LQ'!AB46*$CG46*AB$98</f>
        <v>0.0199197073183521</v>
      </c>
      <c r="AC46" s="65">
        <f>'Glad70-before-LQ'!AC46*$CG46*AC$98</f>
        <v>0.702140429374184</v>
      </c>
      <c r="AD46" s="62">
        <f>'Glad70-before-LQ'!AD46*$CG46*AD$98</f>
        <v>0.0218374308467896</v>
      </c>
      <c r="AE46" s="62">
        <f>'Glad70-before-LQ'!AE46*$CG46*AE$98</f>
        <v>0.0863923263084871</v>
      </c>
      <c r="AF46" s="62">
        <f>'Glad70-before-LQ'!AF46*$CG46*AF$98</f>
        <v>0.854981413684018</v>
      </c>
      <c r="AG46" s="62">
        <f>'Glad70-before-LQ'!AG46*$CG46*AG$98</f>
        <v>1.86956621695922</v>
      </c>
      <c r="AH46" s="62">
        <f>'Glad70-before-LQ'!AH46*$CG46*AH$98</f>
        <v>2.07459552123403</v>
      </c>
      <c r="AI46" s="62">
        <f>'Glad70-before-LQ'!AI46*$CG46*AI$98</f>
        <v>3.02251295014563</v>
      </c>
      <c r="AJ46" s="62">
        <f>'Glad70-before-LQ'!AJ46*$CG46*AJ$98</f>
        <v>15.3038332762904</v>
      </c>
      <c r="AK46" s="62">
        <f>'Glad70-before-LQ'!AK46*$CG46*AK$98</f>
        <v>3.28939641421215</v>
      </c>
      <c r="AL46" s="62">
        <f>'Glad70-before-LQ'!AL46*$CG46*AL$98</f>
        <v>0.204994988595679</v>
      </c>
      <c r="AM46" s="62">
        <f>'Glad70-before-LQ'!AM46*$CG46*AM$98</f>
        <v>0.954736551377606</v>
      </c>
      <c r="AN46" s="62">
        <f>'Glad70-before-LQ'!AN46*$CG46*AN$98</f>
        <v>5.837563093673</v>
      </c>
      <c r="AO46" s="62">
        <f>'Glad70-before-LQ'!AO46*$CG46*AO$98</f>
        <v>10.0444373653443</v>
      </c>
      <c r="AP46" s="62">
        <f>'Glad70-before-LQ'!AP46*$CG46*AP$98</f>
        <v>8.247508763429209</v>
      </c>
      <c r="AQ46" s="62">
        <f>'Glad70-before-LQ'!AQ46*$CG46*AQ$98</f>
        <v>4.7328562953498</v>
      </c>
      <c r="AR46" s="62">
        <f>'Glad70-before-LQ'!AR46*$CG46*AR$98</f>
        <v>1.01304011597323</v>
      </c>
      <c r="AS46" s="62">
        <f>'Glad70-before-LQ'!AS46*$CG46*AS$98</f>
        <v>67.9950261463654</v>
      </c>
      <c r="AT46" s="62">
        <f>'Glad70-before-LQ'!AT46*$CG46*AT$98</f>
        <v>0.0321922183723039</v>
      </c>
      <c r="AU46" s="62">
        <f>'Glad70-before-LQ'!AU46*$CG46*AU$98</f>
        <v>0.0289762878493309</v>
      </c>
      <c r="AV46" s="62">
        <f>'Glad70-before-LQ'!AV46*$CG46*AV$98</f>
        <v>0.0107843121942495</v>
      </c>
      <c r="AW46" s="62">
        <f>'Glad70-before-LQ'!AW46*$CG46*AW$98</f>
        <v>0.0068434811926575</v>
      </c>
      <c r="AX46" s="62">
        <f>'Glad70-before-LQ'!AX46*$CG46*AX$98</f>
        <v>1.2375090921725</v>
      </c>
      <c r="AY46" s="62">
        <f>'Glad70-before-LQ'!AY46*$CG46*AY$98</f>
        <v>0.00643786902401046</v>
      </c>
      <c r="AZ46" s="62">
        <f>'Glad70-before-LQ'!AZ46*$CG46*AZ$98</f>
        <v>0.19723148834865</v>
      </c>
      <c r="BA46" s="62">
        <f>'Glad70-before-LQ'!BA46*$CG46*BA$98</f>
        <v>0.232231901164876</v>
      </c>
      <c r="BB46" s="62">
        <f>'Glad70-before-LQ'!BB46*$CG46*BB$98</f>
        <v>0.114347879086948</v>
      </c>
      <c r="BC46" s="62">
        <f>'Glad70-before-LQ'!BC46*$CG46*BC$98</f>
        <v>1.74824414898059</v>
      </c>
      <c r="BD46" s="62">
        <f>'Glad70-before-LQ'!BD46*$CG46*BD$98</f>
        <v>0.943211457598956</v>
      </c>
      <c r="BE46" s="62">
        <f>'Glad70-before-LQ'!BE46*$CG46*BE$98</f>
        <v>6.3606964944713</v>
      </c>
      <c r="BF46" s="62">
        <f>'Glad70-before-LQ'!BF46*$CG46*BF$98</f>
        <v>0.06430812570995791</v>
      </c>
      <c r="BG46" s="62">
        <f>'Glad70-before-LQ'!BG46*$CG46*BG$98</f>
        <v>3.10492256336051</v>
      </c>
      <c r="BH46" s="62">
        <f>'Glad70-before-LQ'!BH46*$CG46*BH$98</f>
        <v>0.388463244681051</v>
      </c>
      <c r="BI46" s="62">
        <f>'Glad70-before-LQ'!BI46*$CG46*BI$98</f>
        <v>1.5862724923126</v>
      </c>
      <c r="BJ46" s="62">
        <f>'Glad70-before-LQ'!BJ46*$CG46*BJ$98</f>
        <v>0</v>
      </c>
      <c r="BK46" s="62">
        <f>'Glad70-before-LQ'!BK46*$CG46*BK$98</f>
        <v>0.672776495265883</v>
      </c>
      <c r="BL46" s="62">
        <f>'Glad70-before-LQ'!BL46*$CG46*BL$98</f>
        <v>1.15084617492061</v>
      </c>
      <c r="BM46" s="62">
        <f>'Glad70-before-LQ'!BM46*$CG46*BM$98</f>
        <v>0.8500564784218611</v>
      </c>
      <c r="BN46" s="62">
        <f>'Glad70-before-LQ'!BN46*$CG46*BN$98</f>
        <v>0.451784902626982</v>
      </c>
      <c r="BO46" s="62">
        <f>'Glad70-before-LQ'!BO46*$CG46*BO$98</f>
        <v>1.22366500499064</v>
      </c>
      <c r="BP46" s="62">
        <f>'Glad70-before-LQ'!BP46*$CG46*BP$98</f>
        <v>0.492018341976892</v>
      </c>
      <c r="BQ46" s="62">
        <f>'Glad70-before-LQ'!BQ46*$CG46*BQ$98</f>
        <v>0.0671219485968669</v>
      </c>
      <c r="BR46" s="62">
        <f>'Glad70-before-LQ'!BR46*$CG46*BR$98</f>
        <v>0.330399600918361</v>
      </c>
      <c r="BS46" s="62">
        <f>'Glad70-before-LQ'!BS46*$CG46*BS$98</f>
        <v>0.264653927640381</v>
      </c>
      <c r="BT46" s="62">
        <f>'Glad70-before-LQ'!BT46*$CG46*BT$98</f>
        <v>1.65197778194989</v>
      </c>
      <c r="BU46" s="62">
        <f>'Glad70-before-LQ'!BU46*$CG46*BU$98</f>
        <v>0.474439193638622</v>
      </c>
      <c r="BV46" s="4">
        <f>SUM(D46:BU46)</f>
        <v>223.130880972245</v>
      </c>
      <c r="BW46" s="66">
        <f>'Glad-base'!BW46*'Households'!$B$3/'Households'!$B$7</f>
        <v>11.9050090609681</v>
      </c>
      <c r="BX46" s="66">
        <f>'Glad-base'!BX46*'Households'!$B$3/'Households'!$B$7</f>
        <v>39.4167678350978</v>
      </c>
      <c r="BY46" s="66">
        <f>'Glad-base'!BY46*'Businesses'!$B$4/'Businesses'!$C$4</f>
        <v>2.11851234392906</v>
      </c>
      <c r="BZ46" s="66">
        <f>'Glad-base'!BZ46*'Households'!$B$3/'Households'!$B$7</f>
        <v>0.715809762945417</v>
      </c>
      <c r="CA46" s="66">
        <f>'Glad-base'!CA46*'Households'!$B$3/'Households'!$B$7</f>
        <v>1.81167516797116</v>
      </c>
      <c r="CB46" s="66">
        <f>'Glad-base'!CB46*'Glad-id-output'!B44/'Glad-id-output'!E44</f>
        <v>-0.222262366511985</v>
      </c>
      <c r="CC46" s="62">
        <f>'Exports'!D47</f>
        <v>427.7</v>
      </c>
      <c r="CD46" s="4">
        <f>SUM(BW46:CC46)</f>
        <v>483.4455118044</v>
      </c>
      <c r="CE46" s="4">
        <f>SUM(CD46,BV46)</f>
        <v>706.576392776645</v>
      </c>
      <c r="CF46" s="67">
        <v>0.0115244250558423</v>
      </c>
      <c r="CG46" s="67">
        <f>'Glad-id-output'!I44</f>
        <v>1</v>
      </c>
      <c r="CH46" s="67"/>
    </row>
    <row r="47" ht="20.05" customHeight="1">
      <c r="A47" t="s" s="58">
        <v>1</v>
      </c>
      <c r="B47" s="59">
        <v>43</v>
      </c>
      <c r="C47" t="s" s="60">
        <v>203</v>
      </c>
      <c r="D47" s="61">
        <f>'Glad70-before-LQ'!D47*$CG47*D$98</f>
        <v>0.0143879014492783</v>
      </c>
      <c r="E47" s="62">
        <f>'Glad70-before-LQ'!E47*$CG47*E$98</f>
        <v>7.397636154577791e-05</v>
      </c>
      <c r="F47" s="62">
        <f>'Glad70-before-LQ'!F47*$CG47*F$98</f>
        <v>1.32067836189211e-05</v>
      </c>
      <c r="G47" s="62">
        <f>'Glad70-before-LQ'!G47*$CG47*G$98</f>
        <v>9.70210778061409e-05</v>
      </c>
      <c r="H47" s="62">
        <f>'Glad70-before-LQ'!H47*$CG47*H$98</f>
        <v>0.000392842552710021</v>
      </c>
      <c r="I47" s="62">
        <f>'Glad70-before-LQ'!I47*$CG47*I$98</f>
        <v>0.0205668132775747</v>
      </c>
      <c r="J47" s="62">
        <f>'Glad70-before-LQ'!J47*$CG47*J$98</f>
        <v>0.246685663888944</v>
      </c>
      <c r="K47" s="63">
        <f>'Glad70-before-LQ'!K47*$CG47*K$98</f>
        <v>0.0215197199425091</v>
      </c>
      <c r="L47" s="62">
        <f>'Glad70-before-LQ'!L47*$CG47*L$98</f>
        <v>0.00264475378750094</v>
      </c>
      <c r="M47" s="62">
        <f>'Glad70-before-LQ'!M47*$CG47*M$98</f>
        <v>0.0165760897451934</v>
      </c>
      <c r="N47" s="62">
        <f>'Glad70-before-LQ'!N47*$CG47*N$98</f>
        <v>0.0059194121393766</v>
      </c>
      <c r="O47" s="62">
        <f>'Glad70-before-LQ'!O47*$CG47*O$98</f>
        <v>0.00178164303137694</v>
      </c>
      <c r="P47" s="62">
        <f>'Glad70-before-LQ'!P47*$CG47*P$98</f>
        <v>0.00218848447745199</v>
      </c>
      <c r="Q47" s="62">
        <f>'Glad70-before-LQ'!Q47*$CG47*Q$98</f>
        <v>0.000931819010483409</v>
      </c>
      <c r="R47" s="62">
        <f>'Glad70-before-LQ'!R47*$CG47*R$98</f>
        <v>0.0347667010141492</v>
      </c>
      <c r="S47" s="62">
        <f>'Glad70-before-LQ'!S47*$CG47*S$98</f>
        <v>0.00202781863011956</v>
      </c>
      <c r="T47" s="62">
        <f>'Glad70-before-LQ'!T47*$CG47*T$98</f>
        <v>0.0143942679371869</v>
      </c>
      <c r="U47" s="62">
        <f>'Glad70-before-LQ'!U47*$CG47*U$98</f>
        <v>0.275702091559956</v>
      </c>
      <c r="V47" s="62">
        <f>'Glad70-before-LQ'!V47*$CG47*V$98</f>
        <v>0.016437115530386</v>
      </c>
      <c r="W47" s="62">
        <f>'Glad70-before-LQ'!W47*$CG47*W$98</f>
        <v>0.0689732175991038</v>
      </c>
      <c r="X47" s="64">
        <f>'Glad70-before-LQ'!X47*$CG47*X$98</f>
        <v>0.00190517044067826</v>
      </c>
      <c r="Y47" s="62">
        <f>'Glad70-before-LQ'!Y47*$CG47*Y$98</f>
        <v>0.15598526419779</v>
      </c>
      <c r="Z47" s="62">
        <f>'Glad70-before-LQ'!Z47*$CG47*Z$98</f>
        <v>0.0195686956485115</v>
      </c>
      <c r="AA47" s="62">
        <f>'Glad70-before-LQ'!AA47*$CG47*AA$98</f>
        <v>0.0240624188850944</v>
      </c>
      <c r="AB47" s="62">
        <f>'Glad70-before-LQ'!AB47*$CG47*AB$98</f>
        <v>0.000595636884094454</v>
      </c>
      <c r="AC47" s="65">
        <f>'Glad70-before-LQ'!AC47*$CG47*AC$98</f>
        <v>0.00708413785399788</v>
      </c>
      <c r="AD47" s="62">
        <f>'Glad70-before-LQ'!AD47*$CG47*AD$98</f>
        <v>0.0246416464850952</v>
      </c>
      <c r="AE47" s="62">
        <f>'Glad70-before-LQ'!AE47*$CG47*AE$98</f>
        <v>0.00729024297029353</v>
      </c>
      <c r="AF47" s="62">
        <f>'Glad70-before-LQ'!AF47*$CG47*AF$98</f>
        <v>0.122560741226551</v>
      </c>
      <c r="AG47" s="62">
        <f>'Glad70-before-LQ'!AG47*$CG47*AG$98</f>
        <v>0.0400532467227977</v>
      </c>
      <c r="AH47" s="62">
        <f>'Glad70-before-LQ'!AH47*$CG47*AH$98</f>
        <v>0.0371914516418505</v>
      </c>
      <c r="AI47" s="62">
        <f>'Glad70-before-LQ'!AI47*$CG47*AI$98</f>
        <v>0.131031977019594</v>
      </c>
      <c r="AJ47" s="62">
        <f>'Glad70-before-LQ'!AJ47*$CG47*AJ$98</f>
        <v>0.424606473765702</v>
      </c>
      <c r="AK47" s="62">
        <f>'Glad70-before-LQ'!AK47*$CG47*AK$98</f>
        <v>1.02185952070217</v>
      </c>
      <c r="AL47" s="62">
        <f>'Glad70-before-LQ'!AL47*$CG47*AL$98</f>
        <v>0.07575565314207371</v>
      </c>
      <c r="AM47" s="62">
        <f>'Glad70-before-LQ'!AM47*$CG47*AM$98</f>
        <v>0.0610625654809736</v>
      </c>
      <c r="AN47" s="62">
        <f>'Glad70-before-LQ'!AN47*$CG47*AN$98</f>
        <v>0.0528876353178019</v>
      </c>
      <c r="AO47" s="62">
        <f>'Glad70-before-LQ'!AO47*$CG47*AO$98</f>
        <v>0.149143357315629</v>
      </c>
      <c r="AP47" s="62">
        <f>'Glad70-before-LQ'!AP47*$CG47*AP$98</f>
        <v>0.0921219867981283</v>
      </c>
      <c r="AQ47" s="62">
        <f>'Glad70-before-LQ'!AQ47*$CG47*AQ$98</f>
        <v>0.00719661776792383</v>
      </c>
      <c r="AR47" s="62">
        <f>'Glad70-before-LQ'!AR47*$CG47*AR$98</f>
        <v>0.10747544525351</v>
      </c>
      <c r="AS47" s="62">
        <f>'Glad70-before-LQ'!AS47*$CG47*AS$98</f>
        <v>0.155983428491594</v>
      </c>
      <c r="AT47" s="62">
        <f>'Glad70-before-LQ'!AT47*$CG47*AT$98</f>
        <v>0.0183642146540397</v>
      </c>
      <c r="AU47" s="62">
        <f>'Glad70-before-LQ'!AU47*$CG47*AU$98</f>
        <v>0.0186433294724082</v>
      </c>
      <c r="AV47" s="62">
        <f>'Glad70-before-LQ'!AV47*$CG47*AV$98</f>
        <v>0.00294006967268173</v>
      </c>
      <c r="AW47" s="62">
        <f>'Glad70-before-LQ'!AW47*$CG47*AW$98</f>
        <v>0.0131097454782319</v>
      </c>
      <c r="AX47" s="62">
        <f>'Glad70-before-LQ'!AX47*$CG47*AX$98</f>
        <v>0.0608787969676172</v>
      </c>
      <c r="AY47" s="62">
        <f>'Glad70-before-LQ'!AY47*$CG47*AY$98</f>
        <v>0.0300788882876757</v>
      </c>
      <c r="AZ47" s="62">
        <f>'Glad70-before-LQ'!AZ47*$CG47*AZ$98</f>
        <v>0.0353516863698059</v>
      </c>
      <c r="BA47" s="62">
        <f>'Glad70-before-LQ'!BA47*$CG47*BA$98</f>
        <v>0.0509612373845174</v>
      </c>
      <c r="BB47" s="62">
        <f>'Glad70-before-LQ'!BB47*$CG47*BB$98</f>
        <v>0.008489660418192361</v>
      </c>
      <c r="BC47" s="62">
        <f>'Glad70-before-LQ'!BC47*$CG47*BC$98</f>
        <v>0.217726427536259</v>
      </c>
      <c r="BD47" s="62">
        <f>'Glad70-before-LQ'!BD47*$CG47*BD$98</f>
        <v>0.0917029020406976</v>
      </c>
      <c r="BE47" s="62">
        <f>'Glad70-before-LQ'!BE47*$CG47*BE$98</f>
        <v>1.38014095205212</v>
      </c>
      <c r="BF47" s="62">
        <f>'Glad70-before-LQ'!BF47*$CG47*BF$98</f>
        <v>0.0414089574201163</v>
      </c>
      <c r="BG47" s="62">
        <f>'Glad70-before-LQ'!BG47*$CG47*BG$98</f>
        <v>0.506967232458858</v>
      </c>
      <c r="BH47" s="62">
        <f>'Glad70-before-LQ'!BH47*$CG47*BH$98</f>
        <v>0.0621188102136365</v>
      </c>
      <c r="BI47" s="62">
        <f>'Glad70-before-LQ'!BI47*$CG47*BI$98</f>
        <v>0.236389979523134</v>
      </c>
      <c r="BJ47" s="62">
        <f>'Glad70-before-LQ'!BJ47*$CG47*BJ$98</f>
        <v>0</v>
      </c>
      <c r="BK47" s="62">
        <f>'Glad70-before-LQ'!BK47*$CG47*BK$98</f>
        <v>0.134388926024985</v>
      </c>
      <c r="BL47" s="62">
        <f>'Glad70-before-LQ'!BL47*$CG47*BL$98</f>
        <v>0.7002088139535489</v>
      </c>
      <c r="BM47" s="62">
        <f>'Glad70-before-LQ'!BM47*$CG47*BM$98</f>
        <v>0.464828979106357</v>
      </c>
      <c r="BN47" s="62">
        <f>'Glad70-before-LQ'!BN47*$CG47*BN$98</f>
        <v>0.191539275685707</v>
      </c>
      <c r="BO47" s="62">
        <f>'Glad70-before-LQ'!BO47*$CG47*BO$98</f>
        <v>0.08052531867436979</v>
      </c>
      <c r="BP47" s="62">
        <f>'Glad70-before-LQ'!BP47*$CG47*BP$98</f>
        <v>0.12841233124558</v>
      </c>
      <c r="BQ47" s="62">
        <f>'Glad70-before-LQ'!BQ47*$CG47*BQ$98</f>
        <v>0.0637081027612541</v>
      </c>
      <c r="BR47" s="62">
        <f>'Glad70-before-LQ'!BR47*$CG47*BR$98</f>
        <v>0.0324801174049074</v>
      </c>
      <c r="BS47" s="62">
        <f>'Glad70-before-LQ'!BS47*$CG47*BS$98</f>
        <v>0.0455414407694774</v>
      </c>
      <c r="BT47" s="62">
        <f>'Glad70-before-LQ'!BT47*$CG47*BT$98</f>
        <v>0.149599573856263</v>
      </c>
      <c r="BU47" s="62">
        <f>'Glad70-before-LQ'!BU47*$CG47*BU$98</f>
        <v>0.276621164949364</v>
      </c>
      <c r="BV47" s="4">
        <f>SUM(D47:BU47)</f>
        <v>8.50927080818993</v>
      </c>
      <c r="BW47" s="66">
        <f>'Glad-base'!BW47*'Households'!$B$3/'Households'!$B$7</f>
        <v>5.78262152678682</v>
      </c>
      <c r="BX47" s="66">
        <f>'Glad-base'!BX47*'Households'!$B$3/'Households'!$B$7</f>
        <v>0.0500022931513903</v>
      </c>
      <c r="BY47" s="66">
        <f>'Glad-base'!BY47*'Businesses'!$B$4/'Businesses'!$C$4</f>
        <v>0.417797394015712</v>
      </c>
      <c r="BZ47" s="66">
        <f>'Glad-base'!BZ47*'Households'!$B$3/'Households'!$B$7</f>
        <v>0.26796792707518</v>
      </c>
      <c r="CA47" s="66">
        <f>'Glad-base'!CA47*'Households'!$B$3/'Households'!$B$7</f>
        <v>0.458313104521112</v>
      </c>
      <c r="CB47" s="66">
        <f>'Glad-base'!CB47*'Glad-id-output'!B45/'Glad-id-output'!E45</f>
        <v>0.06601937151589379</v>
      </c>
      <c r="CC47" s="62">
        <f>'Exports'!D48</f>
        <v>1</v>
      </c>
      <c r="CD47" s="4">
        <f>SUM(BW47:CC47)</f>
        <v>8.04272161706611</v>
      </c>
      <c r="CE47" s="4">
        <f>SUM(CD47,BV47)</f>
        <v>16.551992425256</v>
      </c>
      <c r="CF47" s="67">
        <v>0.0008264425517550969</v>
      </c>
      <c r="CG47" s="67">
        <f>'Glad-id-output'!I45</f>
        <v>0.4</v>
      </c>
      <c r="CH47" s="67">
        <f>(CE47*CG47+CE48*CG48+CE49*CG49+CE50*CG50+CE51*CG51+CE52*CG52)/SUM(CE47,CE48,CE49,CE50,CE51,CE52)</f>
        <v>0.343803279844376</v>
      </c>
    </row>
    <row r="48" ht="20.05" customHeight="1">
      <c r="A48" t="s" s="58">
        <v>1</v>
      </c>
      <c r="B48" s="59">
        <v>44</v>
      </c>
      <c r="C48" t="s" s="60">
        <v>204</v>
      </c>
      <c r="D48" s="61">
        <f>'Glad70-before-LQ'!D48*$CG48*D$98</f>
        <v>0.00014451762578959</v>
      </c>
      <c r="E48" s="62">
        <f>'Glad70-before-LQ'!E48*$CG48*E$98</f>
        <v>1.40118159343327e-05</v>
      </c>
      <c r="F48" s="62">
        <f>'Glad70-before-LQ'!F48*$CG48*F$98</f>
        <v>3.679501903779e-06</v>
      </c>
      <c r="G48" s="62">
        <f>'Glad70-before-LQ'!G48*$CG48*G$98</f>
        <v>9.247321478397789e-06</v>
      </c>
      <c r="H48" s="62">
        <f>'Glad70-before-LQ'!H48*$CG48*H$98</f>
        <v>6.24464724799263e-06</v>
      </c>
      <c r="I48" s="62">
        <f>'Glad70-before-LQ'!I48*$CG48*I$98</f>
        <v>0.000357629072716569</v>
      </c>
      <c r="J48" s="62">
        <f>'Glad70-before-LQ'!J48*$CG48*J$98</f>
        <v>0.034280109809343</v>
      </c>
      <c r="K48" s="63">
        <f>'Glad70-before-LQ'!K48*$CG48*K$98</f>
        <v>0.000503271331351578</v>
      </c>
      <c r="L48" s="62">
        <f>'Glad70-before-LQ'!L48*$CG48*L$98</f>
        <v>2.97987242456748e-05</v>
      </c>
      <c r="M48" s="62">
        <f>'Glad70-before-LQ'!M48*$CG48*M$98</f>
        <v>8.736836792964801e-05</v>
      </c>
      <c r="N48" s="62">
        <f>'Glad70-before-LQ'!N48*$CG48*N$98</f>
        <v>0.000495286694600441</v>
      </c>
      <c r="O48" s="62">
        <f>'Glad70-before-LQ'!O48*$CG48*O$98</f>
        <v>0.000111651516962349</v>
      </c>
      <c r="P48" s="62">
        <f>'Glad70-before-LQ'!P48*$CG48*P$98</f>
        <v>1.17991685412455e-05</v>
      </c>
      <c r="Q48" s="62">
        <f>'Glad70-before-LQ'!Q48*$CG48*Q$98</f>
        <v>2.54052430808834e-05</v>
      </c>
      <c r="R48" s="62">
        <f>'Glad70-before-LQ'!R48*$CG48*R$98</f>
        <v>1.68955582379469e-05</v>
      </c>
      <c r="S48" s="62">
        <f>'Glad70-before-LQ'!S48*$CG48*S$98</f>
        <v>7.07355007505822e-06</v>
      </c>
      <c r="T48" s="62">
        <f>'Glad70-before-LQ'!T48*$CG48*T$98</f>
        <v>0.000216061333603442</v>
      </c>
      <c r="U48" s="62">
        <f>'Glad70-before-LQ'!U48*$CG48*U$98</f>
        <v>0.00131875591139838</v>
      </c>
      <c r="V48" s="62">
        <f>'Glad70-before-LQ'!V48*$CG48*V$98</f>
        <v>2.4377721277317e-05</v>
      </c>
      <c r="W48" s="62">
        <f>'Glad70-before-LQ'!W48*$CG48*W$98</f>
        <v>0.000707120706463851</v>
      </c>
      <c r="X48" s="64">
        <f>'Glad70-before-LQ'!X48*$CG48*X$98</f>
        <v>0.000433092079115334</v>
      </c>
      <c r="Y48" s="62">
        <f>'Glad70-before-LQ'!Y48*$CG48*Y$98</f>
        <v>0.000466263632664174</v>
      </c>
      <c r="Z48" s="62">
        <f>'Glad70-before-LQ'!Z48*$CG48*Z$98</f>
        <v>0.0007770882728982879</v>
      </c>
      <c r="AA48" s="62">
        <f>'Glad70-before-LQ'!AA48*$CG48*AA$98</f>
        <v>0.000101430075519514</v>
      </c>
      <c r="AB48" s="62">
        <f>'Glad70-before-LQ'!AB48*$CG48*AB$98</f>
        <v>5.70374097387602e-06</v>
      </c>
      <c r="AC48" s="65">
        <f>'Glad70-before-LQ'!AC48*$CG48*AC$98</f>
        <v>0.000365209458767604</v>
      </c>
      <c r="AD48" s="62">
        <f>'Glad70-before-LQ'!AD48*$CG48*AD$98</f>
        <v>2.06798269972089e-05</v>
      </c>
      <c r="AE48" s="62">
        <f>'Glad70-before-LQ'!AE48*$CG48*AE$98</f>
        <v>2.87845022807029e-05</v>
      </c>
      <c r="AF48" s="62">
        <f>'Glad70-before-LQ'!AF48*$CG48*AF$98</f>
        <v>2.78821389698497e-05</v>
      </c>
      <c r="AG48" s="62">
        <f>'Glad70-before-LQ'!AG48*$CG48*AG$98</f>
        <v>0.000241542658051172</v>
      </c>
      <c r="AH48" s="62">
        <f>'Glad70-before-LQ'!AH48*$CG48*AH$98</f>
        <v>0.000101528077733232</v>
      </c>
      <c r="AI48" s="62">
        <f>'Glad70-before-LQ'!AI48*$CG48*AI$98</f>
        <v>0.0162683216419662</v>
      </c>
      <c r="AJ48" s="62">
        <f>'Glad70-before-LQ'!AJ48*$CG48*AJ$98</f>
        <v>0.00289853166474819</v>
      </c>
      <c r="AK48" s="62">
        <f>'Glad70-before-LQ'!AK48*$CG48*AK$98</f>
        <v>0.0127089091233297</v>
      </c>
      <c r="AL48" s="62">
        <f>'Glad70-before-LQ'!AL48*$CG48*AL$98</f>
        <v>0.00559483067973571</v>
      </c>
      <c r="AM48" s="62">
        <f>'Glad70-before-LQ'!AM48*$CG48*AM$98</f>
        <v>0.0114729413462612</v>
      </c>
      <c r="AN48" s="62">
        <f>'Glad70-before-LQ'!AN48*$CG48*AN$98</f>
        <v>0.00143932092268416</v>
      </c>
      <c r="AO48" s="62">
        <f>'Glad70-before-LQ'!AO48*$CG48*AO$98</f>
        <v>9.29554214627141e-05</v>
      </c>
      <c r="AP48" s="62">
        <f>'Glad70-before-LQ'!AP48*$CG48*AP$98</f>
        <v>0.0775096895052113</v>
      </c>
      <c r="AQ48" s="62">
        <f>'Glad70-before-LQ'!AQ48*$CG48*AQ$98</f>
        <v>0.00159716755685061</v>
      </c>
      <c r="AR48" s="62">
        <f>'Glad70-before-LQ'!AR48*$CG48*AR$98</f>
        <v>5.84615092007712e-05</v>
      </c>
      <c r="AS48" s="62">
        <f>'Glad70-before-LQ'!AS48*$CG48*AS$98</f>
        <v>0.00238574544810728</v>
      </c>
      <c r="AT48" s="62">
        <f>'Glad70-before-LQ'!AT48*$CG48*AT$98</f>
        <v>6.34740937449984e-05</v>
      </c>
      <c r="AU48" s="62">
        <f>'Glad70-before-LQ'!AU48*$CG48*AU$98</f>
        <v>0.498855348905924</v>
      </c>
      <c r="AV48" s="62">
        <f>'Glad70-before-LQ'!AV48*$CG48*AV$98</f>
        <v>0.385991107435221</v>
      </c>
      <c r="AW48" s="62">
        <f>'Glad70-before-LQ'!AW48*$CG48*AW$98</f>
        <v>7.2262310068952e-06</v>
      </c>
      <c r="AX48" s="62">
        <f>'Glad70-before-LQ'!AX48*$CG48*AX$98</f>
        <v>0.0453551866753267</v>
      </c>
      <c r="AY48" s="62">
        <f>'Glad70-before-LQ'!AY48*$CG48*AY$98</f>
        <v>0.0060437583263988</v>
      </c>
      <c r="AZ48" s="62">
        <f>'Glad70-before-LQ'!AZ48*$CG48*AZ$98</f>
        <v>0.00196341453162098</v>
      </c>
      <c r="BA48" s="62">
        <f>'Glad70-before-LQ'!BA48*$CG48*BA$98</f>
        <v>0.00402510350635132</v>
      </c>
      <c r="BB48" s="62">
        <f>'Glad70-before-LQ'!BB48*$CG48*BB$98</f>
        <v>0.000162963614309244</v>
      </c>
      <c r="BC48" s="62">
        <f>'Glad70-before-LQ'!BC48*$CG48*BC$98</f>
        <v>0.08762147585056</v>
      </c>
      <c r="BD48" s="62">
        <f>'Glad70-before-LQ'!BD48*$CG48*BD$98</f>
        <v>0.0237490290896681</v>
      </c>
      <c r="BE48" s="62">
        <f>'Glad70-before-LQ'!BE48*$CG48*BE$98</f>
        <v>0.290040335410144</v>
      </c>
      <c r="BF48" s="62">
        <f>'Glad70-before-LQ'!BF48*$CG48*BF$98</f>
        <v>0.000276809569769941</v>
      </c>
      <c r="BG48" s="62">
        <f>'Glad70-before-LQ'!BG48*$CG48*BG$98</f>
        <v>0.216845940496109</v>
      </c>
      <c r="BH48" s="62">
        <f>'Glad70-before-LQ'!BH48*$CG48*BH$98</f>
        <v>0.000635163343838933</v>
      </c>
      <c r="BI48" s="62">
        <f>'Glad70-before-LQ'!BI48*$CG48*BI$98</f>
        <v>0.00806318847908234</v>
      </c>
      <c r="BJ48" s="62">
        <f>'Glad70-before-LQ'!BJ48*$CG48*BJ$98</f>
        <v>0</v>
      </c>
      <c r="BK48" s="62">
        <f>'Glad70-before-LQ'!BK48*$CG48*BK$98</f>
        <v>0.0331773513445023</v>
      </c>
      <c r="BL48" s="62">
        <f>'Glad70-before-LQ'!BL48*$CG48*BL$98</f>
        <v>0.0324185158088382</v>
      </c>
      <c r="BM48" s="62">
        <f>'Glad70-before-LQ'!BM48*$CG48*BM$98</f>
        <v>0.0217892744644996</v>
      </c>
      <c r="BN48" s="62">
        <f>'Glad70-before-LQ'!BN48*$CG48*BN$98</f>
        <v>0.00240202412518536</v>
      </c>
      <c r="BO48" s="62">
        <f>'Glad70-before-LQ'!BO48*$CG48*BO$98</f>
        <v>0.00389383714190991</v>
      </c>
      <c r="BP48" s="62">
        <f>'Glad70-before-LQ'!BP48*$CG48*BP$98</f>
        <v>0.00669586869760419</v>
      </c>
      <c r="BQ48" s="62">
        <f>'Glad70-before-LQ'!BQ48*$CG48*BQ$98</f>
        <v>0.063471688016196</v>
      </c>
      <c r="BR48" s="62">
        <f>'Glad70-before-LQ'!BR48*$CG48*BR$98</f>
        <v>0.000547716636033877</v>
      </c>
      <c r="BS48" s="62">
        <f>'Glad70-before-LQ'!BS48*$CG48*BS$98</f>
        <v>0.0238054204301788</v>
      </c>
      <c r="BT48" s="62">
        <f>'Glad70-before-LQ'!BT48*$CG48*BT$98</f>
        <v>0.00392395540935171</v>
      </c>
      <c r="BU48" s="62">
        <f>'Glad70-before-LQ'!BU48*$CG48*BU$98</f>
        <v>0.0107324272321666</v>
      </c>
      <c r="BV48" s="4">
        <f>SUM(D48:BU48)</f>
        <v>1.94552398977125</v>
      </c>
      <c r="BW48" s="66">
        <f>'Glad-base'!BW48*'Households'!$B$3/'Households'!$B$7</f>
        <v>3.5070519015139</v>
      </c>
      <c r="BX48" s="66">
        <f>'Glad-base'!BX48*'Households'!$B$3/'Households'!$B$7</f>
        <v>1.1006379915757</v>
      </c>
      <c r="BY48" s="66">
        <f>'Glad-base'!BY48*'Businesses'!$B$4/'Businesses'!$C$4</f>
        <v>1.61938809008465</v>
      </c>
      <c r="BZ48" s="66">
        <f>'Glad-base'!BZ48*'Households'!$B$3/'Households'!$B$7</f>
        <v>0.00481975711637487</v>
      </c>
      <c r="CA48" s="66">
        <f>'Glad-base'!CA48*'Households'!$B$3/'Households'!$B$7</f>
        <v>1.30627747881565</v>
      </c>
      <c r="CB48" s="66">
        <f>'Glad-base'!CB48*'Glad-id-output'!B46/'Glad-id-output'!E46</f>
        <v>0.00187487690348079</v>
      </c>
      <c r="CC48" s="62">
        <f>'Exports'!D49</f>
        <v>0.5</v>
      </c>
      <c r="CD48" s="4">
        <f>SUM(BW48:CC48)</f>
        <v>8.040050096009759</v>
      </c>
      <c r="CE48" s="4">
        <f>SUM(CD48,BV48)</f>
        <v>9.98557408578101</v>
      </c>
      <c r="CF48" s="67">
        <v>0.000913371122658347</v>
      </c>
      <c r="CG48" s="67">
        <f>'Glad-id-output'!I46</f>
        <v>0.2</v>
      </c>
      <c r="CH48" s="67"/>
    </row>
    <row r="49" ht="20.05" customHeight="1">
      <c r="A49" t="s" s="58">
        <v>1</v>
      </c>
      <c r="B49" s="59">
        <v>45</v>
      </c>
      <c r="C49" t="s" s="60">
        <v>205</v>
      </c>
      <c r="D49" s="61">
        <f>'Glad70-before-LQ'!D49*$CG49*D$98</f>
        <v>0.00088868793894506</v>
      </c>
      <c r="E49" s="62">
        <f>'Glad70-before-LQ'!E49*$CG49*E$98</f>
        <v>0.00995034795431326</v>
      </c>
      <c r="F49" s="62">
        <f>'Glad70-before-LQ'!F49*$CG49*F$98</f>
        <v>0</v>
      </c>
      <c r="G49" s="62">
        <f>'Glad70-before-LQ'!G49*$CG49*G$98</f>
        <v>0.0064177421696308</v>
      </c>
      <c r="H49" s="62">
        <f>'Glad70-before-LQ'!H49*$CG49*H$98</f>
        <v>0.00203358537039418</v>
      </c>
      <c r="I49" s="62">
        <f>'Glad70-before-LQ'!I49*$CG49*I$98</f>
        <v>0.00906523661698478</v>
      </c>
      <c r="J49" s="62">
        <f>'Glad70-before-LQ'!J49*$CG49*J$98</f>
        <v>0.158433184099677</v>
      </c>
      <c r="K49" s="63">
        <f>'Glad70-before-LQ'!K49*$CG49*K$98</f>
        <v>0.0507869900207512</v>
      </c>
      <c r="L49" s="62">
        <f>'Glad70-before-LQ'!L49*$CG49*L$98</f>
        <v>0.00461771015823814</v>
      </c>
      <c r="M49" s="62">
        <f>'Glad70-before-LQ'!M49*$CG49*M$98</f>
        <v>0.0074187871491224</v>
      </c>
      <c r="N49" s="62">
        <f>'Glad70-before-LQ'!N49*$CG49*N$98</f>
        <v>0.015846608109213</v>
      </c>
      <c r="O49" s="62">
        <f>'Glad70-before-LQ'!O49*$CG49*O$98</f>
        <v>0.009630297149764161</v>
      </c>
      <c r="P49" s="62">
        <f>'Glad70-before-LQ'!P49*$CG49*P$98</f>
        <v>0.00028207988941495</v>
      </c>
      <c r="Q49" s="62">
        <f>'Glad70-before-LQ'!Q49*$CG49*Q$98</f>
        <v>0.00144128539124979</v>
      </c>
      <c r="R49" s="62">
        <f>'Glad70-before-LQ'!R49*$CG49*R$98</f>
        <v>0.000792269517373492</v>
      </c>
      <c r="S49" s="62">
        <f>'Glad70-before-LQ'!S49*$CG49*S$98</f>
        <v>0.000374450246984086</v>
      </c>
      <c r="T49" s="62">
        <f>'Glad70-before-LQ'!T49*$CG49*T$98</f>
        <v>0.000303086037415939</v>
      </c>
      <c r="U49" s="62">
        <f>'Glad70-before-LQ'!U49*$CG49*U$98</f>
        <v>0.34073555289025</v>
      </c>
      <c r="V49" s="62">
        <f>'Glad70-before-LQ'!V49*$CG49*V$98</f>
        <v>0.00693458778508678</v>
      </c>
      <c r="W49" s="62">
        <f>'Glad70-before-LQ'!W49*$CG49*W$98</f>
        <v>0.0362893420198243</v>
      </c>
      <c r="X49" s="64">
        <f>'Glad70-before-LQ'!X49*$CG49*X$98</f>
        <v>0.000649829890806212</v>
      </c>
      <c r="Y49" s="62">
        <f>'Glad70-before-LQ'!Y49*$CG49*Y$98</f>
        <v>0.0265822384239587</v>
      </c>
      <c r="Z49" s="62">
        <f>'Glad70-before-LQ'!Z49*$CG49*Z$98</f>
        <v>0.07775075651318671</v>
      </c>
      <c r="AA49" s="62">
        <f>'Glad70-before-LQ'!AA49*$CG49*AA$98</f>
        <v>0.0125862522974547</v>
      </c>
      <c r="AB49" s="62">
        <f>'Glad70-before-LQ'!AB49*$CG49*AB$98</f>
        <v>0.000151247205631887</v>
      </c>
      <c r="AC49" s="65">
        <f>'Glad70-before-LQ'!AC49*$CG49*AC$98</f>
        <v>0.0231323166285532</v>
      </c>
      <c r="AD49" s="62">
        <f>'Glad70-before-LQ'!AD49*$CG49*AD$98</f>
        <v>0.0120533848783732</v>
      </c>
      <c r="AE49" s="62">
        <f>'Glad70-before-LQ'!AE49*$CG49*AE$98</f>
        <v>0.0141365180026575</v>
      </c>
      <c r="AF49" s="62">
        <f>'Glad70-before-LQ'!AF49*$CG49*AF$98</f>
        <v>0.0545642794340899</v>
      </c>
      <c r="AG49" s="62">
        <f>'Glad70-before-LQ'!AG49*$CG49*AG$98</f>
        <v>0.0244797951682716</v>
      </c>
      <c r="AH49" s="62">
        <f>'Glad70-before-LQ'!AH49*$CG49*AH$98</f>
        <v>0.0201766873941833</v>
      </c>
      <c r="AI49" s="62">
        <f>'Glad70-before-LQ'!AI49*$CG49*AI$98</f>
        <v>0.3071371183108</v>
      </c>
      <c r="AJ49" s="62">
        <f>'Glad70-before-LQ'!AJ49*$CG49*AJ$98</f>
        <v>0.227163444782602</v>
      </c>
      <c r="AK49" s="62">
        <f>'Glad70-before-LQ'!AK49*$CG49*AK$98</f>
        <v>0.935450029244811</v>
      </c>
      <c r="AL49" s="62">
        <f>'Glad70-before-LQ'!AL49*$CG49*AL$98</f>
        <v>0.591597701129487</v>
      </c>
      <c r="AM49" s="62">
        <f>'Glad70-before-LQ'!AM49*$CG49*AM$98</f>
        <v>0.999045177523224</v>
      </c>
      <c r="AN49" s="62">
        <f>'Glad70-before-LQ'!AN49*$CG49*AN$98</f>
        <v>0.0667935821806569</v>
      </c>
      <c r="AO49" s="62">
        <f>'Glad70-before-LQ'!AO49*$CG49*AO$98</f>
        <v>0.000647741236590325</v>
      </c>
      <c r="AP49" s="62">
        <f>'Glad70-before-LQ'!AP49*$CG49*AP$98</f>
        <v>0.0248170515364365</v>
      </c>
      <c r="AQ49" s="62">
        <f>'Glad70-before-LQ'!AQ49*$CG49*AQ$98</f>
        <v>0.176091212187891</v>
      </c>
      <c r="AR49" s="62">
        <f>'Glad70-before-LQ'!AR49*$CG49*AR$98</f>
        <v>0.0142940000505781</v>
      </c>
      <c r="AS49" s="62">
        <f>'Glad70-before-LQ'!AS49*$CG49*AS$98</f>
        <v>0.261933010817427</v>
      </c>
      <c r="AT49" s="62">
        <f>'Glad70-before-LQ'!AT49*$CG49*AT$98</f>
        <v>0.000164019094591523</v>
      </c>
      <c r="AU49" s="62">
        <f>'Glad70-before-LQ'!AU49*$CG49*AU$98</f>
        <v>0.0635249140855898</v>
      </c>
      <c r="AV49" s="62">
        <f>'Glad70-before-LQ'!AV49*$CG49*AV$98</f>
        <v>0.0184874901902752</v>
      </c>
      <c r="AW49" s="62">
        <f>'Glad70-before-LQ'!AW49*$CG49*AW$98</f>
        <v>0.0337724918623474</v>
      </c>
      <c r="AX49" s="62">
        <f>'Glad70-before-LQ'!AX49*$CG49*AX$98</f>
        <v>0.455363293015434</v>
      </c>
      <c r="AY49" s="62">
        <f>'Glad70-before-LQ'!AY49*$CG49*AY$98</f>
        <v>0.009203854056006299</v>
      </c>
      <c r="AZ49" s="62">
        <f>'Glad70-before-LQ'!AZ49*$CG49*AZ$98</f>
        <v>0.199241420105107</v>
      </c>
      <c r="BA49" s="62">
        <f>'Glad70-before-LQ'!BA49*$CG49*BA$98</f>
        <v>0.0809825463876248</v>
      </c>
      <c r="BB49" s="62">
        <f>'Glad70-before-LQ'!BB49*$CG49*BB$98</f>
        <v>0.0113198396062716</v>
      </c>
      <c r="BC49" s="62">
        <f>'Glad70-before-LQ'!BC49*$CG49*BC$98</f>
        <v>0.395612530134968</v>
      </c>
      <c r="BD49" s="62">
        <f>'Glad70-before-LQ'!BD49*$CG49*BD$98</f>
        <v>0.316201788603769</v>
      </c>
      <c r="BE49" s="62">
        <f>'Glad70-before-LQ'!BE49*$CG49*BE$98</f>
        <v>0.90940384504461</v>
      </c>
      <c r="BF49" s="62">
        <f>'Glad70-before-LQ'!BF49*$CG49*BF$98</f>
        <v>0.00174508958952815</v>
      </c>
      <c r="BG49" s="62">
        <f>'Glad70-before-LQ'!BG49*$CG49*BG$98</f>
        <v>0.422060695531528</v>
      </c>
      <c r="BH49" s="62">
        <f>'Glad70-before-LQ'!BH49*$CG49*BH$98</f>
        <v>0.218991698156707</v>
      </c>
      <c r="BI49" s="62">
        <f>'Glad70-before-LQ'!BI49*$CG49*BI$98</f>
        <v>0.0544055132298159</v>
      </c>
      <c r="BJ49" s="62">
        <f>'Glad70-before-LQ'!BJ49*$CG49*BJ$98</f>
        <v>0</v>
      </c>
      <c r="BK49" s="62">
        <f>'Glad70-before-LQ'!BK49*$CG49*BK$98</f>
        <v>0.126981378679182</v>
      </c>
      <c r="BL49" s="62">
        <f>'Glad70-before-LQ'!BL49*$CG49*BL$98</f>
        <v>0.0736887164778048</v>
      </c>
      <c r="BM49" s="62">
        <f>'Glad70-before-LQ'!BM49*$CG49*BM$98</f>
        <v>0.0556738283156371</v>
      </c>
      <c r="BN49" s="62">
        <f>'Glad70-before-LQ'!BN49*$CG49*BN$98</f>
        <v>0.00624041796303068</v>
      </c>
      <c r="BO49" s="62">
        <f>'Glad70-before-LQ'!BO49*$CG49*BO$98</f>
        <v>0.327856507968371</v>
      </c>
      <c r="BP49" s="62">
        <f>'Glad70-before-LQ'!BP49*$CG49*BP$98</f>
        <v>0.292284109941281</v>
      </c>
      <c r="BQ49" s="62">
        <f>'Glad70-before-LQ'!BQ49*$CG49*BQ$98</f>
        <v>0.0816104930265532</v>
      </c>
      <c r="BR49" s="62">
        <f>'Glad70-before-LQ'!BR49*$CG49*BR$98</f>
        <v>0.09874615706721129</v>
      </c>
      <c r="BS49" s="62">
        <f>'Glad70-before-LQ'!BS49*$CG49*BS$98</f>
        <v>0.2325393597297</v>
      </c>
      <c r="BT49" s="62">
        <f>'Glad70-before-LQ'!BT49*$CG49*BT$98</f>
        <v>0.0961038760097689</v>
      </c>
      <c r="BU49" s="62">
        <f>'Glad70-before-LQ'!BU49*$CG49*BU$98</f>
        <v>0.0913929864318395</v>
      </c>
      <c r="BV49" s="4">
        <f>SUM(D49:BU49)</f>
        <v>9.20707406565686</v>
      </c>
      <c r="BW49" s="66">
        <f>'Glad-base'!BW49*'Households'!$B$3/'Households'!$B$7</f>
        <v>6.28630644670443</v>
      </c>
      <c r="BX49" s="66">
        <f>'Glad-base'!BX49*'Households'!$B$3/'Households'!$B$7</f>
        <v>2.07832112499485</v>
      </c>
      <c r="BY49" s="66">
        <f>'Glad-base'!BY49*'Businesses'!$B$4/'Businesses'!$C$4</f>
        <v>0.521953974834986</v>
      </c>
      <c r="BZ49" s="66">
        <f>'Glad-base'!BZ49*'Households'!$B$3/'Households'!$B$7</f>
        <v>0.0024454057569516</v>
      </c>
      <c r="CA49" s="66">
        <f>'Glad-base'!CA49*'Households'!$B$3/'Households'!$B$7</f>
        <v>0.0420543512564367</v>
      </c>
      <c r="CB49" s="66">
        <f>'Glad-base'!CB49*'Glad-id-output'!B47/'Glad-id-output'!E47</f>
        <v>0</v>
      </c>
      <c r="CC49" s="62">
        <f>'Exports'!D50</f>
        <v>0.3</v>
      </c>
      <c r="CD49" s="4">
        <f>SUM(BW49:CC49)</f>
        <v>9.231081303547651</v>
      </c>
      <c r="CE49" s="4">
        <f>SUM(CD49,BV49)</f>
        <v>18.4381553692045</v>
      </c>
      <c r="CF49" s="67">
        <v>0.000475695092606537</v>
      </c>
      <c r="CG49" s="67">
        <f>'Glad-id-output'!I47</f>
        <v>0.4</v>
      </c>
      <c r="CH49" s="67"/>
    </row>
    <row r="50" ht="20.05" customHeight="1">
      <c r="A50" t="s" s="58">
        <v>1</v>
      </c>
      <c r="B50" s="59">
        <v>46</v>
      </c>
      <c r="C50" t="s" s="60">
        <v>134</v>
      </c>
      <c r="D50" s="61">
        <f>'Glad70-before-LQ'!D50*$CG50*D$98</f>
        <v>0.0233091739861262</v>
      </c>
      <c r="E50" s="62">
        <f>'Glad70-before-LQ'!E50*$CG50*E$98</f>
        <v>0.000438208243494695</v>
      </c>
      <c r="F50" s="62">
        <f>'Glad70-before-LQ'!F50*$CG50*F$98</f>
        <v>7.58897267654421e-06</v>
      </c>
      <c r="G50" s="62">
        <f>'Glad70-before-LQ'!G50*$CG50*G$98</f>
        <v>0.000654033234398376</v>
      </c>
      <c r="H50" s="62">
        <f>'Glad70-before-LQ'!H50*$CG50*H$98</f>
        <v>0.000851128730421002</v>
      </c>
      <c r="I50" s="62">
        <f>'Glad70-before-LQ'!I50*$CG50*I$98</f>
        <v>0.1724256192792</v>
      </c>
      <c r="J50" s="62">
        <f>'Glad70-before-LQ'!J50*$CG50*J$98</f>
        <v>1.72444796821877</v>
      </c>
      <c r="K50" s="63">
        <f>'Glad70-before-LQ'!K50*$CG50*K$98</f>
        <v>0.0872898856824092</v>
      </c>
      <c r="L50" s="62">
        <f>'Glad70-before-LQ'!L50*$CG50*L$98</f>
        <v>0.00773971157645907</v>
      </c>
      <c r="M50" s="62">
        <f>'Glad70-before-LQ'!M50*$CG50*M$98</f>
        <v>0.0147776468564126</v>
      </c>
      <c r="N50" s="62">
        <f>'Glad70-before-LQ'!N50*$CG50*N$98</f>
        <v>0.0189843483353731</v>
      </c>
      <c r="O50" s="62">
        <f>'Glad70-before-LQ'!O50*$CG50*O$98</f>
        <v>0.0247140097297279</v>
      </c>
      <c r="P50" s="62">
        <f>'Glad70-before-LQ'!P50*$CG50*P$98</f>
        <v>0.00555104123253665</v>
      </c>
      <c r="Q50" s="62">
        <f>'Glad70-before-LQ'!Q50*$CG50*Q$98</f>
        <v>0.00559483136476149</v>
      </c>
      <c r="R50" s="62">
        <f>'Glad70-before-LQ'!R50*$CG50*R$98</f>
        <v>0.121174934752556</v>
      </c>
      <c r="S50" s="62">
        <f>'Glad70-before-LQ'!S50*$CG50*S$98</f>
        <v>0.00793225539115926</v>
      </c>
      <c r="T50" s="62">
        <f>'Glad70-before-LQ'!T50*$CG50*T$98</f>
        <v>0.126825888588685</v>
      </c>
      <c r="U50" s="62">
        <f>'Glad70-before-LQ'!U50*$CG50*U$98</f>
        <v>0.823283283398802</v>
      </c>
      <c r="V50" s="62">
        <f>'Glad70-before-LQ'!V50*$CG50*V$98</f>
        <v>0.0445046923961533</v>
      </c>
      <c r="W50" s="62">
        <f>'Glad70-before-LQ'!W50*$CG50*W$98</f>
        <v>0.68834929569023</v>
      </c>
      <c r="X50" s="64">
        <f>'Glad70-before-LQ'!X50*$CG50*X$98</f>
        <v>0.000852163657656598</v>
      </c>
      <c r="Y50" s="62">
        <f>'Glad70-before-LQ'!Y50*$CG50*Y$98</f>
        <v>0.230339829086593</v>
      </c>
      <c r="Z50" s="62">
        <f>'Glad70-before-LQ'!Z50*$CG50*Z$98</f>
        <v>0.162824778993233</v>
      </c>
      <c r="AA50" s="62">
        <f>'Glad70-before-LQ'!AA50*$CG50*AA$98</f>
        <v>0.0810398305422266</v>
      </c>
      <c r="AB50" s="62">
        <f>'Glad70-before-LQ'!AB50*$CG50*AB$98</f>
        <v>0.00101517959190466</v>
      </c>
      <c r="AC50" s="65">
        <f>'Glad70-before-LQ'!AC50*$CG50*AC$98</f>
        <v>0.5888391385831711</v>
      </c>
      <c r="AD50" s="62">
        <f>'Glad70-before-LQ'!AD50*$CG50*AD$98</f>
        <v>0.044399044357034</v>
      </c>
      <c r="AE50" s="62">
        <f>'Glad70-before-LQ'!AE50*$CG50*AE$98</f>
        <v>0.0342104865918163</v>
      </c>
      <c r="AF50" s="62">
        <f>'Glad70-before-LQ'!AF50*$CG50*AF$98</f>
        <v>0.235168777732186</v>
      </c>
      <c r="AG50" s="62">
        <f>'Glad70-before-LQ'!AG50*$CG50*AG$98</f>
        <v>0.28721337301507</v>
      </c>
      <c r="AH50" s="62">
        <f>'Glad70-before-LQ'!AH50*$CG50*AH$98</f>
        <v>0.142180295245362</v>
      </c>
      <c r="AI50" s="62">
        <f>'Glad70-before-LQ'!AI50*$CG50*AI$98</f>
        <v>0.283059864553449</v>
      </c>
      <c r="AJ50" s="62">
        <f>'Glad70-before-LQ'!AJ50*$CG50*AJ$98</f>
        <v>0.917101617958321</v>
      </c>
      <c r="AK50" s="62">
        <f>'Glad70-before-LQ'!AK50*$CG50*AK$98</f>
        <v>2.2020944110092</v>
      </c>
      <c r="AL50" s="62">
        <f>'Glad70-before-LQ'!AL50*$CG50*AL$98</f>
        <v>0.231497595339511</v>
      </c>
      <c r="AM50" s="62">
        <f>'Glad70-before-LQ'!AM50*$CG50*AM$98</f>
        <v>0.096765804103725</v>
      </c>
      <c r="AN50" s="62">
        <f>'Glad70-before-LQ'!AN50*$CG50*AN$98</f>
        <v>0.450580136036537</v>
      </c>
      <c r="AO50" s="62">
        <f>'Glad70-before-LQ'!AO50*$CG50*AO$98</f>
        <v>0.09133727384500349</v>
      </c>
      <c r="AP50" s="62">
        <f>'Glad70-before-LQ'!AP50*$CG50*AP$98</f>
        <v>0.194982051391417</v>
      </c>
      <c r="AQ50" s="62">
        <f>'Glad70-before-LQ'!AQ50*$CG50*AQ$98</f>
        <v>0.0144821216936644</v>
      </c>
      <c r="AR50" s="62">
        <f>'Glad70-before-LQ'!AR50*$CG50*AR$98</f>
        <v>0.128259538474443</v>
      </c>
      <c r="AS50" s="62">
        <f>'Glad70-before-LQ'!AS50*$CG50*AS$98</f>
        <v>1.31152428145668</v>
      </c>
      <c r="AT50" s="62">
        <f>'Glad70-before-LQ'!AT50*$CG50*AT$98</f>
        <v>0.0534740661418172</v>
      </c>
      <c r="AU50" s="62">
        <f>'Glad70-before-LQ'!AU50*$CG50*AU$98</f>
        <v>0.0671621752783424</v>
      </c>
      <c r="AV50" s="62">
        <f>'Glad70-before-LQ'!AV50*$CG50*AV$98</f>
        <v>0.00757906724358438</v>
      </c>
      <c r="AW50" s="62">
        <f>'Glad70-before-LQ'!AW50*$CG50*AW$98</f>
        <v>0.273849417675515</v>
      </c>
      <c r="AX50" s="62">
        <f>'Glad70-before-LQ'!AX50*$CG50*AX$98</f>
        <v>0.458731116608111</v>
      </c>
      <c r="AY50" s="62">
        <f>'Glad70-before-LQ'!AY50*$CG50*AY$98</f>
        <v>0.105192067778044</v>
      </c>
      <c r="AZ50" s="62">
        <f>'Glad70-before-LQ'!AZ50*$CG50*AZ$98</f>
        <v>0.536244977977602</v>
      </c>
      <c r="BA50" s="62">
        <f>'Glad70-before-LQ'!BA50*$CG50*BA$98</f>
        <v>0.371652872496407</v>
      </c>
      <c r="BB50" s="62">
        <f>'Glad70-before-LQ'!BB50*$CG50*BB$98</f>
        <v>0.327240105395955</v>
      </c>
      <c r="BC50" s="62">
        <f>'Glad70-before-LQ'!BC50*$CG50*BC$98</f>
        <v>0.322692301657952</v>
      </c>
      <c r="BD50" s="62">
        <f>'Glad70-before-LQ'!BD50*$CG50*BD$98</f>
        <v>0.188623863494617</v>
      </c>
      <c r="BE50" s="62">
        <f>'Glad70-before-LQ'!BE50*$CG50*BE$98</f>
        <v>2.15982111517567</v>
      </c>
      <c r="BF50" s="62">
        <f>'Glad70-before-LQ'!BF50*$CG50*BF$98</f>
        <v>0.136356602196169</v>
      </c>
      <c r="BG50" s="62">
        <f>'Glad70-before-LQ'!BG50*$CG50*BG$98</f>
        <v>0.543094598084531</v>
      </c>
      <c r="BH50" s="62">
        <f>'Glad70-before-LQ'!BH50*$CG50*BH$98</f>
        <v>0.104781786278869</v>
      </c>
      <c r="BI50" s="62">
        <f>'Glad70-before-LQ'!BI50*$CG50*BI$98</f>
        <v>0.641223252375506</v>
      </c>
      <c r="BJ50" s="62">
        <f>'Glad70-before-LQ'!BJ50*$CG50*BJ$98</f>
        <v>0</v>
      </c>
      <c r="BK50" s="62">
        <f>'Glad70-before-LQ'!BK50*$CG50*BK$98</f>
        <v>0.226026766484192</v>
      </c>
      <c r="BL50" s="62">
        <f>'Glad70-before-LQ'!BL50*$CG50*BL$98</f>
        <v>0.577010212121313</v>
      </c>
      <c r="BM50" s="62">
        <f>'Glad70-before-LQ'!BM50*$CG50*BM$98</f>
        <v>0.520828981311137</v>
      </c>
      <c r="BN50" s="62">
        <f>'Glad70-before-LQ'!BN50*$CG50*BN$98</f>
        <v>0.42367171848666</v>
      </c>
      <c r="BO50" s="62">
        <f>'Glad70-before-LQ'!BO50*$CG50*BO$98</f>
        <v>0.311158493420961</v>
      </c>
      <c r="BP50" s="62">
        <f>'Glad70-before-LQ'!BP50*$CG50*BP$98</f>
        <v>0.247386635992204</v>
      </c>
      <c r="BQ50" s="62">
        <f>'Glad70-before-LQ'!BQ50*$CG50*BQ$98</f>
        <v>0.226427711926586</v>
      </c>
      <c r="BR50" s="62">
        <f>'Glad70-before-LQ'!BR50*$CG50*BR$98</f>
        <v>0.110721290437243</v>
      </c>
      <c r="BS50" s="62">
        <f>'Glad70-before-LQ'!BS50*$CG50*BS$98</f>
        <v>0.157047335751946</v>
      </c>
      <c r="BT50" s="62">
        <f>'Glad70-before-LQ'!BT50*$CG50*BT$98</f>
        <v>0.262809345110242</v>
      </c>
      <c r="BU50" s="62">
        <f>'Glad70-before-LQ'!BU50*$CG50*BU$98</f>
        <v>0.353939029886417</v>
      </c>
      <c r="BV50" s="4">
        <f>SUM(D50:BU50)</f>
        <v>21.3433700457061</v>
      </c>
      <c r="BW50" s="66">
        <f>'Glad-base'!BW50*'Households'!$B$3/'Households'!$B$7</f>
        <v>7.0962997092173</v>
      </c>
      <c r="BX50" s="66">
        <f>'Glad-base'!BX50*'Households'!$B$3/'Households'!$B$7</f>
        <v>0.115926443759011</v>
      </c>
      <c r="BY50" s="66">
        <f>'Glad-base'!BY50*'Businesses'!$B$4/'Businesses'!$C$4</f>
        <v>0.149318974093618</v>
      </c>
      <c r="BZ50" s="66">
        <f>'Glad-base'!BZ50*'Households'!$B$3/'Households'!$B$7</f>
        <v>0.00679196446961895</v>
      </c>
      <c r="CA50" s="66">
        <f>'Glad-base'!CA50*'Households'!$B$3/'Households'!$B$7</f>
        <v>0.06332051446961889</v>
      </c>
      <c r="CB50" s="66">
        <f>'Glad-base'!CB50*'Glad-id-output'!B48/'Glad-id-output'!E48</f>
        <v>-2.32681966987272e-05</v>
      </c>
      <c r="CC50" s="62">
        <f>'Exports'!D51</f>
        <v>0</v>
      </c>
      <c r="CD50" s="4">
        <f>SUM(BW50:CC50)</f>
        <v>7.43163433781247</v>
      </c>
      <c r="CE50" s="4">
        <f>SUM(CD50,BV50)</f>
        <v>28.7750043835186</v>
      </c>
      <c r="CF50" s="67">
        <v>0.000133571737650558</v>
      </c>
      <c r="CG50" s="67">
        <f>'Glad-id-output'!I48</f>
        <v>0.7</v>
      </c>
      <c r="CH50" s="67"/>
    </row>
    <row r="51" ht="20.05" customHeight="1">
      <c r="A51" t="s" s="58">
        <v>1</v>
      </c>
      <c r="B51" s="59">
        <v>47</v>
      </c>
      <c r="C51" t="s" s="60">
        <v>206</v>
      </c>
      <c r="D51" s="61">
        <f>'Glad70-before-LQ'!D51*$CG51*D$98</f>
        <v>0.0318515685122645</v>
      </c>
      <c r="E51" s="62">
        <f>'Glad70-before-LQ'!E51*$CG51*E$98</f>
        <v>0.00148291718638354</v>
      </c>
      <c r="F51" s="62">
        <f>'Glad70-before-LQ'!F51*$CG51*F$98</f>
        <v>1.29768147499349e-05</v>
      </c>
      <c r="G51" s="62">
        <f>'Glad70-before-LQ'!G51*$CG51*G$98</f>
        <v>0.00200343472488545</v>
      </c>
      <c r="H51" s="62">
        <f>'Glad70-before-LQ'!H51*$CG51*H$98</f>
        <v>0.00259600695182307</v>
      </c>
      <c r="I51" s="62">
        <f>'Glad70-before-LQ'!I51*$CG51*I$98</f>
        <v>0.0970521185507052</v>
      </c>
      <c r="J51" s="62">
        <f>'Glad70-before-LQ'!J51*$CG51*J$98</f>
        <v>1.13973198756698</v>
      </c>
      <c r="K51" s="63">
        <f>'Glad70-before-LQ'!K51*$CG51*K$98</f>
        <v>0.0647676282823296</v>
      </c>
      <c r="L51" s="62">
        <f>'Glad70-before-LQ'!L51*$CG51*L$98</f>
        <v>0.00523162628340425</v>
      </c>
      <c r="M51" s="62">
        <f>'Glad70-before-LQ'!M51*$CG51*M$98</f>
        <v>0.0292869922708851</v>
      </c>
      <c r="N51" s="62">
        <f>'Glad70-before-LQ'!N51*$CG51*N$98</f>
        <v>0.026628321373423</v>
      </c>
      <c r="O51" s="62">
        <f>'Glad70-before-LQ'!O51*$CG51*O$98</f>
        <v>0.0165713954123906</v>
      </c>
      <c r="P51" s="62">
        <f>'Glad70-before-LQ'!P51*$CG51*P$98</f>
        <v>0.00505015415121056</v>
      </c>
      <c r="Q51" s="62">
        <f>'Glad70-before-LQ'!Q51*$CG51*Q$98</f>
        <v>0.00491941516620355</v>
      </c>
      <c r="R51" s="62">
        <f>'Glad70-before-LQ'!R51*$CG51*R$98</f>
        <v>0.0114908013216139</v>
      </c>
      <c r="S51" s="62">
        <f>'Glad70-before-LQ'!S51*$CG51*S$98</f>
        <v>0.00771088792321894</v>
      </c>
      <c r="T51" s="62">
        <f>'Glad70-before-LQ'!T51*$CG51*T$98</f>
        <v>0.258754452953111</v>
      </c>
      <c r="U51" s="62">
        <f>'Glad70-before-LQ'!U51*$CG51*U$98</f>
        <v>0.740213529394778</v>
      </c>
      <c r="V51" s="62">
        <f>'Glad70-before-LQ'!V51*$CG51*V$98</f>
        <v>0.0359808956633628</v>
      </c>
      <c r="W51" s="62">
        <f>'Glad70-before-LQ'!W51*$CG51*W$98</f>
        <v>0.715219979031584</v>
      </c>
      <c r="X51" s="64">
        <f>'Glad70-before-LQ'!X51*$CG51*X$98</f>
        <v>0.00234483612360198</v>
      </c>
      <c r="Y51" s="62">
        <f>'Glad70-before-LQ'!Y51*$CG51*Y$98</f>
        <v>0.374474379229525</v>
      </c>
      <c r="Z51" s="62">
        <f>'Glad70-before-LQ'!Z51*$CG51*Z$98</f>
        <v>0.155933681397337</v>
      </c>
      <c r="AA51" s="62">
        <f>'Glad70-before-LQ'!AA51*$CG51*AA$98</f>
        <v>0.118665858805696</v>
      </c>
      <c r="AB51" s="62">
        <f>'Glad70-before-LQ'!AB51*$CG51*AB$98</f>
        <v>0.00296385838055713</v>
      </c>
      <c r="AC51" s="65">
        <f>'Glad70-before-LQ'!AC51*$CG51*AC$98</f>
        <v>0.637894068877354</v>
      </c>
      <c r="AD51" s="62">
        <f>'Glad70-before-LQ'!AD51*$CG51*AD$98</f>
        <v>0.0430768570722914</v>
      </c>
      <c r="AE51" s="62">
        <f>'Glad70-before-LQ'!AE51*$CG51*AE$98</f>
        <v>0.0573378834935518</v>
      </c>
      <c r="AF51" s="62">
        <f>'Glad70-before-LQ'!AF51*$CG51*AF$98</f>
        <v>0.178746146117685</v>
      </c>
      <c r="AG51" s="62">
        <f>'Glad70-before-LQ'!AG51*$CG51*AG$98</f>
        <v>0.347714826594721</v>
      </c>
      <c r="AH51" s="62">
        <f>'Glad70-before-LQ'!AH51*$CG51*AH$98</f>
        <v>0.202835761089435</v>
      </c>
      <c r="AI51" s="62">
        <f>'Glad70-before-LQ'!AI51*$CG51*AI$98</f>
        <v>0.396961306884385</v>
      </c>
      <c r="AJ51" s="62">
        <f>'Glad70-before-LQ'!AJ51*$CG51*AJ$98</f>
        <v>0.9864435796929309</v>
      </c>
      <c r="AK51" s="62">
        <f>'Glad70-before-LQ'!AK51*$CG51*AK$98</f>
        <v>1.59059451881054</v>
      </c>
      <c r="AL51" s="62">
        <f>'Glad70-before-LQ'!AL51*$CG51*AL$98</f>
        <v>0.114890905497337</v>
      </c>
      <c r="AM51" s="62">
        <f>'Glad70-before-LQ'!AM51*$CG51*AM$98</f>
        <v>0.121598939399907</v>
      </c>
      <c r="AN51" s="62">
        <f>'Glad70-before-LQ'!AN51*$CG51*AN$98</f>
        <v>0.368894237261406</v>
      </c>
      <c r="AO51" s="62">
        <f>'Glad70-before-LQ'!AO51*$CG51*AO$98</f>
        <v>0.1017735959979</v>
      </c>
      <c r="AP51" s="62">
        <f>'Glad70-before-LQ'!AP51*$CG51*AP$98</f>
        <v>0.143157052457735</v>
      </c>
      <c r="AQ51" s="62">
        <f>'Glad70-before-LQ'!AQ51*$CG51*AQ$98</f>
        <v>0.0289236869655112</v>
      </c>
      <c r="AR51" s="62">
        <f>'Glad70-before-LQ'!AR51*$CG51*AR$98</f>
        <v>0.0893410233065091</v>
      </c>
      <c r="AS51" s="62">
        <f>'Glad70-before-LQ'!AS51*$CG51*AS$98</f>
        <v>1.35263266134504</v>
      </c>
      <c r="AT51" s="62">
        <f>'Glad70-before-LQ'!AT51*$CG51*AT$98</f>
        <v>0.0488254623247734</v>
      </c>
      <c r="AU51" s="62">
        <f>'Glad70-before-LQ'!AU51*$CG51*AU$98</f>
        <v>0.009174096844142931</v>
      </c>
      <c r="AV51" s="62">
        <f>'Glad70-before-LQ'!AV51*$CG51*AV$98</f>
        <v>0.0549694982324558</v>
      </c>
      <c r="AW51" s="62">
        <f>'Glad70-before-LQ'!AW51*$CG51*AW$98</f>
        <v>0.391402618117025</v>
      </c>
      <c r="AX51" s="62">
        <f>'Glad70-before-LQ'!AX51*$CG51*AX$98</f>
        <v>2.24975982916574</v>
      </c>
      <c r="AY51" s="62">
        <f>'Glad70-before-LQ'!AY51*$CG51*AY$98</f>
        <v>0.00491242645979052</v>
      </c>
      <c r="AZ51" s="62">
        <f>'Glad70-before-LQ'!AZ51*$CG51*AZ$98</f>
        <v>0.312527857098381</v>
      </c>
      <c r="BA51" s="62">
        <f>'Glad70-before-LQ'!BA51*$CG51*BA$98</f>
        <v>0.210027531896683</v>
      </c>
      <c r="BB51" s="62">
        <f>'Glad70-before-LQ'!BB51*$CG51*BB$98</f>
        <v>0.223838730629729</v>
      </c>
      <c r="BC51" s="62">
        <f>'Glad70-before-LQ'!BC51*$CG51*BC$98</f>
        <v>0.44094416028822</v>
      </c>
      <c r="BD51" s="62">
        <f>'Glad70-before-LQ'!BD51*$CG51*BD$98</f>
        <v>0.225373485686612</v>
      </c>
      <c r="BE51" s="62">
        <f>'Glad70-before-LQ'!BE51*$CG51*BE$98</f>
        <v>1.2580064475195</v>
      </c>
      <c r="BF51" s="62">
        <f>'Glad70-before-LQ'!BF51*$CG51*BF$98</f>
        <v>0.119497026249715</v>
      </c>
      <c r="BG51" s="62">
        <f>'Glad70-before-LQ'!BG51*$CG51*BG$98</f>
        <v>0.649650828868228</v>
      </c>
      <c r="BH51" s="62">
        <f>'Glad70-before-LQ'!BH51*$CG51*BH$98</f>
        <v>0.146965105678659</v>
      </c>
      <c r="BI51" s="62">
        <f>'Glad70-before-LQ'!BI51*$CG51*BI$98</f>
        <v>0.68957808473599</v>
      </c>
      <c r="BJ51" s="62">
        <f>'Glad70-before-LQ'!BJ51*$CG51*BJ$98</f>
        <v>0</v>
      </c>
      <c r="BK51" s="62">
        <f>'Glad70-before-LQ'!BK51*$CG51*BK$98</f>
        <v>0.183605484224947</v>
      </c>
      <c r="BL51" s="62">
        <f>'Glad70-before-LQ'!BL51*$CG51*BL$98</f>
        <v>0.607110575507836</v>
      </c>
      <c r="BM51" s="62">
        <f>'Glad70-before-LQ'!BM51*$CG51*BM$98</f>
        <v>0.314253624009684</v>
      </c>
      <c r="BN51" s="62">
        <f>'Glad70-before-LQ'!BN51*$CG51*BN$98</f>
        <v>0.113424930265852</v>
      </c>
      <c r="BO51" s="62">
        <f>'Glad70-before-LQ'!BO51*$CG51*BO$98</f>
        <v>0.593943849032721</v>
      </c>
      <c r="BP51" s="62">
        <f>'Glad70-before-LQ'!BP51*$CG51*BP$98</f>
        <v>0.214032764375657</v>
      </c>
      <c r="BQ51" s="62">
        <f>'Glad70-before-LQ'!BQ51*$CG51*BQ$98</f>
        <v>0.0525073342453976</v>
      </c>
      <c r="BR51" s="62">
        <f>'Glad70-before-LQ'!BR51*$CG51*BR$98</f>
        <v>0.09265854346112851</v>
      </c>
      <c r="BS51" s="62">
        <f>'Glad70-before-LQ'!BS51*$CG51*BS$98</f>
        <v>0.131583705800601</v>
      </c>
      <c r="BT51" s="62">
        <f>'Glad70-before-LQ'!BT51*$CG51*BT$98</f>
        <v>0.572924434976124</v>
      </c>
      <c r="BU51" s="62">
        <f>'Glad70-before-LQ'!BU51*$CG51*BU$98</f>
        <v>0.380297168397355</v>
      </c>
      <c r="BV51" s="4">
        <f>SUM(D51:BU51)</f>
        <v>20.9055523584292</v>
      </c>
      <c r="BW51" s="66">
        <f>'Glad-base'!BW51*'Households'!$B$3/'Households'!$B$7</f>
        <v>46.8451859489907</v>
      </c>
      <c r="BX51" s="66">
        <f>'Glad-base'!BX51*'Households'!$B$3/'Households'!$B$7</f>
        <v>0.371457462883625</v>
      </c>
      <c r="BY51" s="66">
        <f>'Glad-base'!BY51*'Businesses'!$B$4/'Businesses'!$C$4</f>
        <v>2.88070760747351</v>
      </c>
      <c r="BZ51" s="66">
        <f>'Glad-base'!BZ51*'Households'!$B$3/'Households'!$B$7</f>
        <v>1.55117601342945</v>
      </c>
      <c r="CA51" s="66">
        <f>'Glad-base'!CA51*'Households'!$B$3/'Households'!$B$7</f>
        <v>1.44995066480947</v>
      </c>
      <c r="CB51" s="66">
        <f>'Glad-base'!CB51*'Glad-id-output'!B49/'Glad-id-output'!E49</f>
        <v>0</v>
      </c>
      <c r="CC51" s="62">
        <f>'Exports'!D52</f>
        <v>1.5</v>
      </c>
      <c r="CD51" s="4">
        <f>SUM(BW51:CC51)</f>
        <v>54.5984776975868</v>
      </c>
      <c r="CE51" s="4">
        <f>SUM(CD51,BV51)</f>
        <v>75.50403005601601</v>
      </c>
      <c r="CF51" s="67">
        <v>0.000419133890944007</v>
      </c>
      <c r="CG51" s="67">
        <f>'Glad-id-output'!I49</f>
        <v>0.2</v>
      </c>
      <c r="CH51" s="67"/>
    </row>
    <row r="52" ht="20.05" customHeight="1">
      <c r="A52" t="s" s="58">
        <v>1</v>
      </c>
      <c r="B52" s="59">
        <v>48</v>
      </c>
      <c r="C52" t="s" s="60">
        <v>207</v>
      </c>
      <c r="D52" s="61">
        <f>'Glad70-before-LQ'!D52*$CG52*D$98</f>
        <v>6.38778347457551e-05</v>
      </c>
      <c r="E52" s="62">
        <f>'Glad70-before-LQ'!E52*$CG52*E$98</f>
        <v>5.05340891507375e-05</v>
      </c>
      <c r="F52" s="62">
        <f>'Glad70-before-LQ'!F52*$CG52*F$98</f>
        <v>1.75835832480531e-07</v>
      </c>
      <c r="G52" s="62">
        <f>'Glad70-before-LQ'!G52*$CG52*G$98</f>
        <v>3.24550651181237e-06</v>
      </c>
      <c r="H52" s="62">
        <f>'Glad70-before-LQ'!H52*$CG52*H$98</f>
        <v>3.94524348996374e-06</v>
      </c>
      <c r="I52" s="62">
        <f>'Glad70-before-LQ'!I52*$CG52*I$98</f>
        <v>0.000180042134297251</v>
      </c>
      <c r="J52" s="62">
        <f>'Glad70-before-LQ'!J52*$CG52*J$98</f>
        <v>0.00201380078938516</v>
      </c>
      <c r="K52" s="63">
        <f>'Glad70-before-LQ'!K52*$CG52*K$98</f>
        <v>0.000201841694337971</v>
      </c>
      <c r="L52" s="62">
        <f>'Glad70-before-LQ'!L52*$CG52*L$98</f>
        <v>2.64425313074207e-05</v>
      </c>
      <c r="M52" s="62">
        <f>'Glad70-before-LQ'!M52*$CG52*M$98</f>
        <v>2.06882370545459e-05</v>
      </c>
      <c r="N52" s="62">
        <f>'Glad70-before-LQ'!N52*$CG52*N$98</f>
        <v>1.5931100331709e-05</v>
      </c>
      <c r="O52" s="62">
        <f>'Glad70-before-LQ'!O52*$CG52*O$98</f>
        <v>1.59684038756376e-05</v>
      </c>
      <c r="P52" s="62">
        <f>'Glad70-before-LQ'!P52*$CG52*P$98</f>
        <v>2.79694602868249e-06</v>
      </c>
      <c r="Q52" s="62">
        <f>'Glad70-before-LQ'!Q52*$CG52*Q$98</f>
        <v>3.03632939907786e-07</v>
      </c>
      <c r="R52" s="62">
        <f>'Glad70-before-LQ'!R52*$CG52*R$98</f>
        <v>1.25861708507119e-05</v>
      </c>
      <c r="S52" s="62">
        <f>'Glad70-before-LQ'!S52*$CG52*S$98</f>
        <v>2.65362628307451e-06</v>
      </c>
      <c r="T52" s="62">
        <f>'Glad70-before-LQ'!T52*$CG52*T$98</f>
        <v>7.20325358530874e-05</v>
      </c>
      <c r="U52" s="62">
        <f>'Glad70-before-LQ'!U52*$CG52*U$98</f>
        <v>0.000286720021205284</v>
      </c>
      <c r="V52" s="62">
        <f>'Glad70-before-LQ'!V52*$CG52*V$98</f>
        <v>2.15818218863931e-05</v>
      </c>
      <c r="W52" s="62">
        <f>'Glad70-before-LQ'!W52*$CG52*W$98</f>
        <v>0.000402501699858955</v>
      </c>
      <c r="X52" s="64">
        <f>'Glad70-before-LQ'!X52*$CG52*X$98</f>
        <v>0.000146848768530859</v>
      </c>
      <c r="Y52" s="62">
        <f>'Glad70-before-LQ'!Y52*$CG52*Y$98</f>
        <v>0.000197982141395501</v>
      </c>
      <c r="Z52" s="62">
        <f>'Glad70-before-LQ'!Z52*$CG52*Z$98</f>
        <v>5.87300599669746e-05</v>
      </c>
      <c r="AA52" s="62">
        <f>'Glad70-before-LQ'!AA52*$CG52*AA$98</f>
        <v>7.724087717896119e-05</v>
      </c>
      <c r="AB52" s="62">
        <f>'Glad70-before-LQ'!AB52*$CG52*AB$98</f>
        <v>4.26913944773801e-06</v>
      </c>
      <c r="AC52" s="65">
        <f>'Glad70-before-LQ'!AC52*$CG52*AC$98</f>
        <v>9.72091572776222e-05</v>
      </c>
      <c r="AD52" s="62">
        <f>'Glad70-before-LQ'!AD52*$CG52*AD$98</f>
        <v>9.15428265711223e-06</v>
      </c>
      <c r="AE52" s="62">
        <f>'Glad70-before-LQ'!AE52*$CG52*AE$98</f>
        <v>3.30738274608868e-05</v>
      </c>
      <c r="AF52" s="62">
        <f>'Glad70-before-LQ'!AF52*$CG52*AF$98</f>
        <v>5.43650899952777e-07</v>
      </c>
      <c r="AG52" s="62">
        <f>'Glad70-before-LQ'!AG52*$CG52*AG$98</f>
        <v>0.000101701387396141</v>
      </c>
      <c r="AH52" s="62">
        <f>'Glad70-before-LQ'!AH52*$CG52*AH$98</f>
        <v>6.23727572248694e-05</v>
      </c>
      <c r="AI52" s="62">
        <f>'Glad70-before-LQ'!AI52*$CG52*AI$98</f>
        <v>0.000232166305195016</v>
      </c>
      <c r="AJ52" s="62">
        <f>'Glad70-before-LQ'!AJ52*$CG52*AJ$98</f>
        <v>0.000127666756514331</v>
      </c>
      <c r="AK52" s="62">
        <f>'Glad70-before-LQ'!AK52*$CG52*AK$98</f>
        <v>7.89278479258275e-05</v>
      </c>
      <c r="AL52" s="62">
        <f>'Glad70-before-LQ'!AL52*$CG52*AL$98</f>
        <v>1.95857845022095e-05</v>
      </c>
      <c r="AM52" s="62">
        <f>'Glad70-before-LQ'!AM52*$CG52*AM$98</f>
        <v>2.7145143804422e-05</v>
      </c>
      <c r="AN52" s="62">
        <f>'Glad70-before-LQ'!AN52*$CG52*AN$98</f>
        <v>0.000127106754617364</v>
      </c>
      <c r="AO52" s="62">
        <f>'Glad70-before-LQ'!AO52*$CG52*AO$98</f>
        <v>6.690959530211739e-05</v>
      </c>
      <c r="AP52" s="62">
        <f>'Glad70-before-LQ'!AP52*$CG52*AP$98</f>
        <v>0.000110423232456469</v>
      </c>
      <c r="AQ52" s="62">
        <f>'Glad70-before-LQ'!AQ52*$CG52*AQ$98</f>
        <v>1.11371541277966e-05</v>
      </c>
      <c r="AR52" s="62">
        <f>'Glad70-before-LQ'!AR52*$CG52*AR$98</f>
        <v>1.64495494219697e-05</v>
      </c>
      <c r="AS52" s="62">
        <f>'Glad70-before-LQ'!AS52*$CG52*AS$98</f>
        <v>5.83627200490618e-05</v>
      </c>
      <c r="AT52" s="62">
        <f>'Glad70-before-LQ'!AT52*$CG52*AT$98</f>
        <v>5.82109828192961e-06</v>
      </c>
      <c r="AU52" s="62">
        <f>'Glad70-before-LQ'!AU52*$CG52*AU$98</f>
        <v>5.08413400148064e-07</v>
      </c>
      <c r="AV52" s="62">
        <f>'Glad70-before-LQ'!AV52*$CG52*AV$98</f>
        <v>0</v>
      </c>
      <c r="AW52" s="62">
        <f>'Glad70-before-LQ'!AW52*$CG52*AW$98</f>
        <v>9.691787115370081e-05</v>
      </c>
      <c r="AX52" s="62">
        <f>'Glad70-before-LQ'!AX52*$CG52*AX$98</f>
        <v>0.000100506237617016</v>
      </c>
      <c r="AY52" s="62">
        <f>'Glad70-before-LQ'!AY52*$CG52*AY$98</f>
        <v>1.53417956840671e-06</v>
      </c>
      <c r="AZ52" s="62">
        <f>'Glad70-before-LQ'!AZ52*$CG52*AZ$98</f>
        <v>0.000528313361659352</v>
      </c>
      <c r="BA52" s="62">
        <f>'Glad70-before-LQ'!BA52*$CG52*BA$98</f>
        <v>0.00113172889489401</v>
      </c>
      <c r="BB52" s="62">
        <f>'Glad70-before-LQ'!BB52*$CG52*BB$98</f>
        <v>5.16718462264702e-05</v>
      </c>
      <c r="BC52" s="62">
        <f>'Glad70-before-LQ'!BC52*$CG52*BC$98</f>
        <v>0.000209249733454761</v>
      </c>
      <c r="BD52" s="62">
        <f>'Glad70-before-LQ'!BD52*$CG52*BD$98</f>
        <v>0.000158260601417377</v>
      </c>
      <c r="BE52" s="62">
        <f>'Glad70-before-LQ'!BE52*$CG52*BE$98</f>
        <v>0.0213014360748609</v>
      </c>
      <c r="BF52" s="62">
        <f>'Glad70-before-LQ'!BF52*$CG52*BF$98</f>
        <v>0.000183218308971862</v>
      </c>
      <c r="BG52" s="62">
        <f>'Glad70-before-LQ'!BG52*$CG52*BG$98</f>
        <v>0.00212021057444751</v>
      </c>
      <c r="BH52" s="62">
        <f>'Glad70-before-LQ'!BH52*$CG52*BH$98</f>
        <v>8.23316372044367e-05</v>
      </c>
      <c r="BI52" s="62">
        <f>'Glad70-before-LQ'!BI52*$CG52*BI$98</f>
        <v>0.0100193553188334</v>
      </c>
      <c r="BJ52" s="62">
        <f>'Glad70-before-LQ'!BJ52*$CG52*BJ$98</f>
        <v>0</v>
      </c>
      <c r="BK52" s="62">
        <f>'Glad70-before-LQ'!BK52*$CG52*BK$98</f>
        <v>0.00286784098099319</v>
      </c>
      <c r="BL52" s="62">
        <f>'Glad70-before-LQ'!BL52*$CG52*BL$98</f>
        <v>0.00837740966646643</v>
      </c>
      <c r="BM52" s="62">
        <f>'Glad70-before-LQ'!BM52*$CG52*BM$98</f>
        <v>0.00426980451891221</v>
      </c>
      <c r="BN52" s="62">
        <f>'Glad70-before-LQ'!BN52*$CG52*BN$98</f>
        <v>0.00191454658687211</v>
      </c>
      <c r="BO52" s="62">
        <f>'Glad70-before-LQ'!BO52*$CG52*BO$98</f>
        <v>0.000105518443409655</v>
      </c>
      <c r="BP52" s="62">
        <f>'Glad70-before-LQ'!BP52*$CG52*BP$98</f>
        <v>5.85781628828634e-05</v>
      </c>
      <c r="BQ52" s="62">
        <f>'Glad70-before-LQ'!BQ52*$CG52*BQ$98</f>
        <v>9.122982159376909e-06</v>
      </c>
      <c r="BR52" s="62">
        <f>'Glad70-before-LQ'!BR52*$CG52*BR$98</f>
        <v>1.83863035946633e-05</v>
      </c>
      <c r="BS52" s="62">
        <f>'Glad70-before-LQ'!BS52*$CG52*BS$98</f>
        <v>0.00584023943863085</v>
      </c>
      <c r="BT52" s="62">
        <f>'Glad70-before-LQ'!BT52*$CG52*BT$98</f>
        <v>0.000476929797048662</v>
      </c>
      <c r="BU52" s="62">
        <f>'Glad70-before-LQ'!BU52*$CG52*BU$98</f>
        <v>5.88281233611706e-05</v>
      </c>
      <c r="BV52" s="4">
        <f>SUM(D52:BU52)</f>
        <v>0.06505094590490219</v>
      </c>
      <c r="BW52" s="66">
        <f>'Glad-base'!BW52*'Households'!$B$3/'Households'!$B$7</f>
        <v>1.39123316168898</v>
      </c>
      <c r="BX52" s="66">
        <f>'Glad-base'!BX52*'Households'!$B$3/'Households'!$B$7</f>
        <v>3.49599577754892</v>
      </c>
      <c r="BY52" s="66">
        <f>'Glad-base'!BY52*'Businesses'!$B$4/'Businesses'!$C$4</f>
        <v>0.0173770950563505</v>
      </c>
      <c r="BZ52" s="66">
        <f>'Glad-base'!BZ52*'Households'!$B$3/'Households'!$B$7</f>
        <v>0.000854742605561277</v>
      </c>
      <c r="CA52" s="66">
        <f>'Glad-base'!CA52*'Households'!$B$3/'Households'!$B$7</f>
        <v>0.00731949858908342</v>
      </c>
      <c r="CB52" s="66">
        <f>'Glad-base'!CB52*'Glad-id-output'!B50/'Glad-id-output'!E50</f>
        <v>0</v>
      </c>
      <c r="CC52" s="62">
        <f>'Exports'!D53</f>
        <v>1</v>
      </c>
      <c r="CD52" s="4">
        <f>SUM(BW52:CC52)</f>
        <v>5.9127802754889</v>
      </c>
      <c r="CE52" s="4">
        <f>SUM(CD52,BV52)</f>
        <v>5.9778312213938</v>
      </c>
      <c r="CF52" s="67">
        <v>0.00220493844473344</v>
      </c>
      <c r="CG52" s="67">
        <f>'Glad-id-output'!I50</f>
        <v>0.356816651688522</v>
      </c>
      <c r="CH52" s="67"/>
    </row>
    <row r="53" ht="20.05" customHeight="1">
      <c r="A53" t="s" s="58">
        <v>1</v>
      </c>
      <c r="B53" s="59">
        <v>49</v>
      </c>
      <c r="C53" t="s" s="60">
        <v>50</v>
      </c>
      <c r="D53" s="61">
        <f>'Glad70-before-LQ'!D53*$CG53*D$98</f>
        <v>1.2356472826852</v>
      </c>
      <c r="E53" s="62">
        <f>'Glad70-before-LQ'!E53*$CG53*E$98</f>
        <v>0.0455343338400196</v>
      </c>
      <c r="F53" s="62">
        <f>'Glad70-before-LQ'!F53*$CG53*F$98</f>
        <v>0.000652323123227107</v>
      </c>
      <c r="G53" s="62">
        <f>'Glad70-before-LQ'!G53*$CG53*G$98</f>
        <v>0.0524621265512164</v>
      </c>
      <c r="H53" s="62">
        <f>'Glad70-before-LQ'!H53*$CG53*H$98</f>
        <v>0.0417484292356008</v>
      </c>
      <c r="I53" s="62">
        <f>'Glad70-before-LQ'!I53*$CG53*I$98</f>
        <v>2.26324962406512</v>
      </c>
      <c r="J53" s="62">
        <f>'Glad70-before-LQ'!J53*$CG53*J$98</f>
        <v>74.5580496274016</v>
      </c>
      <c r="K53" s="63">
        <f>'Glad70-before-LQ'!K53*$CG53*K$98</f>
        <v>0.854129872209064</v>
      </c>
      <c r="L53" s="62">
        <f>'Glad70-before-LQ'!L53*$CG53*L$98</f>
        <v>0.357062355195351</v>
      </c>
      <c r="M53" s="62">
        <f>'Glad70-before-LQ'!M53*$CG53*M$98</f>
        <v>0.543354768005804</v>
      </c>
      <c r="N53" s="62">
        <f>'Glad70-before-LQ'!N53*$CG53*N$98</f>
        <v>0.0979519382304329</v>
      </c>
      <c r="O53" s="62">
        <f>'Glad70-before-LQ'!O53*$CG53*O$98</f>
        <v>0.157343379844864</v>
      </c>
      <c r="P53" s="62">
        <f>'Glad70-before-LQ'!P53*$CG53*P$98</f>
        <v>0.0166260461185217</v>
      </c>
      <c r="Q53" s="62">
        <f>'Glad70-before-LQ'!Q53*$CG53*Q$98</f>
        <v>0.00396781891636174</v>
      </c>
      <c r="R53" s="62">
        <f>'Glad70-before-LQ'!R53*$CG53*R$98</f>
        <v>0.00978927929906716</v>
      </c>
      <c r="S53" s="62">
        <f>'Glad70-before-LQ'!S53*$CG53*S$98</f>
        <v>0.00741002118938124</v>
      </c>
      <c r="T53" s="62">
        <f>'Glad70-before-LQ'!T53*$CG53*T$98</f>
        <v>0.0279098318901103</v>
      </c>
      <c r="U53" s="62">
        <f>'Glad70-before-LQ'!U53*$CG53*U$98</f>
        <v>1.55668920721908</v>
      </c>
      <c r="V53" s="62">
        <f>'Glad70-before-LQ'!V53*$CG53*V$98</f>
        <v>0.0212718615994853</v>
      </c>
      <c r="W53" s="62">
        <f>'Glad70-before-LQ'!W53*$CG53*W$98</f>
        <v>0.5796513916020301</v>
      </c>
      <c r="X53" s="64">
        <f>'Glad70-before-LQ'!X53*$CG53*X$98</f>
        <v>0.499169131358952</v>
      </c>
      <c r="Y53" s="62">
        <f>'Glad70-before-LQ'!Y53*$CG53*Y$98</f>
        <v>0.344394090633093</v>
      </c>
      <c r="Z53" s="62">
        <f>'Glad70-before-LQ'!Z53*$CG53*Z$98</f>
        <v>0.277225497930518</v>
      </c>
      <c r="AA53" s="62">
        <f>'Glad70-before-LQ'!AA53*$CG53*AA$98</f>
        <v>0.143956319112307</v>
      </c>
      <c r="AB53" s="62">
        <f>'Glad70-before-LQ'!AB53*$CG53*AB$98</f>
        <v>0.00364840144445347</v>
      </c>
      <c r="AC53" s="65">
        <f>'Glad70-before-LQ'!AC53*$CG53*AC$98</f>
        <v>3.2544</v>
      </c>
      <c r="AD53" s="62">
        <f>'Glad70-before-LQ'!AD53*$CG53*AD$98</f>
        <v>0.509447071613981</v>
      </c>
      <c r="AE53" s="62">
        <f>'Glad70-before-LQ'!AE53*$CG53*AE$98</f>
        <v>1.91397472336324</v>
      </c>
      <c r="AF53" s="62">
        <f>'Glad70-before-LQ'!AF53*$CG53*AF$98</f>
        <v>0.187707435110312</v>
      </c>
      <c r="AG53" s="62">
        <f>'Glad70-before-LQ'!AG53*$CG53*AG$98</f>
        <v>1.12878189892997</v>
      </c>
      <c r="AH53" s="62">
        <f>'Glad70-before-LQ'!AH53*$CG53*AH$98</f>
        <v>0.541283473783872</v>
      </c>
      <c r="AI53" s="62">
        <f>'Glad70-before-LQ'!AI53*$CG53*AI$98</f>
        <v>1.72051180413273</v>
      </c>
      <c r="AJ53" s="62">
        <f>'Glad70-before-LQ'!AJ53*$CG53*AJ$98</f>
        <v>1.84458597865542</v>
      </c>
      <c r="AK53" s="62">
        <f>'Glad70-before-LQ'!AK53*$CG53*AK$98</f>
        <v>1.68213116153265</v>
      </c>
      <c r="AL53" s="62">
        <f>'Glad70-before-LQ'!AL53*$CG53*AL$98</f>
        <v>0.852982936559027</v>
      </c>
      <c r="AM53" s="62">
        <f>'Glad70-before-LQ'!AM53*$CG53*AM$98</f>
        <v>0.817845470839635</v>
      </c>
      <c r="AN53" s="62">
        <f>'Glad70-before-LQ'!AN53*$CG53*AN$98</f>
        <v>0.777284174944073</v>
      </c>
      <c r="AO53" s="62">
        <f>'Glad70-before-LQ'!AO53*$CG53*AO$98</f>
        <v>1.03285688712564</v>
      </c>
      <c r="AP53" s="62">
        <f>'Glad70-before-LQ'!AP53*$CG53*AP$98</f>
        <v>3.33604746804884</v>
      </c>
      <c r="AQ53" s="62">
        <f>'Glad70-before-LQ'!AQ53*$CG53*AQ$98</f>
        <v>0.12032136084507</v>
      </c>
      <c r="AR53" s="62">
        <f>'Glad70-before-LQ'!AR53*$CG53*AR$98</f>
        <v>0.047271203294994</v>
      </c>
      <c r="AS53" s="62">
        <f>'Glad70-before-LQ'!AS53*$CG53*AS$98</f>
        <v>9.91736736186717</v>
      </c>
      <c r="AT53" s="62">
        <f>'Glad70-before-LQ'!AT53*$CG53*AT$98</f>
        <v>0.08222706697538371</v>
      </c>
      <c r="AU53" s="62">
        <f>'Glad70-before-LQ'!AU53*$CG53*AU$98</f>
        <v>0.0235041407943318</v>
      </c>
      <c r="AV53" s="62">
        <f>'Glad70-before-LQ'!AV53*$CG53*AV$98</f>
        <v>0.0725982712526792</v>
      </c>
      <c r="AW53" s="62">
        <f>'Glad70-before-LQ'!AW53*$CG53*AW$98</f>
        <v>0.015325513605422</v>
      </c>
      <c r="AX53" s="62">
        <f>'Glad70-before-LQ'!AX53*$CG53*AX$98</f>
        <v>0.400085602696927</v>
      </c>
      <c r="AY53" s="62">
        <f>'Glad70-before-LQ'!AY53*$CG53*AY$98</f>
        <v>2.85760022437454e-05</v>
      </c>
      <c r="AZ53" s="62">
        <f>'Glad70-before-LQ'!AZ53*$CG53*AZ$98</f>
        <v>4.66865913550124</v>
      </c>
      <c r="BA53" s="62">
        <f>'Glad70-before-LQ'!BA53*$CG53*BA$98</f>
        <v>8.93846041054619</v>
      </c>
      <c r="BB53" s="62">
        <f>'Glad70-before-LQ'!BB53*$CG53*BB$98</f>
        <v>0.570710621200903</v>
      </c>
      <c r="BC53" s="62">
        <f>'Glad70-before-LQ'!BC53*$CG53*BC$98</f>
        <v>2.37438146166498</v>
      </c>
      <c r="BD53" s="62">
        <f>'Glad70-before-LQ'!BD53*$CG53*BD$98</f>
        <v>32.4542526865617</v>
      </c>
      <c r="BE53" s="62">
        <f>'Glad70-before-LQ'!BE53*$CG53*BE$98</f>
        <v>6.04417465841499</v>
      </c>
      <c r="BF53" s="62">
        <f>'Glad70-before-LQ'!BF53*$CG53*BF$98</f>
        <v>0.0570180439051972</v>
      </c>
      <c r="BG53" s="62">
        <f>'Glad70-before-LQ'!BG53*$CG53*BG$98</f>
        <v>1.37233160710216</v>
      </c>
      <c r="BH53" s="62">
        <f>'Glad70-before-LQ'!BH53*$CG53*BH$98</f>
        <v>0.269211629841855</v>
      </c>
      <c r="BI53" s="62">
        <f>'Glad70-before-LQ'!BI53*$CG53*BI$98</f>
        <v>2.37886113008098</v>
      </c>
      <c r="BJ53" s="62">
        <f>'Glad70-before-LQ'!BJ53*$CG53*BJ$98</f>
        <v>0</v>
      </c>
      <c r="BK53" s="62">
        <f>'Glad70-before-LQ'!BK53*$CG53*BK$98</f>
        <v>0.291759723549076</v>
      </c>
      <c r="BL53" s="62">
        <f>'Glad70-before-LQ'!BL53*$CG53*BL$98</f>
        <v>1.32781765315744</v>
      </c>
      <c r="BM53" s="62">
        <f>'Glad70-before-LQ'!BM53*$CG53*BM$98</f>
        <v>0.542059276268064</v>
      </c>
      <c r="BN53" s="62">
        <f>'Glad70-before-LQ'!BN53*$CG53*BN$98</f>
        <v>0.183453071464839</v>
      </c>
      <c r="BO53" s="62">
        <f>'Glad70-before-LQ'!BO53*$CG53*BO$98</f>
        <v>2.01401840944773</v>
      </c>
      <c r="BP53" s="62">
        <f>'Glad70-before-LQ'!BP53*$CG53*BP$98</f>
        <v>0.21875157162181</v>
      </c>
      <c r="BQ53" s="62">
        <f>'Glad70-before-LQ'!BQ53*$CG53*BQ$98</f>
        <v>0.0234006382782694</v>
      </c>
      <c r="BR53" s="62">
        <f>'Glad70-before-LQ'!BR53*$CG53*BR$98</f>
        <v>0.0925186878071579</v>
      </c>
      <c r="BS53" s="62">
        <f>'Glad70-before-LQ'!BS53*$CG53*BS$98</f>
        <v>0.0999131238438329</v>
      </c>
      <c r="BT53" s="62">
        <f>'Glad70-before-LQ'!BT53*$CG53*BT$98</f>
        <v>0.335322511816169</v>
      </c>
      <c r="BU53" s="62">
        <f>'Glad70-before-LQ'!BU53*$CG53*BU$98</f>
        <v>0.411710188072112</v>
      </c>
      <c r="BV53" s="4">
        <f>SUM(D53:BU53)</f>
        <v>178.646250780821</v>
      </c>
      <c r="BW53" s="66">
        <f>'Glad-base'!BW53*'Households'!$B$3/'Households'!$B$7</f>
        <v>115.572545390206</v>
      </c>
      <c r="BX53" s="66">
        <f>'Glad-base'!BX53*'Households'!$B$3/'Households'!$B$7</f>
        <v>0.269133159485067</v>
      </c>
      <c r="BY53" s="66">
        <f>'Glad-base'!BY53*'Businesses'!$B$4/'Businesses'!$C$4</f>
        <v>3.41346165497553</v>
      </c>
      <c r="BZ53" s="66">
        <f>'Glad-base'!BZ53*'Households'!$B$3/'Households'!$B$7</f>
        <v>0.0586840657569516</v>
      </c>
      <c r="CA53" s="66">
        <f>'Glad-base'!CA53*'Households'!$B$3/'Households'!$B$7</f>
        <v>1.4977950538208</v>
      </c>
      <c r="CB53" s="66">
        <f>'Glad-base'!CB53*'Glad-id-output'!B51/'Glad-id-output'!E51</f>
        <v>0</v>
      </c>
      <c r="CC53" s="62">
        <f>'Exports'!D54</f>
        <v>7.6</v>
      </c>
      <c r="CD53" s="4">
        <f>SUM(BW53:CC53)</f>
        <v>128.411619324244</v>
      </c>
      <c r="CE53" s="4">
        <f>SUM(CD53,BV53)</f>
        <v>307.057870105065</v>
      </c>
      <c r="CF53" s="67">
        <v>0.000861659865520346</v>
      </c>
      <c r="CG53" s="67">
        <f>'Glad-id-output'!I51</f>
        <v>0.4</v>
      </c>
      <c r="CH53" s="67">
        <f>(CE53*CG53+CE54*CG54+CE55*CG55)/SUM(CE53,CE54,CE55)</f>
        <v>0.385130001146181</v>
      </c>
    </row>
    <row r="54" ht="20.05" customHeight="1">
      <c r="A54" t="s" s="58">
        <v>1</v>
      </c>
      <c r="B54" s="59">
        <v>50</v>
      </c>
      <c r="C54" t="s" s="60">
        <v>208</v>
      </c>
      <c r="D54" s="61">
        <f>'Glad70-before-LQ'!D54*$CG54*D$98</f>
        <v>0.0837694771556074</v>
      </c>
      <c r="E54" s="62">
        <f>'Glad70-before-LQ'!E54*$CG54*E$98</f>
        <v>0.00774793155293612</v>
      </c>
      <c r="F54" s="62">
        <f>'Glad70-before-LQ'!F54*$CG54*F$98</f>
        <v>8.00948717983322e-05</v>
      </c>
      <c r="G54" s="62">
        <f>'Glad70-before-LQ'!G54*$CG54*G$98</f>
        <v>0.008165031142745759</v>
      </c>
      <c r="H54" s="62">
        <f>'Glad70-before-LQ'!H54*$CG54*H$98</f>
        <v>0.00367243671363351</v>
      </c>
      <c r="I54" s="62">
        <f>'Glad70-before-LQ'!I54*$CG54*I$98</f>
        <v>0.0973353751378801</v>
      </c>
      <c r="J54" s="62">
        <f>'Glad70-before-LQ'!J54*$CG54*J$98</f>
        <v>2.46037935000689</v>
      </c>
      <c r="K54" s="63">
        <f>'Glad70-before-LQ'!K54*$CG54*K$98</f>
        <v>0.0765650836178092</v>
      </c>
      <c r="L54" s="62">
        <f>'Glad70-before-LQ'!L54*$CG54*L$98</f>
        <v>0.0459845799817574</v>
      </c>
      <c r="M54" s="62">
        <f>'Glad70-before-LQ'!M54*$CG54*M$98</f>
        <v>0.0332217555159113</v>
      </c>
      <c r="N54" s="62">
        <f>'Glad70-before-LQ'!N54*$CG54*N$98</f>
        <v>0.0149220020969096</v>
      </c>
      <c r="O54" s="62">
        <f>'Glad70-before-LQ'!O54*$CG54*O$98</f>
        <v>0.00435815765370784</v>
      </c>
      <c r="P54" s="62">
        <f>'Glad70-before-LQ'!P54*$CG54*P$98</f>
        <v>0.008289892288297679</v>
      </c>
      <c r="Q54" s="62">
        <f>'Glad70-before-LQ'!Q54*$CG54*Q$98</f>
        <v>0.00227461727089851</v>
      </c>
      <c r="R54" s="62">
        <f>'Glad70-before-LQ'!R54*$CG54*R$98</f>
        <v>0.00250629353861636</v>
      </c>
      <c r="S54" s="62">
        <f>'Glad70-before-LQ'!S54*$CG54*S$98</f>
        <v>0.0012987274567917</v>
      </c>
      <c r="T54" s="62">
        <f>'Glad70-before-LQ'!T54*$CG54*T$98</f>
        <v>0.0110401339767648</v>
      </c>
      <c r="U54" s="62">
        <f>'Glad70-before-LQ'!U54*$CG54*U$98</f>
        <v>0.183737836746021</v>
      </c>
      <c r="V54" s="62">
        <f>'Glad70-before-LQ'!V54*$CG54*V$98</f>
        <v>0.0064505750284807</v>
      </c>
      <c r="W54" s="62">
        <f>'Glad70-before-LQ'!W54*$CG54*W$98</f>
        <v>0.12739173229523</v>
      </c>
      <c r="X54" s="64">
        <f>'Glad70-before-LQ'!X54*$CG54*X$98</f>
        <v>0.00372932974446913</v>
      </c>
      <c r="Y54" s="62">
        <f>'Glad70-before-LQ'!Y54*$CG54*Y$98</f>
        <v>0.108053301449771</v>
      </c>
      <c r="Z54" s="62">
        <f>'Glad70-before-LQ'!Z54*$CG54*Z$98</f>
        <v>0.0177758496369916</v>
      </c>
      <c r="AA54" s="62">
        <f>'Glad70-before-LQ'!AA54*$CG54*AA$98</f>
        <v>0.0456713043365941</v>
      </c>
      <c r="AB54" s="62">
        <f>'Glad70-before-LQ'!AB54*$CG54*AB$98</f>
        <v>0.00174063738644578</v>
      </c>
      <c r="AC54" s="65">
        <f>'Glad70-before-LQ'!AC54*$CG54*AC$98</f>
        <v>0.203327841679518</v>
      </c>
      <c r="AD54" s="62">
        <f>'Glad70-before-LQ'!AD54*$CG54*AD$98</f>
        <v>0.0049441890139643</v>
      </c>
      <c r="AE54" s="62">
        <f>'Glad70-before-LQ'!AE54*$CG54*AE$98</f>
        <v>0.0246871736239462</v>
      </c>
      <c r="AF54" s="62">
        <f>'Glad70-before-LQ'!AF54*$CG54*AF$98</f>
        <v>0.0527316763328366</v>
      </c>
      <c r="AG54" s="62">
        <f>'Glad70-before-LQ'!AG54*$CG54*AG$98</f>
        <v>0.126089667422548</v>
      </c>
      <c r="AH54" s="62">
        <f>'Glad70-before-LQ'!AH54*$CG54*AH$98</f>
        <v>0.0829790229939521</v>
      </c>
      <c r="AI54" s="62">
        <f>'Glad70-before-LQ'!AI54*$CG54*AI$98</f>
        <v>0.443103173796559</v>
      </c>
      <c r="AJ54" s="62">
        <f>'Glad70-before-LQ'!AJ54*$CG54*AJ$98</f>
        <v>0.256649814711127</v>
      </c>
      <c r="AK54" s="62">
        <f>'Glad70-before-LQ'!AK54*$CG54*AK$98</f>
        <v>0.342598385438279</v>
      </c>
      <c r="AL54" s="62">
        <f>'Glad70-before-LQ'!AL54*$CG54*AL$98</f>
        <v>0.0526350680624995</v>
      </c>
      <c r="AM54" s="62">
        <f>'Glad70-before-LQ'!AM54*$CG54*AM$98</f>
        <v>0.192789741501547</v>
      </c>
      <c r="AN54" s="62">
        <f>'Glad70-before-LQ'!AN54*$CG54*AN$98</f>
        <v>0.194993236765777</v>
      </c>
      <c r="AO54" s="62">
        <f>'Glad70-before-LQ'!AO54*$CG54*AO$98</f>
        <v>0.0933326008097444</v>
      </c>
      <c r="AP54" s="62">
        <f>'Glad70-before-LQ'!AP54*$CG54*AP$98</f>
        <v>0.117737781273406</v>
      </c>
      <c r="AQ54" s="62">
        <f>'Glad70-before-LQ'!AQ54*$CG54*AQ$98</f>
        <v>0.0343718855799238</v>
      </c>
      <c r="AR54" s="62">
        <f>'Glad70-before-LQ'!AR54*$CG54*AR$98</f>
        <v>0.0916382546212194</v>
      </c>
      <c r="AS54" s="62">
        <f>'Glad70-before-LQ'!AS54*$CG54*AS$98</f>
        <v>0.221972004934887</v>
      </c>
      <c r="AT54" s="62">
        <f>'Glad70-before-LQ'!AT54*$CG54*AT$98</f>
        <v>0.00359495237319012</v>
      </c>
      <c r="AU54" s="62">
        <f>'Glad70-before-LQ'!AU54*$CG54*AU$98</f>
        <v>0.00424190008875684</v>
      </c>
      <c r="AV54" s="62">
        <f>'Glad70-before-LQ'!AV54*$CG54*AV$98</f>
        <v>0.00240965061662174</v>
      </c>
      <c r="AW54" s="62">
        <f>'Glad70-before-LQ'!AW54*$CG54*AW$98</f>
        <v>0.00168014545921131</v>
      </c>
      <c r="AX54" s="62">
        <f>'Glad70-before-LQ'!AX54*$CG54*AX$98</f>
        <v>0.0277643770169923</v>
      </c>
      <c r="AY54" s="62">
        <f>'Glad70-before-LQ'!AY54*$CG54*AY$98</f>
        <v>0.00134571803158971</v>
      </c>
      <c r="AZ54" s="62">
        <f>'Glad70-before-LQ'!AZ54*$CG54*AZ$98</f>
        <v>0.664469511607354</v>
      </c>
      <c r="BA54" s="62">
        <f>'Glad70-before-LQ'!BA54*$CG54*BA$98</f>
        <v>0.336859579270999</v>
      </c>
      <c r="BB54" s="62">
        <f>'Glad70-before-LQ'!BB54*$CG54*BB$98</f>
        <v>0.0474481020222025</v>
      </c>
      <c r="BC54" s="62">
        <f>'Glad70-before-LQ'!BC54*$CG54*BC$98</f>
        <v>0.372241287199381</v>
      </c>
      <c r="BD54" s="62">
        <f>'Glad70-before-LQ'!BD54*$CG54*BD$98</f>
        <v>2.73662605974548</v>
      </c>
      <c r="BE54" s="62">
        <f>'Glad70-before-LQ'!BE54*$CG54*BE$98</f>
        <v>0.717005465372524</v>
      </c>
      <c r="BF54" s="62">
        <f>'Glad70-before-LQ'!BF54*$CG54*BF$98</f>
        <v>0.0198691590045907</v>
      </c>
      <c r="BG54" s="62">
        <f>'Glad70-before-LQ'!BG54*$CG54*BG$98</f>
        <v>0.209760683267958</v>
      </c>
      <c r="BH54" s="62">
        <f>'Glad70-before-LQ'!BH54*$CG54*BH$98</f>
        <v>0.0682367958372273</v>
      </c>
      <c r="BI54" s="62">
        <f>'Glad70-before-LQ'!BI54*$CG54*BI$98</f>
        <v>0.405327635038114</v>
      </c>
      <c r="BJ54" s="62">
        <f>'Glad70-before-LQ'!BJ54*$CG54*BJ$98</f>
        <v>0</v>
      </c>
      <c r="BK54" s="62">
        <f>'Glad70-before-LQ'!BK54*$CG54*BK$98</f>
        <v>0.0389258337435169</v>
      </c>
      <c r="BL54" s="62">
        <f>'Glad70-before-LQ'!BL54*$CG54*BL$98</f>
        <v>0.0824262430616514</v>
      </c>
      <c r="BM54" s="62">
        <f>'Glad70-before-LQ'!BM54*$CG54*BM$98</f>
        <v>0.0211666906867451</v>
      </c>
      <c r="BN54" s="62">
        <f>'Glad70-before-LQ'!BN54*$CG54*BN$98</f>
        <v>0.0210197866098023</v>
      </c>
      <c r="BO54" s="62">
        <f>'Glad70-before-LQ'!BO54*$CG54*BO$98</f>
        <v>0.234952937335977</v>
      </c>
      <c r="BP54" s="62">
        <f>'Glad70-before-LQ'!BP54*$CG54*BP$98</f>
        <v>0.0704613773613199</v>
      </c>
      <c r="BQ54" s="62">
        <f>'Glad70-before-LQ'!BQ54*$CG54*BQ$98</f>
        <v>0.00816520934094046</v>
      </c>
      <c r="BR54" s="62">
        <f>'Glad70-before-LQ'!BR54*$CG54*BR$98</f>
        <v>0.0266132371317428</v>
      </c>
      <c r="BS54" s="62">
        <f>'Glad70-before-LQ'!BS54*$CG54*BS$98</f>
        <v>0.025930254933452</v>
      </c>
      <c r="BT54" s="62">
        <f>'Glad70-before-LQ'!BT54*$CG54*BT$98</f>
        <v>0.12192447877629</v>
      </c>
      <c r="BU54" s="62">
        <f>'Glad70-before-LQ'!BU54*$CG54*BU$98</f>
        <v>0.0918181227729211</v>
      </c>
      <c r="BV54" s="4">
        <f>SUM(D54:BU54)</f>
        <v>12.2550282188712</v>
      </c>
      <c r="BW54" s="66">
        <f>'Glad-base'!BW54*'Households'!$B$3/'Households'!$B$7</f>
        <v>128.592728739454</v>
      </c>
      <c r="BX54" s="66">
        <f>'Glad-base'!BX54*'Households'!$B$3/'Households'!$B$7</f>
        <v>0.00359481512873326</v>
      </c>
      <c r="BY54" s="66">
        <f>'Glad-base'!BY54*'Businesses'!$B$4/'Businesses'!$C$4</f>
        <v>0.616968878623571</v>
      </c>
      <c r="BZ54" s="66">
        <f>'Glad-base'!BZ54*'Households'!$B$3/'Households'!$B$7</f>
        <v>0.0587548216065911</v>
      </c>
      <c r="CA54" s="66">
        <f>'Glad-base'!CA54*'Households'!$B$3/'Households'!$B$7</f>
        <v>0.244124698486097</v>
      </c>
      <c r="CB54" s="66">
        <f>'Glad-base'!CB54*'Glad-id-output'!B52/'Glad-id-output'!E52</f>
        <v>0</v>
      </c>
      <c r="CC54" s="62">
        <f>'Exports'!D55</f>
        <v>1</v>
      </c>
      <c r="CD54" s="4">
        <f>SUM(BW54:CC54)</f>
        <v>130.516171953299</v>
      </c>
      <c r="CE54" s="4">
        <f>SUM(CD54,BV54)</f>
        <v>142.771200172170</v>
      </c>
      <c r="CF54" s="67">
        <v>0.000397335414463616</v>
      </c>
      <c r="CG54" s="67">
        <f>'Glad-id-output'!I52</f>
        <v>0.4</v>
      </c>
      <c r="CH54" s="67"/>
    </row>
    <row r="55" ht="20.05" customHeight="1">
      <c r="A55" t="s" s="58">
        <v>1</v>
      </c>
      <c r="B55" s="59">
        <v>51</v>
      </c>
      <c r="C55" t="s" s="60">
        <v>209</v>
      </c>
      <c r="D55" s="61">
        <f>'Glad70-before-LQ'!D55*$CG55*D$98</f>
        <v>0.846640739092161</v>
      </c>
      <c r="E55" s="62">
        <f>'Glad70-before-LQ'!E55*$CG55*E$98</f>
        <v>0.0124514194324198</v>
      </c>
      <c r="F55" s="62">
        <f>'Glad70-before-LQ'!F55*$CG55*F$98</f>
        <v>3.44953303479281e-07</v>
      </c>
      <c r="G55" s="62">
        <f>'Glad70-before-LQ'!G55*$CG55*G$98</f>
        <v>0.0344539280764523</v>
      </c>
      <c r="H55" s="62">
        <f>'Glad70-before-LQ'!H55*$CG55*H$98</f>
        <v>0.0253834896942664</v>
      </c>
      <c r="I55" s="62">
        <f>'Glad70-before-LQ'!I55*$CG55*I$98</f>
        <v>0.714828708443347</v>
      </c>
      <c r="J55" s="62">
        <f>'Glad70-before-LQ'!J55*$CG55*J$98</f>
        <v>14.0476284013384</v>
      </c>
      <c r="K55" s="63">
        <f>'Glad70-before-LQ'!K55*$CG55*K$98</f>
        <v>0.723494766536205</v>
      </c>
      <c r="L55" s="62">
        <f>'Glad70-before-LQ'!L55*$CG55*L$98</f>
        <v>0.204304187806317</v>
      </c>
      <c r="M55" s="62">
        <f>'Glad70-before-LQ'!M55*$CG55*M$98</f>
        <v>0.151544550312889</v>
      </c>
      <c r="N55" s="62">
        <f>'Glad70-before-LQ'!N55*$CG55*N$98</f>
        <v>0.055650526277383</v>
      </c>
      <c r="O55" s="62">
        <f>'Glad70-before-LQ'!O55*$CG55*O$98</f>
        <v>0.0722621699253021</v>
      </c>
      <c r="P55" s="62">
        <f>'Glad70-before-LQ'!P55*$CG55*P$98</f>
        <v>0.012195637106565</v>
      </c>
      <c r="Q55" s="62">
        <f>'Glad70-before-LQ'!Q55*$CG55*Q$98</f>
        <v>0.008842230592945109</v>
      </c>
      <c r="R55" s="62">
        <f>'Glad70-before-LQ'!R55*$CG55*R$98</f>
        <v>0.0195630471897521</v>
      </c>
      <c r="S55" s="62">
        <f>'Glad70-before-LQ'!S55*$CG55*S$98</f>
        <v>0.009235305572996851</v>
      </c>
      <c r="T55" s="62">
        <f>'Glad70-before-LQ'!T55*$CG55*T$98</f>
        <v>0.247652528708592</v>
      </c>
      <c r="U55" s="62">
        <f>'Glad70-before-LQ'!U55*$CG55*U$98</f>
        <v>1.30470682216111</v>
      </c>
      <c r="V55" s="62">
        <f>'Glad70-before-LQ'!V55*$CG55*V$98</f>
        <v>0.0381465342289489</v>
      </c>
      <c r="W55" s="62">
        <f>'Glad70-before-LQ'!W55*$CG55*W$98</f>
        <v>1.11262258803011</v>
      </c>
      <c r="X55" s="64">
        <f>'Glad70-before-LQ'!X55*$CG55*X$98</f>
        <v>0.0384821857463517</v>
      </c>
      <c r="Y55" s="62">
        <f>'Glad70-before-LQ'!Y55*$CG55*Y$98</f>
        <v>0.442019992982943</v>
      </c>
      <c r="Z55" s="62">
        <f>'Glad70-before-LQ'!Z55*$CG55*Z$98</f>
        <v>0.0861108489099795</v>
      </c>
      <c r="AA55" s="62">
        <f>'Glad70-before-LQ'!AA55*$CG55*AA$98</f>
        <v>0.11445621475804</v>
      </c>
      <c r="AB55" s="62">
        <f>'Glad70-before-LQ'!AB55*$CG55*AB$98</f>
        <v>0.00556983251315782</v>
      </c>
      <c r="AC55" s="65">
        <f>'Glad70-before-LQ'!AC55*$CG55*AC$98</f>
        <v>3.051</v>
      </c>
      <c r="AD55" s="62">
        <f>'Glad70-before-LQ'!AD55*$CG55*AD$98</f>
        <v>0.481059266693969</v>
      </c>
      <c r="AE55" s="62">
        <f>'Glad70-before-LQ'!AE55*$CG55*AE$98</f>
        <v>0.700817650233885</v>
      </c>
      <c r="AF55" s="62">
        <f>'Glad70-before-LQ'!AF55*$CG55*AF$98</f>
        <v>5.55163051657233</v>
      </c>
      <c r="AG55" s="62">
        <f>'Glad70-before-LQ'!AG55*$CG55*AG$98</f>
        <v>0.631315234553643</v>
      </c>
      <c r="AH55" s="62">
        <f>'Glad70-before-LQ'!AH55*$CG55*AH$98</f>
        <v>0.168460491402179</v>
      </c>
      <c r="AI55" s="62">
        <f>'Glad70-before-LQ'!AI55*$CG55*AI$98</f>
        <v>1.73991752198013</v>
      </c>
      <c r="AJ55" s="62">
        <f>'Glad70-before-LQ'!AJ55*$CG55*AJ$98</f>
        <v>1.14439089436358</v>
      </c>
      <c r="AK55" s="62">
        <f>'Glad70-before-LQ'!AK55*$CG55*AK$98</f>
        <v>1.3261602329541</v>
      </c>
      <c r="AL55" s="62">
        <f>'Glad70-before-LQ'!AL55*$CG55*AL$98</f>
        <v>0.892659611605743</v>
      </c>
      <c r="AM55" s="62">
        <f>'Glad70-before-LQ'!AM55*$CG55*AM$98</f>
        <v>0.785823227477936</v>
      </c>
      <c r="AN55" s="62">
        <f>'Glad70-before-LQ'!AN55*$CG55*AN$98</f>
        <v>1.05954309395504</v>
      </c>
      <c r="AO55" s="62">
        <f>'Glad70-before-LQ'!AO55*$CG55*AO$98</f>
        <v>0.611695160058332</v>
      </c>
      <c r="AP55" s="62">
        <f>'Glad70-before-LQ'!AP55*$CG55*AP$98</f>
        <v>2.73180724448031</v>
      </c>
      <c r="AQ55" s="62">
        <f>'Glad70-before-LQ'!AQ55*$CG55*AQ$98</f>
        <v>0.0355203877801188</v>
      </c>
      <c r="AR55" s="62">
        <f>'Glad70-before-LQ'!AR55*$CG55*AR$98</f>
        <v>0.0517824629569465</v>
      </c>
      <c r="AS55" s="62">
        <f>'Glad70-before-LQ'!AS55*$CG55*AS$98</f>
        <v>3.93839300890201</v>
      </c>
      <c r="AT55" s="62">
        <f>'Glad70-before-LQ'!AT55*$CG55*AT$98</f>
        <v>0.000755510640423059</v>
      </c>
      <c r="AU55" s="62">
        <f>'Glad70-before-LQ'!AU55*$CG55*AU$98</f>
        <v>0.0171242398490788</v>
      </c>
      <c r="AV55" s="62">
        <f>'Glad70-before-LQ'!AV55*$CG55*AV$98</f>
        <v>0.000780387313322873</v>
      </c>
      <c r="AW55" s="62">
        <f>'Glad70-before-LQ'!AW55*$CG55*AW$98</f>
        <v>0.009731769661744371</v>
      </c>
      <c r="AX55" s="62">
        <f>'Glad70-before-LQ'!AX55*$CG55*AX$98</f>
        <v>0.114789143021491</v>
      </c>
      <c r="AY55" s="62">
        <f>'Glad70-before-LQ'!AY55*$CG55*AY$98</f>
        <v>0.00101037996822243</v>
      </c>
      <c r="AZ55" s="62">
        <f>'Glad70-before-LQ'!AZ55*$CG55*AZ$98</f>
        <v>0.246891308466777</v>
      </c>
      <c r="BA55" s="62">
        <f>'Glad70-before-LQ'!BA55*$CG55*BA$98</f>
        <v>5.39814971144217</v>
      </c>
      <c r="BB55" s="62">
        <f>'Glad70-before-LQ'!BB55*$CG55*BB$98</f>
        <v>0.319122194653152</v>
      </c>
      <c r="BC55" s="62">
        <f>'Glad70-before-LQ'!BC55*$CG55*BC$98</f>
        <v>1.09042769468627</v>
      </c>
      <c r="BD55" s="62">
        <f>'Glad70-before-LQ'!BD55*$CG55*BD$98</f>
        <v>3.29782687791991</v>
      </c>
      <c r="BE55" s="62">
        <f>'Glad70-before-LQ'!BE55*$CG55*BE$98</f>
        <v>2.64568067068114</v>
      </c>
      <c r="BF55" s="62">
        <f>'Glad70-before-LQ'!BF55*$CG55*BF$98</f>
        <v>0.0562460915891575</v>
      </c>
      <c r="BG55" s="62">
        <f>'Glad70-before-LQ'!BG55*$CG55*BG$98</f>
        <v>1.17804906241408</v>
      </c>
      <c r="BH55" s="62">
        <f>'Glad70-before-LQ'!BH55*$CG55*BH$98</f>
        <v>0.130307422248393</v>
      </c>
      <c r="BI55" s="62">
        <f>'Glad70-before-LQ'!BI55*$CG55*BI$98</f>
        <v>2.80263385189965</v>
      </c>
      <c r="BJ55" s="62">
        <f>'Glad70-before-LQ'!BJ55*$CG55*BJ$98</f>
        <v>0</v>
      </c>
      <c r="BK55" s="62">
        <f>'Glad70-before-LQ'!BK55*$CG55*BK$98</f>
        <v>0.08123001609098709</v>
      </c>
      <c r="BL55" s="62">
        <f>'Glad70-before-LQ'!BL55*$CG55*BL$98</f>
        <v>1.03153688965439</v>
      </c>
      <c r="BM55" s="62">
        <f>'Glad70-before-LQ'!BM55*$CG55*BM$98</f>
        <v>0.508479960201968</v>
      </c>
      <c r="BN55" s="62">
        <f>'Glad70-before-LQ'!BN55*$CG55*BN$98</f>
        <v>0.152386117541299</v>
      </c>
      <c r="BO55" s="62">
        <f>'Glad70-before-LQ'!BO55*$CG55*BO$98</f>
        <v>1.97685673715255</v>
      </c>
      <c r="BP55" s="62">
        <f>'Glad70-before-LQ'!BP55*$CG55*BP$98</f>
        <v>0.182044060948993</v>
      </c>
      <c r="BQ55" s="62">
        <f>'Glad70-before-LQ'!BQ55*$CG55*BQ$98</f>
        <v>0.0228820945042255</v>
      </c>
      <c r="BR55" s="62">
        <f>'Glad70-before-LQ'!BR55*$CG55*BR$98</f>
        <v>0.101199063930571</v>
      </c>
      <c r="BS55" s="62">
        <f>'Glad70-before-LQ'!BS55*$CG55*BS$98</f>
        <v>0.109321228761828</v>
      </c>
      <c r="BT55" s="62">
        <f>'Glad70-before-LQ'!BT55*$CG55*BT$98</f>
        <v>0.609857159939356</v>
      </c>
      <c r="BU55" s="62">
        <f>'Glad70-before-LQ'!BU55*$CG55*BU$98</f>
        <v>0.0384557719183217</v>
      </c>
      <c r="BV55" s="4">
        <f>SUM(D55:BU55)</f>
        <v>67.3539984234597</v>
      </c>
      <c r="BW55" s="66">
        <f>'Glad-base'!BW55*'Households'!$B$3/'Households'!$B$7</f>
        <v>8.236486339618949</v>
      </c>
      <c r="BX55" s="66">
        <f>'Glad-base'!BX55*'Households'!$B$3/'Households'!$B$7</f>
        <v>0.00334463199794027</v>
      </c>
      <c r="BY55" s="66">
        <f>'Glad-base'!BY55*'Businesses'!$B$4/'Businesses'!$C$4</f>
        <v>0.529478906544832</v>
      </c>
      <c r="BZ55" s="66">
        <f>'Glad-base'!BZ55*'Households'!$B$3/'Households'!$B$7</f>
        <v>0.0283587654067971</v>
      </c>
      <c r="CA55" s="66">
        <f>'Glad-base'!CA55*'Households'!$B$3/'Households'!$B$7</f>
        <v>0.221776000628218</v>
      </c>
      <c r="CB55" s="66">
        <f>'Glad-base'!CB55*'Glad-id-output'!B53/'Glad-id-output'!E53</f>
        <v>5.41557781033012e-06</v>
      </c>
      <c r="CC55" s="62">
        <f>'Exports'!D56</f>
        <v>2.2</v>
      </c>
      <c r="CD55" s="4">
        <f>SUM(BW55:CC55)</f>
        <v>11.2194500597745</v>
      </c>
      <c r="CE55" s="4">
        <f>SUM(CD55,BV55)</f>
        <v>78.5734484832342</v>
      </c>
      <c r="CF55" s="67">
        <v>0.000887799641037724</v>
      </c>
      <c r="CG55" s="67">
        <f>'Glad-id-output'!I53</f>
        <v>0.3</v>
      </c>
      <c r="CH55" s="67"/>
    </row>
    <row r="56" ht="20.05" customHeight="1">
      <c r="A56" t="s" s="58">
        <v>1</v>
      </c>
      <c r="B56" s="59">
        <v>52</v>
      </c>
      <c r="C56" t="s" s="60">
        <v>210</v>
      </c>
      <c r="D56" s="61">
        <f>'Glad70-before-LQ'!D56*$CG56*D$98</f>
        <v>0.348573442093661</v>
      </c>
      <c r="E56" s="62">
        <f>'Glad70-before-LQ'!E56*$CG56*E$98</f>
        <v>0.157528970626892</v>
      </c>
      <c r="F56" s="62">
        <f>'Glad70-before-LQ'!F56*$CG56*F$98</f>
        <v>0.00276225464347981</v>
      </c>
      <c r="G56" s="62">
        <f>'Glad70-before-LQ'!G56*$CG56*G$98</f>
        <v>0.150570648937767</v>
      </c>
      <c r="H56" s="62">
        <f>'Glad70-before-LQ'!H56*$CG56*H$98</f>
        <v>0.105206033885291</v>
      </c>
      <c r="I56" s="62">
        <f>'Glad70-before-LQ'!I56*$CG56*I$98</f>
        <v>2.48856235129773</v>
      </c>
      <c r="J56" s="62">
        <f>'Glad70-before-LQ'!J56*$CG56*J$98</f>
        <v>64.3386419395967</v>
      </c>
      <c r="K56" s="63">
        <f>'Glad70-before-LQ'!K56*$CG56*K$98</f>
        <v>2.72428910633014</v>
      </c>
      <c r="L56" s="62">
        <f>'Glad70-before-LQ'!L56*$CG56*L$98</f>
        <v>0.324599375379292</v>
      </c>
      <c r="M56" s="62">
        <f>'Glad70-before-LQ'!M56*$CG56*M$98</f>
        <v>0.0942834813062072</v>
      </c>
      <c r="N56" s="62">
        <f>'Glad70-before-LQ'!N56*$CG56*N$98</f>
        <v>0.0570395542872177</v>
      </c>
      <c r="O56" s="62">
        <f>'Glad70-before-LQ'!O56*$CG56*O$98</f>
        <v>0.030270126195571</v>
      </c>
      <c r="P56" s="62">
        <f>'Glad70-before-LQ'!P56*$CG56*P$98</f>
        <v>0.00790819331157182</v>
      </c>
      <c r="Q56" s="62">
        <f>'Glad70-before-LQ'!Q56*$CG56*Q$98</f>
        <v>0.0114765207294753</v>
      </c>
      <c r="R56" s="62">
        <f>'Glad70-before-LQ'!R56*$CG56*R$98</f>
        <v>0.0507351646087835</v>
      </c>
      <c r="S56" s="62">
        <f>'Glad70-before-LQ'!S56*$CG56*S$98</f>
        <v>0.0194872924137711</v>
      </c>
      <c r="T56" s="62">
        <f>'Glad70-before-LQ'!T56*$CG56*T$98</f>
        <v>1.33485938276305</v>
      </c>
      <c r="U56" s="62">
        <f>'Glad70-before-LQ'!U56*$CG56*U$98</f>
        <v>0.803952749898483</v>
      </c>
      <c r="V56" s="62">
        <f>'Glad70-before-LQ'!V56*$CG56*V$98</f>
        <v>0.0579479132827062</v>
      </c>
      <c r="W56" s="62">
        <f>'Glad70-before-LQ'!W56*$CG56*W$98</f>
        <v>1.40728793065317</v>
      </c>
      <c r="X56" s="64">
        <f>'Glad70-before-LQ'!X56*$CG56*X$98</f>
        <v>0.799910020858897</v>
      </c>
      <c r="Y56" s="62">
        <f>'Glad70-before-LQ'!Y56*$CG56*Y$98</f>
        <v>0.968418222667156</v>
      </c>
      <c r="Z56" s="62">
        <f>'Glad70-before-LQ'!Z56*$CG56*Z$98</f>
        <v>0.225600632332325</v>
      </c>
      <c r="AA56" s="62">
        <f>'Glad70-before-LQ'!AA56*$CG56*AA$98</f>
        <v>0.155042335005511</v>
      </c>
      <c r="AB56" s="62">
        <f>'Glad70-before-LQ'!AB56*$CG56*AB$98</f>
        <v>0.00636426085364303</v>
      </c>
      <c r="AC56" s="65">
        <f>'Glad70-before-LQ'!AC56*$CG56*AC$98</f>
        <v>3.18269419423301</v>
      </c>
      <c r="AD56" s="62">
        <f>'Glad70-before-LQ'!AD56*$CG56*AD$98</f>
        <v>0.512844160788678</v>
      </c>
      <c r="AE56" s="62">
        <f>'Glad70-before-LQ'!AE56*$CG56*AE$98</f>
        <v>0.0313545094017652</v>
      </c>
      <c r="AF56" s="62">
        <f>'Glad70-before-LQ'!AF56*$CG56*AF$98</f>
        <v>0.140516076916059</v>
      </c>
      <c r="AG56" s="62">
        <f>'Glad70-before-LQ'!AG56*$CG56*AG$98</f>
        <v>1.24552785129567</v>
      </c>
      <c r="AH56" s="62">
        <f>'Glad70-before-LQ'!AH56*$CG56*AH$98</f>
        <v>3.07320517218535</v>
      </c>
      <c r="AI56" s="62">
        <f>'Glad70-before-LQ'!AI56*$CG56*AI$98</f>
        <v>5.58459334809955</v>
      </c>
      <c r="AJ56" s="62">
        <f>'Glad70-before-LQ'!AJ56*$CG56*AJ$98</f>
        <v>1.82999363061933</v>
      </c>
      <c r="AK56" s="62">
        <f>'Glad70-before-LQ'!AK56*$CG56*AK$98</f>
        <v>1.84661134568471</v>
      </c>
      <c r="AL56" s="62">
        <f>'Glad70-before-LQ'!AL56*$CG56*AL$98</f>
        <v>0.382507408005627</v>
      </c>
      <c r="AM56" s="62">
        <f>'Glad70-before-LQ'!AM56*$CG56*AM$98</f>
        <v>0.75680674247039</v>
      </c>
      <c r="AN56" s="62">
        <f>'Glad70-before-LQ'!AN56*$CG56*AN$98</f>
        <v>0.890155520641862</v>
      </c>
      <c r="AO56" s="62">
        <f>'Glad70-before-LQ'!AO56*$CG56*AO$98</f>
        <v>1.13173761396972</v>
      </c>
      <c r="AP56" s="62">
        <f>'Glad70-before-LQ'!AP56*$CG56*AP$98</f>
        <v>0.2204449191219</v>
      </c>
      <c r="AQ56" s="62">
        <f>'Glad70-before-LQ'!AQ56*$CG56*AQ$98</f>
        <v>0.0801609605582471</v>
      </c>
      <c r="AR56" s="62">
        <f>'Glad70-before-LQ'!AR56*$CG56*AR$98</f>
        <v>0.257052075198748</v>
      </c>
      <c r="AS56" s="62">
        <f>'Glad70-before-LQ'!AS56*$CG56*AS$98</f>
        <v>4.61889741019773</v>
      </c>
      <c r="AT56" s="62">
        <f>'Glad70-before-LQ'!AT56*$CG56*AT$98</f>
        <v>0.0142218531807286</v>
      </c>
      <c r="AU56" s="62">
        <f>'Glad70-before-LQ'!AU56*$CG56*AU$98</f>
        <v>0.0659288173700564</v>
      </c>
      <c r="AV56" s="62">
        <f>'Glad70-before-LQ'!AV56*$CG56*AV$98</f>
        <v>0.0408733206922649</v>
      </c>
      <c r="AW56" s="62">
        <f>'Glad70-before-LQ'!AW56*$CG56*AW$98</f>
        <v>0.0876126413032295</v>
      </c>
      <c r="AX56" s="62">
        <f>'Glad70-before-LQ'!AX56*$CG56*AX$98</f>
        <v>0.274201251678704</v>
      </c>
      <c r="AY56" s="62">
        <f>'Glad70-before-LQ'!AY56*$CG56*AY$98</f>
        <v>0.0165830113020735</v>
      </c>
      <c r="AZ56" s="62">
        <f>'Glad70-before-LQ'!AZ56*$CG56*AZ$98</f>
        <v>0.3354341352464</v>
      </c>
      <c r="BA56" s="62">
        <f>'Glad70-before-LQ'!BA56*$CG56*BA$98</f>
        <v>0.534207437987148</v>
      </c>
      <c r="BB56" s="62">
        <f>'Glad70-before-LQ'!BB56*$CG56*BB$98</f>
        <v>0.175715293625383</v>
      </c>
      <c r="BC56" s="62">
        <f>'Glad70-before-LQ'!BC56*$CG56*BC$98</f>
        <v>1.83383520953859</v>
      </c>
      <c r="BD56" s="62">
        <f>'Glad70-before-LQ'!BD56*$CG56*BD$98</f>
        <v>1.21439827606206</v>
      </c>
      <c r="BE56" s="62">
        <f>'Glad70-before-LQ'!BE56*$CG56*BE$98</f>
        <v>3.4760740672575</v>
      </c>
      <c r="BF56" s="62">
        <f>'Glad70-before-LQ'!BF56*$CG56*BF$98</f>
        <v>0.492023138097432</v>
      </c>
      <c r="BG56" s="62">
        <f>'Glad70-before-LQ'!BG56*$CG56*BG$98</f>
        <v>1.15243157594753</v>
      </c>
      <c r="BH56" s="62">
        <f>'Glad70-before-LQ'!BH56*$CG56*BH$98</f>
        <v>0.762567086055328</v>
      </c>
      <c r="BI56" s="62">
        <f>'Glad70-before-LQ'!BI56*$CG56*BI$98</f>
        <v>1.32349999915288</v>
      </c>
      <c r="BJ56" s="62">
        <f>'Glad70-before-LQ'!BJ56*$CG56*BJ$98</f>
        <v>0</v>
      </c>
      <c r="BK56" s="62">
        <f>'Glad70-before-LQ'!BK56*$CG56*BK$98</f>
        <v>0.546278804178156</v>
      </c>
      <c r="BL56" s="62">
        <f>'Glad70-before-LQ'!BL56*$CG56*BL$98</f>
        <v>0.342454089190028</v>
      </c>
      <c r="BM56" s="62">
        <f>'Glad70-before-LQ'!BM56*$CG56*BM$98</f>
        <v>0.271361576687785</v>
      </c>
      <c r="BN56" s="62">
        <f>'Glad70-before-LQ'!BN56*$CG56*BN$98</f>
        <v>0.052031725185085</v>
      </c>
      <c r="BO56" s="62">
        <f>'Glad70-before-LQ'!BO56*$CG56*BO$98</f>
        <v>2.66785122364928</v>
      </c>
      <c r="BP56" s="62">
        <f>'Glad70-before-LQ'!BP56*$CG56*BP$98</f>
        <v>0.8573028044165319</v>
      </c>
      <c r="BQ56" s="62">
        <f>'Glad70-before-LQ'!BQ56*$CG56*BQ$98</f>
        <v>0.0907192082780028</v>
      </c>
      <c r="BR56" s="62">
        <f>'Glad70-before-LQ'!BR56*$CG56*BR$98</f>
        <v>0.521900189664401</v>
      </c>
      <c r="BS56" s="62">
        <f>'Glad70-before-LQ'!BS56*$CG56*BS$98</f>
        <v>0.424765192019973</v>
      </c>
      <c r="BT56" s="62">
        <f>'Glad70-before-LQ'!BT56*$CG56*BT$98</f>
        <v>6.46477474092583</v>
      </c>
      <c r="BU56" s="62">
        <f>'Glad70-before-LQ'!BU56*$CG56*BU$98</f>
        <v>1.06456285625291</v>
      </c>
      <c r="BV56" s="4">
        <f>SUM(D56:BU56)</f>
        <v>127.560030368292</v>
      </c>
      <c r="BW56" s="66">
        <f>'Glad-base'!BW56*'Households'!$B$3/'Households'!$B$7</f>
        <v>3.43673193179197</v>
      </c>
      <c r="BX56" s="66">
        <f>'Glad-base'!BX56*'Households'!$B$3/'Households'!$B$7</f>
        <v>0</v>
      </c>
      <c r="BY56" s="66">
        <f>'Glad-base'!BY56*'Businesses'!$B$4/'Businesses'!$C$4</f>
        <v>0.137224338312819</v>
      </c>
      <c r="BZ56" s="66">
        <f>'Glad-base'!BZ56*'Households'!$B$3/'Households'!$B$7</f>
        <v>0.00583452139031926</v>
      </c>
      <c r="CA56" s="66">
        <f>'Glad-base'!CA56*'Households'!$B$3/'Households'!$B$7</f>
        <v>0.0610948399588054</v>
      </c>
      <c r="CB56" s="66">
        <f>'Glad-base'!CB56*'Glad-id-output'!B54/'Glad-id-output'!E54</f>
        <v>0.00643494020310484</v>
      </c>
      <c r="CC56" s="62">
        <f>'Exports'!D57</f>
        <v>12</v>
      </c>
      <c r="CD56" s="4">
        <f>SUM(BW56:CC56)</f>
        <v>15.647320571657</v>
      </c>
      <c r="CE56" s="4">
        <f>SUM(CD56,BV56)</f>
        <v>143.207350939949</v>
      </c>
      <c r="CF56" s="67">
        <v>0.00767801002637494</v>
      </c>
      <c r="CG56" s="67">
        <f>'Glad-id-output'!I54</f>
        <v>1</v>
      </c>
      <c r="CH56" s="67">
        <f>(CE56*CG56+CE57*CG57)/SUM(CE56,CE57)</f>
        <v>0.787064306031101</v>
      </c>
    </row>
    <row r="57" ht="20.05" customHeight="1">
      <c r="A57" t="s" s="58">
        <v>1</v>
      </c>
      <c r="B57" s="59">
        <v>53</v>
      </c>
      <c r="C57" t="s" s="60">
        <v>211</v>
      </c>
      <c r="D57" s="61">
        <f>'Glad70-before-LQ'!D57*$CG57*D$98</f>
        <v>0.887443331735589</v>
      </c>
      <c r="E57" s="62">
        <f>'Glad70-before-LQ'!E57*$CG57*E$98</f>
        <v>1.04523626929498e-05</v>
      </c>
      <c r="F57" s="62">
        <f>'Glad70-before-LQ'!F57*$CG57*F$98</f>
        <v>3.2031378180219e-06</v>
      </c>
      <c r="G57" s="62">
        <f>'Glad70-before-LQ'!G57*$CG57*G$98</f>
        <v>0.00289698874511774</v>
      </c>
      <c r="H57" s="62">
        <f>'Glad70-before-LQ'!H57*$CG57*H$98</f>
        <v>0.0389482925536652</v>
      </c>
      <c r="I57" s="62">
        <f>'Glad70-before-LQ'!I57*$CG57*I$98</f>
        <v>1.26480862280047</v>
      </c>
      <c r="J57" s="62">
        <f>'Glad70-before-LQ'!J57*$CG57*J$98</f>
        <v>12.0190515512104</v>
      </c>
      <c r="K57" s="63">
        <f>'Glad70-before-LQ'!K57*$CG57*K$98</f>
        <v>3.82024513041715</v>
      </c>
      <c r="L57" s="62">
        <f>'Glad70-before-LQ'!L57*$CG57*L$98</f>
        <v>0.192156137212656</v>
      </c>
      <c r="M57" s="62">
        <f>'Glad70-before-LQ'!M57*$CG57*M$98</f>
        <v>0.0698206702325926</v>
      </c>
      <c r="N57" s="62">
        <f>'Glad70-before-LQ'!N57*$CG57*N$98</f>
        <v>0.136755183779845</v>
      </c>
      <c r="O57" s="62">
        <f>'Glad70-before-LQ'!O57*$CG57*O$98</f>
        <v>0.0456350474073495</v>
      </c>
      <c r="P57" s="62">
        <f>'Glad70-before-LQ'!P57*$CG57*P$98</f>
        <v>0.00981362838750844</v>
      </c>
      <c r="Q57" s="62">
        <f>'Glad70-before-LQ'!Q57*$CG57*Q$98</f>
        <v>0.0181823326465787</v>
      </c>
      <c r="R57" s="62">
        <f>'Glad70-before-LQ'!R57*$CG57*R$98</f>
        <v>0.104815395243707</v>
      </c>
      <c r="S57" s="62">
        <f>'Glad70-before-LQ'!S57*$CG57*S$98</f>
        <v>0.0247905112227323</v>
      </c>
      <c r="T57" s="62">
        <f>'Glad70-before-LQ'!T57*$CG57*T$98</f>
        <v>0.984537891104552</v>
      </c>
      <c r="U57" s="62">
        <f>'Glad70-before-LQ'!U57*$CG57*U$98</f>
        <v>1.45467843717338</v>
      </c>
      <c r="V57" s="62">
        <f>'Glad70-before-LQ'!V57*$CG57*V$98</f>
        <v>0.0663197919661309</v>
      </c>
      <c r="W57" s="62">
        <f>'Glad70-before-LQ'!W57*$CG57*W$98</f>
        <v>1.8186591167241</v>
      </c>
      <c r="X57" s="64">
        <f>'Glad70-before-LQ'!X57*$CG57*X$98</f>
        <v>0.236305105656149</v>
      </c>
      <c r="Y57" s="62">
        <f>'Glad70-before-LQ'!Y57*$CG57*Y$98</f>
        <v>2.68711260669434</v>
      </c>
      <c r="Z57" s="62">
        <f>'Glad70-before-LQ'!Z57*$CG57*Z$98</f>
        <v>0.472825704041987</v>
      </c>
      <c r="AA57" s="62">
        <f>'Glad70-before-LQ'!AA57*$CG57*AA$98</f>
        <v>0.253125627759398</v>
      </c>
      <c r="AB57" s="62">
        <f>'Glad70-before-LQ'!AB57*$CG57*AB$98</f>
        <v>0.00180015007854666</v>
      </c>
      <c r="AC57" s="65">
        <f>'Glad70-before-LQ'!AC57*$CG57*AC$98</f>
        <v>0.421668611127487</v>
      </c>
      <c r="AD57" s="62">
        <f>'Glad70-before-LQ'!AD57*$CG57*AD$98</f>
        <v>0.008456960829911229</v>
      </c>
      <c r="AE57" s="62">
        <f>'Glad70-before-LQ'!AE57*$CG57*AE$98</f>
        <v>0.0367230171356182</v>
      </c>
      <c r="AF57" s="62">
        <f>'Glad70-before-LQ'!AF57*$CG57*AF$98</f>
        <v>1.76920170737991</v>
      </c>
      <c r="AG57" s="62">
        <f>'Glad70-before-LQ'!AG57*$CG57*AG$98</f>
        <v>1.12037641824961</v>
      </c>
      <c r="AH57" s="62">
        <f>'Glad70-before-LQ'!AH57*$CG57*AH$98</f>
        <v>1.26195805073181</v>
      </c>
      <c r="AI57" s="62">
        <f>'Glad70-before-LQ'!AI57*$CG57*AI$98</f>
        <v>7.57438762144551</v>
      </c>
      <c r="AJ57" s="62">
        <f>'Glad70-before-LQ'!AJ57*$CG57*AJ$98</f>
        <v>16.6633862409112</v>
      </c>
      <c r="AK57" s="62">
        <f>'Glad70-before-LQ'!AK57*$CG57*AK$98</f>
        <v>18.9301393514704</v>
      </c>
      <c r="AL57" s="62">
        <f>'Glad70-before-LQ'!AL57*$CG57*AL$98</f>
        <v>0.713986844578521</v>
      </c>
      <c r="AM57" s="62">
        <f>'Glad70-before-LQ'!AM57*$CG57*AM$98</f>
        <v>11.8670733281955</v>
      </c>
      <c r="AN57" s="62">
        <f>'Glad70-before-LQ'!AN57*$CG57*AN$98</f>
        <v>3.10424250599141</v>
      </c>
      <c r="AO57" s="62">
        <f>'Glad70-before-LQ'!AO57*$CG57*AO$98</f>
        <v>5.7595778526642</v>
      </c>
      <c r="AP57" s="62">
        <f>'Glad70-before-LQ'!AP57*$CG57*AP$98</f>
        <v>1.0440350656596</v>
      </c>
      <c r="AQ57" s="62">
        <f>'Glad70-before-LQ'!AQ57*$CG57*AQ$98</f>
        <v>0.624855474823256</v>
      </c>
      <c r="AR57" s="62">
        <f>'Glad70-before-LQ'!AR57*$CG57*AR$98</f>
        <v>1.37177726954191</v>
      </c>
      <c r="AS57" s="62">
        <f>'Glad70-before-LQ'!AS57*$CG57*AS$98</f>
        <v>13.588688078151</v>
      </c>
      <c r="AT57" s="62">
        <f>'Glad70-before-LQ'!AT57*$CG57*AT$98</f>
        <v>0.105799084576032</v>
      </c>
      <c r="AU57" s="62">
        <f>'Glad70-before-LQ'!AU57*$CG57*AU$98</f>
        <v>0.133021180496695</v>
      </c>
      <c r="AV57" s="62">
        <f>'Glad70-before-LQ'!AV57*$CG57*AV$98</f>
        <v>0.145004251326684</v>
      </c>
      <c r="AW57" s="62">
        <f>'Glad70-before-LQ'!AW57*$CG57*AW$98</f>
        <v>0.0901482502955171</v>
      </c>
      <c r="AX57" s="62">
        <f>'Glad70-before-LQ'!AX57*$CG57*AX$98</f>
        <v>2.7303489777991</v>
      </c>
      <c r="AY57" s="62">
        <f>'Glad70-before-LQ'!AY57*$CG57*AY$98</f>
        <v>0.0285164689057376</v>
      </c>
      <c r="AZ57" s="62">
        <f>'Glad70-before-LQ'!AZ57*$CG57*AZ$98</f>
        <v>0.438358165177184</v>
      </c>
      <c r="BA57" s="62">
        <f>'Glad70-before-LQ'!BA57*$CG57*BA$98</f>
        <v>2.33350697364814</v>
      </c>
      <c r="BB57" s="62">
        <f>'Glad70-before-LQ'!BB57*$CG57*BB$98</f>
        <v>0.843199122849716</v>
      </c>
      <c r="BC57" s="62">
        <f>'Glad70-before-LQ'!BC57*$CG57*BC$98</f>
        <v>22.789019182413</v>
      </c>
      <c r="BD57" s="62">
        <f>'Glad70-before-LQ'!BD57*$CG57*BD$98</f>
        <v>12.8298884359383</v>
      </c>
      <c r="BE57" s="62">
        <f>'Glad70-before-LQ'!BE57*$CG57*BE$98</f>
        <v>19.8661186591594</v>
      </c>
      <c r="BF57" s="62">
        <f>'Glad70-before-LQ'!BF57*$CG57*BF$98</f>
        <v>1.17955429602905</v>
      </c>
      <c r="BG57" s="62">
        <f>'Glad70-before-LQ'!BG57*$CG57*BG$98</f>
        <v>9.71832322992438</v>
      </c>
      <c r="BH57" s="62">
        <f>'Glad70-before-LQ'!BH57*$CG57*BH$98</f>
        <v>2.80144045028529</v>
      </c>
      <c r="BI57" s="62">
        <f>'Glad70-before-LQ'!BI57*$CG57*BI$98</f>
        <v>2.33208518942953</v>
      </c>
      <c r="BJ57" s="62">
        <f>'Glad70-before-LQ'!BJ57*$CG57*BJ$98</f>
        <v>0</v>
      </c>
      <c r="BK57" s="62">
        <f>'Glad70-before-LQ'!BK57*$CG57*BK$98</f>
        <v>1.52689663056747</v>
      </c>
      <c r="BL57" s="62">
        <f>'Glad70-before-LQ'!BL57*$CG57*BL$98</f>
        <v>3.59168819833375</v>
      </c>
      <c r="BM57" s="62">
        <f>'Glad70-before-LQ'!BM57*$CG57*BM$98</f>
        <v>2.56762424876272</v>
      </c>
      <c r="BN57" s="62">
        <f>'Glad70-before-LQ'!BN57*$CG57*BN$98</f>
        <v>1.17910941469393</v>
      </c>
      <c r="BO57" s="62">
        <f>'Glad70-before-LQ'!BO57*$CG57*BO$98</f>
        <v>3.09128124972457</v>
      </c>
      <c r="BP57" s="62">
        <f>'Glad70-before-LQ'!BP57*$CG57*BP$98</f>
        <v>1.53966750581657</v>
      </c>
      <c r="BQ57" s="62">
        <f>'Glad70-before-LQ'!BQ57*$CG57*BQ$98</f>
        <v>0.317374828401859</v>
      </c>
      <c r="BR57" s="62">
        <f>'Glad70-before-LQ'!BR57*$CG57*BR$98</f>
        <v>1.11428949124486</v>
      </c>
      <c r="BS57" s="62">
        <f>'Glad70-before-LQ'!BS57*$CG57*BS$98</f>
        <v>0.635451775870865</v>
      </c>
      <c r="BT57" s="62">
        <f>'Glad70-before-LQ'!BT57*$CG57*BT$98</f>
        <v>0.978692600384681</v>
      </c>
      <c r="BU57" s="62">
        <f>'Glad70-before-LQ'!BU57*$CG57*BU$98</f>
        <v>0.7657338865415509</v>
      </c>
      <c r="BV57" s="4">
        <f>SUM(D57:BU57)</f>
        <v>208.143417057778</v>
      </c>
      <c r="BW57" s="66">
        <f>'Glad-base'!BW57*'Households'!$B$3/'Households'!$B$7</f>
        <v>578.748379712255</v>
      </c>
      <c r="BX57" s="66">
        <f>'Glad-base'!BX57*'Households'!$B$3/'Households'!$B$7</f>
        <v>1.09457299121524</v>
      </c>
      <c r="BY57" s="66">
        <f>'Glad-base'!BY57*'Businesses'!$B$4/'Businesses'!$C$4</f>
        <v>11.6808911083387</v>
      </c>
      <c r="BZ57" s="66">
        <f>'Glad-base'!BZ57*'Households'!$B$3/'Households'!$B$7</f>
        <v>0.008998233367662201</v>
      </c>
      <c r="CA57" s="66">
        <f>'Glad-base'!CA57*'Households'!$B$3/'Households'!$B$7</f>
        <v>0.0547814477548919</v>
      </c>
      <c r="CB57" s="66">
        <f>'Glad-base'!CB57*'Glad-id-output'!B55/'Glad-id-output'!E55</f>
        <v>4.2779380188171e-05</v>
      </c>
      <c r="CC57" s="62">
        <f>'Exports'!D58</f>
        <v>23</v>
      </c>
      <c r="CD57" s="4">
        <f>SUM(BW57:CC57)</f>
        <v>614.587666272312</v>
      </c>
      <c r="CE57" s="4">
        <f>SUM(CD57,BV57)</f>
        <v>822.731083330090</v>
      </c>
      <c r="CF57" s="67">
        <v>0.00201789529189486</v>
      </c>
      <c r="CG57" s="67">
        <f>'Glad-id-output'!I55</f>
        <v>0.75</v>
      </c>
      <c r="CH57" s="67"/>
    </row>
    <row r="58" ht="20.05" customHeight="1">
      <c r="A58" t="s" s="58">
        <v>1</v>
      </c>
      <c r="B58" s="59">
        <v>54</v>
      </c>
      <c r="C58" t="s" s="60">
        <v>142</v>
      </c>
      <c r="D58" s="61">
        <f>'Glad70-before-LQ'!D58*$CG58*D$98</f>
        <v>3.34200399148126</v>
      </c>
      <c r="E58" s="62">
        <f>'Glad70-before-LQ'!E58*$CG58*E$98</f>
        <v>0.211824380710712</v>
      </c>
      <c r="F58" s="62">
        <f>'Glad70-before-LQ'!F58*$CG58*F$98</f>
        <v>0.00102648247306763</v>
      </c>
      <c r="G58" s="62">
        <f>'Glad70-before-LQ'!G58*$CG58*G$98</f>
        <v>0.06697890531796021</v>
      </c>
      <c r="H58" s="62">
        <f>'Glad70-before-LQ'!H58*$CG58*H$98</f>
        <v>0.198437226507788</v>
      </c>
      <c r="I58" s="62">
        <f>'Glad70-before-LQ'!I58*$CG58*I$98</f>
        <v>8.75053521469443</v>
      </c>
      <c r="J58" s="62">
        <f>'Glad70-before-LQ'!J58*$CG58*J$98</f>
        <v>24.7929042960872</v>
      </c>
      <c r="K58" s="63">
        <f>'Glad70-before-LQ'!K58*$CG58*K$98</f>
        <v>8.97796992019428</v>
      </c>
      <c r="L58" s="62">
        <f>'Glad70-before-LQ'!L58*$CG58*L$98</f>
        <v>0.784633952455175</v>
      </c>
      <c r="M58" s="62">
        <f>'Glad70-before-LQ'!M58*$CG58*M$98</f>
        <v>14.0885188959669</v>
      </c>
      <c r="N58" s="62">
        <f>'Glad70-before-LQ'!N58*$CG58*N$98</f>
        <v>0.848142499970664</v>
      </c>
      <c r="O58" s="62">
        <f>'Glad70-before-LQ'!O58*$CG58*O$98</f>
        <v>0.5763636626459679</v>
      </c>
      <c r="P58" s="62">
        <f>'Glad70-before-LQ'!P58*$CG58*P$98</f>
        <v>0.0862197424859374</v>
      </c>
      <c r="Q58" s="62">
        <f>'Glad70-before-LQ'!Q58*$CG58*Q$98</f>
        <v>0.0914912405140474</v>
      </c>
      <c r="R58" s="62">
        <f>'Glad70-before-LQ'!R58*$CG58*R$98</f>
        <v>0.648388479378975</v>
      </c>
      <c r="S58" s="62">
        <f>'Glad70-before-LQ'!S58*$CG58*S$98</f>
        <v>0.255530052714146</v>
      </c>
      <c r="T58" s="62">
        <f>'Glad70-before-LQ'!T58*$CG58*T$98</f>
        <v>2.73120758407098</v>
      </c>
      <c r="U58" s="62">
        <f>'Glad70-before-LQ'!U58*$CG58*U$98</f>
        <v>25.2646549292141</v>
      </c>
      <c r="V58" s="62">
        <f>'Glad70-before-LQ'!V58*$CG58*V$98</f>
        <v>0.639802149095537</v>
      </c>
      <c r="W58" s="62">
        <f>'Glad70-before-LQ'!W58*$CG58*W$98</f>
        <v>10.737652051586</v>
      </c>
      <c r="X58" s="64">
        <f>'Glad70-before-LQ'!X58*$CG58*X$98</f>
        <v>1.32142270736232</v>
      </c>
      <c r="Y58" s="62">
        <f>'Glad70-before-LQ'!Y58*$CG58*Y$98</f>
        <v>8.562090132173649</v>
      </c>
      <c r="Z58" s="62">
        <f>'Glad70-before-LQ'!Z58*$CG58*Z$98</f>
        <v>3.60640030145249</v>
      </c>
      <c r="AA58" s="62">
        <f>'Glad70-before-LQ'!AA58*$CG58*AA$98</f>
        <v>4.07051685632172</v>
      </c>
      <c r="AB58" s="62">
        <f>'Glad70-before-LQ'!AB58*$CG58*AB$98</f>
        <v>0.0593030972726539</v>
      </c>
      <c r="AC58" s="65">
        <f>'Glad70-before-LQ'!AC58*$CG58*AC$98</f>
        <v>8.880921056959259</v>
      </c>
      <c r="AD58" s="62">
        <f>'Glad70-before-LQ'!AD58*$CG58*AD$98</f>
        <v>1.65733497871658</v>
      </c>
      <c r="AE58" s="62">
        <f>'Glad70-before-LQ'!AE58*$CG58*AE$98</f>
        <v>1.73305546477054</v>
      </c>
      <c r="AF58" s="62">
        <f>'Glad70-before-LQ'!AF58*$CG58*AF$98</f>
        <v>22.6003606311896</v>
      </c>
      <c r="AG58" s="62">
        <f>'Glad70-before-LQ'!AG58*$CG58*AG$98</f>
        <v>9.155270534318261</v>
      </c>
      <c r="AH58" s="62">
        <f>'Glad70-before-LQ'!AH58*$CG58*AH$98</f>
        <v>17.3888227346633</v>
      </c>
      <c r="AI58" s="62">
        <f>'Glad70-before-LQ'!AI58*$CG58*AI$98</f>
        <v>13.9310781826317</v>
      </c>
      <c r="AJ58" s="62">
        <f>'Glad70-before-LQ'!AJ58*$CG58*AJ$98</f>
        <v>16.0811693729195</v>
      </c>
      <c r="AK58" s="62">
        <f>'Glad70-before-LQ'!AK58*$CG58*AK$98</f>
        <v>24.1786126221835</v>
      </c>
      <c r="AL58" s="62">
        <f>'Glad70-before-LQ'!AL58*$CG58*AL$98</f>
        <v>1.07575627223313</v>
      </c>
      <c r="AM58" s="62">
        <f>'Glad70-before-LQ'!AM58*$CG58*AM$98</f>
        <v>2.32851843250064</v>
      </c>
      <c r="AN58" s="62">
        <f>'Glad70-before-LQ'!AN58*$CG58*AN$98</f>
        <v>15.2568022175372</v>
      </c>
      <c r="AO58" s="62">
        <f>'Glad70-before-LQ'!AO58*$CG58*AO$98</f>
        <v>1.0035328001924</v>
      </c>
      <c r="AP58" s="62">
        <f>'Glad70-before-LQ'!AP58*$CG58*AP$98</f>
        <v>8.20126254118121</v>
      </c>
      <c r="AQ58" s="62">
        <f>'Glad70-before-LQ'!AQ58*$CG58*AQ$98</f>
        <v>1.72215708113046</v>
      </c>
      <c r="AR58" s="62">
        <f>'Glad70-before-LQ'!AR58*$CG58*AR$98</f>
        <v>0.716428482274076</v>
      </c>
      <c r="AS58" s="62">
        <f>'Glad70-before-LQ'!AS58*$CG58*AS$98</f>
        <v>25.7185674557195</v>
      </c>
      <c r="AT58" s="62">
        <f>'Glad70-before-LQ'!AT58*$CG58*AT$98</f>
        <v>0.703392693781729</v>
      </c>
      <c r="AU58" s="62">
        <f>'Glad70-before-LQ'!AU58*$CG58*AU$98</f>
        <v>0.37770244199079</v>
      </c>
      <c r="AV58" s="62">
        <f>'Glad70-before-LQ'!AV58*$CG58*AV$98</f>
        <v>0.536382674185766</v>
      </c>
      <c r="AW58" s="62">
        <f>'Glad70-before-LQ'!AW58*$CG58*AW$98</f>
        <v>0.288170071098592</v>
      </c>
      <c r="AX58" s="62">
        <f>'Glad70-before-LQ'!AX58*$CG58*AX$98</f>
        <v>4.62750257501963</v>
      </c>
      <c r="AY58" s="62">
        <f>'Glad70-before-LQ'!AY58*$CG58*AY$98</f>
        <v>0.07103319446631021</v>
      </c>
      <c r="AZ58" s="62">
        <f>'Glad70-before-LQ'!AZ58*$CG58*AZ$98</f>
        <v>0.812117711346973</v>
      </c>
      <c r="BA58" s="62">
        <f>'Glad70-before-LQ'!BA58*$CG58*BA$98</f>
        <v>2.94736229604833</v>
      </c>
      <c r="BB58" s="62">
        <f>'Glad70-before-LQ'!BB58*$CG58*BB$98</f>
        <v>7.34527740782749</v>
      </c>
      <c r="BC58" s="62">
        <f>'Glad70-before-LQ'!BC58*$CG58*BC$98</f>
        <v>7.85567918375986</v>
      </c>
      <c r="BD58" s="62">
        <f>'Glad70-before-LQ'!BD58*$CG58*BD$98</f>
        <v>16.6038117378197</v>
      </c>
      <c r="BE58" s="62">
        <f>'Glad70-before-LQ'!BE58*$CG58*BE$98</f>
        <v>116.958093379039</v>
      </c>
      <c r="BF58" s="62">
        <f>'Glad70-before-LQ'!BF58*$CG58*BF$98</f>
        <v>3.71902249678253</v>
      </c>
      <c r="BG58" s="62">
        <f>'Glad70-before-LQ'!BG58*$CG58*BG$98</f>
        <v>22.5130386008546</v>
      </c>
      <c r="BH58" s="62">
        <f>'Glad70-before-LQ'!BH58*$CG58*BH$98</f>
        <v>2.57054866173384</v>
      </c>
      <c r="BI58" s="62">
        <f>'Glad70-before-LQ'!BI58*$CG58*BI$98</f>
        <v>11.4915418448558</v>
      </c>
      <c r="BJ58" s="62">
        <f>'Glad70-before-LQ'!BJ58*$CG58*BJ$98</f>
        <v>0</v>
      </c>
      <c r="BK58" s="62">
        <f>'Glad70-before-LQ'!BK58*$CG58*BK$98</f>
        <v>1.84479732141207</v>
      </c>
      <c r="BL58" s="62">
        <f>'Glad70-before-LQ'!BL58*$CG58*BL$98</f>
        <v>4.37214926607371</v>
      </c>
      <c r="BM58" s="62">
        <f>'Glad70-before-LQ'!BM58*$CG58*BM$98</f>
        <v>2.62981876900866</v>
      </c>
      <c r="BN58" s="62">
        <f>'Glad70-before-LQ'!BN58*$CG58*BN$98</f>
        <v>0.516464187253469</v>
      </c>
      <c r="BO58" s="62">
        <f>'Glad70-before-LQ'!BO58*$CG58*BO$98</f>
        <v>12.3556769762068</v>
      </c>
      <c r="BP58" s="62">
        <f>'Glad70-before-LQ'!BP58*$CG58*BP$98</f>
        <v>3.31179154078296</v>
      </c>
      <c r="BQ58" s="62">
        <f>'Glad70-before-LQ'!BQ58*$CG58*BQ$98</f>
        <v>0.740749220125668</v>
      </c>
      <c r="BR58" s="62">
        <f>'Glad70-before-LQ'!BR58*$CG58*BR$98</f>
        <v>3.9796480831061</v>
      </c>
      <c r="BS58" s="62">
        <f>'Glad70-before-LQ'!BS58*$CG58*BS$98</f>
        <v>3.8242657797593</v>
      </c>
      <c r="BT58" s="62">
        <f>'Glad70-before-LQ'!BT58*$CG58*BT$98</f>
        <v>10.6440892036991</v>
      </c>
      <c r="BU58" s="62">
        <f>'Glad70-before-LQ'!BU58*$CG58*BU$98</f>
        <v>2.14823262087237</v>
      </c>
      <c r="BV58" s="4">
        <f>SUM(D58:BU58)</f>
        <v>538.132029552180</v>
      </c>
      <c r="BW58" s="66">
        <f>'Glad-base'!BW58*'Households'!$B$3/'Households'!$B$7</f>
        <v>18.4016621994748</v>
      </c>
      <c r="BX58" s="66">
        <f>'Glad-base'!BX58*'Households'!$B$3/'Households'!$B$7</f>
        <v>12.9726566151905</v>
      </c>
      <c r="BY58" s="66">
        <f>'Glad-base'!BY58*'Businesses'!$B$4/'Businesses'!$C$4</f>
        <v>14.7344100884843</v>
      </c>
      <c r="BZ58" s="66">
        <f>'Glad-base'!BZ58*'Households'!$B$3/'Households'!$B$7</f>
        <v>0.121410171380021</v>
      </c>
      <c r="CA58" s="66">
        <f>'Glad-base'!CA58*'Households'!$B$3/'Households'!$B$7</f>
        <v>1.68631849204943</v>
      </c>
      <c r="CB58" s="66">
        <f>'Glad-base'!CB58*'Glad-id-output'!B56/'Glad-id-output'!E56</f>
        <v>0.00124440397494558</v>
      </c>
      <c r="CC58" s="62">
        <f>'Exports'!D59</f>
        <v>124.4</v>
      </c>
      <c r="CD58" s="4">
        <f>SUM(BW58:CC58)</f>
        <v>172.317701970554</v>
      </c>
      <c r="CE58" s="4">
        <f>SUM(CD58,BV58)</f>
        <v>710.4497315227341</v>
      </c>
      <c r="CF58" s="67">
        <v>0.0059597891520382</v>
      </c>
      <c r="CG58" s="67">
        <f>'Glad-id-output'!I56</f>
        <v>1</v>
      </c>
      <c r="CH58" s="67">
        <f>(CE58*CG58+CE59*CG59)/SUM(CE58,CE59)</f>
        <v>0.947395091850029</v>
      </c>
    </row>
    <row r="59" ht="20.05" customHeight="1">
      <c r="A59" t="s" s="58">
        <v>1</v>
      </c>
      <c r="B59" s="59">
        <v>55</v>
      </c>
      <c r="C59" t="s" s="60">
        <v>212</v>
      </c>
      <c r="D59" s="61">
        <f>'Glad70-before-LQ'!D59*$CG59*D$98</f>
        <v>0.00575986992298326</v>
      </c>
      <c r="E59" s="62">
        <f>'Glad70-before-LQ'!E59*$CG59*E$98</f>
        <v>0.00373708690790525</v>
      </c>
      <c r="F59" s="62">
        <f>'Glad70-before-LQ'!F59*$CG59*F$98</f>
        <v>1.59007046556164e-05</v>
      </c>
      <c r="G59" s="62">
        <f>'Glad70-before-LQ'!G59*$CG59*G$98</f>
        <v>0.000252204270484608</v>
      </c>
      <c r="H59" s="62">
        <f>'Glad70-before-LQ'!H59*$CG59*H$98</f>
        <v>0.000718106617718493</v>
      </c>
      <c r="I59" s="62">
        <f>'Glad70-before-LQ'!I59*$CG59*I$98</f>
        <v>0.072068092545651</v>
      </c>
      <c r="J59" s="62">
        <f>'Glad70-before-LQ'!J59*$CG59*J$98</f>
        <v>0.466693778860848</v>
      </c>
      <c r="K59" s="63">
        <f>'Glad70-before-LQ'!K59*$CG59*K$98</f>
        <v>0.0502132073002752</v>
      </c>
      <c r="L59" s="62">
        <f>'Glad70-before-LQ'!L59*$CG59*L$98</f>
        <v>0.00594227125167152</v>
      </c>
      <c r="M59" s="62">
        <f>'Glad70-before-LQ'!M59*$CG59*M$98</f>
        <v>0.008061258896268681</v>
      </c>
      <c r="N59" s="62">
        <f>'Glad70-before-LQ'!N59*$CG59*N$98</f>
        <v>0.00885668411684298</v>
      </c>
      <c r="O59" s="62">
        <f>'Glad70-before-LQ'!O59*$CG59*O$98</f>
        <v>0.00745628643733216</v>
      </c>
      <c r="P59" s="62">
        <f>'Glad70-before-LQ'!P59*$CG59*P$98</f>
        <v>0.00307653005754461</v>
      </c>
      <c r="Q59" s="62">
        <f>'Glad70-before-LQ'!Q59*$CG59*Q$98</f>
        <v>0.00120396438756583</v>
      </c>
      <c r="R59" s="62">
        <f>'Glad70-before-LQ'!R59*$CG59*R$98</f>
        <v>0.00652411443959417</v>
      </c>
      <c r="S59" s="62">
        <f>'Glad70-before-LQ'!S59*$CG59*S$98</f>
        <v>0.00254104398556546</v>
      </c>
      <c r="T59" s="62">
        <f>'Glad70-before-LQ'!T59*$CG59*T$98</f>
        <v>0.0347800094088001</v>
      </c>
      <c r="U59" s="62">
        <f>'Glad70-before-LQ'!U59*$CG59*U$98</f>
        <v>0.415033770636738</v>
      </c>
      <c r="V59" s="62">
        <f>'Glad70-before-LQ'!V59*$CG59*V$98</f>
        <v>0.0122497819440016</v>
      </c>
      <c r="W59" s="62">
        <f>'Glad70-before-LQ'!W59*$CG59*W$98</f>
        <v>0.298861169937265</v>
      </c>
      <c r="X59" s="64">
        <f>'Glad70-before-LQ'!X59*$CG59*X$98</f>
        <v>0.00187573654695957</v>
      </c>
      <c r="Y59" s="62">
        <f>'Glad70-before-LQ'!Y59*$CG59*Y$98</f>
        <v>0.0949241942889831</v>
      </c>
      <c r="Z59" s="62">
        <f>'Glad70-before-LQ'!Z59*$CG59*Z$98</f>
        <v>0.0523798889890123</v>
      </c>
      <c r="AA59" s="62">
        <f>'Glad70-before-LQ'!AA59*$CG59*AA$98</f>
        <v>0.0613441175362696</v>
      </c>
      <c r="AB59" s="62">
        <f>'Glad70-before-LQ'!AB59*$CG59*AB$98</f>
        <v>0.00113375777770818</v>
      </c>
      <c r="AC59" s="65">
        <f>'Glad70-before-LQ'!AC59*$CG59*AC$98</f>
        <v>0.186797064691591</v>
      </c>
      <c r="AD59" s="62">
        <f>'Glad70-before-LQ'!AD59*$CG59*AD$98</f>
        <v>0.0178236785602786</v>
      </c>
      <c r="AE59" s="62">
        <f>'Glad70-before-LQ'!AE59*$CG59*AE$98</f>
        <v>0.00510975090302965</v>
      </c>
      <c r="AF59" s="62">
        <f>'Glad70-before-LQ'!AF59*$CG59*AF$98</f>
        <v>0.0600764107108724</v>
      </c>
      <c r="AG59" s="62">
        <f>'Glad70-before-LQ'!AG59*$CG59*AG$98</f>
        <v>0.0404038815108983</v>
      </c>
      <c r="AH59" s="62">
        <f>'Glad70-before-LQ'!AH59*$CG59*AH$98</f>
        <v>0.0241571451382811</v>
      </c>
      <c r="AI59" s="62">
        <f>'Glad70-before-LQ'!AI59*$CG59*AI$98</f>
        <v>0.09796422305638371</v>
      </c>
      <c r="AJ59" s="62">
        <f>'Glad70-before-LQ'!AJ59*$CG59*AJ$98</f>
        <v>0.474772799660868</v>
      </c>
      <c r="AK59" s="62">
        <f>'Glad70-before-LQ'!AK59*$CG59*AK$98</f>
        <v>0.294459894047443</v>
      </c>
      <c r="AL59" s="62">
        <f>'Glad70-before-LQ'!AL59*$CG59*AL$98</f>
        <v>0.034138386266574</v>
      </c>
      <c r="AM59" s="62">
        <f>'Glad70-before-LQ'!AM59*$CG59*AM$98</f>
        <v>0.0313157519439427</v>
      </c>
      <c r="AN59" s="62">
        <f>'Glad70-before-LQ'!AN59*$CG59*AN$98</f>
        <v>0.128466363855397</v>
      </c>
      <c r="AO59" s="62">
        <f>'Glad70-before-LQ'!AO59*$CG59*AO$98</f>
        <v>0.0617226677343011</v>
      </c>
      <c r="AP59" s="62">
        <f>'Glad70-before-LQ'!AP59*$CG59*AP$98</f>
        <v>0.111652335919226</v>
      </c>
      <c r="AQ59" s="62">
        <f>'Glad70-before-LQ'!AQ59*$CG59*AQ$98</f>
        <v>0.0146593572331267</v>
      </c>
      <c r="AR59" s="62">
        <f>'Glad70-before-LQ'!AR59*$CG59*AR$98</f>
        <v>0.0333422655749415</v>
      </c>
      <c r="AS59" s="62">
        <f>'Glad70-before-LQ'!AS59*$CG59*AS$98</f>
        <v>0.330331061154286</v>
      </c>
      <c r="AT59" s="62">
        <f>'Glad70-before-LQ'!AT59*$CG59*AT$98</f>
        <v>0.0435052780670922</v>
      </c>
      <c r="AU59" s="62">
        <f>'Glad70-before-LQ'!AU59*$CG59*AU$98</f>
        <v>0.00264779164163899</v>
      </c>
      <c r="AV59" s="62">
        <f>'Glad70-before-LQ'!AV59*$CG59*AV$98</f>
        <v>1.69195230538293e-05</v>
      </c>
      <c r="AW59" s="62">
        <f>'Glad70-before-LQ'!AW59*$CG59*AW$98</f>
        <v>0.0320641894808393</v>
      </c>
      <c r="AX59" s="62">
        <f>'Glad70-before-LQ'!AX59*$CG59*AX$98</f>
        <v>0.46602981338331</v>
      </c>
      <c r="AY59" s="62">
        <f>'Glad70-before-LQ'!AY59*$CG59*AY$98</f>
        <v>0.00445024931238996</v>
      </c>
      <c r="AZ59" s="62">
        <f>'Glad70-before-LQ'!AZ59*$CG59*AZ$98</f>
        <v>1.53513746508351</v>
      </c>
      <c r="BA59" s="62">
        <f>'Glad70-before-LQ'!BA59*$CG59*BA$98</f>
        <v>3.38344468242827</v>
      </c>
      <c r="BB59" s="62">
        <f>'Glad70-before-LQ'!BB59*$CG59*BB$98</f>
        <v>0.281467073995174</v>
      </c>
      <c r="BC59" s="62">
        <f>'Glad70-before-LQ'!BC59*$CG59*BC$98</f>
        <v>0.168384862237923</v>
      </c>
      <c r="BD59" s="62">
        <f>'Glad70-before-LQ'!BD59*$CG59*BD$98</f>
        <v>0.09180362508240281</v>
      </c>
      <c r="BE59" s="62">
        <f>'Glad70-before-LQ'!BE59*$CG59*BE$98</f>
        <v>1.74451560359353</v>
      </c>
      <c r="BF59" s="62">
        <f>'Glad70-before-LQ'!BF59*$CG59*BF$98</f>
        <v>0.484021037262374</v>
      </c>
      <c r="BG59" s="62">
        <f>'Glad70-before-LQ'!BG59*$CG59*BG$98</f>
        <v>0.969802555433814</v>
      </c>
      <c r="BH59" s="62">
        <f>'Glad70-before-LQ'!BH59*$CG59*BH$98</f>
        <v>0.0391381903380017</v>
      </c>
      <c r="BI59" s="62">
        <f>'Glad70-before-LQ'!BI59*$CG59*BI$98</f>
        <v>1.06993790012643</v>
      </c>
      <c r="BJ59" s="62">
        <f>'Glad70-before-LQ'!BJ59*$CG59*BJ$98</f>
        <v>0</v>
      </c>
      <c r="BK59" s="62">
        <f>'Glad70-before-LQ'!BK59*$CG59*BK$98</f>
        <v>0.651835384901628</v>
      </c>
      <c r="BL59" s="62">
        <f>'Glad70-before-LQ'!BL59*$CG59*BL$98</f>
        <v>0.476084827784755</v>
      </c>
      <c r="BM59" s="62">
        <f>'Glad70-before-LQ'!BM59*$CG59*BM$98</f>
        <v>0.26849424698331</v>
      </c>
      <c r="BN59" s="62">
        <f>'Glad70-before-LQ'!BN59*$CG59*BN$98</f>
        <v>0.0680188726401264</v>
      </c>
      <c r="BO59" s="62">
        <f>'Glad70-before-LQ'!BO59*$CG59*BO$98</f>
        <v>0.19752856077087</v>
      </c>
      <c r="BP59" s="62">
        <f>'Glad70-before-LQ'!BP59*$CG59*BP$98</f>
        <v>0.125493422591182</v>
      </c>
      <c r="BQ59" s="62">
        <f>'Glad70-before-LQ'!BQ59*$CG59*BQ$98</f>
        <v>0.0431338683134357</v>
      </c>
      <c r="BR59" s="62">
        <f>'Glad70-before-LQ'!BR59*$CG59*BR$98</f>
        <v>0.0210712678111943</v>
      </c>
      <c r="BS59" s="62">
        <f>'Glad70-before-LQ'!BS59*$CG59*BS$98</f>
        <v>0.0300810271326281</v>
      </c>
      <c r="BT59" s="62">
        <f>'Glad70-before-LQ'!BT59*$CG59*BT$98</f>
        <v>0.0611666920839308</v>
      </c>
      <c r="BU59" s="62">
        <f>'Glad70-before-LQ'!BU59*$CG59*BU$98</f>
        <v>0.169267757321908</v>
      </c>
      <c r="BV59" s="4">
        <f>SUM(D59:BU59)</f>
        <v>15.9914390310548</v>
      </c>
      <c r="BW59" s="66">
        <f>'Glad-base'!BW59*'Households'!$B$3/'Households'!$B$7</f>
        <v>0.0135376540164779</v>
      </c>
      <c r="BX59" s="66">
        <f>'Glad-base'!BX59*'Households'!$B$3/'Households'!$B$7</f>
        <v>0.0686660144181256</v>
      </c>
      <c r="BY59" s="66">
        <f>'Glad-base'!BY59*'Businesses'!$B$4/'Businesses'!$C$4</f>
        <v>22.158373492440</v>
      </c>
      <c r="BZ59" s="66">
        <f>'Glad-base'!BZ59*'Households'!$B$3/'Households'!$B$7</f>
        <v>2.97259565070031</v>
      </c>
      <c r="CA59" s="66">
        <f>'Glad-base'!CA59*'Households'!$B$3/'Households'!$B$7</f>
        <v>8.29990746472709</v>
      </c>
      <c r="CB59" s="66">
        <f>'Glad-base'!CB59*'Glad-id-output'!B57/'Glad-id-output'!E57</f>
        <v>1.4144174732759e-05</v>
      </c>
      <c r="CC59" s="62">
        <f>'Exports'!D60</f>
        <v>0.5</v>
      </c>
      <c r="CD59" s="4">
        <f>SUM(BW59:CC59)</f>
        <v>34.0130944204767</v>
      </c>
      <c r="CE59" s="4">
        <f>SUM(CD59,BV59)</f>
        <v>50.0045334515315</v>
      </c>
      <c r="CF59" s="67">
        <v>0.000212374995987372</v>
      </c>
      <c r="CG59" s="67">
        <f>'Glad-id-output'!I57</f>
        <v>0.2</v>
      </c>
      <c r="CH59" s="67"/>
    </row>
    <row r="60" ht="20.05" customHeight="1">
      <c r="A60" t="s" s="58">
        <v>1</v>
      </c>
      <c r="B60" s="59">
        <v>56</v>
      </c>
      <c r="C60" t="s" s="60">
        <v>213</v>
      </c>
      <c r="D60" s="61">
        <f>'Glad70-before-LQ'!D60*$CG60*D$98</f>
        <v>1.06090314384577</v>
      </c>
      <c r="E60" s="62">
        <f>'Glad70-before-LQ'!E60*$CG60*E$98</f>
        <v>0.110478196707527</v>
      </c>
      <c r="F60" s="62">
        <f>'Glad70-before-LQ'!F60*$CG60*F$98</f>
        <v>0.000378068820613293</v>
      </c>
      <c r="G60" s="62">
        <f>'Glad70-before-LQ'!G60*$CG60*G$98</f>
        <v>0.0276267519052986</v>
      </c>
      <c r="H60" s="62">
        <f>'Glad70-before-LQ'!H60*$CG60*H$98</f>
        <v>0.0559076453241619</v>
      </c>
      <c r="I60" s="62">
        <f>'Glad70-before-LQ'!I60*$CG60*I$98</f>
        <v>2.39896145819933</v>
      </c>
      <c r="J60" s="62">
        <f>'Glad70-before-LQ'!J60*$CG60*J$98</f>
        <v>17.639573379544</v>
      </c>
      <c r="K60" s="63">
        <f>'Glad70-before-LQ'!K60*$CG60*K$98</f>
        <v>7.63038845526104</v>
      </c>
      <c r="L60" s="62">
        <f>'Glad70-before-LQ'!L60*$CG60*L$98</f>
        <v>0.424806868504026</v>
      </c>
      <c r="M60" s="62">
        <f>'Glad70-before-LQ'!M60*$CG60*M$98</f>
        <v>0.564483218871448</v>
      </c>
      <c r="N60" s="62">
        <f>'Glad70-before-LQ'!N60*$CG60*N$98</f>
        <v>0.515967791262617</v>
      </c>
      <c r="O60" s="62">
        <f>'Glad70-before-LQ'!O60*$CG60*O$98</f>
        <v>0.275794087866027</v>
      </c>
      <c r="P60" s="62">
        <f>'Glad70-before-LQ'!P60*$CG60*P$98</f>
        <v>0.0913341457227245</v>
      </c>
      <c r="Q60" s="62">
        <f>'Glad70-before-LQ'!Q60*$CG60*Q$98</f>
        <v>0.0702280262457734</v>
      </c>
      <c r="R60" s="62">
        <f>'Glad70-before-LQ'!R60*$CG60*R$98</f>
        <v>0.0931408190062592</v>
      </c>
      <c r="S60" s="62">
        <f>'Glad70-before-LQ'!S60*$CG60*S$98</f>
        <v>0.0450598492480275</v>
      </c>
      <c r="T60" s="62">
        <f>'Glad70-before-LQ'!T60*$CG60*T$98</f>
        <v>0.477374967579954</v>
      </c>
      <c r="U60" s="62">
        <f>'Glad70-before-LQ'!U60*$CG60*U$98</f>
        <v>5.37490510541582</v>
      </c>
      <c r="V60" s="62">
        <f>'Glad70-before-LQ'!V60*$CG60*V$98</f>
        <v>0.298749158236323</v>
      </c>
      <c r="W60" s="62">
        <f>'Glad70-before-LQ'!W60*$CG60*W$98</f>
        <v>4.76818671650857</v>
      </c>
      <c r="X60" s="64">
        <f>'Glad70-before-LQ'!X60*$CG60*X$98</f>
        <v>3.81519422763052</v>
      </c>
      <c r="Y60" s="62">
        <f>'Glad70-before-LQ'!Y60*$CG60*Y$98</f>
        <v>2.26885661648516</v>
      </c>
      <c r="Z60" s="62">
        <f>'Glad70-before-LQ'!Z60*$CG60*Z$98</f>
        <v>0.587561403276307</v>
      </c>
      <c r="AA60" s="62">
        <f>'Glad70-before-LQ'!AA60*$CG60*AA$98</f>
        <v>0.644565003140892</v>
      </c>
      <c r="AB60" s="62">
        <f>'Glad70-before-LQ'!AB60*$CG60*AB$98</f>
        <v>0.0202283369778161</v>
      </c>
      <c r="AC60" s="65">
        <f>'Glad70-before-LQ'!AC60*$CG60*AC$98</f>
        <v>5.11829107213225</v>
      </c>
      <c r="AD60" s="62">
        <f>'Glad70-before-LQ'!AD60*$CG60*AD$98</f>
        <v>0.09797697763982879</v>
      </c>
      <c r="AE60" s="62">
        <f>'Glad70-before-LQ'!AE60*$CG60*AE$98</f>
        <v>0.742931067169767</v>
      </c>
      <c r="AF60" s="62">
        <f>'Glad70-before-LQ'!AF60*$CG60*AF$98</f>
        <v>1.57004415956073</v>
      </c>
      <c r="AG60" s="62">
        <f>'Glad70-before-LQ'!AG60*$CG60*AG$98</f>
        <v>1.13686228700393</v>
      </c>
      <c r="AH60" s="62">
        <f>'Glad70-before-LQ'!AH60*$CG60*AH$98</f>
        <v>2.35252880456863</v>
      </c>
      <c r="AI60" s="62">
        <f>'Glad70-before-LQ'!AI60*$CG60*AI$98</f>
        <v>3.75565744318508</v>
      </c>
      <c r="AJ60" s="62">
        <f>'Glad70-before-LQ'!AJ60*$CG60*AJ$98</f>
        <v>3.81047155777888</v>
      </c>
      <c r="AK60" s="62">
        <f>'Glad70-before-LQ'!AK60*$CG60*AK$98</f>
        <v>4.87746368040317</v>
      </c>
      <c r="AL60" s="62">
        <f>'Glad70-before-LQ'!AL60*$CG60*AL$98</f>
        <v>2.79673139661506</v>
      </c>
      <c r="AM60" s="62">
        <f>'Glad70-before-LQ'!AM60*$CG60*AM$98</f>
        <v>8.34329543639898</v>
      </c>
      <c r="AN60" s="62">
        <f>'Glad70-before-LQ'!AN60*$CG60*AN$98</f>
        <v>2.44978382880318</v>
      </c>
      <c r="AO60" s="62">
        <f>'Glad70-before-LQ'!AO60*$CG60*AO$98</f>
        <v>2.83159572597649</v>
      </c>
      <c r="AP60" s="62">
        <f>'Glad70-before-LQ'!AP60*$CG60*AP$98</f>
        <v>2.68684294140027</v>
      </c>
      <c r="AQ60" s="62">
        <f>'Glad70-before-LQ'!AQ60*$CG60*AQ$98</f>
        <v>3.66597655806288</v>
      </c>
      <c r="AR60" s="62">
        <f>'Glad70-before-LQ'!AR60*$CG60*AR$98</f>
        <v>0.506051520395311</v>
      </c>
      <c r="AS60" s="62">
        <f>'Glad70-before-LQ'!AS60*$CG60*AS$98</f>
        <v>28.1483397673197</v>
      </c>
      <c r="AT60" s="62">
        <f>'Glad70-before-LQ'!AT60*$CG60*AT$98</f>
        <v>0.245680795523022</v>
      </c>
      <c r="AU60" s="62">
        <f>'Glad70-before-LQ'!AU60*$CG60*AU$98</f>
        <v>0.174508650160259</v>
      </c>
      <c r="AV60" s="62">
        <f>'Glad70-before-LQ'!AV60*$CG60*AV$98</f>
        <v>0.0729524167352229</v>
      </c>
      <c r="AW60" s="62">
        <f>'Glad70-before-LQ'!AW60*$CG60*AW$98</f>
        <v>0.0528601603160876</v>
      </c>
      <c r="AX60" s="62">
        <f>'Glad70-before-LQ'!AX60*$CG60*AX$98</f>
        <v>0.2483615928146</v>
      </c>
      <c r="AY60" s="62">
        <f>'Glad70-before-LQ'!AY60*$CG60*AY$98</f>
        <v>0.6632281092608741</v>
      </c>
      <c r="AZ60" s="62">
        <f>'Glad70-before-LQ'!AZ60*$CG60*AZ$98</f>
        <v>2.6086638337969</v>
      </c>
      <c r="BA60" s="62">
        <f>'Glad70-before-LQ'!BA60*$CG60*BA$98</f>
        <v>7.8132117639967</v>
      </c>
      <c r="BB60" s="62">
        <f>'Glad70-before-LQ'!BB60*$CG60*BB$98</f>
        <v>0.781971178749541</v>
      </c>
      <c r="BC60" s="62">
        <f>'Glad70-before-LQ'!BC60*$CG60*BC$98</f>
        <v>4.35831244187676</v>
      </c>
      <c r="BD60" s="62">
        <f>'Glad70-before-LQ'!BD60*$CG60*BD$98</f>
        <v>1.95853293892247</v>
      </c>
      <c r="BE60" s="62">
        <f>'Glad70-before-LQ'!BE60*$CG60*BE$98</f>
        <v>24.0080555437278</v>
      </c>
      <c r="BF60" s="62">
        <f>'Glad70-before-LQ'!BF60*$CG60*BF$98</f>
        <v>1.08717829689378</v>
      </c>
      <c r="BG60" s="62">
        <f>'Glad70-before-LQ'!BG60*$CG60*BG$98</f>
        <v>9.99659185131787</v>
      </c>
      <c r="BH60" s="62">
        <f>'Glad70-before-LQ'!BH60*$CG60*BH$98</f>
        <v>2.33478735217916</v>
      </c>
      <c r="BI60" s="62">
        <f>'Glad70-before-LQ'!BI60*$CG60*BI$98</f>
        <v>2.84275865183288</v>
      </c>
      <c r="BJ60" s="62">
        <f>'Glad70-before-LQ'!BJ60*$CG60*BJ$98</f>
        <v>0</v>
      </c>
      <c r="BK60" s="62">
        <f>'Glad70-before-LQ'!BK60*$CG60*BK$98</f>
        <v>4.38679711024797</v>
      </c>
      <c r="BL60" s="62">
        <f>'Glad70-before-LQ'!BL60*$CG60*BL$98</f>
        <v>6.43999046091728</v>
      </c>
      <c r="BM60" s="62">
        <f>'Glad70-before-LQ'!BM60*$CG60*BM$98</f>
        <v>3.84823885961117</v>
      </c>
      <c r="BN60" s="62">
        <f>'Glad70-before-LQ'!BN60*$CG60*BN$98</f>
        <v>0.799748138099084</v>
      </c>
      <c r="BO60" s="62">
        <f>'Glad70-before-LQ'!BO60*$CG60*BO$98</f>
        <v>10.4057224482832</v>
      </c>
      <c r="BP60" s="62">
        <f>'Glad70-before-LQ'!BP60*$CG60*BP$98</f>
        <v>3.3976915679646</v>
      </c>
      <c r="BQ60" s="62">
        <f>'Glad70-before-LQ'!BQ60*$CG60*BQ$98</f>
        <v>0.778552318492402</v>
      </c>
      <c r="BR60" s="62">
        <f>'Glad70-before-LQ'!BR60*$CG60*BR$98</f>
        <v>2.33294398187912</v>
      </c>
      <c r="BS60" s="62">
        <f>'Glad70-before-LQ'!BS60*$CG60*BS$98</f>
        <v>1.14241393156999</v>
      </c>
      <c r="BT60" s="62">
        <f>'Glad70-before-LQ'!BT60*$CG60*BT$98</f>
        <v>2.40991252496939</v>
      </c>
      <c r="BU60" s="62">
        <f>'Glad70-before-LQ'!BU60*$CG60*BU$98</f>
        <v>1.97311565200868</v>
      </c>
      <c r="BV60" s="4">
        <f>SUM(D60:BU60)</f>
        <v>221.314280238147</v>
      </c>
      <c r="BW60" s="66">
        <f>'Glad-base'!BW60*'Households'!$B$3/'Households'!$B$7</f>
        <v>7.52185166116375</v>
      </c>
      <c r="BX60" s="66">
        <f>'Glad-base'!BX60*'Households'!$B$3/'Households'!$B$7</f>
        <v>12.6556441365911</v>
      </c>
      <c r="BY60" s="66">
        <f>'Glad-base'!BY60*'Businesses'!$B$4/'Businesses'!$C$4</f>
        <v>0.365996556291448</v>
      </c>
      <c r="BZ60" s="66">
        <f>'Glad-base'!BZ60*'Households'!$B$3/'Households'!$B$7</f>
        <v>0.0167518205870237</v>
      </c>
      <c r="CA60" s="66">
        <f>'Glad-base'!CA60*'Households'!$B$3/'Households'!$B$7</f>
        <v>0.154852013141092</v>
      </c>
      <c r="CB60" s="66">
        <f>'Glad-base'!CB60*'Glad-id-output'!B58/'Glad-id-output'!E58</f>
        <v>0</v>
      </c>
      <c r="CC60" s="62">
        <f>'Exports'!D61</f>
        <v>13.9</v>
      </c>
      <c r="CD60" s="4">
        <f>SUM(BW60:CC60)</f>
        <v>34.6150961877744</v>
      </c>
      <c r="CE60" s="4">
        <f>SUM(CD60,BV60)</f>
        <v>255.929376425921</v>
      </c>
      <c r="CF60" s="67">
        <v>0.00583963696838977</v>
      </c>
      <c r="CG60" s="67">
        <f>'Glad-id-output'!I58</f>
        <v>0.8</v>
      </c>
      <c r="CH60" s="67">
        <f>(CE60*CG60+CE61*CG61)/SUM(CE60,CE61)</f>
        <v>0.771286896420644</v>
      </c>
    </row>
    <row r="61" ht="20.05" customHeight="1">
      <c r="A61" t="s" s="58">
        <v>1</v>
      </c>
      <c r="B61" s="59">
        <v>57</v>
      </c>
      <c r="C61" t="s" s="60">
        <v>214</v>
      </c>
      <c r="D61" s="61">
        <f>'Glad70-before-LQ'!D61*$CG61*D$98</f>
        <v>0.0630265638692851</v>
      </c>
      <c r="E61" s="62">
        <f>'Glad70-before-LQ'!E61*$CG61*E$98</f>
        <v>0.0420989567065413</v>
      </c>
      <c r="F61" s="62">
        <f>'Glad70-before-LQ'!F61*$CG61*F$98</f>
        <v>7.695835367873589e-06</v>
      </c>
      <c r="G61" s="62">
        <f>'Glad70-before-LQ'!G61*$CG61*G$98</f>
        <v>0.0166279518051619</v>
      </c>
      <c r="H61" s="62">
        <f>'Glad70-before-LQ'!H61*$CG61*H$98</f>
        <v>0.0196915960399297</v>
      </c>
      <c r="I61" s="62">
        <f>'Glad70-before-LQ'!I61*$CG61*I$98</f>
        <v>0.0207026357235872</v>
      </c>
      <c r="J61" s="62">
        <f>'Glad70-before-LQ'!J61*$CG61*J$98</f>
        <v>0.960947459969158</v>
      </c>
      <c r="K61" s="63">
        <f>'Glad70-before-LQ'!K61*$CG61*K$98</f>
        <v>0.0929581740333323</v>
      </c>
      <c r="L61" s="62">
        <f>'Glad70-before-LQ'!L61*$CG61*L$98</f>
        <v>0.00374698156699567</v>
      </c>
      <c r="M61" s="62">
        <f>'Glad70-before-LQ'!M61*$CG61*M$98</f>
        <v>0.00849638136137992</v>
      </c>
      <c r="N61" s="62">
        <f>'Glad70-before-LQ'!N61*$CG61*N$98</f>
        <v>0.116896721239314</v>
      </c>
      <c r="O61" s="62">
        <f>'Glad70-before-LQ'!O61*$CG61*O$98</f>
        <v>0.0981156555296874</v>
      </c>
      <c r="P61" s="62">
        <f>'Glad70-before-LQ'!P61*$CG61*P$98</f>
        <v>0.0141633944810616</v>
      </c>
      <c r="Q61" s="62">
        <f>'Glad70-before-LQ'!Q61*$CG61*Q$98</f>
        <v>0.00721773681315031</v>
      </c>
      <c r="R61" s="62">
        <f>'Glad70-before-LQ'!R61*$CG61*R$98</f>
        <v>0.0411651919234683</v>
      </c>
      <c r="S61" s="62">
        <f>'Glad70-before-LQ'!S61*$CG61*S$98</f>
        <v>0.009111158334709201</v>
      </c>
      <c r="T61" s="62">
        <f>'Glad70-before-LQ'!T61*$CG61*T$98</f>
        <v>0.0523298081896871</v>
      </c>
      <c r="U61" s="62">
        <f>'Glad70-before-LQ'!U61*$CG61*U$98</f>
        <v>1.04445172490441</v>
      </c>
      <c r="V61" s="62">
        <f>'Glad70-before-LQ'!V61*$CG61*V$98</f>
        <v>0.0249771597099903</v>
      </c>
      <c r="W61" s="62">
        <f>'Glad70-before-LQ'!W61*$CG61*W$98</f>
        <v>1.16647826640354</v>
      </c>
      <c r="X61" s="64">
        <f>'Glad70-before-LQ'!X61*$CG61*X$98</f>
        <v>0.0140366898578374</v>
      </c>
      <c r="Y61" s="62">
        <f>'Glad70-before-LQ'!Y61*$CG61*Y$98</f>
        <v>0.147321710118202</v>
      </c>
      <c r="Z61" s="62">
        <f>'Glad70-before-LQ'!Z61*$CG61*Z$98</f>
        <v>0.033768589212926</v>
      </c>
      <c r="AA61" s="62">
        <f>'Glad70-before-LQ'!AA61*$CG61*AA$98</f>
        <v>0.0360715039709636</v>
      </c>
      <c r="AB61" s="62">
        <f>'Glad70-before-LQ'!AB61*$CG61*AB$98</f>
        <v>0.00292406701476653</v>
      </c>
      <c r="AC61" s="65">
        <f>'Glad70-before-LQ'!AC61*$CG61*AC$98</f>
        <v>0.0459814401550199</v>
      </c>
      <c r="AD61" s="62">
        <f>'Glad70-before-LQ'!AD61*$CG61*AD$98</f>
        <v>0.0298989098064216</v>
      </c>
      <c r="AE61" s="62">
        <f>'Glad70-before-LQ'!AE61*$CG61*AE$98</f>
        <v>0.0142294591822383</v>
      </c>
      <c r="AF61" s="62">
        <f>'Glad70-before-LQ'!AF61*$CG61*AF$98</f>
        <v>0.309771167677165</v>
      </c>
      <c r="AG61" s="62">
        <f>'Glad70-before-LQ'!AG61*$CG61*AG$98</f>
        <v>0.474133374673605</v>
      </c>
      <c r="AH61" s="62">
        <f>'Glad70-before-LQ'!AH61*$CG61*AH$98</f>
        <v>0.396695232414149</v>
      </c>
      <c r="AI61" s="62">
        <f>'Glad70-before-LQ'!AI61*$CG61*AI$98</f>
        <v>1.58362876707309</v>
      </c>
      <c r="AJ61" s="62">
        <f>'Glad70-before-LQ'!AJ61*$CG61*AJ$98</f>
        <v>1.40717909723135</v>
      </c>
      <c r="AK61" s="62">
        <f>'Glad70-before-LQ'!AK61*$CG61*AK$98</f>
        <v>0.84719283861936</v>
      </c>
      <c r="AL61" s="62">
        <f>'Glad70-before-LQ'!AL61*$CG61*AL$98</f>
        <v>1.68645953233205</v>
      </c>
      <c r="AM61" s="62">
        <f>'Glad70-before-LQ'!AM61*$CG61*AM$98</f>
        <v>0.776932082214372</v>
      </c>
      <c r="AN61" s="62">
        <f>'Glad70-before-LQ'!AN61*$CG61*AN$98</f>
        <v>0.184130535064351</v>
      </c>
      <c r="AO61" s="62">
        <f>'Glad70-before-LQ'!AO61*$CG61*AO$98</f>
        <v>0.485314623350699</v>
      </c>
      <c r="AP61" s="62">
        <f>'Glad70-before-LQ'!AP61*$CG61*AP$98</f>
        <v>0.434563137076577</v>
      </c>
      <c r="AQ61" s="62">
        <f>'Glad70-before-LQ'!AQ61*$CG61*AQ$98</f>
        <v>0.09832707887796729</v>
      </c>
      <c r="AR61" s="62">
        <f>'Glad70-before-LQ'!AR61*$CG61*AR$98</f>
        <v>0.189424383781297</v>
      </c>
      <c r="AS61" s="62">
        <f>'Glad70-before-LQ'!AS61*$CG61*AS$98</f>
        <v>4.10801881712259</v>
      </c>
      <c r="AT61" s="62">
        <f>'Glad70-before-LQ'!AT61*$CG61*AT$98</f>
        <v>0.00316999820355682</v>
      </c>
      <c r="AU61" s="62">
        <f>'Glad70-before-LQ'!AU61*$CG61*AU$98</f>
        <v>0.00835755223348884</v>
      </c>
      <c r="AV61" s="62">
        <f>'Glad70-before-LQ'!AV61*$CG61*AV$98</f>
        <v>0.000795939484606907</v>
      </c>
      <c r="AW61" s="62">
        <f>'Glad70-before-LQ'!AW61*$CG61*AW$98</f>
        <v>0.000695711138303732</v>
      </c>
      <c r="AX61" s="62">
        <f>'Glad70-before-LQ'!AX61*$CG61*AX$98</f>
        <v>0.105578817699192</v>
      </c>
      <c r="AY61" s="62">
        <f>'Glad70-before-LQ'!AY61*$CG61*AY$98</f>
        <v>0.0049402478718132</v>
      </c>
      <c r="AZ61" s="62">
        <f>'Glad70-before-LQ'!AZ61*$CG61*AZ$98</f>
        <v>0.00607351243694028</v>
      </c>
      <c r="BA61" s="62">
        <f>'Glad70-before-LQ'!BA61*$CG61*BA$98</f>
        <v>0.0121102138663276</v>
      </c>
      <c r="BB61" s="62">
        <f>'Glad70-before-LQ'!BB61*$CG61*BB$98</f>
        <v>0.0146241085330529</v>
      </c>
      <c r="BC61" s="62">
        <f>'Glad70-before-LQ'!BC61*$CG61*BC$98</f>
        <v>1.0942903675581</v>
      </c>
      <c r="BD61" s="62">
        <f>'Glad70-before-LQ'!BD61*$CG61*BD$98</f>
        <v>5.22704788309789</v>
      </c>
      <c r="BE61" s="62">
        <f>'Glad70-before-LQ'!BE61*$CG61*BE$98</f>
        <v>2.50708331355818</v>
      </c>
      <c r="BF61" s="62">
        <f>'Glad70-before-LQ'!BF61*$CG61*BF$98</f>
        <v>0.00352978611372767</v>
      </c>
      <c r="BG61" s="62">
        <f>'Glad70-before-LQ'!BG61*$CG61*BG$98</f>
        <v>0.164940083902545</v>
      </c>
      <c r="BH61" s="62">
        <f>'Glad70-before-LQ'!BH61*$CG61*BH$98</f>
        <v>0.900012320650397</v>
      </c>
      <c r="BI61" s="62">
        <f>'Glad70-before-LQ'!BI61*$CG61*BI$98</f>
        <v>0.6921078260603279</v>
      </c>
      <c r="BJ61" s="62">
        <f>'Glad70-before-LQ'!BJ61*$CG61*BJ$98</f>
        <v>0</v>
      </c>
      <c r="BK61" s="62">
        <f>'Glad70-before-LQ'!BK61*$CG61*BK$98</f>
        <v>1.00488520303024</v>
      </c>
      <c r="BL61" s="62">
        <f>'Glad70-before-LQ'!BL61*$CG61*BL$98</f>
        <v>1.24667357951079</v>
      </c>
      <c r="BM61" s="62">
        <f>'Glad70-before-LQ'!BM61*$CG61*BM$98</f>
        <v>0.64620207866838</v>
      </c>
      <c r="BN61" s="62">
        <f>'Glad70-before-LQ'!BN61*$CG61*BN$98</f>
        <v>0.127081852038764</v>
      </c>
      <c r="BO61" s="62">
        <f>'Glad70-before-LQ'!BO61*$CG61*BO$98</f>
        <v>2.3698526765729</v>
      </c>
      <c r="BP61" s="62">
        <f>'Glad70-before-LQ'!BP61*$CG61*BP$98</f>
        <v>1.3441903363452</v>
      </c>
      <c r="BQ61" s="62">
        <f>'Glad70-before-LQ'!BQ61*$CG61*BQ$98</f>
        <v>0.0458954932079624</v>
      </c>
      <c r="BR61" s="62">
        <f>'Glad70-before-LQ'!BR61*$CG61*BR$98</f>
        <v>0.496545466825643</v>
      </c>
      <c r="BS61" s="62">
        <f>'Glad70-before-LQ'!BS61*$CG61*BS$98</f>
        <v>0.31224147086397</v>
      </c>
      <c r="BT61" s="62">
        <f>'Glad70-before-LQ'!BT61*$CG61*BT$98</f>
        <v>0.116191168647939</v>
      </c>
      <c r="BU61" s="62">
        <f>'Glad70-before-LQ'!BU61*$CG61*BU$98</f>
        <v>0.924124722932296</v>
      </c>
      <c r="BV61" s="4">
        <f>SUM(D61:BU61)</f>
        <v>36.4884559823193</v>
      </c>
      <c r="BW61" s="66">
        <f>'Glad-base'!BW61*'Households'!$B$3/'Households'!$B$7</f>
        <v>4.16230092667353</v>
      </c>
      <c r="BX61" s="66">
        <f>'Glad-base'!BX61*'Households'!$B$3/'Households'!$B$7</f>
        <v>0.000319744788877446</v>
      </c>
      <c r="BY61" s="66">
        <f>'Glad-base'!BY61*'Businesses'!$B$4/'Businesses'!$C$4</f>
        <v>0.07783455380235341</v>
      </c>
      <c r="BZ61" s="66">
        <f>'Glad-base'!BZ61*'Households'!$B$3/'Households'!$B$7</f>
        <v>0.00226836685890834</v>
      </c>
      <c r="CA61" s="66">
        <f>'Glad-base'!CA61*'Households'!$B$3/'Households'!$B$7</f>
        <v>0.0336421673944387</v>
      </c>
      <c r="CB61" s="66">
        <f>'Glad-base'!CB61*'Glad-id-output'!B59/'Glad-id-output'!E59</f>
        <v>0</v>
      </c>
      <c r="CC61" s="62">
        <f>'Exports'!D62</f>
        <v>2.3</v>
      </c>
      <c r="CD61" s="4">
        <f>SUM(BW61:CC61)</f>
        <v>6.57636575951811</v>
      </c>
      <c r="CE61" s="4">
        <f>SUM(CD61,BV61)</f>
        <v>43.0648217418374</v>
      </c>
      <c r="CF61" s="67">
        <v>0.00371168838997822</v>
      </c>
      <c r="CG61" s="67">
        <f>'Glad-id-output'!I59</f>
        <v>0.600648161669341</v>
      </c>
      <c r="CH61" s="67"/>
    </row>
    <row r="62" ht="20.05" customHeight="1">
      <c r="A62" t="s" s="58">
        <v>1</v>
      </c>
      <c r="B62" s="59">
        <v>58</v>
      </c>
      <c r="C62" t="s" s="60">
        <v>215</v>
      </c>
      <c r="D62" s="61">
        <f>'Glad70-before-LQ'!D62*$CG62*D$98</f>
        <v>0.0708758486663504</v>
      </c>
      <c r="E62" s="62">
        <f>'Glad70-before-LQ'!E62*$CG62*E$98</f>
        <v>0.0102674669884916</v>
      </c>
      <c r="F62" s="62">
        <f>'Glad70-before-LQ'!F62*$CG62*F$98</f>
        <v>7.18422746712851e-05</v>
      </c>
      <c r="G62" s="62">
        <f>'Glad70-before-LQ'!G62*$CG62*G$98</f>
        <v>0.0150915073763979</v>
      </c>
      <c r="H62" s="62">
        <f>'Glad70-before-LQ'!H62*$CG62*H$98</f>
        <v>0.008047661883562479</v>
      </c>
      <c r="I62" s="62">
        <f>'Glad70-before-LQ'!I62*$CG62*I$98</f>
        <v>1.14668590714254</v>
      </c>
      <c r="J62" s="62">
        <f>'Glad70-before-LQ'!J62*$CG62*J$98</f>
        <v>7.62381458363356</v>
      </c>
      <c r="K62" s="63">
        <f>'Glad70-before-LQ'!K62*$CG62*K$98</f>
        <v>1.33040212565126</v>
      </c>
      <c r="L62" s="62">
        <f>'Glad70-before-LQ'!L62*$CG62*L$98</f>
        <v>0.158795685348307</v>
      </c>
      <c r="M62" s="62">
        <f>'Glad70-before-LQ'!M62*$CG62*M$98</f>
        <v>0.0378675574156807</v>
      </c>
      <c r="N62" s="62">
        <f>'Glad70-before-LQ'!N62*$CG62*N$98</f>
        <v>0.0393415283287324</v>
      </c>
      <c r="O62" s="62">
        <f>'Glad70-before-LQ'!O62*$CG62*O$98</f>
        <v>0.0366517926008366</v>
      </c>
      <c r="P62" s="62">
        <f>'Glad70-before-LQ'!P62*$CG62*P$98</f>
        <v>0.00102039429575806</v>
      </c>
      <c r="Q62" s="62">
        <f>'Glad70-before-LQ'!Q62*$CG62*Q$98</f>
        <v>0.00391778074019983</v>
      </c>
      <c r="R62" s="62">
        <f>'Glad70-before-LQ'!R62*$CG62*R$98</f>
        <v>0.0581556473508948</v>
      </c>
      <c r="S62" s="62">
        <f>'Glad70-before-LQ'!S62*$CG62*S$98</f>
        <v>0.0104413982574615</v>
      </c>
      <c r="T62" s="62">
        <f>'Glad70-before-LQ'!T62*$CG62*T$98</f>
        <v>0.373760627173654</v>
      </c>
      <c r="U62" s="62">
        <f>'Glad70-before-LQ'!U62*$CG62*U$98</f>
        <v>2.95135253766109</v>
      </c>
      <c r="V62" s="62">
        <f>'Glad70-before-LQ'!V62*$CG62*V$98</f>
        <v>0.050850316734965</v>
      </c>
      <c r="W62" s="62">
        <f>'Glad70-before-LQ'!W62*$CG62*W$98</f>
        <v>0.526748341219736</v>
      </c>
      <c r="X62" s="64">
        <f>'Glad70-before-LQ'!X62*$CG62*X$98</f>
        <v>0.0466977292767388</v>
      </c>
      <c r="Y62" s="62">
        <f>'Glad70-before-LQ'!Y62*$CG62*Y$98</f>
        <v>0.363729715470415</v>
      </c>
      <c r="Z62" s="62">
        <f>'Glad70-before-LQ'!Z62*$CG62*Z$98</f>
        <v>0.159394626546628</v>
      </c>
      <c r="AA62" s="62">
        <f>'Glad70-before-LQ'!AA62*$CG62*AA$98</f>
        <v>0.0432661550521299</v>
      </c>
      <c r="AB62" s="62">
        <f>'Glad70-before-LQ'!AB62*$CG62*AB$98</f>
        <v>0.00052445545203423</v>
      </c>
      <c r="AC62" s="65">
        <f>'Glad70-before-LQ'!AC62*$CG62*AC$98</f>
        <v>0.331752738059407</v>
      </c>
      <c r="AD62" s="62">
        <f>'Glad70-before-LQ'!AD62*$CG62*AD$98</f>
        <v>0.00106882053217154</v>
      </c>
      <c r="AE62" s="62">
        <f>'Glad70-before-LQ'!AE62*$CG62*AE$98</f>
        <v>0.165214761605074</v>
      </c>
      <c r="AF62" s="62">
        <f>'Glad70-before-LQ'!AF62*$CG62*AF$98</f>
        <v>0.000158699650005439</v>
      </c>
      <c r="AG62" s="62">
        <f>'Glad70-before-LQ'!AG62*$CG62*AG$98</f>
        <v>1.17772742246398</v>
      </c>
      <c r="AH62" s="62">
        <f>'Glad70-before-LQ'!AH62*$CG62*AH$98</f>
        <v>0.643275238092946</v>
      </c>
      <c r="AI62" s="62">
        <f>'Glad70-before-LQ'!AI62*$CG62*AI$98</f>
        <v>0.633138210436431</v>
      </c>
      <c r="AJ62" s="62">
        <f>'Glad70-before-LQ'!AJ62*$CG62*AJ$98</f>
        <v>0.362453115876868</v>
      </c>
      <c r="AK62" s="62">
        <f>'Glad70-before-LQ'!AK62*$CG62*AK$98</f>
        <v>0.66027395136825</v>
      </c>
      <c r="AL62" s="62">
        <f>'Glad70-before-LQ'!AL62*$CG62*AL$98</f>
        <v>0.00898600397104117</v>
      </c>
      <c r="AM62" s="62">
        <f>'Glad70-before-LQ'!AM62*$CG62*AM$98</f>
        <v>0.0192018331992282</v>
      </c>
      <c r="AN62" s="62">
        <f>'Glad70-before-LQ'!AN62*$CG62*AN$98</f>
        <v>3.66728764290879</v>
      </c>
      <c r="AO62" s="62">
        <f>'Glad70-before-LQ'!AO62*$CG62*AO$98</f>
        <v>0.262373133060232</v>
      </c>
      <c r="AP62" s="62">
        <f>'Glad70-before-LQ'!AP62*$CG62*AP$98</f>
        <v>0.0757734175241285</v>
      </c>
      <c r="AQ62" s="62">
        <f>'Glad70-before-LQ'!AQ62*$CG62*AQ$98</f>
        <v>0.000672775372275511</v>
      </c>
      <c r="AR62" s="62">
        <f>'Glad70-before-LQ'!AR62*$CG62*AR$98</f>
        <v>0.198694178152093</v>
      </c>
      <c r="AS62" s="62">
        <f>'Glad70-before-LQ'!AS62*$CG62*AS$98</f>
        <v>4.44495495801922</v>
      </c>
      <c r="AT62" s="62">
        <f>'Glad70-before-LQ'!AT62*$CG62*AT$98</f>
        <v>0.00321671804687559</v>
      </c>
      <c r="AU62" s="62">
        <f>'Glad70-before-LQ'!AU62*$CG62*AU$98</f>
        <v>0.008198039965291179</v>
      </c>
      <c r="AV62" s="62">
        <f>'Glad70-before-LQ'!AV62*$CG62*AV$98</f>
        <v>0.544346020102954</v>
      </c>
      <c r="AW62" s="62">
        <f>'Glad70-before-LQ'!AW62*$CG62*AW$98</f>
        <v>0.000826691512927823</v>
      </c>
      <c r="AX62" s="62">
        <f>'Glad70-before-LQ'!AX62*$CG62*AX$98</f>
        <v>0.140327911952295</v>
      </c>
      <c r="AY62" s="62">
        <f>'Glad70-before-LQ'!AY62*$CG62*AY$98</f>
        <v>0.00177435806524589</v>
      </c>
      <c r="AZ62" s="62">
        <f>'Glad70-before-LQ'!AZ62*$CG62*AZ$98</f>
        <v>0.137784930083953</v>
      </c>
      <c r="BA62" s="62">
        <f>'Glad70-before-LQ'!BA62*$CG62*BA$98</f>
        <v>0.277300164358865</v>
      </c>
      <c r="BB62" s="62">
        <f>'Glad70-before-LQ'!BB62*$CG62*BB$98</f>
        <v>0.192452717824292</v>
      </c>
      <c r="BC62" s="62">
        <f>'Glad70-before-LQ'!BC62*$CG62*BC$98</f>
        <v>0.419329918929285</v>
      </c>
      <c r="BD62" s="62">
        <f>'Glad70-before-LQ'!BD62*$CG62*BD$98</f>
        <v>0.142329503724562</v>
      </c>
      <c r="BE62" s="62">
        <f>'Glad70-before-LQ'!BE62*$CG62*BE$98</f>
        <v>3.72744936422673</v>
      </c>
      <c r="BF62" s="62">
        <f>'Glad70-before-LQ'!BF62*$CG62*BF$98</f>
        <v>0.251200688518297</v>
      </c>
      <c r="BG62" s="62">
        <f>'Glad70-before-LQ'!BG62*$CG62*BG$98</f>
        <v>0.901770229566106</v>
      </c>
      <c r="BH62" s="62">
        <f>'Glad70-before-LQ'!BH62*$CG62*BH$98</f>
        <v>0.233371664410171</v>
      </c>
      <c r="BI62" s="62">
        <f>'Glad70-before-LQ'!BI62*$CG62*BI$98</f>
        <v>3.99014870572122</v>
      </c>
      <c r="BJ62" s="62">
        <f>'Glad70-before-LQ'!BJ62*$CG62*BJ$98</f>
        <v>0</v>
      </c>
      <c r="BK62" s="62">
        <f>'Glad70-before-LQ'!BK62*$CG62*BK$98</f>
        <v>0.493629951745254</v>
      </c>
      <c r="BL62" s="62">
        <f>'Glad70-before-LQ'!BL62*$CG62*BL$98</f>
        <v>1.53584328447394</v>
      </c>
      <c r="BM62" s="62">
        <f>'Glad70-before-LQ'!BM62*$CG62*BM$98</f>
        <v>0.7745884416430679</v>
      </c>
      <c r="BN62" s="62">
        <f>'Glad70-before-LQ'!BN62*$CG62*BN$98</f>
        <v>0.16590500068595</v>
      </c>
      <c r="BO62" s="62">
        <f>'Glad70-before-LQ'!BO62*$CG62*BO$98</f>
        <v>0.788718235464163</v>
      </c>
      <c r="BP62" s="62">
        <f>'Glad70-before-LQ'!BP62*$CG62*BP$98</f>
        <v>0.475488761931796</v>
      </c>
      <c r="BQ62" s="62">
        <f>'Glad70-before-LQ'!BQ62*$CG62*BQ$98</f>
        <v>0.0383526309657095</v>
      </c>
      <c r="BR62" s="62">
        <f>'Glad70-before-LQ'!BR62*$CG62*BR$98</f>
        <v>0.0266590976881989</v>
      </c>
      <c r="BS62" s="62">
        <f>'Glad70-before-LQ'!BS62*$CG62*BS$98</f>
        <v>0.0343965479089011</v>
      </c>
      <c r="BT62" s="62">
        <f>'Glad70-before-LQ'!BT62*$CG62*BT$98</f>
        <v>0.9397021713100741</v>
      </c>
      <c r="BU62" s="62">
        <f>'Glad70-before-LQ'!BU62*$CG62*BU$98</f>
        <v>0.35073780861403</v>
      </c>
      <c r="BV62" s="4">
        <f>SUM(D62:BU62)</f>
        <v>44.3166296922744</v>
      </c>
      <c r="BW62" s="66">
        <f>'Glad-base'!BW62*'Households'!$B$3/'Households'!$B$7</f>
        <v>4.51648709564367</v>
      </c>
      <c r="BX62" s="66">
        <f>'Glad-base'!BX62*'Households'!$B$3/'Households'!$B$7</f>
        <v>205.735321112255</v>
      </c>
      <c r="BY62" s="66">
        <f>'Glad-base'!BY62*'Businesses'!$B$4/'Businesses'!$C$4</f>
        <v>2.54744706472294</v>
      </c>
      <c r="BZ62" s="66">
        <f>'Glad-base'!BZ62*'Households'!$B$3/'Households'!$B$7</f>
        <v>0.101624208599382</v>
      </c>
      <c r="CA62" s="66">
        <f>'Glad-base'!CA62*'Households'!$B$3/'Households'!$B$7</f>
        <v>0.528610086055613</v>
      </c>
      <c r="CB62" s="66">
        <f>'Glad-base'!CB62*'Glad-id-output'!B60/'Glad-id-output'!E60</f>
        <v>0</v>
      </c>
      <c r="CC62" s="62">
        <f>'Exports'!D63</f>
        <v>6.5</v>
      </c>
      <c r="CD62" s="4">
        <f>SUM(BW62:CC62)</f>
        <v>219.929489567277</v>
      </c>
      <c r="CE62" s="4">
        <f>SUM(CD62,BV62)</f>
        <v>264.246119259551</v>
      </c>
      <c r="CF62" s="67">
        <v>0.00310734208929559</v>
      </c>
      <c r="CG62" s="67">
        <f>'Glad-id-output'!I60</f>
        <v>0.5600000000000001</v>
      </c>
      <c r="CH62" s="67">
        <f>(CE62*CG62+CE63*CG63+CE64*CG64)/SUM(CE62,CE63,CE64)</f>
        <v>0.676538061824622</v>
      </c>
    </row>
    <row r="63" ht="20.05" customHeight="1">
      <c r="A63" t="s" s="58">
        <v>1</v>
      </c>
      <c r="B63" s="59">
        <v>59</v>
      </c>
      <c r="C63" t="s" s="60">
        <v>60</v>
      </c>
      <c r="D63" s="61">
        <f>'Glad70-before-LQ'!D63*$CG63*D$98</f>
        <v>0</v>
      </c>
      <c r="E63" s="62">
        <f>'Glad70-before-LQ'!E63*$CG63*E$98</f>
        <v>0</v>
      </c>
      <c r="F63" s="62">
        <f>'Glad70-before-LQ'!F63*$CG63*F$98</f>
        <v>0</v>
      </c>
      <c r="G63" s="62">
        <f>'Glad70-before-LQ'!G63*$CG63*G$98</f>
        <v>3.39562293689403e-09</v>
      </c>
      <c r="H63" s="62">
        <f>'Glad70-before-LQ'!H63*$CG63*H$98</f>
        <v>2.41121461836153e-07</v>
      </c>
      <c r="I63" s="62">
        <f>'Glad70-before-LQ'!I63*$CG63*I$98</f>
        <v>1.16669559741669e-05</v>
      </c>
      <c r="J63" s="62">
        <f>'Glad70-before-LQ'!J63*$CG63*J$98</f>
        <v>5.03063280622869e-05</v>
      </c>
      <c r="K63" s="63">
        <f>'Glad70-before-LQ'!K63*$CG63*K$98</f>
        <v>8.76534730668685e-06</v>
      </c>
      <c r="L63" s="62">
        <f>'Glad70-before-LQ'!L63*$CG63*L$98</f>
        <v>1.63547343670418e-06</v>
      </c>
      <c r="M63" s="62">
        <f>'Glad70-before-LQ'!M63*$CG63*M$98</f>
        <v>2.9027623714355e-06</v>
      </c>
      <c r="N63" s="62">
        <f>'Glad70-before-LQ'!N63*$CG63*N$98</f>
        <v>3.0986460375193e-06</v>
      </c>
      <c r="O63" s="62">
        <f>'Glad70-before-LQ'!O63*$CG63*O$98</f>
        <v>2.31970274248357e-06</v>
      </c>
      <c r="P63" s="62">
        <f>'Glad70-before-LQ'!P63*$CG63*P$98</f>
        <v>9.61063422287446e-07</v>
      </c>
      <c r="Q63" s="62">
        <f>'Glad70-before-LQ'!Q63*$CG63*Q$98</f>
        <v>5.62354126995752e-07</v>
      </c>
      <c r="R63" s="62">
        <f>'Glad70-before-LQ'!R63*$CG63*R$98</f>
        <v>1.73301848395033e-06</v>
      </c>
      <c r="S63" s="62">
        <f>'Glad70-before-LQ'!S63*$CG63*S$98</f>
        <v>7.29174697924269e-07</v>
      </c>
      <c r="T63" s="62">
        <f>'Glad70-before-LQ'!T63*$CG63*T$98</f>
        <v>7.19525391049781e-06</v>
      </c>
      <c r="U63" s="62">
        <f>'Glad70-before-LQ'!U63*$CG63*U$98</f>
        <v>0.000110294541154321</v>
      </c>
      <c r="V63" s="62">
        <f>'Glad70-before-LQ'!V63*$CG63*V$98</f>
        <v>2.08629445021683e-06</v>
      </c>
      <c r="W63" s="62">
        <f>'Glad70-before-LQ'!W63*$CG63*W$98</f>
        <v>6.51671530149624e-05</v>
      </c>
      <c r="X63" s="64">
        <f>'Glad70-before-LQ'!X63*$CG63*X$98</f>
        <v>3.36970713402851e-08</v>
      </c>
      <c r="Y63" s="62">
        <f>'Glad70-before-LQ'!Y63*$CG63*Y$98</f>
        <v>2.83346280457648e-05</v>
      </c>
      <c r="Z63" s="62">
        <f>'Glad70-before-LQ'!Z63*$CG63*Z$98</f>
        <v>4.14839065265875e-06</v>
      </c>
      <c r="AA63" s="62">
        <f>'Glad70-before-LQ'!AA63*$CG63*AA$98</f>
        <v>2.70982865320976e-05</v>
      </c>
      <c r="AB63" s="62">
        <f>'Glad70-before-LQ'!AB63*$CG63*AB$98</f>
        <v>4.83447492091003e-07</v>
      </c>
      <c r="AC63" s="65">
        <f>'Glad70-before-LQ'!AC63*$CG63*AC$98</f>
        <v>3.0761377514721e-05</v>
      </c>
      <c r="AD63" s="62">
        <f>'Glad70-before-LQ'!AD63*$CG63*AD$98</f>
        <v>1.0187191456124e-05</v>
      </c>
      <c r="AE63" s="62">
        <f>'Glad70-before-LQ'!AE63*$CG63*AE$98</f>
        <v>6.352868201119701e-07</v>
      </c>
      <c r="AF63" s="62">
        <f>'Glad70-before-LQ'!AF63*$CG63*AF$98</f>
        <v>1.21836257878416e-06</v>
      </c>
      <c r="AG63" s="62">
        <f>'Glad70-before-LQ'!AG63*$CG63*AG$98</f>
        <v>7.95033462502885e-06</v>
      </c>
      <c r="AH63" s="62">
        <f>'Glad70-before-LQ'!AH63*$CG63*AH$98</f>
        <v>3.75502488278809e-06</v>
      </c>
      <c r="AI63" s="62">
        <f>'Glad70-before-LQ'!AI63*$CG63*AI$98</f>
        <v>1.85099156925949e-05</v>
      </c>
      <c r="AJ63" s="62">
        <f>'Glad70-before-LQ'!AJ63*$CG63*AJ$98</f>
        <v>0.000210906257548644</v>
      </c>
      <c r="AK63" s="62">
        <f>'Glad70-before-LQ'!AK63*$CG63*AK$98</f>
        <v>0.000127114640935808</v>
      </c>
      <c r="AL63" s="62">
        <f>'Glad70-before-LQ'!AL63*$CG63*AL$98</f>
        <v>1.43753794589849e-05</v>
      </c>
      <c r="AM63" s="62">
        <f>'Glad70-before-LQ'!AM63*$CG63*AM$98</f>
        <v>1.39944473750888e-05</v>
      </c>
      <c r="AN63" s="62">
        <f>'Glad70-before-LQ'!AN63*$CG63*AN$98</f>
        <v>2.34499018037278e-05</v>
      </c>
      <c r="AO63" s="62">
        <f>'Glad70-before-LQ'!AO63*$CG63*AO$98</f>
        <v>2.44815409464835e-05</v>
      </c>
      <c r="AP63" s="62">
        <f>'Glad70-before-LQ'!AP63*$CG63*AP$98</f>
        <v>5.02735664990555e-05</v>
      </c>
      <c r="AQ63" s="62">
        <f>'Glad70-before-LQ'!AQ63*$CG63*AQ$98</f>
        <v>6.24414190541946e-06</v>
      </c>
      <c r="AR63" s="62">
        <f>'Glad70-before-LQ'!AR63*$CG63*AR$98</f>
        <v>1.18990755943453e-05</v>
      </c>
      <c r="AS63" s="62">
        <f>'Glad70-before-LQ'!AS63*$CG63*AS$98</f>
        <v>8.28055130514839e-05</v>
      </c>
      <c r="AT63" s="62">
        <f>'Glad70-before-LQ'!AT63*$CG63*AT$98</f>
        <v>1.2481838430727e-05</v>
      </c>
      <c r="AU63" s="62">
        <f>'Glad70-before-LQ'!AU63*$CG63*AU$98</f>
        <v>1.09949798792429e-06</v>
      </c>
      <c r="AV63" s="62">
        <f>'Glad70-before-LQ'!AV63*$CG63*AV$98</f>
        <v>0</v>
      </c>
      <c r="AW63" s="62">
        <f>'Glad70-before-LQ'!AW63*$CG63*AW$98</f>
        <v>4.18717214525024e-06</v>
      </c>
      <c r="AX63" s="62">
        <f>'Glad70-before-LQ'!AX63*$CG63*AX$98</f>
        <v>0.000215273545626685</v>
      </c>
      <c r="AY63" s="62">
        <f>'Glad70-before-LQ'!AY63*$CG63*AY$98</f>
        <v>2.32473795218728e-06</v>
      </c>
      <c r="AZ63" s="62">
        <f>'Glad70-before-LQ'!AZ63*$CG63*AZ$98</f>
        <v>0.00110535293136373</v>
      </c>
      <c r="BA63" s="62">
        <f>'Glad70-before-LQ'!BA63*$CG63*BA$98</f>
        <v>0.00238829128742614</v>
      </c>
      <c r="BB63" s="62">
        <f>'Glad70-before-LQ'!BB63*$CG63*BB$98</f>
        <v>9.05669907312145e-05</v>
      </c>
      <c r="BC63" s="62">
        <f>'Glad70-before-LQ'!BC63*$CG63*BC$98</f>
        <v>7.0302252845249e-05</v>
      </c>
      <c r="BD63" s="62">
        <f>'Glad70-before-LQ'!BD63*$CG63*BD$98</f>
        <v>2.73618146381663e-05</v>
      </c>
      <c r="BE63" s="62">
        <f>'Glad70-before-LQ'!BE63*$CG63*BE$98</f>
        <v>0.000827866360557262</v>
      </c>
      <c r="BF63" s="62">
        <f>'Glad70-before-LQ'!BF63*$CG63*BF$98</f>
        <v>0.000160651680054821</v>
      </c>
      <c r="BG63" s="62">
        <f>'Glad70-before-LQ'!BG63*$CG63*BG$98</f>
        <v>0.00043484896011497</v>
      </c>
      <c r="BH63" s="62">
        <f>'Glad70-before-LQ'!BH63*$CG63*BH$98</f>
        <v>1.16484137368209e-05</v>
      </c>
      <c r="BI63" s="62">
        <f>'Glad70-before-LQ'!BI63*$CG63*BI$98</f>
        <v>0.000551789828283158</v>
      </c>
      <c r="BJ63" s="62">
        <f>'Glad70-before-LQ'!BJ63*$CG63*BJ$98</f>
        <v>0</v>
      </c>
      <c r="BK63" s="62">
        <f>'Glad70-before-LQ'!BK63*$CG63*BK$98</f>
        <v>0.000263807773796518</v>
      </c>
      <c r="BL63" s="62">
        <f>'Glad70-before-LQ'!BL63*$CG63*BL$98</f>
        <v>0.000194475845924716</v>
      </c>
      <c r="BM63" s="62">
        <f>'Glad70-before-LQ'!BM63*$CG63*BM$98</f>
        <v>0.000107864564925643</v>
      </c>
      <c r="BN63" s="62">
        <f>'Glad70-before-LQ'!BN63*$CG63*BN$98</f>
        <v>2.92504586426362e-05</v>
      </c>
      <c r="BO63" s="62">
        <f>'Glad70-before-LQ'!BO63*$CG63*BO$98</f>
        <v>6.97009246899656e-05</v>
      </c>
      <c r="BP63" s="62">
        <f>'Glad70-before-LQ'!BP63*$CG63*BP$98</f>
        <v>6.609691800977869e-05</v>
      </c>
      <c r="BQ63" s="62">
        <f>'Glad70-before-LQ'!BQ63*$CG63*BQ$98</f>
        <v>1.95939945705891e-05</v>
      </c>
      <c r="BR63" s="62">
        <f>'Glad70-before-LQ'!BR63*$CG63*BR$98</f>
        <v>1.10991788832811e-05</v>
      </c>
      <c r="BS63" s="62">
        <f>'Glad70-before-LQ'!BS63*$CG63*BS$98</f>
        <v>1.66350721921333e-05</v>
      </c>
      <c r="BT63" s="62">
        <f>'Glad70-before-LQ'!BT63*$CG63*BT$98</f>
        <v>9.331236506768481e-06</v>
      </c>
      <c r="BU63" s="62">
        <f>'Glad70-before-LQ'!BU63*$CG63*BU$98</f>
        <v>6.00794751908225e-05</v>
      </c>
      <c r="BV63" s="4">
        <f>SUM(D63:BU63)</f>
        <v>0.00772031174998752</v>
      </c>
      <c r="BW63" s="66">
        <f>'Glad-base'!BW63*'Households'!$B$3/'Households'!$B$7</f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f>'Glad-base'!CB63*'Glad-id-output'!B61/'Glad-id-output'!E61</f>
        <v>0</v>
      </c>
      <c r="CC63" s="62">
        <f>'Exports'!D64</f>
        <v>0.1</v>
      </c>
      <c r="CD63" s="4">
        <f>SUM(BW63:CC63)</f>
        <v>0.1</v>
      </c>
      <c r="CE63" s="4">
        <f>SUM(CD63,BV63)</f>
        <v>0.107720311749988</v>
      </c>
      <c r="CF63" s="67">
        <v>8.30492938727856e-05</v>
      </c>
      <c r="CG63" s="67">
        <f>'Glad-id-output'!I61</f>
        <v>0.0134395456868938</v>
      </c>
      <c r="CH63" s="67"/>
    </row>
    <row r="64" ht="20.05" customHeight="1">
      <c r="A64" t="s" s="58">
        <v>1</v>
      </c>
      <c r="B64" s="59">
        <v>60</v>
      </c>
      <c r="C64" t="s" s="60">
        <v>216</v>
      </c>
      <c r="D64" s="61">
        <f>'Glad70-before-LQ'!D64*$CG64*D$98</f>
        <v>0.00235826866667562</v>
      </c>
      <c r="E64" s="62">
        <f>'Glad70-before-LQ'!E64*$CG64*E$98</f>
        <v>0.00349994068983385</v>
      </c>
      <c r="F64" s="62">
        <f>'Glad70-before-LQ'!F64*$CG64*F$98</f>
        <v>6.340570244904899e-05</v>
      </c>
      <c r="G64" s="62">
        <f>'Glad70-before-LQ'!G64*$CG64*G$98</f>
        <v>0.00358017883466931</v>
      </c>
      <c r="H64" s="62">
        <f>'Glad70-before-LQ'!H64*$CG64*H$98</f>
        <v>0.00247004309853785</v>
      </c>
      <c r="I64" s="62">
        <f>'Glad70-before-LQ'!I64*$CG64*I$98</f>
        <v>0.863980676542314</v>
      </c>
      <c r="J64" s="62">
        <f>'Glad70-before-LQ'!J64*$CG64*J$98</f>
        <v>1.98307686002935</v>
      </c>
      <c r="K64" s="63">
        <f>'Glad70-before-LQ'!K64*$CG64*K$98</f>
        <v>0.827801730440463</v>
      </c>
      <c r="L64" s="62">
        <f>'Glad70-before-LQ'!L64*$CG64*L$98</f>
        <v>0.0927489192503201</v>
      </c>
      <c r="M64" s="62">
        <f>'Glad70-before-LQ'!M64*$CG64*M$98</f>
        <v>0.154189235954869</v>
      </c>
      <c r="N64" s="62">
        <f>'Glad70-before-LQ'!N64*$CG64*N$98</f>
        <v>0.0162999037819769</v>
      </c>
      <c r="O64" s="62">
        <f>'Glad70-before-LQ'!O64*$CG64*O$98</f>
        <v>0.0323305537700723</v>
      </c>
      <c r="P64" s="62">
        <f>'Glad70-before-LQ'!P64*$CG64*P$98</f>
        <v>0.00380076247252847</v>
      </c>
      <c r="Q64" s="62">
        <f>'Glad70-before-LQ'!Q64*$CG64*Q$98</f>
        <v>0.009035909626157621</v>
      </c>
      <c r="R64" s="62">
        <f>'Glad70-before-LQ'!R64*$CG64*R$98</f>
        <v>0.065113891909213</v>
      </c>
      <c r="S64" s="62">
        <f>'Glad70-before-LQ'!S64*$CG64*S$98</f>
        <v>0.000453315682229538</v>
      </c>
      <c r="T64" s="62">
        <f>'Glad70-before-LQ'!T64*$CG64*T$98</f>
        <v>0.525984539167659</v>
      </c>
      <c r="U64" s="62">
        <f>'Glad70-before-LQ'!U64*$CG64*U$98</f>
        <v>3.26054519244562</v>
      </c>
      <c r="V64" s="62">
        <f>'Glad70-before-LQ'!V64*$CG64*V$98</f>
        <v>0.130100678758005</v>
      </c>
      <c r="W64" s="62">
        <f>'Glad70-before-LQ'!W64*$CG64*W$98</f>
        <v>0.975704990300829</v>
      </c>
      <c r="X64" s="64">
        <f>'Glad70-before-LQ'!X64*$CG64*X$98</f>
        <v>0.0205847113824458</v>
      </c>
      <c r="Y64" s="62">
        <f>'Glad70-before-LQ'!Y64*$CG64*Y$98</f>
        <v>1.08870105821391</v>
      </c>
      <c r="Z64" s="62">
        <f>'Glad70-before-LQ'!Z64*$CG64*Z$98</f>
        <v>0.214876415690022</v>
      </c>
      <c r="AA64" s="62">
        <f>'Glad70-before-LQ'!AA64*$CG64*AA$98</f>
        <v>0.192051337897098</v>
      </c>
      <c r="AB64" s="62">
        <f>'Glad70-before-LQ'!AB64*$CG64*AB$98</f>
        <v>0.00537183346094641</v>
      </c>
      <c r="AC64" s="65">
        <f>'Glad70-before-LQ'!AC64*$CG64*AC$98</f>
        <v>0.788480068759444</v>
      </c>
      <c r="AD64" s="62">
        <f>'Glad70-before-LQ'!AD64*$CG64*AD$98</f>
        <v>0.0189010509006068</v>
      </c>
      <c r="AE64" s="62">
        <f>'Glad70-before-LQ'!AE64*$CG64*AE$98</f>
        <v>0.06796047396274189</v>
      </c>
      <c r="AF64" s="62">
        <f>'Glad70-before-LQ'!AF64*$CG64*AF$98</f>
        <v>0.14629666900631</v>
      </c>
      <c r="AG64" s="62">
        <f>'Glad70-before-LQ'!AG64*$CG64*AG$98</f>
        <v>0.368394288061775</v>
      </c>
      <c r="AH64" s="62">
        <f>'Glad70-before-LQ'!AH64*$CG64*AH$98</f>
        <v>0.289258382271992</v>
      </c>
      <c r="AI64" s="62">
        <f>'Glad70-before-LQ'!AI64*$CG64*AI$98</f>
        <v>1.0587318464521</v>
      </c>
      <c r="AJ64" s="62">
        <f>'Glad70-before-LQ'!AJ64*$CG64*AJ$98</f>
        <v>0.584344627689285</v>
      </c>
      <c r="AK64" s="62">
        <f>'Glad70-before-LQ'!AK64*$CG64*AK$98</f>
        <v>0.677246142458985</v>
      </c>
      <c r="AL64" s="62">
        <f>'Glad70-before-LQ'!AL64*$CG64*AL$98</f>
        <v>0.0624205084310717</v>
      </c>
      <c r="AM64" s="62">
        <f>'Glad70-before-LQ'!AM64*$CG64*AM$98</f>
        <v>0.157134747671412</v>
      </c>
      <c r="AN64" s="62">
        <f>'Glad70-before-LQ'!AN64*$CG64*AN$98</f>
        <v>0.483945762965982</v>
      </c>
      <c r="AO64" s="62">
        <f>'Glad70-before-LQ'!AO64*$CG64*AO$98</f>
        <v>0.0423415963008547</v>
      </c>
      <c r="AP64" s="62">
        <f>'Glad70-before-LQ'!AP64*$CG64*AP$98</f>
        <v>0.154196240076843</v>
      </c>
      <c r="AQ64" s="62">
        <f>'Glad70-before-LQ'!AQ64*$CG64*AQ$98</f>
        <v>0.0183563534101779</v>
      </c>
      <c r="AR64" s="62">
        <f>'Glad70-before-LQ'!AR64*$CG64*AR$98</f>
        <v>0.110139349408642</v>
      </c>
      <c r="AS64" s="62">
        <f>'Glad70-before-LQ'!AS64*$CG64*AS$98</f>
        <v>2.76851752558831</v>
      </c>
      <c r="AT64" s="62">
        <f>'Glad70-before-LQ'!AT64*$CG64*AT$98</f>
        <v>0.000661352387616498</v>
      </c>
      <c r="AU64" s="62">
        <f>'Glad70-before-LQ'!AU64*$CG64*AU$98</f>
        <v>0.0571355378283101</v>
      </c>
      <c r="AV64" s="62">
        <f>'Glad70-before-LQ'!AV64*$CG64*AV$98</f>
        <v>0.00111929152509948</v>
      </c>
      <c r="AW64" s="62">
        <f>'Glad70-before-LQ'!AW64*$CG64*AW$98</f>
        <v>0.000221862656237577</v>
      </c>
      <c r="AX64" s="62">
        <f>'Glad70-before-LQ'!AX64*$CG64*AX$98</f>
        <v>0.0114210443600863</v>
      </c>
      <c r="AY64" s="62">
        <f>'Glad70-before-LQ'!AY64*$CG64*AY$98</f>
        <v>0.00288538244877818</v>
      </c>
      <c r="AZ64" s="62">
        <f>'Glad70-before-LQ'!AZ64*$CG64*AZ$98</f>
        <v>0.126208028787175</v>
      </c>
      <c r="BA64" s="62">
        <f>'Glad70-before-LQ'!BA64*$CG64*BA$98</f>
        <v>0.168727691067823</v>
      </c>
      <c r="BB64" s="62">
        <f>'Glad70-before-LQ'!BB64*$CG64*BB$98</f>
        <v>0.0289904358673543</v>
      </c>
      <c r="BC64" s="62">
        <f>'Glad70-before-LQ'!BC64*$CG64*BC$98</f>
        <v>1.25573978027292</v>
      </c>
      <c r="BD64" s="62">
        <f>'Glad70-before-LQ'!BD64*$CG64*BD$98</f>
        <v>0.774020981649177</v>
      </c>
      <c r="BE64" s="62">
        <f>'Glad70-before-LQ'!BE64*$CG64*BE$98</f>
        <v>3.96426185134591</v>
      </c>
      <c r="BF64" s="62">
        <f>'Glad70-before-LQ'!BF64*$CG64*BF$98</f>
        <v>0.250051435244261</v>
      </c>
      <c r="BG64" s="62">
        <f>'Glad70-before-LQ'!BG64*$CG64*BG$98</f>
        <v>0.84379553721795</v>
      </c>
      <c r="BH64" s="62">
        <f>'Glad70-before-LQ'!BH64*$CG64*BH$98</f>
        <v>0.196748183814646</v>
      </c>
      <c r="BI64" s="62">
        <f>'Glad70-before-LQ'!BI64*$CG64*BI$98</f>
        <v>0.903274597218735</v>
      </c>
      <c r="BJ64" s="62">
        <f>'Glad70-before-LQ'!BJ64*$CG64*BJ$98</f>
        <v>0</v>
      </c>
      <c r="BK64" s="62">
        <f>'Glad70-before-LQ'!BK64*$CG64*BK$98</f>
        <v>0.232986836416595</v>
      </c>
      <c r="BL64" s="62">
        <f>'Glad70-before-LQ'!BL64*$CG64*BL$98</f>
        <v>0.728766688024057</v>
      </c>
      <c r="BM64" s="62">
        <f>'Glad70-before-LQ'!BM64*$CG64*BM$98</f>
        <v>0.377814912466478</v>
      </c>
      <c r="BN64" s="62">
        <f>'Glad70-before-LQ'!BN64*$CG64*BN$98</f>
        <v>0.0820809093817039</v>
      </c>
      <c r="BO64" s="62">
        <f>'Glad70-before-LQ'!BO64*$CG64*BO$98</f>
        <v>0.834548301696952</v>
      </c>
      <c r="BP64" s="62">
        <f>'Glad70-before-LQ'!BP64*$CG64*BP$98</f>
        <v>0.498520757705697</v>
      </c>
      <c r="BQ64" s="62">
        <f>'Glad70-before-LQ'!BQ64*$CG64*BQ$98</f>
        <v>0.122189205846891</v>
      </c>
      <c r="BR64" s="62">
        <f>'Glad70-before-LQ'!BR64*$CG64*BR$98</f>
        <v>0.209031833828542</v>
      </c>
      <c r="BS64" s="62">
        <f>'Glad70-before-LQ'!BS64*$CG64*BS$98</f>
        <v>0.291971688326805</v>
      </c>
      <c r="BT64" s="62">
        <f>'Glad70-before-LQ'!BT64*$CG64*BT$98</f>
        <v>1.09081954052586</v>
      </c>
      <c r="BU64" s="62">
        <f>'Glad70-before-LQ'!BU64*$CG64*BU$98</f>
        <v>0.510963414344761</v>
      </c>
      <c r="BV64" s="4">
        <f>SUM(D64:BU64)</f>
        <v>31.8363470694411</v>
      </c>
      <c r="BW64" s="66">
        <f>'Glad-base'!BW64*'Households'!$B$3/'Households'!$B$7</f>
        <v>0.636883851781668</v>
      </c>
      <c r="BX64" s="66">
        <f>'Glad-base'!BX64*'Households'!$B$3/'Households'!$B$7</f>
        <v>58.6198779608651</v>
      </c>
      <c r="BY64" s="66">
        <f>'Glad-base'!BY64*'Businesses'!$B$4/'Businesses'!$C$4</f>
        <v>0.220427245037481</v>
      </c>
      <c r="BZ64" s="66">
        <f>'Glad-base'!BZ64*'Households'!$B$3/'Households'!$B$7</f>
        <v>0.0267412329454171</v>
      </c>
      <c r="CA64" s="66">
        <f>'Glad-base'!CA64*'Households'!$B$3/'Households'!$B$7</f>
        <v>0.0841176589495366</v>
      </c>
      <c r="CB64" s="66">
        <f>'Glad-base'!CB64*'Glad-id-output'!B62/'Glad-id-output'!E62</f>
        <v>0</v>
      </c>
      <c r="CC64" s="62">
        <f>'Exports'!D65</f>
        <v>4</v>
      </c>
      <c r="CD64" s="4">
        <f>SUM(BW64:CC64)</f>
        <v>63.5880479495792</v>
      </c>
      <c r="CE64" s="4">
        <f>SUM(CD64,BV64)</f>
        <v>95.4243950190203</v>
      </c>
      <c r="CF64" s="67">
        <v>0.00732391700233671</v>
      </c>
      <c r="CG64" s="67">
        <f>'Glad-id-output'!I62</f>
        <v>1</v>
      </c>
      <c r="CH64" s="67"/>
    </row>
    <row r="65" ht="20.05" customHeight="1">
      <c r="A65" t="s" s="58">
        <v>1</v>
      </c>
      <c r="B65" s="59">
        <v>61</v>
      </c>
      <c r="C65" t="s" s="60">
        <v>217</v>
      </c>
      <c r="D65" s="61">
        <f>'Glad70-before-LQ'!D65*$CG65*D$98</f>
        <v>0</v>
      </c>
      <c r="E65" s="62">
        <f>'Glad70-before-LQ'!E65*$CG65*E$98</f>
        <v>0</v>
      </c>
      <c r="F65" s="62">
        <f>'Glad70-before-LQ'!F65*$CG65*F$98</f>
        <v>0</v>
      </c>
      <c r="G65" s="62">
        <f>'Glad70-before-LQ'!G65*$CG65*G$98</f>
        <v>0</v>
      </c>
      <c r="H65" s="62">
        <f>'Glad70-before-LQ'!H65*$CG65*H$98</f>
        <v>1.46032953460853e-06</v>
      </c>
      <c r="I65" s="62">
        <f>'Glad70-before-LQ'!I65*$CG65*I$98</f>
        <v>7.05256328412021e-05</v>
      </c>
      <c r="J65" s="62">
        <f>'Glad70-before-LQ'!J65*$CG65*J$98</f>
        <v>0.000302242481956974</v>
      </c>
      <c r="K65" s="63">
        <f>'Glad70-before-LQ'!K65*$CG65*K$98</f>
        <v>5.29082653317143e-05</v>
      </c>
      <c r="L65" s="62">
        <f>'Glad70-before-LQ'!L65*$CG65*L$98</f>
        <v>1.01409270993134e-05</v>
      </c>
      <c r="M65" s="62">
        <f>'Glad70-before-LQ'!M65*$CG65*M$98</f>
        <v>1.77038232886825e-05</v>
      </c>
      <c r="N65" s="62">
        <f>'Glad70-before-LQ'!N65*$CG65*N$98</f>
        <v>1.87274773314224e-05</v>
      </c>
      <c r="O65" s="62">
        <f>'Glad70-before-LQ'!O65*$CG65*O$98</f>
        <v>1.40568456607274e-05</v>
      </c>
      <c r="P65" s="62">
        <f>'Glad70-before-LQ'!P65*$CG65*P$98</f>
        <v>5.77581676844185e-06</v>
      </c>
      <c r="Q65" s="62">
        <f>'Glad70-before-LQ'!Q65*$CG65*Q$98</f>
        <v>3.40379787177464e-06</v>
      </c>
      <c r="R65" s="62">
        <f>'Glad70-before-LQ'!R65*$CG65*R$98</f>
        <v>1.04480989103583e-05</v>
      </c>
      <c r="S65" s="62">
        <f>'Glad70-before-LQ'!S65*$CG65*S$98</f>
        <v>4.3945591864161e-06</v>
      </c>
      <c r="T65" s="62">
        <f>'Glad70-before-LQ'!T65*$CG65*T$98</f>
        <v>4.36487542633216e-05</v>
      </c>
      <c r="U65" s="62">
        <f>'Glad70-before-LQ'!U65*$CG65*U$98</f>
        <v>0.000665409444818895</v>
      </c>
      <c r="V65" s="62">
        <f>'Glad70-before-LQ'!V65*$CG65*V$98</f>
        <v>1.26488176438909e-05</v>
      </c>
      <c r="W65" s="62">
        <f>'Glad70-before-LQ'!W65*$CG65*W$98</f>
        <v>0.000395632491334852</v>
      </c>
      <c r="X65" s="64">
        <f>'Glad70-before-LQ'!X65*$CG65*X$98</f>
        <v>1.60317066841478e-05</v>
      </c>
      <c r="Y65" s="62">
        <f>'Glad70-before-LQ'!Y65*$CG65*Y$98</f>
        <v>0.000170902021834501</v>
      </c>
      <c r="Z65" s="62">
        <f>'Glad70-before-LQ'!Z65*$CG65*Z$98</f>
        <v>2.51277969768503e-05</v>
      </c>
      <c r="AA65" s="62">
        <f>'Glad70-before-LQ'!AA65*$CG65*AA$98</f>
        <v>0.000164118232606754</v>
      </c>
      <c r="AB65" s="62">
        <f>'Glad70-before-LQ'!AB65*$CG65*AB$98</f>
        <v>2.94209472517676e-06</v>
      </c>
      <c r="AC65" s="65">
        <f>'Glad70-before-LQ'!AC65*$CG65*AC$98</f>
        <v>0.000186181089291089</v>
      </c>
      <c r="AD65" s="62">
        <f>'Glad70-before-LQ'!AD65*$CG65*AD$98</f>
        <v>6.14175313075002e-05</v>
      </c>
      <c r="AE65" s="62">
        <f>'Glad70-before-LQ'!AE65*$CG65*AE$98</f>
        <v>3.96117003862883e-06</v>
      </c>
      <c r="AF65" s="62">
        <f>'Glad70-before-LQ'!AF65*$CG65*AF$98</f>
        <v>7.61807075678952e-06</v>
      </c>
      <c r="AG65" s="62">
        <f>'Glad70-before-LQ'!AG65*$CG65*AG$98</f>
        <v>4.80432423260098e-05</v>
      </c>
      <c r="AH65" s="62">
        <f>'Glad70-before-LQ'!AH65*$CG65*AH$98</f>
        <v>2.27386512280474e-05</v>
      </c>
      <c r="AI65" s="62">
        <f>'Glad70-before-LQ'!AI65*$CG65*AI$98</f>
        <v>0.000111903384612916</v>
      </c>
      <c r="AJ65" s="62">
        <f>'Glad70-before-LQ'!AJ65*$CG65*AJ$98</f>
        <v>0.00127607567653486</v>
      </c>
      <c r="AK65" s="62">
        <f>'Glad70-before-LQ'!AK65*$CG65*AK$98</f>
        <v>0.00076927316284392</v>
      </c>
      <c r="AL65" s="62">
        <f>'Glad70-before-LQ'!AL65*$CG65*AL$98</f>
        <v>8.69501720530563e-05</v>
      </c>
      <c r="AM65" s="62">
        <f>'Glad70-before-LQ'!AM65*$CG65*AM$98</f>
        <v>8.46344259426024e-05</v>
      </c>
      <c r="AN65" s="62">
        <f>'Glad70-before-LQ'!AN65*$CG65*AN$98</f>
        <v>0.000142052626745324</v>
      </c>
      <c r="AO65" s="62">
        <f>'Glad70-before-LQ'!AO65*$CG65*AO$98</f>
        <v>0.000148675097728548</v>
      </c>
      <c r="AP65" s="62">
        <f>'Glad70-before-LQ'!AP65*$CG65*AP$98</f>
        <v>0.000304949934229496</v>
      </c>
      <c r="AQ65" s="62">
        <f>'Glad70-before-LQ'!AQ65*$CG65*AQ$98</f>
        <v>3.777313796729e-05</v>
      </c>
      <c r="AR65" s="62">
        <f>'Glad70-before-LQ'!AR65*$CG65*AR$98</f>
        <v>7.207031781637779e-05</v>
      </c>
      <c r="AS65" s="62">
        <f>'Glad70-before-LQ'!AS65*$CG65*AS$98</f>
        <v>0.000501061833684174</v>
      </c>
      <c r="AT65" s="62">
        <f>'Glad70-before-LQ'!AT65*$CG65*AT$98</f>
        <v>7.55533780814509e-05</v>
      </c>
      <c r="AU65" s="62">
        <f>'Glad70-before-LQ'!AU65*$CG65*AU$98</f>
        <v>6.64934177295276e-06</v>
      </c>
      <c r="AV65" s="62">
        <f>'Glad70-before-LQ'!AV65*$CG65*AV$98</f>
        <v>0</v>
      </c>
      <c r="AW65" s="62">
        <f>'Glad70-before-LQ'!AW65*$CG65*AW$98</f>
        <v>2.53118442847808e-05</v>
      </c>
      <c r="AX65" s="62">
        <f>'Glad70-before-LQ'!AX65*$CG65*AX$98</f>
        <v>0.0013025235318616</v>
      </c>
      <c r="AY65" s="62">
        <f>'Glad70-before-LQ'!AY65*$CG65*AY$98</f>
        <v>1.42218529685307e-05</v>
      </c>
      <c r="AZ65" s="62">
        <f>'Glad70-before-LQ'!AZ65*$CG65*AZ$98</f>
        <v>0.00668811512520277</v>
      </c>
      <c r="BA65" s="62">
        <f>'Glad70-before-LQ'!BA65*$CG65*BA$98</f>
        <v>0.0144509360499071</v>
      </c>
      <c r="BB65" s="62">
        <f>'Glad70-before-LQ'!BB65*$CG65*BB$98</f>
        <v>0.000547963255443099</v>
      </c>
      <c r="BC65" s="62">
        <f>'Glad70-before-LQ'!BC65*$CG65*BC$98</f>
        <v>0.000425076440608591</v>
      </c>
      <c r="BD65" s="62">
        <f>'Glad70-before-LQ'!BD65*$CG65*BD$98</f>
        <v>0.000165599787866527</v>
      </c>
      <c r="BE65" s="62">
        <f>'Glad70-before-LQ'!BE65*$CG65*BE$98</f>
        <v>0.00500917059942669</v>
      </c>
      <c r="BF65" s="62">
        <f>'Glad70-before-LQ'!BF65*$CG65*BF$98</f>
        <v>0.000972029737884405</v>
      </c>
      <c r="BG65" s="62">
        <f>'Glad70-before-LQ'!BG65*$CG65*BG$98</f>
        <v>0.00263127384609499</v>
      </c>
      <c r="BH65" s="62">
        <f>'Glad70-before-LQ'!BH65*$CG65*BH$98</f>
        <v>7.0530616292883e-05</v>
      </c>
      <c r="BI65" s="62">
        <f>'Glad70-before-LQ'!BI65*$CG65*BI$98</f>
        <v>0.0033386333689018</v>
      </c>
      <c r="BJ65" s="62">
        <f>'Glad70-before-LQ'!BJ65*$CG65*BJ$98</f>
        <v>0</v>
      </c>
      <c r="BK65" s="62">
        <f>'Glad70-before-LQ'!BK65*$CG65*BK$98</f>
        <v>0.00159626235849329</v>
      </c>
      <c r="BL65" s="62">
        <f>'Glad70-before-LQ'!BL65*$CG65*BL$98</f>
        <v>0.00117675000432619</v>
      </c>
      <c r="BM65" s="62">
        <f>'Glad70-before-LQ'!BM65*$CG65*BM$98</f>
        <v>0.000652685457385616</v>
      </c>
      <c r="BN65" s="62">
        <f>'Glad70-before-LQ'!BN65*$CG65*BN$98</f>
        <v>0.000177129519197775</v>
      </c>
      <c r="BO65" s="62">
        <f>'Glad70-before-LQ'!BO65*$CG65*BO$98</f>
        <v>0.000421690597222451</v>
      </c>
      <c r="BP65" s="62">
        <f>'Glad70-before-LQ'!BP65*$CG65*BP$98</f>
        <v>0.000399963379136878</v>
      </c>
      <c r="BQ65" s="62">
        <f>'Glad70-before-LQ'!BQ65*$CG65*BQ$98</f>
        <v>0.000118611073101922</v>
      </c>
      <c r="BR65" s="62">
        <f>'Glad70-before-LQ'!BR65*$CG65*BR$98</f>
        <v>6.72113675468506e-05</v>
      </c>
      <c r="BS65" s="62">
        <f>'Glad70-before-LQ'!BS65*$CG65*BS$98</f>
        <v>0.000100712468779135</v>
      </c>
      <c r="BT65" s="62">
        <f>'Glad70-before-LQ'!BT65*$CG65*BT$98</f>
        <v>5.61358557793592e-05</v>
      </c>
      <c r="BU65" s="62">
        <f>'Glad70-before-LQ'!BU65*$CG65*BU$98</f>
        <v>0.000363404732052571</v>
      </c>
      <c r="BV65" s="4">
        <f>SUM(D65:BU65)</f>
        <v>0.0467277745313969</v>
      </c>
      <c r="BW65" s="66">
        <f>'Glad-base'!BW65*'Households'!$B$3/'Households'!$B$7</f>
        <v>73.2218552008239</v>
      </c>
      <c r="BX65" s="66">
        <f>'Glad-base'!BX65*'Households'!$B$3/'Households'!$B$7</f>
        <v>111.994269515963</v>
      </c>
      <c r="BY65" s="66">
        <f>'Glad-base'!BY65*'Businesses'!$B$4/'Businesses'!$C$4</f>
        <v>0.0202757625391704</v>
      </c>
      <c r="BZ65" s="66">
        <f>'Glad-base'!BZ65*'Households'!$B$3/'Households'!$B$7</f>
        <v>0.00297413406797116</v>
      </c>
      <c r="CA65" s="66">
        <f>'Glad-base'!CA65*'Households'!$B$3/'Households'!$B$7</f>
        <v>0.00745503933058702</v>
      </c>
      <c r="CB65" s="66">
        <f>'Glad-base'!CB65*'Glad-id-output'!B63/'Glad-id-output'!E63</f>
        <v>0</v>
      </c>
      <c r="CC65" s="62">
        <f>'Exports'!D66</f>
        <v>85.7</v>
      </c>
      <c r="CD65" s="4">
        <f>SUM(BW65:CC65)</f>
        <v>270.946829652725</v>
      </c>
      <c r="CE65" s="4">
        <f>SUM(CD65,BV65)</f>
        <v>270.993557427256</v>
      </c>
      <c r="CF65" s="67">
        <v>0.0142227782530934</v>
      </c>
      <c r="CG65" s="67">
        <f>'Glad-id-output'!I63</f>
        <v>1</v>
      </c>
      <c r="CH65" s="67">
        <f>(CE65*CG65+CE66*CG66+CE67*CG67)/SUM(CE65,CE66,CE67)</f>
        <v>0.780629696788844</v>
      </c>
    </row>
    <row r="66" ht="20.05" customHeight="1">
      <c r="A66" t="s" s="58">
        <v>1</v>
      </c>
      <c r="B66" s="59">
        <v>62</v>
      </c>
      <c r="C66" t="s" s="60">
        <v>218</v>
      </c>
      <c r="D66" s="61">
        <f>'Glad70-before-LQ'!D66*$CG66*D$98</f>
        <v>0.00350087930366223</v>
      </c>
      <c r="E66" s="62">
        <f>'Glad70-before-LQ'!E66*$CG66*E$98</f>
        <v>0.000428038377090744</v>
      </c>
      <c r="F66" s="62">
        <f>'Glad70-before-LQ'!F66*$CG66*F$98</f>
        <v>5.46997381231432e-06</v>
      </c>
      <c r="G66" s="62">
        <f>'Glad70-before-LQ'!G66*$CG66*G$98</f>
        <v>0.000602516052719543</v>
      </c>
      <c r="H66" s="62">
        <f>'Glad70-before-LQ'!H66*$CG66*H$98</f>
        <v>0.000474335894691342</v>
      </c>
      <c r="I66" s="62">
        <f>'Glad70-before-LQ'!I66*$CG66*I$98</f>
        <v>0.0636556027177174</v>
      </c>
      <c r="J66" s="62">
        <f>'Glad70-before-LQ'!J66*$CG66*J$98</f>
        <v>0.53114350072492</v>
      </c>
      <c r="K66" s="63">
        <f>'Glad70-before-LQ'!K66*$CG66*K$98</f>
        <v>0.0545633545440351</v>
      </c>
      <c r="L66" s="62">
        <f>'Glad70-before-LQ'!L66*$CG66*L$98</f>
        <v>0.00545316653695848</v>
      </c>
      <c r="M66" s="62">
        <f>'Glad70-before-LQ'!M66*$CG66*M$98</f>
        <v>0.009894002942671291</v>
      </c>
      <c r="N66" s="62">
        <f>'Glad70-before-LQ'!N66*$CG66*N$98</f>
        <v>0.00656578227134108</v>
      </c>
      <c r="O66" s="62">
        <f>'Glad70-before-LQ'!O66*$CG66*O$98</f>
        <v>0.00291074242473479</v>
      </c>
      <c r="P66" s="62">
        <f>'Glad70-before-LQ'!P66*$CG66*P$98</f>
        <v>0.00188935217662545</v>
      </c>
      <c r="Q66" s="62">
        <f>'Glad70-before-LQ'!Q66*$CG66*Q$98</f>
        <v>0.000540605262676097</v>
      </c>
      <c r="R66" s="62">
        <f>'Glad70-before-LQ'!R66*$CG66*R$98</f>
        <v>0.00190806397100628</v>
      </c>
      <c r="S66" s="62">
        <f>'Glad70-before-LQ'!S66*$CG66*S$98</f>
        <v>0.00102466330845346</v>
      </c>
      <c r="T66" s="62">
        <f>'Glad70-before-LQ'!T66*$CG66*T$98</f>
        <v>0.0759727710318458</v>
      </c>
      <c r="U66" s="62">
        <f>'Glad70-before-LQ'!U66*$CG66*U$98</f>
        <v>0.15924940722753</v>
      </c>
      <c r="V66" s="62">
        <f>'Glad70-before-LQ'!V66*$CG66*V$98</f>
        <v>0.00502021223253412</v>
      </c>
      <c r="W66" s="62">
        <f>'Glad70-before-LQ'!W66*$CG66*W$98</f>
        <v>0.118672957143506</v>
      </c>
      <c r="X66" s="64">
        <f>'Glad70-before-LQ'!X66*$CG66*X$98</f>
        <v>0.00683271067244721</v>
      </c>
      <c r="Y66" s="62">
        <f>'Glad70-before-LQ'!Y66*$CG66*Y$98</f>
        <v>0.0536826241885555</v>
      </c>
      <c r="Z66" s="62">
        <f>'Glad70-before-LQ'!Z66*$CG66*Z$98</f>
        <v>0.0129360129114664</v>
      </c>
      <c r="AA66" s="62">
        <f>'Glad70-before-LQ'!AA66*$CG66*AA$98</f>
        <v>0.0199939711476831</v>
      </c>
      <c r="AB66" s="62">
        <f>'Glad70-before-LQ'!AB66*$CG66*AB$98</f>
        <v>0.000133700552690933</v>
      </c>
      <c r="AC66" s="65">
        <f>'Glad70-before-LQ'!AC66*$CG66*AC$98</f>
        <v>0.188119265986726</v>
      </c>
      <c r="AD66" s="62">
        <f>'Glad70-before-LQ'!AD66*$CG66*AD$98</f>
        <v>0.008814037692310419</v>
      </c>
      <c r="AE66" s="62">
        <f>'Glad70-before-LQ'!AE66*$CG66*AE$98</f>
        <v>0.009014593103709169</v>
      </c>
      <c r="AF66" s="62">
        <f>'Glad70-before-LQ'!AF66*$CG66*AF$98</f>
        <v>0.145096137235748</v>
      </c>
      <c r="AG66" s="62">
        <f>'Glad70-before-LQ'!AG66*$CG66*AG$98</f>
        <v>0.02063399023669</v>
      </c>
      <c r="AH66" s="62">
        <f>'Glad70-before-LQ'!AH66*$CG66*AH$98</f>
        <v>0.00817448826985499</v>
      </c>
      <c r="AI66" s="62">
        <f>'Glad70-before-LQ'!AI66*$CG66*AI$98</f>
        <v>0.0393867001077283</v>
      </c>
      <c r="AJ66" s="62">
        <f>'Glad70-before-LQ'!AJ66*$CG66*AJ$98</f>
        <v>0.0262039263145544</v>
      </c>
      <c r="AK66" s="62">
        <f>'Glad70-before-LQ'!AK66*$CG66*AK$98</f>
        <v>0.0271352273784078</v>
      </c>
      <c r="AL66" s="62">
        <f>'Glad70-before-LQ'!AL66*$CG66*AL$98</f>
        <v>0.00899657400312987</v>
      </c>
      <c r="AM66" s="62">
        <f>'Glad70-before-LQ'!AM66*$CG66*AM$98</f>
        <v>0.0120726729338395</v>
      </c>
      <c r="AN66" s="62">
        <f>'Glad70-before-LQ'!AN66*$CG66*AN$98</f>
        <v>0.0373488700003855</v>
      </c>
      <c r="AO66" s="62">
        <f>'Glad70-before-LQ'!AO66*$CG66*AO$98</f>
        <v>0.0340924053829215</v>
      </c>
      <c r="AP66" s="62">
        <f>'Glad70-before-LQ'!AP66*$CG66*AP$98</f>
        <v>0.0155883629712913</v>
      </c>
      <c r="AQ66" s="62">
        <f>'Glad70-before-LQ'!AQ66*$CG66*AQ$98</f>
        <v>0.00377836746847231</v>
      </c>
      <c r="AR66" s="62">
        <f>'Glad70-before-LQ'!AR66*$CG66*AR$98</f>
        <v>0.00442284266869844</v>
      </c>
      <c r="AS66" s="62">
        <f>'Glad70-before-LQ'!AS66*$CG66*AS$98</f>
        <v>0.211137435477838</v>
      </c>
      <c r="AT66" s="62">
        <f>'Glad70-before-LQ'!AT66*$CG66*AT$98</f>
        <v>0.00299069890147438</v>
      </c>
      <c r="AU66" s="62">
        <f>'Glad70-before-LQ'!AU66*$CG66*AU$98</f>
        <v>0.00141645228353407</v>
      </c>
      <c r="AV66" s="62">
        <f>'Glad70-before-LQ'!AV66*$CG66*AV$98</f>
        <v>0.00173099735858408</v>
      </c>
      <c r="AW66" s="62">
        <f>'Glad70-before-LQ'!AW66*$CG66*AW$98</f>
        <v>7.19283807248256e-06</v>
      </c>
      <c r="AX66" s="62">
        <f>'Glad70-before-LQ'!AX66*$CG66*AX$98</f>
        <v>0.00534321209904493</v>
      </c>
      <c r="AY66" s="62">
        <f>'Glad70-before-LQ'!AY66*$CG66*AY$98</f>
        <v>0.00339548393327504</v>
      </c>
      <c r="AZ66" s="62">
        <f>'Glad70-before-LQ'!AZ66*$CG66*AZ$98</f>
        <v>0.0727116893146508</v>
      </c>
      <c r="BA66" s="62">
        <f>'Glad70-before-LQ'!BA66*$CG66*BA$98</f>
        <v>0.0590496815734954</v>
      </c>
      <c r="BB66" s="62">
        <f>'Glad70-before-LQ'!BB66*$CG66*BB$98</f>
        <v>0.119310822016091</v>
      </c>
      <c r="BC66" s="62">
        <f>'Glad70-before-LQ'!BC66*$CG66*BC$98</f>
        <v>0.061856299074367</v>
      </c>
      <c r="BD66" s="62">
        <f>'Glad70-before-LQ'!BD66*$CG66*BD$98</f>
        <v>0.0335502393391872</v>
      </c>
      <c r="BE66" s="62">
        <f>'Glad70-before-LQ'!BE66*$CG66*BE$98</f>
        <v>0.531128605124141</v>
      </c>
      <c r="BF66" s="62">
        <f>'Glad70-before-LQ'!BF66*$CG66*BF$98</f>
        <v>0.0164629592701977</v>
      </c>
      <c r="BG66" s="62">
        <f>'Glad70-before-LQ'!BG66*$CG66*BG$98</f>
        <v>0.18418888594586</v>
      </c>
      <c r="BH66" s="62">
        <f>'Glad70-before-LQ'!BH66*$CG66*BH$98</f>
        <v>0.0439556980413825</v>
      </c>
      <c r="BI66" s="62">
        <f>'Glad70-before-LQ'!BI66*$CG66*BI$98</f>
        <v>0.0745267003954839</v>
      </c>
      <c r="BJ66" s="62">
        <f>'Glad70-before-LQ'!BJ66*$CG66*BJ$98</f>
        <v>0</v>
      </c>
      <c r="BK66" s="62">
        <f>'Glad70-before-LQ'!BK66*$CG66*BK$98</f>
        <v>0.06985449355512389</v>
      </c>
      <c r="BL66" s="62">
        <f>'Glad70-before-LQ'!BL66*$CG66*BL$98</f>
        <v>0.490609259217462</v>
      </c>
      <c r="BM66" s="62">
        <f>'Glad70-before-LQ'!BM66*$CG66*BM$98</f>
        <v>0.274383249860175</v>
      </c>
      <c r="BN66" s="62">
        <f>'Glad70-before-LQ'!BN66*$CG66*BN$98</f>
        <v>0.0478959357178964</v>
      </c>
      <c r="BO66" s="62">
        <f>'Glad70-before-LQ'!BO66*$CG66*BO$98</f>
        <v>0.103497838088521</v>
      </c>
      <c r="BP66" s="62">
        <f>'Glad70-before-LQ'!BP66*$CG66*BP$98</f>
        <v>0.103631810939955</v>
      </c>
      <c r="BQ66" s="62">
        <f>'Glad70-before-LQ'!BQ66*$CG66*BQ$98</f>
        <v>0.0173201963675857</v>
      </c>
      <c r="BR66" s="62">
        <f>'Glad70-before-LQ'!BR66*$CG66*BR$98</f>
        <v>0.00347886038422499</v>
      </c>
      <c r="BS66" s="62">
        <f>'Glad70-before-LQ'!BS66*$CG66*BS$98</f>
        <v>0.00482815575327171</v>
      </c>
      <c r="BT66" s="62">
        <f>'Glad70-before-LQ'!BT66*$CG66*BT$98</f>
        <v>0.123198112708362</v>
      </c>
      <c r="BU66" s="62">
        <f>'Glad70-before-LQ'!BU66*$CG66*BU$98</f>
        <v>0.125851400688422</v>
      </c>
      <c r="BV66" s="4">
        <f>SUM(D66:BU66)</f>
        <v>4.51324527161352</v>
      </c>
      <c r="BW66" s="66">
        <f>'Glad-base'!BW66*'Households'!$B$3/'Households'!$B$7</f>
        <v>51.1582323625953</v>
      </c>
      <c r="BX66" s="66">
        <f>'Glad-base'!BX66*'Households'!$B$3/'Households'!$B$7</f>
        <v>45.0090797116375</v>
      </c>
      <c r="BY66" s="66">
        <f>'Glad-base'!BY66*'Businesses'!$B$4/'Businesses'!$C$4</f>
        <v>1.65710074910593</v>
      </c>
      <c r="BZ66" s="66">
        <f>'Glad-base'!BZ66*'Households'!$B$3/'Households'!$B$7</f>
        <v>0.0285578968486097</v>
      </c>
      <c r="CA66" s="66">
        <f>'Glad-base'!CA66*'Households'!$B$3/'Households'!$B$7</f>
        <v>0.72718294476828</v>
      </c>
      <c r="CB66" s="66">
        <f>'Glad-base'!CB66*'Glad-id-output'!B64/'Glad-id-output'!E64</f>
        <v>4.8399605876527e-05</v>
      </c>
      <c r="CC66" s="62">
        <f>'Exports'!D67</f>
        <v>10.9</v>
      </c>
      <c r="CD66" s="4">
        <f>SUM(BW66:CC66)</f>
        <v>109.480202064561</v>
      </c>
      <c r="CE66" s="4">
        <f>SUM(CD66,BV66)</f>
        <v>113.993447336175</v>
      </c>
      <c r="CF66" s="67">
        <v>0.00159734672859825</v>
      </c>
      <c r="CG66" s="67">
        <f>'Glad-id-output'!I64</f>
        <v>0.3</v>
      </c>
      <c r="CH66" s="67"/>
    </row>
    <row r="67" ht="20.05" customHeight="1">
      <c r="A67" t="s" s="58">
        <v>1</v>
      </c>
      <c r="B67" s="59">
        <v>63</v>
      </c>
      <c r="C67" t="s" s="60">
        <v>219</v>
      </c>
      <c r="D67" s="61">
        <f>'Glad70-before-LQ'!D67*$CG67*D$98</f>
        <v>0.00155084595211195</v>
      </c>
      <c r="E67" s="62">
        <f>'Glad70-before-LQ'!E67*$CG67*E$98</f>
        <v>9.87607026339255e-05</v>
      </c>
      <c r="F67" s="62">
        <f>'Glad70-before-LQ'!F67*$CG67*F$98</f>
        <v>3.94232346833465e-06</v>
      </c>
      <c r="G67" s="62">
        <f>'Glad70-before-LQ'!G67*$CG67*G$98</f>
        <v>0.000191465033233056</v>
      </c>
      <c r="H67" s="62">
        <f>'Glad70-before-LQ'!H67*$CG67*H$98</f>
        <v>0.00025593318186539</v>
      </c>
      <c r="I67" s="62">
        <f>'Glad70-before-LQ'!I67*$CG67*I$98</f>
        <v>0.0567053016012169</v>
      </c>
      <c r="J67" s="62">
        <f>'Glad70-before-LQ'!J67*$CG67*J$98</f>
        <v>0.224837019856708</v>
      </c>
      <c r="K67" s="63">
        <f>'Glad70-before-LQ'!K67*$CG67*K$98</f>
        <v>0.0605901498820638</v>
      </c>
      <c r="L67" s="62">
        <f>'Glad70-before-LQ'!L67*$CG67*L$98</f>
        <v>1.49773692543705e-05</v>
      </c>
      <c r="M67" s="62">
        <f>'Glad70-before-LQ'!M67*$CG67*M$98</f>
        <v>0.00551509503089036</v>
      </c>
      <c r="N67" s="62">
        <f>'Glad70-before-LQ'!N67*$CG67*N$98</f>
        <v>0.00165024715817625</v>
      </c>
      <c r="O67" s="62">
        <f>'Glad70-before-LQ'!O67*$CG67*O$98</f>
        <v>0.00114434198654371</v>
      </c>
      <c r="P67" s="62">
        <f>'Glad70-before-LQ'!P67*$CG67*P$98</f>
        <v>0.00114550948851826</v>
      </c>
      <c r="Q67" s="62">
        <f>'Glad70-before-LQ'!Q67*$CG67*Q$98</f>
        <v>0.000236710667513845</v>
      </c>
      <c r="R67" s="62">
        <f>'Glad70-before-LQ'!R67*$CG67*R$98</f>
        <v>0.00214732543605348</v>
      </c>
      <c r="S67" s="62">
        <f>'Glad70-before-LQ'!S67*$CG67*S$98</f>
        <v>0.000253430847850473</v>
      </c>
      <c r="T67" s="62">
        <f>'Glad70-before-LQ'!T67*$CG67*T$98</f>
        <v>0.0100030668559396</v>
      </c>
      <c r="U67" s="62">
        <f>'Glad70-before-LQ'!U67*$CG67*U$98</f>
        <v>0.179511124822265</v>
      </c>
      <c r="V67" s="62">
        <f>'Glad70-before-LQ'!V67*$CG67*V$98</f>
        <v>0.00201474967001947</v>
      </c>
      <c r="W67" s="62">
        <f>'Glad70-before-LQ'!W67*$CG67*W$98</f>
        <v>0.0433426008787585</v>
      </c>
      <c r="X67" s="64">
        <f>'Glad70-before-LQ'!X67*$CG67*X$98</f>
        <v>0.00602921638695834</v>
      </c>
      <c r="Y67" s="62">
        <f>'Glad70-before-LQ'!Y67*$CG67*Y$98</f>
        <v>0.0277293511875546</v>
      </c>
      <c r="Z67" s="62">
        <f>'Glad70-before-LQ'!Z67*$CG67*Z$98</f>
        <v>0.00222849361591144</v>
      </c>
      <c r="AA67" s="62">
        <f>'Glad70-before-LQ'!AA67*$CG67*AA$98</f>
        <v>0.00521308705015242</v>
      </c>
      <c r="AB67" s="62">
        <f>'Glad70-before-LQ'!AB67*$CG67*AB$98</f>
        <v>0.000261399232142505</v>
      </c>
      <c r="AC67" s="65">
        <f>'Glad70-before-LQ'!AC67*$CG67*AC$98</f>
        <v>0.0384132610159394</v>
      </c>
      <c r="AD67" s="62">
        <f>'Glad70-before-LQ'!AD67*$CG67*AD$98</f>
        <v>1.77255659976077e-05</v>
      </c>
      <c r="AE67" s="62">
        <f>'Glad70-before-LQ'!AE67*$CG67*AE$98</f>
        <v>0.00951425509238182</v>
      </c>
      <c r="AF67" s="62">
        <f>'Glad70-before-LQ'!AF67*$CG67*AF$98</f>
        <v>0.0771699902363718</v>
      </c>
      <c r="AG67" s="62">
        <f>'Glad70-before-LQ'!AG67*$CG67*AG$98</f>
        <v>0.015101689561531</v>
      </c>
      <c r="AH67" s="62">
        <f>'Glad70-before-LQ'!AH67*$CG67*AH$98</f>
        <v>0.0177460392711611</v>
      </c>
      <c r="AI67" s="62">
        <f>'Glad70-before-LQ'!AI67*$CG67*AI$98</f>
        <v>0.0627039729150108</v>
      </c>
      <c r="AJ67" s="62">
        <f>'Glad70-before-LQ'!AJ67*$CG67*AJ$98</f>
        <v>0.0390489102311636</v>
      </c>
      <c r="AK67" s="62">
        <f>'Glad70-before-LQ'!AK67*$CG67*AK$98</f>
        <v>0.0444569212850872</v>
      </c>
      <c r="AL67" s="62">
        <f>'Glad70-before-LQ'!AL67*$CG67*AL$98</f>
        <v>0.00598528067021751</v>
      </c>
      <c r="AM67" s="62">
        <f>'Glad70-before-LQ'!AM67*$CG67*AM$98</f>
        <v>0.00711766012691227</v>
      </c>
      <c r="AN67" s="62">
        <f>'Glad70-before-LQ'!AN67*$CG67*AN$98</f>
        <v>0.0807258415608353</v>
      </c>
      <c r="AO67" s="62">
        <f>'Glad70-before-LQ'!AO67*$CG67*AO$98</f>
        <v>0.00957065804783396</v>
      </c>
      <c r="AP67" s="62">
        <f>'Glad70-before-LQ'!AP67*$CG67*AP$98</f>
        <v>0.0321064844087223</v>
      </c>
      <c r="AQ67" s="62">
        <f>'Glad70-before-LQ'!AQ67*$CG67*AQ$98</f>
        <v>0.00254181409561574</v>
      </c>
      <c r="AR67" s="62">
        <f>'Glad70-before-LQ'!AR67*$CG67*AR$98</f>
        <v>0.00158305070162254</v>
      </c>
      <c r="AS67" s="62">
        <f>'Glad70-before-LQ'!AS67*$CG67*AS$98</f>
        <v>0.0572337015626035</v>
      </c>
      <c r="AT67" s="62">
        <f>'Glad70-before-LQ'!AT67*$CG67*AT$98</f>
        <v>0.00220474707609997</v>
      </c>
      <c r="AU67" s="62">
        <f>'Glad70-before-LQ'!AU67*$CG67*AU$98</f>
        <v>0.000689418003609256</v>
      </c>
      <c r="AV67" s="62">
        <f>'Glad70-before-LQ'!AV67*$CG67*AV$98</f>
        <v>5.1375070001506e-06</v>
      </c>
      <c r="AW67" s="62">
        <f>'Glad70-before-LQ'!AW67*$CG67*AW$98</f>
        <v>5.89051363038963e-06</v>
      </c>
      <c r="AX67" s="62">
        <f>'Glad70-before-LQ'!AX67*$CG67*AX$98</f>
        <v>0.000392922933939933</v>
      </c>
      <c r="AY67" s="62">
        <f>'Glad70-before-LQ'!AY67*$CG67*AY$98</f>
        <v>3.37355582044217e-06</v>
      </c>
      <c r="AZ67" s="62">
        <f>'Glad70-before-LQ'!AZ67*$CG67*AZ$98</f>
        <v>0.00142383157758995</v>
      </c>
      <c r="BA67" s="62">
        <f>'Glad70-before-LQ'!BA67*$CG67*BA$98</f>
        <v>0.0030866012307424</v>
      </c>
      <c r="BB67" s="62">
        <f>'Glad70-before-LQ'!BB67*$CG67*BB$98</f>
        <v>0.000120540108462256</v>
      </c>
      <c r="BC67" s="62">
        <f>'Glad70-before-LQ'!BC67*$CG67*BC$98</f>
        <v>0.0535668819843986</v>
      </c>
      <c r="BD67" s="62">
        <f>'Glad70-before-LQ'!BD67*$CG67*BD$98</f>
        <v>0.046664455100841</v>
      </c>
      <c r="BE67" s="62">
        <f>'Glad70-before-LQ'!BE67*$CG67*BE$98</f>
        <v>0.155040588393556</v>
      </c>
      <c r="BF67" s="62">
        <f>'Glad70-before-LQ'!BF67*$CG67*BF$98</f>
        <v>0.000209034337300491</v>
      </c>
      <c r="BG67" s="62">
        <f>'Glad70-before-LQ'!BG67*$CG67*BG$98</f>
        <v>0.052736118304478</v>
      </c>
      <c r="BH67" s="62">
        <f>'Glad70-before-LQ'!BH67*$CG67*BH$98</f>
        <v>0.0125476147744306</v>
      </c>
      <c r="BI67" s="62">
        <f>'Glad70-before-LQ'!BI67*$CG67*BI$98</f>
        <v>0.0195124962317003</v>
      </c>
      <c r="BJ67" s="62">
        <f>'Glad70-before-LQ'!BJ67*$CG67*BJ$98</f>
        <v>0</v>
      </c>
      <c r="BK67" s="62">
        <f>'Glad70-before-LQ'!BK67*$CG67*BK$98</f>
        <v>0.009009336332066241</v>
      </c>
      <c r="BL67" s="62">
        <f>'Glad70-before-LQ'!BL67*$CG67*BL$98</f>
        <v>0.155108094363341</v>
      </c>
      <c r="BM67" s="62">
        <f>'Glad70-before-LQ'!BM67*$CG67*BM$98</f>
        <v>0.109226838933676</v>
      </c>
      <c r="BN67" s="62">
        <f>'Glad70-before-LQ'!BN67*$CG67*BN$98</f>
        <v>0.0205579988648889</v>
      </c>
      <c r="BO67" s="62">
        <f>'Glad70-before-LQ'!BO67*$CG67*BO$98</f>
        <v>0.0400996534910077</v>
      </c>
      <c r="BP67" s="62">
        <f>'Glad70-before-LQ'!BP67*$CG67*BP$98</f>
        <v>0.0146186932002722</v>
      </c>
      <c r="BQ67" s="62">
        <f>'Glad70-before-LQ'!BQ67*$CG67*BQ$98</f>
        <v>0.0633416579840306</v>
      </c>
      <c r="BR67" s="62">
        <f>'Glad70-before-LQ'!BR67*$CG67*BR$98</f>
        <v>0.00679288488954132</v>
      </c>
      <c r="BS67" s="62">
        <f>'Glad70-before-LQ'!BS67*$CG67*BS$98</f>
        <v>0.00286273064776476</v>
      </c>
      <c r="BT67" s="62">
        <f>'Glad70-before-LQ'!BT67*$CG67*BT$98</f>
        <v>0.0251714359122137</v>
      </c>
      <c r="BU67" s="62">
        <f>'Glad70-before-LQ'!BU67*$CG67*BU$98</f>
        <v>0.0184656799302453</v>
      </c>
      <c r="BV67" s="4">
        <f>SUM(D67:BU67)</f>
        <v>1.94717605874946</v>
      </c>
      <c r="BW67" s="66">
        <f>'Glad-base'!BW67*'Households'!$B$3/'Households'!$B$7</f>
        <v>19.1530487201339</v>
      </c>
      <c r="BX67" s="66">
        <f>'Glad-base'!BX67*'Households'!$B$3/'Households'!$B$7</f>
        <v>3.76170339855819</v>
      </c>
      <c r="BY67" s="66">
        <f>'Glad-base'!BY67*'Businesses'!$B$4/'Businesses'!$C$4</f>
        <v>0.090880340173372</v>
      </c>
      <c r="BZ67" s="66">
        <f>'Glad-base'!BZ67*'Households'!$B$3/'Households'!$B$7</f>
        <v>0.00246361717816684</v>
      </c>
      <c r="CA67" s="66">
        <f>'Glad-base'!CA67*'Households'!$B$3/'Households'!$B$7</f>
        <v>0.0394731062100927</v>
      </c>
      <c r="CB67" s="66">
        <f>'Glad-base'!CB67*'Glad-id-output'!B65/'Glad-id-output'!E65</f>
        <v>3.22225984629446e-05</v>
      </c>
      <c r="CC67" s="62">
        <f>'Exports'!D68</f>
        <v>0.8</v>
      </c>
      <c r="CD67" s="4">
        <f>SUM(BW67:CC67)</f>
        <v>23.8476014048522</v>
      </c>
      <c r="CE67" s="4">
        <f>SUM(CD67,BV67)</f>
        <v>25.7947774636017</v>
      </c>
      <c r="CF67" s="67">
        <v>0.00118465435525532</v>
      </c>
      <c r="CG67" s="67">
        <f>'Glad-id-output'!I65</f>
        <v>0.6</v>
      </c>
      <c r="CH67" s="67"/>
    </row>
    <row r="68" ht="20.05" customHeight="1">
      <c r="A68" t="s" s="58">
        <v>1</v>
      </c>
      <c r="B68" s="59">
        <v>64</v>
      </c>
      <c r="C68" t="s" s="60">
        <v>220</v>
      </c>
      <c r="D68" s="61">
        <f>'Glad70-before-LQ'!D68*$CG68*D$98</f>
        <v>0.000632442389154498</v>
      </c>
      <c r="E68" s="62">
        <f>'Glad70-before-LQ'!E68*$CG68*E$98</f>
        <v>0.00352374947707066</v>
      </c>
      <c r="F68" s="62">
        <f>'Glad70-before-LQ'!F68*$CG68*F$98</f>
        <v>0.000117980600329028</v>
      </c>
      <c r="G68" s="62">
        <f>'Glad70-before-LQ'!G68*$CG68*G$98</f>
        <v>0.00238162238085567</v>
      </c>
      <c r="H68" s="62">
        <f>'Glad70-before-LQ'!H68*$CG68*H$98</f>
        <v>0.000777145654617665</v>
      </c>
      <c r="I68" s="62">
        <f>'Glad70-before-LQ'!I68*$CG68*I$98</f>
        <v>0.00164695304663476</v>
      </c>
      <c r="J68" s="62">
        <f>'Glad70-before-LQ'!J68*$CG68*J$98</f>
        <v>0.0956045281628712</v>
      </c>
      <c r="K68" s="63">
        <f>'Glad70-before-LQ'!K68*$CG68*K$98</f>
        <v>0.00433598562956252</v>
      </c>
      <c r="L68" s="62">
        <f>'Glad70-before-LQ'!L68*$CG68*L$98</f>
        <v>0.0009151562650078101</v>
      </c>
      <c r="M68" s="62">
        <f>'Glad70-before-LQ'!M68*$CG68*M$98</f>
        <v>0.0069796393864908</v>
      </c>
      <c r="N68" s="62">
        <f>'Glad70-before-LQ'!N68*$CG68*N$98</f>
        <v>0.00244908941206954</v>
      </c>
      <c r="O68" s="62">
        <f>'Glad70-before-LQ'!O68*$CG68*O$98</f>
        <v>0.0135739614560973</v>
      </c>
      <c r="P68" s="62">
        <f>'Glad70-before-LQ'!P68*$CG68*P$98</f>
        <v>0.00759134438040532</v>
      </c>
      <c r="Q68" s="62">
        <f>'Glad70-before-LQ'!Q68*$CG68*Q$98</f>
        <v>0.0028224491485734</v>
      </c>
      <c r="R68" s="62">
        <f>'Glad70-before-LQ'!R68*$CG68*R$98</f>
        <v>0.00596000461242569</v>
      </c>
      <c r="S68" s="62">
        <f>'Glad70-before-LQ'!S68*$CG68*S$98</f>
        <v>0.00246473626827724</v>
      </c>
      <c r="T68" s="62">
        <f>'Glad70-before-LQ'!T68*$CG68*T$98</f>
        <v>0.0247761718795429</v>
      </c>
      <c r="U68" s="62">
        <f>'Glad70-before-LQ'!U68*$CG68*U$98</f>
        <v>3.38331389653286</v>
      </c>
      <c r="V68" s="62">
        <f>'Glad70-before-LQ'!V68*$CG68*V$98</f>
        <v>0.00686297247937207</v>
      </c>
      <c r="W68" s="62">
        <f>'Glad70-before-LQ'!W68*$CG68*W$98</f>
        <v>0.0392929838940387</v>
      </c>
      <c r="X68" s="64">
        <f>'Glad70-before-LQ'!X68*$CG68*X$98</f>
        <v>0.12358337684049</v>
      </c>
      <c r="Y68" s="62">
        <f>'Glad70-before-LQ'!Y68*$CG68*Y$98</f>
        <v>0.0132783973574392</v>
      </c>
      <c r="Z68" s="62">
        <f>'Glad70-before-LQ'!Z68*$CG68*Z$98</f>
        <v>0.00249356511068315</v>
      </c>
      <c r="AA68" s="62">
        <f>'Glad70-before-LQ'!AA68*$CG68*AA$98</f>
        <v>0.0083590355347407</v>
      </c>
      <c r="AB68" s="62">
        <f>'Glad70-before-LQ'!AB68*$CG68*AB$98</f>
        <v>0.000315997056935148</v>
      </c>
      <c r="AC68" s="65">
        <f>'Glad70-before-LQ'!AC68*$CG68*AC$98</f>
        <v>0.0283606813266601</v>
      </c>
      <c r="AD68" s="62">
        <f>'Glad70-before-LQ'!AD68*$CG68*AD$98</f>
        <v>9.53215634634505e-05</v>
      </c>
      <c r="AE68" s="62">
        <f>'Glad70-before-LQ'!AE68*$CG68*AE$98</f>
        <v>0.00475080815958928</v>
      </c>
      <c r="AF68" s="62">
        <f>'Glad70-before-LQ'!AF68*$CG68*AF$98</f>
        <v>2.04164296281959e-05</v>
      </c>
      <c r="AG68" s="62">
        <f>'Glad70-before-LQ'!AG68*$CG68*AG$98</f>
        <v>0.0026222632532395</v>
      </c>
      <c r="AH68" s="62">
        <f>'Glad70-before-LQ'!AH68*$CG68*AH$98</f>
        <v>0.009246249014506359</v>
      </c>
      <c r="AI68" s="62">
        <f>'Glad70-before-LQ'!AI68*$CG68*AI$98</f>
        <v>0.00991742986606731</v>
      </c>
      <c r="AJ68" s="62">
        <f>'Glad70-before-LQ'!AJ68*$CG68*AJ$98</f>
        <v>0.019574846962812</v>
      </c>
      <c r="AK68" s="62">
        <f>'Glad70-before-LQ'!AK68*$CG68*AK$98</f>
        <v>0.0335922256449377</v>
      </c>
      <c r="AL68" s="62">
        <f>'Glad70-before-LQ'!AL68*$CG68*AL$98</f>
        <v>0.0224632952119195</v>
      </c>
      <c r="AM68" s="62">
        <f>'Glad70-before-LQ'!AM68*$CG68*AM$98</f>
        <v>0.0137421646463602</v>
      </c>
      <c r="AN68" s="62">
        <f>'Glad70-before-LQ'!AN68*$CG68*AN$98</f>
        <v>0.000402664561197323</v>
      </c>
      <c r="AO68" s="62">
        <f>'Glad70-before-LQ'!AO68*$CG68*AO$98</f>
        <v>0.00124829487234302</v>
      </c>
      <c r="AP68" s="62">
        <f>'Glad70-before-LQ'!AP68*$CG68*AP$98</f>
        <v>0.0397781437874598</v>
      </c>
      <c r="AQ68" s="62">
        <f>'Glad70-before-LQ'!AQ68*$CG68*AQ$98</f>
        <v>9.896760953419301e-05</v>
      </c>
      <c r="AR68" s="62">
        <f>'Glad70-before-LQ'!AR68*$CG68*AR$98</f>
        <v>0.0342536370196143</v>
      </c>
      <c r="AS68" s="62">
        <f>'Glad70-before-LQ'!AS68*$CG68*AS$98</f>
        <v>0.0992540485442597</v>
      </c>
      <c r="AT68" s="62">
        <f>'Glad70-before-LQ'!AT68*$CG68*AT$98</f>
        <v>0.00984391673736745</v>
      </c>
      <c r="AU68" s="62">
        <f>'Glad70-before-LQ'!AU68*$CG68*AU$98</f>
        <v>7.183782617953839e-05</v>
      </c>
      <c r="AV68" s="62">
        <f>'Glad70-before-LQ'!AV68*$CG68*AV$98</f>
        <v>1.00204219867382e-05</v>
      </c>
      <c r="AW68" s="62">
        <f>'Glad70-before-LQ'!AW68*$CG68*AW$98</f>
        <v>4.81472685535203e-05</v>
      </c>
      <c r="AX68" s="62">
        <f>'Glad70-before-LQ'!AX68*$CG68*AX$98</f>
        <v>0.00130140838423135</v>
      </c>
      <c r="AY68" s="62">
        <f>'Glad70-before-LQ'!AY68*$CG68*AY$98</f>
        <v>1.35173751354384e-05</v>
      </c>
      <c r="AZ68" s="62">
        <f>'Glad70-before-LQ'!AZ68*$CG68*AZ$98</f>
        <v>0.020136765896871</v>
      </c>
      <c r="BA68" s="62">
        <f>'Glad70-before-LQ'!BA68*$CG68*BA$98</f>
        <v>3.03635092805276</v>
      </c>
      <c r="BB68" s="62">
        <f>'Glad70-before-LQ'!BB68*$CG68*BB$98</f>
        <v>0.0397014787662995</v>
      </c>
      <c r="BC68" s="62">
        <f>'Glad70-before-LQ'!BC68*$CG68*BC$98</f>
        <v>0.0308780715518309</v>
      </c>
      <c r="BD68" s="62">
        <f>'Glad70-before-LQ'!BD68*$CG68*BD$98</f>
        <v>0.0185389391662369</v>
      </c>
      <c r="BE68" s="62">
        <f>'Glad70-before-LQ'!BE68*$CG68*BE$98</f>
        <v>0.06836476123892719</v>
      </c>
      <c r="BF68" s="62">
        <f>'Glad70-before-LQ'!BF68*$CG68*BF$98</f>
        <v>0.000767995663676938</v>
      </c>
      <c r="BG68" s="62">
        <f>'Glad70-before-LQ'!BG68*$CG68*BG$98</f>
        <v>0.057912289637131</v>
      </c>
      <c r="BH68" s="62">
        <f>'Glad70-before-LQ'!BH68*$CG68*BH$98</f>
        <v>0.0472568120368616</v>
      </c>
      <c r="BI68" s="62">
        <f>'Glad70-before-LQ'!BI68*$CG68*BI$98</f>
        <v>0.160191912712956</v>
      </c>
      <c r="BJ68" s="62">
        <f>'Glad70-before-LQ'!BJ68*$CG68*BJ$98</f>
        <v>0</v>
      </c>
      <c r="BK68" s="62">
        <f>'Glad70-before-LQ'!BK68*$CG68*BK$98</f>
        <v>0.0277898187470949</v>
      </c>
      <c r="BL68" s="62">
        <f>'Glad70-before-LQ'!BL68*$CG68*BL$98</f>
        <v>0.183734765477204</v>
      </c>
      <c r="BM68" s="62">
        <f>'Glad70-before-LQ'!BM68*$CG68*BM$98</f>
        <v>0.136093960428758</v>
      </c>
      <c r="BN68" s="62">
        <f>'Glad70-before-LQ'!BN68*$CG68*BN$98</f>
        <v>0.0203051585597086</v>
      </c>
      <c r="BO68" s="62">
        <f>'Glad70-before-LQ'!BO68*$CG68*BO$98</f>
        <v>1.95280398639371</v>
      </c>
      <c r="BP68" s="62">
        <f>'Glad70-before-LQ'!BP68*$CG68*BP$98</f>
        <v>0.3075273259916</v>
      </c>
      <c r="BQ68" s="62">
        <f>'Glad70-before-LQ'!BQ68*$CG68*BQ$98</f>
        <v>0.000113987740349732</v>
      </c>
      <c r="BR68" s="62">
        <f>'Glad70-before-LQ'!BR68*$CG68*BR$98</f>
        <v>0.0148621220502182</v>
      </c>
      <c r="BS68" s="62">
        <f>'Glad70-before-LQ'!BS68*$CG68*BS$98</f>
        <v>0.00598856765551586</v>
      </c>
      <c r="BT68" s="62">
        <f>'Glad70-before-LQ'!BT68*$CG68*BT$98</f>
        <v>0.0524555004389026</v>
      </c>
      <c r="BU68" s="62">
        <f>'Glad70-before-LQ'!BU68*$CG68*BU$98</f>
        <v>0.0353534659530024</v>
      </c>
      <c r="BV68" s="4">
        <f>SUM(D68:BU68)</f>
        <v>10.3018921056032</v>
      </c>
      <c r="BW68" s="66">
        <f>'Glad-base'!BW68*'Households'!$B$3/'Households'!$B$7</f>
        <v>113.2200817707</v>
      </c>
      <c r="BX68" s="66">
        <f>'Glad-base'!BX68*'Households'!$B$3/'Households'!$B$7</f>
        <v>188.562846549949</v>
      </c>
      <c r="BY68" s="66">
        <f>'Glad-base'!BY68*'Businesses'!$B$4/'Businesses'!$C$4</f>
        <v>0.367332769720714</v>
      </c>
      <c r="BZ68" s="66">
        <f>'Glad-base'!BZ68*'Households'!$B$3/'Households'!$B$7</f>
        <v>0.0089853958084449</v>
      </c>
      <c r="CA68" s="66">
        <f>'Glad-base'!CA68*'Households'!$B$3/'Households'!$B$7</f>
        <v>0.159715656797116</v>
      </c>
      <c r="CB68" s="66">
        <f>'Glad-base'!CB68*'Glad-id-output'!B66/'Glad-id-output'!E66</f>
        <v>0</v>
      </c>
      <c r="CC68" s="62">
        <f>'Exports'!D69</f>
        <v>39.9</v>
      </c>
      <c r="CD68" s="4">
        <f>SUM(BW68:CC68)</f>
        <v>342.218962142975</v>
      </c>
      <c r="CE68" s="4">
        <f>SUM(CD68,BV68)</f>
        <v>352.520854248578</v>
      </c>
      <c r="CF68" s="67">
        <v>0.007870298567048351</v>
      </c>
      <c r="CG68" s="67">
        <f>'Glad-id-output'!I66</f>
        <v>0.67</v>
      </c>
      <c r="CH68" s="67">
        <f>(CE68*CG68+CE69*CG69)/SUM(CE68,CE69)</f>
        <v>0.593034216784362</v>
      </c>
    </row>
    <row r="69" ht="20.05" customHeight="1">
      <c r="A69" t="s" s="58">
        <v>1</v>
      </c>
      <c r="B69" s="59">
        <v>65</v>
      </c>
      <c r="C69" t="s" s="60">
        <v>153</v>
      </c>
      <c r="D69" s="61">
        <f>'Glad70-before-LQ'!D69*$CG69*D$98</f>
        <v>1.90919321835759e-05</v>
      </c>
      <c r="E69" s="62">
        <f>'Glad70-before-LQ'!E69*$CG69*E$98</f>
        <v>0</v>
      </c>
      <c r="F69" s="62">
        <f>'Glad70-before-LQ'!F69*$CG69*F$98</f>
        <v>0</v>
      </c>
      <c r="G69" s="62">
        <f>'Glad70-before-LQ'!G69*$CG69*G$98</f>
        <v>0</v>
      </c>
      <c r="H69" s="62">
        <f>'Glad70-before-LQ'!H69*$CG69*H$98</f>
        <v>1.79133756245312e-06</v>
      </c>
      <c r="I69" s="62">
        <f>'Glad70-before-LQ'!I69*$CG69*I$98</f>
        <v>0.000206742686963401</v>
      </c>
      <c r="J69" s="62">
        <f>'Glad70-before-LQ'!J69*$CG69*J$98</f>
        <v>0.000700505075489508</v>
      </c>
      <c r="K69" s="63">
        <f>'Glad70-before-LQ'!K69*$CG69*K$98</f>
        <v>0.0009650962066274159</v>
      </c>
      <c r="L69" s="62">
        <f>'Glad70-before-LQ'!L69*$CG69*L$98</f>
        <v>1.22003153717893e-05</v>
      </c>
      <c r="M69" s="62">
        <f>'Glad70-before-LQ'!M69*$CG69*M$98</f>
        <v>4.80481764054842e-05</v>
      </c>
      <c r="N69" s="62">
        <f>'Glad70-before-LQ'!N69*$CG69*N$98</f>
        <v>9.52379703598321e-05</v>
      </c>
      <c r="O69" s="62">
        <f>'Glad70-before-LQ'!O69*$CG69*O$98</f>
        <v>1.8254774398863e-05</v>
      </c>
      <c r="P69" s="62">
        <f>'Glad70-before-LQ'!P69*$CG69*P$98</f>
        <v>7.21151979374025e-06</v>
      </c>
      <c r="Q69" s="62">
        <f>'Glad70-before-LQ'!Q69*$CG69*Q$98</f>
        <v>1.41052210082937e-05</v>
      </c>
      <c r="R69" s="62">
        <f>'Glad70-before-LQ'!R69*$CG69*R$98</f>
        <v>2.71525551682354e-05</v>
      </c>
      <c r="S69" s="62">
        <f>'Glad70-before-LQ'!S69*$CG69*S$98</f>
        <v>5.65630473743904e-06</v>
      </c>
      <c r="T69" s="62">
        <f>'Glad70-before-LQ'!T69*$CG69*T$98</f>
        <v>5.36470470367636e-05</v>
      </c>
      <c r="U69" s="62">
        <f>'Glad70-before-LQ'!U69*$CG69*U$98</f>
        <v>0.000820710561442999</v>
      </c>
      <c r="V69" s="62">
        <f>'Glad70-before-LQ'!V69*$CG69*V$98</f>
        <v>3.57041625311648e-05</v>
      </c>
      <c r="W69" s="62">
        <f>'Glad70-before-LQ'!W69*$CG69*W$98</f>
        <v>0.0007412801947400801</v>
      </c>
      <c r="X69" s="64">
        <f>'Glad70-before-LQ'!X69*$CG69*X$98</f>
        <v>0.012049472235018</v>
      </c>
      <c r="Y69" s="62">
        <f>'Glad70-before-LQ'!Y69*$CG69*Y$98</f>
        <v>0.000210814924512264</v>
      </c>
      <c r="Z69" s="62">
        <f>'Glad70-before-LQ'!Z69*$CG69*Z$98</f>
        <v>3.09146245409865e-05</v>
      </c>
      <c r="AA69" s="62">
        <f>'Glad70-before-LQ'!AA69*$CG69*AA$98</f>
        <v>0.00020177209951079</v>
      </c>
      <c r="AB69" s="62">
        <f>'Glad70-before-LQ'!AB69*$CG69*AB$98</f>
        <v>3.60896952955016e-06</v>
      </c>
      <c r="AC69" s="65">
        <f>'Glad70-before-LQ'!AC69*$CG69*AC$98</f>
        <v>0.00133593872466124</v>
      </c>
      <c r="AD69" s="62">
        <f>'Glad70-before-LQ'!AD69*$CG69*AD$98</f>
        <v>7.581566649503039e-05</v>
      </c>
      <c r="AE69" s="62">
        <f>'Glad70-before-LQ'!AE69*$CG69*AE$98</f>
        <v>0.00018099906296508</v>
      </c>
      <c r="AF69" s="62">
        <f>'Glad70-before-LQ'!AF69*$CG69*AF$98</f>
        <v>3.64448505004811e-05</v>
      </c>
      <c r="AG69" s="62">
        <f>'Glad70-before-LQ'!AG69*$CG69*AG$98</f>
        <v>7.366630489988171e-05</v>
      </c>
      <c r="AH69" s="62">
        <f>'Glad70-before-LQ'!AH69*$CG69*AH$98</f>
        <v>0.000158465660408262</v>
      </c>
      <c r="AI69" s="62">
        <f>'Glad70-before-LQ'!AI69*$CG69*AI$98</f>
        <v>0.000146274433244249</v>
      </c>
      <c r="AJ69" s="62">
        <f>'Glad70-before-LQ'!AJ69*$CG69*AJ$98</f>
        <v>0.00194158146404669</v>
      </c>
      <c r="AK69" s="62">
        <f>'Glad70-before-LQ'!AK69*$CG69*AK$98</f>
        <v>0.00236530430906617</v>
      </c>
      <c r="AL69" s="62">
        <f>'Glad70-before-LQ'!AL69*$CG69*AL$98</f>
        <v>0.000205124685221031</v>
      </c>
      <c r="AM69" s="62">
        <f>'Glad70-before-LQ'!AM69*$CG69*AM$98</f>
        <v>0.000741600440293163</v>
      </c>
      <c r="AN69" s="62">
        <f>'Glad70-before-LQ'!AN69*$CG69*AN$98</f>
        <v>0.00023041373143097</v>
      </c>
      <c r="AO69" s="62">
        <f>'Glad70-before-LQ'!AO69*$CG69*AO$98</f>
        <v>0.000945145008659215</v>
      </c>
      <c r="AP69" s="62">
        <f>'Glad70-before-LQ'!AP69*$CG69*AP$98</f>
        <v>0.000374071919321514</v>
      </c>
      <c r="AQ69" s="62">
        <f>'Glad70-before-LQ'!AQ69*$CG69*AQ$98</f>
        <v>4.64569835799808e-05</v>
      </c>
      <c r="AR69" s="62">
        <f>'Glad70-before-LQ'!AR69*$CG69*AR$98</f>
        <v>0.000114551542580657</v>
      </c>
      <c r="AS69" s="62">
        <f>'Glad70-before-LQ'!AS69*$CG69*AS$98</f>
        <v>0.00123880915147277</v>
      </c>
      <c r="AT69" s="62">
        <f>'Glad70-before-LQ'!AT69*$CG69*AT$98</f>
        <v>9.29271839814674e-05</v>
      </c>
      <c r="AU69" s="62">
        <f>'Glad70-before-LQ'!AU69*$CG69*AU$98</f>
        <v>1.34364199112024e-05</v>
      </c>
      <c r="AV69" s="62">
        <f>'Glad70-before-LQ'!AV69*$CG69*AV$98</f>
        <v>1.83808583783166e-06</v>
      </c>
      <c r="AW69" s="62">
        <f>'Glad70-before-LQ'!AW69*$CG69*AW$98</f>
        <v>3.11823221545229e-05</v>
      </c>
      <c r="AX69" s="62">
        <f>'Glad70-before-LQ'!AX69*$CG69*AX$98</f>
        <v>0.0016577957941182</v>
      </c>
      <c r="AY69" s="62">
        <f>'Glad70-before-LQ'!AY69*$CG69*AY$98</f>
        <v>1.73440458062732e-05</v>
      </c>
      <c r="AZ69" s="62">
        <f>'Glad70-before-LQ'!AZ69*$CG69*AZ$98</f>
        <v>0.00823729601686779</v>
      </c>
      <c r="BA69" s="62">
        <f>'Glad70-before-LQ'!BA69*$CG69*BA$98</f>
        <v>0.0178047208312813</v>
      </c>
      <c r="BB69" s="62">
        <f>'Glad70-before-LQ'!BB69*$CG69*BB$98</f>
        <v>0.000675297872118144</v>
      </c>
      <c r="BC69" s="62">
        <f>'Glad70-before-LQ'!BC69*$CG69*BC$98</f>
        <v>0.00280059977985584</v>
      </c>
      <c r="BD69" s="62">
        <f>'Glad70-before-LQ'!BD69*$CG69*BD$98</f>
        <v>0.000486898717745731</v>
      </c>
      <c r="BE69" s="62">
        <f>'Glad70-before-LQ'!BE69*$CG69*BE$98</f>
        <v>0.0144777987143439</v>
      </c>
      <c r="BF69" s="62">
        <f>'Glad70-before-LQ'!BF69*$CG69*BF$98</f>
        <v>0.00119734856512722</v>
      </c>
      <c r="BG69" s="62">
        <f>'Glad70-before-LQ'!BG69*$CG69*BG$98</f>
        <v>0.00332102209944541</v>
      </c>
      <c r="BH69" s="62">
        <f>'Glad70-before-LQ'!BH69*$CG69*BH$98</f>
        <v>0.000109150370245144</v>
      </c>
      <c r="BI69" s="62">
        <f>'Glad70-before-LQ'!BI69*$CG69*BI$98</f>
        <v>0.00609520182893421</v>
      </c>
      <c r="BJ69" s="62">
        <f>'Glad70-before-LQ'!BJ69*$CG69*BJ$98</f>
        <v>0</v>
      </c>
      <c r="BK69" s="62">
        <f>'Glad70-before-LQ'!BK69*$CG69*BK$98</f>
        <v>0.00198163339514896</v>
      </c>
      <c r="BL69" s="62">
        <f>'Glad70-before-LQ'!BL69*$CG69*BL$98</f>
        <v>0.00165875762678789</v>
      </c>
      <c r="BM69" s="62">
        <f>'Glad70-before-LQ'!BM69*$CG69*BM$98</f>
        <v>0.000843232948640102</v>
      </c>
      <c r="BN69" s="62">
        <f>'Glad70-before-LQ'!BN69*$CG69*BN$98</f>
        <v>0.000253593745350343</v>
      </c>
      <c r="BO69" s="62">
        <f>'Glad70-before-LQ'!BO69*$CG69*BO$98</f>
        <v>1.38063205519529</v>
      </c>
      <c r="BP69" s="62">
        <f>'Glad70-before-LQ'!BP69*$CG69*BP$98</f>
        <v>0.0437690384419844</v>
      </c>
      <c r="BQ69" s="62">
        <f>'Glad70-before-LQ'!BQ69*$CG69*BQ$98</f>
        <v>0.000149003959094488</v>
      </c>
      <c r="BR69" s="62">
        <f>'Glad70-before-LQ'!BR69*$CG69*BR$98</f>
        <v>9.06905386098837e-05</v>
      </c>
      <c r="BS69" s="62">
        <f>'Glad70-before-LQ'!BS69*$CG69*BS$98</f>
        <v>0.000123845129917869</v>
      </c>
      <c r="BT69" s="62">
        <f>'Glad70-before-LQ'!BT69*$CG69*BT$98</f>
        <v>0.000162817617909943</v>
      </c>
      <c r="BU69" s="62">
        <f>'Glad70-before-LQ'!BU69*$CG69*BU$98</f>
        <v>0.000463144385784751</v>
      </c>
      <c r="BV69" s="4">
        <f>SUM(D69:BU69)</f>
        <v>1.51362735446607</v>
      </c>
      <c r="BW69" s="66">
        <f>'Glad-base'!BW69*'Households'!$B$3/'Households'!$B$7</f>
        <v>65.5059933883316</v>
      </c>
      <c r="BX69" s="66">
        <f>'Glad-base'!BX69*'Households'!$B$3/'Households'!$B$7</f>
        <v>131.549156230690</v>
      </c>
      <c r="BY69" s="66">
        <f>'Glad-base'!BY69*'Businesses'!$B$4/'Businesses'!$C$4</f>
        <v>0.258242976434871</v>
      </c>
      <c r="BZ69" s="66">
        <f>'Glad-base'!BZ69*'Households'!$B$3/'Households'!$B$7</f>
        <v>0.0112809305252317</v>
      </c>
      <c r="CA69" s="66">
        <f>'Glad-base'!CA69*'Households'!$B$3/'Households'!$B$7</f>
        <v>0.109557820195675</v>
      </c>
      <c r="CB69" s="66">
        <f>'Glad-base'!CB69*'Glad-id-output'!B67/'Glad-id-output'!E67</f>
        <v>0</v>
      </c>
      <c r="CC69" s="62">
        <f>'Exports'!D70</f>
        <v>5</v>
      </c>
      <c r="CD69" s="4">
        <f>SUM(BW69:CC69)</f>
        <v>202.434231346177</v>
      </c>
      <c r="CE69" s="4">
        <f>SUM(CD69,BV69)</f>
        <v>203.947858700643</v>
      </c>
      <c r="CF69" s="67">
        <v>0.0058690406048142</v>
      </c>
      <c r="CG69" s="67">
        <f>'Glad-id-output'!I67</f>
        <v>0.46</v>
      </c>
      <c r="CH69" s="67"/>
    </row>
    <row r="70" ht="20.05" customHeight="1">
      <c r="A70" t="s" s="58">
        <v>1</v>
      </c>
      <c r="B70" s="59">
        <v>66</v>
      </c>
      <c r="C70" t="s" s="60">
        <v>154</v>
      </c>
      <c r="D70" s="61">
        <f>'Glad70-before-LQ'!D70*$CG70*D$98</f>
        <v>0.00288898287717863</v>
      </c>
      <c r="E70" s="62">
        <f>'Glad70-before-LQ'!E70*$CG70*E$98</f>
        <v>0.00105608412679253</v>
      </c>
      <c r="F70" s="62">
        <f>'Glad70-before-LQ'!F70*$CG70*F$98</f>
        <v>0.000222199206484012</v>
      </c>
      <c r="G70" s="62">
        <f>'Glad70-before-LQ'!G70*$CG70*G$98</f>
        <v>0.00031145281930112</v>
      </c>
      <c r="H70" s="62">
        <f>'Glad70-before-LQ'!H70*$CG70*H$98</f>
        <v>0.000332454449478877</v>
      </c>
      <c r="I70" s="62">
        <f>'Glad70-before-LQ'!I70*$CG70*I$98</f>
        <v>0.00775756315568555</v>
      </c>
      <c r="J70" s="62">
        <f>'Glad70-before-LQ'!J70*$CG70*J$98</f>
        <v>0.0576678655573905</v>
      </c>
      <c r="K70" s="63">
        <f>'Glad70-before-LQ'!K70*$CG70*K$98</f>
        <v>0.0158471133003413</v>
      </c>
      <c r="L70" s="62">
        <f>'Glad70-before-LQ'!L70*$CG70*L$98</f>
        <v>0.00178745541195129</v>
      </c>
      <c r="M70" s="62">
        <f>'Glad70-before-LQ'!M70*$CG70*M$98</f>
        <v>0.0131651383717212</v>
      </c>
      <c r="N70" s="62">
        <f>'Glad70-before-LQ'!N70*$CG70*N$98</f>
        <v>0.000220802789823836</v>
      </c>
      <c r="O70" s="62">
        <f>'Glad70-before-LQ'!O70*$CG70*O$98</f>
        <v>0.000756286983987261</v>
      </c>
      <c r="P70" s="62">
        <f>'Glad70-before-LQ'!P70*$CG70*P$98</f>
        <v>2.83840138334856e-05</v>
      </c>
      <c r="Q70" s="62">
        <f>'Glad70-before-LQ'!Q70*$CG70*Q$98</f>
        <v>0.000102668520461657</v>
      </c>
      <c r="R70" s="62">
        <f>'Glad70-before-LQ'!R70*$CG70*R$98</f>
        <v>0.000110133678514059</v>
      </c>
      <c r="S70" s="62">
        <f>'Glad70-before-LQ'!S70*$CG70*S$98</f>
        <v>3.68635907137443e-05</v>
      </c>
      <c r="T70" s="62">
        <f>'Glad70-before-LQ'!T70*$CG70*T$98</f>
        <v>0.00123253169851054</v>
      </c>
      <c r="U70" s="62">
        <f>'Glad70-before-LQ'!U70*$CG70*U$98</f>
        <v>0.0058567704993972</v>
      </c>
      <c r="V70" s="62">
        <f>'Glad70-before-LQ'!V70*$CG70*V$98</f>
        <v>0.000137642133815795</v>
      </c>
      <c r="W70" s="62">
        <f>'Glad70-before-LQ'!W70*$CG70*W$98</f>
        <v>0.00291716240135216</v>
      </c>
      <c r="X70" s="64">
        <f>'Glad70-before-LQ'!X70*$CG70*X$98</f>
        <v>0.000425448955519173</v>
      </c>
      <c r="Y70" s="62">
        <f>'Glad70-before-LQ'!Y70*$CG70*Y$98</f>
        <v>0.00220210703829263</v>
      </c>
      <c r="Z70" s="62">
        <f>'Glad70-before-LQ'!Z70*$CG70*Z$98</f>
        <v>0.000710655730358308</v>
      </c>
      <c r="AA70" s="62">
        <f>'Glad70-before-LQ'!AA70*$CG70*AA$98</f>
        <v>0.00043560757522822</v>
      </c>
      <c r="AB70" s="62">
        <f>'Glad70-before-LQ'!AB70*$CG70*AB$98</f>
        <v>0.000139419984836676</v>
      </c>
      <c r="AC70" s="65">
        <f>'Glad70-before-LQ'!AC70*$CG70*AC$98</f>
        <v>0.0663467356329684</v>
      </c>
      <c r="AD70" s="62">
        <f>'Glad70-before-LQ'!AD70*$CG70*AD$98</f>
        <v>5.17773112035383e-05</v>
      </c>
      <c r="AE70" s="62">
        <f>'Glad70-before-LQ'!AE70*$CG70*AE$98</f>
        <v>0.00359167209742554</v>
      </c>
      <c r="AF70" s="62">
        <f>'Glad70-before-LQ'!AF70*$CG70*AF$98</f>
        <v>0.000381665344915155</v>
      </c>
      <c r="AG70" s="62">
        <f>'Glad70-before-LQ'!AG70*$CG70*AG$98</f>
        <v>0.00686867926826374</v>
      </c>
      <c r="AH70" s="62">
        <f>'Glad70-before-LQ'!AH70*$CG70*AH$98</f>
        <v>0.000362226714062795</v>
      </c>
      <c r="AI70" s="62">
        <f>'Glad70-before-LQ'!AI70*$CG70*AI$98</f>
        <v>0.00608075903084392</v>
      </c>
      <c r="AJ70" s="62">
        <f>'Glad70-before-LQ'!AJ70*$CG70*AJ$98</f>
        <v>0.0046031073494956</v>
      </c>
      <c r="AK70" s="62">
        <f>'Glad70-before-LQ'!AK70*$CG70*AK$98</f>
        <v>0.0197626411448589</v>
      </c>
      <c r="AL70" s="62">
        <f>'Glad70-before-LQ'!AL70*$CG70*AL$98</f>
        <v>0.0207546660404587</v>
      </c>
      <c r="AM70" s="62">
        <f>'Glad70-before-LQ'!AM70*$CG70*AM$98</f>
        <v>0.0186325066084154</v>
      </c>
      <c r="AN70" s="62">
        <f>'Glad70-before-LQ'!AN70*$CG70*AN$98</f>
        <v>0.00292777019997195</v>
      </c>
      <c r="AO70" s="62">
        <f>'Glad70-before-LQ'!AO70*$CG70*AO$98</f>
        <v>0.070868999016726</v>
      </c>
      <c r="AP70" s="62">
        <f>'Glad70-before-LQ'!AP70*$CG70*AP$98</f>
        <v>0.00798223394508717</v>
      </c>
      <c r="AQ70" s="62">
        <f>'Glad70-before-LQ'!AQ70*$CG70*AQ$98</f>
        <v>6.91248424801407e-05</v>
      </c>
      <c r="AR70" s="62">
        <f>'Glad70-before-LQ'!AR70*$CG70*AR$98</f>
        <v>0.00027461206852883</v>
      </c>
      <c r="AS70" s="62">
        <f>'Glad70-before-LQ'!AS70*$CG70*AS$98</f>
        <v>0.00217944619658351</v>
      </c>
      <c r="AT70" s="62">
        <f>'Glad70-before-LQ'!AT70*$CG70*AT$98</f>
        <v>0.0549231521649497</v>
      </c>
      <c r="AU70" s="62">
        <f>'Glad70-before-LQ'!AU70*$CG70*AU$98</f>
        <v>0.08668656628331579</v>
      </c>
      <c r="AV70" s="62">
        <f>'Glad70-before-LQ'!AV70*$CG70*AV$98</f>
        <v>0.0340397513811312</v>
      </c>
      <c r="AW70" s="62">
        <f>'Glad70-before-LQ'!AW70*$CG70*AW$98</f>
        <v>0.00256371582518288</v>
      </c>
      <c r="AX70" s="62">
        <f>'Glad70-before-LQ'!AX70*$CG70*AX$98</f>
        <v>0.0146445762907677</v>
      </c>
      <c r="AY70" s="62">
        <f>'Glad70-before-LQ'!AY70*$CG70*AY$98</f>
        <v>0.00479521193206851</v>
      </c>
      <c r="AZ70" s="62">
        <f>'Glad70-before-LQ'!AZ70*$CG70*AZ$98</f>
        <v>0.00710929825877254</v>
      </c>
      <c r="BA70" s="62">
        <f>'Glad70-before-LQ'!BA70*$CG70*BA$98</f>
        <v>0.00362725235051973</v>
      </c>
      <c r="BB70" s="62">
        <f>'Glad70-before-LQ'!BB70*$CG70*BB$98</f>
        <v>0.00161757538496894</v>
      </c>
      <c r="BC70" s="62">
        <f>'Glad70-before-LQ'!BC70*$CG70*BC$98</f>
        <v>0.08277603092572321</v>
      </c>
      <c r="BD70" s="62">
        <f>'Glad70-before-LQ'!BD70*$CG70*BD$98</f>
        <v>0.00821271447950556</v>
      </c>
      <c r="BE70" s="62">
        <f>'Glad70-before-LQ'!BE70*$CG70*BE$98</f>
        <v>0.47826741884333</v>
      </c>
      <c r="BF70" s="62">
        <f>'Glad70-before-LQ'!BF70*$CG70*BF$98</f>
        <v>0.000953677352606156</v>
      </c>
      <c r="BG70" s="62">
        <f>'Glad70-before-LQ'!BG70*$CG70*BG$98</f>
        <v>0.183631874976656</v>
      </c>
      <c r="BH70" s="62">
        <f>'Glad70-before-LQ'!BH70*$CG70*BH$98</f>
        <v>0.026779602462701</v>
      </c>
      <c r="BI70" s="62">
        <f>'Glad70-before-LQ'!BI70*$CG70*BI$98</f>
        <v>0.030490599949112</v>
      </c>
      <c r="BJ70" s="62">
        <f>'Glad70-before-LQ'!BJ70*$CG70*BJ$98</f>
        <v>0</v>
      </c>
      <c r="BK70" s="62">
        <f>'Glad70-before-LQ'!BK70*$CG70*BK$98</f>
        <v>0.0285847954420494</v>
      </c>
      <c r="BL70" s="62">
        <f>'Glad70-before-LQ'!BL70*$CG70*BL$98</f>
        <v>0.390787314712547</v>
      </c>
      <c r="BM70" s="62">
        <f>'Glad70-before-LQ'!BM70*$CG70*BM$98</f>
        <v>0.236249342234449</v>
      </c>
      <c r="BN70" s="62">
        <f>'Glad70-before-LQ'!BN70*$CG70*BN$98</f>
        <v>0.058362243219759</v>
      </c>
      <c r="BO70" s="62">
        <f>'Glad70-before-LQ'!BO70*$CG70*BO$98</f>
        <v>0.0770684965454283</v>
      </c>
      <c r="BP70" s="62">
        <f>'Glad70-before-LQ'!BP70*$CG70*BP$98</f>
        <v>0.144490922472521</v>
      </c>
      <c r="BQ70" s="62">
        <f>'Glad70-before-LQ'!BQ70*$CG70*BQ$98</f>
        <v>0.349622689691405</v>
      </c>
      <c r="BR70" s="62">
        <f>'Glad70-before-LQ'!BR70*$CG70*BR$98</f>
        <v>0.185462543523523</v>
      </c>
      <c r="BS70" s="62">
        <f>'Glad70-before-LQ'!BS70*$CG70*BS$98</f>
        <v>0.0929977234523959</v>
      </c>
      <c r="BT70" s="62">
        <f>'Glad70-before-LQ'!BT70*$CG70*BT$98</f>
        <v>0.00192587348585355</v>
      </c>
      <c r="BU70" s="62">
        <f>'Glad70-before-LQ'!BU70*$CG70*BU$98</f>
        <v>0.0625396890060997</v>
      </c>
      <c r="BV70" s="4">
        <f>SUM(D70:BU70)</f>
        <v>2.9972980703306</v>
      </c>
      <c r="BW70" s="66">
        <f>'Glad-base'!BW70*'Households'!$B$3/'Households'!$B$7</f>
        <v>3.84856292131823</v>
      </c>
      <c r="BX70" s="66">
        <f>'Glad-base'!BX70*'Households'!$B$3/'Households'!$B$7</f>
        <v>8.667421109999999</v>
      </c>
      <c r="BY70" s="66">
        <f>'Glad-base'!BY70*'Businesses'!$B$4/'Businesses'!$C$4</f>
        <v>0.31782675093622</v>
      </c>
      <c r="BZ70" s="66">
        <f>'Glad-base'!BZ70*'Households'!$B$3/'Households'!$B$7</f>
        <v>0.00232837498455201</v>
      </c>
      <c r="CA70" s="66">
        <f>'Glad-base'!CA70*'Households'!$B$3/'Households'!$B$7</f>
        <v>0.00696362950566426</v>
      </c>
      <c r="CB70" s="66">
        <f>'Glad-base'!CB70*'Glad-id-output'!B68/'Glad-id-output'!E68</f>
        <v>9.67599785974617e-06</v>
      </c>
      <c r="CC70" s="62">
        <f>'Exports'!D71</f>
        <v>0.4</v>
      </c>
      <c r="CD70" s="4">
        <f>SUM(BW70:CC70)</f>
        <v>13.2431124627425</v>
      </c>
      <c r="CE70" s="4">
        <f>SUM(CD70,BV70)</f>
        <v>16.2404105330731</v>
      </c>
      <c r="CF70" s="67">
        <v>0.000640794560248091</v>
      </c>
      <c r="CG70" s="67">
        <f>'Glad-id-output'!I68</f>
        <v>0.3</v>
      </c>
      <c r="CH70" s="67">
        <f>(CE70*CG70+CE71*CG71+CE72*CG72)/SUM(CE70,CE71,CE72)</f>
        <v>0.398709065130625</v>
      </c>
    </row>
    <row r="71" ht="20.05" customHeight="1">
      <c r="A71" t="s" s="58">
        <v>1</v>
      </c>
      <c r="B71" s="59">
        <v>67</v>
      </c>
      <c r="C71" t="s" s="60">
        <v>221</v>
      </c>
      <c r="D71" s="61">
        <f>'Glad70-before-LQ'!D71*$CG71*D$98</f>
        <v>0.00323898779914405</v>
      </c>
      <c r="E71" s="62">
        <f>'Glad70-before-LQ'!E71*$CG71*E$98</f>
        <v>0.00219763279755011</v>
      </c>
      <c r="F71" s="62">
        <f>'Glad70-before-LQ'!F71*$CG71*F$98</f>
        <v>7.884646936669291e-06</v>
      </c>
      <c r="G71" s="62">
        <f>'Glad70-before-LQ'!G71*$CG71*G$98</f>
        <v>0.000319992695420514</v>
      </c>
      <c r="H71" s="62">
        <f>'Glad70-before-LQ'!H71*$CG71*H$98</f>
        <v>0.000407397170404954</v>
      </c>
      <c r="I71" s="62">
        <f>'Glad70-before-LQ'!I71*$CG71*I$98</f>
        <v>0.130193523935443</v>
      </c>
      <c r="J71" s="62">
        <f>'Glad70-before-LQ'!J71*$CG71*J$98</f>
        <v>1.4858269474782</v>
      </c>
      <c r="K71" s="63">
        <f>'Glad70-before-LQ'!K71*$CG71*K$98</f>
        <v>0.109063960874326</v>
      </c>
      <c r="L71" s="62">
        <f>'Glad70-before-LQ'!L71*$CG71*L$98</f>
        <v>0.0219270246026616</v>
      </c>
      <c r="M71" s="62">
        <f>'Glad70-before-LQ'!M71*$CG71*M$98</f>
        <v>0.000854209473678929</v>
      </c>
      <c r="N71" s="62">
        <f>'Glad70-before-LQ'!N71*$CG71*N$98</f>
        <v>0.000666542670695539</v>
      </c>
      <c r="O71" s="62">
        <f>'Glad70-before-LQ'!O71*$CG71*O$98</f>
        <v>0.00065149176521453</v>
      </c>
      <c r="P71" s="62">
        <f>'Glad70-before-LQ'!P71*$CG71*P$98</f>
        <v>0.000104927337960027</v>
      </c>
      <c r="Q71" s="62">
        <f>'Glad70-before-LQ'!Q71*$CG71*Q$98</f>
        <v>6.96898271160756e-06</v>
      </c>
      <c r="R71" s="62">
        <f>'Glad70-before-LQ'!R71*$CG71*R$98</f>
        <v>0.0005219584455644801</v>
      </c>
      <c r="S71" s="62">
        <f>'Glad70-before-LQ'!S71*$CG71*S$98</f>
        <v>0.00010225801183776</v>
      </c>
      <c r="T71" s="62">
        <f>'Glad70-before-LQ'!T71*$CG71*T$98</f>
        <v>0.00302301723862771</v>
      </c>
      <c r="U71" s="62">
        <f>'Glad70-before-LQ'!U71*$CG71*U$98</f>
        <v>0.0103527592277232</v>
      </c>
      <c r="V71" s="62">
        <f>'Glad70-before-LQ'!V71*$CG71*V$98</f>
        <v>0.000906460268061745</v>
      </c>
      <c r="W71" s="62">
        <f>'Glad70-before-LQ'!W71*$CG71*W$98</f>
        <v>0.016392694543406</v>
      </c>
      <c r="X71" s="64">
        <f>'Glad70-before-LQ'!X71*$CG71*X$98</f>
        <v>0.00472785340844395</v>
      </c>
      <c r="Y71" s="62">
        <f>'Glad70-before-LQ'!Y71*$CG71*Y$98</f>
        <v>0.008133556761119119</v>
      </c>
      <c r="Z71" s="62">
        <f>'Glad70-before-LQ'!Z71*$CG71*Z$98</f>
        <v>0.00430294937579911</v>
      </c>
      <c r="AA71" s="62">
        <f>'Glad70-before-LQ'!AA71*$CG71*AA$98</f>
        <v>0.00283507987117493</v>
      </c>
      <c r="AB71" s="62">
        <f>'Glad70-before-LQ'!AB71*$CG71*AB$98</f>
        <v>0.000175643055093053</v>
      </c>
      <c r="AC71" s="65">
        <f>'Glad70-before-LQ'!AC71*$CG71*AC$98</f>
        <v>0.0966300890831973</v>
      </c>
      <c r="AD71" s="62">
        <f>'Glad70-before-LQ'!AD71*$CG71*AD$98</f>
        <v>0.000199801336025665</v>
      </c>
      <c r="AE71" s="62">
        <f>'Glad70-before-LQ'!AE71*$CG71*AE$98</f>
        <v>0.00149811450860942</v>
      </c>
      <c r="AF71" s="62">
        <f>'Glad70-before-LQ'!AF71*$CG71*AF$98</f>
        <v>6.70390226597479e-05</v>
      </c>
      <c r="AG71" s="62">
        <f>'Glad70-before-LQ'!AG71*$CG71*AG$98</f>
        <v>0.121959469143042</v>
      </c>
      <c r="AH71" s="62">
        <f>'Glad70-before-LQ'!AH71*$CG71*AH$98</f>
        <v>0.0708426942506922</v>
      </c>
      <c r="AI71" s="62">
        <f>'Glad70-before-LQ'!AI71*$CG71*AI$98</f>
        <v>0.163637306702272</v>
      </c>
      <c r="AJ71" s="62">
        <f>'Glad70-before-LQ'!AJ71*$CG71*AJ$98</f>
        <v>0.286931144977613</v>
      </c>
      <c r="AK71" s="62">
        <f>'Glad70-before-LQ'!AK71*$CG71*AK$98</f>
        <v>0.313284456858389</v>
      </c>
      <c r="AL71" s="62">
        <f>'Glad70-before-LQ'!AL71*$CG71*AL$98</f>
        <v>0.0273373283955413</v>
      </c>
      <c r="AM71" s="62">
        <f>'Glad70-before-LQ'!AM71*$CG71*AM$98</f>
        <v>0.0158475585206008</v>
      </c>
      <c r="AN71" s="62">
        <f>'Glad70-before-LQ'!AN71*$CG71*AN$98</f>
        <v>0.0186768608219726</v>
      </c>
      <c r="AO71" s="62">
        <f>'Glad70-before-LQ'!AO71*$CG71*AO$98</f>
        <v>0.00291456768159748</v>
      </c>
      <c r="AP71" s="62">
        <f>'Glad70-before-LQ'!AP71*$CG71*AP$98</f>
        <v>0.0723454188412448</v>
      </c>
      <c r="AQ71" s="62">
        <f>'Glad70-before-LQ'!AQ71*$CG71*AQ$98</f>
        <v>0.0132351111257705</v>
      </c>
      <c r="AR71" s="62">
        <f>'Glad70-before-LQ'!AR71*$CG71*AR$98</f>
        <v>0.00053710505009524</v>
      </c>
      <c r="AS71" s="62">
        <f>'Glad70-before-LQ'!AS71*$CG71*AS$98</f>
        <v>0.00142889012571315</v>
      </c>
      <c r="AT71" s="62">
        <f>'Glad70-before-LQ'!AT71*$CG71*AT$98</f>
        <v>1.37106819336171e-05</v>
      </c>
      <c r="AU71" s="62">
        <f>'Glad70-before-LQ'!AU71*$CG71*AU$98</f>
        <v>0.0744491176843739</v>
      </c>
      <c r="AV71" s="62">
        <f>'Glad70-before-LQ'!AV71*$CG71*AV$98</f>
        <v>5.53709087794009e-06</v>
      </c>
      <c r="AW71" s="62">
        <f>'Glad70-before-LQ'!AW71*$CG71*AW$98</f>
        <v>0.00413150741726943</v>
      </c>
      <c r="AX71" s="62">
        <f>'Glad70-before-LQ'!AX71*$CG71*AX$98</f>
        <v>0.000271733932011546</v>
      </c>
      <c r="AY71" s="62">
        <f>'Glad70-before-LQ'!AY71*$CG71*AY$98</f>
        <v>0.000817425804923805</v>
      </c>
      <c r="AZ71" s="62">
        <f>'Glad70-before-LQ'!AZ71*$CG71*AZ$98</f>
        <v>0.0275455848022879</v>
      </c>
      <c r="BA71" s="62">
        <f>'Glad70-before-LQ'!BA71*$CG71*BA$98</f>
        <v>0.0597482788845502</v>
      </c>
      <c r="BB71" s="62">
        <f>'Glad70-before-LQ'!BB71*$CG71*BB$98</f>
        <v>0.0372865506370026</v>
      </c>
      <c r="BC71" s="62">
        <f>'Glad70-before-LQ'!BC71*$CG71*BC$98</f>
        <v>0.100944992192017</v>
      </c>
      <c r="BD71" s="62">
        <f>'Glad70-before-LQ'!BD71*$CG71*BD$98</f>
        <v>0.08052769318541821</v>
      </c>
      <c r="BE71" s="62">
        <f>'Glad70-before-LQ'!BE71*$CG71*BE$98</f>
        <v>0.648489641208966</v>
      </c>
      <c r="BF71" s="62">
        <f>'Glad70-before-LQ'!BF71*$CG71*BF$98</f>
        <v>0.00486245295812848</v>
      </c>
      <c r="BG71" s="62">
        <f>'Glad70-before-LQ'!BG71*$CG71*BG$98</f>
        <v>0.220672092711625</v>
      </c>
      <c r="BH71" s="62">
        <f>'Glad70-before-LQ'!BH71*$CG71*BH$98</f>
        <v>0.00459830533439376</v>
      </c>
      <c r="BI71" s="62">
        <f>'Glad70-before-LQ'!BI71*$CG71*BI$98</f>
        <v>0.12218015073968</v>
      </c>
      <c r="BJ71" s="62">
        <f>'Glad70-before-LQ'!BJ71*$CG71*BJ$98</f>
        <v>0</v>
      </c>
      <c r="BK71" s="62">
        <f>'Glad70-before-LQ'!BK71*$CG71*BK$98</f>
        <v>0.07513468396861731</v>
      </c>
      <c r="BL71" s="62">
        <f>'Glad70-before-LQ'!BL71*$CG71*BL$98</f>
        <v>0.555152779627164</v>
      </c>
      <c r="BM71" s="62">
        <f>'Glad70-before-LQ'!BM71*$CG71*BM$98</f>
        <v>0.295667838792142</v>
      </c>
      <c r="BN71" s="62">
        <f>'Glad70-before-LQ'!BN71*$CG71*BN$98</f>
        <v>0.07112802168858121</v>
      </c>
      <c r="BO71" s="62">
        <f>'Glad70-before-LQ'!BO71*$CG71*BO$98</f>
        <v>0.421673370712947</v>
      </c>
      <c r="BP71" s="62">
        <f>'Glad70-before-LQ'!BP71*$CG71*BP$98</f>
        <v>0.266759410546472</v>
      </c>
      <c r="BQ71" s="62">
        <f>'Glad70-before-LQ'!BQ71*$CG71*BQ$98</f>
        <v>0.0425554230638999</v>
      </c>
      <c r="BR71" s="62">
        <f>'Glad70-before-LQ'!BR71*$CG71*BR$98</f>
        <v>1.91506945821221</v>
      </c>
      <c r="BS71" s="62">
        <f>'Glad70-before-LQ'!BS71*$CG71*BS$98</f>
        <v>0.497957056689652</v>
      </c>
      <c r="BT71" s="62">
        <f>'Glad70-before-LQ'!BT71*$CG71*BT$98</f>
        <v>0.0229950192384607</v>
      </c>
      <c r="BU71" s="62">
        <f>'Glad70-before-LQ'!BU71*$CG71*BU$98</f>
        <v>0.136124962586194</v>
      </c>
      <c r="BV71" s="4">
        <f>SUM(D71:BU71)</f>
        <v>8.70107747927403</v>
      </c>
      <c r="BW71" s="66">
        <f>'Glad-base'!BW71*'Households'!$B$3/'Households'!$B$7</f>
        <v>27.6107118747683</v>
      </c>
      <c r="BX71" s="66">
        <f>'Glad-base'!BX71*'Households'!$B$3/'Households'!$B$7</f>
        <v>8.37129683298661</v>
      </c>
      <c r="BY71" s="66">
        <f>'Glad-base'!BY71*'Businesses'!$B$4/'Businesses'!$C$4</f>
        <v>0.14450601273251</v>
      </c>
      <c r="BZ71" s="66">
        <f>'Glad-base'!BZ71*'Households'!$B$3/'Households'!$B$7</f>
        <v>0.00306877374871267</v>
      </c>
      <c r="CA71" s="66">
        <f>'Glad-base'!CA71*'Households'!$B$3/'Households'!$B$7</f>
        <v>0.06308705002059729</v>
      </c>
      <c r="CB71" s="66">
        <f>'Glad-base'!CB71*'Glad-id-output'!B69/'Glad-id-output'!E69</f>
        <v>0</v>
      </c>
      <c r="CC71" s="62">
        <f>'Exports'!D72</f>
        <v>1.1</v>
      </c>
      <c r="CD71" s="4">
        <f>SUM(BW71:CC71)</f>
        <v>37.2926705442567</v>
      </c>
      <c r="CE71" s="4">
        <f>SUM(CD71,BV71)</f>
        <v>45.9937480235307</v>
      </c>
      <c r="CF71" s="67">
        <v>0.0012729425671752</v>
      </c>
      <c r="CG71" s="67">
        <f>'Glad-id-output'!I69</f>
        <v>0.5</v>
      </c>
      <c r="CH71" s="67"/>
    </row>
    <row r="72" ht="20.05" customHeight="1">
      <c r="A72" t="s" s="58">
        <v>1</v>
      </c>
      <c r="B72" s="59">
        <v>68</v>
      </c>
      <c r="C72" t="s" s="60">
        <v>69</v>
      </c>
      <c r="D72" s="61">
        <f>'Glad70-before-LQ'!D72*$CG72*D$98</f>
        <v>0.00486176053054759</v>
      </c>
      <c r="E72" s="62">
        <f>'Glad70-before-LQ'!E72*$CG72*E$98</f>
        <v>0.00249252125709283</v>
      </c>
      <c r="F72" s="62">
        <f>'Glad70-before-LQ'!F72*$CG72*F$98</f>
        <v>9.560134410711521e-06</v>
      </c>
      <c r="G72" s="62">
        <f>'Glad70-before-LQ'!G72*$CG72*G$98</f>
        <v>0.0002987946005561</v>
      </c>
      <c r="H72" s="62">
        <f>'Glad70-before-LQ'!H72*$CG72*H$98</f>
        <v>0.00022587125530295</v>
      </c>
      <c r="I72" s="62">
        <f>'Glad70-before-LQ'!I72*$CG72*I$98</f>
        <v>0.0248885599438719</v>
      </c>
      <c r="J72" s="62">
        <f>'Glad70-before-LQ'!J72*$CG72*J$98</f>
        <v>0.166630348951675</v>
      </c>
      <c r="K72" s="63">
        <f>'Glad70-before-LQ'!K72*$CG72*K$98</f>
        <v>0.0135467904858584</v>
      </c>
      <c r="L72" s="62">
        <f>'Glad70-before-LQ'!L72*$CG72*L$98</f>
        <v>0.00213614728990459</v>
      </c>
      <c r="M72" s="62">
        <f>'Glad70-before-LQ'!M72*$CG72*M$98</f>
        <v>0.0028556709560227</v>
      </c>
      <c r="N72" s="62">
        <f>'Glad70-before-LQ'!N72*$CG72*N$98</f>
        <v>0.00120210964179844</v>
      </c>
      <c r="O72" s="62">
        <f>'Glad70-before-LQ'!O72*$CG72*O$98</f>
        <v>0.00424284370688964</v>
      </c>
      <c r="P72" s="62">
        <f>'Glad70-before-LQ'!P72*$CG72*P$98</f>
        <v>0.00018911674333241</v>
      </c>
      <c r="Q72" s="62">
        <f>'Glad70-before-LQ'!Q72*$CG72*Q$98</f>
        <v>3.48419792495277e-05</v>
      </c>
      <c r="R72" s="62">
        <f>'Glad70-before-LQ'!R72*$CG72*R$98</f>
        <v>0.000943168641636086</v>
      </c>
      <c r="S72" s="62">
        <f>'Glad70-before-LQ'!S72*$CG72*S$98</f>
        <v>0.000264180615706476</v>
      </c>
      <c r="T72" s="62">
        <f>'Glad70-before-LQ'!T72*$CG72*T$98</f>
        <v>0.0147809686194885</v>
      </c>
      <c r="U72" s="62">
        <f>'Glad70-before-LQ'!U72*$CG72*U$98</f>
        <v>0.0379324242021452</v>
      </c>
      <c r="V72" s="62">
        <f>'Glad70-before-LQ'!V72*$CG72*V$98</f>
        <v>0.00133305889148966</v>
      </c>
      <c r="W72" s="62">
        <f>'Glad70-before-LQ'!W72*$CG72*W$98</f>
        <v>0.0247279956657241</v>
      </c>
      <c r="X72" s="64">
        <f>'Glad70-before-LQ'!X72*$CG72*X$98</f>
        <v>0.00104221877718852</v>
      </c>
      <c r="Y72" s="62">
        <f>'Glad70-before-LQ'!Y72*$CG72*Y$98</f>
        <v>0.0164346434862429</v>
      </c>
      <c r="Z72" s="62">
        <f>'Glad70-before-LQ'!Z72*$CG72*Z$98</f>
        <v>0.00380159778629471</v>
      </c>
      <c r="AA72" s="62">
        <f>'Glad70-before-LQ'!AA72*$CG72*AA$98</f>
        <v>0.00404318126886854</v>
      </c>
      <c r="AB72" s="62">
        <f>'Glad70-before-LQ'!AB72*$CG72*AB$98</f>
        <v>0.00022252827663347</v>
      </c>
      <c r="AC72" s="65">
        <f>'Glad70-before-LQ'!AC72*$CG72*AC$98</f>
        <v>0.0116798655219171</v>
      </c>
      <c r="AD72" s="62">
        <f>'Glad70-before-LQ'!AD72*$CG72*AD$98</f>
        <v>0.000420515730180086</v>
      </c>
      <c r="AE72" s="62">
        <f>'Glad70-before-LQ'!AE72*$CG72*AE$98</f>
        <v>0.00231276873875383</v>
      </c>
      <c r="AF72" s="62">
        <f>'Glad70-before-LQ'!AF72*$CG72*AF$98</f>
        <v>0.00251442043398595</v>
      </c>
      <c r="AG72" s="62">
        <f>'Glad70-before-LQ'!AG72*$CG72*AG$98</f>
        <v>0.00505900194545642</v>
      </c>
      <c r="AH72" s="62">
        <f>'Glad70-before-LQ'!AH72*$CG72*AH$98</f>
        <v>0.00406763204824329</v>
      </c>
      <c r="AI72" s="62">
        <f>'Glad70-before-LQ'!AI72*$CG72*AI$98</f>
        <v>0.0427823855280503</v>
      </c>
      <c r="AJ72" s="62">
        <f>'Glad70-before-LQ'!AJ72*$CG72*AJ$98</f>
        <v>0.0074997446729166</v>
      </c>
      <c r="AK72" s="62">
        <f>'Glad70-before-LQ'!AK72*$CG72*AK$98</f>
        <v>0.00793404691123587</v>
      </c>
      <c r="AL72" s="62">
        <f>'Glad70-before-LQ'!AL72*$CG72*AL$98</f>
        <v>0.0006799600605579211</v>
      </c>
      <c r="AM72" s="62">
        <f>'Glad70-before-LQ'!AM72*$CG72*AM$98</f>
        <v>0.00132410083912898</v>
      </c>
      <c r="AN72" s="62">
        <f>'Glad70-before-LQ'!AN72*$CG72*AN$98</f>
        <v>0.0102292315061811</v>
      </c>
      <c r="AO72" s="62">
        <f>'Glad70-before-LQ'!AO72*$CG72*AO$98</f>
        <v>0.00335483348901528</v>
      </c>
      <c r="AP72" s="62">
        <f>'Glad70-before-LQ'!AP72*$CG72*AP$98</f>
        <v>0.00458238101168854</v>
      </c>
      <c r="AQ72" s="62">
        <f>'Glad70-before-LQ'!AQ72*$CG72*AQ$98</f>
        <v>0.00070162609744295</v>
      </c>
      <c r="AR72" s="62">
        <f>'Glad70-before-LQ'!AR72*$CG72*AR$98</f>
        <v>0.00166500552392155</v>
      </c>
      <c r="AS72" s="62">
        <f>'Glad70-before-LQ'!AS72*$CG72*AS$98</f>
        <v>0.0125614473905196</v>
      </c>
      <c r="AT72" s="62">
        <f>'Glad70-before-LQ'!AT72*$CG72*AT$98</f>
        <v>0.000106665634384823</v>
      </c>
      <c r="AU72" s="62">
        <f>'Glad70-before-LQ'!AU72*$CG72*AU$98</f>
        <v>0.000341823662428151</v>
      </c>
      <c r="AV72" s="62">
        <f>'Glad70-before-LQ'!AV72*$CG72*AV$98</f>
        <v>0.000224474805859913</v>
      </c>
      <c r="AW72" s="62">
        <f>'Glad70-before-LQ'!AW72*$CG72*AW$98</f>
        <v>0.00449876958852651</v>
      </c>
      <c r="AX72" s="62">
        <f>'Glad70-before-LQ'!AX72*$CG72*AX$98</f>
        <v>0.00237086606137162</v>
      </c>
      <c r="AY72" s="62">
        <f>'Glad70-before-LQ'!AY72*$CG72*AY$98</f>
        <v>4.79243370962813e-05</v>
      </c>
      <c r="AZ72" s="62">
        <f>'Glad70-before-LQ'!AZ72*$CG72*AZ$98</f>
        <v>0.00364469198217123</v>
      </c>
      <c r="BA72" s="62">
        <f>'Glad70-before-LQ'!BA72*$CG72*BA$98</f>
        <v>0.0028247329551506</v>
      </c>
      <c r="BB72" s="62">
        <f>'Glad70-before-LQ'!BB72*$CG72*BB$98</f>
        <v>0.00109718319127809</v>
      </c>
      <c r="BC72" s="62">
        <f>'Glad70-before-LQ'!BC72*$CG72*BC$98</f>
        <v>0.009021714329291171</v>
      </c>
      <c r="BD72" s="62">
        <f>'Glad70-before-LQ'!BD72*$CG72*BD$98</f>
        <v>0.00701948722754293</v>
      </c>
      <c r="BE72" s="62">
        <f>'Glad70-before-LQ'!BE72*$CG72*BE$98</f>
        <v>0.0981557096474517</v>
      </c>
      <c r="BF72" s="62">
        <f>'Glad70-before-LQ'!BF72*$CG72*BF$98</f>
        <v>0.00560262866539356</v>
      </c>
      <c r="BG72" s="62">
        <f>'Glad70-before-LQ'!BG72*$CG72*BG$98</f>
        <v>0.0450668979634526</v>
      </c>
      <c r="BH72" s="62">
        <f>'Glad70-before-LQ'!BH72*$CG72*BH$98</f>
        <v>0.002376081937339</v>
      </c>
      <c r="BI72" s="62">
        <f>'Glad70-before-LQ'!BI72*$CG72*BI$98</f>
        <v>0.00720771119344596</v>
      </c>
      <c r="BJ72" s="62">
        <f>'Glad70-before-LQ'!BJ72*$CG72*BJ$98</f>
        <v>0</v>
      </c>
      <c r="BK72" s="62">
        <f>'Glad70-before-LQ'!BK72*$CG72*BK$98</f>
        <v>0.00673649271807219</v>
      </c>
      <c r="BL72" s="62">
        <f>'Glad70-before-LQ'!BL72*$CG72*BL$98</f>
        <v>0.00708078881913516</v>
      </c>
      <c r="BM72" s="62">
        <f>'Glad70-before-LQ'!BM72*$CG72*BM$98</f>
        <v>0.00589341682508081</v>
      </c>
      <c r="BN72" s="62">
        <f>'Glad70-before-LQ'!BN72*$CG72*BN$98</f>
        <v>0.000803394674794786</v>
      </c>
      <c r="BO72" s="62">
        <f>'Glad70-before-LQ'!BO72*$CG72*BO$98</f>
        <v>0.00355059894005158</v>
      </c>
      <c r="BP72" s="62">
        <f>'Glad70-before-LQ'!BP72*$CG72*BP$98</f>
        <v>0.0023654569515562</v>
      </c>
      <c r="BQ72" s="62">
        <f>'Glad70-before-LQ'!BQ72*$CG72*BQ$98</f>
        <v>0.000406411133946146</v>
      </c>
      <c r="BR72" s="62">
        <f>'Glad70-before-LQ'!BR72*$CG72*BR$98</f>
        <v>0.00193526731430213</v>
      </c>
      <c r="BS72" s="62">
        <f>'Glad70-before-LQ'!BS72*$CG72*BS$98</f>
        <v>0.265959728629949</v>
      </c>
      <c r="BT72" s="62">
        <f>'Glad70-before-LQ'!BT72*$CG72*BT$98</f>
        <v>0.0236922856576148</v>
      </c>
      <c r="BU72" s="62">
        <f>'Glad70-before-LQ'!BU72*$CG72*BU$98</f>
        <v>0.00353238838639048</v>
      </c>
      <c r="BV72" s="4">
        <f>SUM(D72:BU72)</f>
        <v>0.960073464390204</v>
      </c>
      <c r="BW72" s="66">
        <f>'Glad-base'!BW72*'Households'!$B$3/'Households'!$B$7</f>
        <v>29.0981380618641</v>
      </c>
      <c r="BX72" s="66">
        <f>'Glad-base'!BX72*'Households'!$B$3/'Households'!$B$7</f>
        <v>0.485143304737384</v>
      </c>
      <c r="BY72" s="66">
        <f>'Glad-base'!BY72*'Businesses'!$B$4/'Businesses'!$C$4</f>
        <v>0.0775519150854778</v>
      </c>
      <c r="BZ72" s="66">
        <f>'Glad-base'!BZ72*'Households'!$B$3/'Households'!$B$7</f>
        <v>0.00154916499485067</v>
      </c>
      <c r="CA72" s="66">
        <f>'Glad-base'!CA72*'Households'!$B$3/'Households'!$B$7</f>
        <v>0.033910561946447</v>
      </c>
      <c r="CB72" s="66">
        <f>'Glad-base'!CB72*'Glad-id-output'!B70/'Glad-id-output'!E70</f>
        <v>0</v>
      </c>
      <c r="CC72" s="62">
        <f>'Exports'!D73</f>
        <v>0.3</v>
      </c>
      <c r="CD72" s="4">
        <f>SUM(BW72:CC72)</f>
        <v>29.9962930086283</v>
      </c>
      <c r="CE72" s="4">
        <f>SUM(CD72,BV72)</f>
        <v>30.9563664730185</v>
      </c>
      <c r="CF72" s="67">
        <v>0.000311755049618123</v>
      </c>
      <c r="CG72" s="67">
        <f>'Glad-id-output'!I70</f>
        <v>0.3</v>
      </c>
      <c r="CH72" s="67"/>
    </row>
    <row r="73" ht="20.05" customHeight="1">
      <c r="A73" t="s" s="58">
        <v>1</v>
      </c>
      <c r="B73" s="59">
        <v>69</v>
      </c>
      <c r="C73" t="s" s="60">
        <v>222</v>
      </c>
      <c r="D73" s="61">
        <f>'Glad70-before-LQ'!D73*$CG73*D$98</f>
        <v>0.723453629873606</v>
      </c>
      <c r="E73" s="62">
        <f>'Glad70-before-LQ'!E73*$CG73*E$98</f>
        <v>0.0906741521959098</v>
      </c>
      <c r="F73" s="62">
        <f>'Glad70-before-LQ'!F73*$CG73*F$98</f>
        <v>0.00454763438420186</v>
      </c>
      <c r="G73" s="62">
        <f>'Glad70-before-LQ'!G73*$CG73*G$98</f>
        <v>0.06354754266773829</v>
      </c>
      <c r="H73" s="62">
        <f>'Glad70-before-LQ'!H73*$CG73*H$98</f>
        <v>0.100743475446032</v>
      </c>
      <c r="I73" s="62">
        <f>'Glad70-before-LQ'!I73*$CG73*I$98</f>
        <v>4.28839765909506</v>
      </c>
      <c r="J73" s="62">
        <f>'Glad70-before-LQ'!J73*$CG73*J$98</f>
        <v>31.9660716192155</v>
      </c>
      <c r="K73" s="63">
        <f>'Glad70-before-LQ'!K73*$CG73*K$98</f>
        <v>7.63654117802053</v>
      </c>
      <c r="L73" s="62">
        <f>'Glad70-before-LQ'!L73*$CG73*L$98</f>
        <v>0.441142809961178</v>
      </c>
      <c r="M73" s="62">
        <f>'Glad70-before-LQ'!M73*$CG73*M$98</f>
        <v>1.07289595085238</v>
      </c>
      <c r="N73" s="62">
        <f>'Glad70-before-LQ'!N73*$CG73*N$98</f>
        <v>0.121092710837452</v>
      </c>
      <c r="O73" s="62">
        <f>'Glad70-before-LQ'!O73*$CG73*O$98</f>
        <v>0.0456679184324915</v>
      </c>
      <c r="P73" s="62">
        <f>'Glad70-before-LQ'!P73*$CG73*P$98</f>
        <v>0.0533074883059935</v>
      </c>
      <c r="Q73" s="62">
        <f>'Glad70-before-LQ'!Q73*$CG73*Q$98</f>
        <v>0.0569494410251083</v>
      </c>
      <c r="R73" s="62">
        <f>'Glad70-before-LQ'!R73*$CG73*R$98</f>
        <v>0.110892728434897</v>
      </c>
      <c r="S73" s="62">
        <f>'Glad70-before-LQ'!S73*$CG73*S$98</f>
        <v>0.0360576539121817</v>
      </c>
      <c r="T73" s="62">
        <f>'Glad70-before-LQ'!T73*$CG73*T$98</f>
        <v>2.75352846578239</v>
      </c>
      <c r="U73" s="62">
        <f>'Glad70-before-LQ'!U73*$CG73*U$98</f>
        <v>2.47706059272109</v>
      </c>
      <c r="V73" s="62">
        <f>'Glad70-before-LQ'!V73*$CG73*V$98</f>
        <v>0.171512217788596</v>
      </c>
      <c r="W73" s="62">
        <f>'Glad70-before-LQ'!W73*$CG73*W$98</f>
        <v>3.22576249929443</v>
      </c>
      <c r="X73" s="64">
        <f>'Glad70-before-LQ'!X73*$CG73*X$98</f>
        <v>3.81827058901027</v>
      </c>
      <c r="Y73" s="62">
        <f>'Glad70-before-LQ'!Y73*$CG73*Y$98</f>
        <v>0.95671641562056</v>
      </c>
      <c r="Z73" s="62">
        <f>'Glad70-before-LQ'!Z73*$CG73*Z$98</f>
        <v>0.233573132177879</v>
      </c>
      <c r="AA73" s="62">
        <f>'Glad70-before-LQ'!AA73*$CG73*AA$98</f>
        <v>0.194462578449114</v>
      </c>
      <c r="AB73" s="62">
        <f>'Glad70-before-LQ'!AB73*$CG73*AB$98</f>
        <v>0.0215051040959257</v>
      </c>
      <c r="AC73" s="65">
        <f>'Glad70-before-LQ'!AC73*$CG73*AC$98</f>
        <v>3.14206043446288</v>
      </c>
      <c r="AD73" s="62">
        <f>'Glad70-before-LQ'!AD73*$CG73*AD$98</f>
        <v>0.263493648302858</v>
      </c>
      <c r="AE73" s="62">
        <f>'Glad70-before-LQ'!AE73*$CG73*AE$98</f>
        <v>0.469583504179319</v>
      </c>
      <c r="AF73" s="62">
        <f>'Glad70-before-LQ'!AF73*$CG73*AF$98</f>
        <v>2.14889168654783</v>
      </c>
      <c r="AG73" s="62">
        <f>'Glad70-before-LQ'!AG73*$CG73*AG$98</f>
        <v>0.954450345741762</v>
      </c>
      <c r="AH73" s="62">
        <f>'Glad70-before-LQ'!AH73*$CG73*AH$98</f>
        <v>0.7765272133029411</v>
      </c>
      <c r="AI73" s="62">
        <f>'Glad70-before-LQ'!AI73*$CG73*AI$98</f>
        <v>3.39592770887182</v>
      </c>
      <c r="AJ73" s="62">
        <f>'Glad70-before-LQ'!AJ73*$CG73*AJ$98</f>
        <v>2.50406515602743</v>
      </c>
      <c r="AK73" s="62">
        <f>'Glad70-before-LQ'!AK73*$CG73*AK$98</f>
        <v>2.2156191778142</v>
      </c>
      <c r="AL73" s="62">
        <f>'Glad70-before-LQ'!AL73*$CG73*AL$98</f>
        <v>0.0626055811436539</v>
      </c>
      <c r="AM73" s="62">
        <f>'Glad70-before-LQ'!AM73*$CG73*AM$98</f>
        <v>0.164377806221181</v>
      </c>
      <c r="AN73" s="62">
        <f>'Glad70-before-LQ'!AN73*$CG73*AN$98</f>
        <v>14.5326118071994</v>
      </c>
      <c r="AO73" s="62">
        <f>'Glad70-before-LQ'!AO73*$CG73*AO$98</f>
        <v>1.05514047150303</v>
      </c>
      <c r="AP73" s="62">
        <f>'Glad70-before-LQ'!AP73*$CG73*AP$98</f>
        <v>2.09269068754489</v>
      </c>
      <c r="AQ73" s="62">
        <f>'Glad70-before-LQ'!AQ73*$CG73*AQ$98</f>
        <v>0.166140574811372</v>
      </c>
      <c r="AR73" s="62">
        <f>'Glad70-before-LQ'!AR73*$CG73*AR$98</f>
        <v>1.08702090115294</v>
      </c>
      <c r="AS73" s="62">
        <f>'Glad70-before-LQ'!AS73*$CG73*AS$98</f>
        <v>7.04553065579991</v>
      </c>
      <c r="AT73" s="62">
        <f>'Glad70-before-LQ'!AT73*$CG73*AT$98</f>
        <v>0.0242344691568582</v>
      </c>
      <c r="AU73" s="62">
        <f>'Glad70-before-LQ'!AU73*$CG73*AU$98</f>
        <v>0.0226411274751501</v>
      </c>
      <c r="AV73" s="62">
        <f>'Glad70-before-LQ'!AV73*$CG73*AV$98</f>
        <v>0.012292341749027</v>
      </c>
      <c r="AW73" s="62">
        <f>'Glad70-before-LQ'!AW73*$CG73*AW$98</f>
        <v>0.114182530999072</v>
      </c>
      <c r="AX73" s="62">
        <f>'Glad70-before-LQ'!AX73*$CG73*AX$98</f>
        <v>1.28056523095954</v>
      </c>
      <c r="AY73" s="62">
        <f>'Glad70-before-LQ'!AY73*$CG73*AY$98</f>
        <v>0.00596292528301488</v>
      </c>
      <c r="AZ73" s="62">
        <f>'Glad70-before-LQ'!AZ73*$CG73*AZ$98</f>
        <v>0.374888101516601</v>
      </c>
      <c r="BA73" s="62">
        <f>'Glad70-before-LQ'!BA73*$CG73*BA$98</f>
        <v>0.272802775343616</v>
      </c>
      <c r="BB73" s="62">
        <f>'Glad70-before-LQ'!BB73*$CG73*BB$98</f>
        <v>0.222357365904686</v>
      </c>
      <c r="BC73" s="62">
        <f>'Glad70-before-LQ'!BC73*$CG73*BC$98</f>
        <v>1.1092845973894</v>
      </c>
      <c r="BD73" s="62">
        <f>'Glad70-before-LQ'!BD73*$CG73*BD$98</f>
        <v>0.6540080890443341</v>
      </c>
      <c r="BE73" s="62">
        <f>'Glad70-before-LQ'!BE73*$CG73*BE$98</f>
        <v>3.68404302544301</v>
      </c>
      <c r="BF73" s="62">
        <f>'Glad70-before-LQ'!BF73*$CG73*BF$98</f>
        <v>0.30514181714713</v>
      </c>
      <c r="BG73" s="62">
        <f>'Glad70-before-LQ'!BG73*$CG73*BG$98</f>
        <v>1.97492723061527</v>
      </c>
      <c r="BH73" s="62">
        <f>'Glad70-before-LQ'!BH73*$CG73*BH$98</f>
        <v>0.942364411754248</v>
      </c>
      <c r="BI73" s="62">
        <f>'Glad70-before-LQ'!BI73*$CG73*BI$98</f>
        <v>0.5253774406091301</v>
      </c>
      <c r="BJ73" s="62">
        <f>'Glad70-before-LQ'!BJ73*$CG73*BJ$98</f>
        <v>0</v>
      </c>
      <c r="BK73" s="62">
        <f>'Glad70-before-LQ'!BK73*$CG73*BK$98</f>
        <v>0.486820902299744</v>
      </c>
      <c r="BL73" s="62">
        <f>'Glad70-before-LQ'!BL73*$CG73*BL$98</f>
        <v>0.8150914452379689</v>
      </c>
      <c r="BM73" s="62">
        <f>'Glad70-before-LQ'!BM73*$CG73*BM$98</f>
        <v>0.50241970578233</v>
      </c>
      <c r="BN73" s="62">
        <f>'Glad70-before-LQ'!BN73*$CG73*BN$98</f>
        <v>0.09065306829633139</v>
      </c>
      <c r="BO73" s="62">
        <f>'Glad70-before-LQ'!BO73*$CG73*BO$98</f>
        <v>0.638450330763231</v>
      </c>
      <c r="BP73" s="62">
        <f>'Glad70-before-LQ'!BP73*$CG73*BP$98</f>
        <v>0.597391578257056</v>
      </c>
      <c r="BQ73" s="62">
        <f>'Glad70-before-LQ'!BQ73*$CG73*BQ$98</f>
        <v>0.0685975703102064</v>
      </c>
      <c r="BR73" s="62">
        <f>'Glad70-before-LQ'!BR73*$CG73*BR$98</f>
        <v>0.10545295539682</v>
      </c>
      <c r="BS73" s="62">
        <f>'Glad70-before-LQ'!BS73*$CG73*BS$98</f>
        <v>0.129710283663052</v>
      </c>
      <c r="BT73" s="62">
        <f>'Glad70-before-LQ'!BT73*$CG73*BT$98</f>
        <v>1.56995502400381</v>
      </c>
      <c r="BU73" s="62">
        <f>'Glad70-before-LQ'!BU73*$CG73*BU$98</f>
        <v>0.464866703969386</v>
      </c>
      <c r="BV73" s="4">
        <f>SUM(D73:BU73)</f>
        <v>119.735595596598</v>
      </c>
      <c r="BW73" s="66">
        <f>'Glad-base'!BW73*'Households'!$B$3/'Households'!$B$7</f>
        <v>33.6089996196395</v>
      </c>
      <c r="BX73" s="66">
        <f>'Glad-base'!BX73*'Households'!$B$3/'Households'!$B$7</f>
        <v>0</v>
      </c>
      <c r="BY73" s="66">
        <f>'Glad-base'!BY73*'Businesses'!$B$4/'Businesses'!$C$4</f>
        <v>0.106398080872662</v>
      </c>
      <c r="BZ73" s="66">
        <f>'Glad-base'!BZ73*'Households'!$B$3/'Households'!$B$7</f>
        <v>0.00276156797116375</v>
      </c>
      <c r="CA73" s="66">
        <f>'Glad-base'!CA73*'Households'!$B$3/'Households'!$B$7</f>
        <v>0.0466982636663234</v>
      </c>
      <c r="CB73" s="66">
        <f>'Glad-base'!CB73*'Glad-id-output'!B71/'Glad-id-output'!E71</f>
        <v>0.000978412201007556</v>
      </c>
      <c r="CC73" s="62">
        <f>'Exports'!D74</f>
        <v>9.9</v>
      </c>
      <c r="CD73" s="4">
        <f>SUM(BW73:CC73)</f>
        <v>43.6658359443507</v>
      </c>
      <c r="CE73" s="4">
        <f>SUM(CD73,BV73)</f>
        <v>163.401431540949</v>
      </c>
      <c r="CF73" s="67">
        <v>0.00622003942153564</v>
      </c>
      <c r="CG73" s="67">
        <f>'Glad-id-output'!I71</f>
        <v>1</v>
      </c>
      <c r="CH73" s="67">
        <f>(CE73*CG73+CE74*CG74)/SUM(CE73,CE74)</f>
        <v>0.880714566679529</v>
      </c>
    </row>
    <row r="74" ht="23" customHeight="1">
      <c r="A74" t="s" s="58">
        <v>1</v>
      </c>
      <c r="B74" s="59">
        <v>70</v>
      </c>
      <c r="C74" t="s" s="75">
        <v>223</v>
      </c>
      <c r="D74" s="61">
        <f>'Glad70-before-LQ'!D74*$CG74*D$98</f>
        <v>0.0125905822575768</v>
      </c>
      <c r="E74" s="62">
        <f>'Glad70-before-LQ'!E74*$CG74*E$98</f>
        <v>0.00615368167155214</v>
      </c>
      <c r="F74" s="62">
        <f>'Glad70-before-LQ'!F74*$CG74*F$98</f>
        <v>0.0030364951517622</v>
      </c>
      <c r="G74" s="62">
        <f>'Glad70-before-LQ'!G74*$CG74*G$98</f>
        <v>0.002658820234326</v>
      </c>
      <c r="H74" s="62">
        <f>'Glad70-before-LQ'!H74*$CG74*H$98</f>
        <v>0.000684312144721534</v>
      </c>
      <c r="I74" s="62">
        <f>'Glad70-before-LQ'!I74*$CG74*I$98</f>
        <v>0.07570840445191129</v>
      </c>
      <c r="J74" s="62">
        <f>'Glad70-before-LQ'!J74*$CG74*J$98</f>
        <v>0.707983441289153</v>
      </c>
      <c r="K74" s="63">
        <f>'Glad70-before-LQ'!K74*$CG74*K$98</f>
        <v>0.134516168563574</v>
      </c>
      <c r="L74" s="62">
        <f>'Glad70-before-LQ'!L74*$CG74*L$98</f>
        <v>0.00407925267026453</v>
      </c>
      <c r="M74" s="62">
        <f>'Glad70-before-LQ'!M74*$CG74*M$98</f>
        <v>0.00590709640091788</v>
      </c>
      <c r="N74" s="62">
        <f>'Glad70-before-LQ'!N74*$CG74*N$98</f>
        <v>0.00393781561565955</v>
      </c>
      <c r="O74" s="62">
        <f>'Glad70-before-LQ'!O74*$CG74*O$98</f>
        <v>0.00484412310994469</v>
      </c>
      <c r="P74" s="62">
        <f>'Glad70-before-LQ'!P74*$CG74*P$98</f>
        <v>0.0027870554013082</v>
      </c>
      <c r="Q74" s="62">
        <f>'Glad70-before-LQ'!Q74*$CG74*Q$98</f>
        <v>0.000362892636526807</v>
      </c>
      <c r="R74" s="62">
        <f>'Glad70-before-LQ'!R74*$CG74*R$98</f>
        <v>0.00497325899163478</v>
      </c>
      <c r="S74" s="62">
        <f>'Glad70-before-LQ'!S74*$CG74*S$98</f>
        <v>0.000799109180227169</v>
      </c>
      <c r="T74" s="62">
        <f>'Glad70-before-LQ'!T74*$CG74*T$98</f>
        <v>0.029958757368413</v>
      </c>
      <c r="U74" s="62">
        <f>'Glad70-before-LQ'!U74*$CG74*U$98</f>
        <v>0.20493613024799</v>
      </c>
      <c r="V74" s="62">
        <f>'Glad70-before-LQ'!V74*$CG74*V$98</f>
        <v>0.0068238626556553</v>
      </c>
      <c r="W74" s="62">
        <f>'Glad70-before-LQ'!W74*$CG74*W$98</f>
        <v>0.0637209353149658</v>
      </c>
      <c r="X74" s="64">
        <f>'Glad70-before-LQ'!X74*$CG74*X$98</f>
        <v>0.0244199585889447</v>
      </c>
      <c r="Y74" s="62">
        <f>'Glad70-before-LQ'!Y74*$CG74*Y$98</f>
        <v>0.0421958043375629</v>
      </c>
      <c r="Z74" s="62">
        <f>'Glad70-before-LQ'!Z74*$CG74*Z$98</f>
        <v>0.0140187690857188</v>
      </c>
      <c r="AA74" s="62">
        <f>'Glad70-before-LQ'!AA74*$CG74*AA$98</f>
        <v>0.009653127869927589</v>
      </c>
      <c r="AB74" s="62">
        <f>'Glad70-before-LQ'!AB74*$CG74*AB$98</f>
        <v>0.0009814867539091939</v>
      </c>
      <c r="AC74" s="65">
        <f>'Glad70-before-LQ'!AC74*$CG74*AC$98</f>
        <v>0.07591408689687459</v>
      </c>
      <c r="AD74" s="62">
        <f>'Glad70-before-LQ'!AD74*$CG74*AD$98</f>
        <v>8.31518363563112e-05</v>
      </c>
      <c r="AE74" s="62">
        <f>'Glad70-before-LQ'!AE74*$CG74*AE$98</f>
        <v>0.00843217802670721</v>
      </c>
      <c r="AF74" s="62">
        <f>'Glad70-before-LQ'!AF74*$CG74*AF$98</f>
        <v>0.329395279860874</v>
      </c>
      <c r="AG74" s="62">
        <f>'Glad70-before-LQ'!AG74*$CG74*AG$98</f>
        <v>0.188374534698908</v>
      </c>
      <c r="AH74" s="62">
        <f>'Glad70-before-LQ'!AH74*$CG74*AH$98</f>
        <v>0.160533599607743</v>
      </c>
      <c r="AI74" s="62">
        <f>'Glad70-before-LQ'!AI74*$CG74*AI$98</f>
        <v>0.159126014121259</v>
      </c>
      <c r="AJ74" s="62">
        <f>'Glad70-before-LQ'!AJ74*$CG74*AJ$98</f>
        <v>0.09933212130945709</v>
      </c>
      <c r="AK74" s="62">
        <f>'Glad70-before-LQ'!AK74*$CG74*AK$98</f>
        <v>0.338313304774613</v>
      </c>
      <c r="AL74" s="62">
        <f>'Glad70-before-LQ'!AL74*$CG74*AL$98</f>
        <v>0.102637087554705</v>
      </c>
      <c r="AM74" s="62">
        <f>'Glad70-before-LQ'!AM74*$CG74*AM$98</f>
        <v>0.0385943747021408</v>
      </c>
      <c r="AN74" s="62">
        <f>'Glad70-before-LQ'!AN74*$CG74*AN$98</f>
        <v>0.565868863509616</v>
      </c>
      <c r="AO74" s="62">
        <f>'Glad70-before-LQ'!AO74*$CG74*AO$98</f>
        <v>0.0357967286979714</v>
      </c>
      <c r="AP74" s="62">
        <f>'Glad70-before-LQ'!AP74*$CG74*AP$98</f>
        <v>0.237908982533516</v>
      </c>
      <c r="AQ74" s="62">
        <f>'Glad70-before-LQ'!AQ74*$CG74*AQ$98</f>
        <v>0.00660290937162502</v>
      </c>
      <c r="AR74" s="62">
        <f>'Glad70-before-LQ'!AR74*$CG74*AR$98</f>
        <v>0.0104157098427591</v>
      </c>
      <c r="AS74" s="62">
        <f>'Glad70-before-LQ'!AS74*$CG74*AS$98</f>
        <v>0.287709733914282</v>
      </c>
      <c r="AT74" s="62">
        <f>'Glad70-before-LQ'!AT74*$CG74*AT$98</f>
        <v>0.00853641959193995</v>
      </c>
      <c r="AU74" s="62">
        <f>'Glad70-before-LQ'!AU74*$CG74*AU$98</f>
        <v>0.054738384646879</v>
      </c>
      <c r="AV74" s="62">
        <f>'Glad70-before-LQ'!AV74*$CG74*AV$98</f>
        <v>0.00517068056911419</v>
      </c>
      <c r="AW74" s="62">
        <f>'Glad70-before-LQ'!AW74*$CG74*AW$98</f>
        <v>3.42187921779133e-05</v>
      </c>
      <c r="AX74" s="62">
        <f>'Glad70-before-LQ'!AX74*$CG74*AX$98</f>
        <v>0.00180614021631556</v>
      </c>
      <c r="AY74" s="62">
        <f>'Glad70-before-LQ'!AY74*$CG74*AY$98</f>
        <v>0.00173484923782223</v>
      </c>
      <c r="AZ74" s="62">
        <f>'Glad70-before-LQ'!AZ74*$CG74*AZ$98</f>
        <v>0.0201512647921122</v>
      </c>
      <c r="BA74" s="62">
        <f>'Glad70-before-LQ'!BA74*$CG74*BA$98</f>
        <v>0.025615091925554</v>
      </c>
      <c r="BB74" s="62">
        <f>'Glad70-before-LQ'!BB74*$CG74*BB$98</f>
        <v>0.000740570032607855</v>
      </c>
      <c r="BC74" s="62">
        <f>'Glad70-before-LQ'!BC74*$CG74*BC$98</f>
        <v>0.07919365367409741</v>
      </c>
      <c r="BD74" s="62">
        <f>'Glad70-before-LQ'!BD74*$CG74*BD$98</f>
        <v>0.06267328707721551</v>
      </c>
      <c r="BE74" s="62">
        <f>'Glad70-before-LQ'!BE74*$CG74*BE$98</f>
        <v>0.747269340411807</v>
      </c>
      <c r="BF74" s="62">
        <f>'Glad70-before-LQ'!BF74*$CG74*BF$98</f>
        <v>0.00176965720554957</v>
      </c>
      <c r="BG74" s="62">
        <f>'Glad70-before-LQ'!BG74*$CG74*BG$98</f>
        <v>0.114485725446208</v>
      </c>
      <c r="BH74" s="62">
        <f>'Glad70-before-LQ'!BH74*$CG74*BH$98</f>
        <v>0.025149073032881</v>
      </c>
      <c r="BI74" s="62">
        <f>'Glad70-before-LQ'!BI74*$CG74*BI$98</f>
        <v>0.0527225692194968</v>
      </c>
      <c r="BJ74" s="62">
        <f>'Glad70-before-LQ'!BJ74*$CG74*BJ$98</f>
        <v>0</v>
      </c>
      <c r="BK74" s="62">
        <f>'Glad70-before-LQ'!BK74*$CG74*BK$98</f>
        <v>0.0438984642810072</v>
      </c>
      <c r="BL74" s="62">
        <f>'Glad70-before-LQ'!BL74*$CG74*BL$98</f>
        <v>0.137710354618794</v>
      </c>
      <c r="BM74" s="62">
        <f>'Glad70-before-LQ'!BM74*$CG74*BM$98</f>
        <v>0.113641176499655</v>
      </c>
      <c r="BN74" s="62">
        <f>'Glad70-before-LQ'!BN74*$CG74*BN$98</f>
        <v>0.00527450286425423</v>
      </c>
      <c r="BO74" s="62">
        <f>'Glad70-before-LQ'!BO74*$CG74*BO$98</f>
        <v>2.70993628965709</v>
      </c>
      <c r="BP74" s="62">
        <f>'Glad70-before-LQ'!BP74*$CG74*BP$98</f>
        <v>0.408565959076605</v>
      </c>
      <c r="BQ74" s="62">
        <f>'Glad70-before-LQ'!BQ74*$CG74*BQ$98</f>
        <v>0.058526412096763</v>
      </c>
      <c r="BR74" s="62">
        <f>'Glad70-before-LQ'!BR74*$CG74*BR$98</f>
        <v>0.0415067505825824</v>
      </c>
      <c r="BS74" s="62">
        <f>'Glad70-before-LQ'!BS74*$CG74*BS$98</f>
        <v>0.0550153217668362</v>
      </c>
      <c r="BT74" s="62">
        <f>'Glad70-before-LQ'!BT74*$CG74*BT$98</f>
        <v>0.0277826653303754</v>
      </c>
      <c r="BU74" s="62">
        <f>'Glad70-before-LQ'!BU74*$CG74*BU$98</f>
        <v>0.303674418721543</v>
      </c>
      <c r="BV74" s="4">
        <f>SUM(D74:BU74)</f>
        <v>9.12009324462084</v>
      </c>
      <c r="BW74" s="66">
        <f>'Glad-base'!BW74*'Households'!$B$3/'Households'!$B$7</f>
        <v>66.5939926535839</v>
      </c>
      <c r="BX74" s="66">
        <f>'Glad-base'!BX74*'Households'!$B$3/'Households'!$B$7</f>
        <v>2.26896395468589</v>
      </c>
      <c r="BY74" s="66">
        <f>'Glad-base'!BY74*'Businesses'!$B$4/'Businesses'!$C$4</f>
        <v>0.09731458463288881</v>
      </c>
      <c r="BZ74" s="66">
        <f>'Glad-base'!BZ74*'Households'!$B$3/'Households'!$B$7</f>
        <v>0.00715858127703399</v>
      </c>
      <c r="CA74" s="66">
        <f>'Glad-base'!CA74*'Households'!$B$3/'Households'!$B$7</f>
        <v>0.0396883592378991</v>
      </c>
      <c r="CB74" s="66">
        <f>'Glad-base'!CB74*'Glad-id-output'!B72/'Glad-id-output'!E72</f>
        <v>0</v>
      </c>
      <c r="CC74" s="62">
        <f>'Exports'!D75</f>
        <v>3</v>
      </c>
      <c r="CD74" s="4">
        <f>SUM(BW74:CC74)</f>
        <v>72.00711813341761</v>
      </c>
      <c r="CE74" s="4">
        <f>SUM(CD74,BV74)</f>
        <v>81.1272113780384</v>
      </c>
      <c r="CF74" s="67">
        <v>0.00395768719053142</v>
      </c>
      <c r="CG74" s="67">
        <f>'Glad-id-output'!I72</f>
        <v>0.640457195133491</v>
      </c>
      <c r="CH74" s="67"/>
    </row>
    <row r="75" ht="19" customHeight="1">
      <c r="A75" t="s" s="58">
        <v>1</v>
      </c>
      <c r="B75" s="59"/>
      <c r="C75" t="s" s="76">
        <v>224</v>
      </c>
      <c r="D75" s="77">
        <f>SUM(D5:D74)</f>
        <v>34.8056450942302</v>
      </c>
      <c r="E75" s="66">
        <f>SUM(E5:E74)</f>
        <v>2.33663920127745</v>
      </c>
      <c r="F75" s="66">
        <f>SUM(F5:F74)</f>
        <v>1.00124769812569</v>
      </c>
      <c r="G75" s="66">
        <f>SUM(G5:G74)</f>
        <v>1.73009720692565</v>
      </c>
      <c r="H75" s="66">
        <f>SUM(H5:H74)</f>
        <v>2.74681843225763</v>
      </c>
      <c r="I75" s="66">
        <f>SUM(I5:I74)</f>
        <v>103.629792792745</v>
      </c>
      <c r="J75" s="66">
        <f>SUM(J5:J74)</f>
        <v>635.338866529421</v>
      </c>
      <c r="K75" s="69">
        <f>SUM(K5:K74)</f>
        <v>830.009151688171</v>
      </c>
      <c r="L75" s="66">
        <f>SUM(L5:L74)</f>
        <v>14.190579874373</v>
      </c>
      <c r="M75" s="66">
        <f>SUM(M5:M74)</f>
        <v>22.809463790877</v>
      </c>
      <c r="N75" s="66">
        <f>SUM(N5:N74)</f>
        <v>22.1135560985242</v>
      </c>
      <c r="O75" s="66">
        <f>SUM(O5:O74)</f>
        <v>6.33971012916516</v>
      </c>
      <c r="P75" s="66">
        <f>SUM(P5:P74)</f>
        <v>2.38741375451979</v>
      </c>
      <c r="Q75" s="66">
        <f>SUM(Q5:Q74)</f>
        <v>1.63300442721934</v>
      </c>
      <c r="R75" s="66">
        <f>SUM(R5:R74)</f>
        <v>3.34522702231201</v>
      </c>
      <c r="S75" s="66">
        <f>SUM(S5:S74)</f>
        <v>0.7972296272434241</v>
      </c>
      <c r="T75" s="66">
        <f>SUM(T5:T74)</f>
        <v>34.8523602242979</v>
      </c>
      <c r="U75" s="66">
        <f>SUM(U5:U74)</f>
        <v>197.762661194770</v>
      </c>
      <c r="V75" s="66">
        <f>SUM(V5:V74)</f>
        <v>5.60997715600737</v>
      </c>
      <c r="W75" s="66">
        <f>SUM(W5:W74)</f>
        <v>131.783406770370</v>
      </c>
      <c r="X75" s="78">
        <f>SUM(X5:X74)-X97</f>
        <v>859.495724111909</v>
      </c>
      <c r="Y75" s="66">
        <f>SUM(Y5:Y74)</f>
        <v>191.142325753181</v>
      </c>
      <c r="Z75" s="66">
        <f>SUM(Z5:Z74)</f>
        <v>78.51634660885151</v>
      </c>
      <c r="AA75" s="66">
        <f>SUM(AA5:AA74)</f>
        <v>70.6815146313667</v>
      </c>
      <c r="AB75" s="66">
        <f>SUM(AB5:AB74)</f>
        <v>8.97059451726906</v>
      </c>
      <c r="AC75" s="11">
        <f>SUM(AC5:AC74)</f>
        <v>596.915472037041</v>
      </c>
      <c r="AD75" s="66">
        <f>SUM(AD5:AD74)</f>
        <v>18.6564801365</v>
      </c>
      <c r="AE75" s="66">
        <f>SUM(AE5:AE74)</f>
        <v>13.7630814717274</v>
      </c>
      <c r="AF75" s="66">
        <f>SUM(AF5:AF74)</f>
        <v>53.2544426061248</v>
      </c>
      <c r="AG75" s="66">
        <f>SUM(AG5:AG74)</f>
        <v>131.925184119490</v>
      </c>
      <c r="AH75" s="66">
        <f>SUM(AH5:AH74)</f>
        <v>89.4713636071419</v>
      </c>
      <c r="AI75" s="66">
        <f>SUM(AI5:AI74)</f>
        <v>262.523025637535</v>
      </c>
      <c r="AJ75" s="66">
        <f>SUM(AJ5:AJ74)</f>
        <v>104.235138446387</v>
      </c>
      <c r="AK75" s="66">
        <f>SUM(AK5:AK74)</f>
        <v>111.440523872202</v>
      </c>
      <c r="AL75" s="66">
        <f>SUM(AL5:AL74)</f>
        <v>21.5833794389549</v>
      </c>
      <c r="AM75" s="66">
        <f>SUM(AM5:AM74)</f>
        <v>55.6811738180702</v>
      </c>
      <c r="AN75" s="66">
        <f>SUM(AN5:AN74)</f>
        <v>89.4611115390549</v>
      </c>
      <c r="AO75" s="66">
        <f>SUM(AO5:AO74)</f>
        <v>83.30732232865959</v>
      </c>
      <c r="AP75" s="66">
        <f>SUM(AP5:AP74)</f>
        <v>84.9207780012069</v>
      </c>
      <c r="AQ75" s="66">
        <f>SUM(AQ5:AQ74)</f>
        <v>20.2480428677523</v>
      </c>
      <c r="AR75" s="66">
        <f>SUM(AR5:AR74)</f>
        <v>11.2205239236671</v>
      </c>
      <c r="AS75" s="66">
        <f>SUM(AS5:AS74)</f>
        <v>255.137927971423</v>
      </c>
      <c r="AT75" s="66">
        <f>SUM(AT5:AT74)</f>
        <v>2.02928209432875</v>
      </c>
      <c r="AU75" s="66">
        <f>SUM(AU5:AU74)</f>
        <v>2.73371076680284</v>
      </c>
      <c r="AV75" s="66">
        <f>SUM(AV5:AV74)</f>
        <v>2.41526661943385</v>
      </c>
      <c r="AW75" s="66">
        <f>SUM(AW5:AW74)</f>
        <v>1.92466557766866</v>
      </c>
      <c r="AX75" s="66">
        <f>SUM(AX5:AX74)</f>
        <v>21.4214445817937</v>
      </c>
      <c r="AY75" s="66">
        <f>SUM(AY5:AY74)</f>
        <v>1.0547577773298</v>
      </c>
      <c r="AZ75" s="66">
        <f>SUM(AZ5:AZ74)</f>
        <v>16.2156253676796</v>
      </c>
      <c r="BA75" s="66">
        <f>SUM(BA5:BA74)</f>
        <v>41.2305939968011</v>
      </c>
      <c r="BB75" s="66">
        <f>SUM(BB5:BB74)</f>
        <v>14.0275929332126</v>
      </c>
      <c r="BC75" s="66">
        <f>SUM(BC5:BC74)</f>
        <v>68.4314783914493</v>
      </c>
      <c r="BD75" s="66">
        <f>SUM(BD5:BD74)</f>
        <v>127.495404941692</v>
      </c>
      <c r="BE75" s="66">
        <f>SUM(BE5:BE74)</f>
        <v>258.917958682879</v>
      </c>
      <c r="BF75" s="66">
        <f>SUM(BF5:BF74)</f>
        <v>11.1028770968924</v>
      </c>
      <c r="BG75" s="66">
        <f>SUM(BG5:BG74)</f>
        <v>77.8534429458595</v>
      </c>
      <c r="BH75" s="66">
        <f>SUM(BH5:BH74)</f>
        <v>16.0715115931039</v>
      </c>
      <c r="BI75" s="66">
        <f>SUM(BI5:BI74)</f>
        <v>63.8327040496253</v>
      </c>
      <c r="BJ75" s="66">
        <f>SUM(BJ5:BJ74)</f>
        <v>0</v>
      </c>
      <c r="BK75" s="66">
        <f>SUM(BK5:BK74)</f>
        <v>19.9808005423471</v>
      </c>
      <c r="BL75" s="66">
        <f>SUM(BL5:BL74)</f>
        <v>38.5243977749284</v>
      </c>
      <c r="BM75" s="66">
        <f>SUM(BM5:BM74)</f>
        <v>23.5672504778124</v>
      </c>
      <c r="BN75" s="66">
        <f>SUM(BN5:BN74)</f>
        <v>6.76229157362317</v>
      </c>
      <c r="BO75" s="66">
        <f>SUM(BO5:BO74)</f>
        <v>81.4185433353625</v>
      </c>
      <c r="BP75" s="66">
        <f>SUM(BP5:BP74)</f>
        <v>27.2467462154955</v>
      </c>
      <c r="BQ75" s="66">
        <f>SUM(BQ5:BQ74)</f>
        <v>4.44344381702453</v>
      </c>
      <c r="BR75" s="66">
        <f>SUM(BR5:BR74)</f>
        <v>16.2591395444634</v>
      </c>
      <c r="BS75" s="66">
        <f>SUM(BS5:BS74)</f>
        <v>11.9452493071709</v>
      </c>
      <c r="BT75" s="66">
        <f>SUM(BT5:BT74)</f>
        <v>60.5460867598644</v>
      </c>
      <c r="BU75" s="66">
        <f>SUM(BU5:BU74)</f>
        <v>18.2647468565898</v>
      </c>
      <c r="BV75" s="4">
        <f>SUM(D75:BU75)</f>
        <v>6303.491339779580</v>
      </c>
      <c r="BW75" s="66">
        <f>SUM(BW5:BW74)</f>
        <v>2431.473207671680</v>
      </c>
      <c r="BX75" s="66">
        <f>SUM(BX5:BX74)</f>
        <v>873.8237755931621</v>
      </c>
      <c r="BY75" s="66">
        <f>SUM(BY5:BY74)</f>
        <v>411.942418092622</v>
      </c>
      <c r="BZ75" s="66">
        <f>SUM(BZ5:BZ74)</f>
        <v>64.1879393894954</v>
      </c>
      <c r="CA75" s="66">
        <f>SUM(CA5:CA74)</f>
        <v>146.632159501452</v>
      </c>
      <c r="CB75" s="66">
        <f>SUM(CB5:CB74)</f>
        <v>37.480767280074</v>
      </c>
      <c r="CC75" s="66">
        <f>SUM(CC5:CC74)</f>
        <v>7142.018683</v>
      </c>
      <c r="CD75" s="4">
        <f>SUM(BW75:CC75)</f>
        <v>11107.5589505285</v>
      </c>
      <c r="CE75" s="70">
        <f>SUM(CD75,BV75)</f>
        <v>17411.0502903081</v>
      </c>
      <c r="CF75" s="4">
        <f>CE75/CE81</f>
        <v>0.681496369994649</v>
      </c>
      <c r="CG75" s="4"/>
      <c r="CH75" s="4"/>
    </row>
    <row r="76" ht="19" customHeight="1">
      <c r="A76" t="s" s="58">
        <v>1</v>
      </c>
      <c r="B76" s="59">
        <v>71</v>
      </c>
      <c r="C76" t="s" s="76">
        <v>225</v>
      </c>
      <c r="D76" s="77">
        <f>'Glad70-before-LQ'!D76*D$98</f>
        <v>8.996727173173509</v>
      </c>
      <c r="E76" s="66">
        <f>'Glad70-before-LQ'!E76*E$98</f>
        <v>1.24675028878068</v>
      </c>
      <c r="F76" s="66">
        <f>'Glad70-before-LQ'!F76*F$98</f>
        <v>1.08085368423508</v>
      </c>
      <c r="G76" s="66">
        <f>'Glad70-before-LQ'!G76*G$98</f>
        <v>0.677126272188691</v>
      </c>
      <c r="H76" s="66">
        <f>'Glad70-before-LQ'!H76*H$98</f>
        <v>0.940869457297778</v>
      </c>
      <c r="I76" s="66">
        <f>'Glad70-before-LQ'!I76*I$98</f>
        <v>38.2056587364294</v>
      </c>
      <c r="J76" s="66">
        <f>'Glad70-before-LQ'!J76*J$98</f>
        <v>253.186202193188</v>
      </c>
      <c r="K76" s="69">
        <f>'Glad70-before-LQ'!K76*K$98</f>
        <v>220.52377</v>
      </c>
      <c r="L76" s="66">
        <f>'Glad70-before-LQ'!L76*L$98</f>
        <v>8.393567352970161</v>
      </c>
      <c r="M76" s="66">
        <f>'Glad70-before-LQ'!M76*M$98</f>
        <v>17.588748437306</v>
      </c>
      <c r="N76" s="66">
        <f>'Glad70-before-LQ'!N76*N$98</f>
        <v>8.40986854004151</v>
      </c>
      <c r="O76" s="66">
        <f>'Glad70-before-LQ'!O76*O$98</f>
        <v>2.3753200422617</v>
      </c>
      <c r="P76" s="66">
        <f>'Glad70-before-LQ'!P76*P$98</f>
        <v>2.07791884217039</v>
      </c>
      <c r="Q76" s="66">
        <f>'Glad70-before-LQ'!Q76*Q$98</f>
        <v>0.763507074341174</v>
      </c>
      <c r="R76" s="66">
        <f>'Glad70-before-LQ'!R76*R$98</f>
        <v>1.42254885164109</v>
      </c>
      <c r="S76" s="66">
        <f>'Glad70-before-LQ'!S76*S$98</f>
        <v>0.915674015092663</v>
      </c>
      <c r="T76" s="66">
        <f>'Glad70-before-LQ'!T76*T$98</f>
        <v>4.96504579745284</v>
      </c>
      <c r="U76" s="66">
        <f>'Glad70-before-LQ'!U76*U$98</f>
        <v>83.8182423473625</v>
      </c>
      <c r="V76" s="66">
        <f>'Glad70-before-LQ'!V76*V$98</f>
        <v>3.42667968898135</v>
      </c>
      <c r="W76" s="66">
        <f>'Glad70-before-LQ'!W76*W$98</f>
        <v>51.9822495322158</v>
      </c>
      <c r="X76" s="10">
        <v>107.65</v>
      </c>
      <c r="Y76" s="66">
        <f>'Glad70-before-LQ'!Y76*Y$98+Y$97</f>
        <v>125.227093450113</v>
      </c>
      <c r="Z76" s="66">
        <f>'Glad70-before-LQ'!Z76*Z$98+Z$97</f>
        <v>58.4695876598164</v>
      </c>
      <c r="AA76" s="66">
        <f>'Glad70-before-LQ'!AA76*AA$98+AA$97</f>
        <v>61.6418698338136</v>
      </c>
      <c r="AB76" s="66">
        <f>'Glad70-before-LQ'!AB76*AB$98</f>
        <v>0.722970743800103</v>
      </c>
      <c r="AC76" s="11">
        <f>'Glad70-before-LQ'!AC76*AC$98</f>
        <v>71.1380060381714</v>
      </c>
      <c r="AD76" s="66">
        <f>'Glad70-before-LQ'!AD76*AD$98</f>
        <v>1.68703851819336</v>
      </c>
      <c r="AE76" s="66">
        <f>'Glad70-before-LQ'!AE76*AE$98</f>
        <v>8.75154500534399</v>
      </c>
      <c r="AF76" s="66">
        <f>'Glad70-before-LQ'!AF76*AF$98</f>
        <v>20.3402489206281</v>
      </c>
      <c r="AG76" s="66">
        <f>'Glad70-before-LQ'!AG76*AG$98</f>
        <v>21.3169645579851</v>
      </c>
      <c r="AH76" s="66">
        <f>'Glad70-before-LQ'!AH76*AH$98</f>
        <v>41.4212955432919</v>
      </c>
      <c r="AI76" s="66">
        <f>'Glad70-before-LQ'!AI76*AI$98</f>
        <v>104.986641473493</v>
      </c>
      <c r="AJ76" s="66">
        <f>'Glad70-before-LQ'!AJ76*AJ$98</f>
        <v>102.931403940052</v>
      </c>
      <c r="AK76" s="66">
        <f>'Glad70-before-LQ'!AK76*AK$98</f>
        <v>168.482375351659</v>
      </c>
      <c r="AL76" s="66">
        <f>'Glad70-before-LQ'!AL76*AL$98</f>
        <v>22.9762186486568</v>
      </c>
      <c r="AM76" s="66">
        <f>'Glad70-before-LQ'!AM76*AM$98</f>
        <v>76.5450231334068</v>
      </c>
      <c r="AN76" s="66">
        <f>'Glad70-before-LQ'!AN76*AN$98</f>
        <v>63.8362650343219</v>
      </c>
      <c r="AO76" s="66">
        <f>'Glad70-before-LQ'!AO76*AO$98</f>
        <v>64.8946710355694</v>
      </c>
      <c r="AP76" s="66">
        <f>'Glad70-before-LQ'!AP76*AP$98</f>
        <v>36.9780031358285</v>
      </c>
      <c r="AQ76" s="66">
        <f>'Glad70-before-LQ'!AQ76*AQ$98</f>
        <v>9.83692035063954</v>
      </c>
      <c r="AR76" s="66">
        <f>'Glad70-before-LQ'!AR76*AR$98</f>
        <v>7.38016159538662</v>
      </c>
      <c r="AS76" s="66">
        <f>'Glad70-before-LQ'!AS76*AS$98</f>
        <v>124.021442833966</v>
      </c>
      <c r="AT76" s="66">
        <f>'Glad70-before-LQ'!AT76*AT$98</f>
        <v>3.67469416212387</v>
      </c>
      <c r="AU76" s="66">
        <f>'Glad70-before-LQ'!AU76*AU$98</f>
        <v>2.38545136104681</v>
      </c>
      <c r="AV76" s="66">
        <f>'Glad70-before-LQ'!AV76*AV$98</f>
        <v>2.29589479495619</v>
      </c>
      <c r="AW76" s="66">
        <f>'Glad70-before-LQ'!AW76*AW$98</f>
        <v>1.3864746368128</v>
      </c>
      <c r="AX76" s="66">
        <f>'Glad70-before-LQ'!AX76*AX$98</f>
        <v>8.521327310004409</v>
      </c>
      <c r="AY76" s="66">
        <f>'Glad70-before-LQ'!AY76*AY$98</f>
        <v>2.0373631229337</v>
      </c>
      <c r="AZ76" s="66">
        <f>'Glad70-before-LQ'!AZ76*AZ$98</f>
        <v>30.3555791177907</v>
      </c>
      <c r="BA76" s="66">
        <f>'Glad70-before-LQ'!BA76*BA$98</f>
        <v>17.6757241804334</v>
      </c>
      <c r="BB76" s="66">
        <f>'Glad70-before-LQ'!BB76*BB$98</f>
        <v>13.2381580074417</v>
      </c>
      <c r="BC76" s="66">
        <f>'Glad70-before-LQ'!BC76*BC$98</f>
        <v>32.2574730348125</v>
      </c>
      <c r="BD76" s="66">
        <f>'Glad70-before-LQ'!BD76*BD$98</f>
        <v>34.2130171487048</v>
      </c>
      <c r="BE76" s="66">
        <f>'Glad70-before-LQ'!BE76*BE$98</f>
        <v>259.424329495456</v>
      </c>
      <c r="BF76" s="66">
        <f>'Glad70-before-LQ'!BF76*BF$98</f>
        <v>15.0617409029225</v>
      </c>
      <c r="BG76" s="66">
        <f>'Glad70-before-LQ'!BG76*BG$98</f>
        <v>168.098820392331</v>
      </c>
      <c r="BH76" s="66">
        <f>'Glad70-before-LQ'!BH76*BH$98</f>
        <v>14.1061232585766</v>
      </c>
      <c r="BI76" s="66">
        <f>'Glad70-before-LQ'!BI76*BI$98</f>
        <v>138.071700542602</v>
      </c>
      <c r="BJ76" s="66">
        <f>'Glad70-before-LQ'!BJ76*BJ$98</f>
        <v>0</v>
      </c>
      <c r="BK76" s="66">
        <f>'Glad70-before-LQ'!BK76*BK$98</f>
        <v>55.4134151922097</v>
      </c>
      <c r="BL76" s="66">
        <f>'Glad70-before-LQ'!BL76*BL$98</f>
        <v>187.531569654956</v>
      </c>
      <c r="BM76" s="66">
        <f>'Glad70-before-LQ'!BM76*BM$98</f>
        <v>68.6212167872165</v>
      </c>
      <c r="BN76" s="66">
        <f>'Glad70-before-LQ'!BN76*BN$98</f>
        <v>8.640395005490159</v>
      </c>
      <c r="BO76" s="66">
        <f>'Glad70-before-LQ'!BO76*BO$98</f>
        <v>194.124817824337</v>
      </c>
      <c r="BP76" s="66">
        <f>'Glad70-before-LQ'!BP76*BP$98</f>
        <v>150.401443108714</v>
      </c>
      <c r="BQ76" s="66">
        <f>'Glad70-before-LQ'!BQ76*BQ$98</f>
        <v>3.08542580759457</v>
      </c>
      <c r="BR76" s="66">
        <f>'Glad70-before-LQ'!BR76*BR$98</f>
        <v>12.5881290467955</v>
      </c>
      <c r="BS76" s="66">
        <f>'Glad70-before-LQ'!BS76*BS$98</f>
        <v>6.0455850976996</v>
      </c>
      <c r="BT76" s="66">
        <f>'Glad70-before-LQ'!BT76*BT$98</f>
        <v>53.0395201553187</v>
      </c>
      <c r="BU76" s="66">
        <f>'Glad70-before-LQ'!BU76*BU$98</f>
        <v>40.415011110089</v>
      </c>
      <c r="BV76" s="4">
        <f>SUM(D76:BU76)</f>
        <v>3534.943475390640</v>
      </c>
      <c r="BW76" s="66">
        <f>'Glad-base'!BW75*'Households'!$B$3/'Households'!$B$7</f>
        <v>0</v>
      </c>
      <c r="BX76" s="66">
        <f>'Glad-base'!BX75*'Households'!$B$3/'Households'!$B$7</f>
        <v>0</v>
      </c>
      <c r="BY76" s="66">
        <f>'Glad-base'!BY75*'Households'!$B$3/'Households'!$B$7</f>
        <v>0</v>
      </c>
      <c r="BZ76" s="66">
        <f>'Glad-base'!BZ75*'Households'!$B$3/'Households'!$B$7</f>
        <v>0</v>
      </c>
      <c r="CA76" s="66">
        <f>'Glad-base'!CA75*'Households'!$B$3/'Households'!$B$7</f>
        <v>0</v>
      </c>
      <c r="CB76" s="4">
        <v>0</v>
      </c>
      <c r="CC76" s="4">
        <v>0</v>
      </c>
      <c r="CD76" s="4">
        <f>SUM(BW76:CC76)</f>
        <v>0</v>
      </c>
      <c r="CE76" s="4">
        <f>SUM(CD76,BV76)</f>
        <v>3534.943475390640</v>
      </c>
      <c r="CF76" s="4">
        <f>CE76/CE81</f>
        <v>0.138363344338623</v>
      </c>
      <c r="CG76" s="4"/>
      <c r="CH76" s="4"/>
    </row>
    <row r="77" ht="19" customHeight="1">
      <c r="A77" t="s" s="58">
        <v>1</v>
      </c>
      <c r="B77" s="59">
        <v>72</v>
      </c>
      <c r="C77" t="s" s="76">
        <v>226</v>
      </c>
      <c r="D77" s="77">
        <f>'Glad70-before-LQ'!D77*D$98</f>
        <v>46.0060226690313</v>
      </c>
      <c r="E77" s="66">
        <f>'Glad70-before-LQ'!E77*E$98</f>
        <v>1.63471185900548</v>
      </c>
      <c r="F77" s="66">
        <f>'Glad70-before-LQ'!F77*F$98</f>
        <v>1.93995167337634</v>
      </c>
      <c r="G77" s="66">
        <f>'Glad70-before-LQ'!G77*G$98</f>
        <v>2.93337164929504</v>
      </c>
      <c r="H77" s="66">
        <f>'Glad70-before-LQ'!H77*H$98</f>
        <v>1.15574651739017</v>
      </c>
      <c r="I77" s="66">
        <f>'Glad70-before-LQ'!I77*I$98</f>
        <v>207.665931611504</v>
      </c>
      <c r="J77" s="66">
        <f>'Glad70-before-LQ'!J77*J$98</f>
        <v>1275.114532533090</v>
      </c>
      <c r="K77" s="69">
        <f>'Glad70-before-LQ'!K77*K$98</f>
        <v>411.459</v>
      </c>
      <c r="L77" s="66">
        <f>'Glad70-before-LQ'!L77*L$98</f>
        <v>9.867902138947301</v>
      </c>
      <c r="M77" s="66">
        <f>'Glad70-before-LQ'!M77*M$98</f>
        <v>11.5650225633318</v>
      </c>
      <c r="N77" s="66">
        <f>'Glad70-before-LQ'!N77*N$98</f>
        <v>4.23085465387047</v>
      </c>
      <c r="O77" s="66">
        <f>'Glad70-before-LQ'!O77*O$98</f>
        <v>2.44321365055501</v>
      </c>
      <c r="P77" s="66">
        <f>'Glad70-before-LQ'!P77*P$98</f>
        <v>1.23492463287161</v>
      </c>
      <c r="Q77" s="66">
        <f>'Glad70-before-LQ'!Q77*Q$98</f>
        <v>0.428115611630965</v>
      </c>
      <c r="R77" s="66">
        <f>'Glad70-before-LQ'!R77*R$98</f>
        <v>0.79030491757838</v>
      </c>
      <c r="S77" s="66">
        <f>'Glad70-before-LQ'!S77*S$98</f>
        <v>0.273814841615157</v>
      </c>
      <c r="T77" s="66">
        <f>'Glad70-before-LQ'!T77*T$98</f>
        <v>32.7365656974912</v>
      </c>
      <c r="U77" s="66">
        <f>'Glad70-before-LQ'!U77*U$98</f>
        <v>81.386190282966</v>
      </c>
      <c r="V77" s="66">
        <f>'Glad70-before-LQ'!V77*V$98</f>
        <v>1.84212780595575</v>
      </c>
      <c r="W77" s="66">
        <f>'Glad70-before-LQ'!W77*W$98</f>
        <v>32.422565143539</v>
      </c>
      <c r="X77" s="10">
        <v>0.1</v>
      </c>
      <c r="Y77" s="66">
        <f>'Glad70-before-LQ'!Y77*Y$98+Y$97</f>
        <v>95.1468048536818</v>
      </c>
      <c r="Z77" s="66">
        <f>'Glad70-before-LQ'!Z77*Z$98+Z$97</f>
        <v>42.1232245019493</v>
      </c>
      <c r="AA77" s="66">
        <f>'Glad70-before-LQ'!AA77*AA$98+AA$97</f>
        <v>49.5238652597317</v>
      </c>
      <c r="AB77" s="66">
        <f>'Glad70-before-LQ'!AB77*AB$98</f>
        <v>0.406793630667773</v>
      </c>
      <c r="AC77" s="11">
        <f>'Glad70-before-LQ'!AC77*AC$98</f>
        <v>170.907928745854</v>
      </c>
      <c r="AD77" s="66">
        <f>'Glad70-before-LQ'!AD77*AD$98</f>
        <v>10.6508883406678</v>
      </c>
      <c r="AE77" s="66">
        <f>'Glad70-before-LQ'!AE77*AE$98</f>
        <v>24.0390205744255</v>
      </c>
      <c r="AF77" s="66">
        <f>'Glad70-before-LQ'!AF77*AF$98</f>
        <v>10.4977015028559</v>
      </c>
      <c r="AG77" s="66">
        <f>'Glad70-before-LQ'!AG77*AG$98</f>
        <v>24.0135330750713</v>
      </c>
      <c r="AH77" s="66">
        <f>'Glad70-before-LQ'!AH77*AH$98</f>
        <v>37.9678628880322</v>
      </c>
      <c r="AI77" s="66">
        <f>'Glad70-before-LQ'!AI77*AI$98</f>
        <v>83.5249900851743</v>
      </c>
      <c r="AJ77" s="66">
        <f>'Glad70-before-LQ'!AJ77*AJ$98</f>
        <v>56.3827016774386</v>
      </c>
      <c r="AK77" s="66">
        <f>'Glad70-before-LQ'!AK77*AK$98</f>
        <v>79.4485207315211</v>
      </c>
      <c r="AL77" s="66">
        <f>'Glad70-before-LQ'!AL77*AL$98</f>
        <v>14.6795206672814</v>
      </c>
      <c r="AM77" s="66">
        <f>'Glad70-before-LQ'!AM77*AM$98</f>
        <v>22.8798234626856</v>
      </c>
      <c r="AN77" s="66">
        <f>'Glad70-before-LQ'!AN77*AN$98</f>
        <v>33.1922353078152</v>
      </c>
      <c r="AO77" s="66">
        <f>'Glad70-before-LQ'!AO77*AO$98</f>
        <v>28.4893633214975</v>
      </c>
      <c r="AP77" s="66">
        <f>'Glad70-before-LQ'!AP77*AP$98</f>
        <v>69.6189405403929</v>
      </c>
      <c r="AQ77" s="66">
        <f>'Glad70-before-LQ'!AQ77*AQ$98</f>
        <v>7.6699350672529</v>
      </c>
      <c r="AR77" s="66">
        <f>'Glad70-before-LQ'!AR77*AR$98</f>
        <v>2.95327252057615</v>
      </c>
      <c r="AS77" s="66">
        <f>'Glad70-before-LQ'!AS77*AS$98</f>
        <v>244.138058964048</v>
      </c>
      <c r="AT77" s="66">
        <f>'Glad70-before-LQ'!AT77*AT$98</f>
        <v>3.08461418017073</v>
      </c>
      <c r="AU77" s="66">
        <f>'Glad70-before-LQ'!AU77*AU$98</f>
        <v>1.04133441694278</v>
      </c>
      <c r="AV77" s="66">
        <f>'Glad70-before-LQ'!AV77*AV$98</f>
        <v>3.5734215356603</v>
      </c>
      <c r="AW77" s="66">
        <f>'Glad70-before-LQ'!AW77*AW$98</f>
        <v>2.49512005931243</v>
      </c>
      <c r="AX77" s="66">
        <f>'Glad70-before-LQ'!AX77*AX$98</f>
        <v>16.1851905059156</v>
      </c>
      <c r="AY77" s="66">
        <f>'Glad70-before-LQ'!AY77*AY$98</f>
        <v>2.30195573630171</v>
      </c>
      <c r="AZ77" s="66">
        <f>'Glad70-before-LQ'!AZ77*AZ$98</f>
        <v>120.093654191728</v>
      </c>
      <c r="BA77" s="66">
        <f>'Glad70-before-LQ'!BA77*BA$98</f>
        <v>17.8628095603336</v>
      </c>
      <c r="BB77" s="66">
        <f>'Glad70-before-LQ'!BB77*BB$98</f>
        <v>9.790299321507611</v>
      </c>
      <c r="BC77" s="66">
        <f>'Glad70-before-LQ'!BC77*BC$98</f>
        <v>16.804025177236</v>
      </c>
      <c r="BD77" s="66">
        <f>'Glad70-before-LQ'!BD77*BD$98</f>
        <v>409.044097965373</v>
      </c>
      <c r="BE77" s="66">
        <f>'Glad70-before-LQ'!BE77*BE$98</f>
        <v>88.93017387038979</v>
      </c>
      <c r="BF77" s="66">
        <f>'Glad70-before-LQ'!BF77*BF$98</f>
        <v>5.11621984083378</v>
      </c>
      <c r="BG77" s="66">
        <f>'Glad70-before-LQ'!BG77*BG$98</f>
        <v>15.9891771238408</v>
      </c>
      <c r="BH77" s="66">
        <f>'Glad70-before-LQ'!BH77*BH$98</f>
        <v>7.11365494225472</v>
      </c>
      <c r="BI77" s="66">
        <f>'Glad70-before-LQ'!BI77*BI$98</f>
        <v>23.6318399785114</v>
      </c>
      <c r="BJ77" s="66">
        <f>'Glad70-before-LQ'!BJ77*BJ$98</f>
        <v>0</v>
      </c>
      <c r="BK77" s="66">
        <f>'Glad70-before-LQ'!BK77*BK$98</f>
        <v>8.09973953039426</v>
      </c>
      <c r="BL77" s="66">
        <f>'Glad70-before-LQ'!BL77*BL$98</f>
        <v>19.5403621408035</v>
      </c>
      <c r="BM77" s="66">
        <f>'Glad70-before-LQ'!BM77*BM$98</f>
        <v>7.01648926657339</v>
      </c>
      <c r="BN77" s="66">
        <f>'Glad70-before-LQ'!BN77*BN$98</f>
        <v>5.70624309839381</v>
      </c>
      <c r="BO77" s="66">
        <f>'Glad70-before-LQ'!BO77*BO$98</f>
        <v>43.6548461669267</v>
      </c>
      <c r="BP77" s="66">
        <f>'Glad70-before-LQ'!BP77*BP$98</f>
        <v>11.0956560250254</v>
      </c>
      <c r="BQ77" s="66">
        <f>'Glad70-before-LQ'!BQ77*BQ$98</f>
        <v>5.01165425570031</v>
      </c>
      <c r="BR77" s="66">
        <f>'Glad70-before-LQ'!BR77*BR$98</f>
        <v>3.77783895086255</v>
      </c>
      <c r="BS77" s="66">
        <f>'Glad70-before-LQ'!BS77*BS$98</f>
        <v>5.13775439321163</v>
      </c>
      <c r="BT77" s="66">
        <f>'Glad70-before-LQ'!BT77*BT$98</f>
        <v>26.0056738194695</v>
      </c>
      <c r="BU77" s="66">
        <f>'Glad70-before-LQ'!BU77*BU$98</f>
        <v>10.7070675599558</v>
      </c>
      <c r="BV77" s="4">
        <f>SUM(D77:BU77)</f>
        <v>4124.2967697853</v>
      </c>
      <c r="BW77" s="66">
        <f>'Glad-base'!BW76*'Households'!$B$3/'Households'!$B$7</f>
        <v>0</v>
      </c>
      <c r="BX77" s="66">
        <f>'Glad-base'!BX76*'Households'!$B$3/'Households'!$B$7</f>
        <v>0</v>
      </c>
      <c r="BY77" s="66">
        <f>'Glad-base'!BY76*'Households'!$B$3/'Households'!$B$7</f>
        <v>0</v>
      </c>
      <c r="BZ77" s="66">
        <f>'Glad-base'!BZ76*'Households'!$B$3/'Households'!$B$7</f>
        <v>0</v>
      </c>
      <c r="CA77" s="66">
        <f>'Glad-base'!CA76*'Households'!$B$3/'Households'!$B$7</f>
        <v>0</v>
      </c>
      <c r="CB77" s="4">
        <v>0</v>
      </c>
      <c r="CC77" s="4">
        <v>0</v>
      </c>
      <c r="CD77" s="4">
        <f>SUM(BW77:CC77)</f>
        <v>0</v>
      </c>
      <c r="CE77" s="4">
        <f>SUM(CD77,BV77)</f>
        <v>4124.2967697853</v>
      </c>
      <c r="CF77" s="4">
        <f>CE77/CE81</f>
        <v>0.161431575380258</v>
      </c>
      <c r="CG77" s="4"/>
      <c r="CH77" s="4"/>
    </row>
    <row r="78" ht="19" customHeight="1">
      <c r="A78" t="s" s="58">
        <v>1</v>
      </c>
      <c r="B78" s="59">
        <v>73</v>
      </c>
      <c r="C78" t="s" s="76">
        <v>227</v>
      </c>
      <c r="D78" s="77">
        <f>'Glad70-before-LQ'!D78*D$98</f>
        <v>0.860410712171164</v>
      </c>
      <c r="E78" s="66">
        <f>'Glad70-before-LQ'!E78*E$98</f>
        <v>0.172253430532938</v>
      </c>
      <c r="F78" s="66">
        <f>'Glad70-before-LQ'!F78*F$98</f>
        <v>0.160974594493819</v>
      </c>
      <c r="G78" s="66">
        <f>'Glad70-before-LQ'!G78*G$98</f>
        <v>0.115128647087939</v>
      </c>
      <c r="H78" s="66">
        <f>'Glad70-before-LQ'!H78*H$98</f>
        <v>0.0433961955429515</v>
      </c>
      <c r="I78" s="66">
        <f>'Glad70-before-LQ'!I78*I$98</f>
        <v>0.203851136016911</v>
      </c>
      <c r="J78" s="66">
        <f>'Glad70-before-LQ'!J78*J$98</f>
        <v>5.27200398806465</v>
      </c>
      <c r="K78" s="69">
        <f>'Glad70-before-LQ'!K78*K$98</f>
        <v>70</v>
      </c>
      <c r="L78" s="66">
        <f>'Glad70-before-LQ'!L78*L$98</f>
        <v>0.270267408266432</v>
      </c>
      <c r="M78" s="66">
        <f>'Glad70-before-LQ'!M78*M$98</f>
        <v>0.13819515940029</v>
      </c>
      <c r="N78" s="66">
        <f>'Glad70-before-LQ'!N78*N$98</f>
        <v>0.197341148785141</v>
      </c>
      <c r="O78" s="66">
        <f>'Glad70-before-LQ'!O78*O$98</f>
        <v>0.276483236677644</v>
      </c>
      <c r="P78" s="66">
        <f>'Glad70-before-LQ'!P78*P$98</f>
        <v>0.103869538374721</v>
      </c>
      <c r="Q78" s="66">
        <f>'Glad70-before-LQ'!Q78*Q$98</f>
        <v>0.0105183222854856</v>
      </c>
      <c r="R78" s="66">
        <f>'Glad70-before-LQ'!R78*R$98</f>
        <v>0.00753620481404235</v>
      </c>
      <c r="S78" s="66">
        <f>'Glad70-before-LQ'!S78*S$98</f>
        <v>0.00405943179307508</v>
      </c>
      <c r="T78" s="66">
        <f>'Glad70-before-LQ'!T78*T$98</f>
        <v>0.965978304389434</v>
      </c>
      <c r="U78" s="66">
        <f>'Glad70-before-LQ'!U78*U$98</f>
        <v>2.49636524918744</v>
      </c>
      <c r="V78" s="66">
        <f>'Glad70-before-LQ'!V78*V$98</f>
        <v>0.0512058635000097</v>
      </c>
      <c r="W78" s="66">
        <f>'Glad70-before-LQ'!W78*W$98</f>
        <v>0.622654134521157</v>
      </c>
      <c r="X78" s="10">
        <f>'Glad70-before-LQ'!X78*X$98</f>
        <v>10</v>
      </c>
      <c r="Y78" s="66">
        <f>'Glad70-before-LQ'!Y78*Y$98</f>
        <v>0.743353288316367</v>
      </c>
      <c r="Z78" s="66">
        <f>'Glad70-before-LQ'!Z78*Z$98</f>
        <v>0.147614209794238</v>
      </c>
      <c r="AA78" s="66">
        <f>'Glad70-before-LQ'!AA78*AA$98</f>
        <v>0.0861711771522552</v>
      </c>
      <c r="AB78" s="66">
        <f>'Glad70-before-LQ'!AB78*AB$98</f>
        <v>0.00520382023817398</v>
      </c>
      <c r="AC78" s="11">
        <f>'Glad70-before-LQ'!AC78*AC$98</f>
        <v>1.88496256395777</v>
      </c>
      <c r="AD78" s="66">
        <f>'Glad70-before-LQ'!AD78*AD$98</f>
        <v>0.038731916578983</v>
      </c>
      <c r="AE78" s="66">
        <f>'Glad70-before-LQ'!AE78*AE$98</f>
        <v>0.194308858372876</v>
      </c>
      <c r="AF78" s="66">
        <f>'Glad70-before-LQ'!AF78*AF$98</f>
        <v>0.361654958458296</v>
      </c>
      <c r="AG78" s="66">
        <f>'Glad70-before-LQ'!AG78*AG$98</f>
        <v>0.509777462139288</v>
      </c>
      <c r="AH78" s="66">
        <f>'Glad70-before-LQ'!AH78*AH$98</f>
        <v>0.4174404227416</v>
      </c>
      <c r="AI78" s="66">
        <f>'Glad70-before-LQ'!AI78*AI$98</f>
        <v>2.55147970425001</v>
      </c>
      <c r="AJ78" s="66">
        <f>'Glad70-before-LQ'!AJ78*AJ$98</f>
        <v>0.381333040299283</v>
      </c>
      <c r="AK78" s="66">
        <f>'Glad70-before-LQ'!AK78*AK$98</f>
        <v>1.03053722098982</v>
      </c>
      <c r="AL78" s="66">
        <f>'Glad70-before-LQ'!AL78*AL$98</f>
        <v>1.713341967937</v>
      </c>
      <c r="AM78" s="66">
        <f>'Glad70-before-LQ'!AM78*AM$98</f>
        <v>6.27448316031027</v>
      </c>
      <c r="AN78" s="66">
        <f>'Glad70-before-LQ'!AN78*AN$98</f>
        <v>3.53397825481009</v>
      </c>
      <c r="AO78" s="66">
        <f>'Glad70-before-LQ'!AO78*AO$98</f>
        <v>-0.392073645109015</v>
      </c>
      <c r="AP78" s="66">
        <f>'Glad70-before-LQ'!AP78*AP$98</f>
        <v>1.20067598770919</v>
      </c>
      <c r="AQ78" s="66">
        <f>'Glad70-before-LQ'!AQ78*AQ$98</f>
        <v>0.264052126930394</v>
      </c>
      <c r="AR78" s="66">
        <f>'Glad70-before-LQ'!AR78*AR$98</f>
        <v>0.38849927577766</v>
      </c>
      <c r="AS78" s="66">
        <f>'Glad70-before-LQ'!AS78*AS$98</f>
        <v>0.554195121647815</v>
      </c>
      <c r="AT78" s="66">
        <f>'Glad70-before-LQ'!AT78*AT$98</f>
        <v>0.0261258490519538</v>
      </c>
      <c r="AU78" s="66">
        <f>'Glad70-before-LQ'!AU78*AU$98</f>
        <v>0.0222339740298027</v>
      </c>
      <c r="AV78" s="66">
        <f>'Glad70-before-LQ'!AV78*AV$98</f>
        <v>0.013788954621582</v>
      </c>
      <c r="AW78" s="66">
        <f>'Glad70-before-LQ'!AW78*AW$98</f>
        <v>0.00199616283331877</v>
      </c>
      <c r="AX78" s="66">
        <f>'Glad70-before-LQ'!AX78*AX$98</f>
        <v>0.446666607629869</v>
      </c>
      <c r="AY78" s="66">
        <f>'Glad70-before-LQ'!AY78*AY$98</f>
        <v>0.00246699537889001</v>
      </c>
      <c r="AZ78" s="66">
        <f>'Glad70-before-LQ'!AZ78*AZ$98</f>
        <v>2.10080720015029</v>
      </c>
      <c r="BA78" s="66">
        <f>'Glad70-before-LQ'!BA78*BA$98</f>
        <v>4.76291032509431</v>
      </c>
      <c r="BB78" s="66">
        <f>'Glad70-before-LQ'!BB78*BB$98</f>
        <v>0.183919561083167</v>
      </c>
      <c r="BC78" s="66">
        <f>'Glad70-before-LQ'!BC78*BC$98</f>
        <v>0.624342040011477</v>
      </c>
      <c r="BD78" s="66">
        <f>'Glad70-before-LQ'!BD78*BD$98</f>
        <v>5.67220067536938</v>
      </c>
      <c r="BE78" s="66">
        <f>'Glad70-before-LQ'!BE78*BE$98</f>
        <v>1.67130261225556</v>
      </c>
      <c r="BF78" s="66">
        <f>'Glad70-before-LQ'!BF78*BF$98</f>
        <v>0.0380130005317797</v>
      </c>
      <c r="BG78" s="66">
        <f>'Glad70-before-LQ'!BG78*BG$98</f>
        <v>0.339858437956575</v>
      </c>
      <c r="BH78" s="66">
        <f>'Glad70-before-LQ'!BH78*BH$98</f>
        <v>0.116351764304575</v>
      </c>
      <c r="BI78" s="66">
        <f>'Glad70-before-LQ'!BI78*BI$98</f>
        <v>0.159916386277749</v>
      </c>
      <c r="BJ78" s="66">
        <f>'Glad70-before-LQ'!BJ78*BJ$98</f>
        <v>0</v>
      </c>
      <c r="BK78" s="66">
        <f>'Glad70-before-LQ'!BK78*BK$98</f>
        <v>0.319377000259449</v>
      </c>
      <c r="BL78" s="66">
        <f>'Glad70-before-LQ'!BL78*BL$98</f>
        <v>0.201615599017079</v>
      </c>
      <c r="BM78" s="66">
        <f>'Glad70-before-LQ'!BM78*BM$98</f>
        <v>0.177844968369136</v>
      </c>
      <c r="BN78" s="66">
        <f>'Glad70-before-LQ'!BN78*BN$98</f>
        <v>0.0379662766389643</v>
      </c>
      <c r="BO78" s="66">
        <f>'Glad70-before-LQ'!BO78*BO$98</f>
        <v>0.423696050037156</v>
      </c>
      <c r="BP78" s="66">
        <f>'Glad70-before-LQ'!BP78*BP$98</f>
        <v>0.201939038086307</v>
      </c>
      <c r="BQ78" s="66">
        <f>'Glad70-before-LQ'!BQ78*BQ$98</f>
        <v>0.0107390119557417</v>
      </c>
      <c r="BR78" s="66">
        <f>'Glad70-before-LQ'!BR78*BR$98</f>
        <v>0.0952130235036924</v>
      </c>
      <c r="BS78" s="66">
        <f>'Glad70-before-LQ'!BS78*BS$98</f>
        <v>0.190408979353498</v>
      </c>
      <c r="BT78" s="66">
        <f>'Glad70-before-LQ'!BT78*BT$98</f>
        <v>0.661868330307171</v>
      </c>
      <c r="BU78" s="66">
        <f>'Glad70-before-LQ'!BU78*BU$98</f>
        <v>0.180206271220303</v>
      </c>
      <c r="BV78" s="4">
        <f>SUM(D78:BU78)</f>
        <v>132.545988694536</v>
      </c>
      <c r="BW78" s="66">
        <f>'Glad-base'!BW77*'Households'!$B$3/'Households'!$B$7</f>
        <v>206.891013424356</v>
      </c>
      <c r="BX78" s="66">
        <f>'Glad-base'!BX77*'Households'!$B$3/'Households'!$B$7</f>
        <v>0</v>
      </c>
      <c r="BY78" s="66">
        <f>'Glad-base'!BY77*'Households'!$B$3/'Households'!$B$7</f>
        <v>96.9403059983419</v>
      </c>
      <c r="BZ78" s="66">
        <f>'Glad-base'!BZ77*'Households'!$B$3/'Households'!$B$7</f>
        <v>0.752991514109166</v>
      </c>
      <c r="CA78" s="66">
        <f>'Glad-base'!CA77*'Households'!$B$3/'Households'!$B$7</f>
        <v>3.04279799255407</v>
      </c>
      <c r="CB78" s="4">
        <f>'Glad-base'!CB77/'Glad-base'!CB$81*CB$88</f>
        <v>-1.4056991098268</v>
      </c>
      <c r="CC78" s="67">
        <f>'Glad-base'!CC77/'Glad-base'!CC$81*CC$88</f>
        <v>6.38052745717564</v>
      </c>
      <c r="CD78" s="4">
        <f>SUM(BW78:CC78)</f>
        <v>312.601937276710</v>
      </c>
      <c r="CE78" s="4">
        <f>SUM(CD78,BV78)</f>
        <v>445.147925971246</v>
      </c>
      <c r="CF78" s="4"/>
      <c r="CG78" s="4"/>
      <c r="CH78" s="4"/>
    </row>
    <row r="79" ht="19" customHeight="1">
      <c r="A79" t="s" s="58">
        <v>1</v>
      </c>
      <c r="B79" s="59">
        <v>74</v>
      </c>
      <c r="C79" t="s" s="76">
        <v>228</v>
      </c>
      <c r="D79" s="77">
        <f>'Glad70-before-LQ'!D79*D$98</f>
        <v>1.31014925926423</v>
      </c>
      <c r="E79" s="66">
        <f>'Glad70-before-LQ'!E79*E$98</f>
        <v>0.0640324921730257</v>
      </c>
      <c r="F79" s="66">
        <f>'Glad70-before-LQ'!F79*F$98</f>
        <v>-0.00657053911389108</v>
      </c>
      <c r="G79" s="66">
        <f>'Glad70-before-LQ'!G79*G$98</f>
        <v>0.06316476419670621</v>
      </c>
      <c r="H79" s="66">
        <f>'Glad70-before-LQ'!H79*H$98</f>
        <v>0.0542408112854594</v>
      </c>
      <c r="I79" s="66">
        <f>'Glad70-before-LQ'!I79*I$98</f>
        <v>2.33375730492706</v>
      </c>
      <c r="J79" s="66">
        <f>'Glad70-before-LQ'!J79*J$98</f>
        <v>13.7752823507313</v>
      </c>
      <c r="K79" s="69">
        <f>'Glad70-before-LQ'!K79*K$98</f>
        <v>210</v>
      </c>
      <c r="L79" s="66">
        <f>'Glad70-before-LQ'!L79*L$98</f>
        <v>1.11550198092447</v>
      </c>
      <c r="M79" s="66">
        <f>'Glad70-before-LQ'!M79*M$98</f>
        <v>0.8586354295010999</v>
      </c>
      <c r="N79" s="66">
        <f>'Glad70-before-LQ'!N79*N$98</f>
        <v>0.352517220356186</v>
      </c>
      <c r="O79" s="66">
        <f>'Glad70-before-LQ'!O79*O$98</f>
        <v>0.121443496524652</v>
      </c>
      <c r="P79" s="66">
        <f>'Glad70-before-LQ'!P79*P$98</f>
        <v>0.07976127918324449</v>
      </c>
      <c r="Q79" s="66">
        <f>'Glad70-before-LQ'!Q79*Q$98</f>
        <v>0.0440146276522582</v>
      </c>
      <c r="R79" s="66">
        <f>'Glad70-before-LQ'!R79*R$98</f>
        <v>0.0803699916181405</v>
      </c>
      <c r="S79" s="66">
        <f>'Glad70-before-LQ'!S79*S$98</f>
        <v>0.0452132531679349</v>
      </c>
      <c r="T79" s="66">
        <f>'Glad70-before-LQ'!T79*T$98</f>
        <v>0.163682828487456</v>
      </c>
      <c r="U79" s="66">
        <f>'Glad70-before-LQ'!U79*U$98</f>
        <v>4.04693463515585</v>
      </c>
      <c r="V79" s="66">
        <f>'Glad70-before-LQ'!V79*V$98</f>
        <v>0.180533124553716</v>
      </c>
      <c r="W79" s="66">
        <f>'Glad70-before-LQ'!W79*W$98</f>
        <v>3.28085480619145</v>
      </c>
      <c r="X79" s="10">
        <f>'Glad70-before-LQ'!X79*X$98-X97</f>
        <v>-16.65</v>
      </c>
      <c r="Y79" s="66">
        <f>'Glad70-before-LQ'!Y79*Y$98+Y97/2</f>
        <v>38.9746549605489</v>
      </c>
      <c r="Z79" s="66">
        <f>'Glad70-before-LQ'!Z79*Z$98+Z97/2</f>
        <v>20.3717129730303</v>
      </c>
      <c r="AA79" s="66">
        <f>'Glad70-before-LQ'!AA79*AA$98+AA97/2</f>
        <v>20.7534415394291</v>
      </c>
      <c r="AB79" s="66">
        <f>'Glad70-before-LQ'!AB79*AB$98</f>
        <v>0.0368742538888821</v>
      </c>
      <c r="AC79" s="11">
        <f>'Glad70-before-LQ'!AC79*AC$98</f>
        <v>21.2477853315254</v>
      </c>
      <c r="AD79" s="66">
        <f>'Glad70-before-LQ'!AD79*AD$98</f>
        <v>1.11173506037627</v>
      </c>
      <c r="AE79" s="66">
        <f>'Glad70-before-LQ'!AE79*AE$98</f>
        <v>1.32831235295354</v>
      </c>
      <c r="AF79" s="66">
        <f>'Glad70-before-LQ'!AF79*AF$98</f>
        <v>1.24936360411349</v>
      </c>
      <c r="AG79" s="66">
        <f>'Glad70-before-LQ'!AG79*AG$98</f>
        <v>1.59982379328026</v>
      </c>
      <c r="AH79" s="66">
        <f>'Glad70-before-LQ'!AH79*AH$98</f>
        <v>1.679817859472</v>
      </c>
      <c r="AI79" s="66">
        <f>'Glad70-before-LQ'!AI79*AI$98</f>
        <v>5.5774469751641</v>
      </c>
      <c r="AJ79" s="66">
        <f>'Glad70-before-LQ'!AJ79*AJ$98</f>
        <v>5.50779740883298</v>
      </c>
      <c r="AK79" s="66">
        <f>'Glad70-before-LQ'!AK79*AK$98</f>
        <v>10.0202586449943</v>
      </c>
      <c r="AL79" s="66">
        <f>'Glad70-before-LQ'!AL79*AL$98</f>
        <v>2.92910356134039</v>
      </c>
      <c r="AM79" s="66">
        <f>'Glad70-before-LQ'!AM79*AM$98</f>
        <v>4.37753341673161</v>
      </c>
      <c r="AN79" s="66">
        <f>'Glad70-before-LQ'!AN79*AN$98</f>
        <v>7.31243213984393</v>
      </c>
      <c r="AO79" s="66">
        <f>'Glad70-before-LQ'!AO79*AO$98</f>
        <v>1.13850300062402</v>
      </c>
      <c r="AP79" s="66">
        <f>'Glad70-before-LQ'!AP79*AP$98</f>
        <v>1.98782179349597</v>
      </c>
      <c r="AQ79" s="66">
        <f>'Glad70-before-LQ'!AQ79*AQ$98</f>
        <v>0.481110494109694</v>
      </c>
      <c r="AR79" s="66">
        <f>'Glad70-before-LQ'!AR79*AR$98</f>
        <v>0.551599639153282</v>
      </c>
      <c r="AS79" s="66">
        <f>'Glad70-before-LQ'!AS79*AS$98</f>
        <v>10.3667965589829</v>
      </c>
      <c r="AT79" s="66">
        <f>'Glad70-before-LQ'!AT79*AT$98</f>
        <v>0.167767838006285</v>
      </c>
      <c r="AU79" s="66">
        <f>'Glad70-before-LQ'!AU79*AU$98</f>
        <v>0.167420926783275</v>
      </c>
      <c r="AV79" s="66">
        <f>'Glad70-before-LQ'!AV79*AV$98</f>
        <v>0.133575182003916</v>
      </c>
      <c r="AW79" s="66">
        <f>'Glad70-before-LQ'!AW79*AW$98</f>
        <v>0.056767988501487</v>
      </c>
      <c r="AX79" s="66">
        <f>'Glad70-before-LQ'!AX79*AX$98</f>
        <v>0.156609378351228</v>
      </c>
      <c r="AY79" s="66">
        <f>'Glad70-before-LQ'!AY79*AY$98</f>
        <v>0.0562259303407028</v>
      </c>
      <c r="AZ79" s="66">
        <f>'Glad70-before-LQ'!AZ79*AZ$98</f>
        <v>3.98177332156279</v>
      </c>
      <c r="BA79" s="66">
        <f>'Glad70-before-LQ'!BA79*BA$98</f>
        <v>2.71401941526446</v>
      </c>
      <c r="BB79" s="66">
        <f>'Glad70-before-LQ'!BB79*BB$98</f>
        <v>0.777623705584943</v>
      </c>
      <c r="BC79" s="66">
        <f>'Glad70-before-LQ'!BC79*BC$98</f>
        <v>1.91924145425283</v>
      </c>
      <c r="BD79" s="66">
        <f>'Glad70-before-LQ'!BD79*BD$98</f>
        <v>46.7819400722939</v>
      </c>
      <c r="BE79" s="66">
        <f>'Glad70-before-LQ'!BE79*BE$98</f>
        <v>10.9293176179412</v>
      </c>
      <c r="BF79" s="66">
        <f>'Glad70-before-LQ'!BF79*BF$98</f>
        <v>0.605799676053982</v>
      </c>
      <c r="BG79" s="66">
        <f>'Glad70-before-LQ'!BG79*BG$98</f>
        <v>6.75422339146807</v>
      </c>
      <c r="BH79" s="66">
        <f>'Glad70-before-LQ'!BH79*BH$98</f>
        <v>0.63744165240647</v>
      </c>
      <c r="BI79" s="66">
        <f>'Glad70-before-LQ'!BI79*BI$98</f>
        <v>3.3275221350589</v>
      </c>
      <c r="BJ79" s="66">
        <f>'Glad70-before-LQ'!BJ79*BJ$98</f>
        <v>0</v>
      </c>
      <c r="BK79" s="66">
        <f>'Glad70-before-LQ'!BK79*BK$98</f>
        <v>2.20706238865417</v>
      </c>
      <c r="BL79" s="66">
        <f>'Glad70-before-LQ'!BL79*BL$98</f>
        <v>2.55638794043275</v>
      </c>
      <c r="BM79" s="66">
        <f>'Glad70-before-LQ'!BM79*BM$98</f>
        <v>1.05404118580013</v>
      </c>
      <c r="BN79" s="66">
        <f>'Glad70-before-LQ'!BN79*BN$98</f>
        <v>0.0255885340735147</v>
      </c>
      <c r="BO79" s="66">
        <f>'Glad70-before-LQ'!BO79*BO$98</f>
        <v>4.49324789551071</v>
      </c>
      <c r="BP79" s="66">
        <f>'Glad70-before-LQ'!BP79*BP$98</f>
        <v>2.53859482320634</v>
      </c>
      <c r="BQ79" s="66">
        <f>'Glad70-before-LQ'!BQ79*BQ$98</f>
        <v>-0.582482255265513</v>
      </c>
      <c r="BR79" s="66">
        <f>'Glad70-before-LQ'!BR79*BR$98</f>
        <v>0.627306097103939</v>
      </c>
      <c r="BS79" s="66">
        <f>'Glad70-before-LQ'!BS79*BS$98</f>
        <v>0.462426265098562</v>
      </c>
      <c r="BT79" s="66">
        <f>'Glad70-before-LQ'!BT79*BT$98</f>
        <v>2.97224583758081</v>
      </c>
      <c r="BU79" s="66">
        <f>'Glad70-before-LQ'!BU79*BU$98</f>
        <v>2.53596722107682</v>
      </c>
      <c r="BV79" s="4">
        <f>SUM(D79:BU79)</f>
        <v>477.975100097818</v>
      </c>
      <c r="BW79" s="66">
        <f>'Glad-base'!BW78*'Households'!$B$3/'Households'!$B$7</f>
        <v>0</v>
      </c>
      <c r="BX79" s="66">
        <f>'Glad-base'!BX78*'Households'!$B$3/'Households'!$B$7</f>
        <v>0</v>
      </c>
      <c r="BY79" s="66">
        <f>'Glad-base'!BY78*'Households'!$B$3/'Households'!$B$7</f>
        <v>0</v>
      </c>
      <c r="BZ79" s="66">
        <f>'Glad-base'!BZ78*'Households'!$B$3/'Households'!$B$7</f>
        <v>0</v>
      </c>
      <c r="CA79" s="66">
        <f>'Glad-base'!CA78*'Households'!$B$3/'Households'!$B$7</f>
        <v>0</v>
      </c>
      <c r="CB79" s="4">
        <v>0</v>
      </c>
      <c r="CC79" s="4">
        <v>0</v>
      </c>
      <c r="CD79" s="4">
        <f>SUM(BW79:CC79)</f>
        <v>0</v>
      </c>
      <c r="CE79" s="4">
        <f>SUM(CD79,BV79)</f>
        <v>477.975100097818</v>
      </c>
      <c r="CF79" s="4">
        <f>CE79/CE81</f>
        <v>0.0187087102864676</v>
      </c>
      <c r="CG79" s="4"/>
      <c r="CH79" s="4"/>
    </row>
    <row r="80" ht="19" customHeight="1">
      <c r="A80" t="s" s="58">
        <v>1</v>
      </c>
      <c r="B80" s="59">
        <v>75</v>
      </c>
      <c r="C80" t="s" s="76">
        <v>85</v>
      </c>
      <c r="D80" s="77">
        <f>SUM('Glad-imports'!D5:D74)*D98</f>
        <v>19.0796322367385</v>
      </c>
      <c r="E80" s="66">
        <f>SUM('Glad-imports'!E5:E74)*E98</f>
        <v>0.718648939717068</v>
      </c>
      <c r="F80" s="66">
        <f>SUM('Glad-imports'!F5:F74)*F98</f>
        <v>1.31880062849797</v>
      </c>
      <c r="G80" s="66">
        <f>SUM('Glad-imports'!G5:G74)*G98</f>
        <v>0.6065311437793069</v>
      </c>
      <c r="H80" s="66">
        <f>SUM('Glad-imports'!H5:H74)*H98</f>
        <v>1.19743505035219</v>
      </c>
      <c r="I80" s="66">
        <f>SUM('Glad-imports'!I5:I74)*I98</f>
        <v>15.1042755957511</v>
      </c>
      <c r="J80" s="66">
        <f>SUM('Glad-imports'!J5:J74)*J98</f>
        <v>233.612441607028</v>
      </c>
      <c r="K80" s="69">
        <f>25+K102</f>
        <v>755</v>
      </c>
      <c r="L80" s="66">
        <f>SUM('Glad-imports'!L5:L74)*L98</f>
        <v>2.56871798667974</v>
      </c>
      <c r="M80" s="66">
        <f>SUM('Glad-imports'!M5:M74)*M98</f>
        <v>2.40701364579117</v>
      </c>
      <c r="N80" s="66">
        <v>85</v>
      </c>
      <c r="O80" s="66">
        <v>25</v>
      </c>
      <c r="P80" s="66">
        <f>SUM('Glad-imports'!P5:P74)*P98</f>
        <v>1.4776616126086</v>
      </c>
      <c r="Q80" s="66">
        <f>SUM('Glad-imports'!Q5:Q74)*Q98</f>
        <v>0.770879961149698</v>
      </c>
      <c r="R80" s="66">
        <f>SUM('Glad-imports'!R5:R74)*R98</f>
        <v>1.36446806010961</v>
      </c>
      <c r="S80" s="66">
        <f>SUM('Glad-imports'!S5:S74)*S98</f>
        <v>0.428955531141419</v>
      </c>
      <c r="T80" s="66">
        <v>211</v>
      </c>
      <c r="U80" s="66">
        <f>SUM('Glad-imports'!U5:U74)*U98</f>
        <v>46.3398985222642</v>
      </c>
      <c r="V80" s="66">
        <f>SUM('Glad-imports'!V5:V74)*V98</f>
        <v>1.77789503803688</v>
      </c>
      <c r="W80" s="66">
        <f>SUM('Glad-imports'!W5:W74)*W98</f>
        <v>18.6789780860913</v>
      </c>
      <c r="X80" s="10">
        <v>31</v>
      </c>
      <c r="Y80" s="66">
        <f>SUM('Glad-imports'!Y5:Y74)*Y98+Y97</f>
        <v>84.41813872210101</v>
      </c>
      <c r="Z80" s="66">
        <f>SUM('Glad-imports'!Z5:Z74)*Z98+Z97</f>
        <v>43.6485345505261</v>
      </c>
      <c r="AA80" s="66">
        <f>SUM('Glad-imports'!AA5:AA74)*AA98+AA97</f>
        <v>43.6650906083585</v>
      </c>
      <c r="AB80" s="66">
        <f>SUM('Glad-imports'!AB5:AB74)*AB98</f>
        <v>0.410023106285047</v>
      </c>
      <c r="AC80" s="11">
        <f>SUM('Glad-imports'!AC5:AC74)*AC98</f>
        <v>25.3069067325494</v>
      </c>
      <c r="AD80" s="66">
        <f>SUM('Glad-imports'!AD5:AD74)*AD98</f>
        <v>3.09263152283228</v>
      </c>
      <c r="AE80" s="66">
        <f>SUM('Glad-imports'!AE5:AE74)*AE98</f>
        <v>6.23189795384716</v>
      </c>
      <c r="AF80" s="66">
        <f>SUM('Glad-imports'!AF5:AF74)*AF98</f>
        <v>18.8318558910193</v>
      </c>
      <c r="AG80" s="66">
        <f>SUM('Glad-imports'!AG5:AG74)*AG98</f>
        <v>35.1612828054385</v>
      </c>
      <c r="AH80" s="66">
        <f>SUM('Glad-imports'!AH5:AH74)*AH98</f>
        <v>15.2820299704895</v>
      </c>
      <c r="AI80" s="66">
        <v>27</v>
      </c>
      <c r="AJ80" s="66">
        <f>SUM('Glad-imports'!AJ5:AJ74)*AJ98</f>
        <v>33.7741598761747</v>
      </c>
      <c r="AK80" s="66">
        <f>SUM('Glad-imports'!AK5:AK74)*AK98</f>
        <v>44.3949153962768</v>
      </c>
      <c r="AL80" s="66">
        <f>SUM('Glad-imports'!AL5:AL74)*AL98</f>
        <v>14.4270998937638</v>
      </c>
      <c r="AM80" s="66">
        <f>SUM('Glad-imports'!AM5:AM74)*AM98</f>
        <v>44.2330027192443</v>
      </c>
      <c r="AN80" s="66">
        <f>SUM('Glad-imports'!AN5:AN74)*AN98</f>
        <v>18.2826531531299</v>
      </c>
      <c r="AO80" s="66">
        <f>SUM('Glad-imports'!AO5:AO74)*AO98</f>
        <v>14.2953143498428</v>
      </c>
      <c r="AP80" s="66">
        <f>SUM('Glad-imports'!AP5:AP74)*AP98</f>
        <v>20.2282814584001</v>
      </c>
      <c r="AQ80" s="66">
        <f>SUM('Glad-imports'!AQ5:AQ74)*AQ98</f>
        <v>4.64202206499478</v>
      </c>
      <c r="AR80" s="66">
        <f>SUM('Glad-imports'!AR5:AR74)*AR98</f>
        <v>3.96820355575672</v>
      </c>
      <c r="AS80" s="66">
        <f>SUM('Glad-imports'!AS5:AS74)*AS98</f>
        <v>70.6389130645298</v>
      </c>
      <c r="AT80" s="66">
        <f>SUM('Glad-imports'!AT5:AT74)*AT98</f>
        <v>1.88610372550052</v>
      </c>
      <c r="AU80" s="66">
        <f>SUM('Glad-imports'!AU5:AU74)*AU98</f>
        <v>2.98495481625437</v>
      </c>
      <c r="AV80" s="66">
        <f>SUM('Glad-imports'!AV5:AV74)*AV98</f>
        <v>2.65131184490584</v>
      </c>
      <c r="AW80" s="66">
        <f>SUM('Glad-imports'!AW5:AW74)*AW98</f>
        <v>2.08021436301891</v>
      </c>
      <c r="AX80" s="66">
        <f>SUM('Glad-imports'!AX5:AX74)*AX98</f>
        <v>15.1283649122907</v>
      </c>
      <c r="AY80" s="66">
        <f>SUM('Glad-imports'!AY5:AY74)*AY98</f>
        <v>0.393286486368488</v>
      </c>
      <c r="AZ80" s="66">
        <f>SUM('Glad-imports'!AZ5:AZ74)*AZ98</f>
        <v>18.5407204405926</v>
      </c>
      <c r="BA80" s="66">
        <f>SUM('Glad-imports'!BA5:BA74)*BA98</f>
        <v>48.6215964428654</v>
      </c>
      <c r="BB80" s="66">
        <f>SUM('Glad-imports'!BB5:BB74)*BB98</f>
        <v>6.01210774527984</v>
      </c>
      <c r="BC80" s="66">
        <f>SUM('Glad-imports'!BC5:BC74)*BC98</f>
        <v>24.0088964313148</v>
      </c>
      <c r="BD80" s="66">
        <f>SUM('Glad-imports'!BD5:BD74)*BD98</f>
        <v>83.08079709293629</v>
      </c>
      <c r="BE80" s="66">
        <f>SUM('Glad-imports'!BE5:BE74)*BE98</f>
        <v>69.1783674467307</v>
      </c>
      <c r="BF80" s="66">
        <f>SUM('Glad-imports'!BF5:BF74)*BF98</f>
        <v>4.43090306227379</v>
      </c>
      <c r="BG80" s="66">
        <f>SUM('Glad-imports'!BG5:BG74)*BG98</f>
        <v>27.4323799302997</v>
      </c>
      <c r="BH80" s="66">
        <f>SUM('Glad-imports'!BH5:BH74)*BH98</f>
        <v>5.48153346464141</v>
      </c>
      <c r="BI80" s="66">
        <f>SUM('Glad-imports'!BI5:BI74)*BI98</f>
        <v>31.1014559718633</v>
      </c>
      <c r="BJ80" s="66">
        <f>SUM('Glad-imports'!BJ5:BJ74)*BJ98</f>
        <v>0</v>
      </c>
      <c r="BK80" s="66">
        <f>SUM('Glad-imports'!BK5:BK74)*BK98</f>
        <v>9.74745992725865</v>
      </c>
      <c r="BL80" s="66">
        <f>SUM('Glad-imports'!BL5:BL74)*BL98</f>
        <v>22.8336400842681</v>
      </c>
      <c r="BM80" s="66">
        <f>SUM('Glad-imports'!BM5:BM74)*BM98</f>
        <v>13.0552602556142</v>
      </c>
      <c r="BN80" s="66">
        <f>SUM('Glad-imports'!BN5:BN74)*BN98</f>
        <v>3.61146532798303</v>
      </c>
      <c r="BO80" s="66">
        <f>SUM('Glad-imports'!BO5:BO74)*BO98</f>
        <v>33.3410104977107</v>
      </c>
      <c r="BP80" s="66">
        <f>SUM('Glad-imports'!BP5:BP74)*BP98</f>
        <v>13.659597759479</v>
      </c>
      <c r="BQ80" s="66">
        <f>SUM('Glad-imports'!BQ5:BQ74)*BQ98</f>
        <v>2.84490192727515</v>
      </c>
      <c r="BR80" s="66">
        <f>SUM('Glad-imports'!BR5:BR74)*BR98</f>
        <v>7.68302150467407</v>
      </c>
      <c r="BS80" s="66">
        <f>SUM('Glad-imports'!BS5:BS74)*BS98</f>
        <v>5.66699629961746</v>
      </c>
      <c r="BT80" s="66">
        <f>SUM('Glad-imports'!BT5:BT74)*BT98</f>
        <v>15.7632394206662</v>
      </c>
      <c r="BU80" s="66">
        <f>SUM('Glad-imports'!BU5:BU74)*BU98</f>
        <v>9.029185583454399</v>
      </c>
      <c r="BV80" s="4">
        <f>SUM(D80:BU80)</f>
        <v>2506.633963806430</v>
      </c>
      <c r="BW80" s="66">
        <f>'Glad-base'!BW79*'Households'!$B$3/'Households'!$B$7</f>
        <v>350.446408542853</v>
      </c>
      <c r="BX80" s="66">
        <f>'Glad-base'!BX79*'Households'!$B$3/'Households'!$B$7</f>
        <v>16.4174875541092</v>
      </c>
      <c r="BY80" s="66">
        <f>'Glad-base'!BY79*'Households'!$B$3/'Households'!$B$7</f>
        <v>143.115889336777</v>
      </c>
      <c r="BZ80" s="66">
        <f>'Glad-base'!BZ79*'Households'!$B$3/'Households'!$B$7</f>
        <v>10.9935417594439</v>
      </c>
      <c r="CA80" s="66">
        <f>'Glad-base'!CA79*'Households'!$B$3/'Households'!$B$7</f>
        <v>32.0572196438311</v>
      </c>
      <c r="CB80" s="4">
        <f>'Glad-base'!CB79/'Glad-base'!CB$81*CB$88</f>
        <v>40.460663767554</v>
      </c>
      <c r="CC80" s="67">
        <f>'Glad-base'!CC79/'Glad-base'!CC$81*CC$88</f>
        <v>227.420497998475</v>
      </c>
      <c r="CD80" s="4">
        <f>SUM(BW80:CC80)</f>
        <v>820.9117086030431</v>
      </c>
      <c r="CE80" s="4">
        <f>SUM(CD80,BV80)</f>
        <v>3327.545672409470</v>
      </c>
      <c r="CF80" s="4"/>
      <c r="CG80" s="4"/>
      <c r="CH80" s="4"/>
    </row>
    <row r="81" ht="19" customHeight="1">
      <c r="A81" t="s" s="79">
        <v>1</v>
      </c>
      <c r="B81" s="80"/>
      <c r="C81" s="81"/>
      <c r="D81" s="82">
        <f>SUM(D76,D77,D79)/SUM(D75,D76,D77,D79)</f>
        <v>0.618017985236061</v>
      </c>
      <c r="E81" s="83">
        <f>SUM(E76,E77,E79)/SUM(E75,E76,E77,E79)</f>
        <v>0.557633473230886</v>
      </c>
      <c r="F81" s="83">
        <f>SUM(F76,F77,F79)/SUM(F75,F76,F77,F79)</f>
        <v>0.750653204445358</v>
      </c>
      <c r="G81" s="83">
        <f>SUM(G76,G77,G79)/SUM(G75,G76,G77,G79)</f>
        <v>0.679834551995375</v>
      </c>
      <c r="H81" s="83">
        <f>SUM(H76,H77,H79)/SUM(H75,H76,H77,H79)</f>
        <v>0.439158721257606</v>
      </c>
      <c r="I81" s="83">
        <f>SUM(I76,I77,I79)/SUM(I75,I76,I77,I79)</f>
        <v>0.705459231100407</v>
      </c>
      <c r="J81" s="83">
        <f>SUM(J76,J77,J79)/SUM(J75,J76,J77,J79)</f>
        <v>0.708214143610006</v>
      </c>
      <c r="K81" s="83">
        <f>SUM(K76,K77,K79)/SUM(K75,K76,K77,K79)</f>
        <v>0.503580644785574</v>
      </c>
      <c r="L81" s="83">
        <f>SUM(L76,L77,L79)/SUM(L75,L76,L77,L79)</f>
        <v>0.577253052282874</v>
      </c>
      <c r="M81" s="83">
        <f>SUM(M76,M77,M79)/SUM(M75,M76,M77,M79)</f>
        <v>0.568181442735022</v>
      </c>
      <c r="N81" s="83">
        <f>SUM(N76,N77,N79)/SUM(N75,N76,N77,N79)</f>
        <v>0.370106124879085</v>
      </c>
      <c r="O81" s="83">
        <f>SUM(O76,O77,O79)/SUM(O75,O76,O77,O79)</f>
        <v>0.437953380253402</v>
      </c>
      <c r="P81" s="83">
        <f>SUM(P76,P77,P79)/SUM(P75,P76,P77,P79)</f>
        <v>0.586953960284437</v>
      </c>
      <c r="Q81" s="83">
        <f>SUM(Q76,Q77,Q79)/SUM(Q75,Q76,Q77,Q79)</f>
        <v>0.430739501566677</v>
      </c>
      <c r="R81" s="83">
        <f>SUM(R76,R77,R79)/SUM(R75,R76,R77,R79)</f>
        <v>0.406711674719385</v>
      </c>
      <c r="S81" s="83">
        <f>SUM(S76,S77,S79)/SUM(S75,S76,S77,S79)</f>
        <v>0.6076494044166481</v>
      </c>
      <c r="T81" s="83">
        <f>SUM(T76,T77,T79)/SUM(T75,T76,T77,T79)</f>
        <v>0.520716661709407</v>
      </c>
      <c r="U81" s="83">
        <f>SUM(U76,U77,U79)/SUM(U75,U76,U77,U79)</f>
        <v>0.461157760033179</v>
      </c>
      <c r="V81" s="83">
        <f>SUM(V76,V77,V79)/SUM(V75,V76,V77,V79)</f>
        <v>0.492737502449182</v>
      </c>
      <c r="W81" s="83">
        <f>SUM(W76,W77,W79)/SUM(W75,W76,W77,W79)</f>
        <v>0.399535419655829</v>
      </c>
      <c r="X81" s="83">
        <f>SUM(X76,X77,X79)/SUM(X75,X76,X77,X79)</f>
        <v>0.0958346410458661</v>
      </c>
      <c r="Y81" s="83">
        <f>SUM(Y76,Y77,Y79)/SUM(Y75,Y76,Y77,Y79)</f>
        <v>0.575702118164871</v>
      </c>
      <c r="Z81" s="83">
        <f>SUM(Z76,Z77,Z79)/SUM(Z75,Z76,Z77,Z79)</f>
        <v>0.606396613757771</v>
      </c>
      <c r="AA81" s="83">
        <f>SUM(AA76,AA77,AA79)/SUM(AA75,AA76,AA77,AA79)</f>
        <v>0.651128956222831</v>
      </c>
      <c r="AB81" s="83">
        <f>SUM(AB76,AB77,AB79)/SUM(AB75,AB76,AB77,AB79)</f>
        <v>0.115084521742519</v>
      </c>
      <c r="AC81" s="83">
        <f>SUM(AC76,AC77,AC79)/SUM(AC75,AC76,AC77,AC79)</f>
        <v>0.306081035308032</v>
      </c>
      <c r="AD81" s="83">
        <f>SUM(AD76,AD77,AD79)/SUM(AD75,AD76,AD77,AD79)</f>
        <v>0.418912427905176</v>
      </c>
      <c r="AE81" s="83">
        <f>SUM(AE76,AE77,AE79)/SUM(AE75,AE76,AE77,AE79)</f>
        <v>0.712562275167708</v>
      </c>
      <c r="AF81" s="83">
        <f>SUM(AF76,AF77,AF79)/SUM(AF75,AF76,AF77,AF79)</f>
        <v>0.375986097465896</v>
      </c>
      <c r="AG81" s="83">
        <f>SUM(AG76,AG77,AG79)/SUM(AG75,AG76,AG77,AG79)</f>
        <v>0.262392378043471</v>
      </c>
      <c r="AH81" s="83">
        <f>SUM(AH76,AH77,AH79)/SUM(AH75,AH76,AH77,AH79)</f>
        <v>0.475365396476358</v>
      </c>
      <c r="AI81" s="83">
        <f>SUM(AI76,AI77,AI79)/SUM(AI75,AI76,AI77,AI79)</f>
        <v>0.425063367266738</v>
      </c>
      <c r="AJ81" s="83">
        <f>SUM(AJ76,AJ77,AJ79)/SUM(AJ75,AJ76,AJ77,AJ79)</f>
        <v>0.612590929135898</v>
      </c>
      <c r="AK81" s="83">
        <f>SUM(AK76,AK77,AK79)/SUM(AK75,AK76,AK77,AK79)</f>
        <v>0.698313388394536</v>
      </c>
      <c r="AL81" s="83">
        <f>SUM(AL76,AL77,AL79)/SUM(AL75,AL76,AL77,AL79)</f>
        <v>0.652822959466882</v>
      </c>
      <c r="AM81" s="83">
        <f>SUM(AM76,AM77,AM79)/SUM(AM75,AM76,AM77,AM79)</f>
        <v>0.6508657320421209</v>
      </c>
      <c r="AN81" s="83">
        <f>SUM(AN76,AN77,AN79)/SUM(AN75,AN76,AN77,AN79)</f>
        <v>0.538389226022072</v>
      </c>
      <c r="AO81" s="83">
        <f>SUM(AO76,AO77,AO79)/SUM(AO75,AO76,AO77,AO79)</f>
        <v>0.531533554175919</v>
      </c>
      <c r="AP81" s="83">
        <f>SUM(AP76,AP77,AP79)/SUM(AP75,AP76,AP77,AP79)</f>
        <v>0.56114550271803</v>
      </c>
      <c r="AQ81" s="83">
        <f>SUM(AQ76,AQ77,AQ79)/SUM(AQ75,AQ76,AQ77,AQ79)</f>
        <v>0.470445699905963</v>
      </c>
      <c r="AR81" s="83">
        <f>SUM(AR76,AR77,AR79)/SUM(AR75,AR76,AR77,AR79)</f>
        <v>0.492411633005915</v>
      </c>
      <c r="AS81" s="83">
        <f>SUM(AS76,AS77,AS79)/SUM(AS75,AS76,AS77,AS79)</f>
        <v>0.597361003871491</v>
      </c>
      <c r="AT81" s="83">
        <f>SUM(AT76,AT77,AT79)/SUM(AT75,AT76,AT77,AT79)</f>
        <v>0.773425533893946</v>
      </c>
      <c r="AU81" s="83">
        <f>SUM(AU76,AU77,AU79)/SUM(AU75,AU76,AU77,AU79)</f>
        <v>0.567992032278809</v>
      </c>
      <c r="AV81" s="83">
        <f>SUM(AV76,AV77,AV79)/SUM(AV75,AV76,AV77,AV79)</f>
        <v>0.713088471189783</v>
      </c>
      <c r="AW81" s="83">
        <f>SUM(AW76,AW77,AW79)/SUM(AW75,AW76,AW77,AW79)</f>
        <v>0.671728415493745</v>
      </c>
      <c r="AX81" s="83">
        <f>SUM(AX76,AX77,AX79)/SUM(AX75,AX76,AX77,AX79)</f>
        <v>0.537179587931905</v>
      </c>
      <c r="AY81" s="83">
        <f>SUM(AY76,AY77,AY79)/SUM(AY75,AY76,AY77,AY79)</f>
        <v>0.806477206653763</v>
      </c>
      <c r="AZ81" s="83">
        <f>SUM(AZ76,AZ77,AZ79)/SUM(AZ75,AZ76,AZ77,AZ79)</f>
        <v>0.904975415115153</v>
      </c>
      <c r="BA81" s="83">
        <f>SUM(BA76,BA77,BA79)/SUM(BA75,BA76,BA77,BA79)</f>
        <v>0.48126621210001</v>
      </c>
      <c r="BB81" s="83">
        <f>SUM(BB76,BB77,BB79)/SUM(BB75,BB76,BB77,BB79)</f>
        <v>0.629229956753048</v>
      </c>
      <c r="BC81" s="83">
        <f>SUM(BC76,BC77,BC79)/SUM(BC75,BC76,BC77,BC79)</f>
        <v>0.426930681763618</v>
      </c>
      <c r="BD81" s="83">
        <f>SUM(BD76,BD77,BD79)/SUM(BD75,BD76,BD77,BD79)</f>
        <v>0.793541230208834</v>
      </c>
      <c r="BE81" s="83">
        <f>SUM(BE76,BE77,BE79)/SUM(BE75,BE76,BE77,BE79)</f>
        <v>0.581175649765215</v>
      </c>
      <c r="BF81" s="83">
        <f>SUM(BF76,BF77,BF79)/SUM(BF75,BF76,BF77,BF79)</f>
        <v>0.651801570765291</v>
      </c>
      <c r="BG81" s="83">
        <f>SUM(BG76,BG77,BG79)/SUM(BG75,BG76,BG77,BG79)</f>
        <v>0.710254189333299</v>
      </c>
      <c r="BH81" s="83">
        <f>SUM(BH76,BH77,BH79)/SUM(BH75,BH76,BH77,BH79)</f>
        <v>0.576270785226748</v>
      </c>
      <c r="BI81" s="83">
        <f>SUM(BI76,BI77,BI79)/SUM(BI75,BI76,BI77,BI79)</f>
        <v>0.721088641647318</v>
      </c>
      <c r="BJ81" s="83"/>
      <c r="BK81" s="83">
        <f>SUM(BK76,BK77,BK79)/SUM(BK75,BK76,BK77,BK79)</f>
        <v>0.766854570816096</v>
      </c>
      <c r="BL81" s="83">
        <f>SUM(BL76,BL77,BL79)/SUM(BL75,BL76,BL77,BL79)</f>
        <v>0.844755285530162</v>
      </c>
      <c r="BM81" s="83">
        <f>SUM(BM76,BM77,BM79)/SUM(BM75,BM76,BM77,BM79)</f>
        <v>0.764936304826816</v>
      </c>
      <c r="BN81" s="83">
        <f>SUM(BN76,BN77,BN79)/SUM(BN75,BN76,BN77,BN79)</f>
        <v>0.68003568825535</v>
      </c>
      <c r="BO81" s="83">
        <f>SUM(BO76,BO77,BO79)/SUM(BO75,BO76,BO77,BO79)</f>
        <v>0.748468666621156</v>
      </c>
      <c r="BP81" s="83">
        <f>SUM(BP76,BP77,BP79)/SUM(BP75,BP76,BP77,BP79)</f>
        <v>0.85755751447476</v>
      </c>
      <c r="BQ81" s="83">
        <f>SUM(BQ76,BQ77,BQ79)/SUM(BQ75,BQ76,BQ77,BQ79)</f>
        <v>0.62841375232255</v>
      </c>
      <c r="BR81" s="83">
        <f>SUM(BR76,BR77,BR79)/SUM(BR75,BR76,BR77,BR79)</f>
        <v>0.5110388159828581</v>
      </c>
      <c r="BS81" s="83">
        <f>SUM(BS76,BS77,BS79)/SUM(BS75,BS76,BS77,BS79)</f>
        <v>0.493652592939324</v>
      </c>
      <c r="BT81" s="83">
        <v>0.299778330880949</v>
      </c>
      <c r="BU81" s="83">
        <f>SUM(BU76,BU77,BU79)/SUM(BU75,BU76,BU77,BU79)</f>
        <v>0.746050644603605</v>
      </c>
      <c r="BV81" s="70">
        <f>(SUM(BV76,BV77,BV79)+BV75+BV78)+BV80</f>
        <v>17079.8866375543</v>
      </c>
      <c r="BW81" s="70">
        <f>BV81-CE75</f>
        <v>-331.1636527538</v>
      </c>
      <c r="BX81" s="4"/>
      <c r="BY81" s="4"/>
      <c r="BZ81" s="4"/>
      <c r="CA81" s="4"/>
      <c r="CB81" s="4"/>
      <c r="CC81" s="4"/>
      <c r="CD81" s="4"/>
      <c r="CE81" s="4">
        <f>CE75+CE76+CE77+CE79</f>
        <v>25548.2656355819</v>
      </c>
      <c r="CF81" s="4"/>
      <c r="CG81" s="4"/>
      <c r="CH81" s="4"/>
    </row>
    <row r="82" ht="20.05" customHeight="1">
      <c r="A82" s="84"/>
      <c r="B82" s="59"/>
      <c r="C82" s="85"/>
      <c r="D82" s="86">
        <f>D76/(D76+D77+D79)</f>
        <v>0.159763168238994</v>
      </c>
      <c r="E82" s="69">
        <f>E76/(E76+E77+E79)</f>
        <v>0.423273657289003</v>
      </c>
      <c r="F82" s="69">
        <f>F76/(F76+F77+F79)</f>
        <v>0.35858310626703</v>
      </c>
      <c r="G82" s="69">
        <f>G76/(G76+G77+G79)</f>
        <v>0.184319119669876</v>
      </c>
      <c r="H82" s="69">
        <f>H76/(H76+H77+H79)</f>
        <v>0.437439379243454</v>
      </c>
      <c r="I82" s="69">
        <f>I76/(I76+I77+I79)</f>
        <v>0.153927621212512</v>
      </c>
      <c r="J82" s="69">
        <f>J76/(J76+J77+J79)</f>
        <v>0.164185292676492</v>
      </c>
      <c r="K82" s="69">
        <f>K76/(K76+K77+K79)</f>
        <v>0.261910074478127</v>
      </c>
      <c r="L82" s="69">
        <f>L76/(L76+L77+L79)</f>
        <v>0.433172302737519</v>
      </c>
      <c r="M82" s="69">
        <f>M76/(M76+M77+M79)</f>
        <v>0.586049255272084</v>
      </c>
      <c r="N82" s="69">
        <f>N76/(N76+N77+N79)</f>
        <v>0.647249513739963</v>
      </c>
      <c r="O82" s="69">
        <f>O76/(O76+O77+O79)</f>
        <v>0.480836236933798</v>
      </c>
      <c r="P82" s="69">
        <f>P76/(P76+P77+P79)</f>
        <v>0.61248479935144</v>
      </c>
      <c r="Q82" s="69">
        <f>Q76/(Q76+Q77+Q79)</f>
        <v>0.617905485632867</v>
      </c>
      <c r="R82" s="69">
        <f>R76/(R76+R77+R79)</f>
        <v>0.620327102803739</v>
      </c>
      <c r="S82" s="69">
        <f>S76/(S76+S77+S79)</f>
        <v>0.741615331964408</v>
      </c>
      <c r="T82" s="69">
        <f>T76/(T76+T77+T79)</f>
        <v>0.131123919308358</v>
      </c>
      <c r="U82" s="69">
        <f>U76/(U76+U77+U79)</f>
        <v>0.495229336705368</v>
      </c>
      <c r="V82" s="69">
        <f>V76/(V76+V77+V79)</f>
        <v>0.628824646549904</v>
      </c>
      <c r="W82" s="69">
        <f>W76/(W76+W77+W79)</f>
        <v>0.592824914713327</v>
      </c>
      <c r="X82" s="69">
        <f>X76/(X76+X77+X79)</f>
        <v>1.18166849615807</v>
      </c>
      <c r="Y82" s="69">
        <f>Y76/(Y76+Y77+Y79)</f>
        <v>0.482852485097436</v>
      </c>
      <c r="Z82" s="69">
        <f>Z76/(Z76+Z77+Z79)</f>
        <v>0.483361444974559</v>
      </c>
      <c r="AA82" s="69">
        <f>AA76/(AA76+AA77+AA79)</f>
        <v>0.46726997095588</v>
      </c>
      <c r="AB82" s="69">
        <f>AB76/(AB76+AB77+AB79)</f>
        <v>0.619704102219234</v>
      </c>
      <c r="AC82" s="69">
        <f>AC76/(AC76+AC77+AC79)</f>
        <v>0.270184970636411</v>
      </c>
      <c r="AD82" s="69">
        <f>AD76/(AD76+AD77+AD79)</f>
        <v>0.12543352601156</v>
      </c>
      <c r="AE82" s="69">
        <f>AE76/(AE76+AE77+AE79)</f>
        <v>0.256501547987617</v>
      </c>
      <c r="AF82" s="69">
        <f>AF76/(AF76+AF77+AF79)</f>
        <v>0.633903133903136</v>
      </c>
      <c r="AG82" s="69">
        <f>AG76/(AG76+AG77+AG79)</f>
        <v>0.454225837584447</v>
      </c>
      <c r="AH82" s="69">
        <f>AH76/(AH76+AH77+AH79)</f>
        <v>0.510938924339107</v>
      </c>
      <c r="AI82" s="69">
        <f>AI76/(AI76+AI77+AI79)</f>
        <v>0.540919882079779</v>
      </c>
      <c r="AJ82" s="69">
        <f>AJ76/(AJ76+AJ77+AJ79)</f>
        <v>0.624500761428612</v>
      </c>
      <c r="AK82" s="69">
        <f>AK76/(AK76+AK77+AK79)</f>
        <v>0.6531561199220201</v>
      </c>
      <c r="AL82" s="69">
        <f>AL76/(AL76+AL77+AL79)</f>
        <v>0.566128067025733</v>
      </c>
      <c r="AM82" s="69">
        <f>AM76/(AM76+AM77+AM79)</f>
        <v>0.737411060555165</v>
      </c>
      <c r="AN82" s="69">
        <f>AN76/(AN76+AN77+AN79)</f>
        <v>0.6118046246648789</v>
      </c>
      <c r="AO82" s="69">
        <f>AO76/(AO76+AO77+AO79)</f>
        <v>0.686552359359502</v>
      </c>
      <c r="AP82" s="69">
        <f>AP76/(AP76+AP77+AP79)</f>
        <v>0.340545038485542</v>
      </c>
      <c r="AQ82" s="69">
        <f>AQ76/(AQ76+AQ77+AQ79)</f>
        <v>0.546861184792219</v>
      </c>
      <c r="AR82" s="69">
        <f>AR76/(AR76+AR77+AR79)</f>
        <v>0.678009987053819</v>
      </c>
      <c r="AS82" s="69">
        <f>AS76/(AS76+AS77+AS79)</f>
        <v>0.327642870184408</v>
      </c>
      <c r="AT82" s="69">
        <f>AT76/(AT76+AT77+AT79)</f>
        <v>0.530482712543845</v>
      </c>
      <c r="AU82" s="69">
        <f>AU76/(AU76+AU77+AU79)</f>
        <v>0.66369342583416</v>
      </c>
      <c r="AV82" s="69">
        <f>AV76/(AV76+AV77+AV79)</f>
        <v>0.382464815519209</v>
      </c>
      <c r="AW82" s="69">
        <f>AW76/(AW76+AW77+AW79)</f>
        <v>0.352043411904359</v>
      </c>
      <c r="AX82" s="69">
        <f>AX76/(AX76+AX77+AX79)</f>
        <v>0.34272950636587</v>
      </c>
      <c r="AY82" s="69">
        <f>AY76/(AY76+AY77+AY79)</f>
        <v>0.463506395786306</v>
      </c>
      <c r="AZ82" s="69">
        <f>AZ76/(AZ76+AZ77+AZ79)</f>
        <v>0.19656401768012</v>
      </c>
      <c r="BA82" s="69">
        <f>BA76/(BA76+BA77+BA79)</f>
        <v>0.462079592657108</v>
      </c>
      <c r="BB82" s="69">
        <f>BB76/(BB76+BB77+BB79)</f>
        <v>0.5560830440019841</v>
      </c>
      <c r="BC82" s="69">
        <f>BC76/(BC76+BC77+BC79)</f>
        <v>0.6327384272169539</v>
      </c>
      <c r="BD82" s="69">
        <f>BD76/(BD76+BD77+BD79)</f>
        <v>0.0698169192569619</v>
      </c>
      <c r="BE82" s="69">
        <f>BE76/(BE76+BE77+BE79)</f>
        <v>0.722059592845298</v>
      </c>
      <c r="BF82" s="69">
        <f>BF76/(BF76+BF77+BF79)</f>
        <v>0.724687958227532</v>
      </c>
      <c r="BG82" s="69">
        <f>BG76/(BG76+BG77+BG79)</f>
        <v>0.880826158870181</v>
      </c>
      <c r="BH82" s="69">
        <f>BH76/(BH76+BH77+BH79)</f>
        <v>0.645375914836992</v>
      </c>
      <c r="BI82" s="69">
        <f>BI76/(BI76+BI77+BI79)</f>
        <v>0.836640680368533</v>
      </c>
      <c r="BJ82" s="69"/>
      <c r="BK82" s="69">
        <f>BK76/(BK76+BK77+BK79)</f>
        <v>0.843171517501228</v>
      </c>
      <c r="BL82" s="69">
        <f>BL76/(BL76+BL77+BL79)</f>
        <v>0.894590816216797</v>
      </c>
      <c r="BM82" s="69">
        <f>BM76/(BM76+BM77+BM79)</f>
        <v>0.894766637312869</v>
      </c>
      <c r="BN82" s="69">
        <f>BN76/(BN76+BN77+BN79)</f>
        <v>0.601186943620178</v>
      </c>
      <c r="BO82" s="69">
        <f>BO76/(BO76+BO77+BO79)</f>
        <v>0.801265053994401</v>
      </c>
      <c r="BP82" s="69">
        <f>BP76/(BP76+BP77+BP79)</f>
        <v>0.916882414312764</v>
      </c>
      <c r="BQ82" s="69">
        <f>BQ76/(BQ76+BQ77+BQ79)</f>
        <v>0.410590943975443</v>
      </c>
      <c r="BR82" s="69">
        <f>BR76/(BR76+BR77+BR79)</f>
        <v>0.740771259063942</v>
      </c>
      <c r="BS82" s="69">
        <f>BS76/(BS76+BS77+BS79)</f>
        <v>0.519123020706455</v>
      </c>
      <c r="BT82" s="69">
        <f>BT76/(BT76+BT77+BT79)</f>
        <v>0.646685878962535</v>
      </c>
      <c r="BU82" s="69">
        <f>BU76/(BU76+BU77+BU79)</f>
        <v>0.753195731206756</v>
      </c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87"/>
      <c r="CG82" s="4"/>
      <c r="CH82" s="4"/>
    </row>
    <row r="83" ht="20.05" customHeight="1">
      <c r="A83" t="s" s="58">
        <v>1</v>
      </c>
      <c r="B83" s="59"/>
      <c r="C83" t="s" s="76">
        <v>229</v>
      </c>
      <c r="D83" s="88">
        <f>D80+D75</f>
        <v>53.8852773309687</v>
      </c>
      <c r="E83" s="9">
        <f>E80+E75</f>
        <v>3.05528814099452</v>
      </c>
      <c r="F83" s="9">
        <f>F80+F75</f>
        <v>2.32004832662366</v>
      </c>
      <c r="G83" s="9">
        <f>G80+G75</f>
        <v>2.33662835070496</v>
      </c>
      <c r="H83" s="9">
        <f>H80+H75</f>
        <v>3.94425348260982</v>
      </c>
      <c r="I83" s="9">
        <f>I80+I75</f>
        <v>118.734068388496</v>
      </c>
      <c r="J83" s="9">
        <f>J80+J75</f>
        <v>868.951308136449</v>
      </c>
      <c r="K83" s="69">
        <f>K80+K75</f>
        <v>1585.009151688170</v>
      </c>
      <c r="L83" s="9">
        <f>L80+L75</f>
        <v>16.7592978610527</v>
      </c>
      <c r="M83" s="9">
        <f>M80+M75</f>
        <v>25.2164774366682</v>
      </c>
      <c r="N83" s="9">
        <f>N80+N75</f>
        <v>107.113556098524</v>
      </c>
      <c r="O83" s="9">
        <f>O80+O75</f>
        <v>31.3397101291652</v>
      </c>
      <c r="P83" s="9">
        <f>P80+P75</f>
        <v>3.86507536712839</v>
      </c>
      <c r="Q83" s="9">
        <f>Q80+Q75</f>
        <v>2.40388438836904</v>
      </c>
      <c r="R83" s="9">
        <f>R80+R75</f>
        <v>4.70969508242162</v>
      </c>
      <c r="S83" s="9">
        <f>S80+S75</f>
        <v>1.22618515838484</v>
      </c>
      <c r="T83" s="9">
        <f>T80+T75</f>
        <v>245.852360224298</v>
      </c>
      <c r="U83" s="9">
        <f>U80+U75</f>
        <v>244.102559717034</v>
      </c>
      <c r="V83" s="9">
        <f>V80+V75</f>
        <v>7.38787219404425</v>
      </c>
      <c r="W83" s="9">
        <f>W80+W75</f>
        <v>150.462384856461</v>
      </c>
      <c r="X83" s="10">
        <f>X80+X75</f>
        <v>890.495724111909</v>
      </c>
      <c r="Y83" s="9">
        <f>Y80+Y75</f>
        <v>275.560464475282</v>
      </c>
      <c r="Z83" s="9">
        <f>Z80+Z75</f>
        <v>122.164881159378</v>
      </c>
      <c r="AA83" s="9">
        <f>AA80+AA75</f>
        <v>114.346605239725</v>
      </c>
      <c r="AB83" s="9">
        <f>AB80+AB75</f>
        <v>9.380617623554111</v>
      </c>
      <c r="AC83" s="11">
        <f>AC80+AC75</f>
        <v>622.222378769590</v>
      </c>
      <c r="AD83" s="9">
        <f>AD80+AD75</f>
        <v>21.7491116593323</v>
      </c>
      <c r="AE83" s="9">
        <f>AE80+AE75</f>
        <v>19.9949794255746</v>
      </c>
      <c r="AF83" s="9">
        <f>AF80+AF75</f>
        <v>72.0862984971441</v>
      </c>
      <c r="AG83" s="9">
        <f>AG80+AG75</f>
        <v>167.086466924929</v>
      </c>
      <c r="AH83" s="9">
        <f>AH80+AH75</f>
        <v>104.753393577631</v>
      </c>
      <c r="AI83" s="9">
        <f>AI80+AI75</f>
        <v>289.523025637535</v>
      </c>
      <c r="AJ83" s="9">
        <f>AJ80+AJ75</f>
        <v>138.009298322562</v>
      </c>
      <c r="AK83" s="9">
        <f>AK80+AK75</f>
        <v>155.835439268479</v>
      </c>
      <c r="AL83" s="9">
        <f>AL80+AL75</f>
        <v>36.0104793327187</v>
      </c>
      <c r="AM83" s="9">
        <f>AM80+AM75</f>
        <v>99.9141765373145</v>
      </c>
      <c r="AN83" s="9">
        <f>AN80+AN75</f>
        <v>107.743764692185</v>
      </c>
      <c r="AO83" s="9">
        <f>AO80+AO75</f>
        <v>97.60263667850241</v>
      </c>
      <c r="AP83" s="9">
        <f>AP80+AP75</f>
        <v>105.149059459607</v>
      </c>
      <c r="AQ83" s="9">
        <f>AQ80+AQ75</f>
        <v>24.8900649327471</v>
      </c>
      <c r="AR83" s="9">
        <f>AR80+AR75</f>
        <v>15.1887274794238</v>
      </c>
      <c r="AS83" s="9">
        <f>AS80+AS75</f>
        <v>325.776841035953</v>
      </c>
      <c r="AT83" s="9">
        <f>AT80+AT75</f>
        <v>3.91538581982927</v>
      </c>
      <c r="AU83" s="9">
        <f>AU80+AU75</f>
        <v>5.71866558305721</v>
      </c>
      <c r="AV83" s="9">
        <f>AV80+AV75</f>
        <v>5.06657846433969</v>
      </c>
      <c r="AW83" s="9">
        <f>AW80+AW75</f>
        <v>4.00487994068757</v>
      </c>
      <c r="AX83" s="9">
        <f>AX80+AX75</f>
        <v>36.5498094940844</v>
      </c>
      <c r="AY83" s="9">
        <f>AY80+AY75</f>
        <v>1.44804426369829</v>
      </c>
      <c r="AZ83" s="9">
        <f>AZ80+AZ75</f>
        <v>34.7563458082722</v>
      </c>
      <c r="BA83" s="9">
        <f>BA80+BA75</f>
        <v>89.8521904396665</v>
      </c>
      <c r="BB83" s="9">
        <f>BB80+BB75</f>
        <v>20.0397006784924</v>
      </c>
      <c r="BC83" s="9">
        <f>BC80+BC75</f>
        <v>92.4403748227641</v>
      </c>
      <c r="BD83" s="9">
        <f>BD80+BD75</f>
        <v>210.576202034628</v>
      </c>
      <c r="BE83" s="9">
        <f>BE80+BE75</f>
        <v>328.096326129610</v>
      </c>
      <c r="BF83" s="9">
        <f>BF80+BF75</f>
        <v>15.5337801591662</v>
      </c>
      <c r="BG83" s="9">
        <f>BG80+BG75</f>
        <v>105.285822876159</v>
      </c>
      <c r="BH83" s="9">
        <f>BH80+BH75</f>
        <v>21.5530450577453</v>
      </c>
      <c r="BI83" s="9">
        <f>BI80+BI75</f>
        <v>94.93416002148859</v>
      </c>
      <c r="BJ83" s="9">
        <f>BJ80+BJ75</f>
        <v>0</v>
      </c>
      <c r="BK83" s="9">
        <f>BK80+BK75</f>
        <v>29.7282604696058</v>
      </c>
      <c r="BL83" s="9">
        <f>BL80+BL75</f>
        <v>61.3580378591965</v>
      </c>
      <c r="BM83" s="9">
        <f>BM80+BM75</f>
        <v>36.6225107334266</v>
      </c>
      <c r="BN83" s="9">
        <f>BN80+BN75</f>
        <v>10.3737569016062</v>
      </c>
      <c r="BO83" s="9">
        <f>BO80+BO75</f>
        <v>114.759553833073</v>
      </c>
      <c r="BP83" s="9">
        <f>BP80+BP75</f>
        <v>40.9063439749745</v>
      </c>
      <c r="BQ83" s="9">
        <f>BQ80+BQ75</f>
        <v>7.28834574429968</v>
      </c>
      <c r="BR83" s="9">
        <f>BR80+BR75</f>
        <v>23.9421610491375</v>
      </c>
      <c r="BS83" s="9">
        <f>BS80+BS75</f>
        <v>17.6122456067884</v>
      </c>
      <c r="BT83" s="9">
        <f>BT80+BT75</f>
        <v>76.3093261805306</v>
      </c>
      <c r="BU83" s="9">
        <f>BU80+BU75</f>
        <v>27.2939324400442</v>
      </c>
      <c r="BV83" s="9">
        <f>BV80+BV75</f>
        <v>8810.125303586010</v>
      </c>
      <c r="BW83" s="9">
        <f>BW80+BW75</f>
        <v>2781.919616214530</v>
      </c>
      <c r="BX83" s="9">
        <f>BX80+BX75</f>
        <v>890.241263147271</v>
      </c>
      <c r="BY83" s="9">
        <f>BY80+BY75</f>
        <v>555.058307429399</v>
      </c>
      <c r="BZ83" s="9">
        <f>BZ80+BZ75</f>
        <v>75.1814811489393</v>
      </c>
      <c r="CA83" s="9">
        <f>CA80+CA75</f>
        <v>178.689379145283</v>
      </c>
      <c r="CB83" s="9">
        <f>CB80+CB75</f>
        <v>77.941431047628</v>
      </c>
      <c r="CC83" s="9">
        <f>CC80+CC75</f>
        <v>7369.439180998480</v>
      </c>
      <c r="CD83" s="9">
        <f>CD80+CD75</f>
        <v>11928.4706591315</v>
      </c>
      <c r="CE83" s="9">
        <f>CE80+CE75</f>
        <v>20738.5959627176</v>
      </c>
      <c r="CF83" s="87"/>
      <c r="CG83" s="4"/>
      <c r="CH83" s="4"/>
    </row>
    <row r="84" ht="19" customHeight="1">
      <c r="A84" t="s" s="58">
        <v>1</v>
      </c>
      <c r="B84" s="59">
        <v>76</v>
      </c>
      <c r="C84" t="s" s="76">
        <v>86</v>
      </c>
      <c r="D84" s="88">
        <f>D76+D77+D79</f>
        <v>56.312899101469</v>
      </c>
      <c r="E84" s="9">
        <f>E76+E77+E79</f>
        <v>2.94549463995919</v>
      </c>
      <c r="F84" s="9">
        <f>F76+F77+F79</f>
        <v>3.01423481849753</v>
      </c>
      <c r="G84" s="9">
        <f>G76+G77+G79</f>
        <v>3.67366268568044</v>
      </c>
      <c r="H84" s="9">
        <f>H76+H77+H79</f>
        <v>2.15085678597341</v>
      </c>
      <c r="I84" s="9">
        <f>I76+I77+I79</f>
        <v>248.205347652860</v>
      </c>
      <c r="J84" s="9">
        <f>J76+J77+J79</f>
        <v>1542.076017077010</v>
      </c>
      <c r="K84" s="69">
        <f>K76+K77+K79</f>
        <v>841.98277</v>
      </c>
      <c r="L84" s="9">
        <f>L76+L77+L79</f>
        <v>19.3769714728419</v>
      </c>
      <c r="M84" s="9">
        <f>M76+M77+M79</f>
        <v>30.0124064301389</v>
      </c>
      <c r="N84" s="9">
        <f>N76+N77+N79</f>
        <v>12.9932404142682</v>
      </c>
      <c r="O84" s="9">
        <f>O76+O77+O79</f>
        <v>4.93997718934136</v>
      </c>
      <c r="P84" s="9">
        <f>P76+P77+P79</f>
        <v>3.39260475422524</v>
      </c>
      <c r="Q84" s="9">
        <f>Q76+Q77+Q79</f>
        <v>1.2356373136244</v>
      </c>
      <c r="R84" s="9">
        <f>R76+R77+R79</f>
        <v>2.29322376083761</v>
      </c>
      <c r="S84" s="9">
        <f>S76+S77+S79</f>
        <v>1.23470210987575</v>
      </c>
      <c r="T84" s="9">
        <f>T76+T77+T79</f>
        <v>37.8652943234315</v>
      </c>
      <c r="U84" s="9">
        <f>U76+U77+U79</f>
        <v>169.251367265484</v>
      </c>
      <c r="V84" s="9">
        <f>V76+V77+V79</f>
        <v>5.44934061949082</v>
      </c>
      <c r="W84" s="9">
        <f>W76+W77+W79</f>
        <v>87.68566948194631</v>
      </c>
      <c r="X84" s="10">
        <f>X76+X77+X79</f>
        <v>91.09999999999999</v>
      </c>
      <c r="Y84" s="9">
        <f>Y76+Y77+Y79</f>
        <v>259.348553264344</v>
      </c>
      <c r="Z84" s="9">
        <f>Z76+Z77+Z79</f>
        <v>120.964525134796</v>
      </c>
      <c r="AA84" s="9">
        <f>AA76+AA77+AA79</f>
        <v>131.919176632974</v>
      </c>
      <c r="AB84" s="9">
        <f>AB76+AB77+AB79</f>
        <v>1.16663862835676</v>
      </c>
      <c r="AC84" s="11">
        <f>AC76+AC77+AC79</f>
        <v>263.293720115551</v>
      </c>
      <c r="AD84" s="9">
        <f>AD76+AD77+AD79</f>
        <v>13.4496619192374</v>
      </c>
      <c r="AE84" s="9">
        <f>AE76+AE77+AE79</f>
        <v>34.118877932723</v>
      </c>
      <c r="AF84" s="9">
        <f>AF76+AF77+AF79</f>
        <v>32.0873140275975</v>
      </c>
      <c r="AG84" s="9">
        <f>AG76+AG77+AG79</f>
        <v>46.9303214263367</v>
      </c>
      <c r="AH84" s="9">
        <f>AH76+AH77+AH79</f>
        <v>81.0689762907961</v>
      </c>
      <c r="AI84" s="9">
        <f>AI76+AI77+AI79</f>
        <v>194.089078533831</v>
      </c>
      <c r="AJ84" s="9">
        <f>AJ76+AJ77+AJ79</f>
        <v>164.821903026324</v>
      </c>
      <c r="AK84" s="9">
        <f>AK76+AK77+AK79</f>
        <v>257.951154728174</v>
      </c>
      <c r="AL84" s="9">
        <f>AL76+AL77+AL79</f>
        <v>40.5848428772786</v>
      </c>
      <c r="AM84" s="9">
        <f>AM76+AM77+AM79</f>
        <v>103.802380012824</v>
      </c>
      <c r="AN84" s="9">
        <f>AN76+AN77+AN79</f>
        <v>104.340932481981</v>
      </c>
      <c r="AO84" s="9">
        <f>AO76+AO77+AO79</f>
        <v>94.52253735769089</v>
      </c>
      <c r="AP84" s="9">
        <f>AP76+AP77+AP79</f>
        <v>108.584765469717</v>
      </c>
      <c r="AQ84" s="9">
        <f>AQ76+AQ77+AQ79</f>
        <v>17.9879659120021</v>
      </c>
      <c r="AR84" s="9">
        <f>AR76+AR77+AR79</f>
        <v>10.8850337551161</v>
      </c>
      <c r="AS84" s="9">
        <f>AS76+AS77+AS79</f>
        <v>378.526298356997</v>
      </c>
      <c r="AT84" s="9">
        <f>AT76+AT77+AT79</f>
        <v>6.92707618030089</v>
      </c>
      <c r="AU84" s="9">
        <f>AU76+AU77+AU79</f>
        <v>3.59420670477287</v>
      </c>
      <c r="AV84" s="9">
        <f>AV76+AV77+AV79</f>
        <v>6.00289151262041</v>
      </c>
      <c r="AW84" s="9">
        <f>AW76+AW77+AW79</f>
        <v>3.93836268462672</v>
      </c>
      <c r="AX84" s="9">
        <f>AX76+AX77+AX79</f>
        <v>24.8631271942712</v>
      </c>
      <c r="AY84" s="9">
        <f>AY76+AY77+AY79</f>
        <v>4.39554478957611</v>
      </c>
      <c r="AZ84" s="9">
        <f>AZ76+AZ77+AZ79</f>
        <v>154.431006631081</v>
      </c>
      <c r="BA84" s="9">
        <f>BA76+BA77+BA79</f>
        <v>38.2525531560315</v>
      </c>
      <c r="BB84" s="9">
        <f>BB76+BB77+BB79</f>
        <v>23.8060810345343</v>
      </c>
      <c r="BC84" s="9">
        <f>BC76+BC77+BC79</f>
        <v>50.9807396663013</v>
      </c>
      <c r="BD84" s="9">
        <f>BD76+BD77+BD79</f>
        <v>490.039055186372</v>
      </c>
      <c r="BE84" s="9">
        <f>BE76+BE77+BE79</f>
        <v>359.283820983787</v>
      </c>
      <c r="BF84" s="9">
        <f>BF76+BF77+BF79</f>
        <v>20.7837604198103</v>
      </c>
      <c r="BG84" s="9">
        <f>BG76+BG77+BG79</f>
        <v>190.842220907640</v>
      </c>
      <c r="BH84" s="9">
        <f>BH76+BH77+BH79</f>
        <v>21.8572198532378</v>
      </c>
      <c r="BI84" s="9">
        <f>BI76+BI77+BI79</f>
        <v>165.031062656172</v>
      </c>
      <c r="BJ84" s="9">
        <f>BJ76+BJ77+BJ79</f>
        <v>0</v>
      </c>
      <c r="BK84" s="9">
        <f>BK76+BK77+BK79</f>
        <v>65.72021711125809</v>
      </c>
      <c r="BL84" s="9">
        <f>BL76+BL77+BL79</f>
        <v>209.628319736192</v>
      </c>
      <c r="BM84" s="9">
        <f>BM76+BM77+BM79</f>
        <v>76.691747239590</v>
      </c>
      <c r="BN84" s="9">
        <f>BN76+BN77+BN79</f>
        <v>14.3722266379575</v>
      </c>
      <c r="BO84" s="9">
        <f>BO76+BO77+BO79</f>
        <v>242.272911886774</v>
      </c>
      <c r="BP84" s="9">
        <f>BP76+BP77+BP79</f>
        <v>164.035693956946</v>
      </c>
      <c r="BQ84" s="9">
        <f>BQ76+BQ77+BQ79</f>
        <v>7.51459780802937</v>
      </c>
      <c r="BR84" s="9">
        <f>BR76+BR77+BR79</f>
        <v>16.993274094762</v>
      </c>
      <c r="BS84" s="9">
        <f>BS76+BS77+BS79</f>
        <v>11.6457657560098</v>
      </c>
      <c r="BT84" s="9">
        <f>BT76+BT77+BT79</f>
        <v>82.01743981236901</v>
      </c>
      <c r="BU84" s="9">
        <f>BU76+BU77+BU79</f>
        <v>53.6580458911216</v>
      </c>
      <c r="BV84" s="9">
        <f>BV76+BV77+BV79</f>
        <v>8137.215345273760</v>
      </c>
      <c r="BW84" s="9">
        <f>BW76+BW77+BW79</f>
        <v>0</v>
      </c>
      <c r="BX84" s="9">
        <f>BX76+BX77+BX79</f>
        <v>0</v>
      </c>
      <c r="BY84" s="9">
        <f>BY76+BY77+BY79</f>
        <v>0</v>
      </c>
      <c r="BZ84" s="9">
        <f>BZ76+BZ77+BZ79</f>
        <v>0</v>
      </c>
      <c r="CA84" s="9">
        <f>CA76+CA77+CA79</f>
        <v>0</v>
      </c>
      <c r="CB84" s="9">
        <f>CB76+CB77+CB79</f>
        <v>0</v>
      </c>
      <c r="CC84" s="9">
        <f>CC76+CC77+CC79</f>
        <v>0</v>
      </c>
      <c r="CD84" s="9">
        <f>CD76+CD77+CD79</f>
        <v>0</v>
      </c>
      <c r="CE84" s="9">
        <f>CE76+CE77+CE79</f>
        <v>8137.215345273760</v>
      </c>
      <c r="CF84" s="4">
        <f>CE84/CE81</f>
        <v>0.318503630005349</v>
      </c>
      <c r="CG84" s="4"/>
      <c r="CH84" s="4"/>
    </row>
    <row r="85" ht="19" customHeight="1">
      <c r="A85" t="s" s="58">
        <v>1</v>
      </c>
      <c r="B85" s="59"/>
      <c r="C85" s="89"/>
      <c r="D85" s="90"/>
      <c r="E85" s="4"/>
      <c r="F85" s="4"/>
      <c r="G85" s="4"/>
      <c r="H85" s="4"/>
      <c r="I85" s="4"/>
      <c r="J85" s="4"/>
      <c r="K85" s="69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10"/>
      <c r="Y85" s="4"/>
      <c r="Z85" s="4"/>
      <c r="AA85" s="4"/>
      <c r="AB85" s="4"/>
      <c r="AC85" s="11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>
        <f>BV84/(BV75+BV84)</f>
        <v>0.563491491292187</v>
      </c>
      <c r="BW85" s="4">
        <f>(BW75+BW80+BW78)/'Households'!B3</f>
        <v>0.103101542986612</v>
      </c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</row>
    <row r="86" ht="19" customHeight="1">
      <c r="A86" t="s" s="58">
        <v>1</v>
      </c>
      <c r="B86" s="59"/>
      <c r="C86" t="s" s="76">
        <v>230</v>
      </c>
      <c r="D86" s="90">
        <f>SUM(D75,D76,D80)</f>
        <v>62.8820045041422</v>
      </c>
      <c r="E86" s="4">
        <f>SUM(E75,E76,E80)</f>
        <v>4.3020384297752</v>
      </c>
      <c r="F86" s="4">
        <f>SUM(F75,F76,F80)</f>
        <v>3.40090201085874</v>
      </c>
      <c r="G86" s="4">
        <f>SUM(G75,G76,G80)</f>
        <v>3.01375462289365</v>
      </c>
      <c r="H86" s="4">
        <f>SUM(H75,H76,H80)</f>
        <v>4.8851229399076</v>
      </c>
      <c r="I86" s="4">
        <f>SUM(I75,I76,I80)</f>
        <v>156.939727124926</v>
      </c>
      <c r="J86" s="4">
        <f>SUM(J75,J76,J80)</f>
        <v>1122.137510329640</v>
      </c>
      <c r="K86" s="69">
        <f>SUM(K75,K76,K80)</f>
        <v>1805.532921688170</v>
      </c>
      <c r="L86" s="4">
        <f>SUM(L75,L76,L80)</f>
        <v>25.1528652140229</v>
      </c>
      <c r="M86" s="4">
        <f>SUM(M75,M76,M80)</f>
        <v>42.8052258739742</v>
      </c>
      <c r="N86" s="4">
        <f>SUM(N75,N76,N80)</f>
        <v>115.523424638566</v>
      </c>
      <c r="O86" s="4">
        <f>SUM(O75,O76,O80)</f>
        <v>33.7150301714269</v>
      </c>
      <c r="P86" s="4">
        <f>SUM(P75,P76,P80)</f>
        <v>5.94299420929878</v>
      </c>
      <c r="Q86" s="4">
        <f>SUM(Q75,Q76,Q80)</f>
        <v>3.16739146271021</v>
      </c>
      <c r="R86" s="4">
        <f>SUM(R75,R76,R80)</f>
        <v>6.13224393406271</v>
      </c>
      <c r="S86" s="4">
        <f>SUM(S75,S76,S80)</f>
        <v>2.14185917347751</v>
      </c>
      <c r="T86" s="4">
        <f>SUM(T75,T76,T80)</f>
        <v>250.817406021751</v>
      </c>
      <c r="U86" s="4">
        <f>SUM(U75,U76,U80)</f>
        <v>327.920802064397</v>
      </c>
      <c r="V86" s="4">
        <f>SUM(V75,V76,V80)</f>
        <v>10.8145518830256</v>
      </c>
      <c r="W86" s="4">
        <f>SUM(W75,W76,W80)</f>
        <v>202.444634388677</v>
      </c>
      <c r="X86" s="10">
        <f>SUM(X75,X76,X80)</f>
        <v>998.145724111909</v>
      </c>
      <c r="Y86" s="4">
        <f>SUM(Y75,Y76,Y80)</f>
        <v>400.787557925395</v>
      </c>
      <c r="Z86" s="4">
        <f>SUM(Z75,Z76,Z80)</f>
        <v>180.634468819194</v>
      </c>
      <c r="AA86" s="4">
        <f>SUM(AA75,AA76,AA80)</f>
        <v>175.988475073539</v>
      </c>
      <c r="AB86" s="4">
        <f>SUM(AB75,AB76,AB80)</f>
        <v>10.1035883673542</v>
      </c>
      <c r="AC86" s="11">
        <f>SUM(AC75,AC76,AC80)</f>
        <v>693.360384807762</v>
      </c>
      <c r="AD86" s="4">
        <f>SUM(AD75,AD76,AD80)</f>
        <v>23.4361501775256</v>
      </c>
      <c r="AE86" s="4">
        <f>SUM(AE75,AE76,AE80)</f>
        <v>28.7465244309186</v>
      </c>
      <c r="AF86" s="4">
        <f>SUM(AF75,AF76,AF80)</f>
        <v>92.4265474177722</v>
      </c>
      <c r="AG86" s="4">
        <f>SUM(AG75,AG76,AG80)</f>
        <v>188.403431482914</v>
      </c>
      <c r="AH86" s="4">
        <f>SUM(AH75,AH76,AH80)</f>
        <v>146.174689120923</v>
      </c>
      <c r="AI86" s="4">
        <f>SUM(AI75,AI76,AI80)</f>
        <v>394.509667111028</v>
      </c>
      <c r="AJ86" s="4">
        <f>SUM(AJ75,AJ76,AJ80)</f>
        <v>240.940702262614</v>
      </c>
      <c r="AK86" s="4">
        <f>SUM(AK75,AK76,AK80)</f>
        <v>324.317814620138</v>
      </c>
      <c r="AL86" s="4">
        <f>SUM(AL75,AL76,AL80)</f>
        <v>58.9866979813755</v>
      </c>
      <c r="AM86" s="4">
        <f>SUM(AM75,AM76,AM80)</f>
        <v>176.459199670721</v>
      </c>
      <c r="AN86" s="4">
        <f>SUM(AN75,AN76,AN80)</f>
        <v>171.580029726507</v>
      </c>
      <c r="AO86" s="4">
        <f>SUM(AO75,AO76,AO80)</f>
        <v>162.497307714072</v>
      </c>
      <c r="AP86" s="4">
        <f>SUM(AP75,AP76,AP80)</f>
        <v>142.127062595436</v>
      </c>
      <c r="AQ86" s="4">
        <f>SUM(AQ75,AQ76,AQ80)</f>
        <v>34.7269852833866</v>
      </c>
      <c r="AR86" s="4">
        <f>SUM(AR75,AR76,AR80)</f>
        <v>22.5688890748104</v>
      </c>
      <c r="AS86" s="4">
        <f>SUM(AS75,AS76,AS80)</f>
        <v>449.798283869919</v>
      </c>
      <c r="AT86" s="4">
        <f>SUM(AT75,AT76,AT80)</f>
        <v>7.59007998195314</v>
      </c>
      <c r="AU86" s="4">
        <f>SUM(AU75,AU76,AU80)</f>
        <v>8.104116944104019</v>
      </c>
      <c r="AV86" s="4">
        <f>SUM(AV75,AV76,AV80)</f>
        <v>7.36247325929588</v>
      </c>
      <c r="AW86" s="4">
        <f>SUM(AW75,AW76,AW80)</f>
        <v>5.39135457750037</v>
      </c>
      <c r="AX86" s="4">
        <f>SUM(AX75,AX76,AX80)</f>
        <v>45.0711368040888</v>
      </c>
      <c r="AY86" s="4">
        <f>SUM(AY75,AY76,AY80)</f>
        <v>3.48540738663199</v>
      </c>
      <c r="AZ86" s="4">
        <f>SUM(AZ75,AZ76,AZ80)</f>
        <v>65.1119249260629</v>
      </c>
      <c r="BA86" s="4">
        <f>SUM(BA75,BA76,BA80)</f>
        <v>107.5279146201</v>
      </c>
      <c r="BB86" s="4">
        <f>SUM(BB75,BB76,BB80)</f>
        <v>33.2778586859341</v>
      </c>
      <c r="BC86" s="4">
        <f>SUM(BC75,BC76,BC80)</f>
        <v>124.697847857577</v>
      </c>
      <c r="BD86" s="4">
        <f>SUM(BD75,BD76,BD80)</f>
        <v>244.789219183333</v>
      </c>
      <c r="BE86" s="4">
        <f>SUM(BE75,BE76,BE80)</f>
        <v>587.520655625066</v>
      </c>
      <c r="BF86" s="4">
        <f>SUM(BF75,BF76,BF80)</f>
        <v>30.5955210620887</v>
      </c>
      <c r="BG86" s="4">
        <f>SUM(BG75,BG76,BG80)</f>
        <v>273.384643268490</v>
      </c>
      <c r="BH86" s="4">
        <f>SUM(BH75,BH76,BH80)</f>
        <v>35.6591683163219</v>
      </c>
      <c r="BI86" s="4">
        <f>SUM(BI75,BI76,BI80)</f>
        <v>233.005860564091</v>
      </c>
      <c r="BJ86" s="4">
        <f>SUM(BJ75,BJ76,BJ80)</f>
        <v>0</v>
      </c>
      <c r="BK86" s="4">
        <f>SUM(BK75,BK76,BK80)</f>
        <v>85.1416756618155</v>
      </c>
      <c r="BL86" s="4">
        <f>SUM(BL75,BL76,BL80)</f>
        <v>248.889607514153</v>
      </c>
      <c r="BM86" s="4">
        <f>SUM(BM75,BM76,BM80)</f>
        <v>105.243727520643</v>
      </c>
      <c r="BN86" s="4">
        <f>SUM(BN75,BN76,BN80)</f>
        <v>19.0141519070964</v>
      </c>
      <c r="BO86" s="4">
        <f>SUM(BO75,BO76,BO80)</f>
        <v>308.884371657410</v>
      </c>
      <c r="BP86" s="4">
        <f>SUM(BP75,BP76,BP80)</f>
        <v>191.307787083689</v>
      </c>
      <c r="BQ86" s="4">
        <f>SUM(BQ75,BQ76,BQ80)</f>
        <v>10.3737715518943</v>
      </c>
      <c r="BR86" s="4">
        <f>SUM(BR75,BR76,BR80)</f>
        <v>36.530290095933</v>
      </c>
      <c r="BS86" s="4">
        <f>SUM(BS75,BS76,BS80)</f>
        <v>23.657830704488</v>
      </c>
      <c r="BT86" s="4">
        <f>SUM(BT75,BT76,BT80)</f>
        <v>129.348846335849</v>
      </c>
      <c r="BU86" s="4">
        <f>SUM(BU75,BU76,BU80)</f>
        <v>67.7089435501332</v>
      </c>
      <c r="BV86" s="4">
        <f>SUM(BV75,BV76,BV80)</f>
        <v>12345.0687789767</v>
      </c>
      <c r="BW86" s="4">
        <f>SUM(BW75,BW76,BW80)</f>
        <v>2781.919616214530</v>
      </c>
      <c r="BX86" s="4">
        <f>SUM(BX75,BX76,BX80)</f>
        <v>890.241263147271</v>
      </c>
      <c r="BY86" s="4">
        <f>SUM(BY75,BY76,BY80)</f>
        <v>555.058307429399</v>
      </c>
      <c r="BZ86" s="4">
        <f>SUM(BZ75,BZ76,BZ80)</f>
        <v>75.1814811489393</v>
      </c>
      <c r="CA86" s="4">
        <f>SUM(CA75,CA76,CA80)</f>
        <v>178.689379145283</v>
      </c>
      <c r="CB86" s="4">
        <f>SUM(CB75,CB76,CB80)</f>
        <v>77.941431047628</v>
      </c>
      <c r="CC86" s="4">
        <f>SUM(CC75,CC76,CC80)</f>
        <v>7369.439180998480</v>
      </c>
      <c r="CD86" s="4">
        <f>SUM(CD75,CD76,CD80)</f>
        <v>11928.4706591315</v>
      </c>
      <c r="CE86" s="4">
        <f>SUM(CE75,CE76,CE80)</f>
        <v>24273.5394381082</v>
      </c>
      <c r="CF86" s="4"/>
      <c r="CG86" s="4"/>
      <c r="CH86" s="4"/>
    </row>
    <row r="87" ht="19" customHeight="1">
      <c r="A87" t="s" s="58">
        <v>1</v>
      </c>
      <c r="B87" s="59"/>
      <c r="C87" t="s" s="76">
        <v>231</v>
      </c>
      <c r="D87" s="90">
        <f>D86+D79</f>
        <v>64.1921537634064</v>
      </c>
      <c r="E87" s="4">
        <f>E86+E79</f>
        <v>4.36607092194823</v>
      </c>
      <c r="F87" s="4">
        <f>F86+F79</f>
        <v>3.39433147174485</v>
      </c>
      <c r="G87" s="4">
        <f>G86+G79</f>
        <v>3.07691938709036</v>
      </c>
      <c r="H87" s="4">
        <f>H86+H79</f>
        <v>4.93936375119306</v>
      </c>
      <c r="I87" s="4">
        <f>I86+I79</f>
        <v>159.273484429853</v>
      </c>
      <c r="J87" s="4">
        <f>J86+J79</f>
        <v>1135.912792680370</v>
      </c>
      <c r="K87" s="69">
        <f>K86+K79</f>
        <v>2015.532921688170</v>
      </c>
      <c r="L87" s="4">
        <f>L86+L79</f>
        <v>26.2683671949474</v>
      </c>
      <c r="M87" s="4">
        <f>M86+M79</f>
        <v>43.6638613034753</v>
      </c>
      <c r="N87" s="4">
        <f>N86+N79</f>
        <v>115.875941858922</v>
      </c>
      <c r="O87" s="4">
        <f>O86+O79</f>
        <v>33.8364736679516</v>
      </c>
      <c r="P87" s="4">
        <f>P86+P79</f>
        <v>6.02275548848202</v>
      </c>
      <c r="Q87" s="4">
        <f>Q86+Q79</f>
        <v>3.21140609036247</v>
      </c>
      <c r="R87" s="4">
        <f>R86+R79</f>
        <v>6.21261392568085</v>
      </c>
      <c r="S87" s="4">
        <f>S86+S79</f>
        <v>2.18707242664544</v>
      </c>
      <c r="T87" s="4">
        <f>T86+T79</f>
        <v>250.981088850238</v>
      </c>
      <c r="U87" s="4">
        <f>U86+U79</f>
        <v>331.967736699553</v>
      </c>
      <c r="V87" s="4">
        <f>V86+V79</f>
        <v>10.9950850075793</v>
      </c>
      <c r="W87" s="4">
        <f>W86+W79</f>
        <v>205.725489194868</v>
      </c>
      <c r="X87" s="10">
        <f>X86+X79</f>
        <v>981.495724111909</v>
      </c>
      <c r="Y87" s="4">
        <f>Y86+Y79</f>
        <v>439.762212885944</v>
      </c>
      <c r="Z87" s="4">
        <f>Z86+Z79</f>
        <v>201.006181792224</v>
      </c>
      <c r="AA87" s="4">
        <f>AA86+AA79</f>
        <v>196.741916612968</v>
      </c>
      <c r="AB87" s="4">
        <f>AB86+AB79</f>
        <v>10.1404626212431</v>
      </c>
      <c r="AC87" s="11">
        <f>AC86+AC79</f>
        <v>714.608170139287</v>
      </c>
      <c r="AD87" s="4">
        <f>AD86+AD79</f>
        <v>24.5478852379019</v>
      </c>
      <c r="AE87" s="4">
        <f>AE86+AE79</f>
        <v>30.0748367838721</v>
      </c>
      <c r="AF87" s="4">
        <f>AF86+AF79</f>
        <v>93.6759110218857</v>
      </c>
      <c r="AG87" s="4">
        <f>AG86+AG79</f>
        <v>190.003255276194</v>
      </c>
      <c r="AH87" s="4">
        <f>AH86+AH79</f>
        <v>147.854506980395</v>
      </c>
      <c r="AI87" s="4">
        <f>AI86+AI79</f>
        <v>400.087114086192</v>
      </c>
      <c r="AJ87" s="4">
        <f>AJ86+AJ79</f>
        <v>246.448499671447</v>
      </c>
      <c r="AK87" s="4">
        <f>AK86+AK79</f>
        <v>334.338073265132</v>
      </c>
      <c r="AL87" s="4">
        <f>AL86+AL79</f>
        <v>61.9158015427159</v>
      </c>
      <c r="AM87" s="4">
        <f>AM86+AM79</f>
        <v>180.836733087453</v>
      </c>
      <c r="AN87" s="4">
        <f>AN86+AN79</f>
        <v>178.892461866351</v>
      </c>
      <c r="AO87" s="4">
        <f>AO86+AO79</f>
        <v>163.635810714696</v>
      </c>
      <c r="AP87" s="4">
        <f>AP86+AP79</f>
        <v>144.114884388932</v>
      </c>
      <c r="AQ87" s="4">
        <f>AQ86+AQ79</f>
        <v>35.2080957774963</v>
      </c>
      <c r="AR87" s="4">
        <f>AR86+AR79</f>
        <v>23.1204887139637</v>
      </c>
      <c r="AS87" s="4">
        <f>AS86+AS79</f>
        <v>460.165080428902</v>
      </c>
      <c r="AT87" s="4">
        <f>AT86+AT79</f>
        <v>7.75784781995943</v>
      </c>
      <c r="AU87" s="4">
        <f>AU86+AU79</f>
        <v>8.2715378708873</v>
      </c>
      <c r="AV87" s="4">
        <f>AV86+AV79</f>
        <v>7.4960484412998</v>
      </c>
      <c r="AW87" s="4">
        <f>AW86+AW79</f>
        <v>5.44812256600186</v>
      </c>
      <c r="AX87" s="4">
        <f>AX86+AX79</f>
        <v>45.227746182440</v>
      </c>
      <c r="AY87" s="4">
        <f>AY86+AY79</f>
        <v>3.54163331697269</v>
      </c>
      <c r="AZ87" s="4">
        <f>AZ86+AZ79</f>
        <v>69.0936982476257</v>
      </c>
      <c r="BA87" s="4">
        <f>BA86+BA79</f>
        <v>110.241934035364</v>
      </c>
      <c r="BB87" s="4">
        <f>BB86+BB79</f>
        <v>34.055482391519</v>
      </c>
      <c r="BC87" s="4">
        <f>BC86+BC79</f>
        <v>126.617089311830</v>
      </c>
      <c r="BD87" s="4">
        <f>BD86+BD79</f>
        <v>291.571159255627</v>
      </c>
      <c r="BE87" s="4">
        <f>BE86+BE79</f>
        <v>598.449973243007</v>
      </c>
      <c r="BF87" s="4">
        <f>BF86+BF79</f>
        <v>31.2013207381427</v>
      </c>
      <c r="BG87" s="4">
        <f>BG86+BG79</f>
        <v>280.138866659958</v>
      </c>
      <c r="BH87" s="4">
        <f>BH86+BH79</f>
        <v>36.2966099687284</v>
      </c>
      <c r="BI87" s="4">
        <f>BI86+BI79</f>
        <v>236.333382699150</v>
      </c>
      <c r="BJ87" s="4">
        <f>BJ86+BJ79</f>
        <v>0</v>
      </c>
      <c r="BK87" s="4">
        <f>BK86+BK79</f>
        <v>87.34873805046971</v>
      </c>
      <c r="BL87" s="4">
        <f>BL86+BL79</f>
        <v>251.445995454586</v>
      </c>
      <c r="BM87" s="4">
        <f>BM86+BM79</f>
        <v>106.297768706443</v>
      </c>
      <c r="BN87" s="4">
        <f>BN86+BN79</f>
        <v>19.0397404411699</v>
      </c>
      <c r="BO87" s="4">
        <f>BO86+BO79</f>
        <v>313.377619552921</v>
      </c>
      <c r="BP87" s="4">
        <f>BP86+BP79</f>
        <v>193.846381906895</v>
      </c>
      <c r="BQ87" s="4">
        <f>BQ86+BQ79</f>
        <v>9.79128929662879</v>
      </c>
      <c r="BR87" s="4">
        <f>BR86+BR79</f>
        <v>37.1575961930369</v>
      </c>
      <c r="BS87" s="4">
        <f>BS86+BS79</f>
        <v>24.1202569695866</v>
      </c>
      <c r="BT87" s="4">
        <f>BT86+BT79</f>
        <v>132.321092173430</v>
      </c>
      <c r="BU87" s="4">
        <f>BU86+BU79</f>
        <v>70.244910771210</v>
      </c>
      <c r="BV87" s="4">
        <f>BV86+BV79</f>
        <v>12823.0438790745</v>
      </c>
      <c r="BW87" s="4">
        <f>BW86+BW79</f>
        <v>2781.919616214530</v>
      </c>
      <c r="BX87" s="4">
        <f>BX86+BX79</f>
        <v>890.241263147271</v>
      </c>
      <c r="BY87" s="4">
        <f>BY86+BY79</f>
        <v>555.058307429399</v>
      </c>
      <c r="BZ87" s="4">
        <f>BZ86+BZ79</f>
        <v>75.1814811489393</v>
      </c>
      <c r="CA87" s="4">
        <f>CA86+CA79</f>
        <v>178.689379145283</v>
      </c>
      <c r="CB87" s="4">
        <f>CB86+CB79</f>
        <v>77.941431047628</v>
      </c>
      <c r="CC87" s="4">
        <f>CC86+CC79</f>
        <v>7369.439180998480</v>
      </c>
      <c r="CD87" s="4">
        <f>CD86+CD79</f>
        <v>11928.4706591315</v>
      </c>
      <c r="CE87" s="4">
        <f>CE86+CE79</f>
        <v>24751.514538206</v>
      </c>
      <c r="CF87" s="4"/>
      <c r="CG87" s="4"/>
      <c r="CH87" s="4"/>
    </row>
    <row r="88" ht="19" customHeight="1">
      <c r="A88" t="s" s="58">
        <v>1</v>
      </c>
      <c r="B88" s="59"/>
      <c r="C88" t="s" s="76">
        <v>232</v>
      </c>
      <c r="D88" s="91">
        <f>D77+SUM(D5:D74)</f>
        <v>80.8116677632615</v>
      </c>
      <c r="E88" s="67">
        <f>E77+SUM(E5:E74)</f>
        <v>3.97135106028293</v>
      </c>
      <c r="F88" s="67">
        <f>F77+SUM(F5:F74)</f>
        <v>2.94119937150203</v>
      </c>
      <c r="G88" s="67">
        <f>G77+SUM(G5:G74)</f>
        <v>4.66346885622069</v>
      </c>
      <c r="H88" s="67">
        <f>H77+SUM(H5:H74)</f>
        <v>3.9025649496478</v>
      </c>
      <c r="I88" s="67">
        <f>I77+SUM(I5:I74)</f>
        <v>311.295724404249</v>
      </c>
      <c r="J88" s="67">
        <f>J77+SUM(J5:J74)</f>
        <v>1910.453399062510</v>
      </c>
      <c r="K88" s="63">
        <f>K77+SUM(K5:K74)</f>
        <v>1241.468151688170</v>
      </c>
      <c r="L88" s="67">
        <f>L77+SUM(L5:L74)</f>
        <v>24.0584820133203</v>
      </c>
      <c r="M88" s="67">
        <f>M77+SUM(M5:M74)</f>
        <v>34.3744863542088</v>
      </c>
      <c r="N88" s="67">
        <f>N77+SUM(N5:N74)</f>
        <v>26.3444107523947</v>
      </c>
      <c r="O88" s="67">
        <f>O77+SUM(O5:O74)</f>
        <v>8.78292377972017</v>
      </c>
      <c r="P88" s="67">
        <f>P77+SUM(P5:P74)</f>
        <v>3.6223383873914</v>
      </c>
      <c r="Q88" s="67">
        <f>Q77+SUM(Q5:Q74)</f>
        <v>2.0611200388503</v>
      </c>
      <c r="R88" s="67">
        <f>R77+SUM(R5:R74)</f>
        <v>4.13553193989039</v>
      </c>
      <c r="S88" s="67">
        <f>S77+SUM(S5:S74)</f>
        <v>1.07104446885858</v>
      </c>
      <c r="T88" s="67">
        <f>T77+SUM(T5:T74)</f>
        <v>67.5889259217891</v>
      </c>
      <c r="U88" s="67">
        <f>U77+SUM(U5:U74)</f>
        <v>279.148851477736</v>
      </c>
      <c r="V88" s="67">
        <f>V77+SUM(V5:V74)</f>
        <v>7.45210496196312</v>
      </c>
      <c r="W88" s="67">
        <f>W77+SUM(W5:W74)</f>
        <v>164.205971913909</v>
      </c>
      <c r="X88" s="64">
        <f>X77+SUM(X5:X74)</f>
        <v>1034.245724111910</v>
      </c>
      <c r="Y88" s="67">
        <f>Y77+SUM(Y5:Y74)</f>
        <v>286.289130606863</v>
      </c>
      <c r="Z88" s="67">
        <f>Z77+SUM(Z5:Z74)</f>
        <v>120.639571110801</v>
      </c>
      <c r="AA88" s="67">
        <f>AA77+SUM(AA5:AA74)</f>
        <v>120.205379891098</v>
      </c>
      <c r="AB88" s="67">
        <f>AB77+SUM(AB5:AB74)</f>
        <v>9.37738814793684</v>
      </c>
      <c r="AC88" s="65">
        <f>AC77+SUM(AC5:AC74)</f>
        <v>767.823400782895</v>
      </c>
      <c r="AD88" s="67">
        <f>AD77+SUM(AD5:AD74)</f>
        <v>29.3073684771678</v>
      </c>
      <c r="AE88" s="67">
        <f>AE77+SUM(AE5:AE74)</f>
        <v>37.8021020461529</v>
      </c>
      <c r="AF88" s="67">
        <f>AF77+SUM(AF5:AF74)</f>
        <v>63.7521441089807</v>
      </c>
      <c r="AG88" s="67">
        <f>AG77+SUM(AG5:AG74)</f>
        <v>155.938717194562</v>
      </c>
      <c r="AH88" s="67">
        <f>AH77+SUM(AH5:AH74)</f>
        <v>127.439226495174</v>
      </c>
      <c r="AI88" s="67">
        <f>AI77+SUM(AI5:AI74)</f>
        <v>346.048015722709</v>
      </c>
      <c r="AJ88" s="67">
        <f>AJ77+SUM(AJ5:AJ74)</f>
        <v>160.617840123825</v>
      </c>
      <c r="AK88" s="67">
        <f>AK77+SUM(AK5:AK74)</f>
        <v>190.889044603723</v>
      </c>
      <c r="AL88" s="67">
        <f>AL77+SUM(AL5:AL74)</f>
        <v>36.2629001062363</v>
      </c>
      <c r="AM88" s="67">
        <f>AM77+SUM(AM5:AM74)</f>
        <v>78.5609972807558</v>
      </c>
      <c r="AN88" s="67">
        <f>AN77+SUM(AN5:AN74)</f>
        <v>122.653346846870</v>
      </c>
      <c r="AO88" s="67">
        <f>AO77+SUM(AO5:AO74)</f>
        <v>111.796685650157</v>
      </c>
      <c r="AP88" s="67">
        <f>AP77+SUM(AP5:AP74)</f>
        <v>154.5397185416</v>
      </c>
      <c r="AQ88" s="67">
        <f>AQ77+SUM(AQ5:AQ74)</f>
        <v>27.9179779350052</v>
      </c>
      <c r="AR88" s="67">
        <f>AR77+SUM(AR5:AR74)</f>
        <v>14.1737964442433</v>
      </c>
      <c r="AS88" s="67">
        <f>AS77+SUM(AS5:AS74)</f>
        <v>499.275986935471</v>
      </c>
      <c r="AT88" s="67">
        <f>AT77+SUM(AT5:AT74)</f>
        <v>5.11389627449948</v>
      </c>
      <c r="AU88" s="67">
        <f>AU77+SUM(AU5:AU74)</f>
        <v>3.77504518374562</v>
      </c>
      <c r="AV88" s="67">
        <f>AV77+SUM(AV5:AV74)</f>
        <v>5.98868815509415</v>
      </c>
      <c r="AW88" s="67">
        <f>AW77+SUM(AW5:AW74)</f>
        <v>4.41978563698109</v>
      </c>
      <c r="AX88" s="67">
        <f>AX77+SUM(AX5:AX74)</f>
        <v>37.6066350877093</v>
      </c>
      <c r="AY88" s="67">
        <f>AY77+SUM(AY5:AY74)</f>
        <v>3.35671351363151</v>
      </c>
      <c r="AZ88" s="67">
        <f>AZ77+SUM(AZ5:AZ74)</f>
        <v>136.309279559408</v>
      </c>
      <c r="BA88" s="67">
        <f>BA77+SUM(BA5:BA74)</f>
        <v>59.0934035571347</v>
      </c>
      <c r="BB88" s="67">
        <f>BB77+SUM(BB5:BB74)</f>
        <v>23.8178922547202</v>
      </c>
      <c r="BC88" s="67">
        <f>BC77+SUM(BC5:BC74)</f>
        <v>85.2355035686853</v>
      </c>
      <c r="BD88" s="67">
        <f>BD77+SUM(BD5:BD74)</f>
        <v>536.539502907065</v>
      </c>
      <c r="BE88" s="67">
        <f>BE77+SUM(BE5:BE74)</f>
        <v>347.848132553269</v>
      </c>
      <c r="BF88" s="67">
        <f>BF77+SUM(BF5:BF74)</f>
        <v>16.2190969377262</v>
      </c>
      <c r="BG88" s="67">
        <f>BG77+SUM(BG5:BG74)</f>
        <v>93.8426200697003</v>
      </c>
      <c r="BH88" s="67">
        <f>BH77+SUM(BH5:BH74)</f>
        <v>23.1851665353586</v>
      </c>
      <c r="BI88" s="67">
        <f>BI77+SUM(BI5:BI74)</f>
        <v>87.4645440281367</v>
      </c>
      <c r="BJ88" s="67">
        <f>BJ77+SUM(BJ5:BJ74)</f>
        <v>0</v>
      </c>
      <c r="BK88" s="67">
        <f>BK77+SUM(BK5:BK74)</f>
        <v>28.0805400727413</v>
      </c>
      <c r="BL88" s="67">
        <f>BL77+SUM(BL5:BL74)</f>
        <v>58.0647599157319</v>
      </c>
      <c r="BM88" s="67">
        <f>BM77+SUM(BM5:BM74)</f>
        <v>30.5837397443858</v>
      </c>
      <c r="BN88" s="67">
        <f>BN77+SUM(BN5:BN74)</f>
        <v>12.468534672017</v>
      </c>
      <c r="BO88" s="67">
        <f>BO77+SUM(BO5:BO74)</f>
        <v>125.073389502289</v>
      </c>
      <c r="BP88" s="67">
        <f>BP77+SUM(BP5:BP74)</f>
        <v>38.3424022405209</v>
      </c>
      <c r="BQ88" s="67">
        <f>BQ77+SUM(BQ5:BQ74)</f>
        <v>9.455098072724841</v>
      </c>
      <c r="BR88" s="67">
        <f>BR77+SUM(BR5:BR74)</f>
        <v>20.0369784953259</v>
      </c>
      <c r="BS88" s="67">
        <f>BS77+SUM(BS5:BS74)</f>
        <v>17.0830037003825</v>
      </c>
      <c r="BT88" s="67">
        <f>BT77+SUM(BT5:BT74)</f>
        <v>86.5517605793339</v>
      </c>
      <c r="BU88" s="67">
        <f>BU77+SUM(BU5:BU74)</f>
        <v>28.9718144165456</v>
      </c>
      <c r="BV88" s="67">
        <f>BV77+SUM(BV5:BV74)</f>
        <v>10602.4381095649</v>
      </c>
      <c r="BW88" s="4">
        <f>BW77+SUM(BW5:BW74)</f>
        <v>2431.473207671680</v>
      </c>
      <c r="BX88" s="4">
        <f>BX77+SUM(BX5:BX74)</f>
        <v>873.8237755931621</v>
      </c>
      <c r="BY88" s="4">
        <f>BY77+SUM(BY5:BY74)</f>
        <v>411.942418092622</v>
      </c>
      <c r="BZ88" s="4">
        <f>BZ77+SUM(BZ5:BZ74)</f>
        <v>64.1879393894954</v>
      </c>
      <c r="CA88" s="4">
        <f>CA77+SUM(CA5:CA74)</f>
        <v>146.632159501452</v>
      </c>
      <c r="CB88" s="4">
        <f>CB77+SUM(CB5:CB74)</f>
        <v>37.480767280074</v>
      </c>
      <c r="CC88" s="67">
        <f>CC77+SUM(CC5:CC74)</f>
        <v>7142.018683</v>
      </c>
      <c r="CD88" s="4">
        <f>SUM(BW88:CC88)</f>
        <v>11107.5589505285</v>
      </c>
      <c r="CE88" s="67">
        <f>CE77+SUM(CE5:CE74)</f>
        <v>21709.9970600934</v>
      </c>
      <c r="CF88" s="4"/>
      <c r="CG88" s="4"/>
      <c r="CH88" s="4"/>
    </row>
    <row r="89" ht="19" customHeight="1">
      <c r="A89" t="s" s="58">
        <v>1</v>
      </c>
      <c r="B89" s="59"/>
      <c r="C89" s="85"/>
      <c r="D89" s="92">
        <f>'Glad70-before-LQ'!D86</f>
        <v>140.1</v>
      </c>
      <c r="E89" s="93">
        <f>'Glad70-before-LQ'!E86</f>
        <v>6.7</v>
      </c>
      <c r="F89" s="93">
        <f>'Glad70-before-LQ'!F86</f>
        <v>7.1</v>
      </c>
      <c r="G89" s="93">
        <f>'Glad70-before-LQ'!G86</f>
        <v>6.2</v>
      </c>
      <c r="H89" s="93">
        <f>'Glad70-before-LQ'!H86</f>
        <v>6.8</v>
      </c>
      <c r="I89" s="93">
        <f>'Glad70-before-LQ'!I86</f>
        <v>108.8</v>
      </c>
      <c r="J89" s="93">
        <f>'Glad70-before-LQ'!J86</f>
        <v>1979.6</v>
      </c>
      <c r="K89" s="94">
        <f>'Glad70-before-LQ'!K86</f>
        <v>139.8</v>
      </c>
      <c r="L89" s="93">
        <f>'Glad70-before-LQ'!L86</f>
        <v>42.4</v>
      </c>
      <c r="M89" s="93">
        <f>'Glad70-before-LQ'!M86</f>
        <v>33.9</v>
      </c>
      <c r="N89" s="93">
        <f>'Glad70-before-LQ'!N86</f>
        <v>37.2</v>
      </c>
      <c r="O89" s="93">
        <f>'Glad70-before-LQ'!O86</f>
        <v>12</v>
      </c>
      <c r="P89" s="93">
        <f>'Glad70-before-LQ'!P86</f>
        <v>3</v>
      </c>
      <c r="Q89" s="93">
        <f>'Glad70-before-LQ'!Q86</f>
        <v>5.9</v>
      </c>
      <c r="R89" s="93">
        <f>'Glad70-before-LQ'!R86</f>
        <v>1.1</v>
      </c>
      <c r="S89" s="93">
        <f>'Glad70-before-LQ'!S86</f>
        <v>1.5</v>
      </c>
      <c r="T89" s="93">
        <f>'Glad70-before-LQ'!T86</f>
        <v>64.90000000000001</v>
      </c>
      <c r="U89" s="93">
        <f>'Glad70-before-LQ'!U86</f>
        <v>299.3</v>
      </c>
      <c r="V89" s="93">
        <f>'Glad70-before-LQ'!V86</f>
        <v>7.1</v>
      </c>
      <c r="W89" s="93">
        <f>'Glad70-before-LQ'!W86</f>
        <v>206.3</v>
      </c>
      <c r="X89" s="95">
        <f>'Glad70-before-LQ'!X86</f>
        <v>2430.4</v>
      </c>
      <c r="Y89" s="93">
        <f>'Glad70-before-LQ'!Y86</f>
        <v>132.5</v>
      </c>
      <c r="Z89" s="93">
        <f>'Glad70-before-LQ'!Z86</f>
        <v>22.3</v>
      </c>
      <c r="AA89" s="93">
        <f>'Glad70-before-LQ'!AA86</f>
        <v>34.2</v>
      </c>
      <c r="AB89" s="93">
        <f>'Glad70-before-LQ'!AB86</f>
        <v>1.9</v>
      </c>
      <c r="AC89" s="96">
        <f>'Glad70-before-LQ'!AC86</f>
        <v>600</v>
      </c>
      <c r="AD89" s="93">
        <f>'Glad70-before-LQ'!AD86</f>
        <v>2.7</v>
      </c>
      <c r="AE89" s="93">
        <f>'Glad70-before-LQ'!AE86</f>
        <v>53.7</v>
      </c>
      <c r="AF89" s="93">
        <f>'Glad70-before-LQ'!AF86</f>
        <v>88.8</v>
      </c>
      <c r="AG89" s="93">
        <f>'Glad70-before-LQ'!AG86</f>
        <v>130</v>
      </c>
      <c r="AH89" s="93">
        <f>'Glad70-before-LQ'!AH86</f>
        <v>681.5</v>
      </c>
      <c r="AI89" s="93">
        <f>'Glad70-before-LQ'!AI86</f>
        <v>594</v>
      </c>
      <c r="AJ89" s="93">
        <f>'Glad70-before-LQ'!AJ86</f>
        <v>206.8</v>
      </c>
      <c r="AK89" s="93">
        <f>'Glad70-before-LQ'!AK86</f>
        <v>307.4</v>
      </c>
      <c r="AL89" s="93">
        <f>'Glad70-before-LQ'!AL86</f>
        <v>54.8</v>
      </c>
      <c r="AM89" s="93">
        <f>'Glad70-before-LQ'!AM86</f>
        <v>171.5</v>
      </c>
      <c r="AN89" s="93">
        <f>'Glad70-before-LQ'!AN86</f>
        <v>178.4</v>
      </c>
      <c r="AO89" s="93">
        <f>'Glad70-before-LQ'!AO86</f>
        <v>217.4</v>
      </c>
      <c r="AP89" s="93">
        <f>'Glad70-before-LQ'!AP86</f>
        <v>132.4</v>
      </c>
      <c r="AQ89" s="93">
        <f>'Glad70-before-LQ'!AQ86</f>
        <v>14.8</v>
      </c>
      <c r="AR89" s="93">
        <f>'Glad70-before-LQ'!AR86</f>
        <v>18.8</v>
      </c>
      <c r="AS89" s="93">
        <f>'Glad70-before-LQ'!AS86</f>
        <v>570.2</v>
      </c>
      <c r="AT89" s="93">
        <f>'Glad70-before-LQ'!AT86</f>
        <v>5</v>
      </c>
      <c r="AU89" s="93">
        <f>'Glad70-before-LQ'!AU86</f>
        <v>5.2</v>
      </c>
      <c r="AV89" s="93">
        <f>'Glad70-before-LQ'!AV86</f>
        <v>3.6</v>
      </c>
      <c r="AW89" s="93">
        <f>'Glad70-before-LQ'!AW86</f>
        <v>1.3</v>
      </c>
      <c r="AX89" s="93">
        <f>'Glad70-before-LQ'!AX86</f>
        <v>19.9</v>
      </c>
      <c r="AY89" s="93">
        <f>'Glad70-before-LQ'!AY86</f>
        <v>2.5</v>
      </c>
      <c r="AZ89" s="93">
        <f>'Glad70-before-LQ'!AZ86</f>
        <v>95</v>
      </c>
      <c r="BA89" s="93">
        <f>'Glad70-before-LQ'!BA86</f>
        <v>16.7</v>
      </c>
      <c r="BB89" s="93">
        <f>'Glad70-before-LQ'!BB86</f>
        <v>31.4</v>
      </c>
      <c r="BC89" s="93">
        <f>'Glad70-before-LQ'!BC86</f>
        <v>118</v>
      </c>
      <c r="BD89" s="93">
        <f>'Glad70-before-LQ'!BD86</f>
        <v>495.3</v>
      </c>
      <c r="BE89" s="93">
        <f>'Glad70-before-LQ'!BE86</f>
        <v>621.5</v>
      </c>
      <c r="BF89" s="93">
        <f>'Glad70-before-LQ'!BF86</f>
        <v>5.9</v>
      </c>
      <c r="BG89" s="93">
        <f>'Glad70-before-LQ'!BG86</f>
        <v>175</v>
      </c>
      <c r="BH89" s="93">
        <f>'Glad70-before-LQ'!BH86</f>
        <v>43.9</v>
      </c>
      <c r="BI89" s="93">
        <f>'Glad70-before-LQ'!BI86</f>
        <v>126</v>
      </c>
      <c r="BJ89" s="93">
        <f>'Glad70-before-LQ'!BJ86</f>
        <v>1.4</v>
      </c>
      <c r="BK89" s="93">
        <f>'Glad70-before-LQ'!BK86</f>
        <v>77.2</v>
      </c>
      <c r="BL89" s="93">
        <f>'Glad70-before-LQ'!BL86</f>
        <v>255.2</v>
      </c>
      <c r="BM89" s="93">
        <f>'Glad70-before-LQ'!BM86</f>
        <v>28.9</v>
      </c>
      <c r="BN89" s="93">
        <f>'Glad70-before-LQ'!BN86</f>
        <v>6.7</v>
      </c>
      <c r="BO89" s="93">
        <f>'Glad70-before-LQ'!BO86</f>
        <v>347.4</v>
      </c>
      <c r="BP89" s="93">
        <f>'Glad70-before-LQ'!BP86</f>
        <v>96.3</v>
      </c>
      <c r="BQ89" s="93">
        <f>'Glad70-before-LQ'!BQ86</f>
        <v>4.1</v>
      </c>
      <c r="BR89" s="93">
        <f>'Glad70-before-LQ'!BR86</f>
        <v>12.6</v>
      </c>
      <c r="BS89" s="93">
        <f>'Glad70-before-LQ'!BS86</f>
        <v>2.5</v>
      </c>
      <c r="BT89" s="93">
        <f>'Glad70-before-LQ'!BT86</f>
        <v>107.7</v>
      </c>
      <c r="BU89" s="93">
        <f>'Glad70-before-LQ'!BU86</f>
        <v>47.8</v>
      </c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</row>
    <row r="90" ht="19" customHeight="1">
      <c r="A90" s="84"/>
      <c r="B90" s="59"/>
      <c r="C90" s="85"/>
      <c r="D90" s="90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11"/>
      <c r="Y90" s="4"/>
      <c r="Z90" s="4"/>
      <c r="AA90" s="4"/>
      <c r="AB90" s="4"/>
      <c r="AC90" s="11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</row>
    <row r="91" ht="19" customHeight="1">
      <c r="A91" s="84"/>
      <c r="B91" s="59"/>
      <c r="C91" s="85"/>
      <c r="D91" s="90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11"/>
      <c r="Y91" s="4"/>
      <c r="Z91" s="4"/>
      <c r="AA91" s="4"/>
      <c r="AB91" s="4"/>
      <c r="AC91" s="11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>
        <v>0.147</v>
      </c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</row>
    <row r="92" ht="19" customHeight="1">
      <c r="A92" t="s" s="58">
        <v>1</v>
      </c>
      <c r="B92" s="59"/>
      <c r="C92" t="s" s="76">
        <v>233</v>
      </c>
      <c r="D92" s="90">
        <f>D76/0.107</f>
        <v>84.0815623661076</v>
      </c>
      <c r="E92" s="4">
        <f>E76/0.107</f>
        <v>11.6518718577634</v>
      </c>
      <c r="F92" s="4">
        <f>F76/0.107</f>
        <v>10.1014363012624</v>
      </c>
      <c r="G92" s="4">
        <f>G76/0.107</f>
        <v>6.32828291765132</v>
      </c>
      <c r="H92" s="4">
        <f>H76/0.107</f>
        <v>8.793172498110071</v>
      </c>
      <c r="I92" s="4">
        <f>I76/0.107</f>
        <v>357.062231181583</v>
      </c>
      <c r="J92" s="4">
        <f>J76/0.107</f>
        <v>2366.226188721380</v>
      </c>
      <c r="K92" s="4">
        <f>K76/0.117</f>
        <v>1884.818547008550</v>
      </c>
      <c r="L92" s="4">
        <f>L76/0.107</f>
        <v>78.4445547006557</v>
      </c>
      <c r="M92" s="4">
        <f>M76/0.107</f>
        <v>164.380826516879</v>
      </c>
      <c r="N92" s="4">
        <f>N76/0.107</f>
        <v>78.59690224337859</v>
      </c>
      <c r="O92" s="4">
        <f>O76/0.107</f>
        <v>22.1992527314178</v>
      </c>
      <c r="P92" s="4">
        <f>P76/0.107</f>
        <v>19.4198022632747</v>
      </c>
      <c r="Q92" s="4">
        <f>Q76/0.107</f>
        <v>7.13558013402966</v>
      </c>
      <c r="R92" s="4">
        <f>R76/0.107</f>
        <v>13.2948490807579</v>
      </c>
      <c r="S92" s="4">
        <f>S76/0.107</f>
        <v>8.557701075632361</v>
      </c>
      <c r="T92" s="4">
        <f>T76/0.107</f>
        <v>46.4022971724564</v>
      </c>
      <c r="U92" s="4">
        <f>U76/0.107</f>
        <v>783.348059321145</v>
      </c>
      <c r="V92" s="4">
        <f>V76/0.107</f>
        <v>32.0250438222556</v>
      </c>
      <c r="W92" s="4">
        <f>W76/0.107</f>
        <v>485.815416188933</v>
      </c>
      <c r="X92" s="11">
        <f>X76/0.117</f>
        <v>920.085470085470</v>
      </c>
      <c r="Y92" s="4">
        <f>Y76/0.107</f>
        <v>1170.346667758070</v>
      </c>
      <c r="Z92" s="4">
        <f>Z76/0.107</f>
        <v>546.444744484265</v>
      </c>
      <c r="AA92" s="4">
        <f>AA76/0.107</f>
        <v>576.092241437510</v>
      </c>
      <c r="AB92" s="4">
        <f>AB76/0.107</f>
        <v>6.75673592336545</v>
      </c>
      <c r="AC92" s="11">
        <f>AC76/0.117</f>
        <v>608.017145625397</v>
      </c>
      <c r="AD92" s="4">
        <f>AD76/0.107</f>
        <v>15.7667151233024</v>
      </c>
      <c r="AE92" s="4">
        <f>AE76/0.107</f>
        <v>81.7901402368597</v>
      </c>
      <c r="AF92" s="4">
        <f>AF76/0.107</f>
        <v>190.095784304936</v>
      </c>
      <c r="AG92" s="4">
        <f>AG76/0.107</f>
        <v>199.223967831636</v>
      </c>
      <c r="AH92" s="4">
        <f>AH76/0.107</f>
        <v>387.114911619550</v>
      </c>
      <c r="AI92" s="4">
        <f>AI76/0.107</f>
        <v>981.183565172832</v>
      </c>
      <c r="AJ92" s="4">
        <f>AJ76/0.107</f>
        <v>961.975737757495</v>
      </c>
      <c r="AK92" s="4">
        <f>AK76/0.107</f>
        <v>1574.601638800550</v>
      </c>
      <c r="AL92" s="4">
        <f>AL76/0.107</f>
        <v>214.731015408007</v>
      </c>
      <c r="AM92" s="4">
        <f>AM76/0.107</f>
        <v>715.374047975764</v>
      </c>
      <c r="AN92" s="4">
        <f>AN76/0.107</f>
        <v>596.600607797401</v>
      </c>
      <c r="AO92" s="4">
        <f>AO76/0.107</f>
        <v>606.492252668873</v>
      </c>
      <c r="AP92" s="4">
        <f>AP76/0.107</f>
        <v>345.588814353537</v>
      </c>
      <c r="AQ92" s="4">
        <f>AQ76/0.107</f>
        <v>91.933835052706</v>
      </c>
      <c r="AR92" s="4">
        <f>AR76/0.107</f>
        <v>68.9734728540806</v>
      </c>
      <c r="AS92" s="4">
        <f>AS76/0.107</f>
        <v>1159.078904990340</v>
      </c>
      <c r="AT92" s="4">
        <f>AT76/0.107</f>
        <v>34.3429360946156</v>
      </c>
      <c r="AU92" s="4">
        <f>AU76/0.107</f>
        <v>22.2939379537085</v>
      </c>
      <c r="AV92" s="4">
        <f>AV76/0.107</f>
        <v>21.4569607005251</v>
      </c>
      <c r="AW92" s="4">
        <f>AW76/0.107</f>
        <v>12.9577068861009</v>
      </c>
      <c r="AX92" s="4">
        <f>AX76/0.107</f>
        <v>79.63857299069539</v>
      </c>
      <c r="AY92" s="4">
        <f>AY76/0.107</f>
        <v>19.0407768498477</v>
      </c>
      <c r="AZ92" s="4">
        <f>AZ76/0.107</f>
        <v>283.697001100848</v>
      </c>
      <c r="BA92" s="4">
        <f>BA76/0.107</f>
        <v>165.193683929284</v>
      </c>
      <c r="BB92" s="4">
        <f>BB76/0.107</f>
        <v>123.721102873287</v>
      </c>
      <c r="BC92" s="4">
        <f>BC76/0.107</f>
        <v>301.471710605724</v>
      </c>
      <c r="BD92" s="4">
        <f>BD76/0.107</f>
        <v>319.747823819671</v>
      </c>
      <c r="BE92" s="4">
        <f>BE76/0.107</f>
        <v>2424.526443882770</v>
      </c>
      <c r="BF92" s="4">
        <f>BF76/0.107</f>
        <v>140.763933672173</v>
      </c>
      <c r="BG92" s="4">
        <f>BG76/0.107</f>
        <v>1571.017013012440</v>
      </c>
      <c r="BH92" s="4">
        <f>BH76/0.107</f>
        <v>131.832927650249</v>
      </c>
      <c r="BI92" s="4">
        <f>BI76/0.107</f>
        <v>1290.389724697210</v>
      </c>
      <c r="BJ92" s="4">
        <f>BJ76/0.107</f>
        <v>0</v>
      </c>
      <c r="BK92" s="4">
        <f>BK76/0.107</f>
        <v>517.8823849739219</v>
      </c>
      <c r="BL92" s="4">
        <f>BL76/0.107</f>
        <v>1752.631492102390</v>
      </c>
      <c r="BM92" s="4">
        <f>BM76/0.107</f>
        <v>641.319783058098</v>
      </c>
      <c r="BN92" s="4">
        <f>BN76/0.107</f>
        <v>80.7513551914968</v>
      </c>
      <c r="BO92" s="4">
        <f>BO76/BO91</f>
        <v>1320.576992002290</v>
      </c>
      <c r="BP92" s="4">
        <f>BP76/0.107</f>
        <v>1405.620963632840</v>
      </c>
      <c r="BQ92" s="4">
        <f>BQ76/0.107</f>
        <v>28.8357552111642</v>
      </c>
      <c r="BR92" s="4">
        <f>BR76/0.107</f>
        <v>117.646065857902</v>
      </c>
      <c r="BS92" s="4">
        <f>BS76/0.107</f>
        <v>56.5007953056037</v>
      </c>
      <c r="BT92" s="4">
        <f>BT76/0.107</f>
        <v>495.696450049707</v>
      </c>
      <c r="BU92" s="4">
        <f>BU76/0.107</f>
        <v>377.710384206439</v>
      </c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</row>
    <row r="93" ht="19" customHeight="1">
      <c r="A93" s="84"/>
      <c r="B93" s="59"/>
      <c r="C93" s="85"/>
      <c r="D93" s="90">
        <f>SUM(D92:H92)</f>
        <v>120.956325940895</v>
      </c>
      <c r="E93" s="4"/>
      <c r="F93" s="4"/>
      <c r="G93" s="4"/>
      <c r="H93" s="4"/>
      <c r="I93" s="4">
        <f>SUM(I92:M92)</f>
        <v>4850.932348129050</v>
      </c>
      <c r="J93" s="4"/>
      <c r="K93" s="4"/>
      <c r="L93" s="4"/>
      <c r="M93" s="4"/>
      <c r="N93" s="4">
        <f>SUM(N92:AB92)</f>
        <v>4716.520763721960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>
        <f>SUM(AC92:AF92)</f>
        <v>895.669785290495</v>
      </c>
      <c r="AD93" s="4"/>
      <c r="AE93" s="4"/>
      <c r="AF93" s="4"/>
      <c r="AG93" s="4">
        <f>SUM(AG92:AI92)</f>
        <v>1567.522444624020</v>
      </c>
      <c r="AH93" s="4"/>
      <c r="AI93" s="4"/>
      <c r="AJ93" s="4">
        <f>SUM(AJ92)</f>
        <v>961.975737757495</v>
      </c>
      <c r="AK93" s="4">
        <f>SUM(AK92)</f>
        <v>1574.601638800550</v>
      </c>
      <c r="AL93" s="4">
        <f>SUM(AL92:AM92)</f>
        <v>930.105063383771</v>
      </c>
      <c r="AM93" s="4"/>
      <c r="AN93" s="4">
        <f>SUM(AN92:AS92)</f>
        <v>2868.667887716940</v>
      </c>
      <c r="AO93" s="4"/>
      <c r="AP93" s="4"/>
      <c r="AQ93" s="4"/>
      <c r="AR93" s="4"/>
      <c r="AS93" s="4"/>
      <c r="AT93" s="4">
        <f>SUM(AT92:AY92)</f>
        <v>189.730891475493</v>
      </c>
      <c r="AU93" s="4"/>
      <c r="AV93" s="4"/>
      <c r="AW93" s="4"/>
      <c r="AX93" s="4"/>
      <c r="AY93" s="4"/>
      <c r="AZ93" s="4">
        <f>SUM(AZ92:BB92)</f>
        <v>572.611787903419</v>
      </c>
      <c r="BA93" s="4"/>
      <c r="BB93" s="4"/>
      <c r="BC93" s="4">
        <f>SUM(BC92:BD92)</f>
        <v>621.219534425395</v>
      </c>
      <c r="BD93" s="4"/>
      <c r="BE93" s="4">
        <f>SUM(BE92:BF92)</f>
        <v>2565.290377554940</v>
      </c>
      <c r="BF93" s="4"/>
      <c r="BG93" s="4">
        <f>SUM(BG92:BH92)</f>
        <v>1702.849940662690</v>
      </c>
      <c r="BH93" s="4"/>
      <c r="BI93" s="4">
        <f>SUM(BI92:BK92)</f>
        <v>1808.272109671130</v>
      </c>
      <c r="BJ93" s="4"/>
      <c r="BK93" s="4"/>
      <c r="BL93" s="4">
        <f>SUM(BL92:BN92)</f>
        <v>2474.702630351980</v>
      </c>
      <c r="BM93" s="4"/>
      <c r="BN93" s="4"/>
      <c r="BO93" s="4">
        <f>SUM(BO92:BP92)</f>
        <v>2726.197955635130</v>
      </c>
      <c r="BP93" s="4"/>
      <c r="BQ93" s="4">
        <f>SUM(BQ92:BS92)</f>
        <v>202.982616374670</v>
      </c>
      <c r="BR93" s="4"/>
      <c r="BS93" s="4"/>
      <c r="BT93" s="4">
        <f>SUM(BT92:BU92)</f>
        <v>873.406834256146</v>
      </c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</row>
    <row r="94" ht="19" customHeight="1">
      <c r="A94" t="s" s="58">
        <v>1</v>
      </c>
      <c r="B94" s="59"/>
      <c r="C94" s="85"/>
      <c r="D94" s="90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>
        <f>(CE84+CE80)/CE81</f>
        <v>0.448749092451735</v>
      </c>
      <c r="CG94" s="4"/>
      <c r="CH94" s="4"/>
    </row>
    <row r="95" ht="19" customHeight="1">
      <c r="A95" t="s" s="58">
        <v>1</v>
      </c>
      <c r="B95" s="59"/>
      <c r="C95" t="s" s="76">
        <v>234</v>
      </c>
      <c r="D95" s="88">
        <f>D84+D83-D79</f>
        <v>108.888027173173</v>
      </c>
      <c r="E95" s="9">
        <f>E84+E83-E79</f>
        <v>5.93675028878068</v>
      </c>
      <c r="F95" s="9">
        <f>F84+F83-F79</f>
        <v>5.34085368423508</v>
      </c>
      <c r="G95" s="9">
        <f>G84+G83-G79</f>
        <v>5.94712627218869</v>
      </c>
      <c r="H95" s="9">
        <f>H84+H83-H79</f>
        <v>6.04086945729777</v>
      </c>
      <c r="I95" s="9">
        <f>I84+I83-I79</f>
        <v>364.605658736429</v>
      </c>
      <c r="J95" s="9">
        <f>J84+J83-J79</f>
        <v>2397.252042862730</v>
      </c>
      <c r="K95" s="69">
        <f>K84+K83-K79</f>
        <v>2216.991921688170</v>
      </c>
      <c r="L95" s="9">
        <f>L84+L83-L79</f>
        <v>35.0207673529701</v>
      </c>
      <c r="M95" s="9">
        <f>M84+M83-M79</f>
        <v>54.370248437306</v>
      </c>
      <c r="N95" s="9">
        <f>N84+N83-N79</f>
        <v>119.754279292436</v>
      </c>
      <c r="O95" s="9">
        <f>O84+O83-O79</f>
        <v>36.1582438219819</v>
      </c>
      <c r="P95" s="9">
        <f>P84+P83-P79</f>
        <v>7.17791884217039</v>
      </c>
      <c r="Q95" s="9">
        <f>Q84+Q83-Q79</f>
        <v>3.59550707434118</v>
      </c>
      <c r="R95" s="9">
        <f>R84+R83-R79</f>
        <v>6.92254885164109</v>
      </c>
      <c r="S95" s="9">
        <f>S84+S83-S79</f>
        <v>2.41567401509266</v>
      </c>
      <c r="T95" s="9">
        <f>T84+T83-T79</f>
        <v>283.553971719242</v>
      </c>
      <c r="U95" s="9">
        <f>U84+U83-U79</f>
        <v>409.306992347362</v>
      </c>
      <c r="V95" s="9">
        <f>V84+V83-V79</f>
        <v>12.6566796889814</v>
      </c>
      <c r="W95" s="9">
        <f>W84+W83-W79</f>
        <v>234.867199532216</v>
      </c>
      <c r="X95" s="10">
        <f>X84+X83-X79</f>
        <v>998.245724111909</v>
      </c>
      <c r="Y95" s="9">
        <f>Y84+Y83-Y79</f>
        <v>495.934362779077</v>
      </c>
      <c r="Z95" s="9">
        <f>Z84+Z83-Z79</f>
        <v>222.757693321144</v>
      </c>
      <c r="AA95" s="9">
        <f>AA84+AA83-AA79</f>
        <v>225.512340333270</v>
      </c>
      <c r="AB95" s="9">
        <f>AB84+AB83-AB79</f>
        <v>10.510381998022</v>
      </c>
      <c r="AC95" s="11">
        <f>AC84+AC83-AC79</f>
        <v>864.2683135536161</v>
      </c>
      <c r="AD95" s="9">
        <f>AD84+AD83-AD79</f>
        <v>34.0870385181934</v>
      </c>
      <c r="AE95" s="9">
        <f>AE84+AE83-AE79</f>
        <v>52.7855450053441</v>
      </c>
      <c r="AF95" s="9">
        <f>AF84+AF83-AF79</f>
        <v>102.924248920628</v>
      </c>
      <c r="AG95" s="9">
        <f>AG84+AG83-AG79</f>
        <v>212.416964557985</v>
      </c>
      <c r="AH95" s="9">
        <f>AH84+AH83-AH79</f>
        <v>184.142552008955</v>
      </c>
      <c r="AI95" s="9">
        <f>AI84+AI83-AI79</f>
        <v>478.034657196202</v>
      </c>
      <c r="AJ95" s="9">
        <f>AJ84+AJ83-AJ79</f>
        <v>297.323403940053</v>
      </c>
      <c r="AK95" s="9">
        <f>AK84+AK83-AK79</f>
        <v>403.766335351659</v>
      </c>
      <c r="AL95" s="9">
        <f>AL84+AL83-AL79</f>
        <v>73.66621864865689</v>
      </c>
      <c r="AM95" s="9">
        <f>AM84+AM83-AM79</f>
        <v>199.339023133407</v>
      </c>
      <c r="AN95" s="9">
        <f>AN84+AN83-AN79</f>
        <v>204.772265034322</v>
      </c>
      <c r="AO95" s="9">
        <f>AO84+AO83-AO79</f>
        <v>190.986671035569</v>
      </c>
      <c r="AP95" s="9">
        <f>AP84+AP83-AP79</f>
        <v>211.746003135828</v>
      </c>
      <c r="AQ95" s="9">
        <f>AQ84+AQ83-AQ79</f>
        <v>42.3969203506395</v>
      </c>
      <c r="AR95" s="9">
        <f>AR84+AR83-AR79</f>
        <v>25.5221615953866</v>
      </c>
      <c r="AS95" s="9">
        <f>AS84+AS83-AS79</f>
        <v>693.936342833967</v>
      </c>
      <c r="AT95" s="9">
        <f>AT84+AT83-AT79</f>
        <v>10.6746941621239</v>
      </c>
      <c r="AU95" s="9">
        <f>AU84+AU83-AU79</f>
        <v>9.14545136104681</v>
      </c>
      <c r="AV95" s="9">
        <f>AV84+AV83-AV79</f>
        <v>10.9358947949562</v>
      </c>
      <c r="AW95" s="9">
        <f>AW84+AW83-AW79</f>
        <v>7.8864746368128</v>
      </c>
      <c r="AX95" s="9">
        <f>AX84+AX83-AX79</f>
        <v>61.2563273100044</v>
      </c>
      <c r="AY95" s="9">
        <f>AY84+AY83-AY79</f>
        <v>5.7873631229337</v>
      </c>
      <c r="AZ95" s="9">
        <f>AZ84+AZ83-AZ79</f>
        <v>185.205579117790</v>
      </c>
      <c r="BA95" s="9">
        <f>BA84+BA83-BA79</f>
        <v>125.390724180434</v>
      </c>
      <c r="BB95" s="9">
        <f>BB84+BB83-BB79</f>
        <v>43.0681580074418</v>
      </c>
      <c r="BC95" s="9">
        <f>BC84+BC83-BC79</f>
        <v>141.501873034813</v>
      </c>
      <c r="BD95" s="9">
        <f>BD84+BD83-BD79</f>
        <v>653.833317148706</v>
      </c>
      <c r="BE95" s="9">
        <f>BE84+BE83-BE79</f>
        <v>676.450829495456</v>
      </c>
      <c r="BF95" s="9">
        <f>BF84+BF83-BF79</f>
        <v>35.7117409029225</v>
      </c>
      <c r="BG95" s="9">
        <f>BG84+BG83-BG79</f>
        <v>289.373820392331</v>
      </c>
      <c r="BH95" s="9">
        <f>BH84+BH83-BH79</f>
        <v>42.7728232585766</v>
      </c>
      <c r="BI95" s="9">
        <f>BI84+BI83-BI79</f>
        <v>256.637700542602</v>
      </c>
      <c r="BJ95" s="9">
        <f>BJ84+BJ83-BJ79</f>
        <v>0</v>
      </c>
      <c r="BK95" s="9">
        <f>BK84+BK83-BK79</f>
        <v>93.2414151922097</v>
      </c>
      <c r="BL95" s="9">
        <f>BL84+BL83-BL79</f>
        <v>268.429969654956</v>
      </c>
      <c r="BM95" s="9">
        <f>BM84+BM83-BM79</f>
        <v>112.260216787216</v>
      </c>
      <c r="BN95" s="9">
        <f>BN84+BN83-BN79</f>
        <v>24.7203950054902</v>
      </c>
      <c r="BO95" s="9">
        <f>BO84+BO83-BO79</f>
        <v>352.539217824336</v>
      </c>
      <c r="BP95" s="9">
        <f>BP84+BP83-BP79</f>
        <v>202.403443108714</v>
      </c>
      <c r="BQ95" s="9">
        <f>BQ84+BQ83-BQ79</f>
        <v>15.3854258075946</v>
      </c>
      <c r="BR95" s="9">
        <f>BR84+BR83-BR79</f>
        <v>40.3081290467956</v>
      </c>
      <c r="BS95" s="9">
        <f>BS84+BS83-BS79</f>
        <v>28.7955850976996</v>
      </c>
      <c r="BT95" s="9">
        <f>BT84+BT83-BT79</f>
        <v>155.354520155319</v>
      </c>
      <c r="BU95" s="9">
        <f>BU84+BU83-BU79</f>
        <v>78.416011110089</v>
      </c>
      <c r="BV95" s="9">
        <f>BV84+BV83-BV79</f>
        <v>16469.365548762</v>
      </c>
      <c r="BW95" s="9">
        <f>BW84+BW83-BW79</f>
        <v>2781.919616214530</v>
      </c>
      <c r="BX95" s="9">
        <f>BX84+BX83-BX79</f>
        <v>890.241263147271</v>
      </c>
      <c r="BY95" s="9">
        <f>BY84+BY83-BY79</f>
        <v>555.058307429399</v>
      </c>
      <c r="BZ95" s="9">
        <f>BZ84+BZ83-BZ79</f>
        <v>75.1814811489393</v>
      </c>
      <c r="CA95" s="9">
        <f>CA84+CA83-CA79</f>
        <v>178.689379145283</v>
      </c>
      <c r="CB95" s="9">
        <f>CB84+CB83-CB79</f>
        <v>77.941431047628</v>
      </c>
      <c r="CC95" s="9">
        <f>CC84+CC83-CC79</f>
        <v>7369.439180998480</v>
      </c>
      <c r="CD95" s="9">
        <f>CD84+CD83-CD79</f>
        <v>11928.4706591315</v>
      </c>
      <c r="CE95" s="9">
        <f>CE84+CE83-CE79</f>
        <v>28397.8362078935</v>
      </c>
      <c r="CF95" s="4"/>
      <c r="CG95" s="4"/>
      <c r="CH95" s="4"/>
    </row>
    <row r="96" ht="19" customHeight="1">
      <c r="A96" t="s" s="58">
        <v>1</v>
      </c>
      <c r="B96" s="59"/>
      <c r="C96" t="s" s="76">
        <v>88</v>
      </c>
      <c r="D96" s="88">
        <f>SUM(D84,D78,D83)</f>
        <v>111.058587144609</v>
      </c>
      <c r="E96" s="9">
        <f>SUM(E84,E78,E83)</f>
        <v>6.17303621148665</v>
      </c>
      <c r="F96" s="9">
        <f>SUM(F84,F78,F83)</f>
        <v>5.49525773961501</v>
      </c>
      <c r="G96" s="9">
        <f>SUM(G84,G78,G83)</f>
        <v>6.12541968347334</v>
      </c>
      <c r="H96" s="9">
        <f>SUM(H84,H78,H83)</f>
        <v>6.13850646412618</v>
      </c>
      <c r="I96" s="9">
        <f>SUM(I84,I78,I83)</f>
        <v>367.143267177373</v>
      </c>
      <c r="J96" s="9">
        <f>SUM(J84,J78,J83)</f>
        <v>2416.299329201520</v>
      </c>
      <c r="K96" s="69">
        <f>SUM(K84,K78,K83)</f>
        <v>2496.991921688170</v>
      </c>
      <c r="L96" s="9">
        <f>SUM(L84,L78,L83)</f>
        <v>36.406536742161</v>
      </c>
      <c r="M96" s="9">
        <f>SUM(M84,M78,M83)</f>
        <v>55.3670790262074</v>
      </c>
      <c r="N96" s="9">
        <f>SUM(N84,N78,N83)</f>
        <v>120.304137661577</v>
      </c>
      <c r="O96" s="9">
        <f>SUM(O84,O78,O83)</f>
        <v>36.5561705551842</v>
      </c>
      <c r="P96" s="9">
        <f>SUM(P84,P78,P83)</f>
        <v>7.36154965972835</v>
      </c>
      <c r="Q96" s="9">
        <f>SUM(Q84,Q78,Q83)</f>
        <v>3.65004002427893</v>
      </c>
      <c r="R96" s="9">
        <f>SUM(R84,R78,R83)</f>
        <v>7.01045504807327</v>
      </c>
      <c r="S96" s="9">
        <f>SUM(S84,S78,S83)</f>
        <v>2.46494670005367</v>
      </c>
      <c r="T96" s="9">
        <f>SUM(T84,T78,T83)</f>
        <v>284.683632852119</v>
      </c>
      <c r="U96" s="9">
        <f>SUM(U84,U78,U83)</f>
        <v>415.850292231705</v>
      </c>
      <c r="V96" s="9">
        <f>SUM(V84,V78,V83)</f>
        <v>12.8884186770351</v>
      </c>
      <c r="W96" s="9">
        <f>SUM(W84,W78,W83)</f>
        <v>238.770708472928</v>
      </c>
      <c r="X96" s="10">
        <f>SUM(X84,X78,X83)</f>
        <v>991.595724111909</v>
      </c>
      <c r="Y96" s="9">
        <f>SUM(Y84,Y78,Y83)</f>
        <v>535.652371027942</v>
      </c>
      <c r="Z96" s="9">
        <f>SUM(Z84,Z78,Z83)</f>
        <v>243.277020503968</v>
      </c>
      <c r="AA96" s="9">
        <f>SUM(AA84,AA78,AA83)</f>
        <v>246.351953049851</v>
      </c>
      <c r="AB96" s="9">
        <f>SUM(AB84,AB78,AB83)</f>
        <v>10.552460072149</v>
      </c>
      <c r="AC96" s="11">
        <f>SUM(AC84,AC78,AC83)</f>
        <v>887.401061449099</v>
      </c>
      <c r="AD96" s="9">
        <f>SUM(AD84,AD78,AD83)</f>
        <v>35.2375054951487</v>
      </c>
      <c r="AE96" s="9">
        <f>SUM(AE84,AE78,AE83)</f>
        <v>54.3081662166705</v>
      </c>
      <c r="AF96" s="9">
        <f>SUM(AF84,AF78,AF83)</f>
        <v>104.5352674832</v>
      </c>
      <c r="AG96" s="9">
        <f>SUM(AG84,AG78,AG83)</f>
        <v>214.526565813405</v>
      </c>
      <c r="AH96" s="9">
        <f>SUM(AH84,AH78,AH83)</f>
        <v>186.239810291169</v>
      </c>
      <c r="AI96" s="9">
        <f>SUM(AI84,AI78,AI83)</f>
        <v>486.163583875616</v>
      </c>
      <c r="AJ96" s="9">
        <f>SUM(AJ84,AJ78,AJ83)</f>
        <v>303.212534389185</v>
      </c>
      <c r="AK96" s="9">
        <f>SUM(AK84,AK78,AK83)</f>
        <v>414.817131217643</v>
      </c>
      <c r="AL96" s="9">
        <f>SUM(AL84,AL78,AL83)</f>
        <v>78.3086641779343</v>
      </c>
      <c r="AM96" s="9">
        <f>SUM(AM84,AM78,AM83)</f>
        <v>209.991039710449</v>
      </c>
      <c r="AN96" s="9">
        <f>SUM(AN84,AN78,AN83)</f>
        <v>215.618675428976</v>
      </c>
      <c r="AO96" s="9">
        <f>SUM(AO84,AO78,AO83)</f>
        <v>191.733100391084</v>
      </c>
      <c r="AP96" s="9">
        <f>SUM(AP84,AP78,AP83)</f>
        <v>214.934500917033</v>
      </c>
      <c r="AQ96" s="9">
        <f>SUM(AQ84,AQ78,AQ83)</f>
        <v>43.1420829716796</v>
      </c>
      <c r="AR96" s="9">
        <f>SUM(AR84,AR78,AR83)</f>
        <v>26.4622605103176</v>
      </c>
      <c r="AS96" s="9">
        <f>SUM(AS84,AS78,AS83)</f>
        <v>704.8573345145981</v>
      </c>
      <c r="AT96" s="9">
        <f>SUM(AT84,AT78,AT83)</f>
        <v>10.8685878491821</v>
      </c>
      <c r="AU96" s="9">
        <f>SUM(AU84,AU78,AU83)</f>
        <v>9.335106261859879</v>
      </c>
      <c r="AV96" s="9">
        <f>SUM(AV84,AV78,AV83)</f>
        <v>11.0832589315817</v>
      </c>
      <c r="AW96" s="9">
        <f>SUM(AW84,AW78,AW83)</f>
        <v>7.94523878814761</v>
      </c>
      <c r="AX96" s="9">
        <f>SUM(AX84,AX78,AX83)</f>
        <v>61.8596032959855</v>
      </c>
      <c r="AY96" s="9">
        <f>SUM(AY84,AY78,AY83)</f>
        <v>5.84605604865329</v>
      </c>
      <c r="AZ96" s="9">
        <f>SUM(AZ84,AZ78,AZ83)</f>
        <v>191.288159639503</v>
      </c>
      <c r="BA96" s="9">
        <f>SUM(BA84,BA78,BA83)</f>
        <v>132.867653920792</v>
      </c>
      <c r="BB96" s="9">
        <f>SUM(BB84,BB78,BB83)</f>
        <v>44.0297012741099</v>
      </c>
      <c r="BC96" s="9">
        <f>SUM(BC84,BC78,BC83)</f>
        <v>144.045456529077</v>
      </c>
      <c r="BD96" s="9">
        <f>SUM(BD84,BD78,BD83)</f>
        <v>706.287457896369</v>
      </c>
      <c r="BE96" s="9">
        <f>SUM(BE84,BE78,BE83)</f>
        <v>689.051449725653</v>
      </c>
      <c r="BF96" s="9">
        <f>SUM(BF84,BF78,BF83)</f>
        <v>36.3555535795083</v>
      </c>
      <c r="BG96" s="9">
        <f>SUM(BG84,BG78,BG83)</f>
        <v>296.467902221756</v>
      </c>
      <c r="BH96" s="9">
        <f>SUM(BH84,BH78,BH83)</f>
        <v>43.5266166752877</v>
      </c>
      <c r="BI96" s="9">
        <f>SUM(BI84,BI78,BI83)</f>
        <v>260.125139063938</v>
      </c>
      <c r="BJ96" s="9">
        <f>SUM(BJ84,BJ78,BJ83)</f>
        <v>0</v>
      </c>
      <c r="BK96" s="9">
        <f>SUM(BK84,BK78,BK83)</f>
        <v>95.7678545811233</v>
      </c>
      <c r="BL96" s="9">
        <f>SUM(BL84,BL78,BL83)</f>
        <v>271.187973194406</v>
      </c>
      <c r="BM96" s="9">
        <f>SUM(BM84,BM78,BM83)</f>
        <v>113.492102941386</v>
      </c>
      <c r="BN96" s="9">
        <f>SUM(BN84,BN78,BN83)</f>
        <v>24.7839498162027</v>
      </c>
      <c r="BO96" s="9">
        <f>SUM(BO84,BO78,BO83)</f>
        <v>357.456161769884</v>
      </c>
      <c r="BP96" s="9">
        <f>SUM(BP84,BP78,BP83)</f>
        <v>205.143976970007</v>
      </c>
      <c r="BQ96" s="9">
        <f>SUM(BQ84,BQ78,BQ83)</f>
        <v>14.8136825642848</v>
      </c>
      <c r="BR96" s="9">
        <f>SUM(BR84,BR78,BR83)</f>
        <v>41.0306481674032</v>
      </c>
      <c r="BS96" s="9">
        <f>SUM(BS84,BS78,BS83)</f>
        <v>29.4484203421517</v>
      </c>
      <c r="BT96" s="9">
        <f>SUM(BT84,BT78,BT83)</f>
        <v>158.988634323207</v>
      </c>
      <c r="BU96" s="9">
        <f>SUM(BU84,BU78,BU83)</f>
        <v>81.1321846023861</v>
      </c>
      <c r="BV96" s="9">
        <f>SUM(BV84,BV78,BV83)</f>
        <v>17079.8866375543</v>
      </c>
      <c r="BW96" s="9">
        <f>SUM(BW84,BW78,BW83)</f>
        <v>2988.810629638890</v>
      </c>
      <c r="BX96" s="9">
        <f>SUM(BX84,BX78,BX83)</f>
        <v>890.241263147271</v>
      </c>
      <c r="BY96" s="9">
        <f>SUM(BY84,BY78,BY83)</f>
        <v>651.998613427741</v>
      </c>
      <c r="BZ96" s="9">
        <f>SUM(BZ84,BZ78,BZ83)</f>
        <v>75.9344726630485</v>
      </c>
      <c r="CA96" s="9">
        <f>SUM(CA84,CA78,CA83)</f>
        <v>181.732177137837</v>
      </c>
      <c r="CB96" s="9">
        <f>SUM(CB84,CB78,CB83)</f>
        <v>76.5357319378012</v>
      </c>
      <c r="CC96" s="9">
        <f>SUM(CC84,CC78,CC83)</f>
        <v>7375.819708455660</v>
      </c>
      <c r="CD96" s="9">
        <f>SUM(CD84,CD78,CD83)</f>
        <v>12241.0725964082</v>
      </c>
      <c r="CE96" s="9">
        <f>SUM(CE84,CE78,CE83)</f>
        <v>29320.9592339626</v>
      </c>
      <c r="CF96" s="67">
        <f>SUM(CF84,CF78,CF5:CF74)</f>
        <v>0.749307420297293</v>
      </c>
      <c r="CG96" s="67">
        <f>SUM(CG84,CG78,CG5:CG74)/70</f>
        <v>0.64657250786508</v>
      </c>
      <c r="CH96" s="67"/>
    </row>
    <row r="97" ht="19" customHeight="1">
      <c r="A97" t="s" s="58">
        <v>1</v>
      </c>
      <c r="B97" s="59"/>
      <c r="C97" t="s" s="76">
        <v>235</v>
      </c>
      <c r="D97" s="90">
        <f>'Glad70-before-LQ'!D90</f>
        <v>0</v>
      </c>
      <c r="E97" s="4">
        <f>'Glad70-before-LQ'!E90</f>
        <v>0</v>
      </c>
      <c r="F97" s="4">
        <f>'Glad70-before-LQ'!F90</f>
        <v>0</v>
      </c>
      <c r="G97" s="4">
        <f>'Glad70-before-LQ'!G90</f>
        <v>0</v>
      </c>
      <c r="H97" s="4">
        <f>'Glad70-before-LQ'!H90</f>
        <v>0</v>
      </c>
      <c r="I97" s="4">
        <f>'Glad70-before-LQ'!I90</f>
        <v>0</v>
      </c>
      <c r="J97" s="4">
        <f>'Glad70-before-LQ'!J90</f>
        <v>0</v>
      </c>
      <c r="K97" s="69">
        <f>'Glad70-before-LQ'!K90</f>
        <v>0</v>
      </c>
      <c r="L97" s="4">
        <f>'Glad70-before-LQ'!L90</f>
        <v>0</v>
      </c>
      <c r="M97" s="4">
        <f>'Glad70-before-LQ'!M90</f>
        <v>0</v>
      </c>
      <c r="N97" s="4">
        <f>'Glad70-before-LQ'!N90</f>
        <v>0</v>
      </c>
      <c r="O97" s="4">
        <f>'Glad70-before-LQ'!O90</f>
        <v>0</v>
      </c>
      <c r="P97" s="4">
        <f>'Glad70-before-LQ'!P90</f>
        <v>0</v>
      </c>
      <c r="Q97" s="4">
        <f>'Glad70-before-LQ'!Q90</f>
        <v>0</v>
      </c>
      <c r="R97" s="4">
        <f>'Glad70-before-LQ'!R90</f>
        <v>0</v>
      </c>
      <c r="S97" s="4">
        <f>'Glad70-before-LQ'!S90</f>
        <v>0</v>
      </c>
      <c r="T97" s="4">
        <f>'Glad70-before-LQ'!T90</f>
        <v>0</v>
      </c>
      <c r="U97" s="4">
        <f>'Glad70-before-LQ'!U90</f>
        <v>0</v>
      </c>
      <c r="V97" s="4">
        <f>'Glad70-before-LQ'!V90</f>
        <v>0</v>
      </c>
      <c r="W97" s="4">
        <f>'Glad70-before-LQ'!W90</f>
        <v>0</v>
      </c>
      <c r="X97" s="78">
        <f>'Glad70-before-LQ'!X90</f>
        <v>174.65</v>
      </c>
      <c r="Y97" s="4">
        <f>72.6</f>
        <v>72.59999999999999</v>
      </c>
      <c r="Z97" s="4">
        <f t="shared" si="7040" ref="Z97:AA97">40</f>
        <v>40</v>
      </c>
      <c r="AA97" s="4">
        <f t="shared" si="7040"/>
        <v>40</v>
      </c>
      <c r="AB97" s="4">
        <f>'Glad70-before-LQ'!AB90</f>
        <v>0</v>
      </c>
      <c r="AC97" s="11">
        <f>'Glad70-before-LQ'!AC90</f>
        <v>0</v>
      </c>
      <c r="AD97" s="4">
        <f>'Glad70-before-LQ'!AD90</f>
        <v>0</v>
      </c>
      <c r="AE97" s="4">
        <f>'Glad70-before-LQ'!AE90</f>
        <v>0</v>
      </c>
      <c r="AF97" s="4">
        <f>'Glad70-before-LQ'!AF90</f>
        <v>0</v>
      </c>
      <c r="AG97" s="4">
        <f>'Glad70-before-LQ'!AG90</f>
        <v>0</v>
      </c>
      <c r="AH97" s="4">
        <f>'Glad70-before-LQ'!AH90</f>
        <v>0</v>
      </c>
      <c r="AI97" s="4">
        <f>'Glad70-before-LQ'!AI90</f>
        <v>0</v>
      </c>
      <c r="AJ97" s="4">
        <f>'Glad70-before-LQ'!AJ90</f>
        <v>0</v>
      </c>
      <c r="AK97" s="4">
        <f>'Glad70-before-LQ'!AK90</f>
        <v>0</v>
      </c>
      <c r="AL97" s="4">
        <f>'Glad70-before-LQ'!AL90</f>
        <v>0</v>
      </c>
      <c r="AM97" s="4">
        <f>'Glad70-before-LQ'!AM90</f>
        <v>0</v>
      </c>
      <c r="AN97" s="4">
        <f>'Glad70-before-LQ'!AN90</f>
        <v>0</v>
      </c>
      <c r="AO97" s="4">
        <f>'Glad70-before-LQ'!AO90</f>
        <v>0</v>
      </c>
      <c r="AP97" s="4">
        <f>'Glad70-before-LQ'!AP90</f>
        <v>0</v>
      </c>
      <c r="AQ97" s="4">
        <f>'Glad70-before-LQ'!AQ90</f>
        <v>0</v>
      </c>
      <c r="AR97" s="4">
        <f>'Glad70-before-LQ'!AR90</f>
        <v>0</v>
      </c>
      <c r="AS97" s="4">
        <f>'Glad70-before-LQ'!AS90</f>
        <v>0</v>
      </c>
      <c r="AT97" s="4">
        <f>'Glad70-before-LQ'!AT90</f>
        <v>0</v>
      </c>
      <c r="AU97" s="4">
        <f>'Glad70-before-LQ'!AU90</f>
        <v>0</v>
      </c>
      <c r="AV97" s="4">
        <f>'Glad70-before-LQ'!AV90</f>
        <v>0</v>
      </c>
      <c r="AW97" s="4">
        <f>'Glad70-before-LQ'!AW90</f>
        <v>0</v>
      </c>
      <c r="AX97" s="4">
        <f>'Glad70-before-LQ'!AX90</f>
        <v>0</v>
      </c>
      <c r="AY97" s="4">
        <f>'Glad70-before-LQ'!AY90</f>
        <v>0</v>
      </c>
      <c r="AZ97" s="4">
        <f>'Glad70-before-LQ'!AZ90</f>
        <v>0</v>
      </c>
      <c r="BA97" s="4">
        <f>'Glad70-before-LQ'!BA90</f>
        <v>0</v>
      </c>
      <c r="BB97" s="4">
        <f>'Glad70-before-LQ'!BB90</f>
        <v>0</v>
      </c>
      <c r="BC97" s="4">
        <f>'Glad70-before-LQ'!BC90</f>
        <v>0</v>
      </c>
      <c r="BD97" s="4">
        <f>'Glad70-before-LQ'!BD90</f>
        <v>0</v>
      </c>
      <c r="BE97" s="4">
        <f>'Glad70-before-LQ'!BE90</f>
        <v>0</v>
      </c>
      <c r="BF97" s="4">
        <f>'Glad70-before-LQ'!BF90</f>
        <v>0</v>
      </c>
      <c r="BG97" s="4">
        <f>'Glad70-before-LQ'!BG90</f>
        <v>0</v>
      </c>
      <c r="BH97" s="4">
        <f>'Glad70-before-LQ'!BH90</f>
        <v>0</v>
      </c>
      <c r="BI97" s="4">
        <f>'Glad70-before-LQ'!BI90</f>
        <v>0</v>
      </c>
      <c r="BJ97" s="4">
        <f>'Glad70-before-LQ'!BJ90</f>
        <v>0</v>
      </c>
      <c r="BK97" s="4">
        <f>'Glad70-before-LQ'!BK90</f>
        <v>0</v>
      </c>
      <c r="BL97" s="4">
        <f>'Glad70-before-LQ'!BL90</f>
        <v>0</v>
      </c>
      <c r="BM97" s="4">
        <f>'Glad70-before-LQ'!BM90</f>
        <v>0</v>
      </c>
      <c r="BN97" s="4">
        <f>'Glad70-before-LQ'!BN90</f>
        <v>0</v>
      </c>
      <c r="BO97" s="4">
        <f>'Glad70-before-LQ'!BO90</f>
        <v>0</v>
      </c>
      <c r="BP97" s="4">
        <f>'Glad70-before-LQ'!BP90</f>
        <v>0</v>
      </c>
      <c r="BQ97" s="4">
        <f>'Glad70-before-LQ'!BQ90</f>
        <v>0</v>
      </c>
      <c r="BR97" s="4">
        <f>'Glad70-before-LQ'!BR90</f>
        <v>0</v>
      </c>
      <c r="BS97" s="4">
        <f>'Glad70-before-LQ'!BS90</f>
        <v>0</v>
      </c>
      <c r="BT97" s="4">
        <f>'Glad70-before-LQ'!BT90</f>
        <v>0</v>
      </c>
      <c r="BU97" s="4">
        <f>'Glad70-before-LQ'!BU90</f>
        <v>0</v>
      </c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</row>
    <row r="98" ht="19" customHeight="1">
      <c r="A98" s="59"/>
      <c r="B98" s="59"/>
      <c r="C98" t="s" s="76">
        <v>236</v>
      </c>
      <c r="D98" s="90">
        <v>0.713</v>
      </c>
      <c r="E98" s="4">
        <v>0.7</v>
      </c>
      <c r="F98" s="4">
        <v>0.6</v>
      </c>
      <c r="G98" s="4">
        <v>0.85</v>
      </c>
      <c r="H98" s="4">
        <v>0.75</v>
      </c>
      <c r="I98" s="4">
        <v>3</v>
      </c>
      <c r="J98" s="4">
        <v>1.1039</v>
      </c>
      <c r="K98" s="69">
        <v>1</v>
      </c>
      <c r="L98" s="4">
        <v>0.628</v>
      </c>
      <c r="M98" s="4">
        <v>1.085</v>
      </c>
      <c r="N98" s="4">
        <v>1.1</v>
      </c>
      <c r="O98" s="4">
        <v>1</v>
      </c>
      <c r="P98" s="4">
        <v>1.7</v>
      </c>
      <c r="Q98" s="4">
        <v>0.48</v>
      </c>
      <c r="R98" s="4">
        <v>5</v>
      </c>
      <c r="S98" s="4">
        <v>1</v>
      </c>
      <c r="T98" s="4">
        <v>1.124</v>
      </c>
      <c r="U98" s="4">
        <v>1.0875</v>
      </c>
      <c r="V98" s="4">
        <v>1.3</v>
      </c>
      <c r="W98" s="4">
        <v>0.8865</v>
      </c>
      <c r="X98" s="10">
        <v>1</v>
      </c>
      <c r="Y98" s="4">
        <v>0.903</v>
      </c>
      <c r="Z98" s="4">
        <v>0.915</v>
      </c>
      <c r="AA98" s="4">
        <v>0.8935</v>
      </c>
      <c r="AB98" s="4">
        <v>0.83</v>
      </c>
      <c r="AC98" s="11">
        <v>1.017</v>
      </c>
      <c r="AD98" s="4">
        <v>12</v>
      </c>
      <c r="AE98" s="4">
        <v>0.82</v>
      </c>
      <c r="AF98" s="4">
        <v>0.93</v>
      </c>
      <c r="AG98" s="4">
        <v>1.47</v>
      </c>
      <c r="AH98" s="4">
        <v>0.201</v>
      </c>
      <c r="AI98" s="4">
        <v>0.6830000000000001</v>
      </c>
      <c r="AJ98" s="4">
        <v>0.9399999999999999</v>
      </c>
      <c r="AK98" s="4">
        <v>0.7654</v>
      </c>
      <c r="AL98" s="4">
        <v>0.925</v>
      </c>
      <c r="AM98" s="4">
        <v>0.716</v>
      </c>
      <c r="AN98" s="4">
        <v>0.79</v>
      </c>
      <c r="AO98" s="4">
        <v>0.58</v>
      </c>
      <c r="AP98" s="4">
        <v>1.32</v>
      </c>
      <c r="AQ98" s="4">
        <v>2.2</v>
      </c>
      <c r="AR98" s="4">
        <v>0.965</v>
      </c>
      <c r="AS98" s="4">
        <v>0.9995000000000001</v>
      </c>
      <c r="AT98" s="4">
        <v>1.4</v>
      </c>
      <c r="AU98" s="4">
        <v>1.3</v>
      </c>
      <c r="AV98" s="4">
        <v>2.4</v>
      </c>
      <c r="AW98" s="4">
        <v>5</v>
      </c>
      <c r="AX98" s="4">
        <v>2.65</v>
      </c>
      <c r="AY98" s="4">
        <v>1.5</v>
      </c>
      <c r="AZ98" s="4">
        <v>1.63</v>
      </c>
      <c r="BA98" s="4">
        <v>6.45</v>
      </c>
      <c r="BB98" s="4">
        <v>0.95</v>
      </c>
      <c r="BC98" s="4">
        <v>0.9258</v>
      </c>
      <c r="BD98" s="4">
        <v>1.251</v>
      </c>
      <c r="BE98" s="4">
        <v>0.671</v>
      </c>
      <c r="BF98" s="4">
        <v>3.5</v>
      </c>
      <c r="BG98" s="4">
        <v>0.6929999999999999</v>
      </c>
      <c r="BH98" s="4">
        <v>0.653</v>
      </c>
      <c r="BI98" s="4">
        <v>0.9409999999999999</v>
      </c>
      <c r="BJ98" s="4">
        <v>0</v>
      </c>
      <c r="BK98" s="4">
        <v>0.49</v>
      </c>
      <c r="BL98" s="4">
        <v>0.317</v>
      </c>
      <c r="BM98" s="4">
        <v>1.51</v>
      </c>
      <c r="BN98" s="4">
        <v>2.4</v>
      </c>
      <c r="BO98" s="4">
        <v>0.456</v>
      </c>
      <c r="BP98" s="4">
        <v>0.54</v>
      </c>
      <c r="BQ98" s="4">
        <v>3</v>
      </c>
      <c r="BR98" s="4">
        <v>2.2</v>
      </c>
      <c r="BS98" s="4">
        <v>9.1</v>
      </c>
      <c r="BT98" s="4">
        <v>0.95</v>
      </c>
      <c r="BU98" s="4">
        <v>0.795</v>
      </c>
      <c r="BV98" s="4"/>
      <c r="BW98" s="4"/>
      <c r="BX98" s="4"/>
      <c r="BY98" s="4"/>
      <c r="BZ98" s="4"/>
      <c r="CA98" s="4"/>
      <c r="CB98" s="4"/>
      <c r="CC98" s="4"/>
      <c r="CD98" s="4"/>
      <c r="CE98" s="4">
        <f>CE96-CE96</f>
        <v>0</v>
      </c>
      <c r="CF98" s="4"/>
      <c r="CG98" s="4"/>
      <c r="CH98" s="4"/>
    </row>
    <row r="99" ht="20.05" customHeight="1">
      <c r="A99" s="59"/>
      <c r="B99" s="59"/>
      <c r="C99" s="85"/>
      <c r="D99" s="97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8"/>
      <c r="BK99" s="98"/>
      <c r="BL99" s="98"/>
      <c r="BM99" s="98"/>
      <c r="BN99" s="98"/>
      <c r="BO99" s="98"/>
      <c r="BP99" s="98"/>
      <c r="BQ99" s="98"/>
      <c r="BR99" s="98"/>
      <c r="BS99" s="98"/>
      <c r="BT99" s="98"/>
      <c r="BU99" s="98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</row>
    <row r="100" ht="20.05" customHeight="1">
      <c r="A100" s="59"/>
      <c r="B100" s="59"/>
      <c r="C100" t="s" s="76">
        <v>237</v>
      </c>
      <c r="D100" s="99">
        <v>133.907</v>
      </c>
      <c r="E100" s="98">
        <v>6.029</v>
      </c>
      <c r="F100" s="98">
        <v>6.514</v>
      </c>
      <c r="G100" s="98">
        <v>7.773</v>
      </c>
      <c r="H100" s="98">
        <v>5.998</v>
      </c>
      <c r="I100" s="98">
        <v>833.3390000000001</v>
      </c>
      <c r="J100" s="98">
        <v>2422.419</v>
      </c>
      <c r="K100" s="98">
        <v>2144.257</v>
      </c>
      <c r="L100" s="98">
        <v>36.177</v>
      </c>
      <c r="M100" s="98">
        <v>73.983</v>
      </c>
      <c r="N100" s="98">
        <v>112.838</v>
      </c>
      <c r="O100" s="98">
        <v>34.977</v>
      </c>
      <c r="P100" s="98">
        <v>7.428</v>
      </c>
      <c r="Q100" s="98">
        <v>3.51</v>
      </c>
      <c r="R100" s="98">
        <v>6.792</v>
      </c>
      <c r="S100" s="98">
        <v>2.423</v>
      </c>
      <c r="T100" s="98">
        <v>280.287</v>
      </c>
      <c r="U100" s="98">
        <v>417.034</v>
      </c>
      <c r="V100" s="98">
        <v>12.495</v>
      </c>
      <c r="W100" s="98">
        <v>239.883</v>
      </c>
      <c r="X100" s="98">
        <v>979.784</v>
      </c>
      <c r="Y100" s="98">
        <v>281.057</v>
      </c>
      <c r="Z100" s="98">
        <v>104.398</v>
      </c>
      <c r="AA100" s="98">
        <v>107.419</v>
      </c>
      <c r="AB100" s="98">
        <v>10.311</v>
      </c>
      <c r="AC100" s="98">
        <v>888.023</v>
      </c>
      <c r="AD100" s="98">
        <v>304.515</v>
      </c>
      <c r="AE100" s="98">
        <v>69.261</v>
      </c>
      <c r="AF100" s="98">
        <v>103.946</v>
      </c>
      <c r="AG100" s="98">
        <v>257.152</v>
      </c>
      <c r="AH100" s="98">
        <v>187.147</v>
      </c>
      <c r="AI100" s="98">
        <v>577.831</v>
      </c>
      <c r="AJ100" s="98">
        <v>392.917</v>
      </c>
      <c r="AK100" s="98">
        <v>441.797</v>
      </c>
      <c r="AL100" s="98">
        <v>80.66</v>
      </c>
      <c r="AM100" s="98">
        <v>221.278</v>
      </c>
      <c r="AN100" s="98">
        <v>216.571</v>
      </c>
      <c r="AO100" s="98">
        <v>199.202</v>
      </c>
      <c r="AP100" s="98">
        <v>220.83</v>
      </c>
      <c r="AQ100" s="98">
        <v>46.456</v>
      </c>
      <c r="AR100" s="98">
        <v>26.735</v>
      </c>
      <c r="AS100" s="98">
        <v>706.576</v>
      </c>
      <c r="AT100" s="98">
        <v>16.552</v>
      </c>
      <c r="AU100" s="98">
        <v>9.986000000000001</v>
      </c>
      <c r="AV100" s="98">
        <v>18.438</v>
      </c>
      <c r="AW100" s="98">
        <v>28.775</v>
      </c>
      <c r="AX100" s="98">
        <v>75.504</v>
      </c>
      <c r="AY100" s="98">
        <v>5.978</v>
      </c>
      <c r="AZ100" s="98">
        <v>307.058</v>
      </c>
      <c r="BA100" s="98">
        <v>142.771</v>
      </c>
      <c r="BB100" s="98">
        <v>78.57299999999999</v>
      </c>
      <c r="BC100" s="98">
        <v>143.207</v>
      </c>
      <c r="BD100" s="98">
        <v>822.731</v>
      </c>
      <c r="BE100" s="98">
        <v>710.45</v>
      </c>
      <c r="BF100" s="98">
        <v>50.005</v>
      </c>
      <c r="BG100" s="98">
        <v>255.929</v>
      </c>
      <c r="BH100" s="98">
        <v>43.065</v>
      </c>
      <c r="BI100" s="98">
        <v>264.246</v>
      </c>
      <c r="BJ100" s="98">
        <v>0.108</v>
      </c>
      <c r="BK100" s="98">
        <v>95.42400000000001</v>
      </c>
      <c r="BL100" s="98">
        <v>270.994</v>
      </c>
      <c r="BM100" s="98">
        <v>113.993</v>
      </c>
      <c r="BN100" s="98">
        <v>25.795</v>
      </c>
      <c r="BO100" s="98">
        <v>352.521</v>
      </c>
      <c r="BP100" s="98">
        <v>203.948</v>
      </c>
      <c r="BQ100" s="98">
        <v>16.24</v>
      </c>
      <c r="BR100" s="98">
        <v>45.994</v>
      </c>
      <c r="BS100" s="98">
        <v>30.956</v>
      </c>
      <c r="BT100" s="98">
        <v>163.401</v>
      </c>
      <c r="BU100" s="98">
        <v>81.127</v>
      </c>
      <c r="BV100" s="98"/>
      <c r="BW100" s="98"/>
      <c r="BX100" s="98"/>
      <c r="BY100" s="98"/>
      <c r="BZ100" s="98"/>
      <c r="CA100" s="98"/>
      <c r="CB100" s="98"/>
      <c r="CC100" s="98"/>
      <c r="CD100" s="98"/>
      <c r="CE100" s="98"/>
      <c r="CF100" s="4"/>
      <c r="CG100" s="4"/>
      <c r="CH100" s="4"/>
    </row>
    <row r="101" ht="20.05" customHeight="1">
      <c r="A101" s="59"/>
      <c r="B101" s="59"/>
      <c r="C101" t="s" s="76">
        <v>238</v>
      </c>
      <c r="D101" s="97">
        <f>D96-D100</f>
        <v>-22.848412855391</v>
      </c>
      <c r="E101" s="100">
        <f>E96-E100</f>
        <v>0.14403621148665</v>
      </c>
      <c r="F101" s="100">
        <f>F96-F100</f>
        <v>-1.01874226038499</v>
      </c>
      <c r="G101" s="100">
        <f>G96-G100</f>
        <v>-1.64758031652666</v>
      </c>
      <c r="H101" s="100">
        <f>H96-H100</f>
        <v>0.14050646412618</v>
      </c>
      <c r="I101" s="100">
        <f>I96-I100</f>
        <v>-466.195732822627</v>
      </c>
      <c r="J101" s="100">
        <f>J96-J100</f>
        <v>-6.119670798480</v>
      </c>
      <c r="K101" s="100">
        <f>K96-K100</f>
        <v>352.734921688170</v>
      </c>
      <c r="L101" s="100">
        <f>L96-L100</f>
        <v>0.229536742161</v>
      </c>
      <c r="M101" s="100">
        <f>M96-M100</f>
        <v>-18.6159209737926</v>
      </c>
      <c r="N101" s="100">
        <f>N96-N100</f>
        <v>7.466137661577</v>
      </c>
      <c r="O101" s="100">
        <f>O96-O100</f>
        <v>1.5791705551842</v>
      </c>
      <c r="P101" s="100">
        <f>P96-P100</f>
        <v>-0.06645034027165</v>
      </c>
      <c r="Q101" s="100">
        <f>Q96-Q100</f>
        <v>0.14004002427893</v>
      </c>
      <c r="R101" s="100">
        <f>R96-R100</f>
        <v>0.21845504807327</v>
      </c>
      <c r="S101" s="100">
        <f>S96-S100</f>
        <v>0.04194670005367</v>
      </c>
      <c r="T101" s="100">
        <f>T96-T100</f>
        <v>4.396632852119</v>
      </c>
      <c r="U101" s="100">
        <f>U96-U100</f>
        <v>-1.183707768295</v>
      </c>
      <c r="V101" s="100">
        <f>V96-V100</f>
        <v>0.3934186770351</v>
      </c>
      <c r="W101" s="100">
        <f>W96-W100</f>
        <v>-1.112291527072</v>
      </c>
      <c r="X101" s="100">
        <f>X96-X100</f>
        <v>11.811724111909</v>
      </c>
      <c r="Y101" s="100">
        <f>Y96-Y100</f>
        <v>254.595371027942</v>
      </c>
      <c r="Z101" s="100">
        <f>Z96-Z100</f>
        <v>138.879020503968</v>
      </c>
      <c r="AA101" s="100">
        <f>AA96-AA100</f>
        <v>138.932953049851</v>
      </c>
      <c r="AB101" s="100">
        <f>AB96-AB100</f>
        <v>0.241460072149</v>
      </c>
      <c r="AC101" s="100">
        <f>AC96-AC100</f>
        <v>-0.621938550901</v>
      </c>
      <c r="AD101" s="100">
        <f>AD96-AD100</f>
        <v>-269.277494504851</v>
      </c>
      <c r="AE101" s="100">
        <f>AE96-AE100</f>
        <v>-14.9528337833295</v>
      </c>
      <c r="AF101" s="100">
        <f>AF96-AF100</f>
        <v>0.5892674832</v>
      </c>
      <c r="AG101" s="100">
        <f>AG96-AG100</f>
        <v>-42.625434186595</v>
      </c>
      <c r="AH101" s="100">
        <f>AH96-AH100</f>
        <v>-0.907189708831</v>
      </c>
      <c r="AI101" s="100">
        <f>AI96-AI100</f>
        <v>-91.667416124384</v>
      </c>
      <c r="AJ101" s="100">
        <f>AJ96-AJ100</f>
        <v>-89.70446561081501</v>
      </c>
      <c r="AK101" s="100">
        <f>AK96-AK100</f>
        <v>-26.979868782357</v>
      </c>
      <c r="AL101" s="100">
        <f>AL96-AL100</f>
        <v>-2.3513358220657</v>
      </c>
      <c r="AM101" s="100">
        <f>AM96-AM100</f>
        <v>-11.286960289551</v>
      </c>
      <c r="AN101" s="100">
        <f>AN96-AN100</f>
        <v>-0.952324571024</v>
      </c>
      <c r="AO101" s="100">
        <f>AO96-AO100</f>
        <v>-7.468899608916</v>
      </c>
      <c r="AP101" s="100">
        <f>AP96-AP100</f>
        <v>-5.895499082967</v>
      </c>
      <c r="AQ101" s="100">
        <f>AQ96-AQ100</f>
        <v>-3.3139170283204</v>
      </c>
      <c r="AR101" s="100">
        <f>AR96-AR100</f>
        <v>-0.2727394896824</v>
      </c>
      <c r="AS101" s="100">
        <f>AS96-AS100</f>
        <v>-1.718665485402</v>
      </c>
      <c r="AT101" s="100">
        <f>AT96-AT100</f>
        <v>-5.6834121508179</v>
      </c>
      <c r="AU101" s="100">
        <f>AU96-AU100</f>
        <v>-0.65089373814012</v>
      </c>
      <c r="AV101" s="100">
        <f>AV96-AV100</f>
        <v>-7.3547410684183</v>
      </c>
      <c r="AW101" s="100">
        <f>AW96-AW100</f>
        <v>-20.8297612118524</v>
      </c>
      <c r="AX101" s="100">
        <f>AX96-AX100</f>
        <v>-13.6443967040145</v>
      </c>
      <c r="AY101" s="100">
        <f>AY96-AY100</f>
        <v>-0.13194395134671</v>
      </c>
      <c r="AZ101" s="100">
        <f>AZ96-AZ100</f>
        <v>-115.769840360497</v>
      </c>
      <c r="BA101" s="100">
        <f>BA96-BA100</f>
        <v>-9.903346079207999</v>
      </c>
      <c r="BB101" s="100">
        <f>BB96-BB100</f>
        <v>-34.5432987258901</v>
      </c>
      <c r="BC101" s="100">
        <f>BC96-BC100</f>
        <v>0.838456529077</v>
      </c>
      <c r="BD101" s="100">
        <f>BD96-BD100</f>
        <v>-116.443542103631</v>
      </c>
      <c r="BE101" s="100">
        <f>BE96-BE100</f>
        <v>-21.398550274347</v>
      </c>
      <c r="BF101" s="100">
        <f>BF96-BF100</f>
        <v>-13.6494464204917</v>
      </c>
      <c r="BG101" s="100">
        <f>BG96-BG100</f>
        <v>40.538902221756</v>
      </c>
      <c r="BH101" s="100">
        <f>BH96-BH100</f>
        <v>0.4616166752877</v>
      </c>
      <c r="BI101" s="100">
        <f>BI96-BI100</f>
        <v>-4.120860936062</v>
      </c>
      <c r="BJ101" s="100">
        <f>BJ96-BJ100</f>
        <v>-0.108</v>
      </c>
      <c r="BK101" s="100">
        <f>BK96-BK100</f>
        <v>0.3438545811233</v>
      </c>
      <c r="BL101" s="100">
        <f>BL96-BL100</f>
        <v>0.193973194406</v>
      </c>
      <c r="BM101" s="100">
        <f>BM96-BM100</f>
        <v>-0.500897058614</v>
      </c>
      <c r="BN101" s="100">
        <f>BN96-BN100</f>
        <v>-1.0110501837973</v>
      </c>
      <c r="BO101" s="100">
        <f>BO96-BO100</f>
        <v>4.935161769884</v>
      </c>
      <c r="BP101" s="100">
        <f>BP96-BP100</f>
        <v>1.195976970007</v>
      </c>
      <c r="BQ101" s="100">
        <f>BQ96-BQ100</f>
        <v>-1.4263174357152</v>
      </c>
      <c r="BR101" s="100">
        <f>BR96-BR100</f>
        <v>-4.9633518325968</v>
      </c>
      <c r="BS101" s="100">
        <f>BS96-BS100</f>
        <v>-1.5075796578483</v>
      </c>
      <c r="BT101" s="100">
        <f>BT96-BT100</f>
        <v>-4.412365676793</v>
      </c>
      <c r="BU101" s="100">
        <f>BU96-BU100</f>
        <v>0.0051846023861</v>
      </c>
      <c r="BV101" s="100">
        <f>SUM(D101:BU101)</f>
        <v>-505.811362445703</v>
      </c>
      <c r="BW101" s="100">
        <f>BV101-K101-SUM(Y101:AA101)</f>
        <v>-1390.953628715630</v>
      </c>
      <c r="BX101" s="100"/>
      <c r="BY101" s="100"/>
      <c r="BZ101" s="100"/>
      <c r="CA101" s="100"/>
      <c r="CB101" s="100"/>
      <c r="CC101" s="100"/>
      <c r="CD101" s="100"/>
      <c r="CE101" s="100"/>
      <c r="CF101" s="4"/>
      <c r="CG101" s="4"/>
      <c r="CH101" s="4"/>
    </row>
    <row r="102" ht="20.05" customHeight="1">
      <c r="A102" s="59"/>
      <c r="B102" s="59"/>
      <c r="C102" s="85"/>
      <c r="D102" s="97"/>
      <c r="E102" s="98"/>
      <c r="F102" s="98"/>
      <c r="G102" s="98"/>
      <c r="H102" s="98"/>
      <c r="I102" s="98"/>
      <c r="J102" s="98"/>
      <c r="K102" s="98">
        <v>730</v>
      </c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98"/>
      <c r="AR102" s="98"/>
      <c r="AS102" s="98"/>
      <c r="AT102" s="98"/>
      <c r="AU102" s="98"/>
      <c r="AV102" s="98"/>
      <c r="AW102" s="98"/>
      <c r="AX102" s="98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8"/>
      <c r="BK102" s="98"/>
      <c r="BL102" s="98"/>
      <c r="BM102" s="98"/>
      <c r="BN102" s="98"/>
      <c r="BO102" s="98"/>
      <c r="BP102" s="98"/>
      <c r="BQ102" s="98"/>
      <c r="BR102" s="98"/>
      <c r="BS102" s="98"/>
      <c r="BT102" s="98"/>
      <c r="BU102" s="98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</row>
    <row r="103" ht="20.05" customHeight="1">
      <c r="A103" t="s" s="58">
        <v>1</v>
      </c>
      <c r="B103" s="59"/>
      <c r="C103" t="s" s="76">
        <v>239</v>
      </c>
      <c r="D103" s="99">
        <f>D106-D105</f>
        <v>-42.002394312215</v>
      </c>
      <c r="E103" s="98">
        <f>E106-E105</f>
        <v>-2.37272816026335</v>
      </c>
      <c r="F103" s="98">
        <f>F106-F105</f>
        <v>-3.15450261583931</v>
      </c>
      <c r="G103" s="98">
        <f>G106-G105</f>
        <v>-0.51128657192879</v>
      </c>
      <c r="H103" s="98">
        <f>H106-H105</f>
        <v>-1.57535045492252</v>
      </c>
      <c r="I103" s="98">
        <f>I106-I105</f>
        <v>241.817356967872</v>
      </c>
      <c r="J103" s="98">
        <f>J106-J105</f>
        <v>229.351981445330</v>
      </c>
      <c r="K103" s="98">
        <f>K106-K105</f>
        <v>386.460654040080</v>
      </c>
      <c r="L103" s="98">
        <f>L106-L105</f>
        <v>-16.8163977963994</v>
      </c>
      <c r="M103" s="98">
        <f>M106-M105</f>
        <v>-4.8454115906645</v>
      </c>
      <c r="N103" s="98">
        <f>N106-N105</f>
        <v>69.64654856742879</v>
      </c>
      <c r="O103" s="98">
        <f>O106-O105</f>
        <v>20.4600930412356</v>
      </c>
      <c r="P103" s="98">
        <f>P106-P105</f>
        <v>3.21292819571117</v>
      </c>
      <c r="Q103" s="98">
        <f>Q106-Q105</f>
        <v>-3.52097900725074</v>
      </c>
      <c r="R103" s="98">
        <f>R106-R105</f>
        <v>5.46827860833024</v>
      </c>
      <c r="S103" s="98">
        <f>S106-S105</f>
        <v>0.12780272348159</v>
      </c>
      <c r="T103" s="98">
        <f>T106-T105</f>
        <v>213.846646539383</v>
      </c>
      <c r="U103" s="98">
        <f>U106-U105</f>
        <v>38.287800868182</v>
      </c>
      <c r="V103" s="98">
        <f>V106-V105</f>
        <v>3.85920265271969</v>
      </c>
      <c r="W103" s="98">
        <f>W106-W105</f>
        <v>-2.731839824160</v>
      </c>
      <c r="X103" s="98">
        <f>X106-X105</f>
        <v>-96.925058128952</v>
      </c>
      <c r="Y103" s="98">
        <f>Y106-Y105</f>
        <v>-11.858101100443</v>
      </c>
      <c r="Z103" s="98">
        <f>Z106-Z105</f>
        <v>-37.0003604392701</v>
      </c>
      <c r="AA103" s="98">
        <f>AA106-AA105</f>
        <v>-34.9606822937408</v>
      </c>
      <c r="AB103" s="98">
        <f>AB106-AB105</f>
        <v>-2.3020087408638</v>
      </c>
      <c r="AC103" s="98">
        <f>AC106-AC105</f>
        <v>78.906235316710</v>
      </c>
      <c r="AD103" s="98">
        <f>AD106-AD105</f>
        <v>31.2402856443736</v>
      </c>
      <c r="AE103" s="98">
        <f>AE106-AE105</f>
        <v>-8.2757886824749</v>
      </c>
      <c r="AF103" s="98">
        <f>AF106-AF105</f>
        <v>4.076536807512</v>
      </c>
      <c r="AG103" s="98">
        <f>AG106-AG105</f>
        <v>74.376379181918</v>
      </c>
      <c r="AH103" s="98">
        <f>AH106-AH105</f>
        <v>-732.568470104236</v>
      </c>
      <c r="AI103" s="98">
        <f>AI106-AI105</f>
        <v>-226.361543756509</v>
      </c>
      <c r="AJ103" s="98">
        <f>AJ106-AJ105</f>
        <v>2.154648393731</v>
      </c>
      <c r="AK103" s="98">
        <f>AK106-AK105</f>
        <v>-110.050602981594</v>
      </c>
      <c r="AL103" s="98">
        <f>AL106-AL105</f>
        <v>-4.7796216627332</v>
      </c>
      <c r="AM103" s="98">
        <f>AM106-AM105</f>
        <v>-76.135610818430</v>
      </c>
      <c r="AN103" s="98">
        <f>AN106-AN105</f>
        <v>-39.575452406472</v>
      </c>
      <c r="AO103" s="98">
        <f>AO106-AO105</f>
        <v>-128.918361566171</v>
      </c>
      <c r="AP103" s="98">
        <f>AP106-AP105</f>
        <v>54.266855419533</v>
      </c>
      <c r="AQ103" s="98">
        <f>AQ106-AQ105</f>
        <v>27.3079446983458</v>
      </c>
      <c r="AR103" s="98">
        <f>AR106-AR105</f>
        <v>1.9443439655995</v>
      </c>
      <c r="AS103" s="98">
        <f>AS106-AS105</f>
        <v>19.142128760866</v>
      </c>
      <c r="AT103" s="98">
        <f>AT106-AT105</f>
        <v>4.11259154212951</v>
      </c>
      <c r="AU103" s="98">
        <f>AU106-AU105</f>
        <v>2.22762690020075</v>
      </c>
      <c r="AV103" s="98">
        <f>AV106-AV105</f>
        <v>6.713296862443</v>
      </c>
      <c r="AW103" s="98">
        <f>AW106-AW105</f>
        <v>6.58791935453226</v>
      </c>
      <c r="AX103" s="98">
        <f>AX106-AX105</f>
        <v>39.1973211265154</v>
      </c>
      <c r="AY103" s="98">
        <f>AY106-AY105</f>
        <v>2.10475786956026</v>
      </c>
      <c r="AZ103" s="98">
        <f>AZ106-AZ105</f>
        <v>69.52682147658599</v>
      </c>
      <c r="BA103" s="98">
        <f>BA106-BA105</f>
        <v>111.965804779025</v>
      </c>
      <c r="BB103" s="98">
        <f>BB106-BB105</f>
        <v>-1.8414950402467</v>
      </c>
      <c r="BC103" s="98">
        <f>BC106-BC105</f>
        <v>2.696955632051</v>
      </c>
      <c r="BD103" s="98">
        <f>BD106-BD105</f>
        <v>160.172611614981</v>
      </c>
      <c r="BE103" s="98">
        <f>BE106-BE105</f>
        <v>-183.252572217172</v>
      </c>
      <c r="BF103" s="98">
        <f>BF106-BF105</f>
        <v>26.2676979654331</v>
      </c>
      <c r="BG103" s="98">
        <f>BG106-BG105</f>
        <v>-69.78704794527999</v>
      </c>
      <c r="BH103" s="98">
        <f>BH106-BH105</f>
        <v>-12.545488957029</v>
      </c>
      <c r="BI103" s="98">
        <f>BI106-BI105</f>
        <v>-8.669721968895001</v>
      </c>
      <c r="BJ103" s="98">
        <f>BJ106-BJ105</f>
        <v>88.6339859948576</v>
      </c>
      <c r="BK103" s="98">
        <f>BK106-BK105</f>
        <v>-94.07200020650301</v>
      </c>
      <c r="BL103" s="98">
        <f>BL106-BL105</f>
        <v>-584.496406663268</v>
      </c>
      <c r="BM103" s="98">
        <f>BM106-BM105</f>
        <v>39.5209050137766</v>
      </c>
      <c r="BN103" s="98">
        <f>BN106-BN105</f>
        <v>14.2977470586693</v>
      </c>
      <c r="BO103" s="98">
        <f>BO106-BO105</f>
        <v>-425.925189007519</v>
      </c>
      <c r="BP103" s="98">
        <f>BP106-BP105</f>
        <v>-170.866656140743</v>
      </c>
      <c r="BQ103" s="98">
        <f>BQ106-BQ105</f>
        <v>9.65024158019868</v>
      </c>
      <c r="BR103" s="98">
        <f>BR106-BR105</f>
        <v>22.611708063020</v>
      </c>
      <c r="BS103" s="98">
        <f>BS106-BS105</f>
        <v>26.8980833094384</v>
      </c>
      <c r="BT103" s="98">
        <f>BT106-BT105</f>
        <v>4.989027209970</v>
      </c>
      <c r="BU103" s="98">
        <f>BU106-BU105</f>
        <v>-15.8807194889096</v>
      </c>
      <c r="BV103" s="4">
        <f>SUM(D103:BU103)</f>
        <v>-1010.450095459370</v>
      </c>
      <c r="BW103" s="87"/>
      <c r="BX103" s="87"/>
      <c r="BY103" s="87"/>
      <c r="BZ103" s="87"/>
      <c r="CA103" s="87"/>
      <c r="CB103" s="87"/>
      <c r="CC103" s="87"/>
      <c r="CD103" s="87"/>
      <c r="CE103" s="87"/>
      <c r="CF103" s="87"/>
      <c r="CG103" s="87"/>
      <c r="CH103" s="87"/>
    </row>
    <row r="104" ht="19" customHeight="1">
      <c r="A104" s="59"/>
      <c r="B104" s="59"/>
      <c r="C104" s="85"/>
      <c r="D104" s="91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</row>
    <row r="105" ht="20.05" customHeight="1">
      <c r="A105" s="59"/>
      <c r="B105" s="59"/>
      <c r="C105" t="s" s="76">
        <v>240</v>
      </c>
      <c r="D105" s="99">
        <v>155.762394312215</v>
      </c>
      <c r="E105" s="98">
        <v>8.818623159266631</v>
      </c>
      <c r="F105" s="98">
        <v>9.158762899358351</v>
      </c>
      <c r="G105" s="98">
        <v>7.20637609820392</v>
      </c>
      <c r="H105" s="98">
        <v>8.184675285501591</v>
      </c>
      <c r="I105" s="98">
        <v>122.381089059125</v>
      </c>
      <c r="J105" s="98">
        <v>2188.875196305390</v>
      </c>
      <c r="K105" s="98">
        <v>2488.931600473340</v>
      </c>
      <c r="L105" s="98">
        <v>57.9721922645877</v>
      </c>
      <c r="M105" s="98">
        <v>51.0295659227718</v>
      </c>
      <c r="N105" s="98">
        <v>45.3452062810752</v>
      </c>
      <c r="O105" s="98">
        <v>14.773246775464</v>
      </c>
      <c r="P105" s="98">
        <v>4.33032332925198</v>
      </c>
      <c r="Q105" s="98">
        <v>7.60425005058108</v>
      </c>
      <c r="R105" s="98">
        <v>1.40209100961465</v>
      </c>
      <c r="S105" s="98">
        <v>2.46494670005367</v>
      </c>
      <c r="T105" s="98">
        <v>70.3223371266279</v>
      </c>
      <c r="U105" s="98">
        <v>382.391073316512</v>
      </c>
      <c r="V105" s="98">
        <v>9.91416821310391</v>
      </c>
      <c r="W105" s="98">
        <v>269.340900702683</v>
      </c>
      <c r="X105" s="98">
        <v>1029.550460564390</v>
      </c>
      <c r="Y105" s="98">
        <v>311.796645656636</v>
      </c>
      <c r="Z105" s="98">
        <v>112.871060660074</v>
      </c>
      <c r="AA105" s="98">
        <v>119.028486905262</v>
      </c>
      <c r="AB105" s="98">
        <v>12.7138073158422</v>
      </c>
      <c r="AC105" s="98">
        <v>872.5674153875131</v>
      </c>
      <c r="AD105" s="98">
        <v>2.93645879126239</v>
      </c>
      <c r="AE105" s="98">
        <v>66.22947099593949</v>
      </c>
      <c r="AF105" s="98">
        <v>112.403513422795</v>
      </c>
      <c r="AG105" s="98">
        <v>145.936439328847</v>
      </c>
      <c r="AH105" s="98">
        <v>926.566220354075</v>
      </c>
      <c r="AI105" s="98">
        <v>759.6157659632599</v>
      </c>
      <c r="AJ105" s="98">
        <v>322.566525945941</v>
      </c>
      <c r="AK105" s="98">
        <v>541.961237545913</v>
      </c>
      <c r="AL105" s="98">
        <v>84.6580153274964</v>
      </c>
      <c r="AM105" s="98">
        <v>293.283575014593</v>
      </c>
      <c r="AN105" s="98">
        <v>272.935032188577</v>
      </c>
      <c r="AO105" s="98">
        <v>330.574311019112</v>
      </c>
      <c r="AP105" s="98">
        <v>162.829167361389</v>
      </c>
      <c r="AQ105" s="98">
        <v>19.6100377143998</v>
      </c>
      <c r="AR105" s="98">
        <v>27.4220316169095</v>
      </c>
      <c r="AS105" s="98">
        <v>705.209939484339</v>
      </c>
      <c r="AT105" s="98">
        <v>7.76327703513009</v>
      </c>
      <c r="AU105" s="98">
        <v>7.18085097066145</v>
      </c>
      <c r="AV105" s="98">
        <v>4.6180245548257</v>
      </c>
      <c r="AW105" s="98">
        <v>1.58904775762952</v>
      </c>
      <c r="AX105" s="98">
        <v>23.343246526787</v>
      </c>
      <c r="AY105" s="98">
        <v>3.89737069910219</v>
      </c>
      <c r="AZ105" s="98">
        <v>117.354699165340</v>
      </c>
      <c r="BA105" s="98">
        <v>20.5996362667895</v>
      </c>
      <c r="BB105" s="98">
        <v>46.3470539727472</v>
      </c>
      <c r="BC105" s="98">
        <v>155.590253325855</v>
      </c>
      <c r="BD105" s="98">
        <v>564.578303674157</v>
      </c>
      <c r="BE105" s="98">
        <v>1026.902309576230</v>
      </c>
      <c r="BF105" s="98">
        <v>10.3873010227166</v>
      </c>
      <c r="BG105" s="98">
        <v>427.803610709605</v>
      </c>
      <c r="BH105" s="98">
        <v>66.6563808197361</v>
      </c>
      <c r="BI105" s="98">
        <v>276.434791778893</v>
      </c>
      <c r="BJ105" s="98">
        <v>2.4380048790511</v>
      </c>
      <c r="BK105" s="98">
        <v>195.444601185966</v>
      </c>
      <c r="BL105" s="98">
        <v>855.4825652820369</v>
      </c>
      <c r="BM105" s="98">
        <v>75.1603330737654</v>
      </c>
      <c r="BN105" s="98">
        <v>10.3266457567511</v>
      </c>
      <c r="BO105" s="98">
        <v>783.895091600624</v>
      </c>
      <c r="BP105" s="98">
        <v>379.896253648161</v>
      </c>
      <c r="BQ105" s="98">
        <v>4.93789418809492</v>
      </c>
      <c r="BR105" s="98">
        <v>18.6502946215469</v>
      </c>
      <c r="BS105" s="98">
        <v>3.2360901474892</v>
      </c>
      <c r="BT105" s="98">
        <v>167.356457182323</v>
      </c>
      <c r="BU105" s="98">
        <v>102.053062392938</v>
      </c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</row>
    <row r="106" ht="20.05" customHeight="1">
      <c r="A106" s="59"/>
      <c r="B106" s="59"/>
      <c r="C106" t="s" s="76">
        <v>241</v>
      </c>
      <c r="D106" s="99">
        <v>113.76</v>
      </c>
      <c r="E106" s="98">
        <v>6.44589499900328</v>
      </c>
      <c r="F106" s="98">
        <v>6.00426028351904</v>
      </c>
      <c r="G106" s="98">
        <v>6.69508952627513</v>
      </c>
      <c r="H106" s="98">
        <v>6.60932483057907</v>
      </c>
      <c r="I106" s="98">
        <v>364.198446026997</v>
      </c>
      <c r="J106" s="101">
        <v>2418.227177750720</v>
      </c>
      <c r="K106" s="101">
        <v>2875.392254513420</v>
      </c>
      <c r="L106" s="98">
        <v>41.1557944681883</v>
      </c>
      <c r="M106" s="98">
        <v>46.1841543321073</v>
      </c>
      <c r="N106" s="98">
        <v>114.991754848504</v>
      </c>
      <c r="O106" s="98">
        <v>35.2333398166996</v>
      </c>
      <c r="P106" s="98">
        <v>7.54325152496315</v>
      </c>
      <c r="Q106" s="98">
        <v>4.08327104333034</v>
      </c>
      <c r="R106" s="98">
        <v>6.87036961794489</v>
      </c>
      <c r="S106" s="98">
        <v>2.59274942353526</v>
      </c>
      <c r="T106" s="98">
        <v>284.168983666011</v>
      </c>
      <c r="U106" s="98">
        <v>420.678874184694</v>
      </c>
      <c r="V106" s="98">
        <v>13.7733708658236</v>
      </c>
      <c r="W106" s="98">
        <v>266.609060878523</v>
      </c>
      <c r="X106" s="98">
        <v>932.625402435438</v>
      </c>
      <c r="Y106" s="98">
        <v>299.938544556193</v>
      </c>
      <c r="Z106" s="98">
        <v>75.8707002208039</v>
      </c>
      <c r="AA106" s="98">
        <v>84.0678046115212</v>
      </c>
      <c r="AB106" s="98">
        <v>10.4117985749784</v>
      </c>
      <c r="AC106" s="98">
        <v>951.473650704223</v>
      </c>
      <c r="AD106" s="98">
        <v>34.176744435636</v>
      </c>
      <c r="AE106" s="98">
        <v>57.9536823134646</v>
      </c>
      <c r="AF106" s="98">
        <v>116.480050230307</v>
      </c>
      <c r="AG106" s="98">
        <v>220.312818510765</v>
      </c>
      <c r="AH106" s="98">
        <v>193.997750249839</v>
      </c>
      <c r="AI106" s="98">
        <v>533.254222206751</v>
      </c>
      <c r="AJ106" s="98">
        <v>324.721174339672</v>
      </c>
      <c r="AK106" s="98">
        <v>431.910634564319</v>
      </c>
      <c r="AL106" s="98">
        <v>79.87839366476319</v>
      </c>
      <c r="AM106" s="98">
        <v>217.147964196163</v>
      </c>
      <c r="AN106" s="98">
        <v>233.359579782105</v>
      </c>
      <c r="AO106" s="98">
        <v>201.655949452941</v>
      </c>
      <c r="AP106" s="98">
        <v>217.096022780922</v>
      </c>
      <c r="AQ106" s="98">
        <v>46.9179824127456</v>
      </c>
      <c r="AR106" s="98">
        <v>29.366375582509</v>
      </c>
      <c r="AS106" s="98">
        <v>724.352068245205</v>
      </c>
      <c r="AT106" s="98">
        <v>11.8758685772596</v>
      </c>
      <c r="AU106" s="98">
        <v>9.4084778708622</v>
      </c>
      <c r="AV106" s="98">
        <v>11.3313214172687</v>
      </c>
      <c r="AW106" s="98">
        <v>8.17696711216178</v>
      </c>
      <c r="AX106" s="98">
        <v>62.5405676533024</v>
      </c>
      <c r="AY106" s="98">
        <v>6.00212856866245</v>
      </c>
      <c r="AZ106" s="98">
        <v>186.881520641926</v>
      </c>
      <c r="BA106" s="98">
        <v>132.565441045814</v>
      </c>
      <c r="BB106" s="98">
        <v>44.5055589325005</v>
      </c>
      <c r="BC106" s="98">
        <v>158.287208957906</v>
      </c>
      <c r="BD106" s="98">
        <v>724.750915289138</v>
      </c>
      <c r="BE106" s="98">
        <v>843.649737359058</v>
      </c>
      <c r="BF106" s="98">
        <v>36.6549989881497</v>
      </c>
      <c r="BG106" s="98">
        <v>358.016562764325</v>
      </c>
      <c r="BH106" s="98">
        <v>54.1108918627071</v>
      </c>
      <c r="BI106" s="98">
        <v>267.765069809998</v>
      </c>
      <c r="BJ106" s="98">
        <v>91.0719908739087</v>
      </c>
      <c r="BK106" s="98">
        <v>101.372600979463</v>
      </c>
      <c r="BL106" s="98">
        <v>270.986158618769</v>
      </c>
      <c r="BM106" s="98">
        <v>114.681238087542</v>
      </c>
      <c r="BN106" s="98">
        <v>24.6243928154204</v>
      </c>
      <c r="BO106" s="98">
        <v>357.969902593105</v>
      </c>
      <c r="BP106" s="98">
        <v>209.029597507418</v>
      </c>
      <c r="BQ106" s="98">
        <v>14.5881357682936</v>
      </c>
      <c r="BR106" s="98">
        <v>41.2620026845669</v>
      </c>
      <c r="BS106" s="98">
        <v>30.1341734569276</v>
      </c>
      <c r="BT106" s="98">
        <v>172.345484392293</v>
      </c>
      <c r="BU106" s="98">
        <v>86.1723429040284</v>
      </c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4"/>
      <c r="CG106" s="4"/>
      <c r="CH106" s="4"/>
    </row>
  </sheetData>
  <mergeCells count="1">
    <mergeCell ref="A1:C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08" customWidth="1"/>
    <col min="6" max="16384" width="16.3516" style="208" customWidth="1"/>
  </cols>
  <sheetData>
    <row r="1" ht="27.65" customHeight="1">
      <c r="A1" t="s" s="2">
        <v>242</v>
      </c>
      <c r="B1" s="2"/>
      <c r="C1" s="2"/>
      <c r="D1" s="2"/>
      <c r="E1" s="2"/>
    </row>
    <row r="2" ht="20.25" customHeight="1">
      <c r="A2" s="39"/>
      <c r="B2" s="103"/>
      <c r="C2" s="103"/>
      <c r="D2" s="103"/>
      <c r="E2" s="103"/>
    </row>
    <row r="3" ht="20.25" customHeight="1">
      <c r="A3" s="170"/>
      <c r="B3" s="202"/>
      <c r="C3" s="203"/>
      <c r="D3" s="203"/>
      <c r="E3" s="203"/>
    </row>
    <row r="4" ht="20.05" customHeight="1">
      <c r="A4" s="122"/>
      <c r="B4" s="204"/>
      <c r="C4" s="124"/>
      <c r="D4" s="124"/>
      <c r="E4" s="124"/>
    </row>
    <row r="5" ht="20.05" customHeight="1">
      <c r="A5" t="s" s="192">
        <v>89</v>
      </c>
      <c r="B5" s="204"/>
      <c r="C5" s="124"/>
      <c r="D5" s="124"/>
      <c r="E5" s="124"/>
    </row>
    <row r="6" ht="20.05" customHeight="1">
      <c r="A6" t="s" s="192">
        <v>90</v>
      </c>
      <c r="B6" s="204"/>
      <c r="C6" s="124"/>
      <c r="D6" s="124"/>
      <c r="E6" s="124"/>
    </row>
    <row r="7" ht="24.35" customHeight="1">
      <c r="A7" t="s" s="192">
        <v>91</v>
      </c>
      <c r="B7" s="204"/>
      <c r="C7" s="124"/>
      <c r="D7" s="124"/>
      <c r="E7" s="124"/>
    </row>
    <row r="8" ht="24.35" customHeight="1">
      <c r="A8" t="s" s="192">
        <v>92</v>
      </c>
      <c r="B8" s="204"/>
      <c r="C8" s="124"/>
      <c r="D8" s="124"/>
      <c r="E8" s="124"/>
    </row>
    <row r="9" ht="24.35" customHeight="1">
      <c r="A9" t="s" s="192">
        <v>93</v>
      </c>
      <c r="B9" s="204"/>
      <c r="C9" s="124"/>
      <c r="D9" s="124"/>
      <c r="E9" s="124"/>
    </row>
    <row r="10" ht="20.05" customHeight="1">
      <c r="A10" t="s" s="192">
        <v>94</v>
      </c>
      <c r="B10" s="204"/>
      <c r="C10" s="124"/>
      <c r="D10" s="124"/>
      <c r="E10" s="124"/>
    </row>
    <row r="11" ht="24.35" customHeight="1">
      <c r="A11" t="s" s="192">
        <v>95</v>
      </c>
      <c r="B11" s="204"/>
      <c r="C11" s="124"/>
      <c r="D11" s="124"/>
      <c r="E11" s="124"/>
    </row>
    <row r="12" ht="24.35" customHeight="1">
      <c r="A12" t="s" s="192">
        <v>96</v>
      </c>
      <c r="B12" s="204"/>
      <c r="C12" s="124"/>
      <c r="D12" s="124"/>
      <c r="E12" s="124"/>
    </row>
    <row r="13" ht="24.35" customHeight="1">
      <c r="A13" t="s" s="192">
        <v>258</v>
      </c>
      <c r="B13" s="204"/>
      <c r="C13" s="124"/>
      <c r="D13" s="124"/>
      <c r="E13" s="124"/>
    </row>
    <row r="14" ht="24.35" customHeight="1">
      <c r="A14" t="s" s="192">
        <v>98</v>
      </c>
      <c r="B14" s="204"/>
      <c r="C14" s="124"/>
      <c r="D14" s="124"/>
      <c r="E14" s="124"/>
    </row>
    <row r="15" ht="24.35" customHeight="1">
      <c r="A15" t="s" s="192">
        <v>99</v>
      </c>
      <c r="B15" s="204"/>
      <c r="C15" s="124"/>
      <c r="D15" s="124"/>
      <c r="E15" s="124"/>
    </row>
    <row r="16" ht="24.35" customHeight="1">
      <c r="A16" t="s" s="192">
        <v>100</v>
      </c>
      <c r="B16" s="204"/>
      <c r="C16" s="124"/>
      <c r="D16" s="124"/>
      <c r="E16" s="124"/>
    </row>
    <row r="17" ht="20.05" customHeight="1">
      <c r="A17" t="s" s="192">
        <v>101</v>
      </c>
      <c r="B17" s="204"/>
      <c r="C17" s="124"/>
      <c r="D17" s="124"/>
      <c r="E17" s="124"/>
    </row>
    <row r="18" ht="24.35" customHeight="1">
      <c r="A18" t="s" s="192">
        <v>102</v>
      </c>
      <c r="B18" s="204"/>
      <c r="C18" s="124"/>
      <c r="D18" s="124"/>
      <c r="E18" s="124"/>
    </row>
    <row r="19" ht="24.35" customHeight="1">
      <c r="A19" t="s" s="192">
        <v>103</v>
      </c>
      <c r="B19" s="204"/>
      <c r="C19" s="124"/>
      <c r="D19" s="124"/>
      <c r="E19" s="124"/>
    </row>
    <row r="20" ht="20.05" customHeight="1">
      <c r="A20" t="s" s="192">
        <v>104</v>
      </c>
      <c r="B20" s="204"/>
      <c r="C20" s="124"/>
      <c r="D20" s="124"/>
      <c r="E20" s="124"/>
    </row>
    <row r="21" ht="24.35" customHeight="1">
      <c r="A21" t="s" s="192">
        <v>105</v>
      </c>
      <c r="B21" s="204"/>
      <c r="C21" s="124"/>
      <c r="D21" s="124"/>
      <c r="E21" s="124"/>
    </row>
    <row r="22" ht="24.35" customHeight="1">
      <c r="A22" t="s" s="192">
        <v>106</v>
      </c>
      <c r="B22" s="204"/>
      <c r="C22" s="124"/>
      <c r="D22" s="124"/>
      <c r="E22" s="124"/>
    </row>
    <row r="23" ht="24.35" customHeight="1">
      <c r="A23" t="s" s="192">
        <v>107</v>
      </c>
      <c r="B23" s="204"/>
      <c r="C23" s="124"/>
      <c r="D23" s="124"/>
      <c r="E23" s="124"/>
    </row>
    <row r="24" ht="24.35" customHeight="1">
      <c r="A24" t="s" s="192">
        <v>258</v>
      </c>
      <c r="B24" s="204"/>
      <c r="C24" s="124"/>
      <c r="D24" s="124"/>
      <c r="E24" s="124"/>
    </row>
    <row r="25" ht="24.35" customHeight="1">
      <c r="A25" t="s" s="192">
        <v>109</v>
      </c>
      <c r="B25" s="204"/>
      <c r="C25" s="124"/>
      <c r="D25" s="124"/>
      <c r="E25" s="124"/>
    </row>
    <row r="26" ht="24.35" customHeight="1">
      <c r="A26" t="s" s="192">
        <v>110</v>
      </c>
      <c r="B26" s="204"/>
      <c r="C26" s="124"/>
      <c r="D26" s="124"/>
      <c r="E26" s="124"/>
    </row>
    <row r="27" ht="24.35" customHeight="1">
      <c r="A27" t="s" s="192">
        <v>111</v>
      </c>
      <c r="B27" s="204"/>
      <c r="C27" s="124"/>
      <c r="D27" s="124"/>
      <c r="E27" s="124"/>
    </row>
    <row r="28" ht="24.35" customHeight="1">
      <c r="A28" t="s" s="192">
        <v>112</v>
      </c>
      <c r="B28" s="204"/>
      <c r="C28" s="124"/>
      <c r="D28" s="124"/>
      <c r="E28" s="124"/>
    </row>
    <row r="29" ht="24.35" customHeight="1">
      <c r="A29" t="s" s="192">
        <v>113</v>
      </c>
      <c r="B29" s="204"/>
      <c r="C29" s="124"/>
      <c r="D29" s="124"/>
      <c r="E29" s="124"/>
    </row>
    <row r="30" ht="20.05" customHeight="1">
      <c r="A30" t="s" s="192">
        <v>114</v>
      </c>
      <c r="B30" s="204"/>
      <c r="C30" s="124"/>
      <c r="D30" s="124"/>
      <c r="E30" s="124"/>
    </row>
    <row r="31" ht="20.05" customHeight="1">
      <c r="A31" t="s" s="192">
        <v>115</v>
      </c>
      <c r="B31" s="204"/>
      <c r="C31" s="124"/>
      <c r="D31" s="124"/>
      <c r="E31" s="124"/>
    </row>
    <row r="32" ht="24.35" customHeight="1">
      <c r="A32" t="s" s="192">
        <v>116</v>
      </c>
      <c r="B32" s="204"/>
      <c r="C32" s="124"/>
      <c r="D32" s="124"/>
      <c r="E32" s="124"/>
    </row>
    <row r="33" ht="24.35" customHeight="1">
      <c r="A33" t="s" s="192">
        <v>117</v>
      </c>
      <c r="B33" s="204"/>
      <c r="C33" s="124"/>
      <c r="D33" s="124"/>
      <c r="E33" s="124"/>
    </row>
    <row r="34" ht="24.35" customHeight="1">
      <c r="A34" t="s" s="192">
        <v>118</v>
      </c>
      <c r="B34" s="204"/>
      <c r="C34" s="124"/>
      <c r="D34" s="124"/>
      <c r="E34" s="124"/>
    </row>
    <row r="35" ht="24.35" customHeight="1">
      <c r="A35" t="s" s="192">
        <v>119</v>
      </c>
      <c r="B35" s="204"/>
      <c r="C35" s="124"/>
      <c r="D35" s="124"/>
      <c r="E35" s="124"/>
    </row>
    <row r="36" ht="24.35" customHeight="1">
      <c r="A36" t="s" s="192">
        <v>120</v>
      </c>
      <c r="B36" s="204"/>
      <c r="C36" s="124"/>
      <c r="D36" s="124"/>
      <c r="E36" s="124"/>
    </row>
    <row r="37" ht="20.05" customHeight="1">
      <c r="A37" t="s" s="192">
        <v>121</v>
      </c>
      <c r="B37" s="204"/>
      <c r="C37" s="124"/>
      <c r="D37" s="124"/>
      <c r="E37" s="124"/>
    </row>
    <row r="38" ht="20.05" customHeight="1">
      <c r="A38" t="s" s="192">
        <v>122</v>
      </c>
      <c r="B38" s="204"/>
      <c r="C38" s="124"/>
      <c r="D38" s="124"/>
      <c r="E38" s="124"/>
    </row>
    <row r="39" ht="20.05" customHeight="1">
      <c r="A39" t="s" s="192">
        <v>123</v>
      </c>
      <c r="B39" s="204"/>
      <c r="C39" s="124"/>
      <c r="D39" s="124"/>
      <c r="E39" s="124"/>
    </row>
    <row r="40" ht="24.35" customHeight="1">
      <c r="A40" t="s" s="192">
        <v>124</v>
      </c>
      <c r="B40" s="204"/>
      <c r="C40" s="124"/>
      <c r="D40" s="124"/>
      <c r="E40" s="124"/>
    </row>
    <row r="41" ht="20.05" customHeight="1">
      <c r="A41" t="s" s="192">
        <v>125</v>
      </c>
      <c r="B41" s="204"/>
      <c r="C41" s="124"/>
      <c r="D41" s="124"/>
      <c r="E41" s="124"/>
    </row>
    <row r="42" ht="20.05" customHeight="1">
      <c r="A42" t="s" s="192">
        <v>126</v>
      </c>
      <c r="B42" s="204"/>
      <c r="C42" s="124"/>
      <c r="D42" s="124"/>
      <c r="E42" s="124"/>
    </row>
    <row r="43" ht="20.05" customHeight="1">
      <c r="A43" t="s" s="192">
        <v>127</v>
      </c>
      <c r="B43" s="204"/>
      <c r="C43" s="124"/>
      <c r="D43" s="124"/>
      <c r="E43" s="124"/>
    </row>
    <row r="44" ht="24.35" customHeight="1">
      <c r="A44" t="s" s="192">
        <v>128</v>
      </c>
      <c r="B44" s="204"/>
      <c r="C44" s="124"/>
      <c r="D44" s="124"/>
      <c r="E44" s="124"/>
    </row>
    <row r="45" ht="24.35" customHeight="1">
      <c r="A45" t="s" s="192">
        <v>129</v>
      </c>
      <c r="B45" s="204"/>
      <c r="C45" s="124"/>
      <c r="D45" s="124"/>
      <c r="E45" s="124"/>
    </row>
    <row r="46" ht="24.35" customHeight="1">
      <c r="A46" t="s" s="192">
        <v>130</v>
      </c>
      <c r="B46" s="204"/>
      <c r="C46" s="124"/>
      <c r="D46" s="124"/>
      <c r="E46" s="124"/>
    </row>
    <row r="47" ht="24.35" customHeight="1">
      <c r="A47" t="s" s="192">
        <v>131</v>
      </c>
      <c r="B47" s="204"/>
      <c r="C47" s="124"/>
      <c r="D47" s="124"/>
      <c r="E47" s="124"/>
    </row>
    <row r="48" ht="24.35" customHeight="1">
      <c r="A48" t="s" s="192">
        <v>132</v>
      </c>
      <c r="B48" s="204"/>
      <c r="C48" s="124"/>
      <c r="D48" s="124"/>
      <c r="E48" s="124"/>
    </row>
    <row r="49" ht="24.35" customHeight="1">
      <c r="A49" t="s" s="192">
        <v>133</v>
      </c>
      <c r="B49" s="204"/>
      <c r="C49" s="124"/>
      <c r="D49" s="124"/>
      <c r="E49" s="124"/>
    </row>
    <row r="50" ht="20.05" customHeight="1">
      <c r="A50" t="s" s="192">
        <v>134</v>
      </c>
      <c r="B50" s="204"/>
      <c r="C50" s="124"/>
      <c r="D50" s="124"/>
      <c r="E50" s="124"/>
    </row>
    <row r="51" ht="24.35" customHeight="1">
      <c r="A51" t="s" s="192">
        <v>135</v>
      </c>
      <c r="B51" s="204"/>
      <c r="C51" s="124"/>
      <c r="D51" s="124"/>
      <c r="E51" s="124"/>
    </row>
    <row r="52" ht="24.35" customHeight="1">
      <c r="A52" t="s" s="192">
        <v>136</v>
      </c>
      <c r="B52" s="204"/>
      <c r="C52" s="124"/>
      <c r="D52" s="124"/>
      <c r="E52" s="124"/>
    </row>
    <row r="53" ht="20.05" customHeight="1">
      <c r="A53" t="s" s="192">
        <v>137</v>
      </c>
      <c r="B53" s="204"/>
      <c r="C53" s="124"/>
      <c r="D53" s="124"/>
      <c r="E53" s="124"/>
    </row>
    <row r="54" ht="24.35" customHeight="1">
      <c r="A54" t="s" s="192">
        <v>138</v>
      </c>
      <c r="B54" s="204"/>
      <c r="C54" s="124"/>
      <c r="D54" s="124"/>
      <c r="E54" s="124"/>
    </row>
    <row r="55" ht="24.35" customHeight="1">
      <c r="A55" t="s" s="192">
        <v>139</v>
      </c>
      <c r="B55" s="204"/>
      <c r="C55" s="124"/>
      <c r="D55" s="124"/>
      <c r="E55" s="124"/>
    </row>
    <row r="56" ht="24.35" customHeight="1">
      <c r="A56" t="s" s="192">
        <v>140</v>
      </c>
      <c r="B56" s="204"/>
      <c r="C56" s="124"/>
      <c r="D56" s="124"/>
      <c r="E56" s="124"/>
    </row>
    <row r="57" ht="24.35" customHeight="1">
      <c r="A57" t="s" s="192">
        <v>141</v>
      </c>
      <c r="B57" s="204"/>
      <c r="C57" s="124"/>
      <c r="D57" s="124"/>
      <c r="E57" s="124"/>
    </row>
    <row r="58" ht="24.35" customHeight="1">
      <c r="A58" t="s" s="192">
        <v>142</v>
      </c>
      <c r="B58" s="204"/>
      <c r="C58" s="124"/>
      <c r="D58" s="124"/>
      <c r="E58" s="124"/>
    </row>
    <row r="59" ht="24.35" customHeight="1">
      <c r="A59" t="s" s="192">
        <v>143</v>
      </c>
      <c r="B59" s="204"/>
      <c r="C59" s="124"/>
      <c r="D59" s="124"/>
      <c r="E59" s="124"/>
    </row>
    <row r="60" ht="24.35" customHeight="1">
      <c r="A60" t="s" s="192">
        <v>144</v>
      </c>
      <c r="B60" s="204"/>
      <c r="C60" s="124"/>
      <c r="D60" s="124"/>
      <c r="E60" s="124"/>
    </row>
    <row r="61" ht="24.35" customHeight="1">
      <c r="A61" t="s" s="192">
        <v>145</v>
      </c>
      <c r="B61" s="204"/>
      <c r="C61" s="124"/>
      <c r="D61" s="124"/>
      <c r="E61" s="124"/>
    </row>
    <row r="62" ht="24.35" customHeight="1">
      <c r="A62" t="s" s="192">
        <v>146</v>
      </c>
      <c r="B62" s="204"/>
      <c r="C62" s="124"/>
      <c r="D62" s="124"/>
      <c r="E62" s="124"/>
    </row>
    <row r="63" ht="20.05" customHeight="1">
      <c r="A63" t="s" s="192">
        <v>147</v>
      </c>
      <c r="B63" s="204"/>
      <c r="C63" s="124"/>
      <c r="D63" s="124"/>
      <c r="E63" s="124"/>
    </row>
    <row r="64" ht="24.35" customHeight="1">
      <c r="A64" t="s" s="192">
        <v>148</v>
      </c>
      <c r="B64" s="204"/>
      <c r="C64" s="124"/>
      <c r="D64" s="124"/>
      <c r="E64" s="124"/>
    </row>
    <row r="65" ht="24.35" customHeight="1">
      <c r="A65" t="s" s="192">
        <v>149</v>
      </c>
      <c r="B65" s="204"/>
      <c r="C65" s="124"/>
      <c r="D65" s="124"/>
      <c r="E65" s="124"/>
    </row>
    <row r="66" ht="24.35" customHeight="1">
      <c r="A66" t="s" s="192">
        <v>150</v>
      </c>
      <c r="B66" s="204"/>
      <c r="C66" s="124"/>
      <c r="D66" s="124"/>
      <c r="E66" s="124"/>
    </row>
    <row r="67" ht="24.35" customHeight="1">
      <c r="A67" t="s" s="192">
        <v>151</v>
      </c>
      <c r="B67" s="204"/>
      <c r="C67" s="124"/>
      <c r="D67" s="124"/>
      <c r="E67" s="124"/>
    </row>
    <row r="68" ht="24.35" customHeight="1">
      <c r="A68" t="s" s="192">
        <v>152</v>
      </c>
      <c r="B68" s="204"/>
      <c r="C68" s="124"/>
      <c r="D68" s="124"/>
      <c r="E68" s="124"/>
    </row>
    <row r="69" ht="24.35" customHeight="1">
      <c r="A69" t="s" s="192">
        <v>153</v>
      </c>
      <c r="B69" s="204"/>
      <c r="C69" s="124"/>
      <c r="D69" s="124"/>
      <c r="E69" s="124"/>
    </row>
    <row r="70" ht="20.05" customHeight="1">
      <c r="A70" t="s" s="192">
        <v>154</v>
      </c>
      <c r="B70" s="204"/>
      <c r="C70" s="124"/>
      <c r="D70" s="124"/>
      <c r="E70" s="124"/>
    </row>
    <row r="71" ht="24.35" customHeight="1">
      <c r="A71" t="s" s="192">
        <v>155</v>
      </c>
      <c r="B71" s="204"/>
      <c r="C71" s="124"/>
      <c r="D71" s="124"/>
      <c r="E71" s="124"/>
    </row>
    <row r="72" ht="20.05" customHeight="1">
      <c r="A72" t="s" s="192">
        <v>156</v>
      </c>
      <c r="B72" s="204"/>
      <c r="C72" s="124"/>
      <c r="D72" s="124"/>
      <c r="E72" s="124"/>
    </row>
    <row r="73" ht="24.35" customHeight="1">
      <c r="A73" t="s" s="192">
        <v>157</v>
      </c>
      <c r="B73" s="204"/>
      <c r="C73" s="124"/>
      <c r="D73" s="124"/>
      <c r="E73" s="124"/>
    </row>
    <row r="74" ht="24.35" customHeight="1">
      <c r="A74" t="s" s="192">
        <v>158</v>
      </c>
      <c r="B74" s="204"/>
      <c r="C74" s="124"/>
      <c r="D74" s="124"/>
      <c r="E74" s="124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G87"/>
  <sheetViews>
    <sheetView workbookViewId="0" showGridLines="0" defaultGridColor="1">
      <pane topLeftCell="D5" xSplit="3" ySplit="4" activePane="bottomRight" state="frozen"/>
    </sheetView>
  </sheetViews>
  <sheetFormatPr defaultColWidth="8.33333" defaultRowHeight="19.9" customHeight="1" outlineLevelRow="0" outlineLevelCol="0"/>
  <cols>
    <col min="1" max="1" width="5" style="209" customWidth="1"/>
    <col min="2" max="2" width="3.5" style="209" customWidth="1"/>
    <col min="3" max="3" width="50.5625" style="209" customWidth="1"/>
    <col min="4" max="4" width="9.35156" style="209" customWidth="1"/>
    <col min="5" max="5" width="7.5" style="209" customWidth="1"/>
    <col min="6" max="6" width="8.5" style="209" customWidth="1"/>
    <col min="7" max="7" width="7.5" style="209" customWidth="1"/>
    <col min="8" max="11" width="9.35156" style="209" customWidth="1"/>
    <col min="12" max="12" width="8.5" style="209" customWidth="1"/>
    <col min="13" max="15" width="9.35156" style="209" customWidth="1"/>
    <col min="16" max="16" width="8.5" style="209" customWidth="1"/>
    <col min="17" max="17" width="9.35156" style="209" customWidth="1"/>
    <col min="18" max="19" width="8.5" style="209" customWidth="1"/>
    <col min="20" max="23" width="9.35156" style="209" customWidth="1"/>
    <col min="24" max="24" width="10.3516" style="209" customWidth="1"/>
    <col min="25" max="27" width="9.35156" style="209" customWidth="1"/>
    <col min="28" max="28" width="8.5" style="209" customWidth="1"/>
    <col min="29" max="29" width="10.3516" style="209" customWidth="1"/>
    <col min="30" max="32" width="9.35156" style="209" customWidth="1"/>
    <col min="33" max="35" width="10.3516" style="209" customWidth="1"/>
    <col min="36" max="37" width="9.35156" style="209" customWidth="1"/>
    <col min="38" max="38" width="8.5" style="209" customWidth="1"/>
    <col min="39" max="41" width="9.35156" style="209" customWidth="1"/>
    <col min="42" max="42" width="8.5" style="209" customWidth="1"/>
    <col min="43" max="43" width="9.35156" style="209" customWidth="1"/>
    <col min="44" max="44" width="8.5" style="209" customWidth="1"/>
    <col min="45" max="45" width="9.35156" style="209" customWidth="1"/>
    <col min="46" max="46" width="8.5" style="209" customWidth="1"/>
    <col min="47" max="49" width="9.35156" style="209" customWidth="1"/>
    <col min="50" max="50" width="10.3516" style="209" customWidth="1"/>
    <col min="51" max="51" width="8.5" style="209" customWidth="1"/>
    <col min="52" max="55" width="9.35156" style="209" customWidth="1"/>
    <col min="56" max="57" width="10.3516" style="209" customWidth="1"/>
    <col min="58" max="65" width="9.35156" style="209" customWidth="1"/>
    <col min="66" max="66" width="8.5" style="209" customWidth="1"/>
    <col min="67" max="68" width="9.35156" style="209" customWidth="1"/>
    <col min="69" max="69" width="8.5" style="209" customWidth="1"/>
    <col min="70" max="72" width="9.35156" style="209" customWidth="1"/>
    <col min="73" max="73" width="8.5" style="209" customWidth="1"/>
    <col min="74" max="77" width="10.3516" style="209" customWidth="1"/>
    <col min="78" max="78" width="9.35156" style="209" customWidth="1"/>
    <col min="79" max="79" width="10.3516" style="209" customWidth="1"/>
    <col min="80" max="80" width="15.8516" style="209" customWidth="1"/>
    <col min="81" max="81" width="10.3516" style="209" customWidth="1"/>
    <col min="82" max="85" width="11.1719" style="209" customWidth="1"/>
    <col min="86" max="16384" width="8.35156" style="209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</row>
    <row r="2" ht="19" customHeight="1">
      <c r="A2" t="s" s="29">
        <v>1</v>
      </c>
      <c r="B2" s="30">
        <v>0</v>
      </c>
      <c r="C2" s="30"/>
      <c r="D2" t="s" s="29">
        <v>1</v>
      </c>
      <c r="E2" t="s" s="29">
        <v>1</v>
      </c>
      <c r="F2" t="s" s="29">
        <v>1</v>
      </c>
      <c r="G2" t="s" s="29">
        <v>1</v>
      </c>
      <c r="H2" t="s" s="29">
        <v>1</v>
      </c>
      <c r="I2" t="s" s="29">
        <v>1</v>
      </c>
      <c r="J2" t="s" s="29">
        <v>1</v>
      </c>
      <c r="K2" t="s" s="127">
        <v>1</v>
      </c>
      <c r="L2" t="s" s="29">
        <v>1</v>
      </c>
      <c r="M2" t="s" s="29">
        <v>1</v>
      </c>
      <c r="N2" t="s" s="29">
        <v>1</v>
      </c>
      <c r="O2" t="s" s="29">
        <v>1</v>
      </c>
      <c r="P2" t="s" s="29">
        <v>1</v>
      </c>
      <c r="Q2" t="s" s="29">
        <v>1</v>
      </c>
      <c r="R2" t="s" s="29">
        <v>1</v>
      </c>
      <c r="S2" t="s" s="29">
        <v>1</v>
      </c>
      <c r="T2" t="s" s="29">
        <v>1</v>
      </c>
      <c r="U2" t="s" s="29">
        <v>1</v>
      </c>
      <c r="V2" t="s" s="29">
        <v>1</v>
      </c>
      <c r="W2" t="s" s="29">
        <v>1</v>
      </c>
      <c r="X2" t="s" s="32">
        <v>1</v>
      </c>
      <c r="Y2" t="s" s="29">
        <v>1</v>
      </c>
      <c r="Z2" t="s" s="29">
        <v>1</v>
      </c>
      <c r="AA2" t="s" s="29">
        <v>1</v>
      </c>
      <c r="AB2" t="s" s="29">
        <v>1</v>
      </c>
      <c r="AC2" t="s" s="29">
        <v>1</v>
      </c>
      <c r="AD2" t="s" s="29">
        <v>1</v>
      </c>
      <c r="AE2" t="s" s="29">
        <v>1</v>
      </c>
      <c r="AF2" t="s" s="29">
        <v>1</v>
      </c>
      <c r="AG2" t="s" s="29">
        <v>1</v>
      </c>
      <c r="AH2" t="s" s="29">
        <v>1</v>
      </c>
      <c r="AI2" t="s" s="29">
        <v>1</v>
      </c>
      <c r="AJ2" t="s" s="29">
        <v>1</v>
      </c>
      <c r="AK2" t="s" s="29">
        <v>1</v>
      </c>
      <c r="AL2" t="s" s="29">
        <v>1</v>
      </c>
      <c r="AM2" t="s" s="29">
        <v>1</v>
      </c>
      <c r="AN2" t="s" s="29">
        <v>1</v>
      </c>
      <c r="AO2" t="s" s="29">
        <v>1</v>
      </c>
      <c r="AP2" t="s" s="29">
        <v>1</v>
      </c>
      <c r="AQ2" t="s" s="29">
        <v>1</v>
      </c>
      <c r="AR2" t="s" s="29">
        <v>1</v>
      </c>
      <c r="AS2" t="s" s="29">
        <v>1</v>
      </c>
      <c r="AT2" t="s" s="29">
        <v>1</v>
      </c>
      <c r="AU2" t="s" s="29">
        <v>1</v>
      </c>
      <c r="AV2" t="s" s="29">
        <v>1</v>
      </c>
      <c r="AW2" t="s" s="29">
        <v>1</v>
      </c>
      <c r="AX2" t="s" s="29">
        <v>1</v>
      </c>
      <c r="AY2" t="s" s="29">
        <v>1</v>
      </c>
      <c r="AZ2" t="s" s="29">
        <v>1</v>
      </c>
      <c r="BA2" t="s" s="29">
        <v>1</v>
      </c>
      <c r="BB2" t="s" s="29">
        <v>1</v>
      </c>
      <c r="BC2" t="s" s="29">
        <v>1</v>
      </c>
      <c r="BD2" t="s" s="29">
        <v>1</v>
      </c>
      <c r="BE2" t="s" s="29">
        <v>1</v>
      </c>
      <c r="BF2" t="s" s="29">
        <v>1</v>
      </c>
      <c r="BG2" t="s" s="29">
        <v>1</v>
      </c>
      <c r="BH2" t="s" s="29">
        <v>1</v>
      </c>
      <c r="BI2" t="s" s="29">
        <v>1</v>
      </c>
      <c r="BJ2" t="s" s="29">
        <v>1</v>
      </c>
      <c r="BK2" t="s" s="29">
        <v>1</v>
      </c>
      <c r="BL2" t="s" s="29">
        <v>1</v>
      </c>
      <c r="BM2" t="s" s="29">
        <v>1</v>
      </c>
      <c r="BN2" t="s" s="29">
        <v>1</v>
      </c>
      <c r="BO2" t="s" s="29">
        <v>1</v>
      </c>
      <c r="BP2" t="s" s="29">
        <v>1</v>
      </c>
      <c r="BQ2" t="s" s="29">
        <v>1</v>
      </c>
      <c r="BR2" t="s" s="29">
        <v>1</v>
      </c>
      <c r="BS2" t="s" s="29">
        <v>1</v>
      </c>
      <c r="BT2" t="s" s="29">
        <v>1</v>
      </c>
      <c r="BU2" t="s" s="29">
        <v>1</v>
      </c>
      <c r="BV2" s="30"/>
      <c r="BW2" t="s" s="29">
        <v>1</v>
      </c>
      <c r="BX2" t="s" s="29">
        <v>1</v>
      </c>
      <c r="BY2" t="s" s="29">
        <v>1</v>
      </c>
      <c r="BZ2" t="s" s="29">
        <v>1</v>
      </c>
      <c r="CA2" t="s" s="29">
        <v>1</v>
      </c>
      <c r="CB2" t="s" s="29">
        <v>1</v>
      </c>
      <c r="CC2" t="s" s="29">
        <v>1</v>
      </c>
      <c r="CD2" t="s" s="29">
        <v>1</v>
      </c>
      <c r="CE2" t="s" s="29">
        <v>1</v>
      </c>
      <c r="CF2" s="30"/>
      <c r="CG2" s="30"/>
    </row>
    <row r="3" ht="19" customHeight="1">
      <c r="A3" s="30">
        <v>0</v>
      </c>
      <c r="B3" s="30">
        <v>0</v>
      </c>
      <c r="C3" s="30"/>
      <c r="D3" s="30">
        <v>1</v>
      </c>
      <c r="E3" s="30">
        <v>2</v>
      </c>
      <c r="F3" s="30">
        <v>3</v>
      </c>
      <c r="G3" s="30">
        <v>4</v>
      </c>
      <c r="H3" s="30">
        <v>5</v>
      </c>
      <c r="I3" s="30">
        <v>6</v>
      </c>
      <c r="J3" s="30">
        <v>7</v>
      </c>
      <c r="K3" s="128">
        <v>8</v>
      </c>
      <c r="L3" s="30">
        <v>9</v>
      </c>
      <c r="M3" s="30">
        <v>10</v>
      </c>
      <c r="N3" s="30">
        <v>11</v>
      </c>
      <c r="O3" s="30">
        <v>12</v>
      </c>
      <c r="P3" s="30">
        <v>13</v>
      </c>
      <c r="Q3" s="30">
        <v>14</v>
      </c>
      <c r="R3" s="30">
        <v>15</v>
      </c>
      <c r="S3" s="30">
        <v>16</v>
      </c>
      <c r="T3" s="30">
        <v>17</v>
      </c>
      <c r="U3" s="30">
        <v>18</v>
      </c>
      <c r="V3" s="30">
        <v>19</v>
      </c>
      <c r="W3" s="30">
        <v>20</v>
      </c>
      <c r="X3" s="36">
        <v>21</v>
      </c>
      <c r="Y3" s="30">
        <v>22</v>
      </c>
      <c r="Z3" s="30">
        <v>23</v>
      </c>
      <c r="AA3" s="30">
        <v>24</v>
      </c>
      <c r="AB3" s="30">
        <v>25</v>
      </c>
      <c r="AC3" s="30">
        <v>26</v>
      </c>
      <c r="AD3" s="30">
        <v>27</v>
      </c>
      <c r="AE3" s="30">
        <v>28</v>
      </c>
      <c r="AF3" s="30">
        <v>29</v>
      </c>
      <c r="AG3" s="30">
        <v>30</v>
      </c>
      <c r="AH3" s="30">
        <v>31</v>
      </c>
      <c r="AI3" s="30">
        <v>32</v>
      </c>
      <c r="AJ3" s="30">
        <v>33</v>
      </c>
      <c r="AK3" s="30">
        <v>34</v>
      </c>
      <c r="AL3" s="30">
        <v>35</v>
      </c>
      <c r="AM3" s="30">
        <v>36</v>
      </c>
      <c r="AN3" s="30">
        <v>37</v>
      </c>
      <c r="AO3" s="30">
        <v>38</v>
      </c>
      <c r="AP3" s="30">
        <v>39</v>
      </c>
      <c r="AQ3" s="30">
        <v>40</v>
      </c>
      <c r="AR3" s="30">
        <v>41</v>
      </c>
      <c r="AS3" s="30">
        <v>42</v>
      </c>
      <c r="AT3" s="30">
        <v>43</v>
      </c>
      <c r="AU3" s="30">
        <v>44</v>
      </c>
      <c r="AV3" s="30">
        <v>45</v>
      </c>
      <c r="AW3" s="30">
        <v>46</v>
      </c>
      <c r="AX3" s="30">
        <v>47</v>
      </c>
      <c r="AY3" s="30">
        <v>48</v>
      </c>
      <c r="AZ3" s="30">
        <v>49</v>
      </c>
      <c r="BA3" s="30">
        <v>50</v>
      </c>
      <c r="BB3" s="30">
        <v>51</v>
      </c>
      <c r="BC3" s="30">
        <v>52</v>
      </c>
      <c r="BD3" s="30">
        <v>53</v>
      </c>
      <c r="BE3" s="30">
        <v>54</v>
      </c>
      <c r="BF3" s="30">
        <v>55</v>
      </c>
      <c r="BG3" s="30">
        <v>56</v>
      </c>
      <c r="BH3" s="30">
        <v>57</v>
      </c>
      <c r="BI3" s="30">
        <v>58</v>
      </c>
      <c r="BJ3" s="30">
        <v>59</v>
      </c>
      <c r="BK3" s="30">
        <v>60</v>
      </c>
      <c r="BL3" s="30">
        <v>61</v>
      </c>
      <c r="BM3" s="30">
        <v>62</v>
      </c>
      <c r="BN3" s="30">
        <v>63</v>
      </c>
      <c r="BO3" s="30">
        <v>64</v>
      </c>
      <c r="BP3" s="30">
        <v>65</v>
      </c>
      <c r="BQ3" s="30">
        <v>66</v>
      </c>
      <c r="BR3" s="30">
        <v>67</v>
      </c>
      <c r="BS3" s="30">
        <v>68</v>
      </c>
      <c r="BT3" s="30">
        <v>69</v>
      </c>
      <c r="BU3" s="30">
        <v>70</v>
      </c>
      <c r="BV3" s="30"/>
      <c r="BW3" s="30">
        <v>71</v>
      </c>
      <c r="BX3" s="30">
        <v>72</v>
      </c>
      <c r="BY3" s="30">
        <v>73</v>
      </c>
      <c r="BZ3" s="30">
        <v>74</v>
      </c>
      <c r="CA3" s="30">
        <v>75</v>
      </c>
      <c r="CB3" s="30">
        <v>76</v>
      </c>
      <c r="CC3" s="30">
        <v>77</v>
      </c>
      <c r="CD3" s="30">
        <v>78</v>
      </c>
      <c r="CE3" s="30">
        <v>79</v>
      </c>
      <c r="CF3" s="30"/>
      <c r="CG3" s="30"/>
    </row>
    <row r="4" ht="22.1" customHeight="1">
      <c r="A4" s="38"/>
      <c r="B4" s="38"/>
      <c r="C4" s="38"/>
      <c r="D4" t="s" s="44">
        <v>2</v>
      </c>
      <c r="E4" t="s" s="44">
        <v>3</v>
      </c>
      <c r="F4" t="s" s="44">
        <v>4</v>
      </c>
      <c r="G4" t="s" s="44">
        <v>5</v>
      </c>
      <c r="H4" t="s" s="44">
        <v>6</v>
      </c>
      <c r="I4" t="s" s="44">
        <v>7</v>
      </c>
      <c r="J4" t="s" s="44">
        <v>8</v>
      </c>
      <c r="K4" t="s" s="129">
        <v>9</v>
      </c>
      <c r="L4" t="s" s="44">
        <v>10</v>
      </c>
      <c r="M4" t="s" s="44">
        <v>11</v>
      </c>
      <c r="N4" t="s" s="44">
        <v>12</v>
      </c>
      <c r="O4" t="s" s="44">
        <v>13</v>
      </c>
      <c r="P4" t="s" s="44">
        <v>14</v>
      </c>
      <c r="Q4" t="s" s="44">
        <v>15</v>
      </c>
      <c r="R4" t="s" s="44">
        <v>16</v>
      </c>
      <c r="S4" t="s" s="44">
        <v>17</v>
      </c>
      <c r="T4" t="s" s="44">
        <v>18</v>
      </c>
      <c r="U4" t="s" s="44">
        <v>19</v>
      </c>
      <c r="V4" t="s" s="44">
        <v>20</v>
      </c>
      <c r="W4" t="s" s="44">
        <v>21</v>
      </c>
      <c r="X4" t="s" s="130">
        <v>22</v>
      </c>
      <c r="Y4" t="s" s="44">
        <v>23</v>
      </c>
      <c r="Z4" t="s" s="44">
        <v>24</v>
      </c>
      <c r="AA4" t="s" s="44">
        <v>25</v>
      </c>
      <c r="AB4" t="s" s="44">
        <v>26</v>
      </c>
      <c r="AC4" t="s" s="44">
        <v>27</v>
      </c>
      <c r="AD4" t="s" s="44">
        <v>28</v>
      </c>
      <c r="AE4" t="s" s="44">
        <v>29</v>
      </c>
      <c r="AF4" t="s" s="44">
        <v>30</v>
      </c>
      <c r="AG4" t="s" s="44">
        <v>31</v>
      </c>
      <c r="AH4" t="s" s="44">
        <v>32</v>
      </c>
      <c r="AI4" t="s" s="44">
        <v>33</v>
      </c>
      <c r="AJ4" t="s" s="44">
        <v>34</v>
      </c>
      <c r="AK4" t="s" s="44">
        <v>35</v>
      </c>
      <c r="AL4" t="s" s="44">
        <v>36</v>
      </c>
      <c r="AM4" t="s" s="44">
        <v>37</v>
      </c>
      <c r="AN4" t="s" s="44">
        <v>38</v>
      </c>
      <c r="AO4" t="s" s="44">
        <v>39</v>
      </c>
      <c r="AP4" t="s" s="44">
        <v>40</v>
      </c>
      <c r="AQ4" t="s" s="44">
        <v>41</v>
      </c>
      <c r="AR4" t="s" s="44">
        <v>42</v>
      </c>
      <c r="AS4" t="s" s="44">
        <v>43</v>
      </c>
      <c r="AT4" t="s" s="44">
        <v>44</v>
      </c>
      <c r="AU4" t="s" s="44">
        <v>45</v>
      </c>
      <c r="AV4" t="s" s="44">
        <v>46</v>
      </c>
      <c r="AW4" t="s" s="44">
        <v>47</v>
      </c>
      <c r="AX4" t="s" s="44">
        <v>48</v>
      </c>
      <c r="AY4" t="s" s="44">
        <v>49</v>
      </c>
      <c r="AZ4" t="s" s="44">
        <v>50</v>
      </c>
      <c r="BA4" t="s" s="44">
        <v>51</v>
      </c>
      <c r="BB4" t="s" s="44">
        <v>52</v>
      </c>
      <c r="BC4" t="s" s="44">
        <v>53</v>
      </c>
      <c r="BD4" t="s" s="44">
        <v>54</v>
      </c>
      <c r="BE4" t="s" s="44">
        <v>55</v>
      </c>
      <c r="BF4" t="s" s="44">
        <v>56</v>
      </c>
      <c r="BG4" t="s" s="44">
        <v>57</v>
      </c>
      <c r="BH4" t="s" s="44">
        <v>58</v>
      </c>
      <c r="BI4" t="s" s="44">
        <v>59</v>
      </c>
      <c r="BJ4" t="s" s="44">
        <v>60</v>
      </c>
      <c r="BK4" t="s" s="44">
        <v>61</v>
      </c>
      <c r="BL4" t="s" s="44">
        <v>62</v>
      </c>
      <c r="BM4" t="s" s="44">
        <v>63</v>
      </c>
      <c r="BN4" t="s" s="44">
        <v>64</v>
      </c>
      <c r="BO4" t="s" s="44">
        <v>65</v>
      </c>
      <c r="BP4" t="s" s="44">
        <v>66</v>
      </c>
      <c r="BQ4" t="s" s="44">
        <v>67</v>
      </c>
      <c r="BR4" t="s" s="44">
        <v>68</v>
      </c>
      <c r="BS4" t="s" s="44">
        <v>69</v>
      </c>
      <c r="BT4" t="s" s="44">
        <v>70</v>
      </c>
      <c r="BU4" t="s" s="44">
        <v>71</v>
      </c>
      <c r="BV4" t="s" s="45">
        <v>252</v>
      </c>
      <c r="BW4" t="s" s="45">
        <v>72</v>
      </c>
      <c r="BX4" t="s" s="45">
        <v>73</v>
      </c>
      <c r="BY4" t="s" s="45">
        <v>74</v>
      </c>
      <c r="BZ4" t="s" s="45">
        <v>75</v>
      </c>
      <c r="CA4" t="s" s="45">
        <v>76</v>
      </c>
      <c r="CB4" t="s" s="45">
        <v>77</v>
      </c>
      <c r="CC4" t="s" s="45">
        <v>78</v>
      </c>
      <c r="CD4" t="s" s="132">
        <v>79</v>
      </c>
      <c r="CE4" t="s" s="45">
        <v>80</v>
      </c>
      <c r="CF4" t="s" s="45">
        <v>168</v>
      </c>
      <c r="CG4" t="s" s="45">
        <v>169</v>
      </c>
    </row>
    <row r="5" ht="19.2" customHeight="1">
      <c r="A5" t="s" s="47">
        <v>1</v>
      </c>
      <c r="B5" s="48">
        <v>1</v>
      </c>
      <c r="C5" t="s" s="133">
        <v>2</v>
      </c>
      <c r="D5" s="50">
        <f>'Glad70-before-LQ'!D5*(1-$CG5)</f>
        <v>5.29198889235908</v>
      </c>
      <c r="E5" s="51">
        <f>'Glad70-before-LQ'!E5*(1-$CG5)</f>
        <v>0.00335683076026799</v>
      </c>
      <c r="F5" s="51">
        <f>'Glad70-before-LQ'!F5*(1-$CG5)</f>
        <v>0.000120437981957623</v>
      </c>
      <c r="G5" s="51">
        <f>'Glad70-before-LQ'!G5*(1-$CG5)</f>
        <v>0.0115925563477639</v>
      </c>
      <c r="H5" s="51">
        <f>'Glad70-before-LQ'!H5*(1-$CG5)</f>
        <v>0.892709358057544</v>
      </c>
      <c r="I5" s="51">
        <f>'Glad70-before-LQ'!I5*(1-$CG5)</f>
        <v>0.000490704530466751</v>
      </c>
      <c r="J5" s="51">
        <f>'Glad70-before-LQ'!J5*(1-$CG5)</f>
        <v>0.00604097438450519</v>
      </c>
      <c r="K5" s="134">
        <f>'Glad70-before-LQ'!K5*(1-$CG5)</f>
        <v>0.00167328569983665</v>
      </c>
      <c r="L5" s="51">
        <f>'Glad70-before-LQ'!L5*(1-$CG5)</f>
        <v>0.000315705295389698</v>
      </c>
      <c r="M5" s="51">
        <f>'Glad70-before-LQ'!M5*(1-$CG5)</f>
        <v>0.000193404071373966</v>
      </c>
      <c r="N5" s="51">
        <f>'Glad70-before-LQ'!N5*(1-$CG5)</f>
        <v>6.78071784089664</v>
      </c>
      <c r="O5" s="51">
        <f>'Glad70-before-LQ'!O5*(1-$CG5)</f>
        <v>1.04753032170781</v>
      </c>
      <c r="P5" s="51">
        <f>'Glad70-before-LQ'!P5*(1-$CG5)</f>
        <v>0.259229460742566</v>
      </c>
      <c r="Q5" s="51">
        <f>'Glad70-before-LQ'!Q5*(1-$CG5)</f>
        <v>0.00182566073307419</v>
      </c>
      <c r="R5" s="51">
        <f>'Glad70-before-LQ'!R5*(1-$CG5)</f>
        <v>0.000311044726760863</v>
      </c>
      <c r="S5" s="51">
        <f>'Glad70-before-LQ'!S5*(1-$CG5)</f>
        <v>0.000229426413402211</v>
      </c>
      <c r="T5" s="51">
        <f>'Glad70-before-LQ'!T5*(1-$CG5)</f>
        <v>0.00123876154851294</v>
      </c>
      <c r="U5" s="51">
        <f>'Glad70-before-LQ'!U5*(1-$CG5)</f>
        <v>1.74932882415844</v>
      </c>
      <c r="V5" s="51">
        <f>'Glad70-before-LQ'!V5*(1-$CG5)</f>
        <v>0.104185972228265</v>
      </c>
      <c r="W5" s="51">
        <f>'Glad70-before-LQ'!W5*(1-$CG5)</f>
        <v>0.0386946896019325</v>
      </c>
      <c r="X5" s="53">
        <f>'Glad70-before-LQ'!X5*(1-$CG5)</f>
        <v>0.0287030982746434</v>
      </c>
      <c r="Y5" s="51">
        <f>'Glad70-before-LQ'!Y5*(1-$CG5)</f>
        <v>0.009451640800530939</v>
      </c>
      <c r="Z5" s="51">
        <f>'Glad70-before-LQ'!Z5*(1-$CG5)</f>
        <v>0.000830394594439168</v>
      </c>
      <c r="AA5" s="51">
        <f>'Glad70-before-LQ'!AA5*(1-$CG5)</f>
        <v>0.00125426297599599</v>
      </c>
      <c r="AB5" s="51">
        <f>'Glad70-before-LQ'!AB5*(1-$CG5)</f>
        <v>0.00326971505075664</v>
      </c>
      <c r="AC5" s="51">
        <f>'Glad70-before-LQ'!AC5*(1-$CG5)</f>
        <v>0.0141337892473385</v>
      </c>
      <c r="AD5" s="51">
        <f>'Glad70-before-LQ'!AD5*(1-$CG5)</f>
        <v>3.52179008636678e-05</v>
      </c>
      <c r="AE5" s="51">
        <f>'Glad70-before-LQ'!AE5*(1-$CG5)</f>
        <v>0.014579617703642</v>
      </c>
      <c r="AF5" s="51">
        <f>'Glad70-before-LQ'!AF5*(1-$CG5)</f>
        <v>0.000592145267598709</v>
      </c>
      <c r="AG5" s="51">
        <f>'Glad70-before-LQ'!AG5*(1-$CG5)</f>
        <v>0.0508775064135912</v>
      </c>
      <c r="AH5" s="51">
        <f>'Glad70-before-LQ'!AH5*(1-$CG5)</f>
        <v>0.132310441987487</v>
      </c>
      <c r="AI5" s="51">
        <f>'Glad70-before-LQ'!AI5*(1-$CG5)</f>
        <v>0.385971241401144</v>
      </c>
      <c r="AJ5" s="51">
        <f>'Glad70-before-LQ'!AJ5*(1-$CG5)</f>
        <v>0.666015738151338</v>
      </c>
      <c r="AK5" s="51">
        <f>'Glad70-before-LQ'!AK5*(1-$CG5)</f>
        <v>4.63497081496283</v>
      </c>
      <c r="AL5" s="51">
        <f>'Glad70-before-LQ'!AL5*(1-$CG5)</f>
        <v>0.616556756550856</v>
      </c>
      <c r="AM5" s="51">
        <f>'Glad70-before-LQ'!AM5*(1-$CG5)</f>
        <v>1.5690247183367</v>
      </c>
      <c r="AN5" s="51">
        <f>'Glad70-before-LQ'!AN5*(1-$CG5)</f>
        <v>0.00876183921398113</v>
      </c>
      <c r="AO5" s="51">
        <f>'Glad70-before-LQ'!AO5*(1-$CG5)</f>
        <v>0.0459235622931628</v>
      </c>
      <c r="AP5" s="51">
        <f>'Glad70-before-LQ'!AP5*(1-$CG5)</f>
        <v>0.0334822706574522</v>
      </c>
      <c r="AQ5" s="51">
        <f>'Glad70-before-LQ'!AQ5*(1-$CG5)</f>
        <v>0.00197009867554546</v>
      </c>
      <c r="AR5" s="51">
        <f>'Glad70-before-LQ'!AR5*(1-$CG5)</f>
        <v>0.00493634634298484</v>
      </c>
      <c r="AS5" s="51">
        <f>'Glad70-before-LQ'!AS5*(1-$CG5)</f>
        <v>0.120255669842806</v>
      </c>
      <c r="AT5" s="51">
        <f>'Glad70-before-LQ'!AT5*(1-$CG5)</f>
        <v>6.08427006602101e-05</v>
      </c>
      <c r="AU5" s="51">
        <f>'Glad70-before-LQ'!AU5*(1-$CG5)</f>
        <v>0.00731676031970166</v>
      </c>
      <c r="AV5" s="51">
        <f>'Glad70-before-LQ'!AV5*(1-$CG5)</f>
        <v>8.76801194692369e-06</v>
      </c>
      <c r="AW5" s="51">
        <f>'Glad70-before-LQ'!AW5*(1-$CG5)</f>
        <v>1.59644940839947e-06</v>
      </c>
      <c r="AX5" s="51">
        <f>'Glad70-before-LQ'!AX5*(1-$CG5)</f>
        <v>6.51987915396858e-05</v>
      </c>
      <c r="AY5" s="51">
        <f>'Glad70-before-LQ'!AY5*(1-$CG5)</f>
        <v>0.000672488586136141</v>
      </c>
      <c r="AZ5" s="51">
        <f>'Glad70-before-LQ'!AZ5*(1-$CG5)</f>
        <v>0.000395315759742887</v>
      </c>
      <c r="BA5" s="51">
        <f>'Glad70-before-LQ'!BA5*(1-$CG5)</f>
        <v>3.03389429067839e-05</v>
      </c>
      <c r="BB5" s="51">
        <f>'Glad70-before-LQ'!BB5*(1-$CG5)</f>
        <v>5.49405929859786e-05</v>
      </c>
      <c r="BC5" s="51">
        <f>'Glad70-before-LQ'!BC5*(1-$CG5)</f>
        <v>0.0573749127073703</v>
      </c>
      <c r="BD5" s="51">
        <f>'Glad70-before-LQ'!BD5*(1-$CG5)</f>
        <v>1.2228601411831</v>
      </c>
      <c r="BE5" s="51">
        <f>'Glad70-before-LQ'!BE5*(1-$CG5)</f>
        <v>0.111334034457058</v>
      </c>
      <c r="BF5" s="51">
        <f>'Glad70-before-LQ'!BF5*(1-$CG5)</f>
        <v>1.16288052802845e-05</v>
      </c>
      <c r="BG5" s="51">
        <f>'Glad70-before-LQ'!BG5*(1-$CG5)</f>
        <v>0.0228724798508582</v>
      </c>
      <c r="BH5" s="51">
        <f>'Glad70-before-LQ'!BH5*(1-$CG5)</f>
        <v>0.0105603176461233</v>
      </c>
      <c r="BI5" s="51">
        <f>'Glad70-before-LQ'!BI5*(1-$CG5)</f>
        <v>0.0346671987422781</v>
      </c>
      <c r="BJ5" s="51">
        <f>'Glad70-before-LQ'!BJ5*(1-$CG5)</f>
        <v>0.000201507816878348</v>
      </c>
      <c r="BK5" s="51">
        <f>'Glad70-before-LQ'!BK5*(1-$CG5)</f>
        <v>0.0615827752704641</v>
      </c>
      <c r="BL5" s="51">
        <f>'Glad70-before-LQ'!BL5*(1-$CG5)</f>
        <v>0.24368056654364</v>
      </c>
      <c r="BM5" s="51">
        <f>'Glad70-before-LQ'!BM5*(1-$CG5)</f>
        <v>0.0405347945146362</v>
      </c>
      <c r="BN5" s="51">
        <f>'Glad70-before-LQ'!BN5*(1-$CG5)</f>
        <v>0.00310990248862462</v>
      </c>
      <c r="BO5" s="51">
        <f>'Glad70-before-LQ'!BO5*(1-$CG5)</f>
        <v>0.6809840371586841</v>
      </c>
      <c r="BP5" s="51">
        <f>'Glad70-before-LQ'!BP5*(1-$CG5)</f>
        <v>0.221462237325084</v>
      </c>
      <c r="BQ5" s="51">
        <f>'Glad70-before-LQ'!BQ5*(1-$CG5)</f>
        <v>0.00354495240263967</v>
      </c>
      <c r="BR5" s="51">
        <f>'Glad70-before-LQ'!BR5*(1-$CG5)</f>
        <v>0.0898383493870924</v>
      </c>
      <c r="BS5" s="51">
        <f>'Glad70-before-LQ'!BS5*(1-$CG5)</f>
        <v>0.0139358697167168</v>
      </c>
      <c r="BT5" s="51">
        <f>'Glad70-before-LQ'!BT5*(1-$CG5)</f>
        <v>0.0200828403215736</v>
      </c>
      <c r="BU5" s="51">
        <f>'Glad70-before-LQ'!BU5*(1-$CG5)</f>
        <v>0.274015680952786</v>
      </c>
      <c r="BV5" s="55">
        <f>SUM(D5:BU5)</f>
        <v>27.6569415163372</v>
      </c>
      <c r="BW5" s="56">
        <f>'Glad-base'!BW5*'Households'!$B$3/'Households'!$B$7</f>
        <v>26.4377679729145</v>
      </c>
      <c r="BX5" s="56">
        <f>'Glad-base'!BX5*'Households'!$B$3/'Households'!$B$7</f>
        <v>0.0317926632234809</v>
      </c>
      <c r="BY5" s="56">
        <f>'Glad-base'!BY5*'Businesses'!$B$4/'Businesses'!$C$4</f>
        <v>8.73221407548812</v>
      </c>
      <c r="BZ5" s="56">
        <f>'Glad-base'!BZ5*'Households'!$B$3/'Households'!$B$7</f>
        <v>0.109401679649846</v>
      </c>
      <c r="CA5" s="56">
        <f>'Glad-base'!CA5*'Households'!$B$3/'Households'!$B$7</f>
        <v>0.6396445241091659</v>
      </c>
      <c r="CB5" s="56">
        <f>'Glad-base'!CB5*'Glad-id-output'!B3/'Glad-id-output'!E3</f>
        <v>-0.110808453644239</v>
      </c>
      <c r="CC5" s="51">
        <f>'Exports'!D6</f>
        <v>53.8</v>
      </c>
      <c r="CD5" s="57">
        <f>SUM(BW5:CC5)</f>
        <v>89.64001246174089</v>
      </c>
      <c r="CE5" s="55">
        <f>SUM(CD5,BV5)</f>
        <v>117.296953978078</v>
      </c>
      <c r="CF5" s="55">
        <v>0.00194035532487508</v>
      </c>
      <c r="CG5" s="55">
        <f>'Glad-id-output'!I3</f>
        <v>0.64</v>
      </c>
    </row>
    <row r="6" ht="19" customHeight="1">
      <c r="A6" t="s" s="58">
        <v>1</v>
      </c>
      <c r="B6" s="59">
        <v>2</v>
      </c>
      <c r="C6" t="s" s="135">
        <v>3</v>
      </c>
      <c r="D6" s="61">
        <f>'Glad70-before-LQ'!D6*(1-$CG6)</f>
        <v>1.79542335183925e-05</v>
      </c>
      <c r="E6" s="62">
        <f>'Glad70-before-LQ'!E6*(1-$CG6)</f>
        <v>0.035494872384036</v>
      </c>
      <c r="F6" s="62">
        <f>'Glad70-before-LQ'!F6*(1-$CG6)</f>
        <v>3.18423310391591e-07</v>
      </c>
      <c r="G6" s="62">
        <f>'Glad70-before-LQ'!G6*(1-$CG6)</f>
        <v>2.34324856737782e-06</v>
      </c>
      <c r="H6" s="62">
        <f>'Glad70-before-LQ'!H6*(1-$CG6)</f>
        <v>2.19277454340895e-06</v>
      </c>
      <c r="I6" s="62">
        <f>'Glad70-before-LQ'!I6*(1-$CG6)</f>
        <v>1.15999180944445e-05</v>
      </c>
      <c r="J6" s="62">
        <f>'Glad70-before-LQ'!J6*(1-$CG6)</f>
        <v>0.000741688436809988</v>
      </c>
      <c r="K6" s="136">
        <f>'Glad70-before-LQ'!K6*(1-$CG6)</f>
        <v>3.78297988660808e-05</v>
      </c>
      <c r="L6" s="62">
        <f>'Glad70-before-LQ'!L6*(1-$CG6)</f>
        <v>7.06317426578328e-06</v>
      </c>
      <c r="M6" s="62">
        <f>'Glad70-before-LQ'!M6*(1-$CG6)</f>
        <v>1.47607338037427e-06</v>
      </c>
      <c r="N6" s="62">
        <f>'Glad70-before-LQ'!N6*(1-$CG6)</f>
        <v>0.0404371521785536</v>
      </c>
      <c r="O6" s="62">
        <f>'Glad70-before-LQ'!O6*(1-$CG6)</f>
        <v>1.9401833552751e-06</v>
      </c>
      <c r="P6" s="62">
        <f>'Glad70-before-LQ'!P6*(1-$CG6)</f>
        <v>5.74976990428876e-07</v>
      </c>
      <c r="Q6" s="62">
        <f>'Glad70-before-LQ'!Q6*(1-$CG6)</f>
        <v>5.21412035678421e-06</v>
      </c>
      <c r="R6" s="62">
        <f>'Glad70-before-LQ'!R6*(1-$CG6)</f>
        <v>1.59258668470199e-07</v>
      </c>
      <c r="S6" s="62">
        <f>'Glad70-before-LQ'!S6*(1-$CG6)</f>
        <v>2.07509582038344e-07</v>
      </c>
      <c r="T6" s="62">
        <f>'Glad70-before-LQ'!T6*(1-$CG6)</f>
        <v>1.81922381858064e-05</v>
      </c>
      <c r="U6" s="62">
        <f>'Glad70-before-LQ'!U6*(1-$CG6)</f>
        <v>4.39298550804608e-05</v>
      </c>
      <c r="V6" s="62">
        <f>'Glad70-before-LQ'!V6*(1-$CG6)</f>
        <v>9.25915796145974e-07</v>
      </c>
      <c r="W6" s="62">
        <f>'Glad70-before-LQ'!W6*(1-$CG6)</f>
        <v>6.259821444199761e-05</v>
      </c>
      <c r="X6" s="64">
        <f>'Glad70-before-LQ'!X6*(1-$CG6)</f>
        <v>0.000264087213068791</v>
      </c>
      <c r="Y6" s="62">
        <f>'Glad70-before-LQ'!Y6*(1-$CG6)</f>
        <v>2.91748615820994e-05</v>
      </c>
      <c r="Z6" s="62">
        <f>'Glad70-before-LQ'!Z6*(1-$CG6)</f>
        <v>4.64099894648072e-06</v>
      </c>
      <c r="AA6" s="62">
        <f>'Glad70-before-LQ'!AA6*(1-$CG6)</f>
        <v>4.41168391170809e-06</v>
      </c>
      <c r="AB6" s="62">
        <f>'Glad70-before-LQ'!AB6*(1-$CG6)</f>
        <v>4.8252183112966e-07</v>
      </c>
      <c r="AC6" s="62">
        <f>'Glad70-before-LQ'!AC6*(1-$CG6)</f>
        <v>4.41090666169724e-05</v>
      </c>
      <c r="AD6" s="62">
        <f>'Glad70-before-LQ'!AD6*(1-$CG6)</f>
        <v>5.02351668774279e-07</v>
      </c>
      <c r="AE6" s="62">
        <f>'Glad70-before-LQ'!AE6*(1-$CG6)</f>
        <v>1.2901869603066e-06</v>
      </c>
      <c r="AF6" s="62">
        <f>'Glad70-before-LQ'!AF6*(1-$CG6)</f>
        <v>2.43479538499032e-06</v>
      </c>
      <c r="AG6" s="62">
        <f>'Glad70-before-LQ'!AG6*(1-$CG6)</f>
        <v>2.38202281537688e-05</v>
      </c>
      <c r="AH6" s="62">
        <f>'Glad70-before-LQ'!AH6*(1-$CG6)</f>
        <v>0.000226789538801589</v>
      </c>
      <c r="AI6" s="62">
        <f>'Glad70-before-LQ'!AI6*(1-$CG6)</f>
        <v>0.000161724295374465</v>
      </c>
      <c r="AJ6" s="62">
        <f>'Glad70-before-LQ'!AJ6*(1-$CG6)</f>
        <v>0.00319777774211524</v>
      </c>
      <c r="AK6" s="62">
        <f>'Glad70-before-LQ'!AK6*(1-$CG6)</f>
        <v>0.136681089155027</v>
      </c>
      <c r="AL6" s="62">
        <f>'Glad70-before-LQ'!AL6*(1-$CG6)</f>
        <v>0.0558628416851325</v>
      </c>
      <c r="AM6" s="62">
        <f>'Glad70-before-LQ'!AM6*(1-$CG6)</f>
        <v>0.0761995876267183</v>
      </c>
      <c r="AN6" s="62">
        <f>'Glad70-before-LQ'!AN6*(1-$CG6)</f>
        <v>1.48721833819342e-05</v>
      </c>
      <c r="AO6" s="62">
        <f>'Glad70-before-LQ'!AO6*(1-$CG6)</f>
        <v>2.357691251244e-05</v>
      </c>
      <c r="AP6" s="62">
        <f>'Glad70-before-LQ'!AP6*(1-$CG6)</f>
        <v>1.76922640198133e-06</v>
      </c>
      <c r="AQ6" s="62">
        <f>'Glad70-before-LQ'!AQ6*(1-$CG6)</f>
        <v>2.87286005365654e-06</v>
      </c>
      <c r="AR6" s="62">
        <f>'Glad70-before-LQ'!AR6*(1-$CG6)</f>
        <v>3.3699906086526e-06</v>
      </c>
      <c r="AS6" s="62">
        <f>'Glad70-before-LQ'!AS6*(1-$CG6)</f>
        <v>4.58714601857025e-05</v>
      </c>
      <c r="AT6" s="62">
        <f>'Glad70-before-LQ'!AT6*(1-$CG6)</f>
        <v>2.2428722883379e-07</v>
      </c>
      <c r="AU6" s="62">
        <f>'Glad70-before-LQ'!AU6*(1-$CG6)</f>
        <v>2.71486158984868e-07</v>
      </c>
      <c r="AV6" s="62">
        <f>'Glad70-before-LQ'!AV6*(1-$CG6)</f>
        <v>4.91803073484624e-08</v>
      </c>
      <c r="AW6" s="62">
        <f>'Glad70-before-LQ'!AW6*(1-$CG6)</f>
        <v>5.17855282681792e-09</v>
      </c>
      <c r="AX6" s="62">
        <f>'Glad70-before-LQ'!AX6*(1-$CG6)</f>
        <v>5.30825081528546e-07</v>
      </c>
      <c r="AY6" s="62">
        <f>'Glad70-before-LQ'!AY6*(1-$CG6)</f>
        <v>0</v>
      </c>
      <c r="AZ6" s="62">
        <f>'Glad70-before-LQ'!AZ6*(1-$CG6)</f>
        <v>1.00219205293702e-07</v>
      </c>
      <c r="BA6" s="62">
        <f>'Glad70-before-LQ'!BA6*(1-$CG6)</f>
        <v>3.08092485724555e-08</v>
      </c>
      <c r="BB6" s="62">
        <f>'Glad70-before-LQ'!BB6*(1-$CG6)</f>
        <v>1.72099181369175e-07</v>
      </c>
      <c r="BC6" s="62">
        <f>'Glad70-before-LQ'!BC6*(1-$CG6)</f>
        <v>9.62482827306056e-06</v>
      </c>
      <c r="BD6" s="62">
        <f>'Glad70-before-LQ'!BD6*(1-$CG6)</f>
        <v>3.25972693022168e-06</v>
      </c>
      <c r="BE6" s="62">
        <f>'Glad70-before-LQ'!BE6*(1-$CG6)</f>
        <v>1.09368390286776e-05</v>
      </c>
      <c r="BF6" s="62">
        <f>'Glad70-before-LQ'!BF6*(1-$CG6)</f>
        <v>3.01903848492853e-08</v>
      </c>
      <c r="BG6" s="62">
        <f>'Glad70-before-LQ'!BG6*(1-$CG6)</f>
        <v>2.56588593793252e-06</v>
      </c>
      <c r="BH6" s="62">
        <f>'Glad70-before-LQ'!BH6*(1-$CG6)</f>
        <v>1.18958579514018e-05</v>
      </c>
      <c r="BI6" s="62">
        <f>'Glad70-before-LQ'!BI6*(1-$CG6)</f>
        <v>4.3771169044596e-06</v>
      </c>
      <c r="BJ6" s="62">
        <f>'Glad70-before-LQ'!BJ6*(1-$CG6)</f>
        <v>6.54693998146826e-08</v>
      </c>
      <c r="BK6" s="62">
        <f>'Glad70-before-LQ'!BK6*(1-$CG6)</f>
        <v>1.0789985119547e-05</v>
      </c>
      <c r="BL6" s="62">
        <f>'Glad70-before-LQ'!BL6*(1-$CG6)</f>
        <v>1.3417755674714e-05</v>
      </c>
      <c r="BM6" s="62">
        <f>'Glad70-before-LQ'!BM6*(1-$CG6)</f>
        <v>1.7546508160947e-06</v>
      </c>
      <c r="BN6" s="62">
        <f>'Glad70-before-LQ'!BN6*(1-$CG6)</f>
        <v>1.07167296707165e-07</v>
      </c>
      <c r="BO6" s="62">
        <f>'Glad70-before-LQ'!BO6*(1-$CG6)</f>
        <v>5.44148667996899e-05</v>
      </c>
      <c r="BP6" s="62">
        <f>'Glad70-before-LQ'!BP6*(1-$CG6)</f>
        <v>1.5776222746588e-05</v>
      </c>
      <c r="BQ6" s="62">
        <f>'Glad70-before-LQ'!BQ6*(1-$CG6)</f>
        <v>2.40153762197423e-07</v>
      </c>
      <c r="BR6" s="62">
        <f>'Glad70-before-LQ'!BR6*(1-$CG6)</f>
        <v>7.40440904778096e-05</v>
      </c>
      <c r="BS6" s="62">
        <f>'Glad70-before-LQ'!BS6*(1-$CG6)</f>
        <v>0.000365795571492877</v>
      </c>
      <c r="BT6" s="62">
        <f>'Glad70-before-LQ'!BT6*(1-$CG6)</f>
        <v>6.205589132456501e-05</v>
      </c>
      <c r="BU6" s="62">
        <f>'Glad70-before-LQ'!BU6*(1-$CG6)</f>
        <v>1.28888623753002e-05</v>
      </c>
      <c r="BV6" s="4">
        <f>SUM(D6:BU6)</f>
        <v>0.350340754718503</v>
      </c>
      <c r="BW6" s="66">
        <f>'Glad-base'!BW6*'Households'!$B$3/'Households'!$B$7</f>
        <v>1.88831897907312</v>
      </c>
      <c r="BX6" s="66">
        <f>'Glad-base'!BX6*'Households'!$B$3/'Households'!$B$7</f>
        <v>0</v>
      </c>
      <c r="BY6" s="66">
        <f>'Glad-base'!BY6*'Businesses'!$B$4/'Businesses'!$C$4</f>
        <v>0.009228543058352801</v>
      </c>
      <c r="BZ6" s="66">
        <f>'Glad-base'!BZ6*'Households'!$B$3/'Households'!$B$7</f>
        <v>0.000162410051493306</v>
      </c>
      <c r="CA6" s="66">
        <f>'Glad-base'!CA6*'Households'!$B$3/'Households'!$B$7</f>
        <v>0.00406741643666323</v>
      </c>
      <c r="CB6" s="66">
        <f>'Glad-base'!CB6*'Glad-id-output'!B4/'Glad-id-output'!E4</f>
        <v>0.483529795748959</v>
      </c>
      <c r="CC6" s="62">
        <f>'Exports'!D7</f>
        <v>1.7</v>
      </c>
      <c r="CD6" s="4">
        <f>SUM(BW6:CC6)</f>
        <v>4.08530714436859</v>
      </c>
      <c r="CE6" s="4">
        <f>SUM(CD6,BV6)</f>
        <v>4.43564789908709</v>
      </c>
      <c r="CF6" s="67">
        <v>0.00538088169521224</v>
      </c>
      <c r="CG6" s="67">
        <f>'Glad-id-output'!I4</f>
        <v>0.870767251668021</v>
      </c>
    </row>
    <row r="7" ht="19" customHeight="1">
      <c r="A7" t="s" s="58">
        <v>1</v>
      </c>
      <c r="B7" s="59">
        <v>3</v>
      </c>
      <c r="C7" t="s" s="135">
        <v>4</v>
      </c>
      <c r="D7" s="61">
        <f>'Glad70-before-LQ'!D7*(1-$CG7)</f>
        <v>0.0492209935261064</v>
      </c>
      <c r="E7" s="62">
        <f>'Glad70-before-LQ'!E7*(1-$CG7)</f>
        <v>0.00260908191637451</v>
      </c>
      <c r="F7" s="62">
        <f>'Glad70-before-LQ'!F7*(1-$CG7)</f>
        <v>0.249708849155036</v>
      </c>
      <c r="G7" s="62">
        <f>'Glad70-before-LQ'!G7*(1-$CG7)</f>
        <v>0.000165387646113164</v>
      </c>
      <c r="H7" s="62">
        <f>'Glad70-before-LQ'!H7*(1-$CG7)</f>
        <v>0.000509845082216212</v>
      </c>
      <c r="I7" s="62">
        <f>'Glad70-before-LQ'!I7*(1-$CG7)</f>
        <v>0.00493252001810592</v>
      </c>
      <c r="J7" s="62">
        <f>'Glad70-before-LQ'!J7*(1-$CG7)</f>
        <v>0.163103991653326</v>
      </c>
      <c r="K7" s="136">
        <f>'Glad70-before-LQ'!K7*(1-$CG7)</f>
        <v>0.00731518576932132</v>
      </c>
      <c r="L7" s="62">
        <f>'Glad70-before-LQ'!L7*(1-$CG7)</f>
        <v>0.00150300364896732</v>
      </c>
      <c r="M7" s="62">
        <f>'Glad70-before-LQ'!M7*(1-$CG7)</f>
        <v>0.000662791983397496</v>
      </c>
      <c r="N7" s="62">
        <f>'Glad70-before-LQ'!N7*(1-$CG7)</f>
        <v>0.00110130998180395</v>
      </c>
      <c r="O7" s="62">
        <f>'Glad70-before-LQ'!O7*(1-$CG7)</f>
        <v>0.000641145161809832</v>
      </c>
      <c r="P7" s="62">
        <f>'Glad70-before-LQ'!P7*(1-$CG7)</f>
        <v>8.35147511448088e-05</v>
      </c>
      <c r="Q7" s="62">
        <f>'Glad70-before-LQ'!Q7*(1-$CG7)</f>
        <v>0.542624776055636</v>
      </c>
      <c r="R7" s="62">
        <f>'Glad70-before-LQ'!R7*(1-$CG7)</f>
        <v>8.936428668011721e-05</v>
      </c>
      <c r="S7" s="62">
        <f>'Glad70-before-LQ'!S7*(1-$CG7)</f>
        <v>0.000374061497517595</v>
      </c>
      <c r="T7" s="62">
        <f>'Glad70-before-LQ'!T7*(1-$CG7)</f>
        <v>0.0239449240956212</v>
      </c>
      <c r="U7" s="62">
        <f>'Glad70-before-LQ'!U7*(1-$CG7)</f>
        <v>1.18182728761628</v>
      </c>
      <c r="V7" s="62">
        <f>'Glad70-before-LQ'!V7*(1-$CG7)</f>
        <v>0.0115879445019764</v>
      </c>
      <c r="W7" s="62">
        <f>'Glad70-before-LQ'!W7*(1-$CG7)</f>
        <v>0.0178919301351416</v>
      </c>
      <c r="X7" s="64">
        <f>'Glad70-before-LQ'!X7*(1-$CG7)</f>
        <v>0.0157304515456683</v>
      </c>
      <c r="Y7" s="62">
        <f>'Glad70-before-LQ'!Y7*(1-$CG7)</f>
        <v>0.00859292537912968</v>
      </c>
      <c r="Z7" s="62">
        <f>'Glad70-before-LQ'!Z7*(1-$CG7)</f>
        <v>0.00237174813952415</v>
      </c>
      <c r="AA7" s="62">
        <f>'Glad70-before-LQ'!AA7*(1-$CG7)</f>
        <v>0.00281150397352453</v>
      </c>
      <c r="AB7" s="62">
        <f>'Glad70-before-LQ'!AB7*(1-$CG7)</f>
        <v>0.000200431089325777</v>
      </c>
      <c r="AC7" s="62">
        <f>'Glad70-before-LQ'!AC7*(1-$CG7)</f>
        <v>0.00339453213480078</v>
      </c>
      <c r="AD7" s="62">
        <f>'Glad70-before-LQ'!AD7*(1-$CG7)</f>
        <v>1.4045697033192e-05</v>
      </c>
      <c r="AE7" s="62">
        <f>'Glad70-before-LQ'!AE7*(1-$CG7)</f>
        <v>0.00149274921650832</v>
      </c>
      <c r="AF7" s="62">
        <f>'Glad70-before-LQ'!AF7*(1-$CG7)</f>
        <v>0.000102557253629038</v>
      </c>
      <c r="AG7" s="62">
        <f>'Glad70-before-LQ'!AG7*(1-$CG7)</f>
        <v>0.00323162579545202</v>
      </c>
      <c r="AH7" s="62">
        <f>'Glad70-before-LQ'!AH7*(1-$CG7)</f>
        <v>0.0131476917697695</v>
      </c>
      <c r="AI7" s="62">
        <f>'Glad70-before-LQ'!AI7*(1-$CG7)</f>
        <v>0.015662010847356</v>
      </c>
      <c r="AJ7" s="62">
        <f>'Glad70-before-LQ'!AJ7*(1-$CG7)</f>
        <v>0.00135526015164018</v>
      </c>
      <c r="AK7" s="62">
        <f>'Glad70-before-LQ'!AK7*(1-$CG7)</f>
        <v>0.00181514602646403</v>
      </c>
      <c r="AL7" s="62">
        <f>'Glad70-before-LQ'!AL7*(1-$CG7)</f>
        <v>0.000766495371454876</v>
      </c>
      <c r="AM7" s="62">
        <f>'Glad70-before-LQ'!AM7*(1-$CG7)</f>
        <v>0.00218186923197708</v>
      </c>
      <c r="AN7" s="62">
        <f>'Glad70-before-LQ'!AN7*(1-$CG7)</f>
        <v>0.00562899094257812</v>
      </c>
      <c r="AO7" s="62">
        <f>'Glad70-before-LQ'!AO7*(1-$CG7)</f>
        <v>0.0236605402498853</v>
      </c>
      <c r="AP7" s="62">
        <f>'Glad70-before-LQ'!AP7*(1-$CG7)</f>
        <v>0.00239099914761757</v>
      </c>
      <c r="AQ7" s="62">
        <f>'Glad70-before-LQ'!AQ7*(1-$CG7)</f>
        <v>0.000285449254093483</v>
      </c>
      <c r="AR7" s="62">
        <f>'Glad70-before-LQ'!AR7*(1-$CG7)</f>
        <v>0.00049408440882366</v>
      </c>
      <c r="AS7" s="62">
        <f>'Glad70-before-LQ'!AS7*(1-$CG7)</f>
        <v>0.00079195848983748</v>
      </c>
      <c r="AT7" s="62">
        <f>'Glad70-before-LQ'!AT7*(1-$CG7)</f>
        <v>1.25288690846073e-05</v>
      </c>
      <c r="AU7" s="62">
        <f>'Glad70-before-LQ'!AU7*(1-$CG7)</f>
        <v>7.41657351598576e-06</v>
      </c>
      <c r="AV7" s="62">
        <f>'Glad70-before-LQ'!AV7*(1-$CG7)</f>
        <v>1.80764135190484e-06</v>
      </c>
      <c r="AW7" s="62">
        <f>'Glad70-before-LQ'!AW7*(1-$CG7)</f>
        <v>0.000673089357499188</v>
      </c>
      <c r="AX7" s="62">
        <f>'Glad70-before-LQ'!AX7*(1-$CG7)</f>
        <v>1.2238709615565e-05</v>
      </c>
      <c r="AY7" s="62">
        <f>'Glad70-before-LQ'!AY7*(1-$CG7)</f>
        <v>1.06719020725098e-05</v>
      </c>
      <c r="AZ7" s="62">
        <f>'Glad70-before-LQ'!AZ7*(1-$CG7)</f>
        <v>0.000273766572473124</v>
      </c>
      <c r="BA7" s="62">
        <f>'Glad70-before-LQ'!BA7*(1-$CG7)</f>
        <v>9.434332081024119e-05</v>
      </c>
      <c r="BB7" s="62">
        <f>'Glad70-before-LQ'!BB7*(1-$CG7)</f>
        <v>0.000359913974476693</v>
      </c>
      <c r="BC7" s="62">
        <f>'Glad70-before-LQ'!BC7*(1-$CG7)</f>
        <v>0.00683373604387476</v>
      </c>
      <c r="BD7" s="62">
        <f>'Glad70-before-LQ'!BD7*(1-$CG7)</f>
        <v>0.0149605142624852</v>
      </c>
      <c r="BE7" s="62">
        <f>'Glad70-before-LQ'!BE7*(1-$CG7)</f>
        <v>0.0489100824382488</v>
      </c>
      <c r="BF7" s="62">
        <f>'Glad70-before-LQ'!BF7*(1-$CG7)</f>
        <v>0.00109729063426772</v>
      </c>
      <c r="BG7" s="62">
        <f>'Glad70-before-LQ'!BG7*(1-$CG7)</f>
        <v>0.0263318574323844</v>
      </c>
      <c r="BH7" s="62">
        <f>'Glad70-before-LQ'!BH7*(1-$CG7)</f>
        <v>0.002591055431276</v>
      </c>
      <c r="BI7" s="62">
        <f>'Glad70-before-LQ'!BI7*(1-$CG7)</f>
        <v>0.000629671800974856</v>
      </c>
      <c r="BJ7" s="62">
        <f>'Glad70-before-LQ'!BJ7*(1-$CG7)</f>
        <v>2.43101893024418e-05</v>
      </c>
      <c r="BK7" s="62">
        <f>'Glad70-before-LQ'!BK7*(1-$CG7)</f>
        <v>0.00593061503181216</v>
      </c>
      <c r="BL7" s="62">
        <f>'Glad70-before-LQ'!BL7*(1-$CG7)</f>
        <v>0.00770533234639588</v>
      </c>
      <c r="BM7" s="62">
        <f>'Glad70-before-LQ'!BM7*(1-$CG7)</f>
        <v>0.00147281757763673</v>
      </c>
      <c r="BN7" s="62">
        <f>'Glad70-before-LQ'!BN7*(1-$CG7)</f>
        <v>0.000155094948190026</v>
      </c>
      <c r="BO7" s="62">
        <f>'Glad70-before-LQ'!BO7*(1-$CG7)</f>
        <v>0.00694506626750616</v>
      </c>
      <c r="BP7" s="62">
        <f>'Glad70-before-LQ'!BP7*(1-$CG7)</f>
        <v>0.00234503386405956</v>
      </c>
      <c r="BQ7" s="62">
        <f>'Glad70-before-LQ'!BQ7*(1-$CG7)</f>
        <v>2.89639141232137e-06</v>
      </c>
      <c r="BR7" s="62">
        <f>'Glad70-before-LQ'!BR7*(1-$CG7)</f>
        <v>0.000254333924921605</v>
      </c>
      <c r="BS7" s="62">
        <f>'Glad70-before-LQ'!BS7*(1-$CG7)</f>
        <v>4.0939673115852e-05</v>
      </c>
      <c r="BT7" s="62">
        <f>'Glad70-before-LQ'!BT7*(1-$CG7)</f>
        <v>0.0181363909453136</v>
      </c>
      <c r="BU7" s="62">
        <f>'Glad70-before-LQ'!BU7*(1-$CG7)</f>
        <v>0.00148619069378836</v>
      </c>
      <c r="BV7" s="4">
        <f>SUM(D7:BU7)</f>
        <v>2.51331998141654</v>
      </c>
      <c r="BW7" s="66">
        <f>'Glad-base'!BW7*'Households'!$B$3/'Households'!$B$7</f>
        <v>0.181083326292482</v>
      </c>
      <c r="BX7" s="66">
        <f>'Glad-base'!BX7*'Households'!$B$3/'Households'!$B$7</f>
        <v>0.194056127703399</v>
      </c>
      <c r="BY7" s="66">
        <f>'Glad-base'!BY7*'Businesses'!$B$4/'Businesses'!$C$4</f>
        <v>0.0350183535923496</v>
      </c>
      <c r="BZ7" s="66">
        <f>'Glad-base'!BZ7*'Households'!$B$3/'Households'!$B$7</f>
        <v>0.0007995112461380021</v>
      </c>
      <c r="CA7" s="66">
        <f>'Glad-base'!CA7*'Households'!$B$3/'Households'!$B$7</f>
        <v>0.0156400282492276</v>
      </c>
      <c r="CB7" s="66">
        <f>'Glad-base'!CB7*'Glad-id-output'!B5/'Glad-id-output'!E5</f>
        <v>0.19393877021024</v>
      </c>
      <c r="CC7" s="62">
        <f>'Exports'!D8</f>
        <v>2.6</v>
      </c>
      <c r="CD7" s="4">
        <f>SUM(BW7:CC7)</f>
        <v>3.22053611729384</v>
      </c>
      <c r="CE7" s="4">
        <f>SUM(CD7,BV7)</f>
        <v>5.73385609871038</v>
      </c>
      <c r="CF7" s="67">
        <v>0.00273772463078795</v>
      </c>
      <c r="CG7" s="67">
        <f>'Glad-id-output'!I5</f>
        <v>0.6</v>
      </c>
    </row>
    <row r="8" ht="19" customHeight="1">
      <c r="A8" t="s" s="58">
        <v>1</v>
      </c>
      <c r="B8" s="59">
        <v>4</v>
      </c>
      <c r="C8" t="s" s="135">
        <v>5</v>
      </c>
      <c r="D8" s="61">
        <f>'Glad70-before-LQ'!D8*(1-$CG8)</f>
        <v>0.0185107569566693</v>
      </c>
      <c r="E8" s="62">
        <f>'Glad70-before-LQ'!E8*(1-$CG8)</f>
        <v>0.000608362484460696</v>
      </c>
      <c r="F8" s="62">
        <f>'Glad70-before-LQ'!F8*(1-$CG8)</f>
        <v>1.53860124250283e-05</v>
      </c>
      <c r="G8" s="62">
        <f>'Glad70-before-LQ'!G8*(1-$CG8)</f>
        <v>0.00331363839205666</v>
      </c>
      <c r="H8" s="62">
        <f>'Glad70-before-LQ'!H8*(1-$CG8)</f>
        <v>0.000472534821598658</v>
      </c>
      <c r="I8" s="62">
        <f>'Glad70-before-LQ'!I8*(1-$CG8)</f>
        <v>0.0028454741996997</v>
      </c>
      <c r="J8" s="62">
        <f>'Glad70-before-LQ'!J8*(1-$CG8)</f>
        <v>0.20568861723904</v>
      </c>
      <c r="K8" s="136">
        <f>'Glad70-before-LQ'!K8*(1-$CG8)</f>
        <v>0.009372674480024721</v>
      </c>
      <c r="L8" s="62">
        <f>'Glad70-before-LQ'!L8*(1-$CG8)</f>
        <v>0.0017646008129942</v>
      </c>
      <c r="M8" s="62">
        <f>'Glad70-before-LQ'!M8*(1-$CG8)</f>
        <v>0.0002693918179688</v>
      </c>
      <c r="N8" s="62">
        <f>'Glad70-before-LQ'!N8*(1-$CG8)</f>
        <v>0.0382434291755678</v>
      </c>
      <c r="O8" s="62">
        <f>'Glad70-before-LQ'!O8*(1-$CG8)</f>
        <v>0.000405889027833494</v>
      </c>
      <c r="P8" s="62">
        <f>'Glad70-before-LQ'!P8*(1-$CG8)</f>
        <v>0.00357370977637072</v>
      </c>
      <c r="Q8" s="62">
        <f>'Glad70-before-LQ'!Q8*(1-$CG8)</f>
        <v>7.3577785892025e-05</v>
      </c>
      <c r="R8" s="62">
        <f>'Glad70-before-LQ'!R8*(1-$CG8)</f>
        <v>1.90280420155482e-05</v>
      </c>
      <c r="S8" s="62">
        <f>'Glad70-before-LQ'!S8*(1-$CG8)</f>
        <v>2.83449067523838e-05</v>
      </c>
      <c r="T8" s="62">
        <f>'Glad70-before-LQ'!T8*(1-$CG8)</f>
        <v>0.00401234086468028</v>
      </c>
      <c r="U8" s="62">
        <f>'Glad70-before-LQ'!U8*(1-$CG8)</f>
        <v>0.000942853471585824</v>
      </c>
      <c r="V8" s="62">
        <f>'Glad70-before-LQ'!V8*(1-$CG8)</f>
        <v>3.8884057596185e-05</v>
      </c>
      <c r="W8" s="62">
        <f>'Glad70-before-LQ'!W8*(1-$CG8)</f>
        <v>0.0040254992350145</v>
      </c>
      <c r="X8" s="64">
        <f>'Glad70-before-LQ'!X8*(1-$CG8)</f>
        <v>0.0020490897321083</v>
      </c>
      <c r="Y8" s="62">
        <f>'Glad70-before-LQ'!Y8*(1-$CG8)</f>
        <v>0.00213855615620368</v>
      </c>
      <c r="Z8" s="62">
        <f>'Glad70-before-LQ'!Z8*(1-$CG8)</f>
        <v>0.000542871562972558</v>
      </c>
      <c r="AA8" s="62">
        <f>'Glad70-before-LQ'!AA8*(1-$CG8)</f>
        <v>0.000123914056970128</v>
      </c>
      <c r="AB8" s="62">
        <f>'Glad70-before-LQ'!AB8*(1-$CG8)</f>
        <v>1.33185910611215e-05</v>
      </c>
      <c r="AC8" s="62">
        <f>'Glad70-before-LQ'!AC8*(1-$CG8)</f>
        <v>0.0101678752318097</v>
      </c>
      <c r="AD8" s="62">
        <f>'Glad70-before-LQ'!AD8*(1-$CG8)</f>
        <v>0.000138578163994455</v>
      </c>
      <c r="AE8" s="62">
        <f>'Glad70-before-LQ'!AE8*(1-$CG8)</f>
        <v>3.27199086117634e-05</v>
      </c>
      <c r="AF8" s="62">
        <f>'Glad70-before-LQ'!AF8*(1-$CG8)</f>
        <v>0.000202493235599824</v>
      </c>
      <c r="AG8" s="62">
        <f>'Glad70-before-LQ'!AG8*(1-$CG8)</f>
        <v>0.00275193065367704</v>
      </c>
      <c r="AH8" s="62">
        <f>'Glad70-before-LQ'!AH8*(1-$CG8)</f>
        <v>0.0529496644473416</v>
      </c>
      <c r="AI8" s="62">
        <f>'Glad70-before-LQ'!AI8*(1-$CG8)</f>
        <v>0.027147782013498</v>
      </c>
      <c r="AJ8" s="62">
        <f>'Glad70-before-LQ'!AJ8*(1-$CG8)</f>
        <v>0.016072377770087</v>
      </c>
      <c r="AK8" s="62">
        <f>'Glad70-before-LQ'!AK8*(1-$CG8)</f>
        <v>0.498990603516698</v>
      </c>
      <c r="AL8" s="62">
        <f>'Glad70-before-LQ'!AL8*(1-$CG8)</f>
        <v>0.055631410639571</v>
      </c>
      <c r="AM8" s="62">
        <f>'Glad70-before-LQ'!AM8*(1-$CG8)</f>
        <v>0.112976501740415</v>
      </c>
      <c r="AN8" s="62">
        <f>'Glad70-before-LQ'!AN8*(1-$CG8)</f>
        <v>0.00232429633868396</v>
      </c>
      <c r="AO8" s="62">
        <f>'Glad70-before-LQ'!AO8*(1-$CG8)</f>
        <v>0.00520478308885682</v>
      </c>
      <c r="AP8" s="62">
        <f>'Glad70-before-LQ'!AP8*(1-$CG8)</f>
        <v>0.00024060584036289</v>
      </c>
      <c r="AQ8" s="62">
        <f>'Glad70-before-LQ'!AQ8*(1-$CG8)</f>
        <v>0.000108566143430388</v>
      </c>
      <c r="AR8" s="62">
        <f>'Glad70-before-LQ'!AR8*(1-$CG8)</f>
        <v>0.000528881436095988</v>
      </c>
      <c r="AS8" s="62">
        <f>'Glad70-before-LQ'!AS8*(1-$CG8)</f>
        <v>0.0125593184258569</v>
      </c>
      <c r="AT8" s="62">
        <f>'Glad70-before-LQ'!AT8*(1-$CG8)</f>
        <v>4.2644435670563e-06</v>
      </c>
      <c r="AU8" s="62">
        <f>'Glad70-before-LQ'!AU8*(1-$CG8)</f>
        <v>4.17410603054864e-05</v>
      </c>
      <c r="AV8" s="62">
        <f>'Glad70-before-LQ'!AV8*(1-$CG8)</f>
        <v>5.70834111127844e-06</v>
      </c>
      <c r="AW8" s="62">
        <f>'Glad70-before-LQ'!AW8*(1-$CG8)</f>
        <v>8.575305557165839e-06</v>
      </c>
      <c r="AX8" s="62">
        <f>'Glad70-before-LQ'!AX8*(1-$CG8)</f>
        <v>9.44643963409602e-05</v>
      </c>
      <c r="AY8" s="62">
        <f>'Glad70-before-LQ'!AY8*(1-$CG8)</f>
        <v>2.64592613368012e-07</v>
      </c>
      <c r="AZ8" s="62">
        <f>'Glad70-before-LQ'!AZ8*(1-$CG8)</f>
        <v>4.51509769532662e-06</v>
      </c>
      <c r="BA8" s="62">
        <f>'Glad70-before-LQ'!BA8*(1-$CG8)</f>
        <v>1.51782128325101e-06</v>
      </c>
      <c r="BB8" s="62">
        <f>'Glad70-before-LQ'!BB8*(1-$CG8)</f>
        <v>6.40991340829236e-06</v>
      </c>
      <c r="BC8" s="62">
        <f>'Glad70-before-LQ'!BC8*(1-$CG8)</f>
        <v>0.00243408273856138</v>
      </c>
      <c r="BD8" s="62">
        <f>'Glad70-before-LQ'!BD8*(1-$CG8)</f>
        <v>0.000809418159484866</v>
      </c>
      <c r="BE8" s="62">
        <f>'Glad70-before-LQ'!BE8*(1-$CG8)</f>
        <v>0.00292947475979286</v>
      </c>
      <c r="BF8" s="62">
        <f>'Glad70-before-LQ'!BF8*(1-$CG8)</f>
        <v>1.4229124731154e-05</v>
      </c>
      <c r="BG8" s="62">
        <f>'Glad70-before-LQ'!BG8*(1-$CG8)</f>
        <v>0.00082222088514928</v>
      </c>
      <c r="BH8" s="62">
        <f>'Glad70-before-LQ'!BH8*(1-$CG8)</f>
        <v>0.00324906354905134</v>
      </c>
      <c r="BI8" s="62">
        <f>'Glad70-before-LQ'!BI8*(1-$CG8)</f>
        <v>0.00406620571121042</v>
      </c>
      <c r="BJ8" s="62">
        <f>'Glad70-before-LQ'!BJ8*(1-$CG8)</f>
        <v>7.03095321927004e-06</v>
      </c>
      <c r="BK8" s="62">
        <f>'Glad70-before-LQ'!BK8*(1-$CG8)</f>
        <v>0.00259779336072884</v>
      </c>
      <c r="BL8" s="62">
        <f>'Glad70-before-LQ'!BL8*(1-$CG8)</f>
        <v>0.00123055477445764</v>
      </c>
      <c r="BM8" s="62">
        <f>'Glad70-before-LQ'!BM8*(1-$CG8)</f>
        <v>0.000166443529119938</v>
      </c>
      <c r="BN8" s="62">
        <f>'Glad70-before-LQ'!BN8*(1-$CG8)</f>
        <v>4.92816211786212e-06</v>
      </c>
      <c r="BO8" s="62">
        <f>'Glad70-before-LQ'!BO8*(1-$CG8)</f>
        <v>0.009595940230859379</v>
      </c>
      <c r="BP8" s="62">
        <f>'Glad70-before-LQ'!BP8*(1-$CG8)</f>
        <v>0.00206977585969378</v>
      </c>
      <c r="BQ8" s="62">
        <f>'Glad70-before-LQ'!BQ8*(1-$CG8)</f>
        <v>0.000303339328930242</v>
      </c>
      <c r="BR8" s="62">
        <f>'Glad70-before-LQ'!BR8*(1-$CG8)</f>
        <v>0.000431349318312988</v>
      </c>
      <c r="BS8" s="62">
        <f>'Glad70-before-LQ'!BS8*(1-$CG8)</f>
        <v>0.00016265507958776</v>
      </c>
      <c r="BT8" s="62">
        <f>'Glad70-before-LQ'!BT8*(1-$CG8)</f>
        <v>0.0154161189046992</v>
      </c>
      <c r="BU8" s="62">
        <f>'Glad70-before-LQ'!BU8*(1-$CG8)</f>
        <v>0.00315198123228304</v>
      </c>
      <c r="BV8" s="4">
        <f>SUM(D8:BU8)</f>
        <v>1.14675119888803</v>
      </c>
      <c r="BW8" s="66">
        <f>'Glad-base'!BW8*'Households'!$B$3/'Households'!$B$7</f>
        <v>1.82909633292482</v>
      </c>
      <c r="BX8" s="66">
        <f>'Glad-base'!BX8*'Households'!$B$3/'Households'!$B$7</f>
        <v>0.0686660144181256</v>
      </c>
      <c r="BY8" s="66">
        <f>'Glad-base'!BY8*'Businesses'!$B$4/'Businesses'!$C$4</f>
        <v>0.0217899216743592</v>
      </c>
      <c r="BZ8" s="66">
        <f>'Glad-base'!BZ8*'Households'!$B$3/'Households'!$B$7</f>
        <v>0.000445433450051493</v>
      </c>
      <c r="CA8" s="66">
        <f>'Glad-base'!CA8*'Households'!$B$3/'Households'!$B$7</f>
        <v>0.00967354869207003</v>
      </c>
      <c r="CB8" s="66">
        <f>'Glad-base'!CB8*'Glad-id-output'!B6/'Glad-id-output'!E6</f>
        <v>0.0073577289795815</v>
      </c>
      <c r="CC8" s="62">
        <f>'Exports'!D9</f>
        <v>2</v>
      </c>
      <c r="CD8" s="4">
        <f>SUM(BW8:CC8)</f>
        <v>3.93702898013901</v>
      </c>
      <c r="CE8" s="4">
        <f>SUM(CD8,BV8)</f>
        <v>5.08378017902704</v>
      </c>
      <c r="CF8" s="67">
        <v>0.00297245949160971</v>
      </c>
      <c r="CG8" s="67">
        <f>'Glad-id-output'!I6</f>
        <v>0.8</v>
      </c>
    </row>
    <row r="9" ht="19" customHeight="1">
      <c r="A9" t="s" s="58">
        <v>1</v>
      </c>
      <c r="B9" s="59">
        <v>5</v>
      </c>
      <c r="C9" t="s" s="135">
        <v>6</v>
      </c>
      <c r="D9" s="61">
        <f>'Glad70-before-LQ'!D9*(1-$CG9)</f>
        <v>8.81860452872988</v>
      </c>
      <c r="E9" s="62">
        <f>'Glad70-before-LQ'!E9*(1-$CG9)</f>
        <v>0.0505062086620053</v>
      </c>
      <c r="F9" s="62">
        <f>'Glad70-before-LQ'!F9*(1-$CG9)</f>
        <v>1.85058715130892</v>
      </c>
      <c r="G9" s="62">
        <f>'Glad70-before-LQ'!G9*(1-$CG9)</f>
        <v>0.163893950983081</v>
      </c>
      <c r="H9" s="62">
        <f>'Glad70-before-LQ'!H9*(1-$CG9)</f>
        <v>0.127955152108685</v>
      </c>
      <c r="I9" s="62">
        <f>'Glad70-before-LQ'!I9*(1-$CG9)</f>
        <v>0.0325904689291826</v>
      </c>
      <c r="J9" s="62">
        <f>'Glad70-before-LQ'!J9*(1-$CG9)</f>
        <v>0.564648738863337</v>
      </c>
      <c r="K9" s="136">
        <f>'Glad70-before-LQ'!K9*(1-$CG9)</f>
        <v>0.454341403582548</v>
      </c>
      <c r="L9" s="62">
        <f>'Glad70-before-LQ'!L9*(1-$CG9)</f>
        <v>0.0847480521875823</v>
      </c>
      <c r="M9" s="62">
        <f>'Glad70-before-LQ'!M9*(1-$CG9)</f>
        <v>0.00106060385379905</v>
      </c>
      <c r="N9" s="62">
        <f>'Glad70-before-LQ'!N9*(1-$CG9)</f>
        <v>0.00246223504354301</v>
      </c>
      <c r="O9" s="62">
        <f>'Glad70-before-LQ'!O9*(1-$CG9)</f>
        <v>0.000645988501210984</v>
      </c>
      <c r="P9" s="62">
        <f>'Glad70-before-LQ'!P9*(1-$CG9)</f>
        <v>0.000143837876545792</v>
      </c>
      <c r="Q9" s="62">
        <f>'Glad70-before-LQ'!Q9*(1-$CG9)</f>
        <v>0.00107622711164117</v>
      </c>
      <c r="R9" s="62">
        <f>'Glad70-before-LQ'!R9*(1-$CG9)</f>
        <v>0.000101737771416645</v>
      </c>
      <c r="S9" s="62">
        <f>'Glad70-before-LQ'!S9*(1-$CG9)</f>
        <v>0.000129151082039242</v>
      </c>
      <c r="T9" s="62">
        <f>'Glad70-before-LQ'!T9*(1-$CG9)</f>
        <v>0.0120778686482094</v>
      </c>
      <c r="U9" s="62">
        <f>'Glad70-before-LQ'!U9*(1-$CG9)</f>
        <v>0.0131779744538652</v>
      </c>
      <c r="V9" s="62">
        <f>'Glad70-before-LQ'!V9*(1-$CG9)</f>
        <v>0.000481085637495168</v>
      </c>
      <c r="W9" s="62">
        <f>'Glad70-before-LQ'!W9*(1-$CG9)</f>
        <v>0.0255007073132591</v>
      </c>
      <c r="X9" s="64">
        <f>'Glad70-before-LQ'!X9*(1-$CG9)</f>
        <v>0.00994970338436414</v>
      </c>
      <c r="Y9" s="62">
        <f>'Glad70-before-LQ'!Y9*(1-$CG9)</f>
        <v>0.0125242211152296</v>
      </c>
      <c r="Z9" s="62">
        <f>'Glad70-before-LQ'!Z9*(1-$CG9)</f>
        <v>0.00282708996564272</v>
      </c>
      <c r="AA9" s="62">
        <f>'Glad70-before-LQ'!AA9*(1-$CG9)</f>
        <v>0.00218394833911186</v>
      </c>
      <c r="AB9" s="62">
        <f>'Glad70-before-LQ'!AB9*(1-$CG9)</f>
        <v>0.000175788716938283</v>
      </c>
      <c r="AC9" s="62">
        <f>'Glad70-before-LQ'!AC9*(1-$CG9)</f>
        <v>0.0291887206648609</v>
      </c>
      <c r="AD9" s="62">
        <f>'Glad70-before-LQ'!AD9*(1-$CG9)</f>
        <v>0.000371087104199934</v>
      </c>
      <c r="AE9" s="62">
        <f>'Glad70-before-LQ'!AE9*(1-$CG9)</f>
        <v>0.000886322156031542</v>
      </c>
      <c r="AF9" s="62">
        <f>'Glad70-before-LQ'!AF9*(1-$CG9)</f>
        <v>0.00082713211127118</v>
      </c>
      <c r="AG9" s="62">
        <f>'Glad70-before-LQ'!AG9*(1-$CG9)</f>
        <v>0.0106669136193547</v>
      </c>
      <c r="AH9" s="62">
        <f>'Glad70-before-LQ'!AH9*(1-$CG9)</f>
        <v>0.149310737547092</v>
      </c>
      <c r="AI9" s="62">
        <f>'Glad70-before-LQ'!AI9*(1-$CG9)</f>
        <v>0.0872379549923297</v>
      </c>
      <c r="AJ9" s="62">
        <f>'Glad70-before-LQ'!AJ9*(1-$CG9)</f>
        <v>0.0167988498860548</v>
      </c>
      <c r="AK9" s="62">
        <f>'Glad70-before-LQ'!AK9*(1-$CG9)</f>
        <v>0.00838069818794427</v>
      </c>
      <c r="AL9" s="62">
        <f>'Glad70-before-LQ'!AL9*(1-$CG9)</f>
        <v>0.00296284762833163</v>
      </c>
      <c r="AM9" s="62">
        <f>'Glad70-before-LQ'!AM9*(1-$CG9)</f>
        <v>0.00569246897531969</v>
      </c>
      <c r="AN9" s="62">
        <f>'Glad70-before-LQ'!AN9*(1-$CG9)</f>
        <v>0.0280070919540649</v>
      </c>
      <c r="AO9" s="62">
        <f>'Glad70-before-LQ'!AO9*(1-$CG9)</f>
        <v>0.0159970998797473</v>
      </c>
      <c r="AP9" s="62">
        <f>'Glad70-before-LQ'!AP9*(1-$CG9)</f>
        <v>0.00186613856539991</v>
      </c>
      <c r="AQ9" s="62">
        <f>'Glad70-before-LQ'!AQ9*(1-$CG9)</f>
        <v>0.000787583272547919</v>
      </c>
      <c r="AR9" s="62">
        <f>'Glad70-before-LQ'!AR9*(1-$CG9)</f>
        <v>0.00184388598261014</v>
      </c>
      <c r="AS9" s="62">
        <f>'Glad70-before-LQ'!AS9*(1-$CG9)</f>
        <v>0.0448965418725517</v>
      </c>
      <c r="AT9" s="62">
        <f>'Glad70-before-LQ'!AT9*(1-$CG9)</f>
        <v>7.08761671299734e-05</v>
      </c>
      <c r="AU9" s="62">
        <f>'Glad70-before-LQ'!AU9*(1-$CG9)</f>
        <v>0.000132285808055668</v>
      </c>
      <c r="AV9" s="62">
        <f>'Glad70-before-LQ'!AV9*(1-$CG9)</f>
        <v>2.00946963154544e-05</v>
      </c>
      <c r="AW9" s="62">
        <f>'Glad70-before-LQ'!AW9*(1-$CG9)</f>
        <v>0.000301831084073174</v>
      </c>
      <c r="AX9" s="62">
        <f>'Glad70-before-LQ'!AX9*(1-$CG9)</f>
        <v>0.000495715361295553</v>
      </c>
      <c r="AY9" s="62">
        <f>'Glad70-before-LQ'!AY9*(1-$CG9)</f>
        <v>1.10571924557272e-05</v>
      </c>
      <c r="AZ9" s="62">
        <f>'Glad70-before-LQ'!AZ9*(1-$CG9)</f>
        <v>0.00192914339559083</v>
      </c>
      <c r="BA9" s="62">
        <f>'Glad70-before-LQ'!BA9*(1-$CG9)</f>
        <v>0.00102490529805178</v>
      </c>
      <c r="BB9" s="62">
        <f>'Glad70-before-LQ'!BB9*(1-$CG9)</f>
        <v>0.000441133625737507</v>
      </c>
      <c r="BC9" s="62">
        <f>'Glad70-before-LQ'!BC9*(1-$CG9)</f>
        <v>0.00953901011302107</v>
      </c>
      <c r="BD9" s="62">
        <f>'Glad70-before-LQ'!BD9*(1-$CG9)</f>
        <v>0.00395970213127656</v>
      </c>
      <c r="BE9" s="62">
        <f>'Glad70-before-LQ'!BE9*(1-$CG9)</f>
        <v>0.0488431222640606</v>
      </c>
      <c r="BF9" s="62">
        <f>'Glad70-before-LQ'!BF9*(1-$CG9)</f>
        <v>0.000613659683281376</v>
      </c>
      <c r="BG9" s="62">
        <f>'Glad70-before-LQ'!BG9*(1-$CG9)</f>
        <v>0.0147478509436665</v>
      </c>
      <c r="BH9" s="62">
        <f>'Glad70-before-LQ'!BH9*(1-$CG9)</f>
        <v>0.009643820709781819</v>
      </c>
      <c r="BI9" s="62">
        <f>'Glad70-before-LQ'!BI9*(1-$CG9)</f>
        <v>0.0777575266064176</v>
      </c>
      <c r="BJ9" s="62">
        <f>'Glad70-before-LQ'!BJ9*(1-$CG9)</f>
        <v>3.98752947500161e-05</v>
      </c>
      <c r="BK9" s="62">
        <f>'Glad70-before-LQ'!BK9*(1-$CG9)</f>
        <v>0.0199094379290923</v>
      </c>
      <c r="BL9" s="62">
        <f>'Glad70-before-LQ'!BL9*(1-$CG9)</f>
        <v>0.009411079524653421</v>
      </c>
      <c r="BM9" s="62">
        <f>'Glad70-before-LQ'!BM9*(1-$CG9)</f>
        <v>0.00141306736868576</v>
      </c>
      <c r="BN9" s="62">
        <f>'Glad70-before-LQ'!BN9*(1-$CG9)</f>
        <v>0.000122741590994041</v>
      </c>
      <c r="BO9" s="62">
        <f>'Glad70-before-LQ'!BO9*(1-$CG9)</f>
        <v>0.0313826821988286</v>
      </c>
      <c r="BP9" s="62">
        <f>'Glad70-before-LQ'!BP9*(1-$CG9)</f>
        <v>0.00797898678796188</v>
      </c>
      <c r="BQ9" s="62">
        <f>'Glad70-before-LQ'!BQ9*(1-$CG9)</f>
        <v>0.000167696845228161</v>
      </c>
      <c r="BR9" s="62">
        <f>'Glad70-before-LQ'!BR9*(1-$CG9)</f>
        <v>0.0009826224775798069</v>
      </c>
      <c r="BS9" s="62">
        <f>'Glad70-before-LQ'!BS9*(1-$CG9)</f>
        <v>0.000146797834371917</v>
      </c>
      <c r="BT9" s="62">
        <f>'Glad70-before-LQ'!BT9*(1-$CG9)</f>
        <v>0.0488559985352454</v>
      </c>
      <c r="BU9" s="62">
        <f>'Glad70-before-LQ'!BU9*(1-$CG9)</f>
        <v>0.009284925088079401</v>
      </c>
      <c r="BV9" s="4">
        <f>SUM(D9:BU9)</f>
        <v>12.9373435451249</v>
      </c>
      <c r="BW9" s="66">
        <f>'Glad-base'!BW9*'Households'!$B$3/'Households'!$B$7</f>
        <v>0.0375364260556128</v>
      </c>
      <c r="BX9" s="66">
        <f>'Glad-base'!BX9*'Households'!$B$3/'Households'!$B$7</f>
        <v>1.35045092298661</v>
      </c>
      <c r="BY9" s="66">
        <f>'Glad-base'!BY9*'Businesses'!$B$4/'Businesses'!$C$4</f>
        <v>0.0781484707717274</v>
      </c>
      <c r="BZ9" s="66">
        <f>'Glad-base'!BZ9*'Households'!$B$3/'Households'!$B$7</f>
        <v>0.00299861499485067</v>
      </c>
      <c r="CA9" s="66">
        <f>'Glad-base'!CA9*'Households'!$B$3/'Households'!$B$7</f>
        <v>0.033996543738414</v>
      </c>
      <c r="CB9" s="66">
        <f>'Glad-base'!CB9*'Glad-id-output'!B7/'Glad-id-output'!E7</f>
        <v>0.022343320037517</v>
      </c>
      <c r="CC9" s="62">
        <f>'Exports'!D10</f>
        <v>2.8</v>
      </c>
      <c r="CD9" s="4">
        <f>SUM(BW9:CC9)</f>
        <v>4.32547429858473</v>
      </c>
      <c r="CE9" s="4">
        <f>SUM(CD9,BV9)</f>
        <v>17.2628178437096</v>
      </c>
      <c r="CF9" s="67">
        <v>0.000927193355306998</v>
      </c>
      <c r="CG9" s="67">
        <f>'Glad-id-output'!I7</f>
        <v>0.150044110890581</v>
      </c>
    </row>
    <row r="10" ht="19" customHeight="1">
      <c r="A10" t="s" s="58">
        <v>1</v>
      </c>
      <c r="B10" s="59">
        <v>6</v>
      </c>
      <c r="C10" t="s" s="135">
        <v>7</v>
      </c>
      <c r="D10" s="61">
        <f>'Glad70-before-LQ'!D10*(1-$CG10)</f>
        <v>0</v>
      </c>
      <c r="E10" s="62">
        <f>'Glad70-before-LQ'!E10*(1-$CG10)</f>
        <v>0</v>
      </c>
      <c r="F10" s="62">
        <f>'Glad70-before-LQ'!F10*(1-$CG10)</f>
        <v>0</v>
      </c>
      <c r="G10" s="62">
        <f>'Glad70-before-LQ'!G10*(1-$CG10)</f>
        <v>0</v>
      </c>
      <c r="H10" s="62">
        <f>'Glad70-before-LQ'!H10*(1-$CG10)</f>
        <v>0</v>
      </c>
      <c r="I10" s="62">
        <f>'Glad70-before-LQ'!I10*(1-$CG10)</f>
        <v>0</v>
      </c>
      <c r="J10" s="62">
        <f>'Glad70-before-LQ'!J10*(1-$CG10)</f>
        <v>0</v>
      </c>
      <c r="K10" s="136">
        <f>'Glad70-before-LQ'!K10*(1-$CG10)</f>
        <v>0</v>
      </c>
      <c r="L10" s="62">
        <f>'Glad70-before-LQ'!L10*(1-$CG10)</f>
        <v>0</v>
      </c>
      <c r="M10" s="62">
        <f>'Glad70-before-LQ'!M10*(1-$CG10)</f>
        <v>0</v>
      </c>
      <c r="N10" s="62">
        <f>'Glad70-before-LQ'!N10*(1-$CG10)</f>
        <v>0</v>
      </c>
      <c r="O10" s="62">
        <f>'Glad70-before-LQ'!O10*(1-$CG10)</f>
        <v>0</v>
      </c>
      <c r="P10" s="62">
        <f>'Glad70-before-LQ'!P10*(1-$CG10)</f>
        <v>0</v>
      </c>
      <c r="Q10" s="62">
        <f>'Glad70-before-LQ'!Q10*(1-$CG10)</f>
        <v>0</v>
      </c>
      <c r="R10" s="62">
        <f>'Glad70-before-LQ'!R10*(1-$CG10)</f>
        <v>0</v>
      </c>
      <c r="S10" s="62">
        <f>'Glad70-before-LQ'!S10*(1-$CG10)</f>
        <v>0</v>
      </c>
      <c r="T10" s="62">
        <f>'Glad70-before-LQ'!T10*(1-$CG10)</f>
        <v>0</v>
      </c>
      <c r="U10" s="62">
        <f>'Glad70-before-LQ'!U10*(1-$CG10)</f>
        <v>0</v>
      </c>
      <c r="V10" s="62">
        <f>'Glad70-before-LQ'!V10*(1-$CG10)</f>
        <v>0</v>
      </c>
      <c r="W10" s="62">
        <f>'Glad70-before-LQ'!W10*(1-$CG10)</f>
        <v>0</v>
      </c>
      <c r="X10" s="64">
        <f>'Glad70-before-LQ'!X10*(1-$CG10)</f>
        <v>0</v>
      </c>
      <c r="Y10" s="62">
        <f>'Glad70-before-LQ'!Y10*(1-$CG10)</f>
        <v>0</v>
      </c>
      <c r="Z10" s="62">
        <f>'Glad70-before-LQ'!Z10*(1-$CG10)</f>
        <v>0</v>
      </c>
      <c r="AA10" s="62">
        <f>'Glad70-before-LQ'!AA10*(1-$CG10)</f>
        <v>0</v>
      </c>
      <c r="AB10" s="62">
        <f>'Glad70-before-LQ'!AB10*(1-$CG10)</f>
        <v>0</v>
      </c>
      <c r="AC10" s="62">
        <f>'Glad70-before-LQ'!AC10*(1-$CG10)</f>
        <v>0</v>
      </c>
      <c r="AD10" s="62">
        <f>'Glad70-before-LQ'!AD10*(1-$CG10)</f>
        <v>0</v>
      </c>
      <c r="AE10" s="62">
        <f>'Glad70-before-LQ'!AE10*(1-$CG10)</f>
        <v>0</v>
      </c>
      <c r="AF10" s="62">
        <f>'Glad70-before-LQ'!AF10*(1-$CG10)</f>
        <v>0</v>
      </c>
      <c r="AG10" s="62">
        <f>'Glad70-before-LQ'!AG10*(1-$CG10)</f>
        <v>0</v>
      </c>
      <c r="AH10" s="62">
        <f>'Glad70-before-LQ'!AH10*(1-$CG10)</f>
        <v>0</v>
      </c>
      <c r="AI10" s="62">
        <f>'Glad70-before-LQ'!AI10*(1-$CG10)</f>
        <v>0</v>
      </c>
      <c r="AJ10" s="62">
        <f>'Glad70-before-LQ'!AJ10*(1-$CG10)</f>
        <v>0</v>
      </c>
      <c r="AK10" s="62">
        <f>'Glad70-before-LQ'!AK10*(1-$CG10)</f>
        <v>0</v>
      </c>
      <c r="AL10" s="62">
        <f>'Glad70-before-LQ'!AL10*(1-$CG10)</f>
        <v>0</v>
      </c>
      <c r="AM10" s="62">
        <f>'Glad70-before-LQ'!AM10*(1-$CG10)</f>
        <v>0</v>
      </c>
      <c r="AN10" s="62">
        <f>'Glad70-before-LQ'!AN10*(1-$CG10)</f>
        <v>0</v>
      </c>
      <c r="AO10" s="62">
        <f>'Glad70-before-LQ'!AO10*(1-$CG10)</f>
        <v>0</v>
      </c>
      <c r="AP10" s="62">
        <f>'Glad70-before-LQ'!AP10*(1-$CG10)</f>
        <v>0</v>
      </c>
      <c r="AQ10" s="62">
        <f>'Glad70-before-LQ'!AQ10*(1-$CG10)</f>
        <v>0</v>
      </c>
      <c r="AR10" s="62">
        <f>'Glad70-before-LQ'!AR10*(1-$CG10)</f>
        <v>0</v>
      </c>
      <c r="AS10" s="62">
        <f>'Glad70-before-LQ'!AS10*(1-$CG10)</f>
        <v>0</v>
      </c>
      <c r="AT10" s="62">
        <f>'Glad70-before-LQ'!AT10*(1-$CG10)</f>
        <v>0</v>
      </c>
      <c r="AU10" s="62">
        <f>'Glad70-before-LQ'!AU10*(1-$CG10)</f>
        <v>0</v>
      </c>
      <c r="AV10" s="62">
        <f>'Glad70-before-LQ'!AV10*(1-$CG10)</f>
        <v>0</v>
      </c>
      <c r="AW10" s="62">
        <f>'Glad70-before-LQ'!AW10*(1-$CG10)</f>
        <v>0</v>
      </c>
      <c r="AX10" s="62">
        <f>'Glad70-before-LQ'!AX10*(1-$CG10)</f>
        <v>0</v>
      </c>
      <c r="AY10" s="62">
        <f>'Glad70-before-LQ'!AY10*(1-$CG10)</f>
        <v>0</v>
      </c>
      <c r="AZ10" s="62">
        <f>'Glad70-before-LQ'!AZ10*(1-$CG10)</f>
        <v>0</v>
      </c>
      <c r="BA10" s="62">
        <f>'Glad70-before-LQ'!BA10*(1-$CG10)</f>
        <v>0</v>
      </c>
      <c r="BB10" s="62">
        <f>'Glad70-before-LQ'!BB10*(1-$CG10)</f>
        <v>0</v>
      </c>
      <c r="BC10" s="62">
        <f>'Glad70-before-LQ'!BC10*(1-$CG10)</f>
        <v>0</v>
      </c>
      <c r="BD10" s="62">
        <f>'Glad70-before-LQ'!BD10*(1-$CG10)</f>
        <v>0</v>
      </c>
      <c r="BE10" s="62">
        <f>'Glad70-before-LQ'!BE10*(1-$CG10)</f>
        <v>0</v>
      </c>
      <c r="BF10" s="62">
        <f>'Glad70-before-LQ'!BF10*(1-$CG10)</f>
        <v>0</v>
      </c>
      <c r="BG10" s="62">
        <f>'Glad70-before-LQ'!BG10*(1-$CG10)</f>
        <v>0</v>
      </c>
      <c r="BH10" s="62">
        <f>'Glad70-before-LQ'!BH10*(1-$CG10)</f>
        <v>0</v>
      </c>
      <c r="BI10" s="62">
        <f>'Glad70-before-LQ'!BI10*(1-$CG10)</f>
        <v>0</v>
      </c>
      <c r="BJ10" s="62">
        <f>'Glad70-before-LQ'!BJ10*(1-$CG10)</f>
        <v>0</v>
      </c>
      <c r="BK10" s="62">
        <f>'Glad70-before-LQ'!BK10*(1-$CG10)</f>
        <v>0</v>
      </c>
      <c r="BL10" s="62">
        <f>'Glad70-before-LQ'!BL10*(1-$CG10)</f>
        <v>0</v>
      </c>
      <c r="BM10" s="62">
        <f>'Glad70-before-LQ'!BM10*(1-$CG10)</f>
        <v>0</v>
      </c>
      <c r="BN10" s="62">
        <f>'Glad70-before-LQ'!BN10*(1-$CG10)</f>
        <v>0</v>
      </c>
      <c r="BO10" s="62">
        <f>'Glad70-before-LQ'!BO10*(1-$CG10)</f>
        <v>0</v>
      </c>
      <c r="BP10" s="62">
        <f>'Glad70-before-LQ'!BP10*(1-$CG10)</f>
        <v>0</v>
      </c>
      <c r="BQ10" s="62">
        <f>'Glad70-before-LQ'!BQ10*(1-$CG10)</f>
        <v>0</v>
      </c>
      <c r="BR10" s="62">
        <f>'Glad70-before-LQ'!BR10*(1-$CG10)</f>
        <v>0</v>
      </c>
      <c r="BS10" s="62">
        <f>'Glad70-before-LQ'!BS10*(1-$CG10)</f>
        <v>0</v>
      </c>
      <c r="BT10" s="62">
        <f>'Glad70-before-LQ'!BT10*(1-$CG10)</f>
        <v>0</v>
      </c>
      <c r="BU10" s="62">
        <f>'Glad70-before-LQ'!BU10*(1-$CG10)</f>
        <v>0</v>
      </c>
      <c r="BV10" s="4">
        <f>SUM(D10:BU10)</f>
        <v>0</v>
      </c>
      <c r="BW10" s="66">
        <f>'Glad-base'!BW10*'Households'!$B$3/'Households'!$B$7</f>
        <v>0.0965091876210093</v>
      </c>
      <c r="BX10" s="66">
        <f>'Glad-base'!BX10*'Households'!$B$3/'Households'!$B$7</f>
        <v>0.11356612415036</v>
      </c>
      <c r="BY10" s="66">
        <f>'Glad-base'!BY10*'Businesses'!$B$4/'Businesses'!$C$4</f>
        <v>0.345889825966556</v>
      </c>
      <c r="BZ10" s="66">
        <f>'Glad-base'!BZ10*'Households'!$B$3/'Households'!$B$7</f>
        <v>0.084696841853759</v>
      </c>
      <c r="CA10" s="66">
        <f>'Glad-base'!CA10*'Households'!$B$3/'Households'!$B$7</f>
        <v>0.193033302636457</v>
      </c>
      <c r="CB10" s="66">
        <f>'Glad-base'!CB10*'Glad-id-output'!B8/'Glad-id-output'!E8</f>
        <v>1.4485751271544</v>
      </c>
      <c r="CC10" s="62">
        <f>'Exports'!D11</f>
        <v>120.8</v>
      </c>
      <c r="CD10" s="4">
        <f>SUM(BW10:CC10)</f>
        <v>123.082270409383</v>
      </c>
      <c r="CE10" s="4">
        <f>SUM(CD10,BV10)</f>
        <v>123.082270409383</v>
      </c>
      <c r="CF10" s="67">
        <v>0.00213714038912734</v>
      </c>
      <c r="CG10" s="67">
        <f>'Glad-id-output'!I8</f>
        <v>1</v>
      </c>
    </row>
    <row r="11" ht="19" customHeight="1">
      <c r="A11" t="s" s="58">
        <v>1</v>
      </c>
      <c r="B11" s="59">
        <v>7</v>
      </c>
      <c r="C11" t="s" s="135">
        <v>8</v>
      </c>
      <c r="D11" s="61">
        <f>'Glad70-before-LQ'!D11*(1-$CG11)</f>
        <v>0</v>
      </c>
      <c r="E11" s="62">
        <f>'Glad70-before-LQ'!E11*(1-$CG11)</f>
        <v>0</v>
      </c>
      <c r="F11" s="62">
        <f>'Glad70-before-LQ'!F11*(1-$CG11)</f>
        <v>0</v>
      </c>
      <c r="G11" s="62">
        <f>'Glad70-before-LQ'!G11*(1-$CG11)</f>
        <v>0</v>
      </c>
      <c r="H11" s="62">
        <f>'Glad70-before-LQ'!H11*(1-$CG11)</f>
        <v>0</v>
      </c>
      <c r="I11" s="62">
        <f>'Glad70-before-LQ'!I11*(1-$CG11)</f>
        <v>0</v>
      </c>
      <c r="J11" s="62">
        <f>'Glad70-before-LQ'!J11*(1-$CG11)</f>
        <v>0</v>
      </c>
      <c r="K11" s="136">
        <f>'Glad70-before-LQ'!K11*(1-$CG11)</f>
        <v>0</v>
      </c>
      <c r="L11" s="62">
        <f>'Glad70-before-LQ'!L11*(1-$CG11)</f>
        <v>0</v>
      </c>
      <c r="M11" s="62">
        <f>'Glad70-before-LQ'!M11*(1-$CG11)</f>
        <v>0</v>
      </c>
      <c r="N11" s="62">
        <f>'Glad70-before-LQ'!N11*(1-$CG11)</f>
        <v>0</v>
      </c>
      <c r="O11" s="62">
        <f>'Glad70-before-LQ'!O11*(1-$CG11)</f>
        <v>0</v>
      </c>
      <c r="P11" s="62">
        <f>'Glad70-before-LQ'!P11*(1-$CG11)</f>
        <v>0</v>
      </c>
      <c r="Q11" s="62">
        <f>'Glad70-before-LQ'!Q11*(1-$CG11)</f>
        <v>0</v>
      </c>
      <c r="R11" s="62">
        <f>'Glad70-before-LQ'!R11*(1-$CG11)</f>
        <v>0</v>
      </c>
      <c r="S11" s="62">
        <f>'Glad70-before-LQ'!S11*(1-$CG11)</f>
        <v>0</v>
      </c>
      <c r="T11" s="62">
        <f>'Glad70-before-LQ'!T11*(1-$CG11)</f>
        <v>0</v>
      </c>
      <c r="U11" s="62">
        <f>'Glad70-before-LQ'!U11*(1-$CG11)</f>
        <v>0</v>
      </c>
      <c r="V11" s="62">
        <f>'Glad70-before-LQ'!V11*(1-$CG11)</f>
        <v>0</v>
      </c>
      <c r="W11" s="62">
        <f>'Glad70-before-LQ'!W11*(1-$CG11)</f>
        <v>0</v>
      </c>
      <c r="X11" s="64">
        <f>'Glad70-before-LQ'!X11*(1-$CG11)</f>
        <v>0</v>
      </c>
      <c r="Y11" s="62">
        <f>'Glad70-before-LQ'!Y11*(1-$CG11)</f>
        <v>0</v>
      </c>
      <c r="Z11" s="62">
        <f>'Glad70-before-LQ'!Z11*(1-$CG11)</f>
        <v>0</v>
      </c>
      <c r="AA11" s="62">
        <f>'Glad70-before-LQ'!AA11*(1-$CG11)</f>
        <v>0</v>
      </c>
      <c r="AB11" s="62">
        <f>'Glad70-before-LQ'!AB11*(1-$CG11)</f>
        <v>0</v>
      </c>
      <c r="AC11" s="62">
        <f>'Glad70-before-LQ'!AC11*(1-$CG11)</f>
        <v>0</v>
      </c>
      <c r="AD11" s="62">
        <f>'Glad70-before-LQ'!AD11*(1-$CG11)</f>
        <v>0</v>
      </c>
      <c r="AE11" s="62">
        <f>'Glad70-before-LQ'!AE11*(1-$CG11)</f>
        <v>0</v>
      </c>
      <c r="AF11" s="62">
        <f>'Glad70-before-LQ'!AF11*(1-$CG11)</f>
        <v>0</v>
      </c>
      <c r="AG11" s="62">
        <f>'Glad70-before-LQ'!AG11*(1-$CG11)</f>
        <v>0</v>
      </c>
      <c r="AH11" s="62">
        <f>'Glad70-before-LQ'!AH11*(1-$CG11)</f>
        <v>0</v>
      </c>
      <c r="AI11" s="62">
        <f>'Glad70-before-LQ'!AI11*(1-$CG11)</f>
        <v>0</v>
      </c>
      <c r="AJ11" s="62">
        <f>'Glad70-before-LQ'!AJ11*(1-$CG11)</f>
        <v>0</v>
      </c>
      <c r="AK11" s="62">
        <f>'Glad70-before-LQ'!AK11*(1-$CG11)</f>
        <v>0</v>
      </c>
      <c r="AL11" s="62">
        <f>'Glad70-before-LQ'!AL11*(1-$CG11)</f>
        <v>0</v>
      </c>
      <c r="AM11" s="62">
        <f>'Glad70-before-LQ'!AM11*(1-$CG11)</f>
        <v>0</v>
      </c>
      <c r="AN11" s="62">
        <f>'Glad70-before-LQ'!AN11*(1-$CG11)</f>
        <v>0</v>
      </c>
      <c r="AO11" s="62">
        <f>'Glad70-before-LQ'!AO11*(1-$CG11)</f>
        <v>0</v>
      </c>
      <c r="AP11" s="62">
        <f>'Glad70-before-LQ'!AP11*(1-$CG11)</f>
        <v>0</v>
      </c>
      <c r="AQ11" s="62">
        <f>'Glad70-before-LQ'!AQ11*(1-$CG11)</f>
        <v>0</v>
      </c>
      <c r="AR11" s="62">
        <f>'Glad70-before-LQ'!AR11*(1-$CG11)</f>
        <v>0</v>
      </c>
      <c r="AS11" s="62">
        <f>'Glad70-before-LQ'!AS11*(1-$CG11)</f>
        <v>0</v>
      </c>
      <c r="AT11" s="62">
        <f>'Glad70-before-LQ'!AT11*(1-$CG11)</f>
        <v>0</v>
      </c>
      <c r="AU11" s="62">
        <f>'Glad70-before-LQ'!AU11*(1-$CG11)</f>
        <v>0</v>
      </c>
      <c r="AV11" s="62">
        <f>'Glad70-before-LQ'!AV11*(1-$CG11)</f>
        <v>0</v>
      </c>
      <c r="AW11" s="62">
        <f>'Glad70-before-LQ'!AW11*(1-$CG11)</f>
        <v>0</v>
      </c>
      <c r="AX11" s="62">
        <f>'Glad70-before-LQ'!AX11*(1-$CG11)</f>
        <v>0</v>
      </c>
      <c r="AY11" s="62">
        <f>'Glad70-before-LQ'!AY11*(1-$CG11)</f>
        <v>0</v>
      </c>
      <c r="AZ11" s="62">
        <f>'Glad70-before-LQ'!AZ11*(1-$CG11)</f>
        <v>0</v>
      </c>
      <c r="BA11" s="62">
        <f>'Glad70-before-LQ'!BA11*(1-$CG11)</f>
        <v>0</v>
      </c>
      <c r="BB11" s="62">
        <f>'Glad70-before-LQ'!BB11*(1-$CG11)</f>
        <v>0</v>
      </c>
      <c r="BC11" s="62">
        <f>'Glad70-before-LQ'!BC11*(1-$CG11)</f>
        <v>0</v>
      </c>
      <c r="BD11" s="62">
        <f>'Glad70-before-LQ'!BD11*(1-$CG11)</f>
        <v>0</v>
      </c>
      <c r="BE11" s="62">
        <f>'Glad70-before-LQ'!BE11*(1-$CG11)</f>
        <v>0</v>
      </c>
      <c r="BF11" s="62">
        <f>'Glad70-before-LQ'!BF11*(1-$CG11)</f>
        <v>0</v>
      </c>
      <c r="BG11" s="62">
        <f>'Glad70-before-LQ'!BG11*(1-$CG11)</f>
        <v>0</v>
      </c>
      <c r="BH11" s="62">
        <f>'Glad70-before-LQ'!BH11*(1-$CG11)</f>
        <v>0</v>
      </c>
      <c r="BI11" s="62">
        <f>'Glad70-before-LQ'!BI11*(1-$CG11)</f>
        <v>0</v>
      </c>
      <c r="BJ11" s="62">
        <f>'Glad70-before-LQ'!BJ11*(1-$CG11)</f>
        <v>0</v>
      </c>
      <c r="BK11" s="62">
        <f>'Glad70-before-LQ'!BK11*(1-$CG11)</f>
        <v>0</v>
      </c>
      <c r="BL11" s="62">
        <f>'Glad70-before-LQ'!BL11*(1-$CG11)</f>
        <v>0</v>
      </c>
      <c r="BM11" s="62">
        <f>'Glad70-before-LQ'!BM11*(1-$CG11)</f>
        <v>0</v>
      </c>
      <c r="BN11" s="62">
        <f>'Glad70-before-LQ'!BN11*(1-$CG11)</f>
        <v>0</v>
      </c>
      <c r="BO11" s="62">
        <f>'Glad70-before-LQ'!BO11*(1-$CG11)</f>
        <v>0</v>
      </c>
      <c r="BP11" s="62">
        <f>'Glad70-before-LQ'!BP11*(1-$CG11)</f>
        <v>0</v>
      </c>
      <c r="BQ11" s="62">
        <f>'Glad70-before-LQ'!BQ11*(1-$CG11)</f>
        <v>0</v>
      </c>
      <c r="BR11" s="62">
        <f>'Glad70-before-LQ'!BR11*(1-$CG11)</f>
        <v>0</v>
      </c>
      <c r="BS11" s="62">
        <f>'Glad70-before-LQ'!BS11*(1-$CG11)</f>
        <v>0</v>
      </c>
      <c r="BT11" s="62">
        <f>'Glad70-before-LQ'!BT11*(1-$CG11)</f>
        <v>0</v>
      </c>
      <c r="BU11" s="62">
        <f>'Glad70-before-LQ'!BU11*(1-$CG11)</f>
        <v>0</v>
      </c>
      <c r="BV11" s="4">
        <f>SUM(D11:BU11)</f>
        <v>0</v>
      </c>
      <c r="BW11" s="66">
        <f>'Glad-base'!BW11*'Households'!$B$3/'Households'!$B$7</f>
        <v>12.0300689802884</v>
      </c>
      <c r="BX11" s="66">
        <f>'Glad-base'!BX11*'Households'!$B$3/'Households'!$B$7</f>
        <v>0.0350235484757981</v>
      </c>
      <c r="BY11" s="66">
        <f>'Glad-base'!BY11*'Businesses'!$B$4/'Businesses'!$C$4</f>
        <v>4.39217697501093</v>
      </c>
      <c r="BZ11" s="66">
        <f>'Glad-base'!BZ11*'Households'!$B$3/'Households'!$B$7</f>
        <v>0.646029866354274</v>
      </c>
      <c r="CA11" s="66">
        <f>'Glad-base'!CA11*'Households'!$B$3/'Households'!$B$7</f>
        <v>2.05303382026777</v>
      </c>
      <c r="CB11" s="66">
        <f>'Glad-base'!CB11*'Glad-id-output'!B9/'Glad-id-output'!E9</f>
        <v>-10.8236493770282</v>
      </c>
      <c r="CC11" s="62">
        <f>'Exports'!D12</f>
        <v>2333</v>
      </c>
      <c r="CD11" s="4">
        <f>SUM(BW11:CC11)</f>
        <v>2341.332683813370</v>
      </c>
      <c r="CE11" s="4">
        <f>SUM(CD11,BV11)</f>
        <v>2341.332683813370</v>
      </c>
      <c r="CF11" s="67">
        <v>0.0526529162265558</v>
      </c>
      <c r="CG11" s="67">
        <f>'Glad-id-output'!I9</f>
        <v>1</v>
      </c>
    </row>
    <row r="12" ht="19" customHeight="1">
      <c r="A12" t="s" s="127">
        <v>1</v>
      </c>
      <c r="B12" s="128">
        <v>8</v>
      </c>
      <c r="C12" t="s" s="137">
        <v>253</v>
      </c>
      <c r="D12" s="138">
        <f>'Glad70-before-LQ'!D12*(1-$CG12)</f>
        <v>0</v>
      </c>
      <c r="E12" s="136">
        <f>'Glad70-before-LQ'!E12*(1-$CG12)</f>
        <v>0</v>
      </c>
      <c r="F12" s="136">
        <f>'Glad70-before-LQ'!F12*(1-$CG12)</f>
        <v>0</v>
      </c>
      <c r="G12" s="136">
        <f>'Glad70-before-LQ'!G12*(1-$CG12)</f>
        <v>0</v>
      </c>
      <c r="H12" s="136">
        <f>'Glad70-before-LQ'!H12*(1-$CG12)</f>
        <v>0</v>
      </c>
      <c r="I12" s="136">
        <f>'Glad70-before-LQ'!I12*(1-$CG12)</f>
        <v>0</v>
      </c>
      <c r="J12" s="136">
        <f>'Glad70-before-LQ'!J12*(1-$CG12)</f>
        <v>0</v>
      </c>
      <c r="K12" s="136">
        <f>'Glad70-before-LQ'!K12*(1-$CG12)</f>
        <v>0</v>
      </c>
      <c r="L12" s="136">
        <f>'Glad70-before-LQ'!L12*(1-$CG12)</f>
        <v>0</v>
      </c>
      <c r="M12" s="136">
        <f>'Glad70-before-LQ'!M12*(1-$CG12)</f>
        <v>0</v>
      </c>
      <c r="N12" s="136">
        <f>'Glad70-before-LQ'!N12*(1-$CG12)</f>
        <v>0</v>
      </c>
      <c r="O12" s="136">
        <f>'Glad70-before-LQ'!O12*(1-$CG12)</f>
        <v>0</v>
      </c>
      <c r="P12" s="136">
        <f>'Glad70-before-LQ'!P12*(1-$CG12)</f>
        <v>0</v>
      </c>
      <c r="Q12" s="136">
        <f>'Glad70-before-LQ'!Q12*(1-$CG12)</f>
        <v>0</v>
      </c>
      <c r="R12" s="136">
        <f>'Glad70-before-LQ'!R12*(1-$CG12)</f>
        <v>0</v>
      </c>
      <c r="S12" s="136">
        <f>'Glad70-before-LQ'!S12*(1-$CG12)</f>
        <v>0</v>
      </c>
      <c r="T12" s="136">
        <f>'Glad70-before-LQ'!T12*(1-$CG12)</f>
        <v>0</v>
      </c>
      <c r="U12" s="136">
        <f>'Glad70-before-LQ'!U12*(1-$CG12)</f>
        <v>0</v>
      </c>
      <c r="V12" s="136">
        <f>'Glad70-before-LQ'!V12*(1-$CG12)</f>
        <v>0</v>
      </c>
      <c r="W12" s="136">
        <f>'Glad70-before-LQ'!W12*(1-$CG12)</f>
        <v>0</v>
      </c>
      <c r="X12" s="64">
        <f>'Glad70-before-LQ'!X12*(1-$CG12)</f>
        <v>0</v>
      </c>
      <c r="Y12" s="136">
        <f>'Glad70-before-LQ'!Y12*(1-$CG12)</f>
        <v>0</v>
      </c>
      <c r="Z12" s="136">
        <f>'Glad70-before-LQ'!Z12*(1-$CG12)</f>
        <v>0</v>
      </c>
      <c r="AA12" s="136">
        <f>'Glad70-before-LQ'!AA12*(1-$CG12)</f>
        <v>0</v>
      </c>
      <c r="AB12" s="136">
        <f>'Glad70-before-LQ'!AB12*(1-$CG12)</f>
        <v>0</v>
      </c>
      <c r="AC12" s="136">
        <f>'Glad70-before-LQ'!AC12*(1-$CG12)</f>
        <v>0</v>
      </c>
      <c r="AD12" s="136">
        <f>'Glad70-before-LQ'!AD12*(1-$CG12)</f>
        <v>0</v>
      </c>
      <c r="AE12" s="136">
        <f>'Glad70-before-LQ'!AE12*(1-$CG12)</f>
        <v>0</v>
      </c>
      <c r="AF12" s="136">
        <f>'Glad70-before-LQ'!AF12*(1-$CG12)</f>
        <v>0</v>
      </c>
      <c r="AG12" s="136">
        <f>'Glad70-before-LQ'!AG12*(1-$CG12)</f>
        <v>0</v>
      </c>
      <c r="AH12" s="136">
        <f>'Glad70-before-LQ'!AH12*(1-$CG12)</f>
        <v>0</v>
      </c>
      <c r="AI12" s="136">
        <f>'Glad70-before-LQ'!AI12*(1-$CG12)</f>
        <v>0</v>
      </c>
      <c r="AJ12" s="136">
        <f>'Glad70-before-LQ'!AJ12*(1-$CG12)</f>
        <v>0</v>
      </c>
      <c r="AK12" s="136">
        <f>'Glad70-before-LQ'!AK12*(1-$CG12)</f>
        <v>0</v>
      </c>
      <c r="AL12" s="136">
        <f>'Glad70-before-LQ'!AL12*(1-$CG12)</f>
        <v>0</v>
      </c>
      <c r="AM12" s="136">
        <f>'Glad70-before-LQ'!AM12*(1-$CG12)</f>
        <v>0</v>
      </c>
      <c r="AN12" s="136">
        <f>'Glad70-before-LQ'!AN12*(1-$CG12)</f>
        <v>0</v>
      </c>
      <c r="AO12" s="136">
        <f>'Glad70-before-LQ'!AO12*(1-$CG12)</f>
        <v>0</v>
      </c>
      <c r="AP12" s="136">
        <f>'Glad70-before-LQ'!AP12*(1-$CG12)</f>
        <v>0</v>
      </c>
      <c r="AQ12" s="136">
        <f>'Glad70-before-LQ'!AQ12*(1-$CG12)</f>
        <v>0</v>
      </c>
      <c r="AR12" s="136">
        <f>'Glad70-before-LQ'!AR12*(1-$CG12)</f>
        <v>0</v>
      </c>
      <c r="AS12" s="136">
        <f>'Glad70-before-LQ'!AS12*(1-$CG12)</f>
        <v>0</v>
      </c>
      <c r="AT12" s="136">
        <f>'Glad70-before-LQ'!AT12*(1-$CG12)</f>
        <v>0</v>
      </c>
      <c r="AU12" s="136">
        <f>'Glad70-before-LQ'!AU12*(1-$CG12)</f>
        <v>0</v>
      </c>
      <c r="AV12" s="136">
        <f>'Glad70-before-LQ'!AV12*(1-$CG12)</f>
        <v>0</v>
      </c>
      <c r="AW12" s="136">
        <f>'Glad70-before-LQ'!AW12*(1-$CG12)</f>
        <v>0</v>
      </c>
      <c r="AX12" s="136">
        <f>'Glad70-before-LQ'!AX12*(1-$CG12)</f>
        <v>0</v>
      </c>
      <c r="AY12" s="136">
        <f>'Glad70-before-LQ'!AY12*(1-$CG12)</f>
        <v>0</v>
      </c>
      <c r="AZ12" s="136">
        <f>'Glad70-before-LQ'!AZ12*(1-$CG12)</f>
        <v>0</v>
      </c>
      <c r="BA12" s="136">
        <f>'Glad70-before-LQ'!BA12*(1-$CG12)</f>
        <v>0</v>
      </c>
      <c r="BB12" s="136">
        <f>'Glad70-before-LQ'!BB12*(1-$CG12)</f>
        <v>0</v>
      </c>
      <c r="BC12" s="136">
        <f>'Glad70-before-LQ'!BC12*(1-$CG12)</f>
        <v>0</v>
      </c>
      <c r="BD12" s="136">
        <f>'Glad70-before-LQ'!BD12*(1-$CG12)</f>
        <v>0</v>
      </c>
      <c r="BE12" s="136">
        <f>'Glad70-before-LQ'!BE12*(1-$CG12)</f>
        <v>0</v>
      </c>
      <c r="BF12" s="136">
        <f>'Glad70-before-LQ'!BF12*(1-$CG12)</f>
        <v>0</v>
      </c>
      <c r="BG12" s="136">
        <f>'Glad70-before-LQ'!BG12*(1-$CG12)</f>
        <v>0</v>
      </c>
      <c r="BH12" s="136">
        <f>'Glad70-before-LQ'!BH12*(1-$CG12)</f>
        <v>0</v>
      </c>
      <c r="BI12" s="136">
        <f>'Glad70-before-LQ'!BI12*(1-$CG12)</f>
        <v>0</v>
      </c>
      <c r="BJ12" s="136">
        <f>'Glad70-before-LQ'!BJ12*(1-$CG12)</f>
        <v>0</v>
      </c>
      <c r="BK12" s="136">
        <f>'Glad70-before-LQ'!BK12*(1-$CG12)</f>
        <v>0</v>
      </c>
      <c r="BL12" s="136">
        <f>'Glad70-before-LQ'!BL12*(1-$CG12)</f>
        <v>0</v>
      </c>
      <c r="BM12" s="136">
        <f>'Glad70-before-LQ'!BM12*(1-$CG12)</f>
        <v>0</v>
      </c>
      <c r="BN12" s="136">
        <f>'Glad70-before-LQ'!BN12*(1-$CG12)</f>
        <v>0</v>
      </c>
      <c r="BO12" s="136">
        <f>'Glad70-before-LQ'!BO12*(1-$CG12)</f>
        <v>0</v>
      </c>
      <c r="BP12" s="136">
        <f>'Glad70-before-LQ'!BP12*(1-$CG12)</f>
        <v>0</v>
      </c>
      <c r="BQ12" s="136">
        <f>'Glad70-before-LQ'!BQ12*(1-$CG12)</f>
        <v>0</v>
      </c>
      <c r="BR12" s="136">
        <f>'Glad70-before-LQ'!BR12*(1-$CG12)</f>
        <v>0</v>
      </c>
      <c r="BS12" s="136">
        <f>'Glad70-before-LQ'!BS12*(1-$CG12)</f>
        <v>0</v>
      </c>
      <c r="BT12" s="136">
        <f>'Glad70-before-LQ'!BT12*(1-$CG12)</f>
        <v>0</v>
      </c>
      <c r="BU12" s="136">
        <f>'Glad70-before-LQ'!BU12*(1-$CG12)</f>
        <v>0</v>
      </c>
      <c r="BV12" s="9">
        <f>SUM(D12:BU12)</f>
        <v>0</v>
      </c>
      <c r="BW12" s="9">
        <f>'Glad-base'!BW12*'Households'!$B$3/'Households'!$B$7</f>
        <v>0.456863057425335</v>
      </c>
      <c r="BX12" s="9">
        <f>'Glad-base'!BX12*'Households'!$B$3/'Households'!$B$7</f>
        <v>0.0152963996292482</v>
      </c>
      <c r="BY12" s="9">
        <f>'Glad-base'!BY12*'Businesses'!$B$4/'Businesses'!$C$4</f>
        <v>1.07604837990551</v>
      </c>
      <c r="BZ12" s="9">
        <f>'Glad-base'!BZ12*'Households'!$B$3/'Households'!$B$7</f>
        <v>0.142469142358393</v>
      </c>
      <c r="CA12" s="9">
        <f>'Glad-base'!CA12*'Households'!$B$3/'Households'!$B$7</f>
        <v>0.548219607033986</v>
      </c>
      <c r="CB12" s="9">
        <f>'Glad-base'!CB12*'Glad-id-output'!B10/'Glad-id-output'!E10</f>
        <v>-252.3354</v>
      </c>
      <c r="CC12" s="136">
        <f>'Exports'!D13</f>
        <v>1973.46921</v>
      </c>
      <c r="CD12" s="9">
        <f>SUM(BW12:CC12)</f>
        <v>1723.372706586350</v>
      </c>
      <c r="CE12" s="9">
        <f>SUM(CD12,BV12)</f>
        <v>1723.372706586350</v>
      </c>
      <c r="CF12" s="136">
        <v>0.00494469769455274</v>
      </c>
      <c r="CG12" s="136">
        <f>'Glad-id-output'!I10</f>
        <v>1</v>
      </c>
    </row>
    <row r="13" ht="19" customHeight="1">
      <c r="A13" t="s" s="58">
        <v>1</v>
      </c>
      <c r="B13" s="59">
        <v>9</v>
      </c>
      <c r="C13" t="s" s="135">
        <v>10</v>
      </c>
      <c r="D13" s="61">
        <f>'Glad70-before-LQ'!D13*(1-$CG13)</f>
        <v>0</v>
      </c>
      <c r="E13" s="62">
        <f>'Glad70-before-LQ'!E13*(1-$CG13)</f>
        <v>0</v>
      </c>
      <c r="F13" s="62">
        <f>'Glad70-before-LQ'!F13*(1-$CG13)</f>
        <v>0</v>
      </c>
      <c r="G13" s="62">
        <f>'Glad70-before-LQ'!G13*(1-$CG13)</f>
        <v>0</v>
      </c>
      <c r="H13" s="62">
        <f>'Glad70-before-LQ'!H13*(1-$CG13)</f>
        <v>0</v>
      </c>
      <c r="I13" s="62">
        <f>'Glad70-before-LQ'!I13*(1-$CG13)</f>
        <v>0</v>
      </c>
      <c r="J13" s="62">
        <f>'Glad70-before-LQ'!J13*(1-$CG13)</f>
        <v>0</v>
      </c>
      <c r="K13" s="136">
        <f>'Glad70-before-LQ'!K13*(1-$CG13)</f>
        <v>0</v>
      </c>
      <c r="L13" s="62">
        <f>'Glad70-before-LQ'!L13*(1-$CG13)</f>
        <v>0</v>
      </c>
      <c r="M13" s="62">
        <f>'Glad70-before-LQ'!M13*(1-$CG13)</f>
        <v>0</v>
      </c>
      <c r="N13" s="62">
        <f>'Glad70-before-LQ'!N13*(1-$CG13)</f>
        <v>0</v>
      </c>
      <c r="O13" s="62">
        <f>'Glad70-before-LQ'!O13*(1-$CG13)</f>
        <v>0</v>
      </c>
      <c r="P13" s="62">
        <f>'Glad70-before-LQ'!P13*(1-$CG13)</f>
        <v>0</v>
      </c>
      <c r="Q13" s="62">
        <f>'Glad70-before-LQ'!Q13*(1-$CG13)</f>
        <v>0</v>
      </c>
      <c r="R13" s="62">
        <f>'Glad70-before-LQ'!R13*(1-$CG13)</f>
        <v>0</v>
      </c>
      <c r="S13" s="62">
        <f>'Glad70-before-LQ'!S13*(1-$CG13)</f>
        <v>0</v>
      </c>
      <c r="T13" s="62">
        <f>'Glad70-before-LQ'!T13*(1-$CG13)</f>
        <v>0</v>
      </c>
      <c r="U13" s="62">
        <f>'Glad70-before-LQ'!U13*(1-$CG13)</f>
        <v>0</v>
      </c>
      <c r="V13" s="62">
        <f>'Glad70-before-LQ'!V13*(1-$CG13)</f>
        <v>0</v>
      </c>
      <c r="W13" s="62">
        <f>'Glad70-before-LQ'!W13*(1-$CG13)</f>
        <v>0</v>
      </c>
      <c r="X13" s="64">
        <f>'Glad70-before-LQ'!X13*(1-$CG13)</f>
        <v>0</v>
      </c>
      <c r="Y13" s="62">
        <f>'Glad70-before-LQ'!Y13*(1-$CG13)</f>
        <v>0</v>
      </c>
      <c r="Z13" s="62">
        <f>'Glad70-before-LQ'!Z13*(1-$CG13)</f>
        <v>0</v>
      </c>
      <c r="AA13" s="62">
        <f>'Glad70-before-LQ'!AA13*(1-$CG13)</f>
        <v>0</v>
      </c>
      <c r="AB13" s="62">
        <f>'Glad70-before-LQ'!AB13*(1-$CG13)</f>
        <v>0</v>
      </c>
      <c r="AC13" s="62">
        <f>'Glad70-before-LQ'!AC13*(1-$CG13)</f>
        <v>0</v>
      </c>
      <c r="AD13" s="62">
        <f>'Glad70-before-LQ'!AD13*(1-$CG13)</f>
        <v>0</v>
      </c>
      <c r="AE13" s="62">
        <f>'Glad70-before-LQ'!AE13*(1-$CG13)</f>
        <v>0</v>
      </c>
      <c r="AF13" s="62">
        <f>'Glad70-before-LQ'!AF13*(1-$CG13)</f>
        <v>0</v>
      </c>
      <c r="AG13" s="62">
        <f>'Glad70-before-LQ'!AG13*(1-$CG13)</f>
        <v>0</v>
      </c>
      <c r="AH13" s="62">
        <f>'Glad70-before-LQ'!AH13*(1-$CG13)</f>
        <v>0</v>
      </c>
      <c r="AI13" s="62">
        <f>'Glad70-before-LQ'!AI13*(1-$CG13)</f>
        <v>0</v>
      </c>
      <c r="AJ13" s="62">
        <f>'Glad70-before-LQ'!AJ13*(1-$CG13)</f>
        <v>0</v>
      </c>
      <c r="AK13" s="62">
        <f>'Glad70-before-LQ'!AK13*(1-$CG13)</f>
        <v>0</v>
      </c>
      <c r="AL13" s="62">
        <f>'Glad70-before-LQ'!AL13*(1-$CG13)</f>
        <v>0</v>
      </c>
      <c r="AM13" s="62">
        <f>'Glad70-before-LQ'!AM13*(1-$CG13)</f>
        <v>0</v>
      </c>
      <c r="AN13" s="62">
        <f>'Glad70-before-LQ'!AN13*(1-$CG13)</f>
        <v>0</v>
      </c>
      <c r="AO13" s="62">
        <f>'Glad70-before-LQ'!AO13*(1-$CG13)</f>
        <v>0</v>
      </c>
      <c r="AP13" s="62">
        <f>'Glad70-before-LQ'!AP13*(1-$CG13)</f>
        <v>0</v>
      </c>
      <c r="AQ13" s="62">
        <f>'Glad70-before-LQ'!AQ13*(1-$CG13)</f>
        <v>0</v>
      </c>
      <c r="AR13" s="62">
        <f>'Glad70-before-LQ'!AR13*(1-$CG13)</f>
        <v>0</v>
      </c>
      <c r="AS13" s="62">
        <f>'Glad70-before-LQ'!AS13*(1-$CG13)</f>
        <v>0</v>
      </c>
      <c r="AT13" s="62">
        <f>'Glad70-before-LQ'!AT13*(1-$CG13)</f>
        <v>0</v>
      </c>
      <c r="AU13" s="62">
        <f>'Glad70-before-LQ'!AU13*(1-$CG13)</f>
        <v>0</v>
      </c>
      <c r="AV13" s="62">
        <f>'Glad70-before-LQ'!AV13*(1-$CG13)</f>
        <v>0</v>
      </c>
      <c r="AW13" s="62">
        <f>'Glad70-before-LQ'!AW13*(1-$CG13)</f>
        <v>0</v>
      </c>
      <c r="AX13" s="62">
        <f>'Glad70-before-LQ'!AX13*(1-$CG13)</f>
        <v>0</v>
      </c>
      <c r="AY13" s="62">
        <f>'Glad70-before-LQ'!AY13*(1-$CG13)</f>
        <v>0</v>
      </c>
      <c r="AZ13" s="62">
        <f>'Glad70-before-LQ'!AZ13*(1-$CG13)</f>
        <v>0</v>
      </c>
      <c r="BA13" s="62">
        <f>'Glad70-before-LQ'!BA13*(1-$CG13)</f>
        <v>0</v>
      </c>
      <c r="BB13" s="62">
        <f>'Glad70-before-LQ'!BB13*(1-$CG13)</f>
        <v>0</v>
      </c>
      <c r="BC13" s="62">
        <f>'Glad70-before-LQ'!BC13*(1-$CG13)</f>
        <v>0</v>
      </c>
      <c r="BD13" s="62">
        <f>'Glad70-before-LQ'!BD13*(1-$CG13)</f>
        <v>0</v>
      </c>
      <c r="BE13" s="62">
        <f>'Glad70-before-LQ'!BE13*(1-$CG13)</f>
        <v>0</v>
      </c>
      <c r="BF13" s="62">
        <f>'Glad70-before-LQ'!BF13*(1-$CG13)</f>
        <v>0</v>
      </c>
      <c r="BG13" s="62">
        <f>'Glad70-before-LQ'!BG13*(1-$CG13)</f>
        <v>0</v>
      </c>
      <c r="BH13" s="62">
        <f>'Glad70-before-LQ'!BH13*(1-$CG13)</f>
        <v>0</v>
      </c>
      <c r="BI13" s="62">
        <f>'Glad70-before-LQ'!BI13*(1-$CG13)</f>
        <v>0</v>
      </c>
      <c r="BJ13" s="62">
        <f>'Glad70-before-LQ'!BJ13*(1-$CG13)</f>
        <v>0</v>
      </c>
      <c r="BK13" s="62">
        <f>'Glad70-before-LQ'!BK13*(1-$CG13)</f>
        <v>0</v>
      </c>
      <c r="BL13" s="62">
        <f>'Glad70-before-LQ'!BL13*(1-$CG13)</f>
        <v>0</v>
      </c>
      <c r="BM13" s="62">
        <f>'Glad70-before-LQ'!BM13*(1-$CG13)</f>
        <v>0</v>
      </c>
      <c r="BN13" s="62">
        <f>'Glad70-before-LQ'!BN13*(1-$CG13)</f>
        <v>0</v>
      </c>
      <c r="BO13" s="62">
        <f>'Glad70-before-LQ'!BO13*(1-$CG13)</f>
        <v>0</v>
      </c>
      <c r="BP13" s="62">
        <f>'Glad70-before-LQ'!BP13*(1-$CG13)</f>
        <v>0</v>
      </c>
      <c r="BQ13" s="62">
        <f>'Glad70-before-LQ'!BQ13*(1-$CG13)</f>
        <v>0</v>
      </c>
      <c r="BR13" s="62">
        <f>'Glad70-before-LQ'!BR13*(1-$CG13)</f>
        <v>0</v>
      </c>
      <c r="BS13" s="62">
        <f>'Glad70-before-LQ'!BS13*(1-$CG13)</f>
        <v>0</v>
      </c>
      <c r="BT13" s="62">
        <f>'Glad70-before-LQ'!BT13*(1-$CG13)</f>
        <v>0</v>
      </c>
      <c r="BU13" s="62">
        <f>'Glad70-before-LQ'!BU13*(1-$CG13)</f>
        <v>0</v>
      </c>
      <c r="BV13" s="4">
        <f>SUM(D13:BU13)</f>
        <v>0</v>
      </c>
      <c r="BW13" s="66">
        <f>'Glad-base'!BW13*'Households'!$B$3/'Households'!$B$7</f>
        <v>0.326606613553038</v>
      </c>
      <c r="BX13" s="66">
        <f>'Glad-base'!BX13*'Households'!$B$3/'Households'!$B$7</f>
        <v>0.0127853133367662</v>
      </c>
      <c r="BY13" s="66">
        <f>'Glad-base'!BY13*'Businesses'!$B$4/'Businesses'!$C$4</f>
        <v>0.160179658503837</v>
      </c>
      <c r="BZ13" s="66">
        <f>'Glad-base'!BZ13*'Households'!$B$3/'Households'!$B$7</f>
        <v>0.008318439824922761</v>
      </c>
      <c r="CA13" s="66">
        <f>'Glad-base'!CA13*'Households'!$B$3/'Households'!$B$7</f>
        <v>0.0588906608959835</v>
      </c>
      <c r="CB13" s="66">
        <f>'Glad-base'!CB13*'Glad-id-output'!B11/'Glad-id-output'!E11</f>
        <v>0.557503802258812</v>
      </c>
      <c r="CC13" s="62">
        <f>'Exports'!D14</f>
        <v>15.6</v>
      </c>
      <c r="CD13" s="4">
        <f>SUM(BW13:CC13)</f>
        <v>16.7242844883734</v>
      </c>
      <c r="CE13" s="4">
        <f>SUM(CD13,BV13)</f>
        <v>16.7242844883734</v>
      </c>
      <c r="CF13" s="67">
        <v>0.0124215177600605</v>
      </c>
      <c r="CG13" s="67">
        <f>'Glad-id-output'!I11</f>
        <v>1</v>
      </c>
    </row>
    <row r="14" ht="19" customHeight="1">
      <c r="A14" t="s" s="58">
        <v>1</v>
      </c>
      <c r="B14" s="59">
        <v>10</v>
      </c>
      <c r="C14" t="s" s="135">
        <v>11</v>
      </c>
      <c r="D14" s="61">
        <f>'Glad70-before-LQ'!D14*(1-$CG14)</f>
        <v>0.008102801594292891</v>
      </c>
      <c r="E14" s="62">
        <f>'Glad70-before-LQ'!E14*(1-$CG14)</f>
        <v>0.000264803949984785</v>
      </c>
      <c r="F14" s="62">
        <f>'Glad70-before-LQ'!F14*(1-$CG14)</f>
        <v>6.08596185424162e-05</v>
      </c>
      <c r="G14" s="62">
        <f>'Glad70-before-LQ'!G14*(1-$CG14)</f>
        <v>0.000212304946728731</v>
      </c>
      <c r="H14" s="62">
        <f>'Glad70-before-LQ'!H14*(1-$CG14)</f>
        <v>0.00029073909323026</v>
      </c>
      <c r="I14" s="62">
        <f>'Glad70-before-LQ'!I14*(1-$CG14)</f>
        <v>0.62075765710147</v>
      </c>
      <c r="J14" s="62">
        <f>'Glad70-before-LQ'!J14*(1-$CG14)</f>
        <v>2.81713599592361</v>
      </c>
      <c r="K14" s="136">
        <f>'Glad70-before-LQ'!K14*(1-$CG14)</f>
        <v>0.906120475819137</v>
      </c>
      <c r="L14" s="62">
        <f>'Glad70-before-LQ'!L14*(1-$CG14)</f>
        <v>0.383068912793475</v>
      </c>
      <c r="M14" s="62">
        <f>'Glad70-before-LQ'!M14*(1-$CG14)</f>
        <v>0.0149820603399234</v>
      </c>
      <c r="N14" s="62">
        <f>'Glad70-before-LQ'!N14*(1-$CG14)</f>
        <v>0.00159215957796902</v>
      </c>
      <c r="O14" s="62">
        <f>'Glad70-before-LQ'!O14*(1-$CG14)</f>
        <v>0.0017195079485645</v>
      </c>
      <c r="P14" s="62">
        <f>'Glad70-before-LQ'!P14*(1-$CG14)</f>
        <v>0.000143009708549374</v>
      </c>
      <c r="Q14" s="62">
        <f>'Glad70-before-LQ'!Q14*(1-$CG14)</f>
        <v>0.000397677662666609</v>
      </c>
      <c r="R14" s="62">
        <f>'Glad70-before-LQ'!R14*(1-$CG14)</f>
        <v>0.00032674420092355</v>
      </c>
      <c r="S14" s="62">
        <f>'Glad70-before-LQ'!S14*(1-$CG14)</f>
        <v>0.000168122312751706</v>
      </c>
      <c r="T14" s="62">
        <f>'Glad70-before-LQ'!T14*(1-$CG14)</f>
        <v>0.00528046411274285</v>
      </c>
      <c r="U14" s="62">
        <f>'Glad70-before-LQ'!U14*(1-$CG14)</f>
        <v>0.0581629846940196</v>
      </c>
      <c r="V14" s="62">
        <f>'Glad70-before-LQ'!V14*(1-$CG14)</f>
        <v>0.0006967287190027971</v>
      </c>
      <c r="W14" s="62">
        <f>'Glad70-before-LQ'!W14*(1-$CG14)</f>
        <v>0.0166952306978545</v>
      </c>
      <c r="X14" s="64">
        <f>'Glad70-before-LQ'!X14*(1-$CG14)</f>
        <v>0.0300852831810215</v>
      </c>
      <c r="Y14" s="62">
        <f>'Glad70-before-LQ'!Y14*(1-$CG14)</f>
        <v>0.0357895155326585</v>
      </c>
      <c r="Z14" s="62">
        <f>'Glad70-before-LQ'!Z14*(1-$CG14)</f>
        <v>0.00231426790785201</v>
      </c>
      <c r="AA14" s="62">
        <f>'Glad70-before-LQ'!AA14*(1-$CG14)</f>
        <v>0.00187641904965881</v>
      </c>
      <c r="AB14" s="62">
        <f>'Glad70-before-LQ'!AB14*(1-$CG14)</f>
        <v>0.000129446496399874</v>
      </c>
      <c r="AC14" s="62">
        <f>'Glad70-before-LQ'!AC14*(1-$CG14)</f>
        <v>0.00880936940515013</v>
      </c>
      <c r="AD14" s="62">
        <f>'Glad70-before-LQ'!AD14*(1-$CG14)</f>
        <v>5.20921732311273e-05</v>
      </c>
      <c r="AE14" s="62">
        <f>'Glad70-before-LQ'!AE14*(1-$CG14)</f>
        <v>0.000963955559595492</v>
      </c>
      <c r="AF14" s="62">
        <f>'Glad70-before-LQ'!AF14*(1-$CG14)</f>
        <v>0.00669274547847935</v>
      </c>
      <c r="AG14" s="62">
        <f>'Glad70-before-LQ'!AG14*(1-$CG14)</f>
        <v>0.00643683380491443</v>
      </c>
      <c r="AH14" s="62">
        <f>'Glad70-before-LQ'!AH14*(1-$CG14)</f>
        <v>0.0482219340204623</v>
      </c>
      <c r="AI14" s="62">
        <f>'Glad70-before-LQ'!AI14*(1-$CG14)</f>
        <v>0.0154793355759917</v>
      </c>
      <c r="AJ14" s="62">
        <f>'Glad70-before-LQ'!AJ14*(1-$CG14)</f>
        <v>0.0242624617353981</v>
      </c>
      <c r="AK14" s="62">
        <f>'Glad70-before-LQ'!AK14*(1-$CG14)</f>
        <v>0.009865035425705221</v>
      </c>
      <c r="AL14" s="62">
        <f>'Glad70-before-LQ'!AL14*(1-$CG14)</f>
        <v>0.0037702371810447</v>
      </c>
      <c r="AM14" s="62">
        <f>'Glad70-before-LQ'!AM14*(1-$CG14)</f>
        <v>0.0053920379734294</v>
      </c>
      <c r="AN14" s="62">
        <f>'Glad70-before-LQ'!AN14*(1-$CG14)</f>
        <v>0.0134658254998778</v>
      </c>
      <c r="AO14" s="62">
        <f>'Glad70-before-LQ'!AO14*(1-$CG14)</f>
        <v>0.0230509446371577</v>
      </c>
      <c r="AP14" s="62">
        <f>'Glad70-before-LQ'!AP14*(1-$CG14)</f>
        <v>0.00294091868389506</v>
      </c>
      <c r="AQ14" s="62">
        <f>'Glad70-before-LQ'!AQ14*(1-$CG14)</f>
        <v>0.000312883576953506</v>
      </c>
      <c r="AR14" s="62">
        <f>'Glad70-before-LQ'!AR14*(1-$CG14)</f>
        <v>0.00106501433902643</v>
      </c>
      <c r="AS14" s="62">
        <f>'Glad70-before-LQ'!AS14*(1-$CG14)</f>
        <v>0.0343524210857567</v>
      </c>
      <c r="AT14" s="62">
        <f>'Glad70-before-LQ'!AT14*(1-$CG14)</f>
        <v>6.681540098174439e-05</v>
      </c>
      <c r="AU14" s="62">
        <f>'Glad70-before-LQ'!AU14*(1-$CG14)</f>
        <v>7.52736543316423e-05</v>
      </c>
      <c r="AV14" s="62">
        <f>'Glad70-before-LQ'!AV14*(1-$CG14)</f>
        <v>2.88128517591779e-05</v>
      </c>
      <c r="AW14" s="62">
        <f>'Glad70-before-LQ'!AW14*(1-$CG14)</f>
        <v>7.05419060880128e-06</v>
      </c>
      <c r="AX14" s="62">
        <f>'Glad70-before-LQ'!AX14*(1-$CG14)</f>
        <v>0.00133113570692689</v>
      </c>
      <c r="AY14" s="62">
        <f>'Glad70-before-LQ'!AY14*(1-$CG14)</f>
        <v>1.14899342355059e-05</v>
      </c>
      <c r="AZ14" s="62">
        <f>'Glad70-before-LQ'!AZ14*(1-$CG14)</f>
        <v>0.000792314341203134</v>
      </c>
      <c r="BA14" s="62">
        <f>'Glad70-before-LQ'!BA14*(1-$CG14)</f>
        <v>0.000328396528047936</v>
      </c>
      <c r="BB14" s="62">
        <f>'Glad70-before-LQ'!BB14*(1-$CG14)</f>
        <v>0.000243109726903924</v>
      </c>
      <c r="BC14" s="62">
        <f>'Glad70-before-LQ'!BC14*(1-$CG14)</f>
        <v>0.00292129086478501</v>
      </c>
      <c r="BD14" s="62">
        <f>'Glad70-before-LQ'!BD14*(1-$CG14)</f>
        <v>0.0197905948447564</v>
      </c>
      <c r="BE14" s="62">
        <f>'Glad70-before-LQ'!BE14*(1-$CG14)</f>
        <v>0.0169733483896434</v>
      </c>
      <c r="BF14" s="62">
        <f>'Glad70-before-LQ'!BF14*(1-$CG14)</f>
        <v>0.000175791066803591</v>
      </c>
      <c r="BG14" s="62">
        <f>'Glad70-before-LQ'!BG14*(1-$CG14)</f>
        <v>0.008149131634470371</v>
      </c>
      <c r="BH14" s="62">
        <f>'Glad70-before-LQ'!BH14*(1-$CG14)</f>
        <v>0.000917974772609418</v>
      </c>
      <c r="BI14" s="62">
        <f>'Glad70-before-LQ'!BI14*(1-$CG14)</f>
        <v>0.0120935392535397</v>
      </c>
      <c r="BJ14" s="62">
        <f>'Glad70-before-LQ'!BJ14*(1-$CG14)</f>
        <v>0.000247895664365343</v>
      </c>
      <c r="BK14" s="62">
        <f>'Glad70-before-LQ'!BK14*(1-$CG14)</f>
        <v>0.00313446802690906</v>
      </c>
      <c r="BL14" s="62">
        <f>'Glad70-before-LQ'!BL14*(1-$CG14)</f>
        <v>0.0130755831819772</v>
      </c>
      <c r="BM14" s="62">
        <f>'Glad70-before-LQ'!BM14*(1-$CG14)</f>
        <v>0.00204008651605728</v>
      </c>
      <c r="BN14" s="62">
        <f>'Glad70-before-LQ'!BN14*(1-$CG14)</f>
        <v>0.000343216875150214</v>
      </c>
      <c r="BO14" s="62">
        <f>'Glad70-before-LQ'!BO14*(1-$CG14)</f>
        <v>0.0212078731802653</v>
      </c>
      <c r="BP14" s="62">
        <f>'Glad70-before-LQ'!BP14*(1-$CG14)</f>
        <v>0.00456535061526683</v>
      </c>
      <c r="BQ14" s="62">
        <f>'Glad70-before-LQ'!BQ14*(1-$CG14)</f>
        <v>0.000108422439593977</v>
      </c>
      <c r="BR14" s="62">
        <f>'Glad70-before-LQ'!BR14*(1-$CG14)</f>
        <v>0.000315431349318313</v>
      </c>
      <c r="BS14" s="62">
        <f>'Glad70-before-LQ'!BS14*(1-$CG14)</f>
        <v>6.256923845835741e-05</v>
      </c>
      <c r="BT14" s="62">
        <f>'Glad70-before-LQ'!BT14*(1-$CG14)</f>
        <v>0.008898637198025749</v>
      </c>
      <c r="BU14" s="62">
        <f>'Glad70-before-LQ'!BU14*(1-$CG14)</f>
        <v>0.00210085513366261</v>
      </c>
      <c r="BV14" s="4">
        <f>SUM(D14:BU14)</f>
        <v>5.23151468171976</v>
      </c>
      <c r="BW14" s="66">
        <f>'Glad-base'!BW14*'Households'!$B$3/'Households'!$B$7</f>
        <v>0.421551708784758</v>
      </c>
      <c r="BX14" s="66">
        <f>'Glad-base'!BX14*'Households'!$B$3/'Households'!$B$7</f>
        <v>0.396378150803296</v>
      </c>
      <c r="BY14" s="66">
        <f>'Glad-base'!BY14*'Businesses'!$B$4/'Businesses'!$C$4</f>
        <v>5.02123352068546</v>
      </c>
      <c r="BZ14" s="66">
        <f>'Glad-base'!BZ14*'Households'!$B$3/'Households'!$B$7</f>
        <v>0.0180418460144181</v>
      </c>
      <c r="CA14" s="66">
        <f>'Glad-base'!CA14*'Households'!$B$3/'Households'!$B$7</f>
        <v>0.25371704215242</v>
      </c>
      <c r="CB14" s="66">
        <f>'Glad-base'!CB14*'Glad-id-output'!B12/'Glad-id-output'!E12</f>
        <v>0.00154276174372804</v>
      </c>
      <c r="CC14" s="62">
        <f>'Exports'!D15</f>
        <v>1.7</v>
      </c>
      <c r="CD14" s="4">
        <f>SUM(BW14:CC14)</f>
        <v>7.81246503018408</v>
      </c>
      <c r="CE14" s="4">
        <f>SUM(CD14,BV14)</f>
        <v>13.0439797119038</v>
      </c>
      <c r="CF14" s="67">
        <v>0.00407922195591762</v>
      </c>
      <c r="CG14" s="67">
        <f>'Glad-id-output'!I12</f>
        <v>0.91</v>
      </c>
    </row>
    <row r="15" ht="19" customHeight="1">
      <c r="A15" t="s" s="58">
        <v>1</v>
      </c>
      <c r="B15" s="59">
        <v>11</v>
      </c>
      <c r="C15" t="s" s="135">
        <v>12</v>
      </c>
      <c r="D15" s="61">
        <f>'Glad70-before-LQ'!D15*(1-$CG15)</f>
        <v>2.14917449771064</v>
      </c>
      <c r="E15" s="62">
        <f>'Glad70-before-LQ'!E15*(1-$CG15)</f>
        <v>0.340510029438346</v>
      </c>
      <c r="F15" s="62">
        <f>'Glad70-before-LQ'!F15*(1-$CG15)</f>
        <v>0.00395534204616936</v>
      </c>
      <c r="G15" s="62">
        <f>'Glad70-before-LQ'!G15*(1-$CG15)</f>
        <v>0.0677271477273816</v>
      </c>
      <c r="H15" s="62">
        <f>'Glad70-before-LQ'!H15*(1-$CG15)</f>
        <v>0.0615550126518759</v>
      </c>
      <c r="I15" s="62">
        <f>'Glad70-before-LQ'!I15*(1-$CG15)</f>
        <v>0.0992002081105625</v>
      </c>
      <c r="J15" s="62">
        <f>'Glad70-before-LQ'!J15*(1-$CG15)</f>
        <v>3.29123616277879</v>
      </c>
      <c r="K15" s="136">
        <f>'Glad70-before-LQ'!K15*(1-$CG15)</f>
        <v>0.486587109123593</v>
      </c>
      <c r="L15" s="62">
        <f>'Glad70-before-LQ'!L15*(1-$CG15)</f>
        <v>0.0661531745325091</v>
      </c>
      <c r="M15" s="62">
        <f>'Glad70-before-LQ'!M15*(1-$CG15)</f>
        <v>0.100407952372668</v>
      </c>
      <c r="N15" s="62">
        <f>'Glad70-before-LQ'!N15*(1-$CG15)</f>
        <v>4.38961527100629</v>
      </c>
      <c r="O15" s="62">
        <f>'Glad70-before-LQ'!O15*(1-$CG15)</f>
        <v>0.338110092900477</v>
      </c>
      <c r="P15" s="62">
        <f>'Glad70-before-LQ'!P15*(1-$CG15)</f>
        <v>0.245750587981212</v>
      </c>
      <c r="Q15" s="62">
        <f>'Glad70-before-LQ'!Q15*(1-$CG15)</f>
        <v>0.01030710970084</v>
      </c>
      <c r="R15" s="62">
        <f>'Glad70-before-LQ'!R15*(1-$CG15)</f>
        <v>0.00230174717452935</v>
      </c>
      <c r="S15" s="62">
        <f>'Glad70-before-LQ'!S15*(1-$CG15)</f>
        <v>0.0029650849609373</v>
      </c>
      <c r="T15" s="62">
        <f>'Glad70-before-LQ'!T15*(1-$CG15)</f>
        <v>0.215893159059003</v>
      </c>
      <c r="U15" s="62">
        <f>'Glad70-before-LQ'!U15*(1-$CG15)</f>
        <v>3.47969529179125</v>
      </c>
      <c r="V15" s="62">
        <f>'Glad70-before-LQ'!V15*(1-$CG15)</f>
        <v>0.024888490619977</v>
      </c>
      <c r="W15" s="62">
        <f>'Glad70-before-LQ'!W15*(1-$CG15)</f>
        <v>0.313199419224547</v>
      </c>
      <c r="X15" s="64">
        <f>'Glad70-before-LQ'!X15*(1-$CG15)</f>
        <v>0.0891770088238112</v>
      </c>
      <c r="Y15" s="62">
        <f>'Glad70-before-LQ'!Y15*(1-$CG15)</f>
        <v>0.244416042983373</v>
      </c>
      <c r="Z15" s="62">
        <f>'Glad70-before-LQ'!Z15*(1-$CG15)</f>
        <v>0.0706515275480547</v>
      </c>
      <c r="AA15" s="62">
        <f>'Glad70-before-LQ'!AA15*(1-$CG15)</f>
        <v>0.101280962925019</v>
      </c>
      <c r="AB15" s="62">
        <f>'Glad70-before-LQ'!AB15*(1-$CG15)</f>
        <v>0.00946732816757421</v>
      </c>
      <c r="AC15" s="62">
        <f>'Glad70-before-LQ'!AC15*(1-$CG15)</f>
        <v>0.212355158302819</v>
      </c>
      <c r="AD15" s="62">
        <f>'Glad70-before-LQ'!AD15*(1-$CG15)</f>
        <v>0.00432754453824134</v>
      </c>
      <c r="AE15" s="62">
        <f>'Glad70-before-LQ'!AE15*(1-$CG15)</f>
        <v>0.0448636515646407</v>
      </c>
      <c r="AF15" s="62">
        <f>'Glad70-before-LQ'!AF15*(1-$CG15)</f>
        <v>0.541764299136852</v>
      </c>
      <c r="AG15" s="62">
        <f>'Glad70-before-LQ'!AG15*(1-$CG15)</f>
        <v>0.141218508839721</v>
      </c>
      <c r="AH15" s="62">
        <f>'Glad70-before-LQ'!AH15*(1-$CG15)</f>
        <v>0.901627479948826</v>
      </c>
      <c r="AI15" s="62">
        <f>'Glad70-before-LQ'!AI15*(1-$CG15)</f>
        <v>0.864110567757815</v>
      </c>
      <c r="AJ15" s="62">
        <f>'Glad70-before-LQ'!AJ15*(1-$CG15)</f>
        <v>2.15013316606749</v>
      </c>
      <c r="AK15" s="62">
        <f>'Glad70-before-LQ'!AK15*(1-$CG15)</f>
        <v>4.59119044841081</v>
      </c>
      <c r="AL15" s="62">
        <f>'Glad70-before-LQ'!AL15*(1-$CG15)</f>
        <v>3.45077283539347</v>
      </c>
      <c r="AM15" s="62">
        <f>'Glad70-before-LQ'!AM15*(1-$CG15)</f>
        <v>33.6490524571415</v>
      </c>
      <c r="AN15" s="62">
        <f>'Glad70-before-LQ'!AN15*(1-$CG15)</f>
        <v>0.207878695470023</v>
      </c>
      <c r="AO15" s="62">
        <f>'Glad70-before-LQ'!AO15*(1-$CG15)</f>
        <v>0.404399108656926</v>
      </c>
      <c r="AP15" s="62">
        <f>'Glad70-before-LQ'!AP15*(1-$CG15)</f>
        <v>0.11162398489189</v>
      </c>
      <c r="AQ15" s="62">
        <f>'Glad70-before-LQ'!AQ15*(1-$CG15)</f>
        <v>0.00921920731683974</v>
      </c>
      <c r="AR15" s="62">
        <f>'Glad70-before-LQ'!AR15*(1-$CG15)</f>
        <v>0.0527310632885083</v>
      </c>
      <c r="AS15" s="62">
        <f>'Glad70-before-LQ'!AS15*(1-$CG15)</f>
        <v>0.239212267104726</v>
      </c>
      <c r="AT15" s="62">
        <f>'Glad70-before-LQ'!AT15*(1-$CG15)</f>
        <v>0.00237620146805072</v>
      </c>
      <c r="AU15" s="62">
        <f>'Glad70-before-LQ'!AU15*(1-$CG15)</f>
        <v>0.00837651222116194</v>
      </c>
      <c r="AV15" s="62">
        <f>'Glad70-before-LQ'!AV15*(1-$CG15)</f>
        <v>0.000855700512652222</v>
      </c>
      <c r="AW15" s="62">
        <f>'Glad70-before-LQ'!AW15*(1-$CG15)</f>
        <v>0.00255293477432022</v>
      </c>
      <c r="AX15" s="62">
        <f>'Glad70-before-LQ'!AX15*(1-$CG15)</f>
        <v>0.017535160556867</v>
      </c>
      <c r="AY15" s="62">
        <f>'Glad70-before-LQ'!AY15*(1-$CG15)</f>
        <v>0.000385183885824049</v>
      </c>
      <c r="AZ15" s="62">
        <f>'Glad70-before-LQ'!AZ15*(1-$CG15)</f>
        <v>0.019689257941801</v>
      </c>
      <c r="BA15" s="62">
        <f>'Glad70-before-LQ'!BA15*(1-$CG15)</f>
        <v>0.00975349942328224</v>
      </c>
      <c r="BB15" s="62">
        <f>'Glad70-before-LQ'!BB15*(1-$CG15)</f>
        <v>0.021827673253688</v>
      </c>
      <c r="BC15" s="62">
        <f>'Glad70-before-LQ'!BC15*(1-$CG15)</f>
        <v>0.224894415238416</v>
      </c>
      <c r="BD15" s="62">
        <f>'Glad70-before-LQ'!BD15*(1-$CG15)</f>
        <v>0.142362175134705</v>
      </c>
      <c r="BE15" s="62">
        <f>'Glad70-before-LQ'!BE15*(1-$CG15)</f>
        <v>1.52052601984231</v>
      </c>
      <c r="BF15" s="62">
        <f>'Glad70-before-LQ'!BF15*(1-$CG15)</f>
        <v>0.008072834697195649</v>
      </c>
      <c r="BG15" s="62">
        <f>'Glad70-before-LQ'!BG15*(1-$CG15)</f>
        <v>0.52719247388684</v>
      </c>
      <c r="BH15" s="62">
        <f>'Glad70-before-LQ'!BH15*(1-$CG15)</f>
        <v>0.151121237400955</v>
      </c>
      <c r="BI15" s="62">
        <f>'Glad70-before-LQ'!BI15*(1-$CG15)</f>
        <v>0.171773954875002</v>
      </c>
      <c r="BJ15" s="62">
        <f>'Glad70-before-LQ'!BJ15*(1-$CG15)</f>
        <v>0.0103698850355271</v>
      </c>
      <c r="BK15" s="62">
        <f>'Glad70-before-LQ'!BK15*(1-$CG15)</f>
        <v>1.0312541806663</v>
      </c>
      <c r="BL15" s="62">
        <f>'Glad70-before-LQ'!BL15*(1-$CG15)</f>
        <v>2.33332932153812</v>
      </c>
      <c r="BM15" s="62">
        <f>'Glad70-before-LQ'!BM15*(1-$CG15)</f>
        <v>0.383889497329467</v>
      </c>
      <c r="BN15" s="62">
        <f>'Glad70-before-LQ'!BN15*(1-$CG15)</f>
        <v>0.0307345496337554</v>
      </c>
      <c r="BO15" s="62">
        <f>'Glad70-before-LQ'!BO15*(1-$CG15)</f>
        <v>7.31709637210329</v>
      </c>
      <c r="BP15" s="62">
        <f>'Glad70-before-LQ'!BP15*(1-$CG15)</f>
        <v>7.37981973799076</v>
      </c>
      <c r="BQ15" s="62">
        <f>'Glad70-before-LQ'!BQ15*(1-$CG15)</f>
        <v>0.0225932499215217</v>
      </c>
      <c r="BR15" s="62">
        <f>'Glad70-before-LQ'!BR15*(1-$CG15)</f>
        <v>0.554884570424263</v>
      </c>
      <c r="BS15" s="62">
        <f>'Glad70-before-LQ'!BS15*(1-$CG15)</f>
        <v>0.0356593936753782</v>
      </c>
      <c r="BT15" s="62">
        <f>'Glad70-before-LQ'!BT15*(1-$CG15)</f>
        <v>0.60510891971396</v>
      </c>
      <c r="BU15" s="62">
        <f>'Glad70-before-LQ'!BU15*(1-$CG15)</f>
        <v>0.5257035358918321</v>
      </c>
      <c r="BV15" s="4">
        <f>SUM(D15:BU15)</f>
        <v>86.8404446542278</v>
      </c>
      <c r="BW15" s="66">
        <f>'Glad-base'!BW15*'Households'!$B$3/'Households'!$B$7</f>
        <v>91.56055126217301</v>
      </c>
      <c r="BX15" s="66">
        <f>'Glad-base'!BX15*'Households'!$B$3/'Households'!$B$7</f>
        <v>0.00773149467559217</v>
      </c>
      <c r="BY15" s="66">
        <f>'Glad-base'!BY15*'Businesses'!$B$4/'Businesses'!$C$4</f>
        <v>1.11469031094661</v>
      </c>
      <c r="BZ15" s="66">
        <f>'Glad-base'!BZ15*'Households'!$B$3/'Households'!$B$7</f>
        <v>0.104183062554068</v>
      </c>
      <c r="CA15" s="66">
        <f>'Glad-base'!CA15*'Households'!$B$3/'Households'!$B$7</f>
        <v>0.451455160968074</v>
      </c>
      <c r="CB15" s="66">
        <f>'Glad-base'!CB15*'Glad-id-output'!B13/'Glad-id-output'!E13</f>
        <v>0.002111686544266</v>
      </c>
      <c r="CC15" s="62">
        <f>'Exports'!D16</f>
        <v>12.6</v>
      </c>
      <c r="CD15" s="4">
        <f>SUM(BW15:CC15)</f>
        <v>105.840722977862</v>
      </c>
      <c r="CE15" s="4">
        <f>SUM(CD15,BV15)</f>
        <v>192.681167632090</v>
      </c>
      <c r="CF15" s="67">
        <v>0.000589099632948171</v>
      </c>
      <c r="CG15" s="67">
        <f>'Glad-id-output'!I13</f>
        <v>0.09533171279296949</v>
      </c>
    </row>
    <row r="16" ht="19" customHeight="1">
      <c r="A16" t="s" s="58">
        <v>1</v>
      </c>
      <c r="B16" s="59">
        <v>12</v>
      </c>
      <c r="C16" t="s" s="135">
        <v>13</v>
      </c>
      <c r="D16" s="61">
        <f>'Glad70-before-LQ'!D16*(1-$CG16)</f>
        <v>0.0453282417616472</v>
      </c>
      <c r="E16" s="62">
        <f>'Glad70-before-LQ'!E16*(1-$CG16)</f>
        <v>0.00525182068362234</v>
      </c>
      <c r="F16" s="62">
        <f>'Glad70-before-LQ'!F16*(1-$CG16)</f>
        <v>0.00041306201896732</v>
      </c>
      <c r="G16" s="62">
        <f>'Glad70-before-LQ'!G16*(1-$CG16)</f>
        <v>0.00192380864354992</v>
      </c>
      <c r="H16" s="62">
        <f>'Glad70-before-LQ'!H16*(1-$CG16)</f>
        <v>0.00697513273765001</v>
      </c>
      <c r="I16" s="62">
        <f>'Glad70-before-LQ'!I16*(1-$CG16)</f>
        <v>0.0120466980439929</v>
      </c>
      <c r="J16" s="62">
        <f>'Glad70-before-LQ'!J16*(1-$CG16)</f>
        <v>0.427048616753998</v>
      </c>
      <c r="K16" s="136">
        <f>'Glad70-before-LQ'!K16*(1-$CG16)</f>
        <v>0.06793861209363999</v>
      </c>
      <c r="L16" s="62">
        <f>'Glad70-before-LQ'!L16*(1-$CG16)</f>
        <v>0.0166246528392008</v>
      </c>
      <c r="M16" s="62">
        <f>'Glad70-before-LQ'!M16*(1-$CG16)</f>
        <v>0.00381415440652998</v>
      </c>
      <c r="N16" s="62">
        <f>'Glad70-before-LQ'!N16*(1-$CG16)</f>
        <v>0.0611714419735778</v>
      </c>
      <c r="O16" s="62">
        <f>'Glad70-before-LQ'!O16*(1-$CG16)</f>
        <v>0.341361457516891</v>
      </c>
      <c r="P16" s="62">
        <f>'Glad70-before-LQ'!P16*(1-$CG16)</f>
        <v>0.00326125256682341</v>
      </c>
      <c r="Q16" s="62">
        <f>'Glad70-before-LQ'!Q16*(1-$CG16)</f>
        <v>0.00229582036254129</v>
      </c>
      <c r="R16" s="62">
        <f>'Glad70-before-LQ'!R16*(1-$CG16)</f>
        <v>0.0008170837969556811</v>
      </c>
      <c r="S16" s="62">
        <f>'Glad70-before-LQ'!S16*(1-$CG16)</f>
        <v>0.00136465717688509</v>
      </c>
      <c r="T16" s="62">
        <f>'Glad70-before-LQ'!T16*(1-$CG16)</f>
        <v>0.0154237366832982</v>
      </c>
      <c r="U16" s="62">
        <f>'Glad70-before-LQ'!U16*(1-$CG16)</f>
        <v>0.231673734550231</v>
      </c>
      <c r="V16" s="62">
        <f>'Glad70-before-LQ'!V16*(1-$CG16)</f>
        <v>0.00862262899385211</v>
      </c>
      <c r="W16" s="62">
        <f>'Glad70-before-LQ'!W16*(1-$CG16)</f>
        <v>0.0789016733464025</v>
      </c>
      <c r="X16" s="64">
        <f>'Glad70-before-LQ'!X16*(1-$CG16)</f>
        <v>0.009331655279766791</v>
      </c>
      <c r="Y16" s="62">
        <f>'Glad70-before-LQ'!Y16*(1-$CG16)</f>
        <v>0.0428856806461553</v>
      </c>
      <c r="Z16" s="62">
        <f>'Glad70-before-LQ'!Z16*(1-$CG16)</f>
        <v>0.0105450359315179</v>
      </c>
      <c r="AA16" s="62">
        <f>'Glad70-before-LQ'!AA16*(1-$CG16)</f>
        <v>0.0124872670152999</v>
      </c>
      <c r="AB16" s="62">
        <f>'Glad70-before-LQ'!AB16*(1-$CG16)</f>
        <v>0.000776126782307126</v>
      </c>
      <c r="AC16" s="62">
        <f>'Glad70-before-LQ'!AC16*(1-$CG16)</f>
        <v>0.025585387307622</v>
      </c>
      <c r="AD16" s="62">
        <f>'Glad70-before-LQ'!AD16*(1-$CG16)</f>
        <v>0.000225505760638523</v>
      </c>
      <c r="AE16" s="62">
        <f>'Glad70-before-LQ'!AE16*(1-$CG16)</f>
        <v>0.00908721945350865</v>
      </c>
      <c r="AF16" s="62">
        <f>'Glad70-before-LQ'!AF16*(1-$CG16)</f>
        <v>0.00851844565902546</v>
      </c>
      <c r="AG16" s="62">
        <f>'Glad70-before-LQ'!AG16*(1-$CG16)</f>
        <v>0.0175125744492861</v>
      </c>
      <c r="AH16" s="62">
        <f>'Glad70-before-LQ'!AH16*(1-$CG16)</f>
        <v>0.107357935468973</v>
      </c>
      <c r="AI16" s="62">
        <f>'Glad70-before-LQ'!AI16*(1-$CG16)</f>
        <v>0.07762962455084341</v>
      </c>
      <c r="AJ16" s="62">
        <f>'Glad70-before-LQ'!AJ16*(1-$CG16)</f>
        <v>0.0346336099218083</v>
      </c>
      <c r="AK16" s="62">
        <f>'Glad70-before-LQ'!AK16*(1-$CG16)</f>
        <v>0.0684064096159621</v>
      </c>
      <c r="AL16" s="62">
        <f>'Glad70-before-LQ'!AL16*(1-$CG16)</f>
        <v>1.01569696619274</v>
      </c>
      <c r="AM16" s="62">
        <f>'Glad70-before-LQ'!AM16*(1-$CG16)</f>
        <v>4.54683508659276</v>
      </c>
      <c r="AN16" s="62">
        <f>'Glad70-before-LQ'!AN16*(1-$CG16)</f>
        <v>0.0296082084217682</v>
      </c>
      <c r="AO16" s="62">
        <f>'Glad70-before-LQ'!AO16*(1-$CG16)</f>
        <v>0.0649520113371389</v>
      </c>
      <c r="AP16" s="62">
        <f>'Glad70-before-LQ'!AP16*(1-$CG16)</f>
        <v>0.00619521237043943</v>
      </c>
      <c r="AQ16" s="62">
        <f>'Glad70-before-LQ'!AQ16*(1-$CG16)</f>
        <v>0.0111627726884417</v>
      </c>
      <c r="AR16" s="62">
        <f>'Glad70-before-LQ'!AR16*(1-$CG16)</f>
        <v>0.00277283502450867</v>
      </c>
      <c r="AS16" s="62">
        <f>'Glad70-before-LQ'!AS16*(1-$CG16)</f>
        <v>0.024831928984908</v>
      </c>
      <c r="AT16" s="62">
        <f>'Glad70-before-LQ'!AT16*(1-$CG16)</f>
        <v>0.00039293659416759</v>
      </c>
      <c r="AU16" s="62">
        <f>'Glad70-before-LQ'!AU16*(1-$CG16)</f>
        <v>0.000311205565127862</v>
      </c>
      <c r="AV16" s="62">
        <f>'Glad70-before-LQ'!AV16*(1-$CG16)</f>
        <v>0.000104823095861434</v>
      </c>
      <c r="AW16" s="62">
        <f>'Glad70-before-LQ'!AW16*(1-$CG16)</f>
        <v>0.000231607280265405</v>
      </c>
      <c r="AX16" s="62">
        <f>'Glad70-before-LQ'!AX16*(1-$CG16)</f>
        <v>0.00176304771932483</v>
      </c>
      <c r="AY16" s="62">
        <f>'Glad70-before-LQ'!AY16*(1-$CG16)</f>
        <v>4.677970416626e-05</v>
      </c>
      <c r="AZ16" s="62">
        <f>'Glad70-before-LQ'!AZ16*(1-$CG16)</f>
        <v>0.0175251638296545</v>
      </c>
      <c r="BA16" s="62">
        <f>'Glad70-before-LQ'!BA16*(1-$CG16)</f>
        <v>0.00356836611257499</v>
      </c>
      <c r="BB16" s="62">
        <f>'Glad70-before-LQ'!BB16*(1-$CG16)</f>
        <v>0.00421553847046943</v>
      </c>
      <c r="BC16" s="62">
        <f>'Glad70-before-LQ'!BC16*(1-$CG16)</f>
        <v>0.0207266957776312</v>
      </c>
      <c r="BD16" s="62">
        <f>'Glad70-before-LQ'!BD16*(1-$CG16)</f>
        <v>0.0191177719893984</v>
      </c>
      <c r="BE16" s="62">
        <f>'Glad70-before-LQ'!BE16*(1-$CG16)</f>
        <v>0.0796318600888198</v>
      </c>
      <c r="BF16" s="62">
        <f>'Glad70-before-LQ'!BF16*(1-$CG16)</f>
        <v>0.0008703941783949159</v>
      </c>
      <c r="BG16" s="62">
        <f>'Glad70-before-LQ'!BG16*(1-$CG16)</f>
        <v>0.029653375537459</v>
      </c>
      <c r="BH16" s="62">
        <f>'Glad70-before-LQ'!BH16*(1-$CG16)</f>
        <v>0.00973290716651398</v>
      </c>
      <c r="BI16" s="62">
        <f>'Glad70-before-LQ'!BI16*(1-$CG16)</f>
        <v>0.07135395171568409</v>
      </c>
      <c r="BJ16" s="62">
        <f>'Glad70-before-LQ'!BJ16*(1-$CG16)</f>
        <v>0.00158846990203308</v>
      </c>
      <c r="BK16" s="62">
        <f>'Glad70-before-LQ'!BK16*(1-$CG16)</f>
        <v>0.0247040917737868</v>
      </c>
      <c r="BL16" s="62">
        <f>'Glad70-before-LQ'!BL16*(1-$CG16)</f>
        <v>0.0482365169141764</v>
      </c>
      <c r="BM16" s="62">
        <f>'Glad70-before-LQ'!BM16*(1-$CG16)</f>
        <v>0.0322408326534997</v>
      </c>
      <c r="BN16" s="62">
        <f>'Glad70-before-LQ'!BN16*(1-$CG16)</f>
        <v>0.00190163327859188</v>
      </c>
      <c r="BO16" s="62">
        <f>'Glad70-before-LQ'!BO16*(1-$CG16)</f>
        <v>0.141102769102037</v>
      </c>
      <c r="BP16" s="62">
        <f>'Glad70-before-LQ'!BP16*(1-$CG16)</f>
        <v>0.157157127889978</v>
      </c>
      <c r="BQ16" s="62">
        <f>'Glad70-before-LQ'!BQ16*(1-$CG16)</f>
        <v>0.000456651812127487</v>
      </c>
      <c r="BR16" s="62">
        <f>'Glad70-before-LQ'!BR16*(1-$CG16)</f>
        <v>0.0380239927794146</v>
      </c>
      <c r="BS16" s="62">
        <f>'Glad70-before-LQ'!BS16*(1-$CG16)</f>
        <v>0.0224415184011822</v>
      </c>
      <c r="BT16" s="62">
        <f>'Glad70-before-LQ'!BT16*(1-$CG16)</f>
        <v>0.0588342075881478</v>
      </c>
      <c r="BU16" s="62">
        <f>'Glad70-before-LQ'!BU16*(1-$CG16)</f>
        <v>0.0353047783910316</v>
      </c>
      <c r="BV16" s="4">
        <f>SUM(D16:BU16)</f>
        <v>8.2805348017172</v>
      </c>
      <c r="BW16" s="66">
        <f>'Glad-base'!BW16*'Households'!$B$3/'Households'!$B$7</f>
        <v>29.1450175440989</v>
      </c>
      <c r="BX16" s="66">
        <f>'Glad-base'!BX16*'Households'!$B$3/'Households'!$B$7</f>
        <v>0.000973564665293512</v>
      </c>
      <c r="BY16" s="66">
        <f>'Glad-base'!BY16*'Businesses'!$B$4/'Businesses'!$C$4</f>
        <v>0.137828024792385</v>
      </c>
      <c r="BZ16" s="66">
        <f>'Glad-base'!BZ16*'Households'!$B$3/'Households'!$B$7</f>
        <v>0.0118347368589083</v>
      </c>
      <c r="CA16" s="66">
        <f>'Glad-base'!CA16*'Households'!$B$3/'Households'!$B$7</f>
        <v>0.055988476869207</v>
      </c>
      <c r="CB16" s="66">
        <f>'Glad-base'!CB16*'Glad-id-output'!B14/'Glad-id-output'!E14</f>
        <v>0.06572856718715619</v>
      </c>
      <c r="CC16" s="62">
        <f>'Exports'!D17</f>
        <v>4.3</v>
      </c>
      <c r="CD16" s="4">
        <f>SUM(BW16:CC16)</f>
        <v>33.7173709144719</v>
      </c>
      <c r="CE16" s="4">
        <f>SUM(CD16,BV16)</f>
        <v>41.9979057161891</v>
      </c>
      <c r="CF16" s="67">
        <v>0.000956248004131119</v>
      </c>
      <c r="CG16" s="67">
        <f>'Glad-id-output'!I14</f>
        <v>0.154745912219399</v>
      </c>
    </row>
    <row r="17" ht="19" customHeight="1">
      <c r="A17" t="s" s="58">
        <v>1</v>
      </c>
      <c r="B17" s="59">
        <v>13</v>
      </c>
      <c r="C17" t="s" s="135">
        <v>14</v>
      </c>
      <c r="D17" s="61">
        <f>'Glad70-before-LQ'!D17*(1-$CG17)</f>
        <v>0.0376701623522737</v>
      </c>
      <c r="E17" s="62">
        <f>'Glad70-before-LQ'!E17*(1-$CG17)</f>
        <v>0.0092673904106016</v>
      </c>
      <c r="F17" s="62">
        <f>'Glad70-before-LQ'!F17*(1-$CG17)</f>
        <v>0.00170408081053183</v>
      </c>
      <c r="G17" s="62">
        <f>'Glad70-before-LQ'!G17*(1-$CG17)</f>
        <v>0.009052033412005519</v>
      </c>
      <c r="H17" s="62">
        <f>'Glad70-before-LQ'!H17*(1-$CG17)</f>
        <v>0.00542000561555882</v>
      </c>
      <c r="I17" s="62">
        <f>'Glad70-before-LQ'!I17*(1-$CG17)</f>
        <v>0.0163729298604183</v>
      </c>
      <c r="J17" s="62">
        <f>'Glad70-before-LQ'!J17*(1-$CG17)</f>
        <v>0.958782811732893</v>
      </c>
      <c r="K17" s="136">
        <f>'Glad70-before-LQ'!K17*(1-$CG17)</f>
        <v>0.0542099909858595</v>
      </c>
      <c r="L17" s="62">
        <f>'Glad70-before-LQ'!L17*(1-$CG17)</f>
        <v>0.0109811322551845</v>
      </c>
      <c r="M17" s="62">
        <f>'Glad70-before-LQ'!M17*(1-$CG17)</f>
        <v>0.00439855700468593</v>
      </c>
      <c r="N17" s="62">
        <f>'Glad70-before-LQ'!N17*(1-$CG17)</f>
        <v>0.0232001147892716</v>
      </c>
      <c r="O17" s="62">
        <f>'Glad70-before-LQ'!O17*(1-$CG17)</f>
        <v>0.00524686576772323</v>
      </c>
      <c r="P17" s="62">
        <f>'Glad70-before-LQ'!P17*(1-$CG17)</f>
        <v>0.15600418720386</v>
      </c>
      <c r="Q17" s="62">
        <f>'Glad70-before-LQ'!Q17*(1-$CG17)</f>
        <v>0.00580581749579161</v>
      </c>
      <c r="R17" s="62">
        <f>'Glad70-before-LQ'!R17*(1-$CG17)</f>
        <v>0.00122227942890966</v>
      </c>
      <c r="S17" s="62">
        <f>'Glad70-before-LQ'!S17*(1-$CG17)</f>
        <v>0.0116388865606245</v>
      </c>
      <c r="T17" s="62">
        <f>'Glad70-before-LQ'!T17*(1-$CG17)</f>
        <v>0.0106981702127401</v>
      </c>
      <c r="U17" s="62">
        <f>'Glad70-before-LQ'!U17*(1-$CG17)</f>
        <v>0.447873650951322</v>
      </c>
      <c r="V17" s="62">
        <f>'Glad70-before-LQ'!V17*(1-$CG17)</f>
        <v>0.0428194843225055</v>
      </c>
      <c r="W17" s="62">
        <f>'Glad70-before-LQ'!W17*(1-$CG17)</f>
        <v>0.152830659559034</v>
      </c>
      <c r="X17" s="64">
        <f>'Glad70-before-LQ'!X17*(1-$CG17)</f>
        <v>0.014048628706839</v>
      </c>
      <c r="Y17" s="62">
        <f>'Glad70-before-LQ'!Y17*(1-$CG17)</f>
        <v>0.177885428825824</v>
      </c>
      <c r="Z17" s="62">
        <f>'Glad70-before-LQ'!Z17*(1-$CG17)</f>
        <v>0.0597103689647582</v>
      </c>
      <c r="AA17" s="62">
        <f>'Glad70-before-LQ'!AA17*(1-$CG17)</f>
        <v>0.0633401510714405</v>
      </c>
      <c r="AB17" s="62">
        <f>'Glad70-before-LQ'!AB17*(1-$CG17)</f>
        <v>0.0230759982960352</v>
      </c>
      <c r="AC17" s="62">
        <f>'Glad70-before-LQ'!AC17*(1-$CG17)</f>
        <v>0.0312868305098309</v>
      </c>
      <c r="AD17" s="62">
        <f>'Glad70-before-LQ'!AD17*(1-$CG17)</f>
        <v>0.000199377456501212</v>
      </c>
      <c r="AE17" s="62">
        <f>'Glad70-before-LQ'!AE17*(1-$CG17)</f>
        <v>0.0200646202423034</v>
      </c>
      <c r="AF17" s="62">
        <f>'Glad70-before-LQ'!AF17*(1-$CG17)</f>
        <v>0.0562662040908439</v>
      </c>
      <c r="AG17" s="62">
        <f>'Glad70-before-LQ'!AG17*(1-$CG17)</f>
        <v>0.429819017363483</v>
      </c>
      <c r="AH17" s="62">
        <f>'Glad70-before-LQ'!AH17*(1-$CG17)</f>
        <v>0.342685054123354</v>
      </c>
      <c r="AI17" s="62">
        <f>'Glad70-before-LQ'!AI17*(1-$CG17)</f>
        <v>0.883405496420765</v>
      </c>
      <c r="AJ17" s="62">
        <f>'Glad70-before-LQ'!AJ17*(1-$CG17)</f>
        <v>0.222516480754947</v>
      </c>
      <c r="AK17" s="62">
        <f>'Glad70-before-LQ'!AK17*(1-$CG17)</f>
        <v>0.144992492930664</v>
      </c>
      <c r="AL17" s="62">
        <f>'Glad70-before-LQ'!AL17*(1-$CG17)</f>
        <v>0.0340056063163576</v>
      </c>
      <c r="AM17" s="62">
        <f>'Glad70-before-LQ'!AM17*(1-$CG17)</f>
        <v>0.0972905651767282</v>
      </c>
      <c r="AN17" s="62">
        <f>'Glad70-before-LQ'!AN17*(1-$CG17)</f>
        <v>0.141973754393996</v>
      </c>
      <c r="AO17" s="62">
        <f>'Glad70-before-LQ'!AO17*(1-$CG17)</f>
        <v>0.0774632410840491</v>
      </c>
      <c r="AP17" s="62">
        <f>'Glad70-before-LQ'!AP17*(1-$CG17)</f>
        <v>0.0362817120967436</v>
      </c>
      <c r="AQ17" s="62">
        <f>'Glad70-before-LQ'!AQ17*(1-$CG17)</f>
        <v>0.00281742713454601</v>
      </c>
      <c r="AR17" s="62">
        <f>'Glad70-before-LQ'!AR17*(1-$CG17)</f>
        <v>0.0074779664297807</v>
      </c>
      <c r="AS17" s="62">
        <f>'Glad70-before-LQ'!AS17*(1-$CG17)</f>
        <v>0.0162856806845168</v>
      </c>
      <c r="AT17" s="62">
        <f>'Glad70-before-LQ'!AT17*(1-$CG17)</f>
        <v>0.00167346277938707</v>
      </c>
      <c r="AU17" s="62">
        <f>'Glad70-before-LQ'!AU17*(1-$CG17)</f>
        <v>0.00176422979520653</v>
      </c>
      <c r="AV17" s="62">
        <f>'Glad70-before-LQ'!AV17*(1-$CG17)</f>
        <v>0.000290181699280574</v>
      </c>
      <c r="AW17" s="62">
        <f>'Glad70-before-LQ'!AW17*(1-$CG17)</f>
        <v>0.000180281904591226</v>
      </c>
      <c r="AX17" s="62">
        <f>'Glad70-before-LQ'!AX17*(1-$CG17)</f>
        <v>0.00233013808098729</v>
      </c>
      <c r="AY17" s="62">
        <f>'Glad70-before-LQ'!AY17*(1-$CG17)</f>
        <v>0.000130883011589637</v>
      </c>
      <c r="AZ17" s="62">
        <f>'Glad70-before-LQ'!AZ17*(1-$CG17)</f>
        <v>0.00263187657382029</v>
      </c>
      <c r="BA17" s="62">
        <f>'Glad70-before-LQ'!BA17*(1-$CG17)</f>
        <v>0.000710498598011449</v>
      </c>
      <c r="BB17" s="62">
        <f>'Glad70-before-LQ'!BB17*(1-$CG17)</f>
        <v>0.00307899076460851</v>
      </c>
      <c r="BC17" s="62">
        <f>'Glad70-before-LQ'!BC17*(1-$CG17)</f>
        <v>0.0175784271221366</v>
      </c>
      <c r="BD17" s="62">
        <f>'Glad70-before-LQ'!BD17*(1-$CG17)</f>
        <v>0.00745689433111266</v>
      </c>
      <c r="BE17" s="62">
        <f>'Glad70-before-LQ'!BE17*(1-$CG17)</f>
        <v>0.0742937258903002</v>
      </c>
      <c r="BF17" s="62">
        <f>'Glad70-before-LQ'!BF17*(1-$CG17)</f>
        <v>0.000673527379093452</v>
      </c>
      <c r="BG17" s="62">
        <f>'Glad70-before-LQ'!BG17*(1-$CG17)</f>
        <v>0.0305627695264337</v>
      </c>
      <c r="BH17" s="62">
        <f>'Glad70-before-LQ'!BH17*(1-$CG17)</f>
        <v>0.011751594186076</v>
      </c>
      <c r="BI17" s="62">
        <f>'Glad70-before-LQ'!BI17*(1-$CG17)</f>
        <v>0.0171464485728747</v>
      </c>
      <c r="BJ17" s="62">
        <f>'Glad70-before-LQ'!BJ17*(1-$CG17)</f>
        <v>0.000716282646554201</v>
      </c>
      <c r="BK17" s="62">
        <f>'Glad70-before-LQ'!BK17*(1-$CG17)</f>
        <v>0.0420189861045756</v>
      </c>
      <c r="BL17" s="62">
        <f>'Glad70-before-LQ'!BL17*(1-$CG17)</f>
        <v>0.430296973870265</v>
      </c>
      <c r="BM17" s="62">
        <f>'Glad70-before-LQ'!BM17*(1-$CG17)</f>
        <v>0.0384226623825806</v>
      </c>
      <c r="BN17" s="62">
        <f>'Glad70-before-LQ'!BN17*(1-$CG17)</f>
        <v>0.00240765987833251</v>
      </c>
      <c r="BO17" s="62">
        <f>'Glad70-before-LQ'!BO17*(1-$CG17)</f>
        <v>0.34263434045384</v>
      </c>
      <c r="BP17" s="62">
        <f>'Glad70-before-LQ'!BP17*(1-$CG17)</f>
        <v>0.145468015241897</v>
      </c>
      <c r="BQ17" s="62">
        <f>'Glad70-before-LQ'!BQ17*(1-$CG17)</f>
        <v>0.00177554007808192</v>
      </c>
      <c r="BR17" s="62">
        <f>'Glad70-before-LQ'!BR17*(1-$CG17)</f>
        <v>0.0409721201098667</v>
      </c>
      <c r="BS17" s="62">
        <f>'Glad70-before-LQ'!BS17*(1-$CG17)</f>
        <v>0.003323643447686</v>
      </c>
      <c r="BT17" s="62">
        <f>'Glad70-before-LQ'!BT17*(1-$CG17)</f>
        <v>0.156329526579018</v>
      </c>
      <c r="BU17" s="62">
        <f>'Glad70-before-LQ'!BU17*(1-$CG17)</f>
        <v>0.0718607500623205</v>
      </c>
      <c r="BV17" s="4">
        <f>SUM(D17:BU17)</f>
        <v>6.29657174487663</v>
      </c>
      <c r="BW17" s="66">
        <f>'Glad-base'!BW17*'Households'!$B$3/'Households'!$B$7</f>
        <v>4.1277729676931</v>
      </c>
      <c r="BX17" s="66">
        <f>'Glad-base'!BX17*'Households'!$B$3/'Households'!$B$7</f>
        <v>4.26923480947477e-05</v>
      </c>
      <c r="BY17" s="66">
        <f>'Glad-base'!BY17*'Businesses'!$B$4/'Businesses'!$C$4</f>
        <v>0.702448129050777</v>
      </c>
      <c r="BZ17" s="66">
        <f>'Glad-base'!BZ17*'Households'!$B$3/'Households'!$B$7</f>
        <v>0.06995126307929971</v>
      </c>
      <c r="CA17" s="66">
        <f>'Glad-base'!CA17*'Households'!$B$3/'Households'!$B$7</f>
        <v>0.678231838733265</v>
      </c>
      <c r="CB17" s="66">
        <f>'Glad-base'!CB17*'Glad-id-output'!B15/'Glad-id-output'!E15</f>
        <v>0.0163820445550065</v>
      </c>
      <c r="CC17" s="62">
        <f>'Exports'!D18</f>
        <v>1</v>
      </c>
      <c r="CD17" s="4">
        <f>SUM(BW17:CC17)</f>
        <v>6.59482893545954</v>
      </c>
      <c r="CE17" s="4">
        <f>SUM(CD17,BV17)</f>
        <v>12.8914006803362</v>
      </c>
      <c r="CF17" s="67">
        <v>0.000808937922750958</v>
      </c>
      <c r="CG17" s="67">
        <f>'Glad-id-output'!I15</f>
        <v>0.130907292087585</v>
      </c>
    </row>
    <row r="18" ht="19" customHeight="1">
      <c r="A18" t="s" s="58">
        <v>1</v>
      </c>
      <c r="B18" s="59">
        <v>14</v>
      </c>
      <c r="C18" t="s" s="135">
        <v>15</v>
      </c>
      <c r="D18" s="61">
        <f>'Glad70-before-LQ'!D18*(1-$CG18)</f>
        <v>0.0373672084907948</v>
      </c>
      <c r="E18" s="62">
        <f>'Glad70-before-LQ'!E18*(1-$CG18)</f>
        <v>0.00548033781858635</v>
      </c>
      <c r="F18" s="62">
        <f>'Glad70-before-LQ'!F18*(1-$CG18)</f>
        <v>0.000468215870264799</v>
      </c>
      <c r="G18" s="62">
        <f>'Glad70-before-LQ'!G18*(1-$CG18)</f>
        <v>0.00504718471457727</v>
      </c>
      <c r="H18" s="62">
        <f>'Glad70-before-LQ'!H18*(1-$CG18)</f>
        <v>0.00402704532588921</v>
      </c>
      <c r="I18" s="62">
        <f>'Glad70-before-LQ'!I18*(1-$CG18)</f>
        <v>0.0088305830523542</v>
      </c>
      <c r="J18" s="62">
        <f>'Glad70-before-LQ'!J18*(1-$CG18)</f>
        <v>0.210248711227359</v>
      </c>
      <c r="K18" s="136">
        <f>'Glad70-before-LQ'!K18*(1-$CG18)</f>
        <v>0.0802548868285182</v>
      </c>
      <c r="L18" s="62">
        <f>'Glad70-before-LQ'!L18*(1-$CG18)</f>
        <v>0.014079296032151</v>
      </c>
      <c r="M18" s="62">
        <f>'Glad70-before-LQ'!M18*(1-$CG18)</f>
        <v>0.00588586367384449</v>
      </c>
      <c r="N18" s="62">
        <f>'Glad70-before-LQ'!N18*(1-$CG18)</f>
        <v>0.00534187407709493</v>
      </c>
      <c r="O18" s="62">
        <f>'Glad70-before-LQ'!O18*(1-$CG18)</f>
        <v>0.00207890203651174</v>
      </c>
      <c r="P18" s="62">
        <f>'Glad70-before-LQ'!P18*(1-$CG18)</f>
        <v>0.00625953546398432</v>
      </c>
      <c r="Q18" s="62">
        <f>'Glad70-before-LQ'!Q18*(1-$CG18)</f>
        <v>0.516991722052198</v>
      </c>
      <c r="R18" s="62">
        <f>'Glad70-before-LQ'!R18*(1-$CG18)</f>
        <v>0.0491766524434625</v>
      </c>
      <c r="S18" s="62">
        <f>'Glad70-before-LQ'!S18*(1-$CG18)</f>
        <v>0.000458044597125863</v>
      </c>
      <c r="T18" s="62">
        <f>'Glad70-before-LQ'!T18*(1-$CG18)</f>
        <v>0.0524225668140105</v>
      </c>
      <c r="U18" s="62">
        <f>'Glad70-before-LQ'!U18*(1-$CG18)</f>
        <v>0.0427079272641727</v>
      </c>
      <c r="V18" s="62">
        <f>'Glad70-before-LQ'!V18*(1-$CG18)</f>
        <v>0.0143886027860896</v>
      </c>
      <c r="W18" s="62">
        <f>'Glad70-before-LQ'!W18*(1-$CG18)</f>
        <v>0.4305262331062</v>
      </c>
      <c r="X18" s="64">
        <f>'Glad70-before-LQ'!X18*(1-$CG18)</f>
        <v>0.019051168322972</v>
      </c>
      <c r="Y18" s="62">
        <f>'Glad70-before-LQ'!Y18*(1-$CG18)</f>
        <v>0.859434259829953</v>
      </c>
      <c r="Z18" s="62">
        <f>'Glad70-before-LQ'!Z18*(1-$CG18)</f>
        <v>0.0920187062623927</v>
      </c>
      <c r="AA18" s="62">
        <f>'Glad70-before-LQ'!AA18*(1-$CG18)</f>
        <v>0.0557959207740963</v>
      </c>
      <c r="AB18" s="62">
        <f>'Glad70-before-LQ'!AB18*(1-$CG18)</f>
        <v>0.241803548357895</v>
      </c>
      <c r="AC18" s="62">
        <f>'Glad70-before-LQ'!AC18*(1-$CG18)</f>
        <v>0.0265378197001088</v>
      </c>
      <c r="AD18" s="62">
        <f>'Glad70-before-LQ'!AD18*(1-$CG18)</f>
        <v>0.000151897794998068</v>
      </c>
      <c r="AE18" s="62">
        <f>'Glad70-before-LQ'!AE18*(1-$CG18)</f>
        <v>0.0464433306378378</v>
      </c>
      <c r="AF18" s="62">
        <f>'Glad70-before-LQ'!AF18*(1-$CG18)</f>
        <v>0.0670080134068816</v>
      </c>
      <c r="AG18" s="62">
        <f>'Glad70-before-LQ'!AG18*(1-$CG18)</f>
        <v>5.26509877229317</v>
      </c>
      <c r="AH18" s="62">
        <f>'Glad70-before-LQ'!AH18*(1-$CG18)</f>
        <v>5.10155555865841</v>
      </c>
      <c r="AI18" s="62">
        <f>'Glad70-before-LQ'!AI18*(1-$CG18)</f>
        <v>9.316291184735681</v>
      </c>
      <c r="AJ18" s="62">
        <f>'Glad70-before-LQ'!AJ18*(1-$CG18)</f>
        <v>0.131156362692034</v>
      </c>
      <c r="AK18" s="62">
        <f>'Glad70-before-LQ'!AK18*(1-$CG18)</f>
        <v>0.172653508504598</v>
      </c>
      <c r="AL18" s="62">
        <f>'Glad70-before-LQ'!AL18*(1-$CG18)</f>
        <v>0.0190487490399437</v>
      </c>
      <c r="AM18" s="62">
        <f>'Glad70-before-LQ'!AM18*(1-$CG18)</f>
        <v>0.0420642391346625</v>
      </c>
      <c r="AN18" s="62">
        <f>'Glad70-before-LQ'!AN18*(1-$CG18)</f>
        <v>0.06667956623918091</v>
      </c>
      <c r="AO18" s="62">
        <f>'Glad70-before-LQ'!AO18*(1-$CG18)</f>
        <v>0.0933462782369594</v>
      </c>
      <c r="AP18" s="62">
        <f>'Glad70-before-LQ'!AP18*(1-$CG18)</f>
        <v>0.0083143994704181</v>
      </c>
      <c r="AQ18" s="62">
        <f>'Glad70-before-LQ'!AQ18*(1-$CG18)</f>
        <v>0.000725919210223603</v>
      </c>
      <c r="AR18" s="62">
        <f>'Glad70-before-LQ'!AR18*(1-$CG18)</f>
        <v>0.00427179248991404</v>
      </c>
      <c r="AS18" s="62">
        <f>'Glad70-before-LQ'!AS18*(1-$CG18)</f>
        <v>0.0876096677057138</v>
      </c>
      <c r="AT18" s="62">
        <f>'Glad70-before-LQ'!AT18*(1-$CG18)</f>
        <v>0.000214767264126306</v>
      </c>
      <c r="AU18" s="62">
        <f>'Glad70-before-LQ'!AU18*(1-$CG18)</f>
        <v>0.00147261967107897</v>
      </c>
      <c r="AV18" s="62">
        <f>'Glad70-before-LQ'!AV18*(1-$CG18)</f>
        <v>0.000118732222969209</v>
      </c>
      <c r="AW18" s="62">
        <f>'Glad70-before-LQ'!AW18*(1-$CG18)</f>
        <v>5.34389239628697e-05</v>
      </c>
      <c r="AX18" s="62">
        <f>'Glad70-before-LQ'!AX18*(1-$CG18)</f>
        <v>0.00109396005444667</v>
      </c>
      <c r="AY18" s="62">
        <f>'Glad70-before-LQ'!AY18*(1-$CG18)</f>
        <v>0.000806844082221944</v>
      </c>
      <c r="AZ18" s="62">
        <f>'Glad70-before-LQ'!AZ18*(1-$CG18)</f>
        <v>0.000584177479336783</v>
      </c>
      <c r="BA18" s="62">
        <f>'Glad70-before-LQ'!BA18*(1-$CG18)</f>
        <v>0.000205400872495218</v>
      </c>
      <c r="BB18" s="62">
        <f>'Glad70-before-LQ'!BB18*(1-$CG18)</f>
        <v>0.000437905013040995</v>
      </c>
      <c r="BC18" s="62">
        <f>'Glad70-before-LQ'!BC18*(1-$CG18)</f>
        <v>0.0306992400973299</v>
      </c>
      <c r="BD18" s="62">
        <f>'Glad70-before-LQ'!BD18*(1-$CG18)</f>
        <v>0.0343891550030675</v>
      </c>
      <c r="BE18" s="62">
        <f>'Glad70-before-LQ'!BE18*(1-$CG18)</f>
        <v>0.0239027928860842</v>
      </c>
      <c r="BF18" s="62">
        <f>'Glad70-before-LQ'!BF18*(1-$CG18)</f>
        <v>0.000235054188428277</v>
      </c>
      <c r="BG18" s="62">
        <f>'Glad70-before-LQ'!BG18*(1-$CG18)</f>
        <v>0.00606438747449509</v>
      </c>
      <c r="BH18" s="62">
        <f>'Glad70-before-LQ'!BH18*(1-$CG18)</f>
        <v>0.00302945135701201</v>
      </c>
      <c r="BI18" s="62">
        <f>'Glad70-before-LQ'!BI18*(1-$CG18)</f>
        <v>0.0348024544041822</v>
      </c>
      <c r="BJ18" s="62">
        <f>'Glad70-before-LQ'!BJ18*(1-$CG18)</f>
        <v>0.00124190696158848</v>
      </c>
      <c r="BK18" s="62">
        <f>'Glad70-before-LQ'!BK18*(1-$CG18)</f>
        <v>0.0175754864827691</v>
      </c>
      <c r="BL18" s="62">
        <f>'Glad70-before-LQ'!BL18*(1-$CG18)</f>
        <v>0.476842644900209</v>
      </c>
      <c r="BM18" s="62">
        <f>'Glad70-before-LQ'!BM18*(1-$CG18)</f>
        <v>0.0964630938467079</v>
      </c>
      <c r="BN18" s="62">
        <f>'Glad70-before-LQ'!BN18*(1-$CG18)</f>
        <v>0.0171720235984359</v>
      </c>
      <c r="BO18" s="62">
        <f>'Glad70-before-LQ'!BO18*(1-$CG18)</f>
        <v>0.0781315683702604</v>
      </c>
      <c r="BP18" s="62">
        <f>'Glad70-before-LQ'!BP18*(1-$CG18)</f>
        <v>0.020666151152503</v>
      </c>
      <c r="BQ18" s="62">
        <f>'Glad70-before-LQ'!BQ18*(1-$CG18)</f>
        <v>0.00301658381013898</v>
      </c>
      <c r="BR18" s="62">
        <f>'Glad70-before-LQ'!BR18*(1-$CG18)</f>
        <v>0.00173875952163111</v>
      </c>
      <c r="BS18" s="62">
        <f>'Glad70-before-LQ'!BS18*(1-$CG18)</f>
        <v>0.000213691413436284</v>
      </c>
      <c r="BT18" s="62">
        <f>'Glad70-before-LQ'!BT18*(1-$CG18)</f>
        <v>0.279128105572285</v>
      </c>
      <c r="BU18" s="62">
        <f>'Glad70-before-LQ'!BU18*(1-$CG18)</f>
        <v>0.009113695275901069</v>
      </c>
      <c r="BV18" s="4">
        <f>SUM(D18:BU18)</f>
        <v>24.3485161490734</v>
      </c>
      <c r="BW18" s="66">
        <f>'Glad-base'!BW18*'Households'!$B$3/'Households'!$B$7</f>
        <v>0.845177728300721</v>
      </c>
      <c r="BX18" s="66">
        <f>'Glad-base'!BX18*'Households'!$B$3/'Households'!$B$7</f>
        <v>0.000294666766220391</v>
      </c>
      <c r="BY18" s="66">
        <f>'Glad-base'!BY18*'Businesses'!$B$4/'Businesses'!$C$4</f>
        <v>0.332302909620969</v>
      </c>
      <c r="BZ18" s="66">
        <f>'Glad-base'!BZ18*'Households'!$B$3/'Households'!$B$7</f>
        <v>0.0373919288774459</v>
      </c>
      <c r="CA18" s="66">
        <f>'Glad-base'!CA18*'Households'!$B$3/'Households'!$B$7</f>
        <v>0.188465221390319</v>
      </c>
      <c r="CB18" s="66">
        <f>'Glad-base'!CB18*'Glad-id-output'!B16/'Glad-id-output'!E16</f>
        <v>0.00647510191049284</v>
      </c>
      <c r="CC18" s="62">
        <f>'Exports'!D19</f>
        <v>0</v>
      </c>
      <c r="CD18" s="4">
        <f>SUM(BW18:CC18)</f>
        <v>1.41010755686617</v>
      </c>
      <c r="CE18" s="4">
        <f>SUM(CD18,BV18)</f>
        <v>25.7586237059396</v>
      </c>
      <c r="CF18" s="67">
        <v>0.000611314272948031</v>
      </c>
      <c r="CG18" s="67">
        <f>'Glad-id-output'!I16</f>
        <v>0.0989266219761024</v>
      </c>
    </row>
    <row r="19" ht="19" customHeight="1">
      <c r="A19" t="s" s="58">
        <v>1</v>
      </c>
      <c r="B19" s="59">
        <v>15</v>
      </c>
      <c r="C19" t="s" s="135">
        <v>16</v>
      </c>
      <c r="D19" s="61">
        <f>'Glad70-before-LQ'!D19*(1-$CG19)</f>
        <v>0.085478434847212</v>
      </c>
      <c r="E19" s="62">
        <f>'Glad70-before-LQ'!E19*(1-$CG19)</f>
        <v>0.00175885707818344</v>
      </c>
      <c r="F19" s="62">
        <f>'Glad70-before-LQ'!F19*(1-$CG19)</f>
        <v>0.000484662510312072</v>
      </c>
      <c r="G19" s="62">
        <f>'Glad70-before-LQ'!G19*(1-$CG19)</f>
        <v>0.00205897543082104</v>
      </c>
      <c r="H19" s="62">
        <f>'Glad70-before-LQ'!H19*(1-$CG19)</f>
        <v>0.00170534903892437</v>
      </c>
      <c r="I19" s="62">
        <f>'Glad70-before-LQ'!I19*(1-$CG19)</f>
        <v>0.0146762038238858</v>
      </c>
      <c r="J19" s="62">
        <f>'Glad70-before-LQ'!J19*(1-$CG19)</f>
        <v>0.664505331693956</v>
      </c>
      <c r="K19" s="136">
        <f>'Glad70-before-LQ'!K19*(1-$CG19)</f>
        <v>0.0855817397973548</v>
      </c>
      <c r="L19" s="62">
        <f>'Glad70-before-LQ'!L19*(1-$CG19)</f>
        <v>0.0154834369005533</v>
      </c>
      <c r="M19" s="62">
        <f>'Glad70-before-LQ'!M19*(1-$CG19)</f>
        <v>0.0289402425373104</v>
      </c>
      <c r="N19" s="62">
        <f>'Glad70-before-LQ'!N19*(1-$CG19)</f>
        <v>0.372972514733397</v>
      </c>
      <c r="O19" s="62">
        <f>'Glad70-before-LQ'!O19*(1-$CG19)</f>
        <v>0.381188806516491</v>
      </c>
      <c r="P19" s="62">
        <f>'Glad70-before-LQ'!P19*(1-$CG19)</f>
        <v>0.0042955090590614</v>
      </c>
      <c r="Q19" s="62">
        <f>'Glad70-before-LQ'!Q19*(1-$CG19)</f>
        <v>0.01006087461244</v>
      </c>
      <c r="R19" s="62">
        <f>'Glad70-before-LQ'!R19*(1-$CG19)</f>
        <v>0.0771811330142393</v>
      </c>
      <c r="S19" s="62">
        <f>'Glad70-before-LQ'!S19*(1-$CG19)</f>
        <v>0.1200435531692</v>
      </c>
      <c r="T19" s="62">
        <f>'Glad70-before-LQ'!T19*(1-$CG19)</f>
        <v>0.0713504707687577</v>
      </c>
      <c r="U19" s="62">
        <f>'Glad70-before-LQ'!U19*(1-$CG19)</f>
        <v>5.26796781637924</v>
      </c>
      <c r="V19" s="62">
        <f>'Glad70-before-LQ'!V19*(1-$CG19)</f>
        <v>0.06260458047290381</v>
      </c>
      <c r="W19" s="62">
        <f>'Glad70-before-LQ'!W19*(1-$CG19)</f>
        <v>1.28586336668858</v>
      </c>
      <c r="X19" s="64">
        <f>'Glad70-before-LQ'!X19*(1-$CG19)</f>
        <v>0.0122123742164355</v>
      </c>
      <c r="Y19" s="62">
        <f>'Glad70-before-LQ'!Y19*(1-$CG19)</f>
        <v>0.301308027779665</v>
      </c>
      <c r="Z19" s="62">
        <f>'Glad70-before-LQ'!Z19*(1-$CG19)</f>
        <v>0.0315486703747998</v>
      </c>
      <c r="AA19" s="62">
        <f>'Glad70-before-LQ'!AA19*(1-$CG19)</f>
        <v>0.140248425549346</v>
      </c>
      <c r="AB19" s="62">
        <f>'Glad70-before-LQ'!AB19*(1-$CG19)</f>
        <v>0.00283879504382043</v>
      </c>
      <c r="AC19" s="62">
        <f>'Glad70-before-LQ'!AC19*(1-$CG19)</f>
        <v>0.215566169334525</v>
      </c>
      <c r="AD19" s="62">
        <f>'Glad70-before-LQ'!AD19*(1-$CG19)</f>
        <v>0.00315664497209354</v>
      </c>
      <c r="AE19" s="62">
        <f>'Glad70-before-LQ'!AE19*(1-$CG19)</f>
        <v>0.0147693891064407</v>
      </c>
      <c r="AF19" s="62">
        <f>'Glad70-before-LQ'!AF19*(1-$CG19)</f>
        <v>0.148507514995074</v>
      </c>
      <c r="AG19" s="62">
        <f>'Glad70-before-LQ'!AG19*(1-$CG19)</f>
        <v>0.344093163151166</v>
      </c>
      <c r="AH19" s="62">
        <f>'Glad70-before-LQ'!AH19*(1-$CG19)</f>
        <v>1.67485093268917</v>
      </c>
      <c r="AI19" s="62">
        <f>'Glad70-before-LQ'!AI19*(1-$CG19)</f>
        <v>0.397120062620542</v>
      </c>
      <c r="AJ19" s="62">
        <f>'Glad70-before-LQ'!AJ19*(1-$CG19)</f>
        <v>1.59274169003675</v>
      </c>
      <c r="AK19" s="62">
        <f>'Glad70-before-LQ'!AK19*(1-$CG19)</f>
        <v>1.79788550955686</v>
      </c>
      <c r="AL19" s="62">
        <f>'Glad70-before-LQ'!AL19*(1-$CG19)</f>
        <v>0.090927424955773</v>
      </c>
      <c r="AM19" s="62">
        <f>'Glad70-before-LQ'!AM19*(1-$CG19)</f>
        <v>0.275990675575555</v>
      </c>
      <c r="AN19" s="62">
        <f>'Glad70-before-LQ'!AN19*(1-$CG19)</f>
        <v>0.128441955964352</v>
      </c>
      <c r="AO19" s="62">
        <f>'Glad70-before-LQ'!AO19*(1-$CG19)</f>
        <v>0.160470908437894</v>
      </c>
      <c r="AP19" s="62">
        <f>'Glad70-before-LQ'!AP19*(1-$CG19)</f>
        <v>0.149156605479741</v>
      </c>
      <c r="AQ19" s="62">
        <f>'Glad70-before-LQ'!AQ19*(1-$CG19)</f>
        <v>0.015324757343803</v>
      </c>
      <c r="AR19" s="62">
        <f>'Glad70-before-LQ'!AR19*(1-$CG19)</f>
        <v>0.0469462303056829</v>
      </c>
      <c r="AS19" s="62">
        <f>'Glad70-before-LQ'!AS19*(1-$CG19)</f>
        <v>0.0217403057656477</v>
      </c>
      <c r="AT19" s="62">
        <f>'Glad70-before-LQ'!AT19*(1-$CG19)</f>
        <v>0.408519602868574</v>
      </c>
      <c r="AU19" s="62">
        <f>'Glad70-before-LQ'!AU19*(1-$CG19)</f>
        <v>0.00308799559221975</v>
      </c>
      <c r="AV19" s="62">
        <f>'Glad70-before-LQ'!AV19*(1-$CG19)</f>
        <v>0.000562881791699875</v>
      </c>
      <c r="AW19" s="62">
        <f>'Glad70-before-LQ'!AW19*(1-$CG19)</f>
        <v>0.000175200955823051</v>
      </c>
      <c r="AX19" s="62">
        <f>'Glad70-before-LQ'!AX19*(1-$CG19)</f>
        <v>0.0110167702627282</v>
      </c>
      <c r="AY19" s="62">
        <f>'Glad70-before-LQ'!AY19*(1-$CG19)</f>
        <v>0.00067255437427959</v>
      </c>
      <c r="AZ19" s="62">
        <f>'Glad70-before-LQ'!AZ19*(1-$CG19)</f>
        <v>0.011077311271617</v>
      </c>
      <c r="BA19" s="62">
        <f>'Glad70-before-LQ'!BA19*(1-$CG19)</f>
        <v>0.006169380741472</v>
      </c>
      <c r="BB19" s="62">
        <f>'Glad70-before-LQ'!BB19*(1-$CG19)</f>
        <v>0.0513698555420367</v>
      </c>
      <c r="BC19" s="62">
        <f>'Glad70-before-LQ'!BC19*(1-$CG19)</f>
        <v>0.08443361157794189</v>
      </c>
      <c r="BD19" s="62">
        <f>'Glad70-before-LQ'!BD19*(1-$CG19)</f>
        <v>0.023559171878842</v>
      </c>
      <c r="BE19" s="62">
        <f>'Glad70-before-LQ'!BE19*(1-$CG19)</f>
        <v>0.290149559921704</v>
      </c>
      <c r="BF19" s="62">
        <f>'Glad70-before-LQ'!BF19*(1-$CG19)</f>
        <v>0.00277238082102407</v>
      </c>
      <c r="BG19" s="62">
        <f>'Glad70-before-LQ'!BG19*(1-$CG19)</f>
        <v>0.16940556919596</v>
      </c>
      <c r="BH19" s="62">
        <f>'Glad70-before-LQ'!BH19*(1-$CG19)</f>
        <v>0.0283663670315378</v>
      </c>
      <c r="BI19" s="62">
        <f>'Glad70-before-LQ'!BI19*(1-$CG19)</f>
        <v>0.365795941000048</v>
      </c>
      <c r="BJ19" s="62">
        <f>'Glad70-before-LQ'!BJ19*(1-$CG19)</f>
        <v>0.00130108598135564</v>
      </c>
      <c r="BK19" s="62">
        <f>'Glad70-before-LQ'!BK19*(1-$CG19)</f>
        <v>0.138964636907492</v>
      </c>
      <c r="BL19" s="62">
        <f>'Glad70-before-LQ'!BL19*(1-$CG19)</f>
        <v>0.753543389050356</v>
      </c>
      <c r="BM19" s="62">
        <f>'Glad70-before-LQ'!BM19*(1-$CG19)</f>
        <v>0.100719822673644</v>
      </c>
      <c r="BN19" s="62">
        <f>'Glad70-before-LQ'!BN19*(1-$CG19)</f>
        <v>0.012778583125746</v>
      </c>
      <c r="BO19" s="62">
        <f>'Glad70-before-LQ'!BO19*(1-$CG19)</f>
        <v>1.31355103965741</v>
      </c>
      <c r="BP19" s="62">
        <f>'Glad70-before-LQ'!BP19*(1-$CG19)</f>
        <v>0.509323460965402</v>
      </c>
      <c r="BQ19" s="62">
        <f>'Glad70-before-LQ'!BQ19*(1-$CG19)</f>
        <v>0.00559300072451872</v>
      </c>
      <c r="BR19" s="62">
        <f>'Glad70-before-LQ'!BR19*(1-$CG19)</f>
        <v>0.00364133235262756</v>
      </c>
      <c r="BS19" s="62">
        <f>'Glad70-before-LQ'!BS19*(1-$CG19)</f>
        <v>0.00101422488692737</v>
      </c>
      <c r="BT19" s="62">
        <f>'Glad70-before-LQ'!BT19*(1-$CG19)</f>
        <v>0.135118355555302</v>
      </c>
      <c r="BU19" s="62">
        <f>'Glad70-before-LQ'!BU19*(1-$CG19)</f>
        <v>0.189723812227584</v>
      </c>
      <c r="BV19" s="4">
        <f>SUM(D19:BU19)</f>
        <v>20.7424549912638</v>
      </c>
      <c r="BW19" s="66">
        <f>'Glad-base'!BW19*'Households'!$B$3/'Households'!$B$7</f>
        <v>5.85144607013388</v>
      </c>
      <c r="BX19" s="66">
        <f>'Glad-base'!BX19*'Households'!$B$3/'Households'!$B$7</f>
        <v>1.16433676622039e-05</v>
      </c>
      <c r="BY19" s="66">
        <f>'Glad-base'!BY19*'Businesses'!$B$4/'Businesses'!$C$4</f>
        <v>0.130469694344551</v>
      </c>
      <c r="BZ19" s="66">
        <f>'Glad-base'!BZ19*'Households'!$B$3/'Households'!$B$7</f>
        <v>0.00548372762100927</v>
      </c>
      <c r="CA19" s="66">
        <f>'Glad-base'!CA19*'Households'!$B$3/'Households'!$B$7</f>
        <v>0.0503647302883625</v>
      </c>
      <c r="CB19" s="66">
        <f>'Glad-base'!CB19*'Glad-id-output'!B17/'Glad-id-output'!E17</f>
        <v>0.0152497772695869</v>
      </c>
      <c r="CC19" s="62">
        <f>'Exports'!D20</f>
        <v>0.2</v>
      </c>
      <c r="CD19" s="4">
        <f>SUM(BW19:CC19)</f>
        <v>6.25302564302505</v>
      </c>
      <c r="CE19" s="4">
        <f>SUM(CD19,BV19)</f>
        <v>26.9954806342889</v>
      </c>
      <c r="CF19" s="67">
        <v>0.000178599981373646</v>
      </c>
      <c r="CG19" s="67">
        <f>'Glad-id-output'!I17</f>
        <v>0.0289021435031856</v>
      </c>
    </row>
    <row r="20" ht="19" customHeight="1">
      <c r="A20" t="s" s="58">
        <v>1</v>
      </c>
      <c r="B20" s="59">
        <v>16</v>
      </c>
      <c r="C20" t="s" s="135">
        <v>17</v>
      </c>
      <c r="D20" s="61">
        <f>'Glad70-before-LQ'!D20*(1-$CG20)</f>
        <v>0.515248549704201</v>
      </c>
      <c r="E20" s="62">
        <f>'Glad70-before-LQ'!E20*(1-$CG20)</f>
        <v>0.0207911508656633</v>
      </c>
      <c r="F20" s="62">
        <f>'Glad70-before-LQ'!F20*(1-$CG20)</f>
        <v>0.000853658496010518</v>
      </c>
      <c r="G20" s="62">
        <f>'Glad70-before-LQ'!G20*(1-$CG20)</f>
        <v>0.0263348340749178</v>
      </c>
      <c r="H20" s="62">
        <f>'Glad70-before-LQ'!H20*(1-$CG20)</f>
        <v>0.0393643675979395</v>
      </c>
      <c r="I20" s="62">
        <f>'Glad70-before-LQ'!I20*(1-$CG20)</f>
        <v>0.0468658029579844</v>
      </c>
      <c r="J20" s="62">
        <f>'Glad70-before-LQ'!J20*(1-$CG20)</f>
        <v>1.17325724817029</v>
      </c>
      <c r="K20" s="136">
        <f>'Glad70-before-LQ'!K20*(1-$CG20)</f>
        <v>0.148677768129829</v>
      </c>
      <c r="L20" s="62">
        <f>'Glad70-before-LQ'!L20*(1-$CG20)</f>
        <v>0.0251311977420994</v>
      </c>
      <c r="M20" s="62">
        <f>'Glad70-before-LQ'!M20*(1-$CG20)</f>
        <v>0.0263895505860136</v>
      </c>
      <c r="N20" s="62">
        <f>'Glad70-before-LQ'!N20*(1-$CG20)</f>
        <v>0.09383977984155741</v>
      </c>
      <c r="O20" s="62">
        <f>'Glad70-before-LQ'!O20*(1-$CG20)</f>
        <v>0.0358174530686927</v>
      </c>
      <c r="P20" s="62">
        <f>'Glad70-before-LQ'!P20*(1-$CG20)</f>
        <v>0.00398794446493005</v>
      </c>
      <c r="Q20" s="62">
        <f>'Glad70-before-LQ'!Q20*(1-$CG20)</f>
        <v>0.00945111615995918</v>
      </c>
      <c r="R20" s="62">
        <f>'Glad70-before-LQ'!R20*(1-$CG20)</f>
        <v>0.0191383132406251</v>
      </c>
      <c r="S20" s="62">
        <f>'Glad70-before-LQ'!S20*(1-$CG20)</f>
        <v>0.0876098924643758</v>
      </c>
      <c r="T20" s="62">
        <f>'Glad70-before-LQ'!T20*(1-$CG20)</f>
        <v>0.0794179999860346</v>
      </c>
      <c r="U20" s="62">
        <f>'Glad70-before-LQ'!U20*(1-$CG20)</f>
        <v>0.613514907357292</v>
      </c>
      <c r="V20" s="62">
        <f>'Glad70-before-LQ'!V20*(1-$CG20)</f>
        <v>0.0203856325970232</v>
      </c>
      <c r="W20" s="62">
        <f>'Glad70-before-LQ'!W20*(1-$CG20)</f>
        <v>0.518437335255489</v>
      </c>
      <c r="X20" s="64">
        <f>'Glad70-before-LQ'!X20*(1-$CG20)</f>
        <v>0.0146145782991408</v>
      </c>
      <c r="Y20" s="62">
        <f>'Glad70-before-LQ'!Y20*(1-$CG20)</f>
        <v>0.528627689125415</v>
      </c>
      <c r="Z20" s="62">
        <f>'Glad70-before-LQ'!Z20*(1-$CG20)</f>
        <v>0.059195352429385</v>
      </c>
      <c r="AA20" s="62">
        <f>'Glad70-before-LQ'!AA20*(1-$CG20)</f>
        <v>0.105126823970501</v>
      </c>
      <c r="AB20" s="62">
        <f>'Glad70-before-LQ'!AB20*(1-$CG20)</f>
        <v>0.00641554303983204</v>
      </c>
      <c r="AC20" s="62">
        <f>'Glad70-before-LQ'!AC20*(1-$CG20)</f>
        <v>0.300909109413025</v>
      </c>
      <c r="AD20" s="62">
        <f>'Glad70-before-LQ'!AD20*(1-$CG20)</f>
        <v>0.00611349105445863</v>
      </c>
      <c r="AE20" s="62">
        <f>'Glad70-before-LQ'!AE20*(1-$CG20)</f>
        <v>0.0149238305266588</v>
      </c>
      <c r="AF20" s="62">
        <f>'Glad70-before-LQ'!AF20*(1-$CG20)</f>
        <v>0.167733015031831</v>
      </c>
      <c r="AG20" s="62">
        <f>'Glad70-before-LQ'!AG20*(1-$CG20)</f>
        <v>0.212165013570723</v>
      </c>
      <c r="AH20" s="62">
        <f>'Glad70-before-LQ'!AH20*(1-$CG20)</f>
        <v>1.00062649952174</v>
      </c>
      <c r="AI20" s="62">
        <f>'Glad70-before-LQ'!AI20*(1-$CG20)</f>
        <v>0.799304508460507</v>
      </c>
      <c r="AJ20" s="62">
        <f>'Glad70-before-LQ'!AJ20*(1-$CG20)</f>
        <v>0.547213009601787</v>
      </c>
      <c r="AK20" s="62">
        <f>'Glad70-before-LQ'!AK20*(1-$CG20)</f>
        <v>2.86890104944907</v>
      </c>
      <c r="AL20" s="62">
        <f>'Glad70-before-LQ'!AL20*(1-$CG20)</f>
        <v>0.0958017930274974</v>
      </c>
      <c r="AM20" s="62">
        <f>'Glad70-before-LQ'!AM20*(1-$CG20)</f>
        <v>0.249185916071585</v>
      </c>
      <c r="AN20" s="62">
        <f>'Glad70-before-LQ'!AN20*(1-$CG20)</f>
        <v>0.357953505616749</v>
      </c>
      <c r="AO20" s="62">
        <f>'Glad70-before-LQ'!AO20*(1-$CG20)</f>
        <v>0.09419363312559691</v>
      </c>
      <c r="AP20" s="62">
        <f>'Glad70-before-LQ'!AP20*(1-$CG20)</f>
        <v>1.43901383420786</v>
      </c>
      <c r="AQ20" s="62">
        <f>'Glad70-before-LQ'!AQ20*(1-$CG20)</f>
        <v>0.172854607584076</v>
      </c>
      <c r="AR20" s="62">
        <f>'Glad70-before-LQ'!AR20*(1-$CG20)</f>
        <v>0.0743159833924779</v>
      </c>
      <c r="AS20" s="62">
        <f>'Glad70-before-LQ'!AS20*(1-$CG20)</f>
        <v>0.695857133148516</v>
      </c>
      <c r="AT20" s="62">
        <f>'Glad70-before-LQ'!AT20*(1-$CG20)</f>
        <v>0.270270372981474</v>
      </c>
      <c r="AU20" s="62">
        <f>'Glad70-before-LQ'!AU20*(1-$CG20)</f>
        <v>0.0520379367711886</v>
      </c>
      <c r="AV20" s="62">
        <f>'Glad70-before-LQ'!AV20*(1-$CG20)</f>
        <v>0.0114702685284864</v>
      </c>
      <c r="AW20" s="62">
        <f>'Glad70-before-LQ'!AW20*(1-$CG20)</f>
        <v>0.00052232879939949</v>
      </c>
      <c r="AX20" s="62">
        <f>'Glad70-before-LQ'!AX20*(1-$CG20)</f>
        <v>0.0360675607547959</v>
      </c>
      <c r="AY20" s="62">
        <f>'Glad70-before-LQ'!AY20*(1-$CG20)</f>
        <v>0.00184279072544388</v>
      </c>
      <c r="AZ20" s="62">
        <f>'Glad70-before-LQ'!AZ20*(1-$CG20)</f>
        <v>0.0308512000595819</v>
      </c>
      <c r="BA20" s="62">
        <f>'Glad70-before-LQ'!BA20*(1-$CG20)</f>
        <v>0.040619780556413</v>
      </c>
      <c r="BB20" s="62">
        <f>'Glad70-before-LQ'!BB20*(1-$CG20)</f>
        <v>0.119020230835006</v>
      </c>
      <c r="BC20" s="62">
        <f>'Glad70-before-LQ'!BC20*(1-$CG20)</f>
        <v>0.230375500165078</v>
      </c>
      <c r="BD20" s="62">
        <f>'Glad70-before-LQ'!BD20*(1-$CG20)</f>
        <v>0.25565700978711</v>
      </c>
      <c r="BE20" s="62">
        <f>'Glad70-before-LQ'!BE20*(1-$CG20)</f>
        <v>2.37919001869007</v>
      </c>
      <c r="BF20" s="62">
        <f>'Glad70-before-LQ'!BF20*(1-$CG20)</f>
        <v>0.0113373974347282</v>
      </c>
      <c r="BG20" s="62">
        <f>'Glad70-before-LQ'!BG20*(1-$CG20)</f>
        <v>0.740020233821278</v>
      </c>
      <c r="BH20" s="62">
        <f>'Glad70-before-LQ'!BH20*(1-$CG20)</f>
        <v>0.149674433021046</v>
      </c>
      <c r="BI20" s="62">
        <f>'Glad70-before-LQ'!BI20*(1-$CG20)</f>
        <v>0.581631188221758</v>
      </c>
      <c r="BJ20" s="62">
        <f>'Glad70-before-LQ'!BJ20*(1-$CG20)</f>
        <v>0.00434414473093744</v>
      </c>
      <c r="BK20" s="62">
        <f>'Glad70-before-LQ'!BK20*(1-$CG20)</f>
        <v>0.171578594570735</v>
      </c>
      <c r="BL20" s="62">
        <f>'Glad70-before-LQ'!BL20*(1-$CG20)</f>
        <v>1.07882108969677</v>
      </c>
      <c r="BM20" s="62">
        <f>'Glad70-before-LQ'!BM20*(1-$CG20)</f>
        <v>0.123822577408254</v>
      </c>
      <c r="BN20" s="62">
        <f>'Glad70-before-LQ'!BN20*(1-$CG20)</f>
        <v>0.0150291392780612</v>
      </c>
      <c r="BO20" s="62">
        <f>'Glad70-before-LQ'!BO20*(1-$CG20)</f>
        <v>0.5982486625549031</v>
      </c>
      <c r="BP20" s="62">
        <f>'Glad70-before-LQ'!BP20*(1-$CG20)</f>
        <v>0.178655374337515</v>
      </c>
      <c r="BQ20" s="62">
        <f>'Glad70-before-LQ'!BQ20*(1-$CG20)</f>
        <v>0.032154428098824</v>
      </c>
      <c r="BR20" s="62">
        <f>'Glad70-before-LQ'!BR20*(1-$CG20)</f>
        <v>0.136343218992981</v>
      </c>
      <c r="BS20" s="62">
        <f>'Glad70-before-LQ'!BS20*(1-$CG20)</f>
        <v>0.0437014702122563</v>
      </c>
      <c r="BT20" s="62">
        <f>'Glad70-before-LQ'!BT20*(1-$CG20)</f>
        <v>0.434439382016459</v>
      </c>
      <c r="BU20" s="62">
        <f>'Glad70-before-LQ'!BU20*(1-$CG20)</f>
        <v>0.379700401943362</v>
      </c>
      <c r="BV20" s="4">
        <f>SUM(D20:BU20)</f>
        <v>21.4229871574233</v>
      </c>
      <c r="BW20" s="66">
        <f>'Glad-base'!BW20*'Households'!$B$3/'Households'!$B$7</f>
        <v>0.7656869645314111</v>
      </c>
      <c r="BX20" s="66">
        <f>'Glad-base'!BX20*'Households'!$B$3/'Households'!$B$7</f>
        <v>1.4927394438723e-05</v>
      </c>
      <c r="BY20" s="66">
        <f>'Glad-base'!BY20*'Businesses'!$B$4/'Businesses'!$C$4</f>
        <v>0.093374821325981</v>
      </c>
      <c r="BZ20" s="66">
        <f>'Glad-base'!BZ20*'Households'!$B$3/'Households'!$B$7</f>
        <v>0.00434924564366632</v>
      </c>
      <c r="CA20" s="66">
        <f>'Glad-base'!CA20*'Households'!$B$3/'Households'!$B$7</f>
        <v>0.0389204940679712</v>
      </c>
      <c r="CB20" s="66">
        <f>'Glad-base'!CB20*'Glad-id-output'!B18/'Glad-id-output'!E18</f>
        <v>0.017970662429936</v>
      </c>
      <c r="CC20" s="62">
        <f>'Exports'!D21</f>
        <v>0.1</v>
      </c>
      <c r="CD20" s="4">
        <f>SUM(BW20:CC20)</f>
        <v>1.0203171153934</v>
      </c>
      <c r="CE20" s="4">
        <f>SUM(CD20,BV20)</f>
        <v>22.4433042728167</v>
      </c>
      <c r="CF20" s="67">
        <v>0.000422553767924625</v>
      </c>
      <c r="CG20" s="67">
        <f>'Glad-id-output'!I18</f>
        <v>0.06838024026900311</v>
      </c>
    </row>
    <row r="21" ht="19" customHeight="1">
      <c r="A21" t="s" s="58">
        <v>1</v>
      </c>
      <c r="B21" s="59">
        <v>17</v>
      </c>
      <c r="C21" t="s" s="135">
        <v>18</v>
      </c>
      <c r="D21" s="61">
        <f>'Glad70-before-LQ'!D21*(1-$CG21)</f>
        <v>0.0295070510272578</v>
      </c>
      <c r="E21" s="62">
        <f>'Glad70-before-LQ'!E21*(1-$CG21)</f>
        <v>0.00771377313774261</v>
      </c>
      <c r="F21" s="62">
        <f>'Glad70-before-LQ'!F21*(1-$CG21)</f>
        <v>0.00965066999504726</v>
      </c>
      <c r="G21" s="62">
        <f>'Glad70-before-LQ'!G21*(1-$CG21)</f>
        <v>0.00401936973098746</v>
      </c>
      <c r="H21" s="62">
        <f>'Glad70-before-LQ'!H21*(1-$CG21)</f>
        <v>0.000852326944587137</v>
      </c>
      <c r="I21" s="62">
        <f>'Glad70-before-LQ'!I21*(1-$CG21)</f>
        <v>0.0241878284033895</v>
      </c>
      <c r="J21" s="62">
        <f>'Glad70-before-LQ'!J21*(1-$CG21)</f>
        <v>0.0858813659350791</v>
      </c>
      <c r="K21" s="136">
        <f>'Glad70-before-LQ'!K21*(1-$CG21)</f>
        <v>0.0699950385399732</v>
      </c>
      <c r="L21" s="62">
        <f>'Glad70-before-LQ'!L21*(1-$CG21)</f>
        <v>0.0137574763964213</v>
      </c>
      <c r="M21" s="62">
        <f>'Glad70-before-LQ'!M21*(1-$CG21)</f>
        <v>0.0036235135893727</v>
      </c>
      <c r="N21" s="62">
        <f>'Glad70-before-LQ'!N21*(1-$CG21)</f>
        <v>0.000853547536933403</v>
      </c>
      <c r="O21" s="62">
        <f>'Glad70-before-LQ'!O21*(1-$CG21)</f>
        <v>0.000397830273158451</v>
      </c>
      <c r="P21" s="62">
        <f>'Glad70-before-LQ'!P21*(1-$CG21)</f>
        <v>0.000106580028254049</v>
      </c>
      <c r="Q21" s="62">
        <f>'Glad70-before-LQ'!Q21*(1-$CG21)</f>
        <v>0.000157567266126936</v>
      </c>
      <c r="R21" s="62">
        <f>'Glad70-before-LQ'!R21*(1-$CG21)</f>
        <v>3.17604310426388e-05</v>
      </c>
      <c r="S21" s="62">
        <f>'Glad70-before-LQ'!S21*(1-$CG21)</f>
        <v>3.35274390115351e-05</v>
      </c>
      <c r="T21" s="62">
        <f>'Glad70-before-LQ'!T21*(1-$CG21)</f>
        <v>0.0125620863121684</v>
      </c>
      <c r="U21" s="62">
        <f>'Glad70-before-LQ'!U21*(1-$CG21)</f>
        <v>0.0507474059760029</v>
      </c>
      <c r="V21" s="62">
        <f>'Glad70-before-LQ'!V21*(1-$CG21)</f>
        <v>0.0006013700436804359</v>
      </c>
      <c r="W21" s="62">
        <f>'Glad70-before-LQ'!W21*(1-$CG21)</f>
        <v>0.0124351922519407</v>
      </c>
      <c r="X21" s="64">
        <f>'Glad70-before-LQ'!X21*(1-$CG21)</f>
        <v>2.84646600236261</v>
      </c>
      <c r="Y21" s="62">
        <f>'Glad70-before-LQ'!Y21*(1-$CG21)</f>
        <v>0.00846566777903851</v>
      </c>
      <c r="Z21" s="62">
        <f>'Glad70-before-LQ'!Z21*(1-$CG21)</f>
        <v>0.00170434657105075</v>
      </c>
      <c r="AA21" s="62">
        <f>'Glad70-before-LQ'!AA21*(1-$CG21)</f>
        <v>0.000891917453921023</v>
      </c>
      <c r="AB21" s="62">
        <f>'Glad70-before-LQ'!AB21*(1-$CG21)</f>
        <v>4.40910480762452e-05</v>
      </c>
      <c r="AC21" s="62">
        <f>'Glad70-before-LQ'!AC21*(1-$CG21)</f>
        <v>0.0221367104581055</v>
      </c>
      <c r="AD21" s="62">
        <f>'Glad70-before-LQ'!AD21*(1-$CG21)</f>
        <v>2.24294165824558e-05</v>
      </c>
      <c r="AE21" s="62">
        <f>'Glad70-before-LQ'!AE21*(1-$CG21)</f>
        <v>0.00337888505606957</v>
      </c>
      <c r="AF21" s="62">
        <f>'Glad70-before-LQ'!AF21*(1-$CG21)</f>
        <v>0.008774327855303901</v>
      </c>
      <c r="AG21" s="62">
        <f>'Glad70-before-LQ'!AG21*(1-$CG21)</f>
        <v>0.00585709447243623</v>
      </c>
      <c r="AH21" s="62">
        <f>'Glad70-before-LQ'!AH21*(1-$CG21)</f>
        <v>0.08388828274758441</v>
      </c>
      <c r="AI21" s="62">
        <f>'Glad70-before-LQ'!AI21*(1-$CG21)</f>
        <v>0.0674214492911456</v>
      </c>
      <c r="AJ21" s="62">
        <f>'Glad70-before-LQ'!AJ21*(1-$CG21)</f>
        <v>0.0122950161462859</v>
      </c>
      <c r="AK21" s="62">
        <f>'Glad70-before-LQ'!AK21*(1-$CG21)</f>
        <v>0.009844263834286399</v>
      </c>
      <c r="AL21" s="62">
        <f>'Glad70-before-LQ'!AL21*(1-$CG21)</f>
        <v>0.00183331783033169</v>
      </c>
      <c r="AM21" s="62">
        <f>'Glad70-before-LQ'!AM21*(1-$CG21)</f>
        <v>0.00321967559162443</v>
      </c>
      <c r="AN21" s="62">
        <f>'Glad70-before-LQ'!AN21*(1-$CG21)</f>
        <v>0.176734076313803</v>
      </c>
      <c r="AO21" s="62">
        <f>'Glad70-before-LQ'!AO21*(1-$CG21)</f>
        <v>0.0804208796615081</v>
      </c>
      <c r="AP21" s="62">
        <f>'Glad70-before-LQ'!AP21*(1-$CG21)</f>
        <v>0.138815949677251</v>
      </c>
      <c r="AQ21" s="62">
        <f>'Glad70-before-LQ'!AQ21*(1-$CG21)</f>
        <v>0.0151287842223823</v>
      </c>
      <c r="AR21" s="62">
        <f>'Glad70-before-LQ'!AR21*(1-$CG21)</f>
        <v>0.00504330352759384</v>
      </c>
      <c r="AS21" s="62">
        <f>'Glad70-before-LQ'!AS21*(1-$CG21)</f>
        <v>0.0157380489659857</v>
      </c>
      <c r="AT21" s="62">
        <f>'Glad70-before-LQ'!AT21*(1-$CG21)</f>
        <v>0.000165551140885766</v>
      </c>
      <c r="AU21" s="62">
        <f>'Glad70-before-LQ'!AU21*(1-$CG21)</f>
        <v>0.000215236685754556</v>
      </c>
      <c r="AV21" s="62">
        <f>'Glad70-before-LQ'!AV21*(1-$CG21)</f>
        <v>2.04810801930339e-05</v>
      </c>
      <c r="AW21" s="62">
        <f>'Glad70-before-LQ'!AW21*(1-$CG21)</f>
        <v>3.31630720028372e-06</v>
      </c>
      <c r="AX21" s="62">
        <f>'Glad70-before-LQ'!AX21*(1-$CG21)</f>
        <v>0.00186161639480118</v>
      </c>
      <c r="AY21" s="62">
        <f>'Glad70-before-LQ'!AY21*(1-$CG21)</f>
        <v>9.70949647380858e-06</v>
      </c>
      <c r="AZ21" s="62">
        <f>'Glad70-before-LQ'!AZ21*(1-$CG21)</f>
        <v>0.000907147708235674</v>
      </c>
      <c r="BA21" s="62">
        <f>'Glad70-before-LQ'!BA21*(1-$CG21)</f>
        <v>0.000200900113690269</v>
      </c>
      <c r="BB21" s="62">
        <f>'Glad70-before-LQ'!BB21*(1-$CG21)</f>
        <v>0.00129664839841724</v>
      </c>
      <c r="BC21" s="62">
        <f>'Glad70-before-LQ'!BC21*(1-$CG21)</f>
        <v>0.00430515395966914</v>
      </c>
      <c r="BD21" s="62">
        <f>'Glad70-before-LQ'!BD21*(1-$CG21)</f>
        <v>0.000611663804210893</v>
      </c>
      <c r="BE21" s="62">
        <f>'Glad70-before-LQ'!BE21*(1-$CG21)</f>
        <v>0.0151670551320804</v>
      </c>
      <c r="BF21" s="62">
        <f>'Glad70-before-LQ'!BF21*(1-$CG21)</f>
        <v>9.89197643542326e-06</v>
      </c>
      <c r="BG21" s="62">
        <f>'Glad70-before-LQ'!BG21*(1-$CG21)</f>
        <v>0.00247944095140944</v>
      </c>
      <c r="BH21" s="62">
        <f>'Glad70-before-LQ'!BH21*(1-$CG21)</f>
        <v>0.000350819508846434</v>
      </c>
      <c r="BI21" s="62">
        <f>'Glad70-before-LQ'!BI21*(1-$CG21)</f>
        <v>0.0013435267052435</v>
      </c>
      <c r="BJ21" s="62">
        <f>'Glad70-before-LQ'!BJ21*(1-$CG21)</f>
        <v>0.000198767967232626</v>
      </c>
      <c r="BK21" s="62">
        <f>'Glad70-before-LQ'!BK21*(1-$CG21)</f>
        <v>0.00610666388675047</v>
      </c>
      <c r="BL21" s="62">
        <f>'Glad70-before-LQ'!BL21*(1-$CG21)</f>
        <v>0.00379390599146043</v>
      </c>
      <c r="BM21" s="62">
        <f>'Glad70-before-LQ'!BM21*(1-$CG21)</f>
        <v>0.000438017369741509</v>
      </c>
      <c r="BN21" s="62">
        <f>'Glad70-before-LQ'!BN21*(1-$CG21)</f>
        <v>6.14300981675442e-05</v>
      </c>
      <c r="BO21" s="62">
        <f>'Glad70-before-LQ'!BO21*(1-$CG21)</f>
        <v>0.0103953608546574</v>
      </c>
      <c r="BP21" s="62">
        <f>'Glad70-before-LQ'!BP21*(1-$CG21)</f>
        <v>0.00286370342398</v>
      </c>
      <c r="BQ21" s="62">
        <f>'Glad70-before-LQ'!BQ21*(1-$CG21)</f>
        <v>3.10369695881539e-05</v>
      </c>
      <c r="BR21" s="62">
        <f>'Glad70-before-LQ'!BR21*(1-$CG21)</f>
        <v>0.000420531670287793</v>
      </c>
      <c r="BS21" s="62">
        <f>'Glad70-before-LQ'!BS21*(1-$CG21)</f>
        <v>1.9352539734519e-05</v>
      </c>
      <c r="BT21" s="62">
        <f>'Glad70-before-LQ'!BT21*(1-$CG21)</f>
        <v>0.00418634104503786</v>
      </c>
      <c r="BU21" s="62">
        <f>'Glad70-before-LQ'!BU21*(1-$CG21)</f>
        <v>0.00140200109678104</v>
      </c>
      <c r="BV21" s="4">
        <f>SUM(D21:BU21)</f>
        <v>3.89410507381812</v>
      </c>
      <c r="BW21" s="66">
        <f>'Glad-base'!BW21*'Households'!$B$3/'Households'!$B$7</f>
        <v>14.8742985923481</v>
      </c>
      <c r="BX21" s="66">
        <f>'Glad-base'!BX21*'Households'!$B$3/'Households'!$B$7</f>
        <v>0.00479647038105046</v>
      </c>
      <c r="BY21" s="66">
        <f>'Glad-base'!BY21*'Businesses'!$B$4/'Businesses'!$C$4</f>
        <v>0.327605499524271</v>
      </c>
      <c r="BZ21" s="66">
        <f>'Glad-base'!BZ21*'Households'!$B$3/'Households'!$B$7</f>
        <v>0.0151083144593203</v>
      </c>
      <c r="CA21" s="66">
        <f>'Glad-base'!CA21*'Households'!$B$3/'Households'!$B$7</f>
        <v>0.121255225025747</v>
      </c>
      <c r="CB21" s="66">
        <f>'Glad-base'!CB21*'Glad-id-output'!B19/'Glad-id-output'!E19</f>
        <v>-0.810893809636741</v>
      </c>
      <c r="CC21" s="62">
        <f>'Exports'!D22</f>
        <v>58.2</v>
      </c>
      <c r="CD21" s="4">
        <f>SUM(BW21:CC21)</f>
        <v>72.7321702921017</v>
      </c>
      <c r="CE21" s="4">
        <f>SUM(CD21,BV21)</f>
        <v>76.6262753659198</v>
      </c>
      <c r="CF21" s="67">
        <v>0.00606772051035943</v>
      </c>
      <c r="CG21" s="67">
        <f>'Glad-id-output'!I19</f>
        <v>0.981915717901127</v>
      </c>
    </row>
    <row r="22" ht="19" customHeight="1">
      <c r="A22" t="s" s="58">
        <v>1</v>
      </c>
      <c r="B22" s="59">
        <v>18</v>
      </c>
      <c r="C22" t="s" s="135">
        <v>19</v>
      </c>
      <c r="D22" s="61">
        <f>'Glad70-before-LQ'!D22*(1-$CG22)</f>
        <v>0</v>
      </c>
      <c r="E22" s="62">
        <f>'Glad70-before-LQ'!E22*(1-$CG22)</f>
        <v>0</v>
      </c>
      <c r="F22" s="62">
        <f>'Glad70-before-LQ'!F22*(1-$CG22)</f>
        <v>0</v>
      </c>
      <c r="G22" s="62">
        <f>'Glad70-before-LQ'!G22*(1-$CG22)</f>
        <v>0</v>
      </c>
      <c r="H22" s="62">
        <f>'Glad70-before-LQ'!H22*(1-$CG22)</f>
        <v>0</v>
      </c>
      <c r="I22" s="62">
        <f>'Glad70-before-LQ'!I22*(1-$CG22)</f>
        <v>0</v>
      </c>
      <c r="J22" s="62">
        <f>'Glad70-before-LQ'!J22*(1-$CG22)</f>
        <v>0</v>
      </c>
      <c r="K22" s="136">
        <f>'Glad70-before-LQ'!K22*(1-$CG22)</f>
        <v>0</v>
      </c>
      <c r="L22" s="62">
        <f>'Glad70-before-LQ'!L22*(1-$CG22)</f>
        <v>0</v>
      </c>
      <c r="M22" s="62">
        <f>'Glad70-before-LQ'!M22*(1-$CG22)</f>
        <v>0</v>
      </c>
      <c r="N22" s="62">
        <f>'Glad70-before-LQ'!N22*(1-$CG22)</f>
        <v>0</v>
      </c>
      <c r="O22" s="62">
        <f>'Glad70-before-LQ'!O22*(1-$CG22)</f>
        <v>0</v>
      </c>
      <c r="P22" s="62">
        <f>'Glad70-before-LQ'!P22*(1-$CG22)</f>
        <v>0</v>
      </c>
      <c r="Q22" s="62">
        <f>'Glad70-before-LQ'!Q22*(1-$CG22)</f>
        <v>0</v>
      </c>
      <c r="R22" s="62">
        <f>'Glad70-before-LQ'!R22*(1-$CG22)</f>
        <v>0</v>
      </c>
      <c r="S22" s="62">
        <f>'Glad70-before-LQ'!S22*(1-$CG22)</f>
        <v>0</v>
      </c>
      <c r="T22" s="62">
        <f>'Glad70-before-LQ'!T22*(1-$CG22)</f>
        <v>0</v>
      </c>
      <c r="U22" s="62">
        <f>'Glad70-before-LQ'!U22*(1-$CG22)</f>
        <v>0</v>
      </c>
      <c r="V22" s="62">
        <f>'Glad70-before-LQ'!V22*(1-$CG22)</f>
        <v>0</v>
      </c>
      <c r="W22" s="62">
        <f>'Glad70-before-LQ'!W22*(1-$CG22)</f>
        <v>0</v>
      </c>
      <c r="X22" s="64">
        <f>'Glad70-before-LQ'!X22*(1-$CG22)</f>
        <v>0</v>
      </c>
      <c r="Y22" s="62">
        <f>'Glad70-before-LQ'!Y22*(1-$CG22)</f>
        <v>0</v>
      </c>
      <c r="Z22" s="62">
        <f>'Glad70-before-LQ'!Z22*(1-$CG22)</f>
        <v>0</v>
      </c>
      <c r="AA22" s="62">
        <f>'Glad70-before-LQ'!AA22*(1-$CG22)</f>
        <v>0</v>
      </c>
      <c r="AB22" s="62">
        <f>'Glad70-before-LQ'!AB22*(1-$CG22)</f>
        <v>0</v>
      </c>
      <c r="AC22" s="62">
        <f>'Glad70-before-LQ'!AC22*(1-$CG22)</f>
        <v>0</v>
      </c>
      <c r="AD22" s="62">
        <f>'Glad70-before-LQ'!AD22*(1-$CG22)</f>
        <v>0</v>
      </c>
      <c r="AE22" s="62">
        <f>'Glad70-before-LQ'!AE22*(1-$CG22)</f>
        <v>0</v>
      </c>
      <c r="AF22" s="62">
        <f>'Glad70-before-LQ'!AF22*(1-$CG22)</f>
        <v>0</v>
      </c>
      <c r="AG22" s="62">
        <f>'Glad70-before-LQ'!AG22*(1-$CG22)</f>
        <v>0</v>
      </c>
      <c r="AH22" s="62">
        <f>'Glad70-before-LQ'!AH22*(1-$CG22)</f>
        <v>0</v>
      </c>
      <c r="AI22" s="62">
        <f>'Glad70-before-LQ'!AI22*(1-$CG22)</f>
        <v>0</v>
      </c>
      <c r="AJ22" s="62">
        <f>'Glad70-before-LQ'!AJ22*(1-$CG22)</f>
        <v>0</v>
      </c>
      <c r="AK22" s="62">
        <f>'Glad70-before-LQ'!AK22*(1-$CG22)</f>
        <v>0</v>
      </c>
      <c r="AL22" s="62">
        <f>'Glad70-before-LQ'!AL22*(1-$CG22)</f>
        <v>0</v>
      </c>
      <c r="AM22" s="62">
        <f>'Glad70-before-LQ'!AM22*(1-$CG22)</f>
        <v>0</v>
      </c>
      <c r="AN22" s="62">
        <f>'Glad70-before-LQ'!AN22*(1-$CG22)</f>
        <v>0</v>
      </c>
      <c r="AO22" s="62">
        <f>'Glad70-before-LQ'!AO22*(1-$CG22)</f>
        <v>0</v>
      </c>
      <c r="AP22" s="62">
        <f>'Glad70-before-LQ'!AP22*(1-$CG22)</f>
        <v>0</v>
      </c>
      <c r="AQ22" s="62">
        <f>'Glad70-before-LQ'!AQ22*(1-$CG22)</f>
        <v>0</v>
      </c>
      <c r="AR22" s="62">
        <f>'Glad70-before-LQ'!AR22*(1-$CG22)</f>
        <v>0</v>
      </c>
      <c r="AS22" s="62">
        <f>'Glad70-before-LQ'!AS22*(1-$CG22)</f>
        <v>0</v>
      </c>
      <c r="AT22" s="62">
        <f>'Glad70-before-LQ'!AT22*(1-$CG22)</f>
        <v>0</v>
      </c>
      <c r="AU22" s="62">
        <f>'Glad70-before-LQ'!AU22*(1-$CG22)</f>
        <v>0</v>
      </c>
      <c r="AV22" s="62">
        <f>'Glad70-before-LQ'!AV22*(1-$CG22)</f>
        <v>0</v>
      </c>
      <c r="AW22" s="62">
        <f>'Glad70-before-LQ'!AW22*(1-$CG22)</f>
        <v>0</v>
      </c>
      <c r="AX22" s="62">
        <f>'Glad70-before-LQ'!AX22*(1-$CG22)</f>
        <v>0</v>
      </c>
      <c r="AY22" s="62">
        <f>'Glad70-before-LQ'!AY22*(1-$CG22)</f>
        <v>0</v>
      </c>
      <c r="AZ22" s="62">
        <f>'Glad70-before-LQ'!AZ22*(1-$CG22)</f>
        <v>0</v>
      </c>
      <c r="BA22" s="62">
        <f>'Glad70-before-LQ'!BA22*(1-$CG22)</f>
        <v>0</v>
      </c>
      <c r="BB22" s="62">
        <f>'Glad70-before-LQ'!BB22*(1-$CG22)</f>
        <v>0</v>
      </c>
      <c r="BC22" s="62">
        <f>'Glad70-before-LQ'!BC22*(1-$CG22)</f>
        <v>0</v>
      </c>
      <c r="BD22" s="62">
        <f>'Glad70-before-LQ'!BD22*(1-$CG22)</f>
        <v>0</v>
      </c>
      <c r="BE22" s="62">
        <f>'Glad70-before-LQ'!BE22*(1-$CG22)</f>
        <v>0</v>
      </c>
      <c r="BF22" s="62">
        <f>'Glad70-before-LQ'!BF22*(1-$CG22)</f>
        <v>0</v>
      </c>
      <c r="BG22" s="62">
        <f>'Glad70-before-LQ'!BG22*(1-$CG22)</f>
        <v>0</v>
      </c>
      <c r="BH22" s="62">
        <f>'Glad70-before-LQ'!BH22*(1-$CG22)</f>
        <v>0</v>
      </c>
      <c r="BI22" s="62">
        <f>'Glad70-before-LQ'!BI22*(1-$CG22)</f>
        <v>0</v>
      </c>
      <c r="BJ22" s="62">
        <f>'Glad70-before-LQ'!BJ22*(1-$CG22)</f>
        <v>0</v>
      </c>
      <c r="BK22" s="62">
        <f>'Glad70-before-LQ'!BK22*(1-$CG22)</f>
        <v>0</v>
      </c>
      <c r="BL22" s="62">
        <f>'Glad70-before-LQ'!BL22*(1-$CG22)</f>
        <v>0</v>
      </c>
      <c r="BM22" s="62">
        <f>'Glad70-before-LQ'!BM22*(1-$CG22)</f>
        <v>0</v>
      </c>
      <c r="BN22" s="62">
        <f>'Glad70-before-LQ'!BN22*(1-$CG22)</f>
        <v>0</v>
      </c>
      <c r="BO22" s="62">
        <f>'Glad70-before-LQ'!BO22*(1-$CG22)</f>
        <v>0</v>
      </c>
      <c r="BP22" s="62">
        <f>'Glad70-before-LQ'!BP22*(1-$CG22)</f>
        <v>0</v>
      </c>
      <c r="BQ22" s="62">
        <f>'Glad70-before-LQ'!BQ22*(1-$CG22)</f>
        <v>0</v>
      </c>
      <c r="BR22" s="62">
        <f>'Glad70-before-LQ'!BR22*(1-$CG22)</f>
        <v>0</v>
      </c>
      <c r="BS22" s="62">
        <f>'Glad70-before-LQ'!BS22*(1-$CG22)</f>
        <v>0</v>
      </c>
      <c r="BT22" s="62">
        <f>'Glad70-before-LQ'!BT22*(1-$CG22)</f>
        <v>0</v>
      </c>
      <c r="BU22" s="62">
        <f>'Glad70-before-LQ'!BU22*(1-$CG22)</f>
        <v>0</v>
      </c>
      <c r="BV22" s="4">
        <f>SUM(D22:BU22)</f>
        <v>0</v>
      </c>
      <c r="BW22" s="66">
        <f>'Glad-base'!BW22*'Households'!$B$3/'Households'!$B$7</f>
        <v>15.292438197312</v>
      </c>
      <c r="BX22" s="66">
        <f>'Glad-base'!BX22*'Households'!$B$3/'Households'!$B$7</f>
        <v>12.7047457107621</v>
      </c>
      <c r="BY22" s="66">
        <f>'Glad-base'!BY22*'Businesses'!$B$4/'Businesses'!$C$4</f>
        <v>1.17083234322876</v>
      </c>
      <c r="BZ22" s="66">
        <f>'Glad-base'!BZ22*'Households'!$B$3/'Households'!$B$7</f>
        <v>0.0473864165499485</v>
      </c>
      <c r="CA22" s="66">
        <f>'Glad-base'!CA22*'Households'!$B$3/'Households'!$B$7</f>
        <v>0.452137939989701</v>
      </c>
      <c r="CB22" s="66">
        <f>'Glad-base'!CB22*'Glad-id-output'!B20/'Glad-id-output'!E20</f>
        <v>1.73797772712652</v>
      </c>
      <c r="CC22" s="62">
        <f>'Exports'!D23</f>
        <v>267.6</v>
      </c>
      <c r="CD22" s="4">
        <f>SUM(BW22:CC22)</f>
        <v>299.005518334969</v>
      </c>
      <c r="CE22" s="4">
        <f>SUM(CD22,BV22)</f>
        <v>299.005518334969</v>
      </c>
      <c r="CF22" s="67">
        <v>0.017890957715101</v>
      </c>
      <c r="CG22" s="67">
        <f>'Glad-id-output'!I20</f>
        <v>1</v>
      </c>
    </row>
    <row r="23" ht="19" customHeight="1">
      <c r="A23" t="s" s="58">
        <v>1</v>
      </c>
      <c r="B23" s="59">
        <v>19</v>
      </c>
      <c r="C23" t="s" s="135">
        <v>20</v>
      </c>
      <c r="D23" s="61">
        <f>'Glad70-before-LQ'!D23*(1-$CG23)</f>
        <v>0.10186241126439</v>
      </c>
      <c r="E23" s="62">
        <f>'Glad70-before-LQ'!E23*(1-$CG23)</f>
        <v>0.0392307192105409</v>
      </c>
      <c r="F23" s="62">
        <f>'Glad70-before-LQ'!F23*(1-$CG23)</f>
        <v>0.00158579145739236</v>
      </c>
      <c r="G23" s="62">
        <f>'Glad70-before-LQ'!G23*(1-$CG23)</f>
        <v>0.0322783887867873</v>
      </c>
      <c r="H23" s="62">
        <f>'Glad70-before-LQ'!H23*(1-$CG23)</f>
        <v>0.0109658128010066</v>
      </c>
      <c r="I23" s="62">
        <f>'Glad70-before-LQ'!I23*(1-$CG23)</f>
        <v>0.0988297831671774</v>
      </c>
      <c r="J23" s="62">
        <f>'Glad70-before-LQ'!J23*(1-$CG23)</f>
        <v>3.18934194693157</v>
      </c>
      <c r="K23" s="136">
        <f>'Glad70-before-LQ'!K23*(1-$CG23)</f>
        <v>0.295585566422094</v>
      </c>
      <c r="L23" s="62">
        <f>'Glad70-before-LQ'!L23*(1-$CG23)</f>
        <v>0.0374289161518719</v>
      </c>
      <c r="M23" s="62">
        <f>'Glad70-before-LQ'!M23*(1-$CG23)</f>
        <v>0.0411566948185663</v>
      </c>
      <c r="N23" s="62">
        <f>'Glad70-before-LQ'!N23*(1-$CG23)</f>
        <v>0.114386545999725</v>
      </c>
      <c r="O23" s="62">
        <f>'Glad70-before-LQ'!O23*(1-$CG23)</f>
        <v>0.0926153784102615</v>
      </c>
      <c r="P23" s="62">
        <f>'Glad70-before-LQ'!P23*(1-$CG23)</f>
        <v>0.0149414582352445</v>
      </c>
      <c r="Q23" s="62">
        <f>'Glad70-before-LQ'!Q23*(1-$CG23)</f>
        <v>0.0696928743697437</v>
      </c>
      <c r="R23" s="62">
        <f>'Glad70-before-LQ'!R23*(1-$CG23)</f>
        <v>0.0188093286967567</v>
      </c>
      <c r="S23" s="62">
        <f>'Glad70-before-LQ'!S23*(1-$CG23)</f>
        <v>0.0359450362620553</v>
      </c>
      <c r="T23" s="62">
        <f>'Glad70-before-LQ'!T23*(1-$CG23)</f>
        <v>0.300822703494332</v>
      </c>
      <c r="U23" s="62">
        <f>'Glad70-before-LQ'!U23*(1-$CG23)</f>
        <v>5.89997170875374</v>
      </c>
      <c r="V23" s="62">
        <f>'Glad70-before-LQ'!V23*(1-$CG23)</f>
        <v>0.467293075438528</v>
      </c>
      <c r="W23" s="62">
        <f>'Glad70-before-LQ'!W23*(1-$CG23)</f>
        <v>0.666766756283186</v>
      </c>
      <c r="X23" s="64">
        <f>'Glad70-before-LQ'!X23*(1-$CG23)</f>
        <v>0.0512316319604313</v>
      </c>
      <c r="Y23" s="62">
        <f>'Glad70-before-LQ'!Y23*(1-$CG23)</f>
        <v>0.783406472174782</v>
      </c>
      <c r="Z23" s="62">
        <f>'Glad70-before-LQ'!Z23*(1-$CG23)</f>
        <v>0.268979289419988</v>
      </c>
      <c r="AA23" s="62">
        <f>'Glad70-before-LQ'!AA23*(1-$CG23)</f>
        <v>0.42138295000629</v>
      </c>
      <c r="AB23" s="62">
        <f>'Glad70-before-LQ'!AB23*(1-$CG23)</f>
        <v>0.0455542455820074</v>
      </c>
      <c r="AC23" s="62">
        <f>'Glad70-before-LQ'!AC23*(1-$CG23)</f>
        <v>0.274625148784953</v>
      </c>
      <c r="AD23" s="62">
        <f>'Glad70-before-LQ'!AD23*(1-$CG23)</f>
        <v>0.00617835970423537</v>
      </c>
      <c r="AE23" s="62">
        <f>'Glad70-before-LQ'!AE23*(1-$CG23)</f>
        <v>0.164891351947407</v>
      </c>
      <c r="AF23" s="62">
        <f>'Glad70-before-LQ'!AF23*(1-$CG23)</f>
        <v>0.156805275244127</v>
      </c>
      <c r="AG23" s="62">
        <f>'Glad70-before-LQ'!AG23*(1-$CG23)</f>
        <v>0.9736047407805259</v>
      </c>
      <c r="AH23" s="62">
        <f>'Glad70-before-LQ'!AH23*(1-$CG23)</f>
        <v>5.99350214453353</v>
      </c>
      <c r="AI23" s="62">
        <f>'Glad70-before-LQ'!AI23*(1-$CG23)</f>
        <v>8.77431686941943</v>
      </c>
      <c r="AJ23" s="62">
        <f>'Glad70-before-LQ'!AJ23*(1-$CG23)</f>
        <v>0.980498973053412</v>
      </c>
      <c r="AK23" s="62">
        <f>'Glad70-before-LQ'!AK23*(1-$CG23)</f>
        <v>0.722248583256539</v>
      </c>
      <c r="AL23" s="62">
        <f>'Glad70-before-LQ'!AL23*(1-$CG23)</f>
        <v>0.128042625389003</v>
      </c>
      <c r="AM23" s="62">
        <f>'Glad70-before-LQ'!AM23*(1-$CG23)</f>
        <v>0.108675398115254</v>
      </c>
      <c r="AN23" s="62">
        <f>'Glad70-before-LQ'!AN23*(1-$CG23)</f>
        <v>0.340514930405426</v>
      </c>
      <c r="AO23" s="62">
        <f>'Glad70-before-LQ'!AO23*(1-$CG23)</f>
        <v>0.149967558641051</v>
      </c>
      <c r="AP23" s="62">
        <f>'Glad70-before-LQ'!AP23*(1-$CG23)</f>
        <v>0.131954653600038</v>
      </c>
      <c r="AQ23" s="62">
        <f>'Glad70-before-LQ'!AQ23*(1-$CG23)</f>
        <v>0.0148930535715734</v>
      </c>
      <c r="AR23" s="62">
        <f>'Glad70-before-LQ'!AR23*(1-$CG23)</f>
        <v>0.116355610983651</v>
      </c>
      <c r="AS23" s="62">
        <f>'Glad70-before-LQ'!AS23*(1-$CG23)</f>
        <v>0.0968235295467499</v>
      </c>
      <c r="AT23" s="62">
        <f>'Glad70-before-LQ'!AT23*(1-$CG23)</f>
        <v>0.00708371755979398</v>
      </c>
      <c r="AU23" s="62">
        <f>'Glad70-before-LQ'!AU23*(1-$CG23)</f>
        <v>0.00283022747673527</v>
      </c>
      <c r="AV23" s="62">
        <f>'Glad70-before-LQ'!AV23*(1-$CG23)</f>
        <v>0.00038710138391334</v>
      </c>
      <c r="AW23" s="62">
        <f>'Glad70-before-LQ'!AW23*(1-$CG23)</f>
        <v>0.000428440410366593</v>
      </c>
      <c r="AX23" s="62">
        <f>'Glad70-before-LQ'!AX23*(1-$CG23)</f>
        <v>0.00561836824980973</v>
      </c>
      <c r="AY23" s="62">
        <f>'Glad70-before-LQ'!AY23*(1-$CG23)</f>
        <v>0.000830546147949476</v>
      </c>
      <c r="AZ23" s="62">
        <f>'Glad70-before-LQ'!AZ23*(1-$CG23)</f>
        <v>0.0027481800613789</v>
      </c>
      <c r="BA23" s="62">
        <f>'Glad70-before-LQ'!BA23*(1-$CG23)</f>
        <v>0.0008466234325538731</v>
      </c>
      <c r="BB23" s="62">
        <f>'Glad70-before-LQ'!BB23*(1-$CG23)</f>
        <v>0.00223126652447252</v>
      </c>
      <c r="BC23" s="62">
        <f>'Glad70-before-LQ'!BC23*(1-$CG23)</f>
        <v>0.0638805393420324</v>
      </c>
      <c r="BD23" s="62">
        <f>'Glad70-before-LQ'!BD23*(1-$CG23)</f>
        <v>0.355772832330566</v>
      </c>
      <c r="BE23" s="62">
        <f>'Glad70-before-LQ'!BE23*(1-$CG23)</f>
        <v>0.466262313697787</v>
      </c>
      <c r="BF23" s="62">
        <f>'Glad70-before-LQ'!BF23*(1-$CG23)</f>
        <v>0.00169719480221303</v>
      </c>
      <c r="BG23" s="62">
        <f>'Glad70-before-LQ'!BG23*(1-$CG23)</f>
        <v>0.09444124763427759</v>
      </c>
      <c r="BH23" s="62">
        <f>'Glad70-before-LQ'!BH23*(1-$CG23)</f>
        <v>0.08849005079708019</v>
      </c>
      <c r="BI23" s="62">
        <f>'Glad70-before-LQ'!BI23*(1-$CG23)</f>
        <v>0.114713012136438</v>
      </c>
      <c r="BJ23" s="62">
        <f>'Glad70-before-LQ'!BJ23*(1-$CG23)</f>
        <v>0.0042398422912448</v>
      </c>
      <c r="BK23" s="62">
        <f>'Glad70-before-LQ'!BK23*(1-$CG23)</f>
        <v>0.100157435196161</v>
      </c>
      <c r="BL23" s="62">
        <f>'Glad70-before-LQ'!BL23*(1-$CG23)</f>
        <v>0.391060066673432</v>
      </c>
      <c r="BM23" s="62">
        <f>'Glad70-before-LQ'!BM23*(1-$CG23)</f>
        <v>0.06419676402164411</v>
      </c>
      <c r="BN23" s="62">
        <f>'Glad70-before-LQ'!BN23*(1-$CG23)</f>
        <v>0.00672969135928997</v>
      </c>
      <c r="BO23" s="62">
        <f>'Glad70-before-LQ'!BO23*(1-$CG23)</f>
        <v>1.10466306353688</v>
      </c>
      <c r="BP23" s="62">
        <f>'Glad70-before-LQ'!BP23*(1-$CG23)</f>
        <v>0.243398838474829</v>
      </c>
      <c r="BQ23" s="62">
        <f>'Glad70-before-LQ'!BQ23*(1-$CG23)</f>
        <v>0.00327235277863252</v>
      </c>
      <c r="BR23" s="62">
        <f>'Glad70-before-LQ'!BR23*(1-$CG23)</f>
        <v>0.00798994591994006</v>
      </c>
      <c r="BS23" s="62">
        <f>'Glad70-before-LQ'!BS23*(1-$CG23)</f>
        <v>0.00177828624153689</v>
      </c>
      <c r="BT23" s="62">
        <f>'Glad70-before-LQ'!BT23*(1-$CG23)</f>
        <v>2.2968778550084</v>
      </c>
      <c r="BU23" s="62">
        <f>'Glad70-before-LQ'!BU23*(1-$CG23)</f>
        <v>0.165021691523762</v>
      </c>
      <c r="BV23" s="4">
        <f>SUM(D23:BU23)</f>
        <v>37.8316117880885</v>
      </c>
      <c r="BW23" s="66">
        <f>'Glad-base'!BW23*'Households'!$B$3/'Households'!$B$7</f>
        <v>4.66678446219361</v>
      </c>
      <c r="BX23" s="66">
        <f>'Glad-base'!BX23*'Households'!$B$3/'Households'!$B$7</f>
        <v>9.9416446961895e-05</v>
      </c>
      <c r="BY23" s="66">
        <f>'Glad-base'!BY23*'Businesses'!$B$4/'Businesses'!$C$4</f>
        <v>1.23765111786628</v>
      </c>
      <c r="BZ23" s="66">
        <f>'Glad-base'!BZ23*'Households'!$B$3/'Households'!$B$7</f>
        <v>0.0519933090216272</v>
      </c>
      <c r="CA23" s="66">
        <f>'Glad-base'!CA23*'Households'!$B$3/'Households'!$B$7</f>
        <v>0.225055549186406</v>
      </c>
      <c r="CB23" s="66">
        <f>'Glad-base'!CB23*'Glad-id-output'!B21/'Glad-id-output'!E21</f>
        <v>0.0719225039222173</v>
      </c>
      <c r="CC23" s="62">
        <f>'Exports'!D24</f>
        <v>1.2</v>
      </c>
      <c r="CD23" s="4">
        <f>SUM(BW23:CC23)</f>
        <v>7.4535063586371</v>
      </c>
      <c r="CE23" s="4">
        <f>SUM(CD23,BV23)</f>
        <v>45.2851181467256</v>
      </c>
      <c r="CF23" s="67">
        <v>0.000884532702369994</v>
      </c>
      <c r="CG23" s="67">
        <f>'Glad-id-output'!I21</f>
        <v>0.143140502594311</v>
      </c>
    </row>
    <row r="24" ht="19" customHeight="1">
      <c r="A24" t="s" s="58">
        <v>1</v>
      </c>
      <c r="B24" s="59">
        <v>20</v>
      </c>
      <c r="C24" t="s" s="135">
        <v>21</v>
      </c>
      <c r="D24" s="61">
        <f>'Glad70-before-LQ'!D24*(1-$CG24)</f>
        <v>0</v>
      </c>
      <c r="E24" s="62">
        <f>'Glad70-before-LQ'!E24*(1-$CG24)</f>
        <v>0</v>
      </c>
      <c r="F24" s="62">
        <f>'Glad70-before-LQ'!F24*(1-$CG24)</f>
        <v>0</v>
      </c>
      <c r="G24" s="62">
        <f>'Glad70-before-LQ'!G24*(1-$CG24)</f>
        <v>0</v>
      </c>
      <c r="H24" s="62">
        <f>'Glad70-before-LQ'!H24*(1-$CG24)</f>
        <v>0</v>
      </c>
      <c r="I24" s="62">
        <f>'Glad70-before-LQ'!I24*(1-$CG24)</f>
        <v>0</v>
      </c>
      <c r="J24" s="62">
        <f>'Glad70-before-LQ'!J24*(1-$CG24)</f>
        <v>0</v>
      </c>
      <c r="K24" s="136">
        <f>'Glad70-before-LQ'!K24*(1-$CG24)</f>
        <v>0</v>
      </c>
      <c r="L24" s="62">
        <f>'Glad70-before-LQ'!L24*(1-$CG24)</f>
        <v>0</v>
      </c>
      <c r="M24" s="62">
        <f>'Glad70-before-LQ'!M24*(1-$CG24)</f>
        <v>0</v>
      </c>
      <c r="N24" s="62">
        <f>'Glad70-before-LQ'!N24*(1-$CG24)</f>
        <v>0</v>
      </c>
      <c r="O24" s="62">
        <f>'Glad70-before-LQ'!O24*(1-$CG24)</f>
        <v>0</v>
      </c>
      <c r="P24" s="62">
        <f>'Glad70-before-LQ'!P24*(1-$CG24)</f>
        <v>0</v>
      </c>
      <c r="Q24" s="62">
        <f>'Glad70-before-LQ'!Q24*(1-$CG24)</f>
        <v>0</v>
      </c>
      <c r="R24" s="62">
        <f>'Glad70-before-LQ'!R24*(1-$CG24)</f>
        <v>0</v>
      </c>
      <c r="S24" s="62">
        <f>'Glad70-before-LQ'!S24*(1-$CG24)</f>
        <v>0</v>
      </c>
      <c r="T24" s="62">
        <f>'Glad70-before-LQ'!T24*(1-$CG24)</f>
        <v>0</v>
      </c>
      <c r="U24" s="62">
        <f>'Glad70-before-LQ'!U24*(1-$CG24)</f>
        <v>0</v>
      </c>
      <c r="V24" s="62">
        <f>'Glad70-before-LQ'!V24*(1-$CG24)</f>
        <v>0</v>
      </c>
      <c r="W24" s="62">
        <f>'Glad70-before-LQ'!W24*(1-$CG24)</f>
        <v>0</v>
      </c>
      <c r="X24" s="64">
        <f>'Glad70-before-LQ'!X24*(1-$CG24)</f>
        <v>0</v>
      </c>
      <c r="Y24" s="62">
        <f>'Glad70-before-LQ'!Y24*(1-$CG24)</f>
        <v>0</v>
      </c>
      <c r="Z24" s="62">
        <f>'Glad70-before-LQ'!Z24*(1-$CG24)</f>
        <v>0</v>
      </c>
      <c r="AA24" s="62">
        <f>'Glad70-before-LQ'!AA24*(1-$CG24)</f>
        <v>0</v>
      </c>
      <c r="AB24" s="62">
        <f>'Glad70-before-LQ'!AB24*(1-$CG24)</f>
        <v>0</v>
      </c>
      <c r="AC24" s="62">
        <f>'Glad70-before-LQ'!AC24*(1-$CG24)</f>
        <v>0</v>
      </c>
      <c r="AD24" s="62">
        <f>'Glad70-before-LQ'!AD24*(1-$CG24)</f>
        <v>0</v>
      </c>
      <c r="AE24" s="62">
        <f>'Glad70-before-LQ'!AE24*(1-$CG24)</f>
        <v>0</v>
      </c>
      <c r="AF24" s="62">
        <f>'Glad70-before-LQ'!AF24*(1-$CG24)</f>
        <v>0</v>
      </c>
      <c r="AG24" s="62">
        <f>'Glad70-before-LQ'!AG24*(1-$CG24)</f>
        <v>0</v>
      </c>
      <c r="AH24" s="62">
        <f>'Glad70-before-LQ'!AH24*(1-$CG24)</f>
        <v>0</v>
      </c>
      <c r="AI24" s="62">
        <f>'Glad70-before-LQ'!AI24*(1-$CG24)</f>
        <v>0</v>
      </c>
      <c r="AJ24" s="62">
        <f>'Glad70-before-LQ'!AJ24*(1-$CG24)</f>
        <v>0</v>
      </c>
      <c r="AK24" s="62">
        <f>'Glad70-before-LQ'!AK24*(1-$CG24)</f>
        <v>0</v>
      </c>
      <c r="AL24" s="62">
        <f>'Glad70-before-LQ'!AL24*(1-$CG24)</f>
        <v>0</v>
      </c>
      <c r="AM24" s="62">
        <f>'Glad70-before-LQ'!AM24*(1-$CG24)</f>
        <v>0</v>
      </c>
      <c r="AN24" s="62">
        <f>'Glad70-before-LQ'!AN24*(1-$CG24)</f>
        <v>0</v>
      </c>
      <c r="AO24" s="62">
        <f>'Glad70-before-LQ'!AO24*(1-$CG24)</f>
        <v>0</v>
      </c>
      <c r="AP24" s="62">
        <f>'Glad70-before-LQ'!AP24*(1-$CG24)</f>
        <v>0</v>
      </c>
      <c r="AQ24" s="62">
        <f>'Glad70-before-LQ'!AQ24*(1-$CG24)</f>
        <v>0</v>
      </c>
      <c r="AR24" s="62">
        <f>'Glad70-before-LQ'!AR24*(1-$CG24)</f>
        <v>0</v>
      </c>
      <c r="AS24" s="62">
        <f>'Glad70-before-LQ'!AS24*(1-$CG24)</f>
        <v>0</v>
      </c>
      <c r="AT24" s="62">
        <f>'Glad70-before-LQ'!AT24*(1-$CG24)</f>
        <v>0</v>
      </c>
      <c r="AU24" s="62">
        <f>'Glad70-before-LQ'!AU24*(1-$CG24)</f>
        <v>0</v>
      </c>
      <c r="AV24" s="62">
        <f>'Glad70-before-LQ'!AV24*(1-$CG24)</f>
        <v>0</v>
      </c>
      <c r="AW24" s="62">
        <f>'Glad70-before-LQ'!AW24*(1-$CG24)</f>
        <v>0</v>
      </c>
      <c r="AX24" s="62">
        <f>'Glad70-before-LQ'!AX24*(1-$CG24)</f>
        <v>0</v>
      </c>
      <c r="AY24" s="62">
        <f>'Glad70-before-LQ'!AY24*(1-$CG24)</f>
        <v>0</v>
      </c>
      <c r="AZ24" s="62">
        <f>'Glad70-before-LQ'!AZ24*(1-$CG24)</f>
        <v>0</v>
      </c>
      <c r="BA24" s="62">
        <f>'Glad70-before-LQ'!BA24*(1-$CG24)</f>
        <v>0</v>
      </c>
      <c r="BB24" s="62">
        <f>'Glad70-before-LQ'!BB24*(1-$CG24)</f>
        <v>0</v>
      </c>
      <c r="BC24" s="62">
        <f>'Glad70-before-LQ'!BC24*(1-$CG24)</f>
        <v>0</v>
      </c>
      <c r="BD24" s="62">
        <f>'Glad70-before-LQ'!BD24*(1-$CG24)</f>
        <v>0</v>
      </c>
      <c r="BE24" s="62">
        <f>'Glad70-before-LQ'!BE24*(1-$CG24)</f>
        <v>0</v>
      </c>
      <c r="BF24" s="62">
        <f>'Glad70-before-LQ'!BF24*(1-$CG24)</f>
        <v>0</v>
      </c>
      <c r="BG24" s="62">
        <f>'Glad70-before-LQ'!BG24*(1-$CG24)</f>
        <v>0</v>
      </c>
      <c r="BH24" s="62">
        <f>'Glad70-before-LQ'!BH24*(1-$CG24)</f>
        <v>0</v>
      </c>
      <c r="BI24" s="62">
        <f>'Glad70-before-LQ'!BI24*(1-$CG24)</f>
        <v>0</v>
      </c>
      <c r="BJ24" s="62">
        <f>'Glad70-before-LQ'!BJ24*(1-$CG24)</f>
        <v>0</v>
      </c>
      <c r="BK24" s="62">
        <f>'Glad70-before-LQ'!BK24*(1-$CG24)</f>
        <v>0</v>
      </c>
      <c r="BL24" s="62">
        <f>'Glad70-before-LQ'!BL24*(1-$CG24)</f>
        <v>0</v>
      </c>
      <c r="BM24" s="62">
        <f>'Glad70-before-LQ'!BM24*(1-$CG24)</f>
        <v>0</v>
      </c>
      <c r="BN24" s="62">
        <f>'Glad70-before-LQ'!BN24*(1-$CG24)</f>
        <v>0</v>
      </c>
      <c r="BO24" s="62">
        <f>'Glad70-before-LQ'!BO24*(1-$CG24)</f>
        <v>0</v>
      </c>
      <c r="BP24" s="62">
        <f>'Glad70-before-LQ'!BP24*(1-$CG24)</f>
        <v>0</v>
      </c>
      <c r="BQ24" s="62">
        <f>'Glad70-before-LQ'!BQ24*(1-$CG24)</f>
        <v>0</v>
      </c>
      <c r="BR24" s="62">
        <f>'Glad70-before-LQ'!BR24*(1-$CG24)</f>
        <v>0</v>
      </c>
      <c r="BS24" s="62">
        <f>'Glad70-before-LQ'!BS24*(1-$CG24)</f>
        <v>0</v>
      </c>
      <c r="BT24" s="62">
        <f>'Glad70-before-LQ'!BT24*(1-$CG24)</f>
        <v>0</v>
      </c>
      <c r="BU24" s="62">
        <f>'Glad70-before-LQ'!BU24*(1-$CG24)</f>
        <v>0</v>
      </c>
      <c r="BV24" s="4">
        <f>SUM(D24:BU24)</f>
        <v>0</v>
      </c>
      <c r="BW24" s="66">
        <f>'Glad-base'!BW24*'Households'!$B$3/'Households'!$B$7</f>
        <v>1.84916949877446</v>
      </c>
      <c r="BX24" s="66">
        <f>'Glad-base'!BX24*'Households'!$B$3/'Households'!$B$7</f>
        <v>0.0141374367250257</v>
      </c>
      <c r="BY24" s="66">
        <f>'Glad-base'!BY24*'Businesses'!$B$4/'Businesses'!$C$4</f>
        <v>0.465732207318491</v>
      </c>
      <c r="BZ24" s="66">
        <f>'Glad-base'!BZ24*'Households'!$B$3/'Households'!$B$7</f>
        <v>0.019840895592173</v>
      </c>
      <c r="CA24" s="66">
        <f>'Glad-base'!CA24*'Households'!$B$3/'Households'!$B$7</f>
        <v>0.152053723779609</v>
      </c>
      <c r="CB24" s="66">
        <f>'Glad-base'!CB24*'Glad-id-output'!B22/'Glad-id-output'!E22</f>
        <v>1.38269726914663</v>
      </c>
      <c r="CC24" s="62">
        <f>'Exports'!D25</f>
        <v>141.3</v>
      </c>
      <c r="CD24" s="4">
        <f>SUM(BW24:CC24)</f>
        <v>145.183631031336</v>
      </c>
      <c r="CE24" s="4">
        <f>SUM(CD24,BV24)</f>
        <v>145.183631031336</v>
      </c>
      <c r="CF24" s="67">
        <v>0.0108850230788343</v>
      </c>
      <c r="CG24" s="67">
        <f>'Glad-id-output'!I22</f>
        <v>1</v>
      </c>
    </row>
    <row r="25" ht="19" customHeight="1">
      <c r="A25" t="s" s="32">
        <v>1</v>
      </c>
      <c r="B25" s="36">
        <v>21</v>
      </c>
      <c r="C25" t="s" s="139">
        <v>22</v>
      </c>
      <c r="D25" s="72">
        <f>'Glad70-before-LQ'!D25*(1-$CG25)</f>
        <v>0</v>
      </c>
      <c r="E25" s="64">
        <f>'Glad70-before-LQ'!E25*(1-$CG25)</f>
        <v>0</v>
      </c>
      <c r="F25" s="64">
        <f>'Glad70-before-LQ'!F25*(1-$CG25)</f>
        <v>0</v>
      </c>
      <c r="G25" s="64">
        <f>'Glad70-before-LQ'!G25*(1-$CG25)</f>
        <v>0</v>
      </c>
      <c r="H25" s="64">
        <f>'Glad70-before-LQ'!H25*(1-$CG25)</f>
        <v>0</v>
      </c>
      <c r="I25" s="64">
        <f>'Glad70-before-LQ'!I25*(1-$CG25)</f>
        <v>0</v>
      </c>
      <c r="J25" s="64">
        <f>'Glad70-before-LQ'!J25*(1-$CG25)</f>
        <v>0</v>
      </c>
      <c r="K25" s="136">
        <f>'Glad70-before-LQ'!K25*(1-$CG25)</f>
        <v>0</v>
      </c>
      <c r="L25" s="64">
        <f>'Glad70-before-LQ'!L25*(1-$CG25)</f>
        <v>0</v>
      </c>
      <c r="M25" s="64">
        <f>'Glad70-before-LQ'!M25*(1-$CG25)</f>
        <v>0</v>
      </c>
      <c r="N25" s="64">
        <f>'Glad70-before-LQ'!N25*(1-$CG25)</f>
        <v>0</v>
      </c>
      <c r="O25" s="64">
        <f>'Glad70-before-LQ'!O25*(1-$CG25)</f>
        <v>0</v>
      </c>
      <c r="P25" s="64">
        <f>'Glad70-before-LQ'!P25*(1-$CG25)</f>
        <v>0</v>
      </c>
      <c r="Q25" s="64">
        <f>'Glad70-before-LQ'!Q25*(1-$CG25)</f>
        <v>0</v>
      </c>
      <c r="R25" s="64">
        <f>'Glad70-before-LQ'!R25*(1-$CG25)</f>
        <v>0</v>
      </c>
      <c r="S25" s="64">
        <f>'Glad70-before-LQ'!S25*(1-$CG25)</f>
        <v>0</v>
      </c>
      <c r="T25" s="64">
        <f>'Glad70-before-LQ'!T25*(1-$CG25)</f>
        <v>0</v>
      </c>
      <c r="U25" s="64">
        <f>'Glad70-before-LQ'!U25*(1-$CG25)</f>
        <v>0</v>
      </c>
      <c r="V25" s="64">
        <f>'Glad70-before-LQ'!V25*(1-$CG25)</f>
        <v>0</v>
      </c>
      <c r="W25" s="64">
        <f>'Glad70-before-LQ'!W25*(1-$CG25)</f>
        <v>0</v>
      </c>
      <c r="X25" s="64">
        <f>'Glad70-before-LQ'!X25*(1-$CG25)</f>
        <v>0</v>
      </c>
      <c r="Y25" s="64">
        <f>'Glad70-before-LQ'!Y25*(1-$CG25)</f>
        <v>0</v>
      </c>
      <c r="Z25" s="64">
        <f>'Glad70-before-LQ'!Z25*(1-$CG25)</f>
        <v>0</v>
      </c>
      <c r="AA25" s="64">
        <f>'Glad70-before-LQ'!AA25*(1-$CG25)</f>
        <v>0</v>
      </c>
      <c r="AB25" s="64">
        <f>'Glad70-before-LQ'!AB25*(1-$CG25)</f>
        <v>0</v>
      </c>
      <c r="AC25" s="64">
        <f>'Glad70-before-LQ'!AC25*(1-$CG25)</f>
        <v>0</v>
      </c>
      <c r="AD25" s="64">
        <f>'Glad70-before-LQ'!AD25*(1-$CG25)</f>
        <v>0</v>
      </c>
      <c r="AE25" s="64">
        <f>'Glad70-before-LQ'!AE25*(1-$CG25)</f>
        <v>0</v>
      </c>
      <c r="AF25" s="64">
        <f>'Glad70-before-LQ'!AF25*(1-$CG25)</f>
        <v>0</v>
      </c>
      <c r="AG25" s="64">
        <f>'Glad70-before-LQ'!AG25*(1-$CG25)</f>
        <v>0</v>
      </c>
      <c r="AH25" s="64">
        <f>'Glad70-before-LQ'!AH25*(1-$CG25)</f>
        <v>0</v>
      </c>
      <c r="AI25" s="64">
        <f>'Glad70-before-LQ'!AI25*(1-$CG25)</f>
        <v>0</v>
      </c>
      <c r="AJ25" s="64">
        <f>'Glad70-before-LQ'!AJ25*(1-$CG25)</f>
        <v>0</v>
      </c>
      <c r="AK25" s="64">
        <f>'Glad70-before-LQ'!AK25*(1-$CG25)</f>
        <v>0</v>
      </c>
      <c r="AL25" s="64">
        <f>'Glad70-before-LQ'!AL25*(1-$CG25)</f>
        <v>0</v>
      </c>
      <c r="AM25" s="64">
        <f>'Glad70-before-LQ'!AM25*(1-$CG25)</f>
        <v>0</v>
      </c>
      <c r="AN25" s="64">
        <f>'Glad70-before-LQ'!AN25*(1-$CG25)</f>
        <v>0</v>
      </c>
      <c r="AO25" s="64">
        <f>'Glad70-before-LQ'!AO25*(1-$CG25)</f>
        <v>0</v>
      </c>
      <c r="AP25" s="64">
        <f>'Glad70-before-LQ'!AP25*(1-$CG25)</f>
        <v>0</v>
      </c>
      <c r="AQ25" s="64">
        <f>'Glad70-before-LQ'!AQ25*(1-$CG25)</f>
        <v>0</v>
      </c>
      <c r="AR25" s="64">
        <f>'Glad70-before-LQ'!AR25*(1-$CG25)</f>
        <v>0</v>
      </c>
      <c r="AS25" s="64">
        <f>'Glad70-before-LQ'!AS25*(1-$CG25)</f>
        <v>0</v>
      </c>
      <c r="AT25" s="64">
        <f>'Glad70-before-LQ'!AT25*(1-$CG25)</f>
        <v>0</v>
      </c>
      <c r="AU25" s="64">
        <f>'Glad70-before-LQ'!AU25*(1-$CG25)</f>
        <v>0</v>
      </c>
      <c r="AV25" s="64">
        <f>'Glad70-before-LQ'!AV25*(1-$CG25)</f>
        <v>0</v>
      </c>
      <c r="AW25" s="64">
        <f>'Glad70-before-LQ'!AW25*(1-$CG25)</f>
        <v>0</v>
      </c>
      <c r="AX25" s="64">
        <f>'Glad70-before-LQ'!AX25*(1-$CG25)</f>
        <v>0</v>
      </c>
      <c r="AY25" s="64">
        <f>'Glad70-before-LQ'!AY25*(1-$CG25)</f>
        <v>0</v>
      </c>
      <c r="AZ25" s="64">
        <f>'Glad70-before-LQ'!AZ25*(1-$CG25)</f>
        <v>0</v>
      </c>
      <c r="BA25" s="64">
        <f>'Glad70-before-LQ'!BA25*(1-$CG25)</f>
        <v>0</v>
      </c>
      <c r="BB25" s="64">
        <f>'Glad70-before-LQ'!BB25*(1-$CG25)</f>
        <v>0</v>
      </c>
      <c r="BC25" s="64">
        <f>'Glad70-before-LQ'!BC25*(1-$CG25)</f>
        <v>0</v>
      </c>
      <c r="BD25" s="64">
        <f>'Glad70-before-LQ'!BD25*(1-$CG25)</f>
        <v>0</v>
      </c>
      <c r="BE25" s="64">
        <f>'Glad70-before-LQ'!BE25*(1-$CG25)</f>
        <v>0</v>
      </c>
      <c r="BF25" s="64">
        <f>'Glad70-before-LQ'!BF25*(1-$CG25)</f>
        <v>0</v>
      </c>
      <c r="BG25" s="64">
        <f>'Glad70-before-LQ'!BG25*(1-$CG25)</f>
        <v>0</v>
      </c>
      <c r="BH25" s="64">
        <f>'Glad70-before-LQ'!BH25*(1-$CG25)</f>
        <v>0</v>
      </c>
      <c r="BI25" s="64">
        <f>'Glad70-before-LQ'!BI25*(1-$CG25)</f>
        <v>0</v>
      </c>
      <c r="BJ25" s="64">
        <f>'Glad70-before-LQ'!BJ25*(1-$CG25)</f>
        <v>0</v>
      </c>
      <c r="BK25" s="64">
        <f>'Glad70-before-LQ'!BK25*(1-$CG25)</f>
        <v>0</v>
      </c>
      <c r="BL25" s="64">
        <f>'Glad70-before-LQ'!BL25*(1-$CG25)</f>
        <v>0</v>
      </c>
      <c r="BM25" s="64">
        <f>'Glad70-before-LQ'!BM25*(1-$CG25)</f>
        <v>0</v>
      </c>
      <c r="BN25" s="64">
        <f>'Glad70-before-LQ'!BN25*(1-$CG25)</f>
        <v>0</v>
      </c>
      <c r="BO25" s="64">
        <f>'Glad70-before-LQ'!BO25*(1-$CG25)</f>
        <v>0</v>
      </c>
      <c r="BP25" s="64">
        <f>'Glad70-before-LQ'!BP25*(1-$CG25)</f>
        <v>0</v>
      </c>
      <c r="BQ25" s="64">
        <f>'Glad70-before-LQ'!BQ25*(1-$CG25)</f>
        <v>0</v>
      </c>
      <c r="BR25" s="64">
        <f>'Glad70-before-LQ'!BR25*(1-$CG25)</f>
        <v>0</v>
      </c>
      <c r="BS25" s="64">
        <f>'Glad70-before-LQ'!BS25*(1-$CG25)</f>
        <v>0</v>
      </c>
      <c r="BT25" s="64">
        <f>'Glad70-before-LQ'!BT25*(1-$CG25)</f>
        <v>0</v>
      </c>
      <c r="BU25" s="64">
        <f>'Glad70-before-LQ'!BU25*(1-$CG25)</f>
        <v>0</v>
      </c>
      <c r="BV25" s="10">
        <f>SUM(D25:BU25)</f>
        <v>0</v>
      </c>
      <c r="BW25" s="10">
        <f>'Glad-base'!BW25*'Households'!$B$3/'Households'!$B$7</f>
        <v>0.398750412327497</v>
      </c>
      <c r="BX25" s="10">
        <f>'Glad-base'!BX25*'Households'!$B$3/'Households'!$B$7</f>
        <v>0.486551256580844</v>
      </c>
      <c r="BY25" s="10">
        <f>'Glad-base'!BY25*'Businesses'!$B$4/'Businesses'!$C$4</f>
        <v>2.32544585912451</v>
      </c>
      <c r="BZ25" s="10">
        <f>'Glad-base'!BZ25*'Households'!$B$3/'Households'!$B$7</f>
        <v>0.0440226774871267</v>
      </c>
      <c r="CA25" s="10">
        <f>'Glad-base'!CA25*'Households'!$B$3/'Households'!$B$7</f>
        <v>0.177587031967044</v>
      </c>
      <c r="CB25" s="10">
        <f>'Glad-base'!CB25*'Glad-id-output'!B23/'Glad-id-output'!E23</f>
        <v>-142.133696969697</v>
      </c>
      <c r="CC25" s="64">
        <f>'Exports'!D26</f>
        <v>606.749473</v>
      </c>
      <c r="CD25" s="10">
        <f>SUM(BW25:CC25)</f>
        <v>468.048133267790</v>
      </c>
      <c r="CE25" s="10">
        <f>SUM(CD25,BV25)</f>
        <v>468.048133267790</v>
      </c>
      <c r="CF25" s="64">
        <v>0.080158533420739</v>
      </c>
      <c r="CG25" s="64">
        <f>'Glad-id-output'!I23</f>
        <v>1</v>
      </c>
    </row>
    <row r="26" ht="19" customHeight="1">
      <c r="A26" t="s" s="58">
        <v>1</v>
      </c>
      <c r="B26" s="59">
        <v>22</v>
      </c>
      <c r="C26" t="s" s="135">
        <v>23</v>
      </c>
      <c r="D26" s="61">
        <f>'Glad70-before-LQ'!D26*(1-$CG26)</f>
        <v>0</v>
      </c>
      <c r="E26" s="62">
        <f>'Glad70-before-LQ'!E26*(1-$CG26)</f>
        <v>0</v>
      </c>
      <c r="F26" s="62">
        <f>'Glad70-before-LQ'!F26*(1-$CG26)</f>
        <v>0</v>
      </c>
      <c r="G26" s="62">
        <f>'Glad70-before-LQ'!G26*(1-$CG26)</f>
        <v>0</v>
      </c>
      <c r="H26" s="62">
        <f>'Glad70-before-LQ'!H26*(1-$CG26)</f>
        <v>0</v>
      </c>
      <c r="I26" s="62">
        <f>'Glad70-before-LQ'!I26*(1-$CG26)</f>
        <v>0</v>
      </c>
      <c r="J26" s="62">
        <f>'Glad70-before-LQ'!J26*(1-$CG26)</f>
        <v>0</v>
      </c>
      <c r="K26" s="136">
        <f>'Glad70-before-LQ'!K26*(1-$CG26)</f>
        <v>0</v>
      </c>
      <c r="L26" s="62">
        <f>'Glad70-before-LQ'!L26*(1-$CG26)</f>
        <v>0</v>
      </c>
      <c r="M26" s="62">
        <f>'Glad70-before-LQ'!M26*(1-$CG26)</f>
        <v>0</v>
      </c>
      <c r="N26" s="62">
        <f>'Glad70-before-LQ'!N26*(1-$CG26)</f>
        <v>0</v>
      </c>
      <c r="O26" s="62">
        <f>'Glad70-before-LQ'!O26*(1-$CG26)</f>
        <v>0</v>
      </c>
      <c r="P26" s="62">
        <f>'Glad70-before-LQ'!P26*(1-$CG26)</f>
        <v>0</v>
      </c>
      <c r="Q26" s="62">
        <f>'Glad70-before-LQ'!Q26*(1-$CG26)</f>
        <v>0</v>
      </c>
      <c r="R26" s="62">
        <f>'Glad70-before-LQ'!R26*(1-$CG26)</f>
        <v>0</v>
      </c>
      <c r="S26" s="62">
        <f>'Glad70-before-LQ'!S26*(1-$CG26)</f>
        <v>0</v>
      </c>
      <c r="T26" s="62">
        <f>'Glad70-before-LQ'!T26*(1-$CG26)</f>
        <v>0</v>
      </c>
      <c r="U26" s="62">
        <f>'Glad70-before-LQ'!U26*(1-$CG26)</f>
        <v>0</v>
      </c>
      <c r="V26" s="62">
        <f>'Glad70-before-LQ'!V26*(1-$CG26)</f>
        <v>0</v>
      </c>
      <c r="W26" s="62">
        <f>'Glad70-before-LQ'!W26*(1-$CG26)</f>
        <v>0</v>
      </c>
      <c r="X26" s="64">
        <f>'Glad70-before-LQ'!X26*(1-$CG26)</f>
        <v>0</v>
      </c>
      <c r="Y26" s="62">
        <f>'Glad70-before-LQ'!Y26*(1-$CG26)</f>
        <v>0</v>
      </c>
      <c r="Z26" s="62">
        <f>'Glad70-before-LQ'!Z26*(1-$CG26)</f>
        <v>0</v>
      </c>
      <c r="AA26" s="62">
        <f>'Glad70-before-LQ'!AA26*(1-$CG26)</f>
        <v>0</v>
      </c>
      <c r="AB26" s="62">
        <f>'Glad70-before-LQ'!AB26*(1-$CG26)</f>
        <v>0</v>
      </c>
      <c r="AC26" s="62">
        <f>'Glad70-before-LQ'!AC26*(1-$CG26)</f>
        <v>0</v>
      </c>
      <c r="AD26" s="62">
        <f>'Glad70-before-LQ'!AD26*(1-$CG26)</f>
        <v>0</v>
      </c>
      <c r="AE26" s="62">
        <f>'Glad70-before-LQ'!AE26*(1-$CG26)</f>
        <v>0</v>
      </c>
      <c r="AF26" s="62">
        <f>'Glad70-before-LQ'!AF26*(1-$CG26)</f>
        <v>0</v>
      </c>
      <c r="AG26" s="62">
        <f>'Glad70-before-LQ'!AG26*(1-$CG26)</f>
        <v>0</v>
      </c>
      <c r="AH26" s="62">
        <f>'Glad70-before-LQ'!AH26*(1-$CG26)</f>
        <v>0</v>
      </c>
      <c r="AI26" s="62">
        <f>'Glad70-before-LQ'!AI26*(1-$CG26)</f>
        <v>0</v>
      </c>
      <c r="AJ26" s="62">
        <f>'Glad70-before-LQ'!AJ26*(1-$CG26)</f>
        <v>0</v>
      </c>
      <c r="AK26" s="62">
        <f>'Glad70-before-LQ'!AK26*(1-$CG26)</f>
        <v>0</v>
      </c>
      <c r="AL26" s="62">
        <f>'Glad70-before-LQ'!AL26*(1-$CG26)</f>
        <v>0</v>
      </c>
      <c r="AM26" s="62">
        <f>'Glad70-before-LQ'!AM26*(1-$CG26)</f>
        <v>0</v>
      </c>
      <c r="AN26" s="62">
        <f>'Glad70-before-LQ'!AN26*(1-$CG26)</f>
        <v>0</v>
      </c>
      <c r="AO26" s="62">
        <f>'Glad70-before-LQ'!AO26*(1-$CG26)</f>
        <v>0</v>
      </c>
      <c r="AP26" s="62">
        <f>'Glad70-before-LQ'!AP26*(1-$CG26)</f>
        <v>0</v>
      </c>
      <c r="AQ26" s="62">
        <f>'Glad70-before-LQ'!AQ26*(1-$CG26)</f>
        <v>0</v>
      </c>
      <c r="AR26" s="62">
        <f>'Glad70-before-LQ'!AR26*(1-$CG26)</f>
        <v>0</v>
      </c>
      <c r="AS26" s="62">
        <f>'Glad70-before-LQ'!AS26*(1-$CG26)</f>
        <v>0</v>
      </c>
      <c r="AT26" s="62">
        <f>'Glad70-before-LQ'!AT26*(1-$CG26)</f>
        <v>0</v>
      </c>
      <c r="AU26" s="62">
        <f>'Glad70-before-LQ'!AU26*(1-$CG26)</f>
        <v>0</v>
      </c>
      <c r="AV26" s="62">
        <f>'Glad70-before-LQ'!AV26*(1-$CG26)</f>
        <v>0</v>
      </c>
      <c r="AW26" s="62">
        <f>'Glad70-before-LQ'!AW26*(1-$CG26)</f>
        <v>0</v>
      </c>
      <c r="AX26" s="62">
        <f>'Glad70-before-LQ'!AX26*(1-$CG26)</f>
        <v>0</v>
      </c>
      <c r="AY26" s="62">
        <f>'Glad70-before-LQ'!AY26*(1-$CG26)</f>
        <v>0</v>
      </c>
      <c r="AZ26" s="62">
        <f>'Glad70-before-LQ'!AZ26*(1-$CG26)</f>
        <v>0</v>
      </c>
      <c r="BA26" s="62">
        <f>'Glad70-before-LQ'!BA26*(1-$CG26)</f>
        <v>0</v>
      </c>
      <c r="BB26" s="62">
        <f>'Glad70-before-LQ'!BB26*(1-$CG26)</f>
        <v>0</v>
      </c>
      <c r="BC26" s="62">
        <f>'Glad70-before-LQ'!BC26*(1-$CG26)</f>
        <v>0</v>
      </c>
      <c r="BD26" s="62">
        <f>'Glad70-before-LQ'!BD26*(1-$CG26)</f>
        <v>0</v>
      </c>
      <c r="BE26" s="62">
        <f>'Glad70-before-LQ'!BE26*(1-$CG26)</f>
        <v>0</v>
      </c>
      <c r="BF26" s="62">
        <f>'Glad70-before-LQ'!BF26*(1-$CG26)</f>
        <v>0</v>
      </c>
      <c r="BG26" s="62">
        <f>'Glad70-before-LQ'!BG26*(1-$CG26)</f>
        <v>0</v>
      </c>
      <c r="BH26" s="62">
        <f>'Glad70-before-LQ'!BH26*(1-$CG26)</f>
        <v>0</v>
      </c>
      <c r="BI26" s="62">
        <f>'Glad70-before-LQ'!BI26*(1-$CG26)</f>
        <v>0</v>
      </c>
      <c r="BJ26" s="62">
        <f>'Glad70-before-LQ'!BJ26*(1-$CG26)</f>
        <v>0</v>
      </c>
      <c r="BK26" s="62">
        <f>'Glad70-before-LQ'!BK26*(1-$CG26)</f>
        <v>0</v>
      </c>
      <c r="BL26" s="62">
        <f>'Glad70-before-LQ'!BL26*(1-$CG26)</f>
        <v>0</v>
      </c>
      <c r="BM26" s="62">
        <f>'Glad70-before-LQ'!BM26*(1-$CG26)</f>
        <v>0</v>
      </c>
      <c r="BN26" s="62">
        <f>'Glad70-before-LQ'!BN26*(1-$CG26)</f>
        <v>0</v>
      </c>
      <c r="BO26" s="62">
        <f>'Glad70-before-LQ'!BO26*(1-$CG26)</f>
        <v>0</v>
      </c>
      <c r="BP26" s="62">
        <f>'Glad70-before-LQ'!BP26*(1-$CG26)</f>
        <v>0</v>
      </c>
      <c r="BQ26" s="62">
        <f>'Glad70-before-LQ'!BQ26*(1-$CG26)</f>
        <v>0</v>
      </c>
      <c r="BR26" s="62">
        <f>'Glad70-before-LQ'!BR26*(1-$CG26)</f>
        <v>0</v>
      </c>
      <c r="BS26" s="62">
        <f>'Glad70-before-LQ'!BS26*(1-$CG26)</f>
        <v>0</v>
      </c>
      <c r="BT26" s="62">
        <f>'Glad70-before-LQ'!BT26*(1-$CG26)</f>
        <v>0</v>
      </c>
      <c r="BU26" s="62">
        <f>'Glad70-before-LQ'!BU26*(1-$CG26)</f>
        <v>0</v>
      </c>
      <c r="BV26" s="4">
        <f>SUM(D26:BU26)</f>
        <v>0</v>
      </c>
      <c r="BW26" s="66">
        <f>'Glad-base'!BW26*'Households'!$B$3/'Households'!$B$7</f>
        <v>3.53768142216272</v>
      </c>
      <c r="BX26" s="66">
        <f>'Glad-base'!BX26*'Households'!$B$3/'Households'!$B$7</f>
        <v>0.000638593934088568</v>
      </c>
      <c r="BY26" s="66">
        <f>'Glad-base'!BY26*'Businesses'!$B$4/'Businesses'!$C$4</f>
        <v>3.60040415317398</v>
      </c>
      <c r="BZ26" s="66">
        <f>'Glad-base'!BZ26*'Households'!$B$3/'Households'!$B$7</f>
        <v>0.492610285983522</v>
      </c>
      <c r="CA26" s="66">
        <f>'Glad-base'!CA26*'Households'!$B$3/'Households'!$B$7</f>
        <v>0.888367457178167</v>
      </c>
      <c r="CB26" s="66">
        <f>'Glad-base'!CB26*'Glad-id-output'!B24/'Glad-id-output'!E24</f>
        <v>2.2903148838643</v>
      </c>
      <c r="CC26" s="62">
        <f>'Exports'!D27</f>
        <v>180</v>
      </c>
      <c r="CD26" s="4">
        <f>SUM(BW26:CC26)</f>
        <v>190.810016796297</v>
      </c>
      <c r="CE26" s="4">
        <f>SUM(CD26,BV26)</f>
        <v>190.810016796297</v>
      </c>
      <c r="CF26" s="67">
        <v>0.008487007525215</v>
      </c>
      <c r="CG26" s="67">
        <f>'Glad-id-output'!I24</f>
        <v>1</v>
      </c>
    </row>
    <row r="27" ht="19" customHeight="1">
      <c r="A27" t="s" s="58">
        <v>1</v>
      </c>
      <c r="B27" s="59">
        <v>23</v>
      </c>
      <c r="C27" t="s" s="135">
        <v>24</v>
      </c>
      <c r="D27" s="61">
        <f>'Glad70-before-LQ'!D27*(1-$CG27)</f>
        <v>0</v>
      </c>
      <c r="E27" s="62">
        <f>'Glad70-before-LQ'!E27*(1-$CG27)</f>
        <v>0</v>
      </c>
      <c r="F27" s="62">
        <f>'Glad70-before-LQ'!F27*(1-$CG27)</f>
        <v>0</v>
      </c>
      <c r="G27" s="62">
        <f>'Glad70-before-LQ'!G27*(1-$CG27)</f>
        <v>0</v>
      </c>
      <c r="H27" s="62">
        <f>'Glad70-before-LQ'!H27*(1-$CG27)</f>
        <v>0</v>
      </c>
      <c r="I27" s="62">
        <f>'Glad70-before-LQ'!I27*(1-$CG27)</f>
        <v>0</v>
      </c>
      <c r="J27" s="62">
        <f>'Glad70-before-LQ'!J27*(1-$CG27)</f>
        <v>0</v>
      </c>
      <c r="K27" s="136">
        <f>'Glad70-before-LQ'!K27*(1-$CG27)</f>
        <v>0</v>
      </c>
      <c r="L27" s="62">
        <f>'Glad70-before-LQ'!L27*(1-$CG27)</f>
        <v>0</v>
      </c>
      <c r="M27" s="62">
        <f>'Glad70-before-LQ'!M27*(1-$CG27)</f>
        <v>0</v>
      </c>
      <c r="N27" s="62">
        <f>'Glad70-before-LQ'!N27*(1-$CG27)</f>
        <v>0</v>
      </c>
      <c r="O27" s="62">
        <f>'Glad70-before-LQ'!O27*(1-$CG27)</f>
        <v>0</v>
      </c>
      <c r="P27" s="62">
        <f>'Glad70-before-LQ'!P27*(1-$CG27)</f>
        <v>0</v>
      </c>
      <c r="Q27" s="62">
        <f>'Glad70-before-LQ'!Q27*(1-$CG27)</f>
        <v>0</v>
      </c>
      <c r="R27" s="62">
        <f>'Glad70-before-LQ'!R27*(1-$CG27)</f>
        <v>0</v>
      </c>
      <c r="S27" s="62">
        <f>'Glad70-before-LQ'!S27*(1-$CG27)</f>
        <v>0</v>
      </c>
      <c r="T27" s="62">
        <f>'Glad70-before-LQ'!T27*(1-$CG27)</f>
        <v>0</v>
      </c>
      <c r="U27" s="62">
        <f>'Glad70-before-LQ'!U27*(1-$CG27)</f>
        <v>0</v>
      </c>
      <c r="V27" s="62">
        <f>'Glad70-before-LQ'!V27*(1-$CG27)</f>
        <v>0</v>
      </c>
      <c r="W27" s="62">
        <f>'Glad70-before-LQ'!W27*(1-$CG27)</f>
        <v>0</v>
      </c>
      <c r="X27" s="64">
        <f>'Glad70-before-LQ'!X27*(1-$CG27)</f>
        <v>0</v>
      </c>
      <c r="Y27" s="62">
        <f>'Glad70-before-LQ'!Y27*(1-$CG27)</f>
        <v>0</v>
      </c>
      <c r="Z27" s="62">
        <f>'Glad70-before-LQ'!Z27*(1-$CG27)</f>
        <v>0</v>
      </c>
      <c r="AA27" s="62">
        <f>'Glad70-before-LQ'!AA27*(1-$CG27)</f>
        <v>0</v>
      </c>
      <c r="AB27" s="62">
        <f>'Glad70-before-LQ'!AB27*(1-$CG27)</f>
        <v>0</v>
      </c>
      <c r="AC27" s="62">
        <f>'Glad70-before-LQ'!AC27*(1-$CG27)</f>
        <v>0</v>
      </c>
      <c r="AD27" s="62">
        <f>'Glad70-before-LQ'!AD27*(1-$CG27)</f>
        <v>0</v>
      </c>
      <c r="AE27" s="62">
        <f>'Glad70-before-LQ'!AE27*(1-$CG27)</f>
        <v>0</v>
      </c>
      <c r="AF27" s="62">
        <f>'Glad70-before-LQ'!AF27*(1-$CG27)</f>
        <v>0</v>
      </c>
      <c r="AG27" s="62">
        <f>'Glad70-before-LQ'!AG27*(1-$CG27)</f>
        <v>0</v>
      </c>
      <c r="AH27" s="62">
        <f>'Glad70-before-LQ'!AH27*(1-$CG27)</f>
        <v>0</v>
      </c>
      <c r="AI27" s="62">
        <f>'Glad70-before-LQ'!AI27*(1-$CG27)</f>
        <v>0</v>
      </c>
      <c r="AJ27" s="62">
        <f>'Glad70-before-LQ'!AJ27*(1-$CG27)</f>
        <v>0</v>
      </c>
      <c r="AK27" s="62">
        <f>'Glad70-before-LQ'!AK27*(1-$CG27)</f>
        <v>0</v>
      </c>
      <c r="AL27" s="62">
        <f>'Glad70-before-LQ'!AL27*(1-$CG27)</f>
        <v>0</v>
      </c>
      <c r="AM27" s="62">
        <f>'Glad70-before-LQ'!AM27*(1-$CG27)</f>
        <v>0</v>
      </c>
      <c r="AN27" s="62">
        <f>'Glad70-before-LQ'!AN27*(1-$CG27)</f>
        <v>0</v>
      </c>
      <c r="AO27" s="62">
        <f>'Glad70-before-LQ'!AO27*(1-$CG27)</f>
        <v>0</v>
      </c>
      <c r="AP27" s="62">
        <f>'Glad70-before-LQ'!AP27*(1-$CG27)</f>
        <v>0</v>
      </c>
      <c r="AQ27" s="62">
        <f>'Glad70-before-LQ'!AQ27*(1-$CG27)</f>
        <v>0</v>
      </c>
      <c r="AR27" s="62">
        <f>'Glad70-before-LQ'!AR27*(1-$CG27)</f>
        <v>0</v>
      </c>
      <c r="AS27" s="62">
        <f>'Glad70-before-LQ'!AS27*(1-$CG27)</f>
        <v>0</v>
      </c>
      <c r="AT27" s="62">
        <f>'Glad70-before-LQ'!AT27*(1-$CG27)</f>
        <v>0</v>
      </c>
      <c r="AU27" s="62">
        <f>'Glad70-before-LQ'!AU27*(1-$CG27)</f>
        <v>0</v>
      </c>
      <c r="AV27" s="62">
        <f>'Glad70-before-LQ'!AV27*(1-$CG27)</f>
        <v>0</v>
      </c>
      <c r="AW27" s="62">
        <f>'Glad70-before-LQ'!AW27*(1-$CG27)</f>
        <v>0</v>
      </c>
      <c r="AX27" s="62">
        <f>'Glad70-before-LQ'!AX27*(1-$CG27)</f>
        <v>0</v>
      </c>
      <c r="AY27" s="62">
        <f>'Glad70-before-LQ'!AY27*(1-$CG27)</f>
        <v>0</v>
      </c>
      <c r="AZ27" s="62">
        <f>'Glad70-before-LQ'!AZ27*(1-$CG27)</f>
        <v>0</v>
      </c>
      <c r="BA27" s="62">
        <f>'Glad70-before-LQ'!BA27*(1-$CG27)</f>
        <v>0</v>
      </c>
      <c r="BB27" s="62">
        <f>'Glad70-before-LQ'!BB27*(1-$CG27)</f>
        <v>0</v>
      </c>
      <c r="BC27" s="62">
        <f>'Glad70-before-LQ'!BC27*(1-$CG27)</f>
        <v>0</v>
      </c>
      <c r="BD27" s="62">
        <f>'Glad70-before-LQ'!BD27*(1-$CG27)</f>
        <v>0</v>
      </c>
      <c r="BE27" s="62">
        <f>'Glad70-before-LQ'!BE27*(1-$CG27)</f>
        <v>0</v>
      </c>
      <c r="BF27" s="62">
        <f>'Glad70-before-LQ'!BF27*(1-$CG27)</f>
        <v>0</v>
      </c>
      <c r="BG27" s="62">
        <f>'Glad70-before-LQ'!BG27*(1-$CG27)</f>
        <v>0</v>
      </c>
      <c r="BH27" s="62">
        <f>'Glad70-before-LQ'!BH27*(1-$CG27)</f>
        <v>0</v>
      </c>
      <c r="BI27" s="62">
        <f>'Glad70-before-LQ'!BI27*(1-$CG27)</f>
        <v>0</v>
      </c>
      <c r="BJ27" s="62">
        <f>'Glad70-before-LQ'!BJ27*(1-$CG27)</f>
        <v>0</v>
      </c>
      <c r="BK27" s="62">
        <f>'Glad70-before-LQ'!BK27*(1-$CG27)</f>
        <v>0</v>
      </c>
      <c r="BL27" s="62">
        <f>'Glad70-before-LQ'!BL27*(1-$CG27)</f>
        <v>0</v>
      </c>
      <c r="BM27" s="62">
        <f>'Glad70-before-LQ'!BM27*(1-$CG27)</f>
        <v>0</v>
      </c>
      <c r="BN27" s="62">
        <f>'Glad70-before-LQ'!BN27*(1-$CG27)</f>
        <v>0</v>
      </c>
      <c r="BO27" s="62">
        <f>'Glad70-before-LQ'!BO27*(1-$CG27)</f>
        <v>0</v>
      </c>
      <c r="BP27" s="62">
        <f>'Glad70-before-LQ'!BP27*(1-$CG27)</f>
        <v>0</v>
      </c>
      <c r="BQ27" s="62">
        <f>'Glad70-before-LQ'!BQ27*(1-$CG27)</f>
        <v>0</v>
      </c>
      <c r="BR27" s="62">
        <f>'Glad70-before-LQ'!BR27*(1-$CG27)</f>
        <v>0</v>
      </c>
      <c r="BS27" s="62">
        <f>'Glad70-before-LQ'!BS27*(1-$CG27)</f>
        <v>0</v>
      </c>
      <c r="BT27" s="62">
        <f>'Glad70-before-LQ'!BT27*(1-$CG27)</f>
        <v>0</v>
      </c>
      <c r="BU27" s="62">
        <f>'Glad70-before-LQ'!BU27*(1-$CG27)</f>
        <v>0</v>
      </c>
      <c r="BV27" s="4">
        <f>SUM(D27:BU27)</f>
        <v>0</v>
      </c>
      <c r="BW27" s="66">
        <f>'Glad-base'!BW27*'Households'!$B$3/'Households'!$B$7</f>
        <v>24.1015749147992</v>
      </c>
      <c r="BX27" s="66">
        <f>'Glad-base'!BX27*'Households'!$B$3/'Households'!$B$7</f>
        <v>0.227174045005149</v>
      </c>
      <c r="BY27" s="66">
        <f>'Glad-base'!BY27*'Businesses'!$B$4/'Businesses'!$C$4</f>
        <v>2.20833457161248</v>
      </c>
      <c r="BZ27" s="66">
        <f>'Glad-base'!BZ27*'Households'!$B$3/'Households'!$B$7</f>
        <v>0.69536818900103</v>
      </c>
      <c r="CA27" s="66">
        <f>'Glad-base'!CA27*'Households'!$B$3/'Households'!$B$7</f>
        <v>5.77377674703399</v>
      </c>
      <c r="CB27" s="66">
        <f>'Glad-base'!CB27*'Glad-id-output'!B25/'Glad-id-output'!E25</f>
        <v>-0.185406856003089</v>
      </c>
      <c r="CC27" s="62">
        <f>'Exports'!D28</f>
        <v>30</v>
      </c>
      <c r="CD27" s="4">
        <f>SUM(BW27:CC27)</f>
        <v>62.8208216114488</v>
      </c>
      <c r="CE27" s="4">
        <f>SUM(CD27,BV27)</f>
        <v>62.8208216114488</v>
      </c>
      <c r="CF27" s="67">
        <v>0.00162497474548778</v>
      </c>
      <c r="CG27" s="67">
        <f>'Glad-id-output'!I25</f>
        <v>1</v>
      </c>
    </row>
    <row r="28" ht="19" customHeight="1">
      <c r="A28" t="s" s="58">
        <v>1</v>
      </c>
      <c r="B28" s="59">
        <v>24</v>
      </c>
      <c r="C28" t="s" s="135">
        <v>25</v>
      </c>
      <c r="D28" s="61">
        <f>'Glad70-before-LQ'!D28*(1-$CG28)</f>
        <v>0</v>
      </c>
      <c r="E28" s="62">
        <f>'Glad70-before-LQ'!E28*(1-$CG28)</f>
        <v>0</v>
      </c>
      <c r="F28" s="62">
        <f>'Glad70-before-LQ'!F28*(1-$CG28)</f>
        <v>0</v>
      </c>
      <c r="G28" s="62">
        <f>'Glad70-before-LQ'!G28*(1-$CG28)</f>
        <v>0</v>
      </c>
      <c r="H28" s="62">
        <f>'Glad70-before-LQ'!H28*(1-$CG28)</f>
        <v>0</v>
      </c>
      <c r="I28" s="62">
        <f>'Glad70-before-LQ'!I28*(1-$CG28)</f>
        <v>0</v>
      </c>
      <c r="J28" s="62">
        <f>'Glad70-before-LQ'!J28*(1-$CG28)</f>
        <v>0</v>
      </c>
      <c r="K28" s="136">
        <f>'Glad70-before-LQ'!K28*(1-$CG28)</f>
        <v>0</v>
      </c>
      <c r="L28" s="62">
        <f>'Glad70-before-LQ'!L28*(1-$CG28)</f>
        <v>0</v>
      </c>
      <c r="M28" s="62">
        <f>'Glad70-before-LQ'!M28*(1-$CG28)</f>
        <v>0</v>
      </c>
      <c r="N28" s="62">
        <f>'Glad70-before-LQ'!N28*(1-$CG28)</f>
        <v>0</v>
      </c>
      <c r="O28" s="62">
        <f>'Glad70-before-LQ'!O28*(1-$CG28)</f>
        <v>0</v>
      </c>
      <c r="P28" s="62">
        <f>'Glad70-before-LQ'!P28*(1-$CG28)</f>
        <v>0</v>
      </c>
      <c r="Q28" s="62">
        <f>'Glad70-before-LQ'!Q28*(1-$CG28)</f>
        <v>0</v>
      </c>
      <c r="R28" s="62">
        <f>'Glad70-before-LQ'!R28*(1-$CG28)</f>
        <v>0</v>
      </c>
      <c r="S28" s="62">
        <f>'Glad70-before-LQ'!S28*(1-$CG28)</f>
        <v>0</v>
      </c>
      <c r="T28" s="62">
        <f>'Glad70-before-LQ'!T28*(1-$CG28)</f>
        <v>0</v>
      </c>
      <c r="U28" s="62">
        <f>'Glad70-before-LQ'!U28*(1-$CG28)</f>
        <v>0</v>
      </c>
      <c r="V28" s="62">
        <f>'Glad70-before-LQ'!V28*(1-$CG28)</f>
        <v>0</v>
      </c>
      <c r="W28" s="62">
        <f>'Glad70-before-LQ'!W28*(1-$CG28)</f>
        <v>0</v>
      </c>
      <c r="X28" s="64">
        <f>'Glad70-before-LQ'!X28*(1-$CG28)</f>
        <v>0</v>
      </c>
      <c r="Y28" s="62">
        <f>'Glad70-before-LQ'!Y28*(1-$CG28)</f>
        <v>0</v>
      </c>
      <c r="Z28" s="62">
        <f>'Glad70-before-LQ'!Z28*(1-$CG28)</f>
        <v>0</v>
      </c>
      <c r="AA28" s="62">
        <f>'Glad70-before-LQ'!AA28*(1-$CG28)</f>
        <v>0</v>
      </c>
      <c r="AB28" s="62">
        <f>'Glad70-before-LQ'!AB28*(1-$CG28)</f>
        <v>0</v>
      </c>
      <c r="AC28" s="62">
        <f>'Glad70-before-LQ'!AC28*(1-$CG28)</f>
        <v>0</v>
      </c>
      <c r="AD28" s="62">
        <f>'Glad70-before-LQ'!AD28*(1-$CG28)</f>
        <v>0</v>
      </c>
      <c r="AE28" s="62">
        <f>'Glad70-before-LQ'!AE28*(1-$CG28)</f>
        <v>0</v>
      </c>
      <c r="AF28" s="62">
        <f>'Glad70-before-LQ'!AF28*(1-$CG28)</f>
        <v>0</v>
      </c>
      <c r="AG28" s="62">
        <f>'Glad70-before-LQ'!AG28*(1-$CG28)</f>
        <v>0</v>
      </c>
      <c r="AH28" s="62">
        <f>'Glad70-before-LQ'!AH28*(1-$CG28)</f>
        <v>0</v>
      </c>
      <c r="AI28" s="62">
        <f>'Glad70-before-LQ'!AI28*(1-$CG28)</f>
        <v>0</v>
      </c>
      <c r="AJ28" s="62">
        <f>'Glad70-before-LQ'!AJ28*(1-$CG28)</f>
        <v>0</v>
      </c>
      <c r="AK28" s="62">
        <f>'Glad70-before-LQ'!AK28*(1-$CG28)</f>
        <v>0</v>
      </c>
      <c r="AL28" s="62">
        <f>'Glad70-before-LQ'!AL28*(1-$CG28)</f>
        <v>0</v>
      </c>
      <c r="AM28" s="62">
        <f>'Glad70-before-LQ'!AM28*(1-$CG28)</f>
        <v>0</v>
      </c>
      <c r="AN28" s="62">
        <f>'Glad70-before-LQ'!AN28*(1-$CG28)</f>
        <v>0</v>
      </c>
      <c r="AO28" s="62">
        <f>'Glad70-before-LQ'!AO28*(1-$CG28)</f>
        <v>0</v>
      </c>
      <c r="AP28" s="62">
        <f>'Glad70-before-LQ'!AP28*(1-$CG28)</f>
        <v>0</v>
      </c>
      <c r="AQ28" s="62">
        <f>'Glad70-before-LQ'!AQ28*(1-$CG28)</f>
        <v>0</v>
      </c>
      <c r="AR28" s="62">
        <f>'Glad70-before-LQ'!AR28*(1-$CG28)</f>
        <v>0</v>
      </c>
      <c r="AS28" s="62">
        <f>'Glad70-before-LQ'!AS28*(1-$CG28)</f>
        <v>0</v>
      </c>
      <c r="AT28" s="62">
        <f>'Glad70-before-LQ'!AT28*(1-$CG28)</f>
        <v>0</v>
      </c>
      <c r="AU28" s="62">
        <f>'Glad70-before-LQ'!AU28*(1-$CG28)</f>
        <v>0</v>
      </c>
      <c r="AV28" s="62">
        <f>'Glad70-before-LQ'!AV28*(1-$CG28)</f>
        <v>0</v>
      </c>
      <c r="AW28" s="62">
        <f>'Glad70-before-LQ'!AW28*(1-$CG28)</f>
        <v>0</v>
      </c>
      <c r="AX28" s="62">
        <f>'Glad70-before-LQ'!AX28*(1-$CG28)</f>
        <v>0</v>
      </c>
      <c r="AY28" s="62">
        <f>'Glad70-before-LQ'!AY28*(1-$CG28)</f>
        <v>0</v>
      </c>
      <c r="AZ28" s="62">
        <f>'Glad70-before-LQ'!AZ28*(1-$CG28)</f>
        <v>0</v>
      </c>
      <c r="BA28" s="62">
        <f>'Glad70-before-LQ'!BA28*(1-$CG28)</f>
        <v>0</v>
      </c>
      <c r="BB28" s="62">
        <f>'Glad70-before-LQ'!BB28*(1-$CG28)</f>
        <v>0</v>
      </c>
      <c r="BC28" s="62">
        <f>'Glad70-before-LQ'!BC28*(1-$CG28)</f>
        <v>0</v>
      </c>
      <c r="BD28" s="62">
        <f>'Glad70-before-LQ'!BD28*(1-$CG28)</f>
        <v>0</v>
      </c>
      <c r="BE28" s="62">
        <f>'Glad70-before-LQ'!BE28*(1-$CG28)</f>
        <v>0</v>
      </c>
      <c r="BF28" s="62">
        <f>'Glad70-before-LQ'!BF28*(1-$CG28)</f>
        <v>0</v>
      </c>
      <c r="BG28" s="62">
        <f>'Glad70-before-LQ'!BG28*(1-$CG28)</f>
        <v>0</v>
      </c>
      <c r="BH28" s="62">
        <f>'Glad70-before-LQ'!BH28*(1-$CG28)</f>
        <v>0</v>
      </c>
      <c r="BI28" s="62">
        <f>'Glad70-before-LQ'!BI28*(1-$CG28)</f>
        <v>0</v>
      </c>
      <c r="BJ28" s="62">
        <f>'Glad70-before-LQ'!BJ28*(1-$CG28)</f>
        <v>0</v>
      </c>
      <c r="BK28" s="62">
        <f>'Glad70-before-LQ'!BK28*(1-$CG28)</f>
        <v>0</v>
      </c>
      <c r="BL28" s="62">
        <f>'Glad70-before-LQ'!BL28*(1-$CG28)</f>
        <v>0</v>
      </c>
      <c r="BM28" s="62">
        <f>'Glad70-before-LQ'!BM28*(1-$CG28)</f>
        <v>0</v>
      </c>
      <c r="BN28" s="62">
        <f>'Glad70-before-LQ'!BN28*(1-$CG28)</f>
        <v>0</v>
      </c>
      <c r="BO28" s="62">
        <f>'Glad70-before-LQ'!BO28*(1-$CG28)</f>
        <v>0</v>
      </c>
      <c r="BP28" s="62">
        <f>'Glad70-before-LQ'!BP28*(1-$CG28)</f>
        <v>0</v>
      </c>
      <c r="BQ28" s="62">
        <f>'Glad70-before-LQ'!BQ28*(1-$CG28)</f>
        <v>0</v>
      </c>
      <c r="BR28" s="62">
        <f>'Glad70-before-LQ'!BR28*(1-$CG28)</f>
        <v>0</v>
      </c>
      <c r="BS28" s="62">
        <f>'Glad70-before-LQ'!BS28*(1-$CG28)</f>
        <v>0</v>
      </c>
      <c r="BT28" s="62">
        <f>'Glad70-before-LQ'!BT28*(1-$CG28)</f>
        <v>0</v>
      </c>
      <c r="BU28" s="62">
        <f>'Glad70-before-LQ'!BU28*(1-$CG28)</f>
        <v>0</v>
      </c>
      <c r="BV28" s="4">
        <f>SUM(D28:BU28)</f>
        <v>0</v>
      </c>
      <c r="BW28" s="66">
        <f>'Glad-base'!BW28*'Households'!$B$3/'Households'!$B$7</f>
        <v>7.78064610726056</v>
      </c>
      <c r="BX28" s="66">
        <f>'Glad-base'!BX28*'Households'!$B$3/'Households'!$B$7</f>
        <v>0.17680841907312</v>
      </c>
      <c r="BY28" s="66">
        <f>'Glad-base'!BY28*'Businesses'!$B$4/'Businesses'!$C$4</f>
        <v>9.707627514091399</v>
      </c>
      <c r="BZ28" s="66">
        <f>'Glad-base'!BZ28*'Households'!$B$3/'Households'!$B$7</f>
        <v>0.505486656426365</v>
      </c>
      <c r="CA28" s="66">
        <f>'Glad-base'!CA28*'Households'!$B$3/'Households'!$B$7</f>
        <v>2.28007889258496</v>
      </c>
      <c r="CB28" s="66">
        <f>'Glad-base'!CB28*'Glad-id-output'!B26/'Glad-id-output'!E26</f>
        <v>0.426881378686906</v>
      </c>
      <c r="CC28" s="62">
        <f>'Exports'!D29</f>
        <v>40</v>
      </c>
      <c r="CD28" s="4">
        <f>SUM(BW28:CC28)</f>
        <v>60.8775289681233</v>
      </c>
      <c r="CE28" s="4">
        <f>SUM(CD28,BV28)</f>
        <v>60.8775289681233</v>
      </c>
      <c r="CF28" s="67">
        <v>0.00254757518441874</v>
      </c>
      <c r="CG28" s="67">
        <f>'Glad-id-output'!I26</f>
        <v>1</v>
      </c>
    </row>
    <row r="29" ht="19" customHeight="1">
      <c r="A29" t="s" s="58">
        <v>1</v>
      </c>
      <c r="B29" s="59">
        <v>25</v>
      </c>
      <c r="C29" t="s" s="135">
        <v>26</v>
      </c>
      <c r="D29" s="61">
        <f>'Glad70-before-LQ'!D29*(1-$CG29)</f>
        <v>0.0292476830191295</v>
      </c>
      <c r="E29" s="62">
        <f>'Glad70-before-LQ'!E29*(1-$CG29)</f>
        <v>0.0069237741062701</v>
      </c>
      <c r="F29" s="62">
        <f>'Glad70-before-LQ'!F29*(1-$CG29)</f>
        <v>0.000830305129842246</v>
      </c>
      <c r="G29" s="62">
        <f>'Glad70-before-LQ'!G29*(1-$CG29)</f>
        <v>0.00647984711072548</v>
      </c>
      <c r="H29" s="62">
        <f>'Glad70-before-LQ'!H29*(1-$CG29)</f>
        <v>0.00305640104389563</v>
      </c>
      <c r="I29" s="62">
        <f>'Glad70-before-LQ'!I29*(1-$CG29)</f>
        <v>0.0158779018524537</v>
      </c>
      <c r="J29" s="62">
        <f>'Glad70-before-LQ'!J29*(1-$CG29)</f>
        <v>0.369099405336257</v>
      </c>
      <c r="K29" s="136">
        <f>'Glad70-before-LQ'!K29*(1-$CG29)</f>
        <v>0.0596646691531779</v>
      </c>
      <c r="L29" s="62">
        <f>'Glad70-before-LQ'!L29*(1-$CG29)</f>
        <v>0.008382210856389219</v>
      </c>
      <c r="M29" s="62">
        <f>'Glad70-before-LQ'!M29*(1-$CG29)</f>
        <v>0.00414244620347391</v>
      </c>
      <c r="N29" s="62">
        <f>'Glad70-before-LQ'!N29*(1-$CG29)</f>
        <v>0.0153209155423489</v>
      </c>
      <c r="O29" s="62">
        <f>'Glad70-before-LQ'!O29*(1-$CG29)</f>
        <v>0.0296168974786128</v>
      </c>
      <c r="P29" s="62">
        <f>'Glad70-before-LQ'!P29*(1-$CG29)</f>
        <v>0.00639990553040261</v>
      </c>
      <c r="Q29" s="62">
        <f>'Glad70-before-LQ'!Q29*(1-$CG29)</f>
        <v>0.00518423250528602</v>
      </c>
      <c r="R29" s="62">
        <f>'Glad70-before-LQ'!R29*(1-$CG29)</f>
        <v>0.0010216059093969</v>
      </c>
      <c r="S29" s="62">
        <f>'Glad70-before-LQ'!S29*(1-$CG29)</f>
        <v>0.00293449300184388</v>
      </c>
      <c r="T29" s="62">
        <f>'Glad70-before-LQ'!T29*(1-$CG29)</f>
        <v>0.0214731559425706</v>
      </c>
      <c r="U29" s="62">
        <f>'Glad70-before-LQ'!U29*(1-$CG29)</f>
        <v>0.164674148819067</v>
      </c>
      <c r="V29" s="62">
        <f>'Glad70-before-LQ'!V29*(1-$CG29)</f>
        <v>0.00840611216104868</v>
      </c>
      <c r="W29" s="62">
        <f>'Glad70-before-LQ'!W29*(1-$CG29)</f>
        <v>0.153812326231676</v>
      </c>
      <c r="X29" s="64">
        <f>'Glad70-before-LQ'!X29*(1-$CG29)</f>
        <v>0.0375491669081623</v>
      </c>
      <c r="Y29" s="62">
        <f>'Glad70-before-LQ'!Y29*(1-$CG29)</f>
        <v>0.138086452381951</v>
      </c>
      <c r="Z29" s="62">
        <f>'Glad70-before-LQ'!Z29*(1-$CG29)</f>
        <v>0.31993452371758</v>
      </c>
      <c r="AA29" s="62">
        <f>'Glad70-before-LQ'!AA29*(1-$CG29)</f>
        <v>0.046549675092888</v>
      </c>
      <c r="AB29" s="62">
        <f>'Glad70-before-LQ'!AB29*(1-$CG29)</f>
        <v>0.0413823240705289</v>
      </c>
      <c r="AC29" s="62">
        <f>'Glad70-before-LQ'!AC29*(1-$CG29)</f>
        <v>0.0486206772174022</v>
      </c>
      <c r="AD29" s="62">
        <f>'Glad70-before-LQ'!AD29*(1-$CG29)</f>
        <v>0.000271694176519333</v>
      </c>
      <c r="AE29" s="62">
        <f>'Glad70-before-LQ'!AE29*(1-$CG29)</f>
        <v>0.0207714786788184</v>
      </c>
      <c r="AF29" s="62">
        <f>'Glad70-before-LQ'!AF29*(1-$CG29)</f>
        <v>0.08879981636776831</v>
      </c>
      <c r="AG29" s="62">
        <f>'Glad70-before-LQ'!AG29*(1-$CG29)</f>
        <v>1.00619098338242</v>
      </c>
      <c r="AH29" s="62">
        <f>'Glad70-before-LQ'!AH29*(1-$CG29)</f>
        <v>0.775458461074802</v>
      </c>
      <c r="AI29" s="62">
        <f>'Glad70-before-LQ'!AI29*(1-$CG29)</f>
        <v>1.11852518806948</v>
      </c>
      <c r="AJ29" s="62">
        <f>'Glad70-before-LQ'!AJ29*(1-$CG29)</f>
        <v>0.0776846901807511</v>
      </c>
      <c r="AK29" s="62">
        <f>'Glad70-before-LQ'!AK29*(1-$CG29)</f>
        <v>0.253802596203092</v>
      </c>
      <c r="AL29" s="62">
        <f>'Glad70-before-LQ'!AL29*(1-$CG29)</f>
        <v>0.08476754777477299</v>
      </c>
      <c r="AM29" s="62">
        <f>'Glad70-before-LQ'!AM29*(1-$CG29)</f>
        <v>0.08119623441094199</v>
      </c>
      <c r="AN29" s="62">
        <f>'Glad70-before-LQ'!AN29*(1-$CG29)</f>
        <v>0.0833844660609524</v>
      </c>
      <c r="AO29" s="62">
        <f>'Glad70-before-LQ'!AO29*(1-$CG29)</f>
        <v>0.127877369456166</v>
      </c>
      <c r="AP29" s="62">
        <f>'Glad70-before-LQ'!AP29*(1-$CG29)</f>
        <v>0.0267718917155172</v>
      </c>
      <c r="AQ29" s="62">
        <f>'Glad70-before-LQ'!AQ29*(1-$CG29)</f>
        <v>0.0038050405332863</v>
      </c>
      <c r="AR29" s="62">
        <f>'Glad70-before-LQ'!AR29*(1-$CG29)</f>
        <v>0.0237639974912791</v>
      </c>
      <c r="AS29" s="62">
        <f>'Glad70-before-LQ'!AS29*(1-$CG29)</f>
        <v>0.0615410210643956</v>
      </c>
      <c r="AT29" s="62">
        <f>'Glad70-before-LQ'!AT29*(1-$CG29)</f>
        <v>0.000594787942071168</v>
      </c>
      <c r="AU29" s="62">
        <f>'Glad70-before-LQ'!AU29*(1-$CG29)</f>
        <v>0.00597030486863279</v>
      </c>
      <c r="AV29" s="62">
        <f>'Glad70-before-LQ'!AV29*(1-$CG29)</f>
        <v>0.000661428778020846</v>
      </c>
      <c r="AW29" s="62">
        <f>'Glad70-before-LQ'!AW29*(1-$CG29)</f>
        <v>9.51689582952743e-05</v>
      </c>
      <c r="AX29" s="62">
        <f>'Glad70-before-LQ'!AX29*(1-$CG29)</f>
        <v>0.00168425030357072</v>
      </c>
      <c r="AY29" s="62">
        <f>'Glad70-before-LQ'!AY29*(1-$CG29)</f>
        <v>0.000440451201098678</v>
      </c>
      <c r="AZ29" s="62">
        <f>'Glad70-before-LQ'!AZ29*(1-$CG29)</f>
        <v>0.00548666754908401</v>
      </c>
      <c r="BA29" s="62">
        <f>'Glad70-before-LQ'!BA29*(1-$CG29)</f>
        <v>0.00187571755253328</v>
      </c>
      <c r="BB29" s="62">
        <f>'Glad70-before-LQ'!BB29*(1-$CG29)</f>
        <v>0.00666970544389957</v>
      </c>
      <c r="BC29" s="62">
        <f>'Glad70-before-LQ'!BC29*(1-$CG29)</f>
        <v>0.0269654945561641</v>
      </c>
      <c r="BD29" s="62">
        <f>'Glad70-before-LQ'!BD29*(1-$CG29)</f>
        <v>0.0507147420720946</v>
      </c>
      <c r="BE29" s="62">
        <f>'Glad70-before-LQ'!BE29*(1-$CG29)</f>
        <v>0.241751778445432</v>
      </c>
      <c r="BF29" s="62">
        <f>'Glad70-before-LQ'!BF29*(1-$CG29)</f>
        <v>0.00139022199776182</v>
      </c>
      <c r="BG29" s="62">
        <f>'Glad70-before-LQ'!BG29*(1-$CG29)</f>
        <v>0.0929408558144085</v>
      </c>
      <c r="BH29" s="62">
        <f>'Glad70-before-LQ'!BH29*(1-$CG29)</f>
        <v>0.0283616722795594</v>
      </c>
      <c r="BI29" s="62">
        <f>'Glad70-before-LQ'!BI29*(1-$CG29)</f>
        <v>0.046345662306023</v>
      </c>
      <c r="BJ29" s="62">
        <f>'Glad70-before-LQ'!BJ29*(1-$CG29)</f>
        <v>0.00126468676332516</v>
      </c>
      <c r="BK29" s="62">
        <f>'Glad70-before-LQ'!BK29*(1-$CG29)</f>
        <v>0.0529940638026318</v>
      </c>
      <c r="BL29" s="62">
        <f>'Glad70-before-LQ'!BL29*(1-$CG29)</f>
        <v>0.307900887989954</v>
      </c>
      <c r="BM29" s="62">
        <f>'Glad70-before-LQ'!BM29*(1-$CG29)</f>
        <v>0.0492660293706225</v>
      </c>
      <c r="BN29" s="62">
        <f>'Glad70-before-LQ'!BN29*(1-$CG29)</f>
        <v>0.00739609419782544</v>
      </c>
      <c r="BO29" s="62">
        <f>'Glad70-before-LQ'!BO29*(1-$CG29)</f>
        <v>0.377750120544224</v>
      </c>
      <c r="BP29" s="62">
        <f>'Glad70-before-LQ'!BP29*(1-$CG29)</f>
        <v>0.146599547678314</v>
      </c>
      <c r="BQ29" s="62">
        <f>'Glad70-before-LQ'!BQ29*(1-$CG29)</f>
        <v>0.00328860594638391</v>
      </c>
      <c r="BR29" s="62">
        <f>'Glad70-before-LQ'!BR29*(1-$CG29)</f>
        <v>0.0114781658002877</v>
      </c>
      <c r="BS29" s="62">
        <f>'Glad70-before-LQ'!BS29*(1-$CG29)</f>
        <v>0.00160061259069574</v>
      </c>
      <c r="BT29" s="62">
        <f>'Glad70-before-LQ'!BT29*(1-$CG29)</f>
        <v>0.318938508820958</v>
      </c>
      <c r="BU29" s="62">
        <f>'Glad70-before-LQ'!BU29*(1-$CG29)</f>
        <v>0.107649344202176</v>
      </c>
      <c r="BV29" s="4">
        <f>SUM(D29:BU29)</f>
        <v>7.27735931073939</v>
      </c>
      <c r="BW29" s="66">
        <f>'Glad-base'!BW29*'Households'!$B$3/'Households'!$B$7</f>
        <v>6.44302169721936</v>
      </c>
      <c r="BX29" s="66">
        <f>'Glad-base'!BX29*'Households'!$B$3/'Households'!$B$7</f>
        <v>0.0145912295159629</v>
      </c>
      <c r="BY29" s="66">
        <f>'Glad-base'!BY29*'Businesses'!$B$4/'Businesses'!$C$4</f>
        <v>0.950259727245729</v>
      </c>
      <c r="BZ29" s="66">
        <f>'Glad-base'!BZ29*'Households'!$B$3/'Households'!$B$7</f>
        <v>0.210905573450051</v>
      </c>
      <c r="CA29" s="66">
        <f>'Glad-base'!CA29*'Households'!$B$3/'Households'!$B$7</f>
        <v>1.86903368110196</v>
      </c>
      <c r="CB29" s="66">
        <f>'Glad-base'!CB29*'Glad-id-output'!B27/'Glad-id-output'!E27</f>
        <v>0.0212953306152051</v>
      </c>
      <c r="CC29" s="62">
        <f>'Exports'!D30</f>
        <v>0.3</v>
      </c>
      <c r="CD29" s="4">
        <f>SUM(BW29:CC29)</f>
        <v>9.80910723914827</v>
      </c>
      <c r="CE29" s="4">
        <f>SUM(CD29,BV29)</f>
        <v>17.0864665498877</v>
      </c>
      <c r="CF29" s="67">
        <v>0.000472625658662934</v>
      </c>
      <c r="CG29" s="67">
        <f>'Glad-id-output'!I27</f>
        <v>0.076483180484695</v>
      </c>
    </row>
    <row r="30" ht="19" customHeight="1">
      <c r="A30" t="s" s="58">
        <v>1</v>
      </c>
      <c r="B30" s="59">
        <v>26</v>
      </c>
      <c r="C30" t="s" s="135">
        <v>27</v>
      </c>
      <c r="D30" s="61">
        <f>'Glad70-before-LQ'!D30*(1-$CG30)</f>
        <v>0</v>
      </c>
      <c r="E30" s="62">
        <f>'Glad70-before-LQ'!E30*(1-$CG30)</f>
        <v>0</v>
      </c>
      <c r="F30" s="62">
        <f>'Glad70-before-LQ'!F30*(1-$CG30)</f>
        <v>0</v>
      </c>
      <c r="G30" s="62">
        <f>'Glad70-before-LQ'!G30*(1-$CG30)</f>
        <v>0</v>
      </c>
      <c r="H30" s="62">
        <f>'Glad70-before-LQ'!H30*(1-$CG30)</f>
        <v>0</v>
      </c>
      <c r="I30" s="62">
        <f>'Glad70-before-LQ'!I30*(1-$CG30)</f>
        <v>0</v>
      </c>
      <c r="J30" s="62">
        <f>'Glad70-before-LQ'!J30*(1-$CG30)</f>
        <v>0</v>
      </c>
      <c r="K30" s="136">
        <f>'Glad70-before-LQ'!K30*(1-$CG30)</f>
        <v>0</v>
      </c>
      <c r="L30" s="62">
        <f>'Glad70-before-LQ'!L30*(1-$CG30)</f>
        <v>0</v>
      </c>
      <c r="M30" s="62">
        <f>'Glad70-before-LQ'!M30*(1-$CG30)</f>
        <v>0</v>
      </c>
      <c r="N30" s="62">
        <f>'Glad70-before-LQ'!N30*(1-$CG30)</f>
        <v>0</v>
      </c>
      <c r="O30" s="62">
        <f>'Glad70-before-LQ'!O30*(1-$CG30)</f>
        <v>0</v>
      </c>
      <c r="P30" s="62">
        <f>'Glad70-before-LQ'!P30*(1-$CG30)</f>
        <v>0</v>
      </c>
      <c r="Q30" s="62">
        <f>'Glad70-before-LQ'!Q30*(1-$CG30)</f>
        <v>0</v>
      </c>
      <c r="R30" s="62">
        <f>'Glad70-before-LQ'!R30*(1-$CG30)</f>
        <v>0</v>
      </c>
      <c r="S30" s="62">
        <f>'Glad70-before-LQ'!S30*(1-$CG30)</f>
        <v>0</v>
      </c>
      <c r="T30" s="62">
        <f>'Glad70-before-LQ'!T30*(1-$CG30)</f>
        <v>0</v>
      </c>
      <c r="U30" s="62">
        <f>'Glad70-before-LQ'!U30*(1-$CG30)</f>
        <v>0</v>
      </c>
      <c r="V30" s="62">
        <f>'Glad70-before-LQ'!V30*(1-$CG30)</f>
        <v>0</v>
      </c>
      <c r="W30" s="62">
        <f>'Glad70-before-LQ'!W30*(1-$CG30)</f>
        <v>0</v>
      </c>
      <c r="X30" s="64">
        <f>'Glad70-before-LQ'!X30*(1-$CG30)</f>
        <v>0</v>
      </c>
      <c r="Y30" s="62">
        <f>'Glad70-before-LQ'!Y30*(1-$CG30)</f>
        <v>0</v>
      </c>
      <c r="Z30" s="62">
        <f>'Glad70-before-LQ'!Z30*(1-$CG30)</f>
        <v>0</v>
      </c>
      <c r="AA30" s="62">
        <f>'Glad70-before-LQ'!AA30*(1-$CG30)</f>
        <v>0</v>
      </c>
      <c r="AB30" s="62">
        <f>'Glad70-before-LQ'!AB30*(1-$CG30)</f>
        <v>0</v>
      </c>
      <c r="AC30" s="62">
        <f>'Glad70-before-LQ'!AC30*(1-$CG30)</f>
        <v>0</v>
      </c>
      <c r="AD30" s="62">
        <f>'Glad70-before-LQ'!AD30*(1-$CG30)</f>
        <v>0</v>
      </c>
      <c r="AE30" s="62">
        <f>'Glad70-before-LQ'!AE30*(1-$CG30)</f>
        <v>0</v>
      </c>
      <c r="AF30" s="62">
        <f>'Glad70-before-LQ'!AF30*(1-$CG30)</f>
        <v>0</v>
      </c>
      <c r="AG30" s="62">
        <f>'Glad70-before-LQ'!AG30*(1-$CG30)</f>
        <v>0</v>
      </c>
      <c r="AH30" s="62">
        <f>'Glad70-before-LQ'!AH30*(1-$CG30)</f>
        <v>0</v>
      </c>
      <c r="AI30" s="62">
        <f>'Glad70-before-LQ'!AI30*(1-$CG30)</f>
        <v>0</v>
      </c>
      <c r="AJ30" s="62">
        <f>'Glad70-before-LQ'!AJ30*(1-$CG30)</f>
        <v>0</v>
      </c>
      <c r="AK30" s="62">
        <f>'Glad70-before-LQ'!AK30*(1-$CG30)</f>
        <v>0</v>
      </c>
      <c r="AL30" s="62">
        <f>'Glad70-before-LQ'!AL30*(1-$CG30)</f>
        <v>0</v>
      </c>
      <c r="AM30" s="62">
        <f>'Glad70-before-LQ'!AM30*(1-$CG30)</f>
        <v>0</v>
      </c>
      <c r="AN30" s="62">
        <f>'Glad70-before-LQ'!AN30*(1-$CG30)</f>
        <v>0</v>
      </c>
      <c r="AO30" s="62">
        <f>'Glad70-before-LQ'!AO30*(1-$CG30)</f>
        <v>0</v>
      </c>
      <c r="AP30" s="62">
        <f>'Glad70-before-LQ'!AP30*(1-$CG30)</f>
        <v>0</v>
      </c>
      <c r="AQ30" s="62">
        <f>'Glad70-before-LQ'!AQ30*(1-$CG30)</f>
        <v>0</v>
      </c>
      <c r="AR30" s="62">
        <f>'Glad70-before-LQ'!AR30*(1-$CG30)</f>
        <v>0</v>
      </c>
      <c r="AS30" s="62">
        <f>'Glad70-before-LQ'!AS30*(1-$CG30)</f>
        <v>0</v>
      </c>
      <c r="AT30" s="62">
        <f>'Glad70-before-LQ'!AT30*(1-$CG30)</f>
        <v>0</v>
      </c>
      <c r="AU30" s="62">
        <f>'Glad70-before-LQ'!AU30*(1-$CG30)</f>
        <v>0</v>
      </c>
      <c r="AV30" s="62">
        <f>'Glad70-before-LQ'!AV30*(1-$CG30)</f>
        <v>0</v>
      </c>
      <c r="AW30" s="62">
        <f>'Glad70-before-LQ'!AW30*(1-$CG30)</f>
        <v>0</v>
      </c>
      <c r="AX30" s="62">
        <f>'Glad70-before-LQ'!AX30*(1-$CG30)</f>
        <v>0</v>
      </c>
      <c r="AY30" s="62">
        <f>'Glad70-before-LQ'!AY30*(1-$CG30)</f>
        <v>0</v>
      </c>
      <c r="AZ30" s="62">
        <f>'Glad70-before-LQ'!AZ30*(1-$CG30)</f>
        <v>0</v>
      </c>
      <c r="BA30" s="62">
        <f>'Glad70-before-LQ'!BA30*(1-$CG30)</f>
        <v>0</v>
      </c>
      <c r="BB30" s="62">
        <f>'Glad70-before-LQ'!BB30*(1-$CG30)</f>
        <v>0</v>
      </c>
      <c r="BC30" s="62">
        <f>'Glad70-before-LQ'!BC30*(1-$CG30)</f>
        <v>0</v>
      </c>
      <c r="BD30" s="62">
        <f>'Glad70-before-LQ'!BD30*(1-$CG30)</f>
        <v>0</v>
      </c>
      <c r="BE30" s="62">
        <f>'Glad70-before-LQ'!BE30*(1-$CG30)</f>
        <v>0</v>
      </c>
      <c r="BF30" s="62">
        <f>'Glad70-before-LQ'!BF30*(1-$CG30)</f>
        <v>0</v>
      </c>
      <c r="BG30" s="62">
        <f>'Glad70-before-LQ'!BG30*(1-$CG30)</f>
        <v>0</v>
      </c>
      <c r="BH30" s="62">
        <f>'Glad70-before-LQ'!BH30*(1-$CG30)</f>
        <v>0</v>
      </c>
      <c r="BI30" s="62">
        <f>'Glad70-before-LQ'!BI30*(1-$CG30)</f>
        <v>0</v>
      </c>
      <c r="BJ30" s="62">
        <f>'Glad70-before-LQ'!BJ30*(1-$CG30)</f>
        <v>0</v>
      </c>
      <c r="BK30" s="62">
        <f>'Glad70-before-LQ'!BK30*(1-$CG30)</f>
        <v>0</v>
      </c>
      <c r="BL30" s="62">
        <f>'Glad70-before-LQ'!BL30*(1-$CG30)</f>
        <v>0</v>
      </c>
      <c r="BM30" s="62">
        <f>'Glad70-before-LQ'!BM30*(1-$CG30)</f>
        <v>0</v>
      </c>
      <c r="BN30" s="62">
        <f>'Glad70-before-LQ'!BN30*(1-$CG30)</f>
        <v>0</v>
      </c>
      <c r="BO30" s="62">
        <f>'Glad70-before-LQ'!BO30*(1-$CG30)</f>
        <v>0</v>
      </c>
      <c r="BP30" s="62">
        <f>'Glad70-before-LQ'!BP30*(1-$CG30)</f>
        <v>0</v>
      </c>
      <c r="BQ30" s="62">
        <f>'Glad70-before-LQ'!BQ30*(1-$CG30)</f>
        <v>0</v>
      </c>
      <c r="BR30" s="62">
        <f>'Glad70-before-LQ'!BR30*(1-$CG30)</f>
        <v>0</v>
      </c>
      <c r="BS30" s="62">
        <f>'Glad70-before-LQ'!BS30*(1-$CG30)</f>
        <v>0</v>
      </c>
      <c r="BT30" s="62">
        <f>'Glad70-before-LQ'!BT30*(1-$CG30)</f>
        <v>0</v>
      </c>
      <c r="BU30" s="62">
        <f>'Glad70-before-LQ'!BU30*(1-$CG30)</f>
        <v>0</v>
      </c>
      <c r="BV30" s="4">
        <f>SUM(D30:BU30)</f>
        <v>0</v>
      </c>
      <c r="BW30" s="66">
        <f>'Glad-base'!BW30*'Households'!$B$3/'Households'!$B$7</f>
        <v>41.1025946187745</v>
      </c>
      <c r="BX30" s="66">
        <f>'Glad-base'!BX30*'Households'!$B$3/'Households'!$B$7</f>
        <v>0.00391903813594233</v>
      </c>
      <c r="BY30" s="66">
        <f>'Glad-base'!BY30*'Businesses'!$B$4/'Businesses'!$C$4</f>
        <v>4.54146775005825</v>
      </c>
      <c r="BZ30" s="66">
        <f>'Glad-base'!BZ30*'Households'!$B$3/'Households'!$B$7</f>
        <v>2.91396054679712</v>
      </c>
      <c r="CA30" s="66">
        <f>'Glad-base'!CA30*'Households'!$B$3/'Households'!$B$7</f>
        <v>2.38300506852729</v>
      </c>
      <c r="CB30" s="66">
        <f>'Glad-base'!CB30*'Glad-id-output'!B28/'Glad-id-output'!E28</f>
        <v>-0.163231162260084</v>
      </c>
      <c r="CC30" s="62">
        <f>'Exports'!D31</f>
        <v>53.4</v>
      </c>
      <c r="CD30" s="4">
        <f>SUM(BW30:CC30)</f>
        <v>104.181715860033</v>
      </c>
      <c r="CE30" s="4">
        <f>SUM(CD30,BV30)</f>
        <v>104.181715860033</v>
      </c>
      <c r="CF30" s="67">
        <v>0.0139249596713999</v>
      </c>
      <c r="CG30" s="67">
        <f>'Glad-id-output'!I28</f>
        <v>1</v>
      </c>
    </row>
    <row r="31" ht="19" customHeight="1">
      <c r="A31" t="s" s="58">
        <v>1</v>
      </c>
      <c r="B31" s="59">
        <v>27</v>
      </c>
      <c r="C31" t="s" s="135">
        <v>28</v>
      </c>
      <c r="D31" s="61">
        <f>'Glad70-before-LQ'!D31*(1-$CG31)</f>
        <v>0</v>
      </c>
      <c r="E31" s="62">
        <f>'Glad70-before-LQ'!E31*(1-$CG31)</f>
        <v>0</v>
      </c>
      <c r="F31" s="62">
        <f>'Glad70-before-LQ'!F31*(1-$CG31)</f>
        <v>0</v>
      </c>
      <c r="G31" s="62">
        <f>'Glad70-before-LQ'!G31*(1-$CG31)</f>
        <v>0</v>
      </c>
      <c r="H31" s="62">
        <f>'Glad70-before-LQ'!H31*(1-$CG31)</f>
        <v>0</v>
      </c>
      <c r="I31" s="62">
        <f>'Glad70-before-LQ'!I31*(1-$CG31)</f>
        <v>0</v>
      </c>
      <c r="J31" s="62">
        <f>'Glad70-before-LQ'!J31*(1-$CG31)</f>
        <v>0</v>
      </c>
      <c r="K31" s="136">
        <f>'Glad70-before-LQ'!K31*(1-$CG31)</f>
        <v>0</v>
      </c>
      <c r="L31" s="62">
        <f>'Glad70-before-LQ'!L31*(1-$CG31)</f>
        <v>0</v>
      </c>
      <c r="M31" s="62">
        <f>'Glad70-before-LQ'!M31*(1-$CG31)</f>
        <v>0</v>
      </c>
      <c r="N31" s="62">
        <f>'Glad70-before-LQ'!N31*(1-$CG31)</f>
        <v>0</v>
      </c>
      <c r="O31" s="62">
        <f>'Glad70-before-LQ'!O31*(1-$CG31)</f>
        <v>0</v>
      </c>
      <c r="P31" s="62">
        <f>'Glad70-before-LQ'!P31*(1-$CG31)</f>
        <v>0</v>
      </c>
      <c r="Q31" s="62">
        <f>'Glad70-before-LQ'!Q31*(1-$CG31)</f>
        <v>0</v>
      </c>
      <c r="R31" s="62">
        <f>'Glad70-before-LQ'!R31*(1-$CG31)</f>
        <v>0</v>
      </c>
      <c r="S31" s="62">
        <f>'Glad70-before-LQ'!S31*(1-$CG31)</f>
        <v>0</v>
      </c>
      <c r="T31" s="62">
        <f>'Glad70-before-LQ'!T31*(1-$CG31)</f>
        <v>0</v>
      </c>
      <c r="U31" s="62">
        <f>'Glad70-before-LQ'!U31*(1-$CG31)</f>
        <v>0</v>
      </c>
      <c r="V31" s="62">
        <f>'Glad70-before-LQ'!V31*(1-$CG31)</f>
        <v>0</v>
      </c>
      <c r="W31" s="62">
        <f>'Glad70-before-LQ'!W31*(1-$CG31)</f>
        <v>0</v>
      </c>
      <c r="X31" s="64">
        <f>'Glad70-before-LQ'!X31*(1-$CG31)</f>
        <v>0</v>
      </c>
      <c r="Y31" s="62">
        <f>'Glad70-before-LQ'!Y31*(1-$CG31)</f>
        <v>0</v>
      </c>
      <c r="Z31" s="62">
        <f>'Glad70-before-LQ'!Z31*(1-$CG31)</f>
        <v>0</v>
      </c>
      <c r="AA31" s="62">
        <f>'Glad70-before-LQ'!AA31*(1-$CG31)</f>
        <v>0</v>
      </c>
      <c r="AB31" s="62">
        <f>'Glad70-before-LQ'!AB31*(1-$CG31)</f>
        <v>0</v>
      </c>
      <c r="AC31" s="62">
        <f>'Glad70-before-LQ'!AC31*(1-$CG31)</f>
        <v>0</v>
      </c>
      <c r="AD31" s="62">
        <f>'Glad70-before-LQ'!AD31*(1-$CG31)</f>
        <v>0</v>
      </c>
      <c r="AE31" s="62">
        <f>'Glad70-before-LQ'!AE31*(1-$CG31)</f>
        <v>0</v>
      </c>
      <c r="AF31" s="62">
        <f>'Glad70-before-LQ'!AF31*(1-$CG31)</f>
        <v>0</v>
      </c>
      <c r="AG31" s="62">
        <f>'Glad70-before-LQ'!AG31*(1-$CG31)</f>
        <v>0</v>
      </c>
      <c r="AH31" s="62">
        <f>'Glad70-before-LQ'!AH31*(1-$CG31)</f>
        <v>0</v>
      </c>
      <c r="AI31" s="62">
        <f>'Glad70-before-LQ'!AI31*(1-$CG31)</f>
        <v>0</v>
      </c>
      <c r="AJ31" s="62">
        <f>'Glad70-before-LQ'!AJ31*(1-$CG31)</f>
        <v>0</v>
      </c>
      <c r="AK31" s="62">
        <f>'Glad70-before-LQ'!AK31*(1-$CG31)</f>
        <v>0</v>
      </c>
      <c r="AL31" s="62">
        <f>'Glad70-before-LQ'!AL31*(1-$CG31)</f>
        <v>0</v>
      </c>
      <c r="AM31" s="62">
        <f>'Glad70-before-LQ'!AM31*(1-$CG31)</f>
        <v>0</v>
      </c>
      <c r="AN31" s="62">
        <f>'Glad70-before-LQ'!AN31*(1-$CG31)</f>
        <v>0</v>
      </c>
      <c r="AO31" s="62">
        <f>'Glad70-before-LQ'!AO31*(1-$CG31)</f>
        <v>0</v>
      </c>
      <c r="AP31" s="62">
        <f>'Glad70-before-LQ'!AP31*(1-$CG31)</f>
        <v>0</v>
      </c>
      <c r="AQ31" s="62">
        <f>'Glad70-before-LQ'!AQ31*(1-$CG31)</f>
        <v>0</v>
      </c>
      <c r="AR31" s="62">
        <f>'Glad70-before-LQ'!AR31*(1-$CG31)</f>
        <v>0</v>
      </c>
      <c r="AS31" s="62">
        <f>'Glad70-before-LQ'!AS31*(1-$CG31)</f>
        <v>0</v>
      </c>
      <c r="AT31" s="62">
        <f>'Glad70-before-LQ'!AT31*(1-$CG31)</f>
        <v>0</v>
      </c>
      <c r="AU31" s="62">
        <f>'Glad70-before-LQ'!AU31*(1-$CG31)</f>
        <v>0</v>
      </c>
      <c r="AV31" s="62">
        <f>'Glad70-before-LQ'!AV31*(1-$CG31)</f>
        <v>0</v>
      </c>
      <c r="AW31" s="62">
        <f>'Glad70-before-LQ'!AW31*(1-$CG31)</f>
        <v>0</v>
      </c>
      <c r="AX31" s="62">
        <f>'Glad70-before-LQ'!AX31*(1-$CG31)</f>
        <v>0</v>
      </c>
      <c r="AY31" s="62">
        <f>'Glad70-before-LQ'!AY31*(1-$CG31)</f>
        <v>0</v>
      </c>
      <c r="AZ31" s="62">
        <f>'Glad70-before-LQ'!AZ31*(1-$CG31)</f>
        <v>0</v>
      </c>
      <c r="BA31" s="62">
        <f>'Glad70-before-LQ'!BA31*(1-$CG31)</f>
        <v>0</v>
      </c>
      <c r="BB31" s="62">
        <f>'Glad70-before-LQ'!BB31*(1-$CG31)</f>
        <v>0</v>
      </c>
      <c r="BC31" s="62">
        <f>'Glad70-before-LQ'!BC31*(1-$CG31)</f>
        <v>0</v>
      </c>
      <c r="BD31" s="62">
        <f>'Glad70-before-LQ'!BD31*(1-$CG31)</f>
        <v>0</v>
      </c>
      <c r="BE31" s="62">
        <f>'Glad70-before-LQ'!BE31*(1-$CG31)</f>
        <v>0</v>
      </c>
      <c r="BF31" s="62">
        <f>'Glad70-before-LQ'!BF31*(1-$CG31)</f>
        <v>0</v>
      </c>
      <c r="BG31" s="62">
        <f>'Glad70-before-LQ'!BG31*(1-$CG31)</f>
        <v>0</v>
      </c>
      <c r="BH31" s="62">
        <f>'Glad70-before-LQ'!BH31*(1-$CG31)</f>
        <v>0</v>
      </c>
      <c r="BI31" s="62">
        <f>'Glad70-before-LQ'!BI31*(1-$CG31)</f>
        <v>0</v>
      </c>
      <c r="BJ31" s="62">
        <f>'Glad70-before-LQ'!BJ31*(1-$CG31)</f>
        <v>0</v>
      </c>
      <c r="BK31" s="62">
        <f>'Glad70-before-LQ'!BK31*(1-$CG31)</f>
        <v>0</v>
      </c>
      <c r="BL31" s="62">
        <f>'Glad70-before-LQ'!BL31*(1-$CG31)</f>
        <v>0</v>
      </c>
      <c r="BM31" s="62">
        <f>'Glad70-before-LQ'!BM31*(1-$CG31)</f>
        <v>0</v>
      </c>
      <c r="BN31" s="62">
        <f>'Glad70-before-LQ'!BN31*(1-$CG31)</f>
        <v>0</v>
      </c>
      <c r="BO31" s="62">
        <f>'Glad70-before-LQ'!BO31*(1-$CG31)</f>
        <v>0</v>
      </c>
      <c r="BP31" s="62">
        <f>'Glad70-before-LQ'!BP31*(1-$CG31)</f>
        <v>0</v>
      </c>
      <c r="BQ31" s="62">
        <f>'Glad70-before-LQ'!BQ31*(1-$CG31)</f>
        <v>0</v>
      </c>
      <c r="BR31" s="62">
        <f>'Glad70-before-LQ'!BR31*(1-$CG31)</f>
        <v>0</v>
      </c>
      <c r="BS31" s="62">
        <f>'Glad70-before-LQ'!BS31*(1-$CG31)</f>
        <v>0</v>
      </c>
      <c r="BT31" s="62">
        <f>'Glad70-before-LQ'!BT31*(1-$CG31)</f>
        <v>0</v>
      </c>
      <c r="BU31" s="62">
        <f>'Glad70-before-LQ'!BU31*(1-$CG31)</f>
        <v>0</v>
      </c>
      <c r="BV31" s="4">
        <f>SUM(D31:BU31)</f>
        <v>0</v>
      </c>
      <c r="BW31" s="66">
        <f>'Glad-base'!BW31*'Households'!$B$3/'Households'!$B$7</f>
        <v>3.57947752949537</v>
      </c>
      <c r="BX31" s="66">
        <f>'Glad-base'!BX31*'Households'!$B$3/'Households'!$B$7</f>
        <v>4.77676622039135e-06</v>
      </c>
      <c r="BY31" s="66">
        <f>'Glad-base'!BY31*'Businesses'!$B$4/'Businesses'!$C$4</f>
        <v>0.0256723145077727</v>
      </c>
      <c r="BZ31" s="66">
        <f>'Glad-base'!BZ31*'Households'!$B$3/'Households'!$B$7</f>
        <v>0.00240898291452111</v>
      </c>
      <c r="CA31" s="66">
        <f>'Glad-base'!CA31*'Households'!$B$3/'Households'!$B$7</f>
        <v>0.0116111244902163</v>
      </c>
      <c r="CB31" s="66">
        <f>'Glad-base'!CB31*'Glad-id-output'!B29/'Glad-id-output'!E29</f>
        <v>1.96302869052453e-05</v>
      </c>
      <c r="CC31" s="62">
        <f>'Exports'!D32</f>
        <v>0.2</v>
      </c>
      <c r="CD31" s="4">
        <f>SUM(BW31:CC31)</f>
        <v>3.81919435846101</v>
      </c>
      <c r="CE31" s="4">
        <f>SUM(CD31,BV31)</f>
        <v>3.81919435846101</v>
      </c>
      <c r="CF31" s="67">
        <v>0.000647864254298525</v>
      </c>
      <c r="CG31" s="67">
        <f>'Glad-id-output'!I29</f>
        <v>1</v>
      </c>
    </row>
    <row r="32" ht="19" customHeight="1">
      <c r="A32" t="s" s="58">
        <v>1</v>
      </c>
      <c r="B32" s="59">
        <v>28</v>
      </c>
      <c r="C32" t="s" s="135">
        <v>29</v>
      </c>
      <c r="D32" s="61">
        <f>'Glad70-before-LQ'!D32*(1-$CG32)</f>
        <v>0</v>
      </c>
      <c r="E32" s="62">
        <f>'Glad70-before-LQ'!E32*(1-$CG32)</f>
        <v>0</v>
      </c>
      <c r="F32" s="62">
        <f>'Glad70-before-LQ'!F32*(1-$CG32)</f>
        <v>0</v>
      </c>
      <c r="G32" s="62">
        <f>'Glad70-before-LQ'!G32*(1-$CG32)</f>
        <v>0</v>
      </c>
      <c r="H32" s="62">
        <f>'Glad70-before-LQ'!H32*(1-$CG32)</f>
        <v>0</v>
      </c>
      <c r="I32" s="62">
        <f>'Glad70-before-LQ'!I32*(1-$CG32)</f>
        <v>0</v>
      </c>
      <c r="J32" s="62">
        <f>'Glad70-before-LQ'!J32*(1-$CG32)</f>
        <v>0</v>
      </c>
      <c r="K32" s="136">
        <f>'Glad70-before-LQ'!K32*(1-$CG32)</f>
        <v>0</v>
      </c>
      <c r="L32" s="62">
        <f>'Glad70-before-LQ'!L32*(1-$CG32)</f>
        <v>0</v>
      </c>
      <c r="M32" s="62">
        <f>'Glad70-before-LQ'!M32*(1-$CG32)</f>
        <v>0</v>
      </c>
      <c r="N32" s="62">
        <f>'Glad70-before-LQ'!N32*(1-$CG32)</f>
        <v>0</v>
      </c>
      <c r="O32" s="62">
        <f>'Glad70-before-LQ'!O32*(1-$CG32)</f>
        <v>0</v>
      </c>
      <c r="P32" s="62">
        <f>'Glad70-before-LQ'!P32*(1-$CG32)</f>
        <v>0</v>
      </c>
      <c r="Q32" s="62">
        <f>'Glad70-before-LQ'!Q32*(1-$CG32)</f>
        <v>0</v>
      </c>
      <c r="R32" s="62">
        <f>'Glad70-before-LQ'!R32*(1-$CG32)</f>
        <v>0</v>
      </c>
      <c r="S32" s="62">
        <f>'Glad70-before-LQ'!S32*(1-$CG32)</f>
        <v>0</v>
      </c>
      <c r="T32" s="62">
        <f>'Glad70-before-LQ'!T32*(1-$CG32)</f>
        <v>0</v>
      </c>
      <c r="U32" s="62">
        <f>'Glad70-before-LQ'!U32*(1-$CG32)</f>
        <v>0</v>
      </c>
      <c r="V32" s="62">
        <f>'Glad70-before-LQ'!V32*(1-$CG32)</f>
        <v>0</v>
      </c>
      <c r="W32" s="62">
        <f>'Glad70-before-LQ'!W32*(1-$CG32)</f>
        <v>0</v>
      </c>
      <c r="X32" s="64">
        <f>'Glad70-before-LQ'!X32*(1-$CG32)</f>
        <v>0</v>
      </c>
      <c r="Y32" s="62">
        <f>'Glad70-before-LQ'!Y32*(1-$CG32)</f>
        <v>0</v>
      </c>
      <c r="Z32" s="62">
        <f>'Glad70-before-LQ'!Z32*(1-$CG32)</f>
        <v>0</v>
      </c>
      <c r="AA32" s="62">
        <f>'Glad70-before-LQ'!AA32*(1-$CG32)</f>
        <v>0</v>
      </c>
      <c r="AB32" s="62">
        <f>'Glad70-before-LQ'!AB32*(1-$CG32)</f>
        <v>0</v>
      </c>
      <c r="AC32" s="62">
        <f>'Glad70-before-LQ'!AC32*(1-$CG32)</f>
        <v>0</v>
      </c>
      <c r="AD32" s="62">
        <f>'Glad70-before-LQ'!AD32*(1-$CG32)</f>
        <v>0</v>
      </c>
      <c r="AE32" s="62">
        <f>'Glad70-before-LQ'!AE32*(1-$CG32)</f>
        <v>0</v>
      </c>
      <c r="AF32" s="62">
        <f>'Glad70-before-LQ'!AF32*(1-$CG32)</f>
        <v>0</v>
      </c>
      <c r="AG32" s="62">
        <f>'Glad70-before-LQ'!AG32*(1-$CG32)</f>
        <v>0</v>
      </c>
      <c r="AH32" s="62">
        <f>'Glad70-before-LQ'!AH32*(1-$CG32)</f>
        <v>0</v>
      </c>
      <c r="AI32" s="62">
        <f>'Glad70-before-LQ'!AI32*(1-$CG32)</f>
        <v>0</v>
      </c>
      <c r="AJ32" s="62">
        <f>'Glad70-before-LQ'!AJ32*(1-$CG32)</f>
        <v>0</v>
      </c>
      <c r="AK32" s="62">
        <f>'Glad70-before-LQ'!AK32*(1-$CG32)</f>
        <v>0</v>
      </c>
      <c r="AL32" s="62">
        <f>'Glad70-before-LQ'!AL32*(1-$CG32)</f>
        <v>0</v>
      </c>
      <c r="AM32" s="62">
        <f>'Glad70-before-LQ'!AM32*(1-$CG32)</f>
        <v>0</v>
      </c>
      <c r="AN32" s="62">
        <f>'Glad70-before-LQ'!AN32*(1-$CG32)</f>
        <v>0</v>
      </c>
      <c r="AO32" s="62">
        <f>'Glad70-before-LQ'!AO32*(1-$CG32)</f>
        <v>0</v>
      </c>
      <c r="AP32" s="62">
        <f>'Glad70-before-LQ'!AP32*(1-$CG32)</f>
        <v>0</v>
      </c>
      <c r="AQ32" s="62">
        <f>'Glad70-before-LQ'!AQ32*(1-$CG32)</f>
        <v>0</v>
      </c>
      <c r="AR32" s="62">
        <f>'Glad70-before-LQ'!AR32*(1-$CG32)</f>
        <v>0</v>
      </c>
      <c r="AS32" s="62">
        <f>'Glad70-before-LQ'!AS32*(1-$CG32)</f>
        <v>0</v>
      </c>
      <c r="AT32" s="62">
        <f>'Glad70-before-LQ'!AT32*(1-$CG32)</f>
        <v>0</v>
      </c>
      <c r="AU32" s="62">
        <f>'Glad70-before-LQ'!AU32*(1-$CG32)</f>
        <v>0</v>
      </c>
      <c r="AV32" s="62">
        <f>'Glad70-before-LQ'!AV32*(1-$CG32)</f>
        <v>0</v>
      </c>
      <c r="AW32" s="62">
        <f>'Glad70-before-LQ'!AW32*(1-$CG32)</f>
        <v>0</v>
      </c>
      <c r="AX32" s="62">
        <f>'Glad70-before-LQ'!AX32*(1-$CG32)</f>
        <v>0</v>
      </c>
      <c r="AY32" s="62">
        <f>'Glad70-before-LQ'!AY32*(1-$CG32)</f>
        <v>0</v>
      </c>
      <c r="AZ32" s="62">
        <f>'Glad70-before-LQ'!AZ32*(1-$CG32)</f>
        <v>0</v>
      </c>
      <c r="BA32" s="62">
        <f>'Glad70-before-LQ'!BA32*(1-$CG32)</f>
        <v>0</v>
      </c>
      <c r="BB32" s="62">
        <f>'Glad70-before-LQ'!BB32*(1-$CG32)</f>
        <v>0</v>
      </c>
      <c r="BC32" s="62">
        <f>'Glad70-before-LQ'!BC32*(1-$CG32)</f>
        <v>0</v>
      </c>
      <c r="BD32" s="62">
        <f>'Glad70-before-LQ'!BD32*(1-$CG32)</f>
        <v>0</v>
      </c>
      <c r="BE32" s="62">
        <f>'Glad70-before-LQ'!BE32*(1-$CG32)</f>
        <v>0</v>
      </c>
      <c r="BF32" s="62">
        <f>'Glad70-before-LQ'!BF32*(1-$CG32)</f>
        <v>0</v>
      </c>
      <c r="BG32" s="62">
        <f>'Glad70-before-LQ'!BG32*(1-$CG32)</f>
        <v>0</v>
      </c>
      <c r="BH32" s="62">
        <f>'Glad70-before-LQ'!BH32*(1-$CG32)</f>
        <v>0</v>
      </c>
      <c r="BI32" s="62">
        <f>'Glad70-before-LQ'!BI32*(1-$CG32)</f>
        <v>0</v>
      </c>
      <c r="BJ32" s="62">
        <f>'Glad70-before-LQ'!BJ32*(1-$CG32)</f>
        <v>0</v>
      </c>
      <c r="BK32" s="62">
        <f>'Glad70-before-LQ'!BK32*(1-$CG32)</f>
        <v>0</v>
      </c>
      <c r="BL32" s="62">
        <f>'Glad70-before-LQ'!BL32*(1-$CG32)</f>
        <v>0</v>
      </c>
      <c r="BM32" s="62">
        <f>'Glad70-before-LQ'!BM32*(1-$CG32)</f>
        <v>0</v>
      </c>
      <c r="BN32" s="62">
        <f>'Glad70-before-LQ'!BN32*(1-$CG32)</f>
        <v>0</v>
      </c>
      <c r="BO32" s="62">
        <f>'Glad70-before-LQ'!BO32*(1-$CG32)</f>
        <v>0</v>
      </c>
      <c r="BP32" s="62">
        <f>'Glad70-before-LQ'!BP32*(1-$CG32)</f>
        <v>0</v>
      </c>
      <c r="BQ32" s="62">
        <f>'Glad70-before-LQ'!BQ32*(1-$CG32)</f>
        <v>0</v>
      </c>
      <c r="BR32" s="62">
        <f>'Glad70-before-LQ'!BR32*(1-$CG32)</f>
        <v>0</v>
      </c>
      <c r="BS32" s="62">
        <f>'Glad70-before-LQ'!BS32*(1-$CG32)</f>
        <v>0</v>
      </c>
      <c r="BT32" s="62">
        <f>'Glad70-before-LQ'!BT32*(1-$CG32)</f>
        <v>0</v>
      </c>
      <c r="BU32" s="62">
        <f>'Glad70-before-LQ'!BU32*(1-$CG32)</f>
        <v>0</v>
      </c>
      <c r="BV32" s="4">
        <f>SUM(D32:BU32)</f>
        <v>0</v>
      </c>
      <c r="BW32" s="66">
        <f>'Glad-base'!BW32*'Households'!$B$3/'Households'!$B$7</f>
        <v>29.3241543381565</v>
      </c>
      <c r="BX32" s="66">
        <f>'Glad-base'!BX32*'Households'!$B$3/'Households'!$B$7</f>
        <v>2.20962965162719</v>
      </c>
      <c r="BY32" s="66">
        <f>'Glad-base'!BY32*'Businesses'!$B$4/'Businesses'!$C$4</f>
        <v>1.45598158554198</v>
      </c>
      <c r="BZ32" s="66">
        <f>'Glad-base'!BZ32*'Households'!$B$3/'Households'!$B$7</f>
        <v>0.933632392430484</v>
      </c>
      <c r="CA32" s="66">
        <f>'Glad-base'!CA32*'Households'!$B$3/'Households'!$B$7</f>
        <v>0.765089868753862</v>
      </c>
      <c r="CB32" s="66">
        <f>'Glad-base'!CB32*'Glad-id-output'!B30/'Glad-id-output'!E30</f>
        <v>9.75800424150029e-05</v>
      </c>
      <c r="CC32" s="62">
        <f>'Exports'!D33</f>
        <v>3</v>
      </c>
      <c r="CD32" s="4">
        <f>SUM(BW32:CC32)</f>
        <v>37.6885854165524</v>
      </c>
      <c r="CE32" s="4">
        <f>SUM(CD32,BV32)</f>
        <v>37.6885854165524</v>
      </c>
      <c r="CF32" s="67">
        <v>0.0032204634460397</v>
      </c>
      <c r="CG32" s="67">
        <f>'Glad-id-output'!I30</f>
        <v>1</v>
      </c>
    </row>
    <row r="33" ht="19" customHeight="1">
      <c r="A33" t="s" s="58">
        <v>1</v>
      </c>
      <c r="B33" s="59">
        <v>29</v>
      </c>
      <c r="C33" t="s" s="135">
        <v>30</v>
      </c>
      <c r="D33" s="61">
        <f>'Glad70-before-LQ'!D33*(1-$CG33)</f>
        <v>0</v>
      </c>
      <c r="E33" s="62">
        <f>'Glad70-before-LQ'!E33*(1-$CG33)</f>
        <v>0</v>
      </c>
      <c r="F33" s="62">
        <f>'Glad70-before-LQ'!F33*(1-$CG33)</f>
        <v>0</v>
      </c>
      <c r="G33" s="62">
        <f>'Glad70-before-LQ'!G33*(1-$CG33)</f>
        <v>0</v>
      </c>
      <c r="H33" s="62">
        <f>'Glad70-before-LQ'!H33*(1-$CG33)</f>
        <v>0</v>
      </c>
      <c r="I33" s="62">
        <f>'Glad70-before-LQ'!I33*(1-$CG33)</f>
        <v>0</v>
      </c>
      <c r="J33" s="62">
        <f>'Glad70-before-LQ'!J33*(1-$CG33)</f>
        <v>0</v>
      </c>
      <c r="K33" s="136">
        <f>'Glad70-before-LQ'!K33*(1-$CG33)</f>
        <v>0</v>
      </c>
      <c r="L33" s="62">
        <f>'Glad70-before-LQ'!L33*(1-$CG33)</f>
        <v>0</v>
      </c>
      <c r="M33" s="62">
        <f>'Glad70-before-LQ'!M33*(1-$CG33)</f>
        <v>0</v>
      </c>
      <c r="N33" s="62">
        <f>'Glad70-before-LQ'!N33*(1-$CG33)</f>
        <v>0</v>
      </c>
      <c r="O33" s="62">
        <f>'Glad70-before-LQ'!O33*(1-$CG33)</f>
        <v>0</v>
      </c>
      <c r="P33" s="62">
        <f>'Glad70-before-LQ'!P33*(1-$CG33)</f>
        <v>0</v>
      </c>
      <c r="Q33" s="62">
        <f>'Glad70-before-LQ'!Q33*(1-$CG33)</f>
        <v>0</v>
      </c>
      <c r="R33" s="62">
        <f>'Glad70-before-LQ'!R33*(1-$CG33)</f>
        <v>0</v>
      </c>
      <c r="S33" s="62">
        <f>'Glad70-before-LQ'!S33*(1-$CG33)</f>
        <v>0</v>
      </c>
      <c r="T33" s="62">
        <f>'Glad70-before-LQ'!T33*(1-$CG33)</f>
        <v>0</v>
      </c>
      <c r="U33" s="62">
        <f>'Glad70-before-LQ'!U33*(1-$CG33)</f>
        <v>0</v>
      </c>
      <c r="V33" s="62">
        <f>'Glad70-before-LQ'!V33*(1-$CG33)</f>
        <v>0</v>
      </c>
      <c r="W33" s="62">
        <f>'Glad70-before-LQ'!W33*(1-$CG33)</f>
        <v>0</v>
      </c>
      <c r="X33" s="64">
        <f>'Glad70-before-LQ'!X33*(1-$CG33)</f>
        <v>0</v>
      </c>
      <c r="Y33" s="62">
        <f>'Glad70-before-LQ'!Y33*(1-$CG33)</f>
        <v>0</v>
      </c>
      <c r="Z33" s="62">
        <f>'Glad70-before-LQ'!Z33*(1-$CG33)</f>
        <v>0</v>
      </c>
      <c r="AA33" s="62">
        <f>'Glad70-before-LQ'!AA33*(1-$CG33)</f>
        <v>0</v>
      </c>
      <c r="AB33" s="62">
        <f>'Glad70-before-LQ'!AB33*(1-$CG33)</f>
        <v>0</v>
      </c>
      <c r="AC33" s="62">
        <f>'Glad70-before-LQ'!AC33*(1-$CG33)</f>
        <v>0</v>
      </c>
      <c r="AD33" s="62">
        <f>'Glad70-before-LQ'!AD33*(1-$CG33)</f>
        <v>0</v>
      </c>
      <c r="AE33" s="62">
        <f>'Glad70-before-LQ'!AE33*(1-$CG33)</f>
        <v>0</v>
      </c>
      <c r="AF33" s="62">
        <f>'Glad70-before-LQ'!AF33*(1-$CG33)</f>
        <v>0</v>
      </c>
      <c r="AG33" s="62">
        <f>'Glad70-before-LQ'!AG33*(1-$CG33)</f>
        <v>0</v>
      </c>
      <c r="AH33" s="62">
        <f>'Glad70-before-LQ'!AH33*(1-$CG33)</f>
        <v>0</v>
      </c>
      <c r="AI33" s="62">
        <f>'Glad70-before-LQ'!AI33*(1-$CG33)</f>
        <v>0</v>
      </c>
      <c r="AJ33" s="62">
        <f>'Glad70-before-LQ'!AJ33*(1-$CG33)</f>
        <v>0</v>
      </c>
      <c r="AK33" s="62">
        <f>'Glad70-before-LQ'!AK33*(1-$CG33)</f>
        <v>0</v>
      </c>
      <c r="AL33" s="62">
        <f>'Glad70-before-LQ'!AL33*(1-$CG33)</f>
        <v>0</v>
      </c>
      <c r="AM33" s="62">
        <f>'Glad70-before-LQ'!AM33*(1-$CG33)</f>
        <v>0</v>
      </c>
      <c r="AN33" s="62">
        <f>'Glad70-before-LQ'!AN33*(1-$CG33)</f>
        <v>0</v>
      </c>
      <c r="AO33" s="62">
        <f>'Glad70-before-LQ'!AO33*(1-$CG33)</f>
        <v>0</v>
      </c>
      <c r="AP33" s="62">
        <f>'Glad70-before-LQ'!AP33*(1-$CG33)</f>
        <v>0</v>
      </c>
      <c r="AQ33" s="62">
        <f>'Glad70-before-LQ'!AQ33*(1-$CG33)</f>
        <v>0</v>
      </c>
      <c r="AR33" s="62">
        <f>'Glad70-before-LQ'!AR33*(1-$CG33)</f>
        <v>0</v>
      </c>
      <c r="AS33" s="62">
        <f>'Glad70-before-LQ'!AS33*(1-$CG33)</f>
        <v>0</v>
      </c>
      <c r="AT33" s="62">
        <f>'Glad70-before-LQ'!AT33*(1-$CG33)</f>
        <v>0</v>
      </c>
      <c r="AU33" s="62">
        <f>'Glad70-before-LQ'!AU33*(1-$CG33)</f>
        <v>0</v>
      </c>
      <c r="AV33" s="62">
        <f>'Glad70-before-LQ'!AV33*(1-$CG33)</f>
        <v>0</v>
      </c>
      <c r="AW33" s="62">
        <f>'Glad70-before-LQ'!AW33*(1-$CG33)</f>
        <v>0</v>
      </c>
      <c r="AX33" s="62">
        <f>'Glad70-before-LQ'!AX33*(1-$CG33)</f>
        <v>0</v>
      </c>
      <c r="AY33" s="62">
        <f>'Glad70-before-LQ'!AY33*(1-$CG33)</f>
        <v>0</v>
      </c>
      <c r="AZ33" s="62">
        <f>'Glad70-before-LQ'!AZ33*(1-$CG33)</f>
        <v>0</v>
      </c>
      <c r="BA33" s="62">
        <f>'Glad70-before-LQ'!BA33*(1-$CG33)</f>
        <v>0</v>
      </c>
      <c r="BB33" s="62">
        <f>'Glad70-before-LQ'!BB33*(1-$CG33)</f>
        <v>0</v>
      </c>
      <c r="BC33" s="62">
        <f>'Glad70-before-LQ'!BC33*(1-$CG33)</f>
        <v>0</v>
      </c>
      <c r="BD33" s="62">
        <f>'Glad70-before-LQ'!BD33*(1-$CG33)</f>
        <v>0</v>
      </c>
      <c r="BE33" s="62">
        <f>'Glad70-before-LQ'!BE33*(1-$CG33)</f>
        <v>0</v>
      </c>
      <c r="BF33" s="62">
        <f>'Glad70-before-LQ'!BF33*(1-$CG33)</f>
        <v>0</v>
      </c>
      <c r="BG33" s="62">
        <f>'Glad70-before-LQ'!BG33*(1-$CG33)</f>
        <v>0</v>
      </c>
      <c r="BH33" s="62">
        <f>'Glad70-before-LQ'!BH33*(1-$CG33)</f>
        <v>0</v>
      </c>
      <c r="BI33" s="62">
        <f>'Glad70-before-LQ'!BI33*(1-$CG33)</f>
        <v>0</v>
      </c>
      <c r="BJ33" s="62">
        <f>'Glad70-before-LQ'!BJ33*(1-$CG33)</f>
        <v>0</v>
      </c>
      <c r="BK33" s="62">
        <f>'Glad70-before-LQ'!BK33*(1-$CG33)</f>
        <v>0</v>
      </c>
      <c r="BL33" s="62">
        <f>'Glad70-before-LQ'!BL33*(1-$CG33)</f>
        <v>0</v>
      </c>
      <c r="BM33" s="62">
        <f>'Glad70-before-LQ'!BM33*(1-$CG33)</f>
        <v>0</v>
      </c>
      <c r="BN33" s="62">
        <f>'Glad70-before-LQ'!BN33*(1-$CG33)</f>
        <v>0</v>
      </c>
      <c r="BO33" s="62">
        <f>'Glad70-before-LQ'!BO33*(1-$CG33)</f>
        <v>0</v>
      </c>
      <c r="BP33" s="62">
        <f>'Glad70-before-LQ'!BP33*(1-$CG33)</f>
        <v>0</v>
      </c>
      <c r="BQ33" s="62">
        <f>'Glad70-before-LQ'!BQ33*(1-$CG33)</f>
        <v>0</v>
      </c>
      <c r="BR33" s="62">
        <f>'Glad70-before-LQ'!BR33*(1-$CG33)</f>
        <v>0</v>
      </c>
      <c r="BS33" s="62">
        <f>'Glad70-before-LQ'!BS33*(1-$CG33)</f>
        <v>0</v>
      </c>
      <c r="BT33" s="62">
        <f>'Glad70-before-LQ'!BT33*(1-$CG33)</f>
        <v>0</v>
      </c>
      <c r="BU33" s="62">
        <f>'Glad70-before-LQ'!BU33*(1-$CG33)</f>
        <v>0</v>
      </c>
      <c r="BV33" s="4">
        <f>SUM(D33:BU33)</f>
        <v>0</v>
      </c>
      <c r="BW33" s="66">
        <f>'Glad-base'!BW33*'Households'!$B$3/'Households'!$B$7</f>
        <v>1.44930012895984</v>
      </c>
      <c r="BX33" s="66">
        <f>'Glad-base'!BX33*'Households'!$B$3/'Households'!$B$7</f>
        <v>1.54772868095778</v>
      </c>
      <c r="BY33" s="66">
        <f>'Glad-base'!BY33*'Businesses'!$B$4/'Businesses'!$C$4</f>
        <v>0.258038290254015</v>
      </c>
      <c r="BZ33" s="66">
        <f>'Glad-base'!BZ33*'Households'!$B$3/'Households'!$B$7</f>
        <v>0.043022840607621</v>
      </c>
      <c r="CA33" s="66">
        <f>'Glad-base'!CA33*'Households'!$B$3/'Households'!$B$7</f>
        <v>0.107638157270855</v>
      </c>
      <c r="CB33" s="66">
        <f>'Glad-base'!CB33*'Glad-id-output'!B31/'Glad-id-output'!E31</f>
        <v>0.000321924925528848</v>
      </c>
      <c r="CC33" s="62">
        <f>'Exports'!D34</f>
        <v>37.7</v>
      </c>
      <c r="CD33" s="4">
        <f>SUM(BW33:CC33)</f>
        <v>41.1060500229756</v>
      </c>
      <c r="CE33" s="4">
        <f>SUM(CD33,BV33)</f>
        <v>41.1060500229756</v>
      </c>
      <c r="CF33" s="67">
        <v>0.008191473932031739</v>
      </c>
      <c r="CG33" s="67">
        <f>'Glad-id-output'!I31</f>
        <v>1</v>
      </c>
    </row>
    <row r="34" ht="19" customHeight="1">
      <c r="A34" t="s" s="58">
        <v>1</v>
      </c>
      <c r="B34" s="59">
        <v>30</v>
      </c>
      <c r="C34" t="s" s="135">
        <v>31</v>
      </c>
      <c r="D34" s="61">
        <f>'Glad70-before-LQ'!D34*(1-$CG34)</f>
        <v>0.630941072207915</v>
      </c>
      <c r="E34" s="62">
        <f>'Glad70-before-LQ'!E34*(1-$CG34)</f>
        <v>0.0226182671617399</v>
      </c>
      <c r="F34" s="62">
        <f>'Glad70-before-LQ'!F34*(1-$CG34)</f>
        <v>0.000492790433541831</v>
      </c>
      <c r="G34" s="62">
        <f>'Glad70-before-LQ'!G34*(1-$CG34)</f>
        <v>0.0204676129443516</v>
      </c>
      <c r="H34" s="62">
        <f>'Glad70-before-LQ'!H34*(1-$CG34)</f>
        <v>0.0425191865280006</v>
      </c>
      <c r="I34" s="62">
        <f>'Glad70-before-LQ'!I34*(1-$CG34)</f>
        <v>0.283177192409482</v>
      </c>
      <c r="J34" s="62">
        <f>'Glad70-before-LQ'!J34*(1-$CG34)</f>
        <v>17.3651687096412</v>
      </c>
      <c r="K34" s="136">
        <f>'Glad70-before-LQ'!K34*(1-$CG34)</f>
        <v>0.275308099185498</v>
      </c>
      <c r="L34" s="62">
        <f>'Glad70-before-LQ'!L34*(1-$CG34)</f>
        <v>0.310836060427755</v>
      </c>
      <c r="M34" s="62">
        <f>'Glad70-before-LQ'!M34*(1-$CG34)</f>
        <v>0.07261423003728951</v>
      </c>
      <c r="N34" s="62">
        <f>'Glad70-before-LQ'!N34*(1-$CG34)</f>
        <v>0.009866387927524201</v>
      </c>
      <c r="O34" s="62">
        <f>'Glad70-before-LQ'!O34*(1-$CG34)</f>
        <v>0.0101817462487865</v>
      </c>
      <c r="P34" s="62">
        <f>'Glad70-before-LQ'!P34*(1-$CG34)</f>
        <v>0.000837331643839515</v>
      </c>
      <c r="Q34" s="62">
        <f>'Glad70-before-LQ'!Q34*(1-$CG34)</f>
        <v>0.0330317859901876</v>
      </c>
      <c r="R34" s="62">
        <f>'Glad70-before-LQ'!R34*(1-$CG34)</f>
        <v>0.0021550766752451</v>
      </c>
      <c r="S34" s="62">
        <f>'Glad70-before-LQ'!S34*(1-$CG34)</f>
        <v>0.0050525810415167</v>
      </c>
      <c r="T34" s="62">
        <f>'Glad70-before-LQ'!T34*(1-$CG34)</f>
        <v>0.140815410200065</v>
      </c>
      <c r="U34" s="62">
        <f>'Glad70-before-LQ'!U34*(1-$CG34)</f>
        <v>0.257695093093115</v>
      </c>
      <c r="V34" s="62">
        <f>'Glad70-before-LQ'!V34*(1-$CG34)</f>
        <v>0.0075922979975226</v>
      </c>
      <c r="W34" s="62">
        <f>'Glad70-before-LQ'!W34*(1-$CG34)</f>
        <v>0.246210514024769</v>
      </c>
      <c r="X34" s="64">
        <f>'Glad70-before-LQ'!X34*(1-$CG34)</f>
        <v>0.137654049592749</v>
      </c>
      <c r="Y34" s="62">
        <f>'Glad70-before-LQ'!Y34*(1-$CG34)</f>
        <v>0.215011546045302</v>
      </c>
      <c r="Z34" s="62">
        <f>'Glad70-before-LQ'!Z34*(1-$CG34)</f>
        <v>0.0412073283271384</v>
      </c>
      <c r="AA34" s="62">
        <f>'Glad70-before-LQ'!AA34*(1-$CG34)</f>
        <v>0.0492139300338421</v>
      </c>
      <c r="AB34" s="62">
        <f>'Glad70-before-LQ'!AB34*(1-$CG34)</f>
        <v>0.00509050918176085</v>
      </c>
      <c r="AC34" s="62">
        <f>'Glad70-before-LQ'!AC34*(1-$CG34)</f>
        <v>1.91306812128885</v>
      </c>
      <c r="AD34" s="62">
        <f>'Glad70-before-LQ'!AD34*(1-$CG34)</f>
        <v>0.018868884440381</v>
      </c>
      <c r="AE34" s="62">
        <f>'Glad70-before-LQ'!AE34*(1-$CG34)</f>
        <v>0.223626566345412</v>
      </c>
      <c r="AF34" s="62">
        <f>'Glad70-before-LQ'!AF34*(1-$CG34)</f>
        <v>0.170387163096923</v>
      </c>
      <c r="AG34" s="62">
        <f>'Glad70-before-LQ'!AG34*(1-$CG34)</f>
        <v>3.842049197688</v>
      </c>
      <c r="AH34" s="62">
        <f>'Glad70-before-LQ'!AH34*(1-$CG34)</f>
        <v>15.2484136590535</v>
      </c>
      <c r="AI34" s="62">
        <f>'Glad70-before-LQ'!AI34*(1-$CG34)</f>
        <v>14.665543578944</v>
      </c>
      <c r="AJ34" s="62">
        <f>'Glad70-before-LQ'!AJ34*(1-$CG34)</f>
        <v>1.15559355286824</v>
      </c>
      <c r="AK34" s="62">
        <f>'Glad70-before-LQ'!AK34*(1-$CG34)</f>
        <v>0.95067252094217</v>
      </c>
      <c r="AL34" s="62">
        <f>'Glad70-before-LQ'!AL34*(1-$CG34)</f>
        <v>0.605146677883725</v>
      </c>
      <c r="AM34" s="62">
        <f>'Glad70-before-LQ'!AM34*(1-$CG34)</f>
        <v>0.621049128211795</v>
      </c>
      <c r="AN34" s="62">
        <f>'Glad70-before-LQ'!AN34*(1-$CG34)</f>
        <v>0.348053002864948</v>
      </c>
      <c r="AO34" s="62">
        <f>'Glad70-before-LQ'!AO34*(1-$CG34)</f>
        <v>4.847900502217</v>
      </c>
      <c r="AP34" s="62">
        <f>'Glad70-before-LQ'!AP34*(1-$CG34)</f>
        <v>0.366547425153125</v>
      </c>
      <c r="AQ34" s="62">
        <f>'Glad70-before-LQ'!AQ34*(1-$CG34)</f>
        <v>0.0469178971929046</v>
      </c>
      <c r="AR34" s="62">
        <f>'Glad70-before-LQ'!AR34*(1-$CG34)</f>
        <v>0.059898242575019</v>
      </c>
      <c r="AS34" s="62">
        <f>'Glad70-before-LQ'!AS34*(1-$CG34)</f>
        <v>2.77770393636828</v>
      </c>
      <c r="AT34" s="62">
        <f>'Glad70-before-LQ'!AT34*(1-$CG34)</f>
        <v>0.00801950926733835</v>
      </c>
      <c r="AU34" s="62">
        <f>'Glad70-before-LQ'!AU34*(1-$CG34)</f>
        <v>0.008026979437258349</v>
      </c>
      <c r="AV34" s="62">
        <f>'Glad70-before-LQ'!AV34*(1-$CG34)</f>
        <v>0.00829802519542845</v>
      </c>
      <c r="AW34" s="62">
        <f>'Glad70-before-LQ'!AW34*(1-$CG34)</f>
        <v>0.00133543019726964</v>
      </c>
      <c r="AX34" s="62">
        <f>'Glad70-before-LQ'!AX34*(1-$CG34)</f>
        <v>0.0594789551567515</v>
      </c>
      <c r="AY34" s="62">
        <f>'Glad70-before-LQ'!AY34*(1-$CG34)</f>
        <v>0.00145559011429078</v>
      </c>
      <c r="AZ34" s="62">
        <f>'Glad70-before-LQ'!AZ34*(1-$CG34)</f>
        <v>0.0565850741197415</v>
      </c>
      <c r="BA34" s="62">
        <f>'Glad70-before-LQ'!BA34*(1-$CG34)</f>
        <v>0.0274023957926491</v>
      </c>
      <c r="BB34" s="62">
        <f>'Glad70-before-LQ'!BB34*(1-$CG34)</f>
        <v>0.086287555391523</v>
      </c>
      <c r="BC34" s="62">
        <f>'Glad70-before-LQ'!BC34*(1-$CG34)</f>
        <v>0.769833371891475</v>
      </c>
      <c r="BD34" s="62">
        <f>'Glad70-before-LQ'!BD34*(1-$CG34)</f>
        <v>4.353761746042</v>
      </c>
      <c r="BE34" s="62">
        <f>'Glad70-before-LQ'!BE34*(1-$CG34)</f>
        <v>2.88723028433592</v>
      </c>
      <c r="BF34" s="62">
        <f>'Glad70-before-LQ'!BF34*(1-$CG34)</f>
        <v>0.0391735555536022</v>
      </c>
      <c r="BG34" s="62">
        <f>'Glad70-before-LQ'!BG34*(1-$CG34)</f>
        <v>0.7561445169064051</v>
      </c>
      <c r="BH34" s="62">
        <f>'Glad70-before-LQ'!BH34*(1-$CG34)</f>
        <v>0.184148552845248</v>
      </c>
      <c r="BI34" s="62">
        <f>'Glad70-before-LQ'!BI34*(1-$CG34)</f>
        <v>2.12590549150728</v>
      </c>
      <c r="BJ34" s="62">
        <f>'Glad70-before-LQ'!BJ34*(1-$CG34)</f>
        <v>0.0482739218656345</v>
      </c>
      <c r="BK34" s="62">
        <f>'Glad70-before-LQ'!BK34*(1-$CG34)</f>
        <v>0.375429844673382</v>
      </c>
      <c r="BL34" s="62">
        <f>'Glad70-before-LQ'!BL34*(1-$CG34)</f>
        <v>0.711228516157665</v>
      </c>
      <c r="BM34" s="62">
        <f>'Glad70-before-LQ'!BM34*(1-$CG34)</f>
        <v>0.0885152118838705</v>
      </c>
      <c r="BN34" s="62">
        <f>'Glad70-before-LQ'!BN34*(1-$CG34)</f>
        <v>0.0165267575138603</v>
      </c>
      <c r="BO34" s="62">
        <f>'Glad70-before-LQ'!BO34*(1-$CG34)</f>
        <v>1.13660805627685</v>
      </c>
      <c r="BP34" s="62">
        <f>'Glad70-before-LQ'!BP34*(1-$CG34)</f>
        <v>0.375499163731801</v>
      </c>
      <c r="BQ34" s="62">
        <f>'Glad70-before-LQ'!BQ34*(1-$CG34)</f>
        <v>0.0072393765444028</v>
      </c>
      <c r="BR34" s="62">
        <f>'Glad70-before-LQ'!BR34*(1-$CG34)</f>
        <v>0.0322818871506915</v>
      </c>
      <c r="BS34" s="62">
        <f>'Glad70-before-LQ'!BS34*(1-$CG34)</f>
        <v>0.0069854953967933</v>
      </c>
      <c r="BT34" s="62">
        <f>'Glad70-before-LQ'!BT34*(1-$CG34)</f>
        <v>0.571104426561225</v>
      </c>
      <c r="BU34" s="62">
        <f>'Glad70-before-LQ'!BU34*(1-$CG34)</f>
        <v>0.213498227030656</v>
      </c>
      <c r="BV34" s="4">
        <f>SUM(D34:BU34)</f>
        <v>83.0034767846754</v>
      </c>
      <c r="BW34" s="66">
        <f>'Glad-base'!BW34*'Households'!$B$3/'Households'!$B$7</f>
        <v>0.400373617198764</v>
      </c>
      <c r="BX34" s="66">
        <f>'Glad-base'!BX34*'Households'!$B$3/'Households'!$B$7</f>
        <v>0.634516068475798</v>
      </c>
      <c r="BY34" s="66">
        <f>'Glad-base'!BY34*'Businesses'!$B$4/'Businesses'!$C$4</f>
        <v>151.208170658642</v>
      </c>
      <c r="BZ34" s="66">
        <f>'Glad-base'!BZ34*'Households'!$B$3/'Households'!$B$7</f>
        <v>8.45995898789907</v>
      </c>
      <c r="CA34" s="66">
        <f>'Glad-base'!CA34*'Households'!$B$3/'Households'!$B$7</f>
        <v>29.647718748723</v>
      </c>
      <c r="CB34" s="66">
        <f>'Glad-base'!CB34*'Glad-id-output'!B32/'Glad-id-output'!E32</f>
        <v>0.000105200164144084</v>
      </c>
      <c r="CC34" s="62">
        <f>'Exports'!D35</f>
        <v>0.4</v>
      </c>
      <c r="CD34" s="4">
        <f>SUM(BW34:CC34)</f>
        <v>190.750843281103</v>
      </c>
      <c r="CE34" s="4">
        <f>SUM(CD34,BV34)</f>
        <v>273.754320065778</v>
      </c>
      <c r="CF34" s="67">
        <v>0.00110042012703016</v>
      </c>
      <c r="CG34" s="67">
        <f>'Glad-id-output'!I32</f>
        <v>0.5</v>
      </c>
    </row>
    <row r="35" ht="19" customHeight="1">
      <c r="A35" t="s" s="58">
        <v>1</v>
      </c>
      <c r="B35" s="59">
        <v>31</v>
      </c>
      <c r="C35" t="s" s="135">
        <v>32</v>
      </c>
      <c r="D35" s="61">
        <f>'Glad70-before-LQ'!D35*(1-$CG35)</f>
        <v>0</v>
      </c>
      <c r="E35" s="62">
        <f>'Glad70-before-LQ'!E35*(1-$CG35)</f>
        <v>0</v>
      </c>
      <c r="F35" s="62">
        <f>'Glad70-before-LQ'!F35*(1-$CG35)</f>
        <v>0</v>
      </c>
      <c r="G35" s="62">
        <f>'Glad70-before-LQ'!G35*(1-$CG35)</f>
        <v>0</v>
      </c>
      <c r="H35" s="62">
        <f>'Glad70-before-LQ'!H35*(1-$CG35)</f>
        <v>0</v>
      </c>
      <c r="I35" s="62">
        <f>'Glad70-before-LQ'!I35*(1-$CG35)</f>
        <v>0</v>
      </c>
      <c r="J35" s="62">
        <f>'Glad70-before-LQ'!J35*(1-$CG35)</f>
        <v>0</v>
      </c>
      <c r="K35" s="136">
        <f>'Glad70-before-LQ'!K35*(1-$CG35)</f>
        <v>0</v>
      </c>
      <c r="L35" s="62">
        <f>'Glad70-before-LQ'!L35*(1-$CG35)</f>
        <v>0</v>
      </c>
      <c r="M35" s="62">
        <f>'Glad70-before-LQ'!M35*(1-$CG35)</f>
        <v>0</v>
      </c>
      <c r="N35" s="62">
        <f>'Glad70-before-LQ'!N35*(1-$CG35)</f>
        <v>0</v>
      </c>
      <c r="O35" s="62">
        <f>'Glad70-before-LQ'!O35*(1-$CG35)</f>
        <v>0</v>
      </c>
      <c r="P35" s="62">
        <f>'Glad70-before-LQ'!P35*(1-$CG35)</f>
        <v>0</v>
      </c>
      <c r="Q35" s="62">
        <f>'Glad70-before-LQ'!Q35*(1-$CG35)</f>
        <v>0</v>
      </c>
      <c r="R35" s="62">
        <f>'Glad70-before-LQ'!R35*(1-$CG35)</f>
        <v>0</v>
      </c>
      <c r="S35" s="62">
        <f>'Glad70-before-LQ'!S35*(1-$CG35)</f>
        <v>0</v>
      </c>
      <c r="T35" s="62">
        <f>'Glad70-before-LQ'!T35*(1-$CG35)</f>
        <v>0</v>
      </c>
      <c r="U35" s="62">
        <f>'Glad70-before-LQ'!U35*(1-$CG35)</f>
        <v>0</v>
      </c>
      <c r="V35" s="62">
        <f>'Glad70-before-LQ'!V35*(1-$CG35)</f>
        <v>0</v>
      </c>
      <c r="W35" s="62">
        <f>'Glad70-before-LQ'!W35*(1-$CG35)</f>
        <v>0</v>
      </c>
      <c r="X35" s="64">
        <f>'Glad70-before-LQ'!X35*(1-$CG35)</f>
        <v>0</v>
      </c>
      <c r="Y35" s="62">
        <f>'Glad70-before-LQ'!Y35*(1-$CG35)</f>
        <v>0</v>
      </c>
      <c r="Z35" s="62">
        <f>'Glad70-before-LQ'!Z35*(1-$CG35)</f>
        <v>0</v>
      </c>
      <c r="AA35" s="62">
        <f>'Glad70-before-LQ'!AA35*(1-$CG35)</f>
        <v>0</v>
      </c>
      <c r="AB35" s="62">
        <f>'Glad70-before-LQ'!AB35*(1-$CG35)</f>
        <v>0</v>
      </c>
      <c r="AC35" s="62">
        <f>'Glad70-before-LQ'!AC35*(1-$CG35)</f>
        <v>0</v>
      </c>
      <c r="AD35" s="62">
        <f>'Glad70-before-LQ'!AD35*(1-$CG35)</f>
        <v>0</v>
      </c>
      <c r="AE35" s="62">
        <f>'Glad70-before-LQ'!AE35*(1-$CG35)</f>
        <v>0</v>
      </c>
      <c r="AF35" s="62">
        <f>'Glad70-before-LQ'!AF35*(1-$CG35)</f>
        <v>0</v>
      </c>
      <c r="AG35" s="62">
        <f>'Glad70-before-LQ'!AG35*(1-$CG35)</f>
        <v>0</v>
      </c>
      <c r="AH35" s="62">
        <f>'Glad70-before-LQ'!AH35*(1-$CG35)</f>
        <v>0</v>
      </c>
      <c r="AI35" s="62">
        <f>'Glad70-before-LQ'!AI35*(1-$CG35)</f>
        <v>0</v>
      </c>
      <c r="AJ35" s="62">
        <f>'Glad70-before-LQ'!AJ35*(1-$CG35)</f>
        <v>0</v>
      </c>
      <c r="AK35" s="62">
        <f>'Glad70-before-LQ'!AK35*(1-$CG35)</f>
        <v>0</v>
      </c>
      <c r="AL35" s="62">
        <f>'Glad70-before-LQ'!AL35*(1-$CG35)</f>
        <v>0</v>
      </c>
      <c r="AM35" s="62">
        <f>'Glad70-before-LQ'!AM35*(1-$CG35)</f>
        <v>0</v>
      </c>
      <c r="AN35" s="62">
        <f>'Glad70-before-LQ'!AN35*(1-$CG35)</f>
        <v>0</v>
      </c>
      <c r="AO35" s="62">
        <f>'Glad70-before-LQ'!AO35*(1-$CG35)</f>
        <v>0</v>
      </c>
      <c r="AP35" s="62">
        <f>'Glad70-before-LQ'!AP35*(1-$CG35)</f>
        <v>0</v>
      </c>
      <c r="AQ35" s="62">
        <f>'Glad70-before-LQ'!AQ35*(1-$CG35)</f>
        <v>0</v>
      </c>
      <c r="AR35" s="62">
        <f>'Glad70-before-LQ'!AR35*(1-$CG35)</f>
        <v>0</v>
      </c>
      <c r="AS35" s="62">
        <f>'Glad70-before-LQ'!AS35*(1-$CG35)</f>
        <v>0</v>
      </c>
      <c r="AT35" s="62">
        <f>'Glad70-before-LQ'!AT35*(1-$CG35)</f>
        <v>0</v>
      </c>
      <c r="AU35" s="62">
        <f>'Glad70-before-LQ'!AU35*(1-$CG35)</f>
        <v>0</v>
      </c>
      <c r="AV35" s="62">
        <f>'Glad70-before-LQ'!AV35*(1-$CG35)</f>
        <v>0</v>
      </c>
      <c r="AW35" s="62">
        <f>'Glad70-before-LQ'!AW35*(1-$CG35)</f>
        <v>0</v>
      </c>
      <c r="AX35" s="62">
        <f>'Glad70-before-LQ'!AX35*(1-$CG35)</f>
        <v>0</v>
      </c>
      <c r="AY35" s="62">
        <f>'Glad70-before-LQ'!AY35*(1-$CG35)</f>
        <v>0</v>
      </c>
      <c r="AZ35" s="62">
        <f>'Glad70-before-LQ'!AZ35*(1-$CG35)</f>
        <v>0</v>
      </c>
      <c r="BA35" s="62">
        <f>'Glad70-before-LQ'!BA35*(1-$CG35)</f>
        <v>0</v>
      </c>
      <c r="BB35" s="62">
        <f>'Glad70-before-LQ'!BB35*(1-$CG35)</f>
        <v>0</v>
      </c>
      <c r="BC35" s="62">
        <f>'Glad70-before-LQ'!BC35*(1-$CG35)</f>
        <v>0</v>
      </c>
      <c r="BD35" s="62">
        <f>'Glad70-before-LQ'!BD35*(1-$CG35)</f>
        <v>0</v>
      </c>
      <c r="BE35" s="62">
        <f>'Glad70-before-LQ'!BE35*(1-$CG35)</f>
        <v>0</v>
      </c>
      <c r="BF35" s="62">
        <f>'Glad70-before-LQ'!BF35*(1-$CG35)</f>
        <v>0</v>
      </c>
      <c r="BG35" s="62">
        <f>'Glad70-before-LQ'!BG35*(1-$CG35)</f>
        <v>0</v>
      </c>
      <c r="BH35" s="62">
        <f>'Glad70-before-LQ'!BH35*(1-$CG35)</f>
        <v>0</v>
      </c>
      <c r="BI35" s="62">
        <f>'Glad70-before-LQ'!BI35*(1-$CG35)</f>
        <v>0</v>
      </c>
      <c r="BJ35" s="62">
        <f>'Glad70-before-LQ'!BJ35*(1-$CG35)</f>
        <v>0</v>
      </c>
      <c r="BK35" s="62">
        <f>'Glad70-before-LQ'!BK35*(1-$CG35)</f>
        <v>0</v>
      </c>
      <c r="BL35" s="62">
        <f>'Glad70-before-LQ'!BL35*(1-$CG35)</f>
        <v>0</v>
      </c>
      <c r="BM35" s="62">
        <f>'Glad70-before-LQ'!BM35*(1-$CG35)</f>
        <v>0</v>
      </c>
      <c r="BN35" s="62">
        <f>'Glad70-before-LQ'!BN35*(1-$CG35)</f>
        <v>0</v>
      </c>
      <c r="BO35" s="62">
        <f>'Glad70-before-LQ'!BO35*(1-$CG35)</f>
        <v>0</v>
      </c>
      <c r="BP35" s="62">
        <f>'Glad70-before-LQ'!BP35*(1-$CG35)</f>
        <v>0</v>
      </c>
      <c r="BQ35" s="62">
        <f>'Glad70-before-LQ'!BQ35*(1-$CG35)</f>
        <v>0</v>
      </c>
      <c r="BR35" s="62">
        <f>'Glad70-before-LQ'!BR35*(1-$CG35)</f>
        <v>0</v>
      </c>
      <c r="BS35" s="62">
        <f>'Glad70-before-LQ'!BS35*(1-$CG35)</f>
        <v>0</v>
      </c>
      <c r="BT35" s="62">
        <f>'Glad70-before-LQ'!BT35*(1-$CG35)</f>
        <v>0</v>
      </c>
      <c r="BU35" s="62">
        <f>'Glad70-before-LQ'!BU35*(1-$CG35)</f>
        <v>0</v>
      </c>
      <c r="BV35" s="4">
        <f>SUM(D35:BU35)</f>
        <v>0</v>
      </c>
      <c r="BW35" s="66">
        <f>'Glad-base'!BW35*'Households'!$B$3/'Households'!$B$7</f>
        <v>0.100071759577755</v>
      </c>
      <c r="BX35" s="66">
        <f>'Glad-base'!BX35*'Households'!$B$3/'Households'!$B$7</f>
        <v>0.00265409073120494</v>
      </c>
      <c r="BY35" s="66">
        <f>'Glad-base'!BY35*'Businesses'!$B$4/'Businesses'!$C$4</f>
        <v>48.8187965198066</v>
      </c>
      <c r="BZ35" s="66">
        <f>'Glad-base'!BZ35*'Households'!$B$3/'Households'!$B$7</f>
        <v>29.8012398353759</v>
      </c>
      <c r="CA35" s="66">
        <f>'Glad-base'!CA35*'Households'!$B$3/'Households'!$B$7</f>
        <v>46.8593072641298</v>
      </c>
      <c r="CB35" s="66">
        <f>'Glad-base'!CB35*'Glad-id-output'!B33/'Glad-id-output'!E33</f>
        <v>-0.000151308189141858</v>
      </c>
      <c r="CC35" s="62">
        <f>'Exports'!D36</f>
        <v>3.3</v>
      </c>
      <c r="CD35" s="4">
        <f>SUM(BW35:CC35)</f>
        <v>128.881918161432</v>
      </c>
      <c r="CE35" s="4">
        <f>SUM(CD35,BV35)</f>
        <v>128.881918161432</v>
      </c>
      <c r="CF35" s="67">
        <v>0.0141409522562484</v>
      </c>
      <c r="CG35" s="67">
        <f>'Glad-id-output'!I33</f>
        <v>1</v>
      </c>
    </row>
    <row r="36" ht="19" customHeight="1">
      <c r="A36" t="s" s="58">
        <v>1</v>
      </c>
      <c r="B36" s="59">
        <v>32</v>
      </c>
      <c r="C36" t="s" s="135">
        <v>33</v>
      </c>
      <c r="D36" s="61">
        <f>'Glad70-before-LQ'!D36*(1-$CG36)</f>
        <v>0.370750347342647</v>
      </c>
      <c r="E36" s="62">
        <f>'Glad70-before-LQ'!E36*(1-$CG36)</f>
        <v>0.0186843583631872</v>
      </c>
      <c r="F36" s="62">
        <f>'Glad70-before-LQ'!F36*(1-$CG36)</f>
        <v>0.00089381233745965</v>
      </c>
      <c r="G36" s="62">
        <f>'Glad70-before-LQ'!G36*(1-$CG36)</f>
        <v>0.0064427464988742</v>
      </c>
      <c r="H36" s="62">
        <f>'Glad70-before-LQ'!H36*(1-$CG36)</f>
        <v>0.022735643361948</v>
      </c>
      <c r="I36" s="62">
        <f>'Glad70-before-LQ'!I36*(1-$CG36)</f>
        <v>0.166881385567514</v>
      </c>
      <c r="J36" s="62">
        <f>'Glad70-before-LQ'!J36*(1-$CG36)</f>
        <v>9.59025323483362</v>
      </c>
      <c r="K36" s="136">
        <f>'Glad70-before-LQ'!K36*(1-$CG36)</f>
        <v>0.608564372489618</v>
      </c>
      <c r="L36" s="62">
        <f>'Glad70-before-LQ'!L36*(1-$CG36)</f>
        <v>0.203610786389005</v>
      </c>
      <c r="M36" s="62">
        <f>'Glad70-before-LQ'!M36*(1-$CG36)</f>
        <v>0.0717434793185793</v>
      </c>
      <c r="N36" s="62">
        <f>'Glad70-before-LQ'!N36*(1-$CG36)</f>
        <v>0.0121535908164308</v>
      </c>
      <c r="O36" s="62">
        <f>'Glad70-before-LQ'!O36*(1-$CG36)</f>
        <v>0.00601822331383953</v>
      </c>
      <c r="P36" s="62">
        <f>'Glad70-before-LQ'!P36*(1-$CG36)</f>
        <v>0.00203314412814612</v>
      </c>
      <c r="Q36" s="62">
        <f>'Glad70-before-LQ'!Q36*(1-$CG36)</f>
        <v>0.0389974430381764</v>
      </c>
      <c r="R36" s="62">
        <f>'Glad70-before-LQ'!R36*(1-$CG36)</f>
        <v>0.00145300550646473</v>
      </c>
      <c r="S36" s="62">
        <f>'Glad70-before-LQ'!S36*(1-$CG36)</f>
        <v>0.00270940208331966</v>
      </c>
      <c r="T36" s="62">
        <f>'Glad70-before-LQ'!T36*(1-$CG36)</f>
        <v>0.0693305633550332</v>
      </c>
      <c r="U36" s="62">
        <f>'Glad70-before-LQ'!U36*(1-$CG36)</f>
        <v>0.207806336414133</v>
      </c>
      <c r="V36" s="62">
        <f>'Glad70-before-LQ'!V36*(1-$CG36)</f>
        <v>0.00810986461766037</v>
      </c>
      <c r="W36" s="62">
        <f>'Glad70-before-LQ'!W36*(1-$CG36)</f>
        <v>0.216408191636767</v>
      </c>
      <c r="X36" s="64">
        <f>'Glad70-before-LQ'!X36*(1-$CG36)</f>
        <v>0.304282186244809</v>
      </c>
      <c r="Y36" s="62">
        <f>'Glad70-before-LQ'!Y36*(1-$CG36)</f>
        <v>0.123904368962871</v>
      </c>
      <c r="Z36" s="62">
        <f>'Glad70-before-LQ'!Z36*(1-$CG36)</f>
        <v>0.0306098605274703</v>
      </c>
      <c r="AA36" s="62">
        <f>'Glad70-before-LQ'!AA36*(1-$CG36)</f>
        <v>0.0567441546669544</v>
      </c>
      <c r="AB36" s="62">
        <f>'Glad70-before-LQ'!AB36*(1-$CG36)</f>
        <v>0.00822008032695945</v>
      </c>
      <c r="AC36" s="62">
        <f>'Glad70-before-LQ'!AC36*(1-$CG36)</f>
        <v>1.77985838533215</v>
      </c>
      <c r="AD36" s="62">
        <f>'Glad70-before-LQ'!AD36*(1-$CG36)</f>
        <v>0.0146699919859192</v>
      </c>
      <c r="AE36" s="62">
        <f>'Glad70-before-LQ'!AE36*(1-$CG36)</f>
        <v>0.298131440690755</v>
      </c>
      <c r="AF36" s="62">
        <f>'Glad70-before-LQ'!AF36*(1-$CG36)</f>
        <v>0.055655003677446</v>
      </c>
      <c r="AG36" s="62">
        <f>'Glad70-before-LQ'!AG36*(1-$CG36)</f>
        <v>5.02543276014949</v>
      </c>
      <c r="AH36" s="62">
        <f>'Glad70-before-LQ'!AH36*(1-$CG36)</f>
        <v>17.2140259614147</v>
      </c>
      <c r="AI36" s="62">
        <f>'Glad70-before-LQ'!AI36*(1-$CG36)</f>
        <v>20.3180026971381</v>
      </c>
      <c r="AJ36" s="62">
        <f>'Glad70-before-LQ'!AJ36*(1-$CG36)</f>
        <v>0.591976828133736</v>
      </c>
      <c r="AK36" s="62">
        <f>'Glad70-before-LQ'!AK36*(1-$CG36)</f>
        <v>0.384011348673066</v>
      </c>
      <c r="AL36" s="62">
        <f>'Glad70-before-LQ'!AL36*(1-$CG36)</f>
        <v>0.33760350602333</v>
      </c>
      <c r="AM36" s="62">
        <f>'Glad70-before-LQ'!AM36*(1-$CG36)</f>
        <v>0.175680184575443</v>
      </c>
      <c r="AN36" s="62">
        <f>'Glad70-before-LQ'!AN36*(1-$CG36)</f>
        <v>0.16296553976303</v>
      </c>
      <c r="AO36" s="62">
        <f>'Glad70-before-LQ'!AO36*(1-$CG36)</f>
        <v>2.73163565210108</v>
      </c>
      <c r="AP36" s="62">
        <f>'Glad70-before-LQ'!AP36*(1-$CG36)</f>
        <v>0.151143591981019</v>
      </c>
      <c r="AQ36" s="62">
        <f>'Glad70-before-LQ'!AQ36*(1-$CG36)</f>
        <v>0.015941104629333</v>
      </c>
      <c r="AR36" s="62">
        <f>'Glad70-before-LQ'!AR36*(1-$CG36)</f>
        <v>0.0286312777564422</v>
      </c>
      <c r="AS36" s="62">
        <f>'Glad70-before-LQ'!AS36*(1-$CG36)</f>
        <v>1.45046056495654</v>
      </c>
      <c r="AT36" s="62">
        <f>'Glad70-before-LQ'!AT36*(1-$CG36)</f>
        <v>0.00201141241131259</v>
      </c>
      <c r="AU36" s="62">
        <f>'Glad70-before-LQ'!AU36*(1-$CG36)</f>
        <v>0.00243944986181837</v>
      </c>
      <c r="AV36" s="62">
        <f>'Glad70-before-LQ'!AV36*(1-$CG36)</f>
        <v>0.00422253603122748</v>
      </c>
      <c r="AW36" s="62">
        <f>'Glad70-before-LQ'!AW36*(1-$CG36)</f>
        <v>0.00340498001468837</v>
      </c>
      <c r="AX36" s="62">
        <f>'Glad70-before-LQ'!AX36*(1-$CG36)</f>
        <v>0.0337791109759885</v>
      </c>
      <c r="AY36" s="62">
        <f>'Glad70-before-LQ'!AY36*(1-$CG36)</f>
        <v>0.000463169369700706</v>
      </c>
      <c r="AZ36" s="62">
        <f>'Glad70-before-LQ'!AZ36*(1-$CG36)</f>
        <v>0.0336047433718921</v>
      </c>
      <c r="BA36" s="62">
        <f>'Glad70-before-LQ'!BA36*(1-$CG36)</f>
        <v>0.0102458260913997</v>
      </c>
      <c r="BB36" s="62">
        <f>'Glad70-before-LQ'!BB36*(1-$CG36)</f>
        <v>0.0271951940182209</v>
      </c>
      <c r="BC36" s="62">
        <f>'Glad70-before-LQ'!BC36*(1-$CG36)</f>
        <v>0.17622338272235</v>
      </c>
      <c r="BD36" s="62">
        <f>'Glad70-before-LQ'!BD36*(1-$CG36)</f>
        <v>2.45880176078341</v>
      </c>
      <c r="BE36" s="62">
        <f>'Glad70-before-LQ'!BE36*(1-$CG36)</f>
        <v>1.58784546652605</v>
      </c>
      <c r="BF36" s="62">
        <f>'Glad70-before-LQ'!BF36*(1-$CG36)</f>
        <v>0.0190649118847863</v>
      </c>
      <c r="BG36" s="62">
        <f>'Glad70-before-LQ'!BG36*(1-$CG36)</f>
        <v>0.397684241238767</v>
      </c>
      <c r="BH36" s="62">
        <f>'Glad70-before-LQ'!BH36*(1-$CG36)</f>
        <v>0.0535035427389293</v>
      </c>
      <c r="BI36" s="62">
        <f>'Glad70-before-LQ'!BI36*(1-$CG36)</f>
        <v>1.16294856785821</v>
      </c>
      <c r="BJ36" s="62">
        <f>'Glad70-before-LQ'!BJ36*(1-$CG36)</f>
        <v>0.0280729011684573</v>
      </c>
      <c r="BK36" s="62">
        <f>'Glad70-before-LQ'!BK36*(1-$CG36)</f>
        <v>0.173687204384605</v>
      </c>
      <c r="BL36" s="62">
        <f>'Glad70-before-LQ'!BL36*(1-$CG36)</f>
        <v>0.442149481120781</v>
      </c>
      <c r="BM36" s="62">
        <f>'Glad70-before-LQ'!BM36*(1-$CG36)</f>
        <v>0.0510599069856709</v>
      </c>
      <c r="BN36" s="62">
        <f>'Glad70-before-LQ'!BN36*(1-$CG36)</f>
        <v>0.00536909046888814</v>
      </c>
      <c r="BO36" s="62">
        <f>'Glad70-before-LQ'!BO36*(1-$CG36)</f>
        <v>0.540419639018358</v>
      </c>
      <c r="BP36" s="62">
        <f>'Glad70-before-LQ'!BP36*(1-$CG36)</f>
        <v>0.207595243802628</v>
      </c>
      <c r="BQ36" s="62">
        <f>'Glad70-before-LQ'!BQ36*(1-$CG36)</f>
        <v>0.00172679395711975</v>
      </c>
      <c r="BR36" s="62">
        <f>'Glad70-before-LQ'!BR36*(1-$CG36)</f>
        <v>0.00965754793921913</v>
      </c>
      <c r="BS36" s="62">
        <f>'Glad70-before-LQ'!BS36*(1-$CG36)</f>
        <v>0.0028927470474521</v>
      </c>
      <c r="BT36" s="62">
        <f>'Glad70-before-LQ'!BT36*(1-$CG36)</f>
        <v>0.198841100620555</v>
      </c>
      <c r="BU36" s="62">
        <f>'Glad70-before-LQ'!BU36*(1-$CG36)</f>
        <v>0.09005998197844781</v>
      </c>
      <c r="BV36" s="4">
        <f>SUM(D36:BU36)</f>
        <v>70.610136355514</v>
      </c>
      <c r="BW36" s="66">
        <f>'Glad-base'!BW36*'Households'!$B$3/'Households'!$B$7</f>
        <v>4.92025132121524</v>
      </c>
      <c r="BX36" s="66">
        <f>'Glad-base'!BX36*'Households'!$B$3/'Households'!$B$7</f>
        <v>0.198919472811535</v>
      </c>
      <c r="BY36" s="66">
        <f>'Glad-base'!BY36*'Businesses'!$B$4/'Businesses'!$C$4</f>
        <v>70.0237040210246</v>
      </c>
      <c r="BZ36" s="66">
        <f>'Glad-base'!BZ36*'Households'!$B$3/'Households'!$B$7</f>
        <v>9.724337360360449</v>
      </c>
      <c r="CA36" s="66">
        <f>'Glad-base'!CA36*'Households'!$B$3/'Households'!$B$7</f>
        <v>21.6248535741504</v>
      </c>
      <c r="CB36" s="66">
        <f>'Glad-base'!CB36*'Glad-id-output'!B34/'Glad-id-output'!E34</f>
        <v>0.0011776533291217</v>
      </c>
      <c r="CC36" s="62">
        <f>'Exports'!D37</f>
        <v>3.2</v>
      </c>
      <c r="CD36" s="4">
        <f>SUM(BW36:CC36)</f>
        <v>109.693243402891</v>
      </c>
      <c r="CE36" s="4">
        <f>SUM(CD36,BV36)</f>
        <v>180.303379758405</v>
      </c>
      <c r="CF36" s="67">
        <v>0.00370680934567737</v>
      </c>
      <c r="CG36" s="67">
        <f>'Glad-id-output'!I34</f>
        <v>0.9</v>
      </c>
    </row>
    <row r="37" ht="19" customHeight="1">
      <c r="A37" t="s" s="58">
        <v>1</v>
      </c>
      <c r="B37" s="59">
        <v>33</v>
      </c>
      <c r="C37" t="s" s="135">
        <v>34</v>
      </c>
      <c r="D37" s="61">
        <f>'Glad70-before-LQ'!D37*(1-$CG37)</f>
        <v>1.24397758938905</v>
      </c>
      <c r="E37" s="62">
        <f>'Glad70-before-LQ'!E37*(1-$CG37)</f>
        <v>0.109001499820383</v>
      </c>
      <c r="F37" s="62">
        <f>'Glad70-before-LQ'!F37*(1-$CG37)</f>
        <v>0.0483406115806909</v>
      </c>
      <c r="G37" s="62">
        <f>'Glad70-before-LQ'!G37*(1-$CG37)</f>
        <v>0.06976243528428309</v>
      </c>
      <c r="H37" s="62">
        <f>'Glad70-before-LQ'!H37*(1-$CG37)</f>
        <v>0.0947812614931923</v>
      </c>
      <c r="I37" s="62">
        <f>'Glad70-before-LQ'!I37*(1-$CG37)</f>
        <v>0.412595545605822</v>
      </c>
      <c r="J37" s="62">
        <f>'Glad70-before-LQ'!J37*(1-$CG37)</f>
        <v>5.33439436296965</v>
      </c>
      <c r="K37" s="136">
        <f>'Glad70-before-LQ'!K37*(1-$CG37)</f>
        <v>1.9254850034957</v>
      </c>
      <c r="L37" s="62">
        <f>'Glad70-before-LQ'!L37*(1-$CG37)</f>
        <v>0.242618128296993</v>
      </c>
      <c r="M37" s="62">
        <f>'Glad70-before-LQ'!M37*(1-$CG37)</f>
        <v>0.144805795570839</v>
      </c>
      <c r="N37" s="62">
        <f>'Glad70-before-LQ'!N37*(1-$CG37)</f>
        <v>0.337377396313595</v>
      </c>
      <c r="O37" s="62">
        <f>'Glad70-before-LQ'!O37*(1-$CG37)</f>
        <v>0.082612975083731</v>
      </c>
      <c r="P37" s="62">
        <f>'Glad70-before-LQ'!P37*(1-$CG37)</f>
        <v>0.0505526566815684</v>
      </c>
      <c r="Q37" s="62">
        <f>'Glad70-before-LQ'!Q37*(1-$CG37)</f>
        <v>0.0813573896689897</v>
      </c>
      <c r="R37" s="62">
        <f>'Glad70-before-LQ'!R37*(1-$CG37)</f>
        <v>0.0103769571797777</v>
      </c>
      <c r="S37" s="62">
        <f>'Glad70-before-LQ'!S37*(1-$CG37)</f>
        <v>0.0224139986879987</v>
      </c>
      <c r="T37" s="62">
        <f>'Glad70-before-LQ'!T37*(1-$CG37)</f>
        <v>0.818865059019286</v>
      </c>
      <c r="U37" s="62">
        <f>'Glad70-before-LQ'!U37*(1-$CG37)</f>
        <v>3.44369447930116</v>
      </c>
      <c r="V37" s="62">
        <f>'Glad70-before-LQ'!V37*(1-$CG37)</f>
        <v>0.0650541924034537</v>
      </c>
      <c r="W37" s="62">
        <f>'Glad70-before-LQ'!W37*(1-$CG37)</f>
        <v>1.66104071962085</v>
      </c>
      <c r="X37" s="64">
        <f>'Glad70-before-LQ'!X37*(1-$CG37)</f>
        <v>0.962742501747849</v>
      </c>
      <c r="Y37" s="62">
        <f>'Glad70-before-LQ'!Y37*(1-$CG37)</f>
        <v>1.77029320458823</v>
      </c>
      <c r="Z37" s="62">
        <f>'Glad70-before-LQ'!Z37*(1-$CG37)</f>
        <v>0.440187377586755</v>
      </c>
      <c r="AA37" s="62">
        <f>'Glad70-before-LQ'!AA37*(1-$CG37)</f>
        <v>0.771445594632429</v>
      </c>
      <c r="AB37" s="62">
        <f>'Glad70-before-LQ'!AB37*(1-$CG37)</f>
        <v>0.0320663209716766</v>
      </c>
      <c r="AC37" s="62">
        <f>'Glad70-before-LQ'!AC37*(1-$CG37)</f>
        <v>0.7979902135700619</v>
      </c>
      <c r="AD37" s="62">
        <f>'Glad70-before-LQ'!AD37*(1-$CG37)</f>
        <v>0.00479002453173992</v>
      </c>
      <c r="AE37" s="62">
        <f>'Glad70-before-LQ'!AE37*(1-$CG37)</f>
        <v>0.151140117464875</v>
      </c>
      <c r="AF37" s="62">
        <f>'Glad70-before-LQ'!AF37*(1-$CG37)</f>
        <v>0.455883735753789</v>
      </c>
      <c r="AG37" s="62">
        <f>'Glad70-before-LQ'!AG37*(1-$CG37)</f>
        <v>0.955223681391914</v>
      </c>
      <c r="AH37" s="62">
        <f>'Glad70-before-LQ'!AH37*(1-$CG37)</f>
        <v>3.18284426115069</v>
      </c>
      <c r="AI37" s="62">
        <f>'Glad70-before-LQ'!AI37*(1-$CG37)</f>
        <v>4.44655844137549</v>
      </c>
      <c r="AJ37" s="62">
        <f>'Glad70-before-LQ'!AJ37*(1-$CG37)</f>
        <v>2.07034996064524</v>
      </c>
      <c r="AK37" s="62">
        <f>'Glad70-before-LQ'!AK37*(1-$CG37)</f>
        <v>2.5812487567409</v>
      </c>
      <c r="AL37" s="62">
        <f>'Glad70-before-LQ'!AL37*(1-$CG37)</f>
        <v>0.396714929582512</v>
      </c>
      <c r="AM37" s="62">
        <f>'Glad70-before-LQ'!AM37*(1-$CG37)</f>
        <v>2.13236866479912</v>
      </c>
      <c r="AN37" s="62">
        <f>'Glad70-before-LQ'!AN37*(1-$CG37)</f>
        <v>2.28059457700184</v>
      </c>
      <c r="AO37" s="62">
        <f>'Glad70-before-LQ'!AO37*(1-$CG37)</f>
        <v>1.35208939661249</v>
      </c>
      <c r="AP37" s="62">
        <f>'Glad70-before-LQ'!AP37*(1-$CG37)</f>
        <v>0.337851020281656</v>
      </c>
      <c r="AQ37" s="62">
        <f>'Glad70-before-LQ'!AQ37*(1-$CG37)</f>
        <v>0.0608162034110589</v>
      </c>
      <c r="AR37" s="62">
        <f>'Glad70-before-LQ'!AR37*(1-$CG37)</f>
        <v>0.230359917070103</v>
      </c>
      <c r="AS37" s="62">
        <f>'Glad70-before-LQ'!AS37*(1-$CG37)</f>
        <v>0.888888769464962</v>
      </c>
      <c r="AT37" s="62">
        <f>'Glad70-before-LQ'!AT37*(1-$CG37)</f>
        <v>0.0304082446041194</v>
      </c>
      <c r="AU37" s="62">
        <f>'Glad70-before-LQ'!AU37*(1-$CG37)</f>
        <v>0.09587394171684011</v>
      </c>
      <c r="AV37" s="62">
        <f>'Glad70-before-LQ'!AV37*(1-$CG37)</f>
        <v>0.0212757608019553</v>
      </c>
      <c r="AW37" s="62">
        <f>'Glad70-before-LQ'!AW37*(1-$CG37)</f>
        <v>0.00365659337119633</v>
      </c>
      <c r="AX37" s="62">
        <f>'Glad70-before-LQ'!AX37*(1-$CG37)</f>
        <v>0.115089010268098</v>
      </c>
      <c r="AY37" s="62">
        <f>'Glad70-before-LQ'!AY37*(1-$CG37)</f>
        <v>0.00365721233160334</v>
      </c>
      <c r="AZ37" s="62">
        <f>'Glad70-before-LQ'!AZ37*(1-$CG37)</f>
        <v>0.117326698924848</v>
      </c>
      <c r="BA37" s="62">
        <f>'Glad70-before-LQ'!BA37*(1-$CG37)</f>
        <v>0.0627391943967846</v>
      </c>
      <c r="BB37" s="62">
        <f>'Glad70-before-LQ'!BB37*(1-$CG37)</f>
        <v>0.163516907025932</v>
      </c>
      <c r="BC37" s="62">
        <f>'Glad70-before-LQ'!BC37*(1-$CG37)</f>
        <v>0.823092763732569</v>
      </c>
      <c r="BD37" s="62">
        <f>'Glad70-before-LQ'!BD37*(1-$CG37)</f>
        <v>0.286575161235273</v>
      </c>
      <c r="BE37" s="62">
        <f>'Glad70-before-LQ'!BE37*(1-$CG37)</f>
        <v>2.6017121503982</v>
      </c>
      <c r="BF37" s="62">
        <f>'Glad70-before-LQ'!BF37*(1-$CG37)</f>
        <v>0.0459945345474762</v>
      </c>
      <c r="BG37" s="62">
        <f>'Glad70-before-LQ'!BG37*(1-$CG37)</f>
        <v>1.0791405020759</v>
      </c>
      <c r="BH37" s="62">
        <f>'Glad70-before-LQ'!BH37*(1-$CG37)</f>
        <v>0.337126502482372</v>
      </c>
      <c r="BI37" s="62">
        <f>'Glad70-before-LQ'!BI37*(1-$CG37)</f>
        <v>0.516795157210312</v>
      </c>
      <c r="BJ37" s="62">
        <f>'Glad70-before-LQ'!BJ37*(1-$CG37)</f>
        <v>0.009764759742960529</v>
      </c>
      <c r="BK37" s="62">
        <f>'Glad70-before-LQ'!BK37*(1-$CG37)</f>
        <v>0.801150112482843</v>
      </c>
      <c r="BL37" s="62">
        <f>'Glad70-before-LQ'!BL37*(1-$CG37)</f>
        <v>2.67853623219041</v>
      </c>
      <c r="BM37" s="62">
        <f>'Glad70-before-LQ'!BM37*(1-$CG37)</f>
        <v>0.327828481584254</v>
      </c>
      <c r="BN37" s="62">
        <f>'Glad70-before-LQ'!BN37*(1-$CG37)</f>
        <v>0.0370443336028392</v>
      </c>
      <c r="BO37" s="62">
        <f>'Glad70-before-LQ'!BO37*(1-$CG37)</f>
        <v>5.55741459139761</v>
      </c>
      <c r="BP37" s="62">
        <f>'Glad70-before-LQ'!BP37*(1-$CG37)</f>
        <v>1.50477934314917</v>
      </c>
      <c r="BQ37" s="62">
        <f>'Glad70-before-LQ'!BQ37*(1-$CG37)</f>
        <v>0.0211028848336665</v>
      </c>
      <c r="BR37" s="62">
        <f>'Glad70-before-LQ'!BR37*(1-$CG37)</f>
        <v>0.141450047632298</v>
      </c>
      <c r="BS37" s="62">
        <f>'Glad70-before-LQ'!BS37*(1-$CG37)</f>
        <v>0.0226813102835284</v>
      </c>
      <c r="BT37" s="62">
        <f>'Glad70-before-LQ'!BT37*(1-$CG37)</f>
        <v>2.83753769742388</v>
      </c>
      <c r="BU37" s="62">
        <f>'Glad70-before-LQ'!BU37*(1-$CG37)</f>
        <v>0.620473169025285</v>
      </c>
      <c r="BV37" s="4">
        <f>SUM(D37:BU37)</f>
        <v>63.3652990263146</v>
      </c>
      <c r="BW37" s="66">
        <f>'Glad-base'!BW37*'Households'!$B$3/'Households'!$B$7</f>
        <v>119.927536886540</v>
      </c>
      <c r="BX37" s="66">
        <f>'Glad-base'!BX37*'Households'!$B$3/'Households'!$B$7</f>
        <v>1.77713974529351</v>
      </c>
      <c r="BY37" s="66">
        <f>'Glad-base'!BY37*'Businesses'!$B$4/'Businesses'!$C$4</f>
        <v>16.1905286176707</v>
      </c>
      <c r="BZ37" s="66">
        <f>'Glad-base'!BZ37*'Households'!$B$3/'Households'!$B$7</f>
        <v>1.81258155936148</v>
      </c>
      <c r="CA37" s="66">
        <f>'Glad-base'!CA37*'Households'!$B$3/'Households'!$B$7</f>
        <v>5.57807353062822</v>
      </c>
      <c r="CB37" s="66">
        <f>'Glad-base'!CB37*'Glad-id-output'!B35/'Glad-id-output'!E35</f>
        <v>1.4218651423231</v>
      </c>
      <c r="CC37" s="62">
        <f>'Exports'!D38</f>
        <v>60.6</v>
      </c>
      <c r="CD37" s="4">
        <f>SUM(BW37:CC37)</f>
        <v>207.307725481817</v>
      </c>
      <c r="CE37" s="4">
        <f>SUM(CD37,BV37)</f>
        <v>270.673024508132</v>
      </c>
      <c r="CF37" s="67">
        <v>0.00251907091382932</v>
      </c>
      <c r="CG37" s="67">
        <f>'Glad-id-output'!I35</f>
        <v>0.78</v>
      </c>
    </row>
    <row r="38" ht="19" customHeight="1">
      <c r="A38" t="s" s="58">
        <v>1</v>
      </c>
      <c r="B38" s="59">
        <v>34</v>
      </c>
      <c r="C38" t="s" s="135">
        <v>35</v>
      </c>
      <c r="D38" s="61">
        <f>'Glad70-before-LQ'!D38*(1-$CG38)</f>
        <v>0.0240605767797196</v>
      </c>
      <c r="E38" s="62">
        <f>'Glad70-before-LQ'!E38*(1-$CG38)</f>
        <v>0.00393256357812892</v>
      </c>
      <c r="F38" s="62">
        <f>'Glad70-before-LQ'!F38*(1-$CG38)</f>
        <v>0.000717393362251674</v>
      </c>
      <c r="G38" s="62">
        <f>'Glad70-before-LQ'!G38*(1-$CG38)</f>
        <v>0.0021991919896244</v>
      </c>
      <c r="H38" s="62">
        <f>'Glad70-before-LQ'!H38*(1-$CG38)</f>
        <v>0.00224780968636444</v>
      </c>
      <c r="I38" s="62">
        <f>'Glad70-before-LQ'!I38*(1-$CG38)</f>
        <v>0.0121562383274298</v>
      </c>
      <c r="J38" s="62">
        <f>'Glad70-before-LQ'!J38*(1-$CG38)</f>
        <v>0.196502262944993</v>
      </c>
      <c r="K38" s="136">
        <f>'Glad70-before-LQ'!K38*(1-$CG38)</f>
        <v>0.114090698110918</v>
      </c>
      <c r="L38" s="62">
        <f>'Glad70-before-LQ'!L38*(1-$CG38)</f>
        <v>0.00741398161937628</v>
      </c>
      <c r="M38" s="62">
        <f>'Glad70-before-LQ'!M38*(1-$CG38)</f>
        <v>0.00406670690295686</v>
      </c>
      <c r="N38" s="62">
        <f>'Glad70-before-LQ'!N38*(1-$CG38)</f>
        <v>0.0093197282103329</v>
      </c>
      <c r="O38" s="62">
        <f>'Glad70-before-LQ'!O38*(1-$CG38)</f>
        <v>0.00218140059700794</v>
      </c>
      <c r="P38" s="62">
        <f>'Glad70-before-LQ'!P38*(1-$CG38)</f>
        <v>0.00322989983407066</v>
      </c>
      <c r="Q38" s="62">
        <f>'Glad70-before-LQ'!Q38*(1-$CG38)</f>
        <v>0.00194433395025305</v>
      </c>
      <c r="R38" s="62">
        <f>'Glad70-before-LQ'!R38*(1-$CG38)</f>
        <v>0.000336824919672222</v>
      </c>
      <c r="S38" s="62">
        <f>'Glad70-before-LQ'!S38*(1-$CG38)</f>
        <v>0.000661354114114476</v>
      </c>
      <c r="T38" s="62">
        <f>'Glad70-before-LQ'!T38*(1-$CG38)</f>
        <v>0.0125200616884295</v>
      </c>
      <c r="U38" s="62">
        <f>'Glad70-before-LQ'!U38*(1-$CG38)</f>
        <v>0.0868469310151212</v>
      </c>
      <c r="V38" s="62">
        <f>'Glad70-before-LQ'!V38*(1-$CG38)</f>
        <v>0.00174002973425199</v>
      </c>
      <c r="W38" s="62">
        <f>'Glad70-before-LQ'!W38*(1-$CG38)</f>
        <v>0.0519614863506928</v>
      </c>
      <c r="X38" s="64">
        <f>'Glad70-before-LQ'!X38*(1-$CG38)</f>
        <v>0.0570453490554592</v>
      </c>
      <c r="Y38" s="62">
        <f>'Glad70-before-LQ'!Y38*(1-$CG38)</f>
        <v>0.0641193758010294</v>
      </c>
      <c r="Z38" s="62">
        <f>'Glad70-before-LQ'!Z38*(1-$CG38)</f>
        <v>0.0118558384927253</v>
      </c>
      <c r="AA38" s="62">
        <f>'Glad70-before-LQ'!AA38*(1-$CG38)</f>
        <v>0.0224249948947934</v>
      </c>
      <c r="AB38" s="62">
        <f>'Glad70-before-LQ'!AB38*(1-$CG38)</f>
        <v>0.00131974287472666</v>
      </c>
      <c r="AC38" s="62">
        <f>'Glad70-before-LQ'!AC38*(1-$CG38)</f>
        <v>0.0241031846751664</v>
      </c>
      <c r="AD38" s="62">
        <f>'Glad70-before-LQ'!AD38*(1-$CG38)</f>
        <v>0.000147188279934082</v>
      </c>
      <c r="AE38" s="62">
        <f>'Glad70-before-LQ'!AE38*(1-$CG38)</f>
        <v>0.00586117262159644</v>
      </c>
      <c r="AF38" s="62">
        <f>'Glad70-before-LQ'!AF38*(1-$CG38)</f>
        <v>0.0324302255093402</v>
      </c>
      <c r="AG38" s="62">
        <f>'Glad70-before-LQ'!AG38*(1-$CG38)</f>
        <v>0.0295051753173348</v>
      </c>
      <c r="AH38" s="62">
        <f>'Glad70-before-LQ'!AH38*(1-$CG38)</f>
        <v>0.111395917036687</v>
      </c>
      <c r="AI38" s="62">
        <f>'Glad70-before-LQ'!AI38*(1-$CG38)</f>
        <v>0.167864010329897</v>
      </c>
      <c r="AJ38" s="62">
        <f>'Glad70-before-LQ'!AJ38*(1-$CG38)</f>
        <v>0.09346263454073921</v>
      </c>
      <c r="AK38" s="62">
        <f>'Glad70-before-LQ'!AK38*(1-$CG38)</f>
        <v>0.189419109006071</v>
      </c>
      <c r="AL38" s="62">
        <f>'Glad70-before-LQ'!AL38*(1-$CG38)</f>
        <v>0.0155231276997012</v>
      </c>
      <c r="AM38" s="62">
        <f>'Glad70-before-LQ'!AM38*(1-$CG38)</f>
        <v>0.0905153612925144</v>
      </c>
      <c r="AN38" s="62">
        <f>'Glad70-before-LQ'!AN38*(1-$CG38)</f>
        <v>0.17091407996917</v>
      </c>
      <c r="AO38" s="62">
        <f>'Glad70-before-LQ'!AO38*(1-$CG38)</f>
        <v>0.0444318231485724</v>
      </c>
      <c r="AP38" s="62">
        <f>'Glad70-before-LQ'!AP38*(1-$CG38)</f>
        <v>0.0163798158611997</v>
      </c>
      <c r="AQ38" s="62">
        <f>'Glad70-before-LQ'!AQ38*(1-$CG38)</f>
        <v>0.00171100205899748</v>
      </c>
      <c r="AR38" s="62">
        <f>'Glad70-before-LQ'!AR38*(1-$CG38)</f>
        <v>0.0100605507378805</v>
      </c>
      <c r="AS38" s="62">
        <f>'Glad70-before-LQ'!AS38*(1-$CG38)</f>
        <v>0.029778630318444</v>
      </c>
      <c r="AT38" s="62">
        <f>'Glad70-before-LQ'!AT38*(1-$CG38)</f>
        <v>0.000469006148121018</v>
      </c>
      <c r="AU38" s="62">
        <f>'Glad70-before-LQ'!AU38*(1-$CG38)</f>
        <v>0.00126772806363162</v>
      </c>
      <c r="AV38" s="62">
        <f>'Glad70-before-LQ'!AV38*(1-$CG38)</f>
        <v>0.000311585993998392</v>
      </c>
      <c r="AW38" s="62">
        <f>'Glad70-before-LQ'!AW38*(1-$CG38)</f>
        <v>0.000408089174300412</v>
      </c>
      <c r="AX38" s="62">
        <f>'Glad70-before-LQ'!AX38*(1-$CG38)</f>
        <v>0.00266759189946542</v>
      </c>
      <c r="AY38" s="62">
        <f>'Glad70-before-LQ'!AY38*(1-$CG38)</f>
        <v>0.000171517751738925</v>
      </c>
      <c r="AZ38" s="62">
        <f>'Glad70-before-LQ'!AZ38*(1-$CG38)</f>
        <v>0.00448101904764528</v>
      </c>
      <c r="BA38" s="62">
        <f>'Glad70-before-LQ'!BA38*(1-$CG38)</f>
        <v>0.00106455852518916</v>
      </c>
      <c r="BB38" s="62">
        <f>'Glad70-before-LQ'!BB38*(1-$CG38)</f>
        <v>0.00364938920444966</v>
      </c>
      <c r="BC38" s="62">
        <f>'Glad70-before-LQ'!BC38*(1-$CG38)</f>
        <v>0.0314640858315632</v>
      </c>
      <c r="BD38" s="62">
        <f>'Glad70-before-LQ'!BD38*(1-$CG38)</f>
        <v>0.0121852382948928</v>
      </c>
      <c r="BE38" s="62">
        <f>'Glad70-before-LQ'!BE38*(1-$CG38)</f>
        <v>0.0842205935279316</v>
      </c>
      <c r="BF38" s="62">
        <f>'Glad70-before-LQ'!BF38*(1-$CG38)</f>
        <v>0.00135905725832188</v>
      </c>
      <c r="BG38" s="62">
        <f>'Glad70-before-LQ'!BG38*(1-$CG38)</f>
        <v>0.0416859915548238</v>
      </c>
      <c r="BH38" s="62">
        <f>'Glad70-before-LQ'!BH38*(1-$CG38)</f>
        <v>0.0124163622722855</v>
      </c>
      <c r="BI38" s="62">
        <f>'Glad70-before-LQ'!BI38*(1-$CG38)</f>
        <v>0.0128727985026932</v>
      </c>
      <c r="BJ38" s="62">
        <f>'Glad70-before-LQ'!BJ38*(1-$CG38)</f>
        <v>0.00037262806322723</v>
      </c>
      <c r="BK38" s="62">
        <f>'Glad70-before-LQ'!BK38*(1-$CG38)</f>
        <v>0.0270742946868702</v>
      </c>
      <c r="BL38" s="62">
        <f>'Glad70-before-LQ'!BL38*(1-$CG38)</f>
        <v>0.07497824856238899</v>
      </c>
      <c r="BM38" s="62">
        <f>'Glad70-before-LQ'!BM38*(1-$CG38)</f>
        <v>0.00987274009360794</v>
      </c>
      <c r="BN38" s="62">
        <f>'Glad70-before-LQ'!BN38*(1-$CG38)</f>
        <v>0.00121288703784976</v>
      </c>
      <c r="BO38" s="62">
        <f>'Glad70-before-LQ'!BO38*(1-$CG38)</f>
        <v>0.183408509111264</v>
      </c>
      <c r="BP38" s="62">
        <f>'Glad70-before-LQ'!BP38*(1-$CG38)</f>
        <v>0.0867245358295848</v>
      </c>
      <c r="BQ38" s="62">
        <f>'Glad70-before-LQ'!BQ38*(1-$CG38)</f>
        <v>0.000721985794209764</v>
      </c>
      <c r="BR38" s="62">
        <f>'Glad70-before-LQ'!BR38*(1-$CG38)</f>
        <v>0.00226673901290942</v>
      </c>
      <c r="BS38" s="62">
        <f>'Glad70-before-LQ'!BS38*(1-$CG38)</f>
        <v>0.000658605612191956</v>
      </c>
      <c r="BT38" s="62">
        <f>'Glad70-before-LQ'!BT38*(1-$CG38)</f>
        <v>0.080808463190084</v>
      </c>
      <c r="BU38" s="62">
        <f>'Glad70-before-LQ'!BU38*(1-$CG38)</f>
        <v>0.0260197590265282</v>
      </c>
      <c r="BV38" s="4">
        <f>SUM(D38:BU38)</f>
        <v>2.43321179230946</v>
      </c>
      <c r="BW38" s="66">
        <f>'Glad-base'!BW38*'Households'!$B$3/'Households'!$B$7</f>
        <v>266.415020678187</v>
      </c>
      <c r="BX38" s="66">
        <f>'Glad-base'!BX38*'Households'!$B$3/'Households'!$B$7</f>
        <v>7.70407962006179</v>
      </c>
      <c r="BY38" s="66">
        <f>'Glad-base'!BY38*'Businesses'!$B$4/'Businesses'!$C$4</f>
        <v>4.11725037316965</v>
      </c>
      <c r="BZ38" s="66">
        <f>'Glad-base'!BZ38*'Households'!$B$3/'Households'!$B$7</f>
        <v>0.340156209485067</v>
      </c>
      <c r="CA38" s="66">
        <f>'Glad-base'!CA38*'Households'!$B$3/'Households'!$B$7</f>
        <v>1.42684037128733</v>
      </c>
      <c r="CB38" s="66">
        <f>'Glad-base'!CB38*'Glad-id-output'!B36/'Glad-id-output'!E36</f>
        <v>0.206717910551031</v>
      </c>
      <c r="CC38" s="62">
        <f>'Exports'!D39</f>
        <v>64.3</v>
      </c>
      <c r="CD38" s="4">
        <f>SUM(BW38:CC38)</f>
        <v>344.510065162742</v>
      </c>
      <c r="CE38" s="4">
        <f>SUM(CD38,BV38)</f>
        <v>346.943276955051</v>
      </c>
      <c r="CF38" s="67">
        <v>0.00443931233238121</v>
      </c>
      <c r="CG38" s="67">
        <f>'Glad-id-output'!I36</f>
        <v>0.98</v>
      </c>
    </row>
    <row r="39" ht="19" customHeight="1">
      <c r="A39" t="s" s="58">
        <v>1</v>
      </c>
      <c r="B39" s="59">
        <v>35</v>
      </c>
      <c r="C39" t="s" s="135">
        <v>36</v>
      </c>
      <c r="D39" s="61">
        <f>'Glad70-before-LQ'!D39*(1-$CG39)</f>
        <v>0.00161211317598727</v>
      </c>
      <c r="E39" s="62">
        <f>'Glad70-before-LQ'!E39*(1-$CG39)</f>
        <v>5.2377502421196e-05</v>
      </c>
      <c r="F39" s="62">
        <f>'Glad70-before-LQ'!F39*(1-$CG39)</f>
        <v>6.57053911389108e-07</v>
      </c>
      <c r="G39" s="62">
        <f>'Glad70-before-LQ'!G39*(1-$CG39)</f>
        <v>6.00496266494992e-05</v>
      </c>
      <c r="H39" s="62">
        <f>'Glad70-before-LQ'!H39*(1-$CG39)</f>
        <v>3.28337710981314e-05</v>
      </c>
      <c r="I39" s="62">
        <f>'Glad70-before-LQ'!I39*(1-$CG39)</f>
        <v>0.00840595445262368</v>
      </c>
      <c r="J39" s="62">
        <f>'Glad70-before-LQ'!J39*(1-$CG39)</f>
        <v>0.0833492504691406</v>
      </c>
      <c r="K39" s="136">
        <f>'Glad70-before-LQ'!K39*(1-$CG39)</f>
        <v>0.00291539858240588</v>
      </c>
      <c r="L39" s="62">
        <f>'Glad70-before-LQ'!L39*(1-$CG39)</f>
        <v>0.00284683796935722</v>
      </c>
      <c r="M39" s="62">
        <f>'Glad70-before-LQ'!M39*(1-$CG39)</f>
        <v>0.0020887492856398</v>
      </c>
      <c r="N39" s="62">
        <f>'Glad70-before-LQ'!N39*(1-$CG39)</f>
        <v>0.000276212323099676</v>
      </c>
      <c r="O39" s="62">
        <f>'Glad70-before-LQ'!O39*(1-$CG39)</f>
        <v>0.00130243081908267</v>
      </c>
      <c r="P39" s="62">
        <f>'Glad70-before-LQ'!P39*(1-$CG39)</f>
        <v>2.4436396770461e-05</v>
      </c>
      <c r="Q39" s="62">
        <f>'Glad70-before-LQ'!Q39*(1-$CG39)</f>
        <v>6.20936359604232e-05</v>
      </c>
      <c r="R39" s="62">
        <f>'Glad70-before-LQ'!R39*(1-$CG39)</f>
        <v>5.37882419903754e-05</v>
      </c>
      <c r="S39" s="62">
        <f>'Glad70-before-LQ'!S39*(1-$CG39)</f>
        <v>9.06969407473416e-05</v>
      </c>
      <c r="T39" s="62">
        <f>'Glad70-before-LQ'!T39*(1-$CG39)</f>
        <v>0.0132920577689626</v>
      </c>
      <c r="U39" s="62">
        <f>'Glad70-before-LQ'!U39*(1-$CG39)</f>
        <v>0.0138212657817316</v>
      </c>
      <c r="V39" s="62">
        <f>'Glad70-before-LQ'!V39*(1-$CG39)</f>
        <v>0.000188477997286403</v>
      </c>
      <c r="W39" s="62">
        <f>'Glad70-before-LQ'!W39*(1-$CG39)</f>
        <v>0.0044158361626215</v>
      </c>
      <c r="X39" s="64">
        <f>'Glad70-before-LQ'!X39*(1-$CG39)</f>
        <v>0.00145769929120294</v>
      </c>
      <c r="Y39" s="62">
        <f>'Glad70-before-LQ'!Y39*(1-$CG39)</f>
        <v>0.005214722955763</v>
      </c>
      <c r="Z39" s="62">
        <f>'Glad70-before-LQ'!Z39*(1-$CG39)</f>
        <v>0.000834346533020194</v>
      </c>
      <c r="AA39" s="62">
        <f>'Glad70-before-LQ'!AA39*(1-$CG39)</f>
        <v>0.000768572862236922</v>
      </c>
      <c r="AB39" s="62">
        <f>'Glad70-before-LQ'!AB39*(1-$CG39)</f>
        <v>1.99211715126426e-05</v>
      </c>
      <c r="AC39" s="62">
        <f>'Glad70-before-LQ'!AC39*(1-$CG39)</f>
        <v>0.00392102593062618</v>
      </c>
      <c r="AD39" s="62">
        <f>'Glad70-before-LQ'!AD39*(1-$CG39)</f>
        <v>2.03571905985682e-05</v>
      </c>
      <c r="AE39" s="62">
        <f>'Glad70-before-LQ'!AE39*(1-$CG39)</f>
        <v>0.000656723346843308</v>
      </c>
      <c r="AF39" s="62">
        <f>'Glad70-before-LQ'!AF39*(1-$CG39)</f>
        <v>0.00308050206982772</v>
      </c>
      <c r="AG39" s="62">
        <f>'Glad70-before-LQ'!AG39*(1-$CG39)</f>
        <v>0.00069403277327767</v>
      </c>
      <c r="AH39" s="62">
        <f>'Glad70-before-LQ'!AH39*(1-$CG39)</f>
        <v>0.0109708052975381</v>
      </c>
      <c r="AI39" s="62">
        <f>'Glad70-before-LQ'!AI39*(1-$CG39)</f>
        <v>0.0519046571717968</v>
      </c>
      <c r="AJ39" s="62">
        <f>'Glad70-before-LQ'!AJ39*(1-$CG39)</f>
        <v>0.0144278275147026</v>
      </c>
      <c r="AK39" s="62">
        <f>'Glad70-before-LQ'!AK39*(1-$CG39)</f>
        <v>0.0190293431569933</v>
      </c>
      <c r="AL39" s="62">
        <f>'Glad70-before-LQ'!AL39*(1-$CG39)</f>
        <v>0.000496846122801374</v>
      </c>
      <c r="AM39" s="62">
        <f>'Glad70-before-LQ'!AM39*(1-$CG39)</f>
        <v>0.009242520963923541</v>
      </c>
      <c r="AN39" s="62">
        <f>'Glad70-before-LQ'!AN39*(1-$CG39)</f>
        <v>0.00647892763276766</v>
      </c>
      <c r="AO39" s="62">
        <f>'Glad70-before-LQ'!AO39*(1-$CG39)</f>
        <v>0.00546342880096614</v>
      </c>
      <c r="AP39" s="62">
        <f>'Glad70-before-LQ'!AP39*(1-$CG39)</f>
        <v>0.00110428839819469</v>
      </c>
      <c r="AQ39" s="62">
        <f>'Glad70-before-LQ'!AQ39*(1-$CG39)</f>
        <v>0.000426681028893288</v>
      </c>
      <c r="AR39" s="62">
        <f>'Glad70-before-LQ'!AR39*(1-$CG39)</f>
        <v>0.00128665137568511</v>
      </c>
      <c r="AS39" s="62">
        <f>'Glad70-before-LQ'!AS39*(1-$CG39)</f>
        <v>0.0115604043108666</v>
      </c>
      <c r="AT39" s="62">
        <f>'Glad70-before-LQ'!AT39*(1-$CG39)</f>
        <v>0.00014261588538617</v>
      </c>
      <c r="AU39" s="62">
        <f>'Glad70-before-LQ'!AU39*(1-$CG39)</f>
        <v>0.000166576971865939</v>
      </c>
      <c r="AV39" s="62">
        <f>'Glad70-before-LQ'!AV39*(1-$CG39)</f>
        <v>0.000104294246273613</v>
      </c>
      <c r="AW39" s="62">
        <f>'Glad70-before-LQ'!AW39*(1-$CG39)</f>
        <v>1.39782823451309e-05</v>
      </c>
      <c r="AX39" s="62">
        <f>'Glad70-before-LQ'!AX39*(1-$CG39)</f>
        <v>0.000845983198552512</v>
      </c>
      <c r="AY39" s="62">
        <f>'Glad70-before-LQ'!AY39*(1-$CG39)</f>
        <v>2.72574490537948e-05</v>
      </c>
      <c r="AZ39" s="62">
        <f>'Glad70-before-LQ'!AZ39*(1-$CG39)</f>
        <v>0.000784751552563462</v>
      </c>
      <c r="BA39" s="62">
        <f>'Glad70-before-LQ'!BA39*(1-$CG39)</f>
        <v>0.000239644113854612</v>
      </c>
      <c r="BB39" s="62">
        <f>'Glad70-before-LQ'!BB39*(1-$CG39)</f>
        <v>0.00109147685908532</v>
      </c>
      <c r="BC39" s="62">
        <f>'Glad70-before-LQ'!BC39*(1-$CG39)</f>
        <v>0.0123892523345787</v>
      </c>
      <c r="BD39" s="62">
        <f>'Glad70-before-LQ'!BD39*(1-$CG39)</f>
        <v>0.00249809383450708</v>
      </c>
      <c r="BE39" s="62">
        <f>'Glad70-before-LQ'!BE39*(1-$CG39)</f>
        <v>0.0391479597267886</v>
      </c>
      <c r="BF39" s="62">
        <f>'Glad70-before-LQ'!BF39*(1-$CG39)</f>
        <v>0.000253728230456042</v>
      </c>
      <c r="BG39" s="62">
        <f>'Glad70-before-LQ'!BG39*(1-$CG39)</f>
        <v>0.0173632845799617</v>
      </c>
      <c r="BH39" s="62">
        <f>'Glad70-before-LQ'!BH39*(1-$CG39)</f>
        <v>0.00174551054590862</v>
      </c>
      <c r="BI39" s="62">
        <f>'Glad70-before-LQ'!BI39*(1-$CG39)</f>
        <v>0.00512207433846888</v>
      </c>
      <c r="BJ39" s="62">
        <f>'Glad70-before-LQ'!BJ39*(1-$CG39)</f>
        <v>1.83053931582639e-05</v>
      </c>
      <c r="BK39" s="62">
        <f>'Glad70-before-LQ'!BK39*(1-$CG39)</f>
        <v>0.00427409148422366</v>
      </c>
      <c r="BL39" s="62">
        <f>'Glad70-before-LQ'!BL39*(1-$CG39)</f>
        <v>0.0117777973347171</v>
      </c>
      <c r="BM39" s="62">
        <f>'Glad70-before-LQ'!BM39*(1-$CG39)</f>
        <v>0.00172742506209492</v>
      </c>
      <c r="BN39" s="62">
        <f>'Glad70-before-LQ'!BN39*(1-$CG39)</f>
        <v>0.000329912022086342</v>
      </c>
      <c r="BO39" s="62">
        <f>'Glad70-before-LQ'!BO39*(1-$CG39)</f>
        <v>0.00346644152266218</v>
      </c>
      <c r="BP39" s="62">
        <f>'Glad70-before-LQ'!BP39*(1-$CG39)</f>
        <v>0.00494098095205614</v>
      </c>
      <c r="BQ39" s="62">
        <f>'Glad70-before-LQ'!BQ39*(1-$CG39)</f>
        <v>0.000126240373136235</v>
      </c>
      <c r="BR39" s="62">
        <f>'Glad70-before-LQ'!BR39*(1-$CG39)</f>
        <v>0.000534618057017644</v>
      </c>
      <c r="BS39" s="62">
        <f>'Glad70-before-LQ'!BS39*(1-$CG39)</f>
        <v>0.000119183331958909</v>
      </c>
      <c r="BT39" s="62">
        <f>'Glad70-before-LQ'!BT39*(1-$CG39)</f>
        <v>0.00120130109363886</v>
      </c>
      <c r="BU39" s="62">
        <f>'Glad70-before-LQ'!BU39*(1-$CG39)</f>
        <v>0.0023162443436329</v>
      </c>
      <c r="BV39" s="4">
        <f>SUM(D39:BU39)</f>
        <v>0.396720826977559</v>
      </c>
      <c r="BW39" s="66">
        <f>'Glad-base'!BW39*'Households'!$B$3/'Households'!$B$7</f>
        <v>18.4590320574253</v>
      </c>
      <c r="BX39" s="66">
        <f>'Glad-base'!BX39*'Households'!$B$3/'Households'!$B$7</f>
        <v>0.0488896051699279</v>
      </c>
      <c r="BY39" s="66">
        <f>'Glad-base'!BY39*'Businesses'!$B$4/'Businesses'!$C$4</f>
        <v>0.00897118624505088</v>
      </c>
      <c r="BZ39" s="66">
        <f>'Glad-base'!BZ39*'Households'!$B$3/'Households'!$B$7</f>
        <v>0.00114642389289392</v>
      </c>
      <c r="CA39" s="66">
        <f>'Glad-base'!CA39*'Households'!$B$3/'Households'!$B$7</f>
        <v>0.00339150401647786</v>
      </c>
      <c r="CB39" s="66">
        <f>'Glad-base'!CB39*'Glad-id-output'!B37/'Glad-id-output'!E37</f>
        <v>0</v>
      </c>
      <c r="CC39" s="62">
        <f>'Exports'!D40</f>
        <v>44.5</v>
      </c>
      <c r="CD39" s="4">
        <f>SUM(BW39:CC39)</f>
        <v>63.0214307767497</v>
      </c>
      <c r="CE39" s="4">
        <f>SUM(CD39,BV39)</f>
        <v>63.4181516037273</v>
      </c>
      <c r="CF39" s="67">
        <v>0.00525140703929073</v>
      </c>
      <c r="CG39" s="67">
        <f>'Glad-id-output'!I37</f>
        <v>0.98</v>
      </c>
    </row>
    <row r="40" ht="19" customHeight="1">
      <c r="A40" t="s" s="58">
        <v>1</v>
      </c>
      <c r="B40" s="59">
        <v>36</v>
      </c>
      <c r="C40" t="s" s="135">
        <v>37</v>
      </c>
      <c r="D40" s="61">
        <f>'Glad70-before-LQ'!D40*(1-$CG40)</f>
        <v>0.0227650946663561</v>
      </c>
      <c r="E40" s="62">
        <f>'Glad70-before-LQ'!E40*(1-$CG40)</f>
        <v>0.00302035346610298</v>
      </c>
      <c r="F40" s="62">
        <f>'Glad70-before-LQ'!F40*(1-$CG40)</f>
        <v>0.000116019294403532</v>
      </c>
      <c r="G40" s="62">
        <f>'Glad70-before-LQ'!G40*(1-$CG40)</f>
        <v>0.00190908588816227</v>
      </c>
      <c r="H40" s="62">
        <f>'Glad70-before-LQ'!H40*(1-$CG40)</f>
        <v>0.0006750894819990239</v>
      </c>
      <c r="I40" s="62">
        <f>'Glad70-before-LQ'!I40*(1-$CG40)</f>
        <v>0.0189921554160234</v>
      </c>
      <c r="J40" s="62">
        <f>'Glad70-before-LQ'!J40*(1-$CG40)</f>
        <v>0.327439324405527</v>
      </c>
      <c r="K40" s="136">
        <f>'Glad70-before-LQ'!K40*(1-$CG40)</f>
        <v>0.0421074394427538</v>
      </c>
      <c r="L40" s="62">
        <f>'Glad70-before-LQ'!L40*(1-$CG40)</f>
        <v>0.00786580190638074</v>
      </c>
      <c r="M40" s="62">
        <f>'Glad70-before-LQ'!M40*(1-$CG40)</f>
        <v>0.0110935175351132</v>
      </c>
      <c r="N40" s="62">
        <f>'Glad70-before-LQ'!N40*(1-$CG40)</f>
        <v>0.00527380017863971</v>
      </c>
      <c r="O40" s="62">
        <f>'Glad70-before-LQ'!O40*(1-$CG40)</f>
        <v>0.035052626551096</v>
      </c>
      <c r="P40" s="62">
        <f>'Glad70-before-LQ'!P40*(1-$CG40)</f>
        <v>0.000423066444219524</v>
      </c>
      <c r="Q40" s="62">
        <f>'Glad70-before-LQ'!Q40*(1-$CG40)</f>
        <v>0.00106127703406561</v>
      </c>
      <c r="R40" s="62">
        <f>'Glad70-before-LQ'!R40*(1-$CG40)</f>
        <v>0.00073259283399723</v>
      </c>
      <c r="S40" s="62">
        <f>'Glad70-before-LQ'!S40*(1-$CG40)</f>
        <v>0.0013183576146344</v>
      </c>
      <c r="T40" s="62">
        <f>'Glad70-before-LQ'!T40*(1-$CG40)</f>
        <v>0.0459090286951946</v>
      </c>
      <c r="U40" s="62">
        <f>'Glad70-before-LQ'!U40*(1-$CG40)</f>
        <v>0.219967536011396</v>
      </c>
      <c r="V40" s="62">
        <f>'Glad70-before-LQ'!V40*(1-$CG40)</f>
        <v>0.00264446442242531</v>
      </c>
      <c r="W40" s="62">
        <f>'Glad70-before-LQ'!W40*(1-$CG40)</f>
        <v>0.09133459590103681</v>
      </c>
      <c r="X40" s="64">
        <f>'Glad70-before-LQ'!X40*(1-$CG40)</f>
        <v>0.0210537197213769</v>
      </c>
      <c r="Y40" s="62">
        <f>'Glad70-before-LQ'!Y40*(1-$CG40)</f>
        <v>0.0878456710125354</v>
      </c>
      <c r="Z40" s="62">
        <f>'Glad70-before-LQ'!Z40*(1-$CG40)</f>
        <v>0.0139874543642603</v>
      </c>
      <c r="AA40" s="62">
        <f>'Glad70-before-LQ'!AA40*(1-$CG40)</f>
        <v>0.0132343117079807</v>
      </c>
      <c r="AB40" s="62">
        <f>'Glad70-before-LQ'!AB40*(1-$CG40)</f>
        <v>0.000530680158819136</v>
      </c>
      <c r="AC40" s="62">
        <f>'Glad70-before-LQ'!AC40*(1-$CG40)</f>
        <v>0.0660618772941792</v>
      </c>
      <c r="AD40" s="62">
        <f>'Glad70-before-LQ'!AD40*(1-$CG40)</f>
        <v>0.000129151739094411</v>
      </c>
      <c r="AE40" s="62">
        <f>'Glad70-before-LQ'!AE40*(1-$CG40)</f>
        <v>0.008606637032125979</v>
      </c>
      <c r="AF40" s="62">
        <f>'Glad70-before-LQ'!AF40*(1-$CG40)</f>
        <v>0.025585364359943</v>
      </c>
      <c r="AG40" s="62">
        <f>'Glad70-before-LQ'!AG40*(1-$CG40)</f>
        <v>0.00689235821859918</v>
      </c>
      <c r="AH40" s="62">
        <f>'Glad70-before-LQ'!AH40*(1-$CG40)</f>
        <v>0.067959295400691</v>
      </c>
      <c r="AI40" s="62">
        <f>'Glad70-before-LQ'!AI40*(1-$CG40)</f>
        <v>0.235244870823788</v>
      </c>
      <c r="AJ40" s="62">
        <f>'Glad70-before-LQ'!AJ40*(1-$CG40)</f>
        <v>0.07028174597847719</v>
      </c>
      <c r="AK40" s="62">
        <f>'Glad70-before-LQ'!AK40*(1-$CG40)</f>
        <v>0.109847889233132</v>
      </c>
      <c r="AL40" s="62">
        <f>'Glad70-before-LQ'!AL40*(1-$CG40)</f>
        <v>0.00390900036065092</v>
      </c>
      <c r="AM40" s="62">
        <f>'Glad70-before-LQ'!AM40*(1-$CG40)</f>
        <v>0.0326382296182815</v>
      </c>
      <c r="AN40" s="62">
        <f>'Glad70-before-LQ'!AN40*(1-$CG40)</f>
        <v>0.0568809479420302</v>
      </c>
      <c r="AO40" s="62">
        <f>'Glad70-before-LQ'!AO40*(1-$CG40)</f>
        <v>0.0325545811148413</v>
      </c>
      <c r="AP40" s="62">
        <f>'Glad70-before-LQ'!AP40*(1-$CG40)</f>
        <v>0.00925158547939884</v>
      </c>
      <c r="AQ40" s="62">
        <f>'Glad70-before-LQ'!AQ40*(1-$CG40)</f>
        <v>0.000863906004528258</v>
      </c>
      <c r="AR40" s="62">
        <f>'Glad70-before-LQ'!AR40*(1-$CG40)</f>
        <v>0.0138407554189786</v>
      </c>
      <c r="AS40" s="62">
        <f>'Glad70-before-LQ'!AS40*(1-$CG40)</f>
        <v>0.110621619277724</v>
      </c>
      <c r="AT40" s="62">
        <f>'Glad70-before-LQ'!AT40*(1-$CG40)</f>
        <v>0.000491288692201438</v>
      </c>
      <c r="AU40" s="62">
        <f>'Glad70-before-LQ'!AU40*(1-$CG40)</f>
        <v>0.00364306292612386</v>
      </c>
      <c r="AV40" s="62">
        <f>'Glad70-before-LQ'!AV40*(1-$CG40)</f>
        <v>0.000787143135028074</v>
      </c>
      <c r="AW40" s="62">
        <f>'Glad70-before-LQ'!AW40*(1-$CG40)</f>
        <v>0.000518678558770814</v>
      </c>
      <c r="AX40" s="62">
        <f>'Glad70-before-LQ'!AX40*(1-$CG40)</f>
        <v>0.00965730757116552</v>
      </c>
      <c r="AY40" s="62">
        <f>'Glad70-before-LQ'!AY40*(1-$CG40)</f>
        <v>0.000407194802342703</v>
      </c>
      <c r="AZ40" s="62">
        <f>'Glad70-before-LQ'!AZ40*(1-$CG40)</f>
        <v>0.0153305523747936</v>
      </c>
      <c r="BA40" s="62">
        <f>'Glad70-before-LQ'!BA40*(1-$CG40)</f>
        <v>0.00265535125197724</v>
      </c>
      <c r="BB40" s="62">
        <f>'Glad70-before-LQ'!BB40*(1-$CG40)</f>
        <v>0.00615057647954958</v>
      </c>
      <c r="BC40" s="62">
        <f>'Glad70-before-LQ'!BC40*(1-$CG40)</f>
        <v>0.0414074466481598</v>
      </c>
      <c r="BD40" s="62">
        <f>'Glad70-before-LQ'!BD40*(1-$CG40)</f>
        <v>0.009097600207696319</v>
      </c>
      <c r="BE40" s="62">
        <f>'Glad70-before-LQ'!BE40*(1-$CG40)</f>
        <v>0.713912236108506</v>
      </c>
      <c r="BF40" s="62">
        <f>'Glad70-before-LQ'!BF40*(1-$CG40)</f>
        <v>0.00206249463978109</v>
      </c>
      <c r="BG40" s="62">
        <f>'Glad70-before-LQ'!BG40*(1-$CG40)</f>
        <v>0.334812280348103</v>
      </c>
      <c r="BH40" s="62">
        <f>'Glad70-before-LQ'!BH40*(1-$CG40)</f>
        <v>0.0162098043107414</v>
      </c>
      <c r="BI40" s="62">
        <f>'Glad70-before-LQ'!BI40*(1-$CG40)</f>
        <v>0.06936510423908281</v>
      </c>
      <c r="BJ40" s="62">
        <f>'Glad70-before-LQ'!BJ40*(1-$CG40)</f>
        <v>0.000279912163744828</v>
      </c>
      <c r="BK40" s="62">
        <f>'Glad70-before-LQ'!BK40*(1-$CG40)</f>
        <v>0.0699559898617254</v>
      </c>
      <c r="BL40" s="62">
        <f>'Glad70-before-LQ'!BL40*(1-$CG40)</f>
        <v>0.133509219461788</v>
      </c>
      <c r="BM40" s="62">
        <f>'Glad70-before-LQ'!BM40*(1-$CG40)</f>
        <v>0.0220258555716562</v>
      </c>
      <c r="BN40" s="62">
        <f>'Glad70-before-LQ'!BN40*(1-$CG40)</f>
        <v>0.00302312181848475</v>
      </c>
      <c r="BO40" s="62">
        <f>'Glad70-before-LQ'!BO40*(1-$CG40)</f>
        <v>0.0691820021631768</v>
      </c>
      <c r="BP40" s="62">
        <f>'Glad70-before-LQ'!BP40*(1-$CG40)</f>
        <v>0.0239106474952312</v>
      </c>
      <c r="BQ40" s="62">
        <f>'Glad70-before-LQ'!BQ40*(1-$CG40)</f>
        <v>0.00177741288261199</v>
      </c>
      <c r="BR40" s="62">
        <f>'Glad70-before-LQ'!BR40*(1-$CG40)</f>
        <v>0.007849882933735799</v>
      </c>
      <c r="BS40" s="62">
        <f>'Glad70-before-LQ'!BS40*(1-$CG40)</f>
        <v>0.00202331895348619</v>
      </c>
      <c r="BT40" s="62">
        <f>'Glad70-before-LQ'!BT40*(1-$CG40)</f>
        <v>0.0282287656690417</v>
      </c>
      <c r="BU40" s="62">
        <f>'Glad70-before-LQ'!BU40*(1-$CG40)</f>
        <v>0.0248977151311406</v>
      </c>
      <c r="BV40" s="4">
        <f>SUM(D40:BU40)</f>
        <v>3.44069484585081</v>
      </c>
      <c r="BW40" s="66">
        <f>'Glad-base'!BW40*'Households'!$B$3/'Households'!$B$7</f>
        <v>154.556034853996</v>
      </c>
      <c r="BX40" s="66">
        <f>'Glad-base'!BX40*'Households'!$B$3/'Households'!$B$7</f>
        <v>0.0078795744284243</v>
      </c>
      <c r="BY40" s="66">
        <f>'Glad-base'!BY40*'Businesses'!$B$4/'Businesses'!$C$4</f>
        <v>0.06741516826028369</v>
      </c>
      <c r="BZ40" s="66">
        <f>'Glad-base'!BZ40*'Households'!$B$3/'Households'!$B$7</f>
        <v>0.00488185507723996</v>
      </c>
      <c r="CA40" s="66">
        <f>'Glad-base'!CA40*'Households'!$B$3/'Households'!$B$7</f>
        <v>0.0278894481256437</v>
      </c>
      <c r="CB40" s="66">
        <f>'Glad-base'!CB40*'Glad-id-output'!B38/'Glad-id-output'!E38</f>
        <v>0.000468833600491787</v>
      </c>
      <c r="CC40" s="62">
        <f>'Exports'!D41</f>
        <v>21.4</v>
      </c>
      <c r="CD40" s="4">
        <f>SUM(BW40:CC40)</f>
        <v>176.064569733488</v>
      </c>
      <c r="CE40" s="4">
        <f>SUM(CD40,BV40)</f>
        <v>179.505264579339</v>
      </c>
      <c r="CF40" s="67">
        <v>0.00442713503769393</v>
      </c>
      <c r="CG40" s="67">
        <f>'Glad-id-output'!I38</f>
        <v>0.9399999999999999</v>
      </c>
    </row>
    <row r="41" ht="19" customHeight="1">
      <c r="A41" t="s" s="58">
        <v>1</v>
      </c>
      <c r="B41" s="59">
        <v>37</v>
      </c>
      <c r="C41" t="s" s="135">
        <v>38</v>
      </c>
      <c r="D41" s="61">
        <f>'Glad70-before-LQ'!D41*(1-$CG41)</f>
        <v>0.243456996905109</v>
      </c>
      <c r="E41" s="62">
        <f>'Glad70-before-LQ'!E41*(1-$CG41)</f>
        <v>0.009618024163365321</v>
      </c>
      <c r="F41" s="62">
        <f>'Glad70-before-LQ'!F41*(1-$CG41)</f>
        <v>0.019177354196257</v>
      </c>
      <c r="G41" s="62">
        <f>'Glad70-before-LQ'!G41*(1-$CG41)</f>
        <v>0.00464140676288509</v>
      </c>
      <c r="H41" s="62">
        <f>'Glad70-before-LQ'!H41*(1-$CG41)</f>
        <v>0.00755965415018991</v>
      </c>
      <c r="I41" s="62">
        <f>'Glad70-before-LQ'!I41*(1-$CG41)</f>
        <v>0.0689297457149661</v>
      </c>
      <c r="J41" s="62">
        <f>'Glad70-before-LQ'!J41*(1-$CG41)</f>
        <v>0.505762623868703</v>
      </c>
      <c r="K41" s="136">
        <f>'Glad70-before-LQ'!K41*(1-$CG41)</f>
        <v>2.0932217305114</v>
      </c>
      <c r="L41" s="62">
        <f>'Glad70-before-LQ'!L41*(1-$CG41)</f>
        <v>0.08849645261181931</v>
      </c>
      <c r="M41" s="62">
        <f>'Glad70-before-LQ'!M41*(1-$CG41)</f>
        <v>0.0296623894958012</v>
      </c>
      <c r="N41" s="62">
        <f>'Glad70-before-LQ'!N41*(1-$CG41)</f>
        <v>0.160312991849422</v>
      </c>
      <c r="O41" s="62">
        <f>'Glad70-before-LQ'!O41*(1-$CG41)</f>
        <v>0.0372610723427794</v>
      </c>
      <c r="P41" s="62">
        <f>'Glad70-before-LQ'!P41*(1-$CG41)</f>
        <v>0.0103454552206655</v>
      </c>
      <c r="Q41" s="62">
        <f>'Glad70-before-LQ'!Q41*(1-$CG41)</f>
        <v>0.0655206743047787</v>
      </c>
      <c r="R41" s="62">
        <f>'Glad70-before-LQ'!R41*(1-$CG41)</f>
        <v>0.00378460420112144</v>
      </c>
      <c r="S41" s="62">
        <f>'Glad70-before-LQ'!S41*(1-$CG41)</f>
        <v>0.00307143952757057</v>
      </c>
      <c r="T41" s="62">
        <f>'Glad70-before-LQ'!T41*(1-$CG41)</f>
        <v>0.117226119343282</v>
      </c>
      <c r="U41" s="62">
        <f>'Glad70-before-LQ'!U41*(1-$CG41)</f>
        <v>0.890998631567087</v>
      </c>
      <c r="V41" s="62">
        <f>'Glad70-before-LQ'!V41*(1-$CG41)</f>
        <v>0.0319925505133004</v>
      </c>
      <c r="W41" s="62">
        <f>'Glad70-before-LQ'!W41*(1-$CG41)</f>
        <v>1.29845920439537</v>
      </c>
      <c r="X41" s="64">
        <f>'Glad70-before-LQ'!X41*(1-$CG41)</f>
        <v>1.88389955746026</v>
      </c>
      <c r="Y41" s="62">
        <f>'Glad70-before-LQ'!Y41*(1-$CG41)</f>
        <v>0.449991249615475</v>
      </c>
      <c r="Z41" s="62">
        <f>'Glad70-before-LQ'!Z41*(1-$CG41)</f>
        <v>0.0502569637674573</v>
      </c>
      <c r="AA41" s="62">
        <f>'Glad70-before-LQ'!AA41*(1-$CG41)</f>
        <v>0.073252605631405</v>
      </c>
      <c r="AB41" s="62">
        <f>'Glad70-before-LQ'!AB41*(1-$CG41)</f>
        <v>0.00714979499718666</v>
      </c>
      <c r="AC41" s="62">
        <f>'Glad70-before-LQ'!AC41*(1-$CG41)</f>
        <v>0.142315409966625</v>
      </c>
      <c r="AD41" s="62">
        <f>'Glad70-before-LQ'!AD41*(1-$CG41)</f>
        <v>0.00216961458015348</v>
      </c>
      <c r="AE41" s="62">
        <f>'Glad70-before-LQ'!AE41*(1-$CG41)</f>
        <v>0.0170876205110729</v>
      </c>
      <c r="AF41" s="62">
        <f>'Glad70-before-LQ'!AF41*(1-$CG41)</f>
        <v>0.08491419315340509</v>
      </c>
      <c r="AG41" s="62">
        <f>'Glad70-before-LQ'!AG41*(1-$CG41)</f>
        <v>0.22652719524419</v>
      </c>
      <c r="AH41" s="62">
        <f>'Glad70-before-LQ'!AH41*(1-$CG41)</f>
        <v>0.783918790217156</v>
      </c>
      <c r="AI41" s="62">
        <f>'Glad70-before-LQ'!AI41*(1-$CG41)</f>
        <v>0.954796877450709</v>
      </c>
      <c r="AJ41" s="62">
        <f>'Glad70-before-LQ'!AJ41*(1-$CG41)</f>
        <v>0.601537022085248</v>
      </c>
      <c r="AK41" s="62">
        <f>'Glad70-before-LQ'!AK41*(1-$CG41)</f>
        <v>0.530646541497809</v>
      </c>
      <c r="AL41" s="62">
        <f>'Glad70-before-LQ'!AL41*(1-$CG41)</f>
        <v>0.0671335811767791</v>
      </c>
      <c r="AM41" s="62">
        <f>'Glad70-before-LQ'!AM41*(1-$CG41)</f>
        <v>0.269882722990435</v>
      </c>
      <c r="AN41" s="62">
        <f>'Glad70-before-LQ'!AN41*(1-$CG41)</f>
        <v>1.17542253755893</v>
      </c>
      <c r="AO41" s="62">
        <f>'Glad70-before-LQ'!AO41*(1-$CG41)</f>
        <v>0.698938237214672</v>
      </c>
      <c r="AP41" s="62">
        <f>'Glad70-before-LQ'!AP41*(1-$CG41)</f>
        <v>0.67925836228074</v>
      </c>
      <c r="AQ41" s="62">
        <f>'Glad70-before-LQ'!AQ41*(1-$CG41)</f>
        <v>0.0433829099457563</v>
      </c>
      <c r="AR41" s="62">
        <f>'Glad70-before-LQ'!AR41*(1-$CG41)</f>
        <v>0.137189954338784</v>
      </c>
      <c r="AS41" s="62">
        <f>'Glad70-before-LQ'!AS41*(1-$CG41)</f>
        <v>0.912102145437755</v>
      </c>
      <c r="AT41" s="62">
        <f>'Glad70-before-LQ'!AT41*(1-$CG41)</f>
        <v>0.00999241592338649</v>
      </c>
      <c r="AU41" s="62">
        <f>'Glad70-before-LQ'!AU41*(1-$CG41)</f>
        <v>0.00361457774812693</v>
      </c>
      <c r="AV41" s="62">
        <f>'Glad70-before-LQ'!AV41*(1-$CG41)</f>
        <v>0.00100069904543677</v>
      </c>
      <c r="AW41" s="62">
        <f>'Glad70-before-LQ'!AW41*(1-$CG41)</f>
        <v>9.64044469693826e-05</v>
      </c>
      <c r="AX41" s="62">
        <f>'Glad70-before-LQ'!AX41*(1-$CG41)</f>
        <v>0.00751142681338023</v>
      </c>
      <c r="AY41" s="62">
        <f>'Glad70-before-LQ'!AY41*(1-$CG41)</f>
        <v>0.000308910399731368</v>
      </c>
      <c r="AZ41" s="62">
        <f>'Glad70-before-LQ'!AZ41*(1-$CG41)</f>
        <v>0.00484610594776775</v>
      </c>
      <c r="BA41" s="62">
        <f>'Glad70-before-LQ'!BA41*(1-$CG41)</f>
        <v>0.00293153635681437</v>
      </c>
      <c r="BB41" s="62">
        <f>'Glad70-before-LQ'!BB41*(1-$CG41)</f>
        <v>0.025279951215897</v>
      </c>
      <c r="BC41" s="62">
        <f>'Glad70-before-LQ'!BC41*(1-$CG41)</f>
        <v>0.122976419393975</v>
      </c>
      <c r="BD41" s="62">
        <f>'Glad70-before-LQ'!BD41*(1-$CG41)</f>
        <v>0.0308105582003168</v>
      </c>
      <c r="BE41" s="62">
        <f>'Glad70-before-LQ'!BE41*(1-$CG41)</f>
        <v>0.257759950375476</v>
      </c>
      <c r="BF41" s="62">
        <f>'Glad70-before-LQ'!BF41*(1-$CG41)</f>
        <v>0.00191709083551747</v>
      </c>
      <c r="BG41" s="62">
        <f>'Glad70-before-LQ'!BG41*(1-$CG41)</f>
        <v>0.10862538792567</v>
      </c>
      <c r="BH41" s="62">
        <f>'Glad70-before-LQ'!BH41*(1-$CG41)</f>
        <v>0.0310061465145131</v>
      </c>
      <c r="BI41" s="62">
        <f>'Glad70-before-LQ'!BI41*(1-$CG41)</f>
        <v>0.0747363511439741</v>
      </c>
      <c r="BJ41" s="62">
        <f>'Glad70-before-LQ'!BJ41*(1-$CG41)</f>
        <v>0.0009837169428268549</v>
      </c>
      <c r="BK41" s="62">
        <f>'Glad70-before-LQ'!BK41*(1-$CG41)</f>
        <v>0.07700934714542131</v>
      </c>
      <c r="BL41" s="62">
        <f>'Glad70-before-LQ'!BL41*(1-$CG41)</f>
        <v>0.269767547421812</v>
      </c>
      <c r="BM41" s="62">
        <f>'Glad70-before-LQ'!BM41*(1-$CG41)</f>
        <v>0.039879127737065</v>
      </c>
      <c r="BN41" s="62">
        <f>'Glad70-before-LQ'!BN41*(1-$CG41)</f>
        <v>0.00461510159913995</v>
      </c>
      <c r="BO41" s="62">
        <f>'Glad70-before-LQ'!BO41*(1-$CG41)</f>
        <v>0.511821942153168</v>
      </c>
      <c r="BP41" s="62">
        <f>'Glad70-before-LQ'!BP41*(1-$CG41)</f>
        <v>0.16089531533831</v>
      </c>
      <c r="BQ41" s="62">
        <f>'Glad70-before-LQ'!BQ41*(1-$CG41)</f>
        <v>0.00253034943832258</v>
      </c>
      <c r="BR41" s="62">
        <f>'Glad70-before-LQ'!BR41*(1-$CG41)</f>
        <v>0.0141317795270436</v>
      </c>
      <c r="BS41" s="62">
        <f>'Glad70-before-LQ'!BS41*(1-$CG41)</f>
        <v>0.00226981336779588</v>
      </c>
      <c r="BT41" s="62">
        <f>'Glad70-before-LQ'!BT41*(1-$CG41)</f>
        <v>0.15337903908532</v>
      </c>
      <c r="BU41" s="62">
        <f>'Glad70-before-LQ'!BU41*(1-$CG41)</f>
        <v>0.0377668335147219</v>
      </c>
      <c r="BV41" s="4">
        <f>SUM(D41:BU41)</f>
        <v>17.4397368543258</v>
      </c>
      <c r="BW41" s="66">
        <f>'Glad-base'!BW41*'Households'!$B$3/'Households'!$B$7</f>
        <v>38.689175581174</v>
      </c>
      <c r="BX41" s="66">
        <f>'Glad-base'!BX41*'Households'!$B$3/'Households'!$B$7</f>
        <v>4.23425693882595</v>
      </c>
      <c r="BY41" s="66">
        <f>'Glad-base'!BY41*'Businesses'!$B$4/'Businesses'!$C$4</f>
        <v>2.30754659552127</v>
      </c>
      <c r="BZ41" s="66">
        <f>'Glad-base'!BZ41*'Households'!$B$3/'Households'!$B$7</f>
        <v>0.27368780607621</v>
      </c>
      <c r="CA41" s="66">
        <f>'Glad-base'!CA41*'Households'!$B$3/'Households'!$B$7</f>
        <v>1.12275710610711</v>
      </c>
      <c r="CB41" s="66">
        <f>'Glad-base'!CB41*'Glad-id-output'!B39/'Glad-id-output'!E39</f>
        <v>0.541319266980013</v>
      </c>
      <c r="CC41" s="62">
        <f>'Exports'!D42</f>
        <v>37</v>
      </c>
      <c r="CD41" s="4">
        <f>SUM(BW41:CC41)</f>
        <v>84.1687432946846</v>
      </c>
      <c r="CE41" s="4">
        <f>SUM(CD41,BV41)</f>
        <v>101.608480149010</v>
      </c>
      <c r="CF41" s="67">
        <v>0.00553272158696492</v>
      </c>
      <c r="CG41" s="67">
        <f>'Glad-id-output'!I39</f>
        <v>0.89533891347443</v>
      </c>
    </row>
    <row r="42" ht="19" customHeight="1">
      <c r="A42" t="s" s="58">
        <v>1</v>
      </c>
      <c r="B42" s="59">
        <v>38</v>
      </c>
      <c r="C42" t="s" s="135">
        <v>39</v>
      </c>
      <c r="D42" s="61">
        <f>'Glad70-before-LQ'!D42*(1-$CG42)</f>
        <v>0</v>
      </c>
      <c r="E42" s="62">
        <f>'Glad70-before-LQ'!E42*(1-$CG42)</f>
        <v>0</v>
      </c>
      <c r="F42" s="62">
        <f>'Glad70-before-LQ'!F42*(1-$CG42)</f>
        <v>0</v>
      </c>
      <c r="G42" s="62">
        <f>'Glad70-before-LQ'!G42*(1-$CG42)</f>
        <v>0</v>
      </c>
      <c r="H42" s="62">
        <f>'Glad70-before-LQ'!H42*(1-$CG42)</f>
        <v>0</v>
      </c>
      <c r="I42" s="62">
        <f>'Glad70-before-LQ'!I42*(1-$CG42)</f>
        <v>0</v>
      </c>
      <c r="J42" s="62">
        <f>'Glad70-before-LQ'!J42*(1-$CG42)</f>
        <v>0</v>
      </c>
      <c r="K42" s="136">
        <f>'Glad70-before-LQ'!K42*(1-$CG42)</f>
        <v>0</v>
      </c>
      <c r="L42" s="62">
        <f>'Glad70-before-LQ'!L42*(1-$CG42)</f>
        <v>0</v>
      </c>
      <c r="M42" s="62">
        <f>'Glad70-before-LQ'!M42*(1-$CG42)</f>
        <v>0</v>
      </c>
      <c r="N42" s="62">
        <f>'Glad70-before-LQ'!N42*(1-$CG42)</f>
        <v>0</v>
      </c>
      <c r="O42" s="62">
        <f>'Glad70-before-LQ'!O42*(1-$CG42)</f>
        <v>0</v>
      </c>
      <c r="P42" s="62">
        <f>'Glad70-before-LQ'!P42*(1-$CG42)</f>
        <v>0</v>
      </c>
      <c r="Q42" s="62">
        <f>'Glad70-before-LQ'!Q42*(1-$CG42)</f>
        <v>0</v>
      </c>
      <c r="R42" s="62">
        <f>'Glad70-before-LQ'!R42*(1-$CG42)</f>
        <v>0</v>
      </c>
      <c r="S42" s="62">
        <f>'Glad70-before-LQ'!S42*(1-$CG42)</f>
        <v>0</v>
      </c>
      <c r="T42" s="62">
        <f>'Glad70-before-LQ'!T42*(1-$CG42)</f>
        <v>0</v>
      </c>
      <c r="U42" s="62">
        <f>'Glad70-before-LQ'!U42*(1-$CG42)</f>
        <v>0</v>
      </c>
      <c r="V42" s="62">
        <f>'Glad70-before-LQ'!V42*(1-$CG42)</f>
        <v>0</v>
      </c>
      <c r="W42" s="62">
        <f>'Glad70-before-LQ'!W42*(1-$CG42)</f>
        <v>0</v>
      </c>
      <c r="X42" s="64">
        <f>'Glad70-before-LQ'!X42*(1-$CG42)</f>
        <v>0</v>
      </c>
      <c r="Y42" s="62">
        <f>'Glad70-before-LQ'!Y42*(1-$CG42)</f>
        <v>0</v>
      </c>
      <c r="Z42" s="62">
        <f>'Glad70-before-LQ'!Z42*(1-$CG42)</f>
        <v>0</v>
      </c>
      <c r="AA42" s="62">
        <f>'Glad70-before-LQ'!AA42*(1-$CG42)</f>
        <v>0</v>
      </c>
      <c r="AB42" s="62">
        <f>'Glad70-before-LQ'!AB42*(1-$CG42)</f>
        <v>0</v>
      </c>
      <c r="AC42" s="62">
        <f>'Glad70-before-LQ'!AC42*(1-$CG42)</f>
        <v>0</v>
      </c>
      <c r="AD42" s="62">
        <f>'Glad70-before-LQ'!AD42*(1-$CG42)</f>
        <v>0</v>
      </c>
      <c r="AE42" s="62">
        <f>'Glad70-before-LQ'!AE42*(1-$CG42)</f>
        <v>0</v>
      </c>
      <c r="AF42" s="62">
        <f>'Glad70-before-LQ'!AF42*(1-$CG42)</f>
        <v>0</v>
      </c>
      <c r="AG42" s="62">
        <f>'Glad70-before-LQ'!AG42*(1-$CG42)</f>
        <v>0</v>
      </c>
      <c r="AH42" s="62">
        <f>'Glad70-before-LQ'!AH42*(1-$CG42)</f>
        <v>0</v>
      </c>
      <c r="AI42" s="62">
        <f>'Glad70-before-LQ'!AI42*(1-$CG42)</f>
        <v>0</v>
      </c>
      <c r="AJ42" s="62">
        <f>'Glad70-before-LQ'!AJ42*(1-$CG42)</f>
        <v>0</v>
      </c>
      <c r="AK42" s="62">
        <f>'Glad70-before-LQ'!AK42*(1-$CG42)</f>
        <v>0</v>
      </c>
      <c r="AL42" s="62">
        <f>'Glad70-before-LQ'!AL42*(1-$CG42)</f>
        <v>0</v>
      </c>
      <c r="AM42" s="62">
        <f>'Glad70-before-LQ'!AM42*(1-$CG42)</f>
        <v>0</v>
      </c>
      <c r="AN42" s="62">
        <f>'Glad70-before-LQ'!AN42*(1-$CG42)</f>
        <v>0</v>
      </c>
      <c r="AO42" s="62">
        <f>'Glad70-before-LQ'!AO42*(1-$CG42)</f>
        <v>0</v>
      </c>
      <c r="AP42" s="62">
        <f>'Glad70-before-LQ'!AP42*(1-$CG42)</f>
        <v>0</v>
      </c>
      <c r="AQ42" s="62">
        <f>'Glad70-before-LQ'!AQ42*(1-$CG42)</f>
        <v>0</v>
      </c>
      <c r="AR42" s="62">
        <f>'Glad70-before-LQ'!AR42*(1-$CG42)</f>
        <v>0</v>
      </c>
      <c r="AS42" s="62">
        <f>'Glad70-before-LQ'!AS42*(1-$CG42)</f>
        <v>0</v>
      </c>
      <c r="AT42" s="62">
        <f>'Glad70-before-LQ'!AT42*(1-$CG42)</f>
        <v>0</v>
      </c>
      <c r="AU42" s="62">
        <f>'Glad70-before-LQ'!AU42*(1-$CG42)</f>
        <v>0</v>
      </c>
      <c r="AV42" s="62">
        <f>'Glad70-before-LQ'!AV42*(1-$CG42)</f>
        <v>0</v>
      </c>
      <c r="AW42" s="62">
        <f>'Glad70-before-LQ'!AW42*(1-$CG42)</f>
        <v>0</v>
      </c>
      <c r="AX42" s="62">
        <f>'Glad70-before-LQ'!AX42*(1-$CG42)</f>
        <v>0</v>
      </c>
      <c r="AY42" s="62">
        <f>'Glad70-before-LQ'!AY42*(1-$CG42)</f>
        <v>0</v>
      </c>
      <c r="AZ42" s="62">
        <f>'Glad70-before-LQ'!AZ42*(1-$CG42)</f>
        <v>0</v>
      </c>
      <c r="BA42" s="62">
        <f>'Glad70-before-LQ'!BA42*(1-$CG42)</f>
        <v>0</v>
      </c>
      <c r="BB42" s="62">
        <f>'Glad70-before-LQ'!BB42*(1-$CG42)</f>
        <v>0</v>
      </c>
      <c r="BC42" s="62">
        <f>'Glad70-before-LQ'!BC42*(1-$CG42)</f>
        <v>0</v>
      </c>
      <c r="BD42" s="62">
        <f>'Glad70-before-LQ'!BD42*(1-$CG42)</f>
        <v>0</v>
      </c>
      <c r="BE42" s="62">
        <f>'Glad70-before-LQ'!BE42*(1-$CG42)</f>
        <v>0</v>
      </c>
      <c r="BF42" s="62">
        <f>'Glad70-before-LQ'!BF42*(1-$CG42)</f>
        <v>0</v>
      </c>
      <c r="BG42" s="62">
        <f>'Glad70-before-LQ'!BG42*(1-$CG42)</f>
        <v>0</v>
      </c>
      <c r="BH42" s="62">
        <f>'Glad70-before-LQ'!BH42*(1-$CG42)</f>
        <v>0</v>
      </c>
      <c r="BI42" s="62">
        <f>'Glad70-before-LQ'!BI42*(1-$CG42)</f>
        <v>0</v>
      </c>
      <c r="BJ42" s="62">
        <f>'Glad70-before-LQ'!BJ42*(1-$CG42)</f>
        <v>0</v>
      </c>
      <c r="BK42" s="62">
        <f>'Glad70-before-LQ'!BK42*(1-$CG42)</f>
        <v>0</v>
      </c>
      <c r="BL42" s="62">
        <f>'Glad70-before-LQ'!BL42*(1-$CG42)</f>
        <v>0</v>
      </c>
      <c r="BM42" s="62">
        <f>'Glad70-before-LQ'!BM42*(1-$CG42)</f>
        <v>0</v>
      </c>
      <c r="BN42" s="62">
        <f>'Glad70-before-LQ'!BN42*(1-$CG42)</f>
        <v>0</v>
      </c>
      <c r="BO42" s="62">
        <f>'Glad70-before-LQ'!BO42*(1-$CG42)</f>
        <v>0</v>
      </c>
      <c r="BP42" s="62">
        <f>'Glad70-before-LQ'!BP42*(1-$CG42)</f>
        <v>0</v>
      </c>
      <c r="BQ42" s="62">
        <f>'Glad70-before-LQ'!BQ42*(1-$CG42)</f>
        <v>0</v>
      </c>
      <c r="BR42" s="62">
        <f>'Glad70-before-LQ'!BR42*(1-$CG42)</f>
        <v>0</v>
      </c>
      <c r="BS42" s="62">
        <f>'Glad70-before-LQ'!BS42*(1-$CG42)</f>
        <v>0</v>
      </c>
      <c r="BT42" s="62">
        <f>'Glad70-before-LQ'!BT42*(1-$CG42)</f>
        <v>0</v>
      </c>
      <c r="BU42" s="62">
        <f>'Glad70-before-LQ'!BU42*(1-$CG42)</f>
        <v>0</v>
      </c>
      <c r="BV42" s="4">
        <f>SUM(D42:BU42)</f>
        <v>0</v>
      </c>
      <c r="BW42" s="66">
        <f>'Glad-base'!BW42*'Households'!$B$3/'Households'!$B$7</f>
        <v>11.3675703167456</v>
      </c>
      <c r="BX42" s="66">
        <f>'Glad-base'!BX42*'Households'!$B$3/'Households'!$B$7</f>
        <v>0.0132611986714727</v>
      </c>
      <c r="BY42" s="66">
        <f>'Glad-base'!BY42*'Businesses'!$B$4/'Businesses'!$C$4</f>
        <v>0.496594604915681</v>
      </c>
      <c r="BZ42" s="66">
        <f>'Glad-base'!BZ42*'Households'!$B$3/'Households'!$B$7</f>
        <v>0.244028566065911</v>
      </c>
      <c r="CA42" s="66">
        <f>'Glad-base'!CA42*'Households'!$B$3/'Households'!$B$7</f>
        <v>0.303110297610711</v>
      </c>
      <c r="CB42" s="66">
        <f>'Glad-base'!CB42*'Glad-id-output'!B40/'Glad-id-output'!E40</f>
        <v>0.0854870265255578</v>
      </c>
      <c r="CC42" s="62">
        <f>'Exports'!D43</f>
        <v>147.6</v>
      </c>
      <c r="CD42" s="4">
        <f>SUM(BW42:CC42)</f>
        <v>160.110052010535</v>
      </c>
      <c r="CE42" s="4">
        <f>SUM(CD42,BV42)</f>
        <v>160.110052010535</v>
      </c>
      <c r="CF42" s="67">
        <v>0.023093367152617</v>
      </c>
      <c r="CG42" s="67">
        <f>'Glad-id-output'!I40</f>
        <v>1</v>
      </c>
    </row>
    <row r="43" ht="19" customHeight="1">
      <c r="A43" t="s" s="58">
        <v>1</v>
      </c>
      <c r="B43" s="59">
        <v>39</v>
      </c>
      <c r="C43" t="s" s="135">
        <v>40</v>
      </c>
      <c r="D43" s="61">
        <f>'Glad70-before-LQ'!D43*(1-$CG43)</f>
        <v>0</v>
      </c>
      <c r="E43" s="62">
        <f>'Glad70-before-LQ'!E43*(1-$CG43)</f>
        <v>0</v>
      </c>
      <c r="F43" s="62">
        <f>'Glad70-before-LQ'!F43*(1-$CG43)</f>
        <v>0</v>
      </c>
      <c r="G43" s="62">
        <f>'Glad70-before-LQ'!G43*(1-$CG43)</f>
        <v>0</v>
      </c>
      <c r="H43" s="62">
        <f>'Glad70-before-LQ'!H43*(1-$CG43)</f>
        <v>0</v>
      </c>
      <c r="I43" s="62">
        <f>'Glad70-before-LQ'!I43*(1-$CG43)</f>
        <v>0</v>
      </c>
      <c r="J43" s="62">
        <f>'Glad70-before-LQ'!J43*(1-$CG43)</f>
        <v>0</v>
      </c>
      <c r="K43" s="136">
        <f>'Glad70-before-LQ'!K43*(1-$CG43)</f>
        <v>0</v>
      </c>
      <c r="L43" s="62">
        <f>'Glad70-before-LQ'!L43*(1-$CG43)</f>
        <v>0</v>
      </c>
      <c r="M43" s="62">
        <f>'Glad70-before-LQ'!M43*(1-$CG43)</f>
        <v>0</v>
      </c>
      <c r="N43" s="62">
        <f>'Glad70-before-LQ'!N43*(1-$CG43)</f>
        <v>0</v>
      </c>
      <c r="O43" s="62">
        <f>'Glad70-before-LQ'!O43*(1-$CG43)</f>
        <v>0</v>
      </c>
      <c r="P43" s="62">
        <f>'Glad70-before-LQ'!P43*(1-$CG43)</f>
        <v>0</v>
      </c>
      <c r="Q43" s="62">
        <f>'Glad70-before-LQ'!Q43*(1-$CG43)</f>
        <v>0</v>
      </c>
      <c r="R43" s="62">
        <f>'Glad70-before-LQ'!R43*(1-$CG43)</f>
        <v>0</v>
      </c>
      <c r="S43" s="62">
        <f>'Glad70-before-LQ'!S43*(1-$CG43)</f>
        <v>0</v>
      </c>
      <c r="T43" s="62">
        <f>'Glad70-before-LQ'!T43*(1-$CG43)</f>
        <v>0</v>
      </c>
      <c r="U43" s="62">
        <f>'Glad70-before-LQ'!U43*(1-$CG43)</f>
        <v>0</v>
      </c>
      <c r="V43" s="62">
        <f>'Glad70-before-LQ'!V43*(1-$CG43)</f>
        <v>0</v>
      </c>
      <c r="W43" s="62">
        <f>'Glad70-before-LQ'!W43*(1-$CG43)</f>
        <v>0</v>
      </c>
      <c r="X43" s="64">
        <f>'Glad70-before-LQ'!X43*(1-$CG43)</f>
        <v>0</v>
      </c>
      <c r="Y43" s="62">
        <f>'Glad70-before-LQ'!Y43*(1-$CG43)</f>
        <v>0</v>
      </c>
      <c r="Z43" s="62">
        <f>'Glad70-before-LQ'!Z43*(1-$CG43)</f>
        <v>0</v>
      </c>
      <c r="AA43" s="62">
        <f>'Glad70-before-LQ'!AA43*(1-$CG43)</f>
        <v>0</v>
      </c>
      <c r="AB43" s="62">
        <f>'Glad70-before-LQ'!AB43*(1-$CG43)</f>
        <v>0</v>
      </c>
      <c r="AC43" s="62">
        <f>'Glad70-before-LQ'!AC43*(1-$CG43)</f>
        <v>0</v>
      </c>
      <c r="AD43" s="62">
        <f>'Glad70-before-LQ'!AD43*(1-$CG43)</f>
        <v>0</v>
      </c>
      <c r="AE43" s="62">
        <f>'Glad70-before-LQ'!AE43*(1-$CG43)</f>
        <v>0</v>
      </c>
      <c r="AF43" s="62">
        <f>'Glad70-before-LQ'!AF43*(1-$CG43)</f>
        <v>0</v>
      </c>
      <c r="AG43" s="62">
        <f>'Glad70-before-LQ'!AG43*(1-$CG43)</f>
        <v>0</v>
      </c>
      <c r="AH43" s="62">
        <f>'Glad70-before-LQ'!AH43*(1-$CG43)</f>
        <v>0</v>
      </c>
      <c r="AI43" s="62">
        <f>'Glad70-before-LQ'!AI43*(1-$CG43)</f>
        <v>0</v>
      </c>
      <c r="AJ43" s="62">
        <f>'Glad70-before-LQ'!AJ43*(1-$CG43)</f>
        <v>0</v>
      </c>
      <c r="AK43" s="62">
        <f>'Glad70-before-LQ'!AK43*(1-$CG43)</f>
        <v>0</v>
      </c>
      <c r="AL43" s="62">
        <f>'Glad70-before-LQ'!AL43*(1-$CG43)</f>
        <v>0</v>
      </c>
      <c r="AM43" s="62">
        <f>'Glad70-before-LQ'!AM43*(1-$CG43)</f>
        <v>0</v>
      </c>
      <c r="AN43" s="62">
        <f>'Glad70-before-LQ'!AN43*(1-$CG43)</f>
        <v>0</v>
      </c>
      <c r="AO43" s="62">
        <f>'Glad70-before-LQ'!AO43*(1-$CG43)</f>
        <v>0</v>
      </c>
      <c r="AP43" s="62">
        <f>'Glad70-before-LQ'!AP43*(1-$CG43)</f>
        <v>0</v>
      </c>
      <c r="AQ43" s="62">
        <f>'Glad70-before-LQ'!AQ43*(1-$CG43)</f>
        <v>0</v>
      </c>
      <c r="AR43" s="62">
        <f>'Glad70-before-LQ'!AR43*(1-$CG43)</f>
        <v>0</v>
      </c>
      <c r="AS43" s="62">
        <f>'Glad70-before-LQ'!AS43*(1-$CG43)</f>
        <v>0</v>
      </c>
      <c r="AT43" s="62">
        <f>'Glad70-before-LQ'!AT43*(1-$CG43)</f>
        <v>0</v>
      </c>
      <c r="AU43" s="62">
        <f>'Glad70-before-LQ'!AU43*(1-$CG43)</f>
        <v>0</v>
      </c>
      <c r="AV43" s="62">
        <f>'Glad70-before-LQ'!AV43*(1-$CG43)</f>
        <v>0</v>
      </c>
      <c r="AW43" s="62">
        <f>'Glad70-before-LQ'!AW43*(1-$CG43)</f>
        <v>0</v>
      </c>
      <c r="AX43" s="62">
        <f>'Glad70-before-LQ'!AX43*(1-$CG43)</f>
        <v>0</v>
      </c>
      <c r="AY43" s="62">
        <f>'Glad70-before-LQ'!AY43*(1-$CG43)</f>
        <v>0</v>
      </c>
      <c r="AZ43" s="62">
        <f>'Glad70-before-LQ'!AZ43*(1-$CG43)</f>
        <v>0</v>
      </c>
      <c r="BA43" s="62">
        <f>'Glad70-before-LQ'!BA43*(1-$CG43)</f>
        <v>0</v>
      </c>
      <c r="BB43" s="62">
        <f>'Glad70-before-LQ'!BB43*(1-$CG43)</f>
        <v>0</v>
      </c>
      <c r="BC43" s="62">
        <f>'Glad70-before-LQ'!BC43*(1-$CG43)</f>
        <v>0</v>
      </c>
      <c r="BD43" s="62">
        <f>'Glad70-before-LQ'!BD43*(1-$CG43)</f>
        <v>0</v>
      </c>
      <c r="BE43" s="62">
        <f>'Glad70-before-LQ'!BE43*(1-$CG43)</f>
        <v>0</v>
      </c>
      <c r="BF43" s="62">
        <f>'Glad70-before-LQ'!BF43*(1-$CG43)</f>
        <v>0</v>
      </c>
      <c r="BG43" s="62">
        <f>'Glad70-before-LQ'!BG43*(1-$CG43)</f>
        <v>0</v>
      </c>
      <c r="BH43" s="62">
        <f>'Glad70-before-LQ'!BH43*(1-$CG43)</f>
        <v>0</v>
      </c>
      <c r="BI43" s="62">
        <f>'Glad70-before-LQ'!BI43*(1-$CG43)</f>
        <v>0</v>
      </c>
      <c r="BJ43" s="62">
        <f>'Glad70-before-LQ'!BJ43*(1-$CG43)</f>
        <v>0</v>
      </c>
      <c r="BK43" s="62">
        <f>'Glad70-before-LQ'!BK43*(1-$CG43)</f>
        <v>0</v>
      </c>
      <c r="BL43" s="62">
        <f>'Glad70-before-LQ'!BL43*(1-$CG43)</f>
        <v>0</v>
      </c>
      <c r="BM43" s="62">
        <f>'Glad70-before-LQ'!BM43*(1-$CG43)</f>
        <v>0</v>
      </c>
      <c r="BN43" s="62">
        <f>'Glad70-before-LQ'!BN43*(1-$CG43)</f>
        <v>0</v>
      </c>
      <c r="BO43" s="62">
        <f>'Glad70-before-LQ'!BO43*(1-$CG43)</f>
        <v>0</v>
      </c>
      <c r="BP43" s="62">
        <f>'Glad70-before-LQ'!BP43*(1-$CG43)</f>
        <v>0</v>
      </c>
      <c r="BQ43" s="62">
        <f>'Glad70-before-LQ'!BQ43*(1-$CG43)</f>
        <v>0</v>
      </c>
      <c r="BR43" s="62">
        <f>'Glad70-before-LQ'!BR43*(1-$CG43)</f>
        <v>0</v>
      </c>
      <c r="BS43" s="62">
        <f>'Glad70-before-LQ'!BS43*(1-$CG43)</f>
        <v>0</v>
      </c>
      <c r="BT43" s="62">
        <f>'Glad70-before-LQ'!BT43*(1-$CG43)</f>
        <v>0</v>
      </c>
      <c r="BU43" s="62">
        <f>'Glad70-before-LQ'!BU43*(1-$CG43)</f>
        <v>0</v>
      </c>
      <c r="BV43" s="4">
        <f>SUM(D43:BU43)</f>
        <v>0</v>
      </c>
      <c r="BW43" s="66">
        <f>'Glad-base'!BW43*'Households'!$B$3/'Households'!$B$7</f>
        <v>8.775148831637489</v>
      </c>
      <c r="BX43" s="66">
        <f>'Glad-base'!BX43*'Households'!$B$3/'Households'!$B$7</f>
        <v>0.634725350545829</v>
      </c>
      <c r="BY43" s="66">
        <f>'Glad-base'!BY43*'Businesses'!$B$4/'Businesses'!$C$4</f>
        <v>0.251698528805931</v>
      </c>
      <c r="BZ43" s="66">
        <f>'Glad-base'!BZ43*'Households'!$B$3/'Households'!$B$7</f>
        <v>0.156926622420185</v>
      </c>
      <c r="CA43" s="66">
        <f>'Glad-base'!CA43*'Households'!$B$3/'Households'!$B$7</f>
        <v>0.130022382327497</v>
      </c>
      <c r="CB43" s="66">
        <f>'Glad-base'!CB43*'Glad-id-output'!B41/'Glad-id-output'!E41</f>
        <v>-0.252685759474709</v>
      </c>
      <c r="CC43" s="62">
        <f>'Exports'!D44</f>
        <v>68.7</v>
      </c>
      <c r="CD43" s="4">
        <f>SUM(BW43:CC43)</f>
        <v>78.3958359562622</v>
      </c>
      <c r="CE43" s="210">
        <f>SUM(CD43,BV43)</f>
        <v>78.3958359562622</v>
      </c>
      <c r="CF43" s="67">
        <v>0.0171127909219694</v>
      </c>
      <c r="CG43" s="67">
        <f>'Glad-id-output'!I41</f>
        <v>1</v>
      </c>
    </row>
    <row r="44" ht="19" customHeight="1">
      <c r="A44" t="s" s="58">
        <v>1</v>
      </c>
      <c r="B44" s="59">
        <v>40</v>
      </c>
      <c r="C44" t="s" s="135">
        <v>41</v>
      </c>
      <c r="D44" s="61">
        <f>'Glad70-before-LQ'!D44*(1-$CG44)</f>
        <v>0.10963195120591</v>
      </c>
      <c r="E44" s="62">
        <f>'Glad70-before-LQ'!E44*(1-$CG44)</f>
        <v>0.00489490810437846</v>
      </c>
      <c r="F44" s="62">
        <f>'Glad70-before-LQ'!F44*(1-$CG44)</f>
        <v>0.00037210925499105</v>
      </c>
      <c r="G44" s="62">
        <f>'Glad70-before-LQ'!G44*(1-$CG44)</f>
        <v>0.00434670577599971</v>
      </c>
      <c r="H44" s="62">
        <f>'Glad70-before-LQ'!H44*(1-$CG44)</f>
        <v>0.0064836321994985</v>
      </c>
      <c r="I44" s="62">
        <f>'Glad70-before-LQ'!I44*(1-$CG44)</f>
        <v>0.183834475100036</v>
      </c>
      <c r="J44" s="62">
        <f>'Glad70-before-LQ'!J44*(1-$CG44)</f>
        <v>2.91745007942039</v>
      </c>
      <c r="K44" s="136">
        <f>'Glad70-before-LQ'!K44*(1-$CG44)</f>
        <v>0.441487643374379</v>
      </c>
      <c r="L44" s="62">
        <f>'Glad70-before-LQ'!L44*(1-$CG44)</f>
        <v>0.128672010489118</v>
      </c>
      <c r="M44" s="62">
        <f>'Glad70-before-LQ'!M44*(1-$CG44)</f>
        <v>0.067018125321816</v>
      </c>
      <c r="N44" s="62">
        <f>'Glad70-before-LQ'!N44*(1-$CG44)</f>
        <v>0.0368789936215499</v>
      </c>
      <c r="O44" s="62">
        <f>'Glad70-before-LQ'!O44*(1-$CG44)</f>
        <v>0.0117355637060205</v>
      </c>
      <c r="P44" s="62">
        <f>'Glad70-before-LQ'!P44*(1-$CG44)</f>
        <v>0.00444987398521055</v>
      </c>
      <c r="Q44" s="62">
        <f>'Glad70-before-LQ'!Q44*(1-$CG44)</f>
        <v>0.00481965072575322</v>
      </c>
      <c r="R44" s="62">
        <f>'Glad70-before-LQ'!R44*(1-$CG44)</f>
        <v>0.00427700278970651</v>
      </c>
      <c r="S44" s="62">
        <f>'Glad70-before-LQ'!S44*(1-$CG44)</f>
        <v>0.00455980302164605</v>
      </c>
      <c r="T44" s="62">
        <f>'Glad70-before-LQ'!T44*(1-$CG44)</f>
        <v>0.100749954452587</v>
      </c>
      <c r="U44" s="62">
        <f>'Glad70-before-LQ'!U44*(1-$CG44)</f>
        <v>0.669313727196204</v>
      </c>
      <c r="V44" s="62">
        <f>'Glad70-before-LQ'!V44*(1-$CG44)</f>
        <v>0.0338506484877352</v>
      </c>
      <c r="W44" s="62">
        <f>'Glad70-before-LQ'!W44*(1-$CG44)</f>
        <v>0.352930179889352</v>
      </c>
      <c r="X44" s="64">
        <f>'Glad70-before-LQ'!X44*(1-$CG44)</f>
        <v>0.0137012764277689</v>
      </c>
      <c r="Y44" s="62">
        <f>'Glad70-before-LQ'!Y44*(1-$CG44)</f>
        <v>0.362269552866369</v>
      </c>
      <c r="Z44" s="62">
        <f>'Glad70-before-LQ'!Z44*(1-$CG44)</f>
        <v>0.0485372122320995</v>
      </c>
      <c r="AA44" s="62">
        <f>'Glad70-before-LQ'!AA44*(1-$CG44)</f>
        <v>0.149764094972966</v>
      </c>
      <c r="AB44" s="62">
        <f>'Glad70-before-LQ'!AB44*(1-$CG44)</f>
        <v>0.00247828136245083</v>
      </c>
      <c r="AC44" s="62">
        <f>'Glad70-before-LQ'!AC44*(1-$CG44)</f>
        <v>0.527159071477283</v>
      </c>
      <c r="AD44" s="62">
        <f>'Glad70-before-LQ'!AD44*(1-$CG44)</f>
        <v>0.00188653638147872</v>
      </c>
      <c r="AE44" s="62">
        <f>'Glad70-before-LQ'!AE44*(1-$CG44)</f>
        <v>0.105690513706576</v>
      </c>
      <c r="AF44" s="62">
        <f>'Glad70-before-LQ'!AF44*(1-$CG44)</f>
        <v>0.124853629864257</v>
      </c>
      <c r="AG44" s="62">
        <f>'Glad70-before-LQ'!AG44*(1-$CG44)</f>
        <v>0.147402925914558</v>
      </c>
      <c r="AH44" s="62">
        <f>'Glad70-before-LQ'!AH44*(1-$CG44)</f>
        <v>0.446799923478678</v>
      </c>
      <c r="AI44" s="62">
        <f>'Glad70-before-LQ'!AI44*(1-$CG44)</f>
        <v>0.250449846452088</v>
      </c>
      <c r="AJ44" s="62">
        <f>'Glad70-before-LQ'!AJ44*(1-$CG44)</f>
        <v>1.3442970014572</v>
      </c>
      <c r="AK44" s="62">
        <f>'Glad70-before-LQ'!AK44*(1-$CG44)</f>
        <v>0.89597227789823</v>
      </c>
      <c r="AL44" s="62">
        <f>'Glad70-before-LQ'!AL44*(1-$CG44)</f>
        <v>0.405785885098951</v>
      </c>
      <c r="AM44" s="62">
        <f>'Glad70-before-LQ'!AM44*(1-$CG44)</f>
        <v>0.363449839305013</v>
      </c>
      <c r="AN44" s="62">
        <f>'Glad70-before-LQ'!AN44*(1-$CG44)</f>
        <v>0.706789213808438</v>
      </c>
      <c r="AO44" s="62">
        <f>'Glad70-before-LQ'!AO44*(1-$CG44)</f>
        <v>0.392710771835406</v>
      </c>
      <c r="AP44" s="62">
        <f>'Glad70-before-LQ'!AP44*(1-$CG44)</f>
        <v>0.263017152568668</v>
      </c>
      <c r="AQ44" s="62">
        <f>'Glad70-before-LQ'!AQ44*(1-$CG44)</f>
        <v>0.735352640604778</v>
      </c>
      <c r="AR44" s="62">
        <f>'Glad70-before-LQ'!AR44*(1-$CG44)</f>
        <v>0.231402534385757</v>
      </c>
      <c r="AS44" s="62">
        <f>'Glad70-before-LQ'!AS44*(1-$CG44)</f>
        <v>8.20492441553084</v>
      </c>
      <c r="AT44" s="62">
        <f>'Glad70-before-LQ'!AT44*(1-$CG44)</f>
        <v>0.008511843767580881</v>
      </c>
      <c r="AU44" s="62">
        <f>'Glad70-before-LQ'!AU44*(1-$CG44)</f>
        <v>0.0145289782521433</v>
      </c>
      <c r="AV44" s="62">
        <f>'Glad70-before-LQ'!AV44*(1-$CG44)</f>
        <v>0.0113656212494314</v>
      </c>
      <c r="AW44" s="62">
        <f>'Glad70-before-LQ'!AW44*(1-$CG44)</f>
        <v>0.00172179035784342</v>
      </c>
      <c r="AX44" s="62">
        <f>'Glad70-before-LQ'!AX44*(1-$CG44)</f>
        <v>0.0252368985707458</v>
      </c>
      <c r="AY44" s="62">
        <f>'Glad70-before-LQ'!AY44*(1-$CG44)</f>
        <v>0.00115585268467064</v>
      </c>
      <c r="AZ44" s="62">
        <f>'Glad70-before-LQ'!AZ44*(1-$CG44)</f>
        <v>0.047416200833143</v>
      </c>
      <c r="BA44" s="62">
        <f>'Glad70-before-LQ'!BA44*(1-$CG44)</f>
        <v>0.0183474184704812</v>
      </c>
      <c r="BB44" s="62">
        <f>'Glad70-before-LQ'!BB44*(1-$CG44)</f>
        <v>0.13051495682799</v>
      </c>
      <c r="BC44" s="62">
        <f>'Glad70-before-LQ'!BC44*(1-$CG44)</f>
        <v>0.183033140749218</v>
      </c>
      <c r="BD44" s="62">
        <f>'Glad70-before-LQ'!BD44*(1-$CG44)</f>
        <v>0.0886467893418927</v>
      </c>
      <c r="BE44" s="62">
        <f>'Glad70-before-LQ'!BE44*(1-$CG44)</f>
        <v>4.02964457885723</v>
      </c>
      <c r="BF44" s="62">
        <f>'Glad70-before-LQ'!BF44*(1-$CG44)</f>
        <v>0.0622426591869089</v>
      </c>
      <c r="BG44" s="62">
        <f>'Glad70-before-LQ'!BG44*(1-$CG44)</f>
        <v>1.63871929936379</v>
      </c>
      <c r="BH44" s="62">
        <f>'Glad70-before-LQ'!BH44*(1-$CG44)</f>
        <v>0.140119134148267</v>
      </c>
      <c r="BI44" s="62">
        <f>'Glad70-before-LQ'!BI44*(1-$CG44)</f>
        <v>0.7809918841444931</v>
      </c>
      <c r="BJ44" s="62">
        <f>'Glad70-before-LQ'!BJ44*(1-$CG44)</f>
        <v>0.00687324492990025</v>
      </c>
      <c r="BK44" s="62">
        <f>'Glad70-before-LQ'!BK44*(1-$CG44)</f>
        <v>0.420879161602741</v>
      </c>
      <c r="BL44" s="62">
        <f>'Glad70-before-LQ'!BL44*(1-$CG44)</f>
        <v>2.05138958952683</v>
      </c>
      <c r="BM44" s="62">
        <f>'Glad70-before-LQ'!BM44*(1-$CG44)</f>
        <v>0.287740080399775</v>
      </c>
      <c r="BN44" s="62">
        <f>'Glad70-before-LQ'!BN44*(1-$CG44)</f>
        <v>0.0372250202465061</v>
      </c>
      <c r="BO44" s="62">
        <f>'Glad70-before-LQ'!BO44*(1-$CG44)</f>
        <v>0.6619114809045</v>
      </c>
      <c r="BP44" s="62">
        <f>'Glad70-before-LQ'!BP44*(1-$CG44)</f>
        <v>0.234021154435954</v>
      </c>
      <c r="BQ44" s="62">
        <f>'Glad70-before-LQ'!BQ44*(1-$CG44)</f>
        <v>0.0263573973886803</v>
      </c>
      <c r="BR44" s="62">
        <f>'Glad70-before-LQ'!BR44*(1-$CG44)</f>
        <v>0.118944282451155</v>
      </c>
      <c r="BS44" s="62">
        <f>'Glad70-before-LQ'!BS44*(1-$CG44)</f>
        <v>0.0223046370398688</v>
      </c>
      <c r="BT44" s="62">
        <f>'Glad70-before-LQ'!BT44*(1-$CG44)</f>
        <v>0.259217610370983</v>
      </c>
      <c r="BU44" s="62">
        <f>'Glad70-before-LQ'!BU44*(1-$CG44)</f>
        <v>0.268414037640006</v>
      </c>
      <c r="BV44" s="4">
        <f>SUM(D44:BU44)</f>
        <v>32.3899263794949</v>
      </c>
      <c r="BW44" s="66">
        <f>'Glad-base'!BW44*'Households'!$B$3/'Households'!$B$7</f>
        <v>36.2804007545314</v>
      </c>
      <c r="BX44" s="66">
        <f>'Glad-base'!BX44*'Households'!$B$3/'Households'!$B$7</f>
        <v>0.0985987242945417</v>
      </c>
      <c r="BY44" s="66">
        <f>'Glad-base'!BY44*'Businesses'!$B$4/'Businesses'!$C$4</f>
        <v>0.197731064358094</v>
      </c>
      <c r="BZ44" s="66">
        <f>'Glad-base'!BZ44*'Households'!$B$3/'Households'!$B$7</f>
        <v>0.0147282629969104</v>
      </c>
      <c r="CA44" s="66">
        <f>'Glad-base'!CA44*'Households'!$B$3/'Households'!$B$7</f>
        <v>0.0721611145520082</v>
      </c>
      <c r="CB44" s="66">
        <f>'Glad-base'!CB44*'Glad-id-output'!B42/'Glad-id-output'!E42</f>
        <v>0.00647375557616913</v>
      </c>
      <c r="CC44" s="62">
        <f>'Exports'!D45</f>
        <v>4.7</v>
      </c>
      <c r="CD44" s="4">
        <f>SUM(BW44:CC44)</f>
        <v>41.3700936763091</v>
      </c>
      <c r="CE44" s="4">
        <f>SUM(CD44,BV44)</f>
        <v>73.76002005580401</v>
      </c>
      <c r="CF44" s="67">
        <v>0.000903663587734213</v>
      </c>
      <c r="CG44" s="67">
        <f>'Glad-id-output'!I42</f>
        <v>0.146236379704079</v>
      </c>
    </row>
    <row r="45" ht="19" customHeight="1">
      <c r="A45" t="s" s="58">
        <v>1</v>
      </c>
      <c r="B45" s="59">
        <v>41</v>
      </c>
      <c r="C45" t="s" s="135">
        <v>42</v>
      </c>
      <c r="D45" s="61">
        <f>'Glad70-before-LQ'!D45*(1-$CG45)</f>
        <v>0.113604588323496</v>
      </c>
      <c r="E45" s="62">
        <f>'Glad70-before-LQ'!E45*(1-$CG45)</f>
        <v>0.00270639442483854</v>
      </c>
      <c r="F45" s="62">
        <f>'Glad70-before-LQ'!F45*(1-$CG45)</f>
        <v>0.00122319575104702</v>
      </c>
      <c r="G45" s="62">
        <f>'Glad70-before-LQ'!G45*(1-$CG45)</f>
        <v>0.00236473891738391</v>
      </c>
      <c r="H45" s="62">
        <f>'Glad70-before-LQ'!H45*(1-$CG45)</f>
        <v>0.00394787750530571</v>
      </c>
      <c r="I45" s="62">
        <f>'Glad70-before-LQ'!I45*(1-$CG45)</f>
        <v>0.0884094689138538</v>
      </c>
      <c r="J45" s="62">
        <f>'Glad70-before-LQ'!J45*(1-$CG45)</f>
        <v>2.54780917241347</v>
      </c>
      <c r="K45" s="136">
        <f>'Glad70-before-LQ'!K45*(1-$CG45)</f>
        <v>0.30385697334093</v>
      </c>
      <c r="L45" s="62">
        <f>'Glad70-before-LQ'!L45*(1-$CG45)</f>
        <v>0.054581019655406</v>
      </c>
      <c r="M45" s="62">
        <f>'Glad70-before-LQ'!M45*(1-$CG45)</f>
        <v>0.0288316882039605</v>
      </c>
      <c r="N45" s="62">
        <f>'Glad70-before-LQ'!N45*(1-$CG45)</f>
        <v>0.0184845570897426</v>
      </c>
      <c r="O45" s="62">
        <f>'Glad70-before-LQ'!O45*(1-$CG45)</f>
        <v>0.0102323377470699</v>
      </c>
      <c r="P45" s="62">
        <f>'Glad70-before-LQ'!P45*(1-$CG45)</f>
        <v>0.00374475501922532</v>
      </c>
      <c r="Q45" s="62">
        <f>'Glad70-before-LQ'!Q45*(1-$CG45)</f>
        <v>0.00441686376563889</v>
      </c>
      <c r="R45" s="62">
        <f>'Glad70-before-LQ'!R45*(1-$CG45)</f>
        <v>0.00166624108725366</v>
      </c>
      <c r="S45" s="62">
        <f>'Glad70-before-LQ'!S45*(1-$CG45)</f>
        <v>0.00362207369562192</v>
      </c>
      <c r="T45" s="62">
        <f>'Glad70-before-LQ'!T45*(1-$CG45)</f>
        <v>0.0263078893718546</v>
      </c>
      <c r="U45" s="62">
        <f>'Glad70-before-LQ'!U45*(1-$CG45)</f>
        <v>0.33573628331528</v>
      </c>
      <c r="V45" s="62">
        <f>'Glad70-before-LQ'!V45*(1-$CG45)</f>
        <v>0.0217930508960925</v>
      </c>
      <c r="W45" s="62">
        <f>'Glad70-before-LQ'!W45*(1-$CG45)</f>
        <v>0.341679742505871</v>
      </c>
      <c r="X45" s="64">
        <f>'Glad70-before-LQ'!X45*(1-$CG45)</f>
        <v>0.067701343635466</v>
      </c>
      <c r="Y45" s="62">
        <f>'Glad70-before-LQ'!Y45*(1-$CG45)</f>
        <v>0.170442521308865</v>
      </c>
      <c r="Z45" s="62">
        <f>'Glad70-before-LQ'!Z45*(1-$CG45)</f>
        <v>0.018304493419159</v>
      </c>
      <c r="AA45" s="62">
        <f>'Glad70-before-LQ'!AA45*(1-$CG45)</f>
        <v>0.0618227953084394</v>
      </c>
      <c r="AB45" s="62">
        <f>'Glad70-before-LQ'!AB45*(1-$CG45)</f>
        <v>0.00255674929253896</v>
      </c>
      <c r="AC45" s="62">
        <f>'Glad70-before-LQ'!AC45*(1-$CG45)</f>
        <v>0.295227770050448</v>
      </c>
      <c r="AD45" s="62">
        <f>'Glad70-before-LQ'!AD45*(1-$CG45)</f>
        <v>0.00355635907517227</v>
      </c>
      <c r="AE45" s="62">
        <f>'Glad70-before-LQ'!AE45*(1-$CG45)</f>
        <v>0.0572512110764877</v>
      </c>
      <c r="AF45" s="62">
        <f>'Glad70-before-LQ'!AF45*(1-$CG45)</f>
        <v>0.402463848033591</v>
      </c>
      <c r="AG45" s="62">
        <f>'Glad70-before-LQ'!AG45*(1-$CG45)</f>
        <v>0.220810369929769</v>
      </c>
      <c r="AH45" s="62">
        <f>'Glad70-before-LQ'!AH45*(1-$CG45)</f>
        <v>0.844006924359977</v>
      </c>
      <c r="AI45" s="62">
        <f>'Glad70-before-LQ'!AI45*(1-$CG45)</f>
        <v>0.507101404665373</v>
      </c>
      <c r="AJ45" s="62">
        <f>'Glad70-before-LQ'!AJ45*(1-$CG45)</f>
        <v>0.891824586234356</v>
      </c>
      <c r="AK45" s="62">
        <f>'Glad70-before-LQ'!AK45*(1-$CG45)</f>
        <v>1.27143921176204</v>
      </c>
      <c r="AL45" s="62">
        <f>'Glad70-before-LQ'!AL45*(1-$CG45)</f>
        <v>0.11037481804583</v>
      </c>
      <c r="AM45" s="62">
        <f>'Glad70-before-LQ'!AM45*(1-$CG45)</f>
        <v>0.0268584440251692</v>
      </c>
      <c r="AN45" s="62">
        <f>'Glad70-before-LQ'!AN45*(1-$CG45)</f>
        <v>2.13680218496497</v>
      </c>
      <c r="AO45" s="62">
        <f>'Glad70-before-LQ'!AO45*(1-$CG45)</f>
        <v>0.282848002207464</v>
      </c>
      <c r="AP45" s="62">
        <f>'Glad70-before-LQ'!AP45*(1-$CG45)</f>
        <v>0.177329828312028</v>
      </c>
      <c r="AQ45" s="62">
        <f>'Glad70-before-LQ'!AQ45*(1-$CG45)</f>
        <v>0.0473372073233808</v>
      </c>
      <c r="AR45" s="62">
        <f>'Glad70-before-LQ'!AR45*(1-$CG45)</f>
        <v>1.02187693559237</v>
      </c>
      <c r="AS45" s="62">
        <f>'Glad70-before-LQ'!AS45*(1-$CG45)</f>
        <v>3.88617908833332</v>
      </c>
      <c r="AT45" s="62">
        <f>'Glad70-before-LQ'!AT45*(1-$CG45)</f>
        <v>0.0244883270215689</v>
      </c>
      <c r="AU45" s="62">
        <f>'Glad70-before-LQ'!AU45*(1-$CG45)</f>
        <v>0.0148959563755739</v>
      </c>
      <c r="AV45" s="62">
        <f>'Glad70-before-LQ'!AV45*(1-$CG45)</f>
        <v>0.00308470351566186</v>
      </c>
      <c r="AW45" s="62">
        <f>'Glad70-before-LQ'!AW45*(1-$CG45)</f>
        <v>0.00057826151069774</v>
      </c>
      <c r="AX45" s="62">
        <f>'Glad70-before-LQ'!AX45*(1-$CG45)</f>
        <v>0.0339175270836276</v>
      </c>
      <c r="AY45" s="62">
        <f>'Glad70-before-LQ'!AY45*(1-$CG45)</f>
        <v>0.00116596857517114</v>
      </c>
      <c r="AZ45" s="62">
        <f>'Glad70-before-LQ'!AZ45*(1-$CG45)</f>
        <v>0.077427450038568</v>
      </c>
      <c r="BA45" s="62">
        <f>'Glad70-before-LQ'!BA45*(1-$CG45)</f>
        <v>0.194352376061963</v>
      </c>
      <c r="BB45" s="62">
        <f>'Glad70-before-LQ'!BB45*(1-$CG45)</f>
        <v>0.567506154056447</v>
      </c>
      <c r="BC45" s="62">
        <f>'Glad70-before-LQ'!BC45*(1-$CG45)</f>
        <v>0.504328349193133</v>
      </c>
      <c r="BD45" s="62">
        <f>'Glad70-before-LQ'!BD45*(1-$CG45)</f>
        <v>0.131669211603345</v>
      </c>
      <c r="BE45" s="62">
        <f>'Glad70-before-LQ'!BE45*(1-$CG45)</f>
        <v>3.65303987506359</v>
      </c>
      <c r="BF45" s="62">
        <f>'Glad70-before-LQ'!BF45*(1-$CG45)</f>
        <v>0.00115190343185436</v>
      </c>
      <c r="BG45" s="62">
        <f>'Glad70-before-LQ'!BG45*(1-$CG45)</f>
        <v>1.69637198119974</v>
      </c>
      <c r="BH45" s="62">
        <f>'Glad70-before-LQ'!BH45*(1-$CG45)</f>
        <v>0.159927700981873</v>
      </c>
      <c r="BI45" s="62">
        <f>'Glad70-before-LQ'!BI45*(1-$CG45)</f>
        <v>1.10266305671003</v>
      </c>
      <c r="BJ45" s="62">
        <f>'Glad70-before-LQ'!BJ45*(1-$CG45)</f>
        <v>0.0010771913076843</v>
      </c>
      <c r="BK45" s="62">
        <f>'Glad70-before-LQ'!BK45*(1-$CG45)</f>
        <v>0.54573665130426</v>
      </c>
      <c r="BL45" s="62">
        <f>'Glad70-before-LQ'!BL45*(1-$CG45)</f>
        <v>2.25052169352085</v>
      </c>
      <c r="BM45" s="62">
        <f>'Glad70-before-LQ'!BM45*(1-$CG45)</f>
        <v>0.239262012622982</v>
      </c>
      <c r="BN45" s="62">
        <f>'Glad70-before-LQ'!BN45*(1-$CG45)</f>
        <v>0.0359737028511016</v>
      </c>
      <c r="BO45" s="62">
        <f>'Glad70-before-LQ'!BO45*(1-$CG45)</f>
        <v>2.57633369556381</v>
      </c>
      <c r="BP45" s="62">
        <f>'Glad70-before-LQ'!BP45*(1-$CG45)</f>
        <v>0.881008328239362</v>
      </c>
      <c r="BQ45" s="62">
        <f>'Glad70-before-LQ'!BQ45*(1-$CG45)</f>
        <v>0.0138219337119481</v>
      </c>
      <c r="BR45" s="62">
        <f>'Glad70-before-LQ'!BR45*(1-$CG45)</f>
        <v>0.08753477386889839</v>
      </c>
      <c r="BS45" s="62">
        <f>'Glad70-before-LQ'!BS45*(1-$CG45)</f>
        <v>0.0211329762008067</v>
      </c>
      <c r="BT45" s="62">
        <f>'Glad70-before-LQ'!BT45*(1-$CG45)</f>
        <v>0.360468122985298</v>
      </c>
      <c r="BU45" s="62">
        <f>'Glad70-before-LQ'!BU45*(1-$CG45)</f>
        <v>0.477539643861088</v>
      </c>
      <c r="BV45" s="4">
        <f>SUM(D45:BU45)</f>
        <v>32.0761145373605</v>
      </c>
      <c r="BW45" s="66">
        <f>'Glad-base'!BW45*'Households'!$B$3/'Households'!$B$7</f>
        <v>5.50872414009269</v>
      </c>
      <c r="BX45" s="66">
        <f>'Glad-base'!BX45*'Households'!$B$3/'Households'!$B$7</f>
        <v>0.128825503841401</v>
      </c>
      <c r="BY45" s="66">
        <f>'Glad-base'!BY45*'Businesses'!$B$4/'Businesses'!$C$4</f>
        <v>0.250916896620442</v>
      </c>
      <c r="BZ45" s="66">
        <f>'Glad-base'!BZ45*'Households'!$B$3/'Households'!$B$7</f>
        <v>0.108945199927909</v>
      </c>
      <c r="CA45" s="66">
        <f>'Glad-base'!CA45*'Households'!$B$3/'Households'!$B$7</f>
        <v>0.116338141297631</v>
      </c>
      <c r="CB45" s="66">
        <f>'Glad-base'!CB45*'Glad-id-output'!B43/'Glad-id-output'!E43</f>
        <v>0.00509167292947096</v>
      </c>
      <c r="CC45" s="62">
        <f>'Exports'!D46</f>
        <v>6.9</v>
      </c>
      <c r="CD45" s="4">
        <f>SUM(BW45:CC45)</f>
        <v>13.0188415547095</v>
      </c>
      <c r="CE45" s="4">
        <f>SUM(CD45,BV45)</f>
        <v>45.094956092070</v>
      </c>
      <c r="CF45" s="67">
        <v>0.00208615271416846</v>
      </c>
      <c r="CG45" s="67">
        <f>'Glad-id-output'!I43</f>
        <v>0.337594016811887</v>
      </c>
    </row>
    <row r="46" ht="19" customHeight="1">
      <c r="A46" t="s" s="58">
        <v>1</v>
      </c>
      <c r="B46" s="59">
        <v>42</v>
      </c>
      <c r="C46" t="s" s="135">
        <v>43</v>
      </c>
      <c r="D46" s="61">
        <f>'Glad70-before-LQ'!D46*(1-$CG46)</f>
        <v>0</v>
      </c>
      <c r="E46" s="62">
        <f>'Glad70-before-LQ'!E46*(1-$CG46)</f>
        <v>0</v>
      </c>
      <c r="F46" s="62">
        <f>'Glad70-before-LQ'!F46*(1-$CG46)</f>
        <v>0</v>
      </c>
      <c r="G46" s="62">
        <f>'Glad70-before-LQ'!G46*(1-$CG46)</f>
        <v>0</v>
      </c>
      <c r="H46" s="62">
        <f>'Glad70-before-LQ'!H46*(1-$CG46)</f>
        <v>0</v>
      </c>
      <c r="I46" s="62">
        <f>'Glad70-before-LQ'!I46*(1-$CG46)</f>
        <v>0</v>
      </c>
      <c r="J46" s="62">
        <f>'Glad70-before-LQ'!J46*(1-$CG46)</f>
        <v>0</v>
      </c>
      <c r="K46" s="136">
        <f>'Glad70-before-LQ'!K46*(1-$CG46)</f>
        <v>0</v>
      </c>
      <c r="L46" s="62">
        <f>'Glad70-before-LQ'!L46*(1-$CG46)</f>
        <v>0</v>
      </c>
      <c r="M46" s="62">
        <f>'Glad70-before-LQ'!M46*(1-$CG46)</f>
        <v>0</v>
      </c>
      <c r="N46" s="62">
        <f>'Glad70-before-LQ'!N46*(1-$CG46)</f>
        <v>0</v>
      </c>
      <c r="O46" s="62">
        <f>'Glad70-before-LQ'!O46*(1-$CG46)</f>
        <v>0</v>
      </c>
      <c r="P46" s="62">
        <f>'Glad70-before-LQ'!P46*(1-$CG46)</f>
        <v>0</v>
      </c>
      <c r="Q46" s="62">
        <f>'Glad70-before-LQ'!Q46*(1-$CG46)</f>
        <v>0</v>
      </c>
      <c r="R46" s="62">
        <f>'Glad70-before-LQ'!R46*(1-$CG46)</f>
        <v>0</v>
      </c>
      <c r="S46" s="62">
        <f>'Glad70-before-LQ'!S46*(1-$CG46)</f>
        <v>0</v>
      </c>
      <c r="T46" s="62">
        <f>'Glad70-before-LQ'!T46*(1-$CG46)</f>
        <v>0</v>
      </c>
      <c r="U46" s="62">
        <f>'Glad70-before-LQ'!U46*(1-$CG46)</f>
        <v>0</v>
      </c>
      <c r="V46" s="62">
        <f>'Glad70-before-LQ'!V46*(1-$CG46)</f>
        <v>0</v>
      </c>
      <c r="W46" s="62">
        <f>'Glad70-before-LQ'!W46*(1-$CG46)</f>
        <v>0</v>
      </c>
      <c r="X46" s="64">
        <f>'Glad70-before-LQ'!X46*(1-$CG46)</f>
        <v>0</v>
      </c>
      <c r="Y46" s="62">
        <f>'Glad70-before-LQ'!Y46*(1-$CG46)</f>
        <v>0</v>
      </c>
      <c r="Z46" s="62">
        <f>'Glad70-before-LQ'!Z46*(1-$CG46)</f>
        <v>0</v>
      </c>
      <c r="AA46" s="62">
        <f>'Glad70-before-LQ'!AA46*(1-$CG46)</f>
        <v>0</v>
      </c>
      <c r="AB46" s="62">
        <f>'Glad70-before-LQ'!AB46*(1-$CG46)</f>
        <v>0</v>
      </c>
      <c r="AC46" s="62">
        <f>'Glad70-before-LQ'!AC46*(1-$CG46)</f>
        <v>0</v>
      </c>
      <c r="AD46" s="62">
        <f>'Glad70-before-LQ'!AD46*(1-$CG46)</f>
        <v>0</v>
      </c>
      <c r="AE46" s="62">
        <f>'Glad70-before-LQ'!AE46*(1-$CG46)</f>
        <v>0</v>
      </c>
      <c r="AF46" s="62">
        <f>'Glad70-before-LQ'!AF46*(1-$CG46)</f>
        <v>0</v>
      </c>
      <c r="AG46" s="62">
        <f>'Glad70-before-LQ'!AG46*(1-$CG46)</f>
        <v>0</v>
      </c>
      <c r="AH46" s="62">
        <f>'Glad70-before-LQ'!AH46*(1-$CG46)</f>
        <v>0</v>
      </c>
      <c r="AI46" s="62">
        <f>'Glad70-before-LQ'!AI46*(1-$CG46)</f>
        <v>0</v>
      </c>
      <c r="AJ46" s="62">
        <f>'Glad70-before-LQ'!AJ46*(1-$CG46)</f>
        <v>0</v>
      </c>
      <c r="AK46" s="62">
        <f>'Glad70-before-LQ'!AK46*(1-$CG46)</f>
        <v>0</v>
      </c>
      <c r="AL46" s="62">
        <f>'Glad70-before-LQ'!AL46*(1-$CG46)</f>
        <v>0</v>
      </c>
      <c r="AM46" s="62">
        <f>'Glad70-before-LQ'!AM46*(1-$CG46)</f>
        <v>0</v>
      </c>
      <c r="AN46" s="62">
        <f>'Glad70-before-LQ'!AN46*(1-$CG46)</f>
        <v>0</v>
      </c>
      <c r="AO46" s="62">
        <f>'Glad70-before-LQ'!AO46*(1-$CG46)</f>
        <v>0</v>
      </c>
      <c r="AP46" s="62">
        <f>'Glad70-before-LQ'!AP46*(1-$CG46)</f>
        <v>0</v>
      </c>
      <c r="AQ46" s="62">
        <f>'Glad70-before-LQ'!AQ46*(1-$CG46)</f>
        <v>0</v>
      </c>
      <c r="AR46" s="62">
        <f>'Glad70-before-LQ'!AR46*(1-$CG46)</f>
        <v>0</v>
      </c>
      <c r="AS46" s="62">
        <f>'Glad70-before-LQ'!AS46*(1-$CG46)</f>
        <v>0</v>
      </c>
      <c r="AT46" s="62">
        <f>'Glad70-before-LQ'!AT46*(1-$CG46)</f>
        <v>0</v>
      </c>
      <c r="AU46" s="62">
        <f>'Glad70-before-LQ'!AU46*(1-$CG46)</f>
        <v>0</v>
      </c>
      <c r="AV46" s="62">
        <f>'Glad70-before-LQ'!AV46*(1-$CG46)</f>
        <v>0</v>
      </c>
      <c r="AW46" s="62">
        <f>'Glad70-before-LQ'!AW46*(1-$CG46)</f>
        <v>0</v>
      </c>
      <c r="AX46" s="62">
        <f>'Glad70-before-LQ'!AX46*(1-$CG46)</f>
        <v>0</v>
      </c>
      <c r="AY46" s="62">
        <f>'Glad70-before-LQ'!AY46*(1-$CG46)</f>
        <v>0</v>
      </c>
      <c r="AZ46" s="62">
        <f>'Glad70-before-LQ'!AZ46*(1-$CG46)</f>
        <v>0</v>
      </c>
      <c r="BA46" s="62">
        <f>'Glad70-before-LQ'!BA46*(1-$CG46)</f>
        <v>0</v>
      </c>
      <c r="BB46" s="62">
        <f>'Glad70-before-LQ'!BB46*(1-$CG46)</f>
        <v>0</v>
      </c>
      <c r="BC46" s="62">
        <f>'Glad70-before-LQ'!BC46*(1-$CG46)</f>
        <v>0</v>
      </c>
      <c r="BD46" s="62">
        <f>'Glad70-before-LQ'!BD46*(1-$CG46)</f>
        <v>0</v>
      </c>
      <c r="BE46" s="62">
        <f>'Glad70-before-LQ'!BE46*(1-$CG46)</f>
        <v>0</v>
      </c>
      <c r="BF46" s="62">
        <f>'Glad70-before-LQ'!BF46*(1-$CG46)</f>
        <v>0</v>
      </c>
      <c r="BG46" s="62">
        <f>'Glad70-before-LQ'!BG46*(1-$CG46)</f>
        <v>0</v>
      </c>
      <c r="BH46" s="62">
        <f>'Glad70-before-LQ'!BH46*(1-$CG46)</f>
        <v>0</v>
      </c>
      <c r="BI46" s="62">
        <f>'Glad70-before-LQ'!BI46*(1-$CG46)</f>
        <v>0</v>
      </c>
      <c r="BJ46" s="62">
        <f>'Glad70-before-LQ'!BJ46*(1-$CG46)</f>
        <v>0</v>
      </c>
      <c r="BK46" s="62">
        <f>'Glad70-before-LQ'!BK46*(1-$CG46)</f>
        <v>0</v>
      </c>
      <c r="BL46" s="62">
        <f>'Glad70-before-LQ'!BL46*(1-$CG46)</f>
        <v>0</v>
      </c>
      <c r="BM46" s="62">
        <f>'Glad70-before-LQ'!BM46*(1-$CG46)</f>
        <v>0</v>
      </c>
      <c r="BN46" s="62">
        <f>'Glad70-before-LQ'!BN46*(1-$CG46)</f>
        <v>0</v>
      </c>
      <c r="BO46" s="62">
        <f>'Glad70-before-LQ'!BO46*(1-$CG46)</f>
        <v>0</v>
      </c>
      <c r="BP46" s="62">
        <f>'Glad70-before-LQ'!BP46*(1-$CG46)</f>
        <v>0</v>
      </c>
      <c r="BQ46" s="62">
        <f>'Glad70-before-LQ'!BQ46*(1-$CG46)</f>
        <v>0</v>
      </c>
      <c r="BR46" s="62">
        <f>'Glad70-before-LQ'!BR46*(1-$CG46)</f>
        <v>0</v>
      </c>
      <c r="BS46" s="62">
        <f>'Glad70-before-LQ'!BS46*(1-$CG46)</f>
        <v>0</v>
      </c>
      <c r="BT46" s="62">
        <f>'Glad70-before-LQ'!BT46*(1-$CG46)</f>
        <v>0</v>
      </c>
      <c r="BU46" s="62">
        <f>'Glad70-before-LQ'!BU46*(1-$CG46)</f>
        <v>0</v>
      </c>
      <c r="BV46" s="4">
        <f>SUM(D46:BU46)</f>
        <v>0</v>
      </c>
      <c r="BW46" s="66">
        <f>'Glad-base'!BW46*'Households'!$B$3/'Households'!$B$7</f>
        <v>11.9050090609681</v>
      </c>
      <c r="BX46" s="66">
        <f>'Glad-base'!BX46*'Households'!$B$3/'Households'!$B$7</f>
        <v>39.4167678350978</v>
      </c>
      <c r="BY46" s="66">
        <f>'Glad-base'!BY46*'Businesses'!$B$4/'Businesses'!$C$4</f>
        <v>2.11851234392906</v>
      </c>
      <c r="BZ46" s="66">
        <f>'Glad-base'!BZ46*'Households'!$B$3/'Households'!$B$7</f>
        <v>0.715809762945417</v>
      </c>
      <c r="CA46" s="66">
        <f>'Glad-base'!CA46*'Households'!$B$3/'Households'!$B$7</f>
        <v>1.81167516797116</v>
      </c>
      <c r="CB46" s="66">
        <f>'Glad-base'!CB46*'Glad-id-output'!B44/'Glad-id-output'!E44</f>
        <v>-0.222262366511985</v>
      </c>
      <c r="CC46" s="62">
        <f>'Exports'!D47</f>
        <v>427.7</v>
      </c>
      <c r="CD46" s="4">
        <f>SUM(BW46:CC46)</f>
        <v>483.4455118044</v>
      </c>
      <c r="CE46" s="4">
        <f>SUM(CD46,BV46)</f>
        <v>483.4455118044</v>
      </c>
      <c r="CF46" s="67">
        <v>0.0115244250558423</v>
      </c>
      <c r="CG46" s="67">
        <f>'Glad-id-output'!I44</f>
        <v>1</v>
      </c>
    </row>
    <row r="47" ht="19" customHeight="1">
      <c r="A47" t="s" s="58">
        <v>1</v>
      </c>
      <c r="B47" s="59">
        <v>43</v>
      </c>
      <c r="C47" t="s" s="135">
        <v>44</v>
      </c>
      <c r="D47" s="61">
        <f>'Glad70-before-LQ'!D47*(1-$CG47)</f>
        <v>0.0302690773827733</v>
      </c>
      <c r="E47" s="62">
        <f>'Glad70-before-LQ'!E47*(1-$CG47)</f>
        <v>0.000158520774740953</v>
      </c>
      <c r="F47" s="62">
        <f>'Glad70-before-LQ'!F47*(1-$CG47)</f>
        <v>3.30169590473027e-05</v>
      </c>
      <c r="G47" s="62">
        <f>'Glad70-before-LQ'!G47*(1-$CG47)</f>
        <v>0.000171213666716719</v>
      </c>
      <c r="H47" s="62">
        <f>'Glad70-before-LQ'!H47*(1-$CG47)</f>
        <v>0.000785685105420042</v>
      </c>
      <c r="I47" s="62">
        <f>'Glad70-before-LQ'!I47*(1-$CG47)</f>
        <v>0.0102834066387874</v>
      </c>
      <c r="J47" s="62">
        <f>'Glad70-before-LQ'!J47*(1-$CG47)</f>
        <v>0.335201101398149</v>
      </c>
      <c r="K47" s="136">
        <f>'Glad70-before-LQ'!K47*(1-$CG47)</f>
        <v>0.0322795799137636</v>
      </c>
      <c r="L47" s="62">
        <f>'Glad70-before-LQ'!L47*(1-$CG47)</f>
        <v>0.00631708707205638</v>
      </c>
      <c r="M47" s="62">
        <f>'Glad70-before-LQ'!M47*(1-$CG47)</f>
        <v>0.022916253103954</v>
      </c>
      <c r="N47" s="62">
        <f>'Glad70-before-LQ'!N47*(1-$CG47)</f>
        <v>0.008071925644604461</v>
      </c>
      <c r="O47" s="62">
        <f>'Glad70-before-LQ'!O47*(1-$CG47)</f>
        <v>0.0026724645470654</v>
      </c>
      <c r="P47" s="62">
        <f>'Glad70-before-LQ'!P47*(1-$CG47)</f>
        <v>0.00193101571539881</v>
      </c>
      <c r="Q47" s="62">
        <f>'Glad70-before-LQ'!Q47*(1-$CG47)</f>
        <v>0.00291193440776065</v>
      </c>
      <c r="R47" s="62">
        <f>'Glad70-before-LQ'!R47*(1-$CG47)</f>
        <v>0.0104300103042448</v>
      </c>
      <c r="S47" s="62">
        <f>'Glad70-before-LQ'!S47*(1-$CG47)</f>
        <v>0.00304172794517934</v>
      </c>
      <c r="T47" s="62">
        <f>'Glad70-before-LQ'!T47*(1-$CG47)</f>
        <v>0.0192094323005163</v>
      </c>
      <c r="U47" s="62">
        <f>'Glad70-before-LQ'!U47*(1-$CG47)</f>
        <v>0.38027874697925</v>
      </c>
      <c r="V47" s="62">
        <f>'Glad70-before-LQ'!V47*(1-$CG47)</f>
        <v>0.0189659025350608</v>
      </c>
      <c r="W47" s="62">
        <f>'Glad70-before-LQ'!W47*(1-$CG47)</f>
        <v>0.116705951944338</v>
      </c>
      <c r="X47" s="64">
        <f>'Glad70-before-LQ'!X47*(1-$CG47)</f>
        <v>0.00285775566101738</v>
      </c>
      <c r="Y47" s="62">
        <f>'Glad70-before-LQ'!Y47*(1-$CG47)</f>
        <v>0.259111734547824</v>
      </c>
      <c r="Z47" s="62">
        <f>'Glad70-before-LQ'!Z47*(1-$CG47)</f>
        <v>0.032079828931986</v>
      </c>
      <c r="AA47" s="62">
        <f>'Glad70-before-LQ'!AA47*(1-$CG47)</f>
        <v>0.0403957787662469</v>
      </c>
      <c r="AB47" s="62">
        <f>'Glad70-before-LQ'!AB47*(1-$CG47)</f>
        <v>0.0010764522001707</v>
      </c>
      <c r="AC47" s="62">
        <f>'Glad70-before-LQ'!AC47*(1-$CG47)</f>
        <v>0.0104485809056016</v>
      </c>
      <c r="AD47" s="62">
        <f>'Glad70-before-LQ'!AD47*(1-$CG47)</f>
        <v>0.00308020581063691</v>
      </c>
      <c r="AE47" s="62">
        <f>'Glad70-before-LQ'!AE47*(1-$CG47)</f>
        <v>0.0133358103115126</v>
      </c>
      <c r="AF47" s="62">
        <f>'Glad70-before-LQ'!AF47*(1-$CG47)</f>
        <v>0.197678614881534</v>
      </c>
      <c r="AG47" s="62">
        <f>'Glad70-before-LQ'!AG47*(1-$CG47)</f>
        <v>0.0408706599212222</v>
      </c>
      <c r="AH47" s="62">
        <f>'Glad70-before-LQ'!AH47*(1-$CG47)</f>
        <v>0.277548146580974</v>
      </c>
      <c r="AI47" s="62">
        <f>'Glad70-before-LQ'!AI47*(1-$CG47)</f>
        <v>0.287771545431027</v>
      </c>
      <c r="AJ47" s="62">
        <f>'Glad70-before-LQ'!AJ47*(1-$CG47)</f>
        <v>0.677563521966546</v>
      </c>
      <c r="AK47" s="62">
        <f>'Glad70-before-LQ'!AK47*(1-$CG47)</f>
        <v>2.00259900843121</v>
      </c>
      <c r="AL47" s="62">
        <f>'Glad70-before-LQ'!AL47*(1-$CG47)</f>
        <v>0.122847005095255</v>
      </c>
      <c r="AM47" s="62">
        <f>'Glad70-before-LQ'!AM47*(1-$CG47)</f>
        <v>0.127924369024386</v>
      </c>
      <c r="AN47" s="62">
        <f>'Glad70-before-LQ'!AN47*(1-$CG47)</f>
        <v>0.100419560730004</v>
      </c>
      <c r="AO47" s="62">
        <f>'Glad70-before-LQ'!AO47*(1-$CG47)</f>
        <v>0.385715579264557</v>
      </c>
      <c r="AP47" s="62">
        <f>'Glad70-before-LQ'!AP47*(1-$CG47)</f>
        <v>0.104684075906964</v>
      </c>
      <c r="AQ47" s="62">
        <f>'Glad70-before-LQ'!AQ47*(1-$CG47)</f>
        <v>0.00490678484176625</v>
      </c>
      <c r="AR47" s="62">
        <f>'Glad70-before-LQ'!AR47*(1-$CG47)</f>
        <v>0.16706027759613</v>
      </c>
      <c r="AS47" s="62">
        <f>'Glad70-before-LQ'!AS47*(1-$CG47)</f>
        <v>0.234092188831807</v>
      </c>
      <c r="AT47" s="62">
        <f>'Glad70-before-LQ'!AT47*(1-$CG47)</f>
        <v>0.0196759442721854</v>
      </c>
      <c r="AU47" s="62">
        <f>'Glad70-before-LQ'!AU47*(1-$CG47)</f>
        <v>0.0215115340066249</v>
      </c>
      <c r="AV47" s="62">
        <f>'Glad70-before-LQ'!AV47*(1-$CG47)</f>
        <v>0.00183754354542608</v>
      </c>
      <c r="AW47" s="62">
        <f>'Glad70-before-LQ'!AW47*(1-$CG47)</f>
        <v>0.00393292364346958</v>
      </c>
      <c r="AX47" s="62">
        <f>'Glad70-before-LQ'!AX47*(1-$CG47)</f>
        <v>0.0344596963967645</v>
      </c>
      <c r="AY47" s="62">
        <f>'Glad70-before-LQ'!AY47*(1-$CG47)</f>
        <v>0.0300788882876757</v>
      </c>
      <c r="AZ47" s="62">
        <f>'Glad70-before-LQ'!AZ47*(1-$CG47)</f>
        <v>0.0325322267206803</v>
      </c>
      <c r="BA47" s="62">
        <f>'Glad70-before-LQ'!BA47*(1-$CG47)</f>
        <v>0.0118514505545389</v>
      </c>
      <c r="BB47" s="62">
        <f>'Glad70-before-LQ'!BB47*(1-$CG47)</f>
        <v>0.0134047269760932</v>
      </c>
      <c r="BC47" s="62">
        <f>'Glad70-before-LQ'!BC47*(1-$CG47)</f>
        <v>0.352764788619992</v>
      </c>
      <c r="BD47" s="62">
        <f>'Glad70-before-LQ'!BD47*(1-$CG47)</f>
        <v>0.10995551803441</v>
      </c>
      <c r="BE47" s="62">
        <f>'Glad70-before-LQ'!BE47*(1-$CG47)</f>
        <v>3.08526293305244</v>
      </c>
      <c r="BF47" s="62">
        <f>'Glad70-before-LQ'!BF47*(1-$CG47)</f>
        <v>0.0177466960371927</v>
      </c>
      <c r="BG47" s="62">
        <f>'Glad70-before-LQ'!BG47*(1-$CG47)</f>
        <v>1.09733167198887</v>
      </c>
      <c r="BH47" s="62">
        <f>'Glad70-before-LQ'!BH47*(1-$CG47)</f>
        <v>0.142692519633162</v>
      </c>
      <c r="BI47" s="62">
        <f>'Glad70-before-LQ'!BI47*(1-$CG47)</f>
        <v>0.376817183086823</v>
      </c>
      <c r="BJ47" s="62">
        <f>'Glad70-before-LQ'!BJ47*(1-$CG47)</f>
        <v>0.000775657150969536</v>
      </c>
      <c r="BK47" s="62">
        <f>'Glad70-before-LQ'!BK47*(1-$CG47)</f>
        <v>0.411394671505056</v>
      </c>
      <c r="BL47" s="62">
        <f>'Glad70-before-LQ'!BL47*(1-$CG47)</f>
        <v>3.31329091776127</v>
      </c>
      <c r="BM47" s="62">
        <f>'Glad70-before-LQ'!BM47*(1-$CG47)</f>
        <v>0.461750641496381</v>
      </c>
      <c r="BN47" s="62">
        <f>'Glad70-before-LQ'!BN47*(1-$CG47)</f>
        <v>0.119712047303567</v>
      </c>
      <c r="BO47" s="62">
        <f>'Glad70-before-LQ'!BO47*(1-$CG47)</f>
        <v>0.264885916692006</v>
      </c>
      <c r="BP47" s="62">
        <f>'Glad70-before-LQ'!BP47*(1-$CG47)</f>
        <v>0.356700920126611</v>
      </c>
      <c r="BQ47" s="62">
        <f>'Glad70-before-LQ'!BQ47*(1-$CG47)</f>
        <v>0.031854051380627</v>
      </c>
      <c r="BR47" s="62">
        <f>'Glad70-before-LQ'!BR47*(1-$CG47)</f>
        <v>0.022145534594255</v>
      </c>
      <c r="BS47" s="62">
        <f>'Glad70-before-LQ'!BS47*(1-$CG47)</f>
        <v>0.0075068308960677</v>
      </c>
      <c r="BT47" s="62">
        <f>'Glad70-before-LQ'!BT47*(1-$CG47)</f>
        <v>0.236209853457257</v>
      </c>
      <c r="BU47" s="62">
        <f>'Glad70-before-LQ'!BU47*(1-$CG47)</f>
        <v>0.5219267263195549</v>
      </c>
      <c r="BV47" s="4">
        <f>SUM(D47:BU47)</f>
        <v>17.1967115535172</v>
      </c>
      <c r="BW47" s="66">
        <f>'Glad-base'!BW47*'Households'!$B$3/'Households'!$B$7</f>
        <v>5.78262152678682</v>
      </c>
      <c r="BX47" s="66">
        <f>'Glad-base'!BX47*'Households'!$B$3/'Households'!$B$7</f>
        <v>0.0500022931513903</v>
      </c>
      <c r="BY47" s="66">
        <f>'Glad-base'!BY47*'Businesses'!$B$4/'Businesses'!$C$4</f>
        <v>0.417797394015712</v>
      </c>
      <c r="BZ47" s="66">
        <f>'Glad-base'!BZ47*'Households'!$B$3/'Households'!$B$7</f>
        <v>0.26796792707518</v>
      </c>
      <c r="CA47" s="66">
        <f>'Glad-base'!CA47*'Households'!$B$3/'Households'!$B$7</f>
        <v>0.458313104521112</v>
      </c>
      <c r="CB47" s="66">
        <f>'Glad-base'!CB47*'Glad-id-output'!B45/'Glad-id-output'!E45</f>
        <v>0.06601937151589379</v>
      </c>
      <c r="CC47" s="62">
        <f>'Exports'!D48</f>
        <v>1</v>
      </c>
      <c r="CD47" s="4">
        <f>SUM(BW47:CC47)</f>
        <v>8.04272161706611</v>
      </c>
      <c r="CE47" s="4">
        <f>SUM(CD47,BV47)</f>
        <v>25.2394331705833</v>
      </c>
      <c r="CF47" s="67">
        <v>0.0008264425517550969</v>
      </c>
      <c r="CG47" s="67">
        <f>'Glad-id-output'!I45</f>
        <v>0.4</v>
      </c>
    </row>
    <row r="48" ht="19" customHeight="1">
      <c r="A48" t="s" s="58">
        <v>1</v>
      </c>
      <c r="B48" s="59">
        <v>44</v>
      </c>
      <c r="C48" t="s" s="135">
        <v>45</v>
      </c>
      <c r="D48" s="61">
        <f>'Glad70-before-LQ'!D48*(1-$CG48)</f>
        <v>0.000810758068945808</v>
      </c>
      <c r="E48" s="62">
        <f>'Glad70-before-LQ'!E48*(1-$CG48)</f>
        <v>8.00675196247584e-05</v>
      </c>
      <c r="F48" s="62">
        <f>'Glad70-before-LQ'!F48*(1-$CG48)</f>
        <v>2.453001269186e-05</v>
      </c>
      <c r="G48" s="62">
        <f>'Glad70-before-LQ'!G48*(1-$CG48)</f>
        <v>4.35168069571661e-05</v>
      </c>
      <c r="H48" s="62">
        <f>'Glad70-before-LQ'!H48*(1-$CG48)</f>
        <v>3.33047853226274e-05</v>
      </c>
      <c r="I48" s="62">
        <f>'Glad70-before-LQ'!I48*(1-$CG48)</f>
        <v>0.000476838763622092</v>
      </c>
      <c r="J48" s="62">
        <f>'Glad70-before-LQ'!J48*(1-$CG48)</f>
        <v>0.124214547728392</v>
      </c>
      <c r="K48" s="136">
        <f>'Glad70-before-LQ'!K48*(1-$CG48)</f>
        <v>0.00201308532540631</v>
      </c>
      <c r="L48" s="62">
        <f>'Glad70-before-LQ'!L48*(1-$CG48)</f>
        <v>0.000189800791373725</v>
      </c>
      <c r="M48" s="62">
        <f>'Glad70-before-LQ'!M48*(1-$CG48)</f>
        <v>0.000322095365639255</v>
      </c>
      <c r="N48" s="62">
        <f>'Glad70-before-LQ'!N48*(1-$CG48)</f>
        <v>0.00180104252581978</v>
      </c>
      <c r="O48" s="62">
        <f>'Glad70-before-LQ'!O48*(1-$CG48)</f>
        <v>0.000446606067849398</v>
      </c>
      <c r="P48" s="62">
        <f>'Glad70-before-LQ'!P48*(1-$CG48)</f>
        <v>2.77627495088129e-05</v>
      </c>
      <c r="Q48" s="62">
        <f>'Glad70-before-LQ'!Q48*(1-$CG48)</f>
        <v>0.000211710359007362</v>
      </c>
      <c r="R48" s="62">
        <f>'Glad70-before-LQ'!R48*(1-$CG48)</f>
        <v>1.35164465903575e-05</v>
      </c>
      <c r="S48" s="62">
        <f>'Glad70-before-LQ'!S48*(1-$CG48)</f>
        <v>2.82942003002329e-05</v>
      </c>
      <c r="T48" s="62">
        <f>'Glad70-before-LQ'!T48*(1-$CG48)</f>
        <v>0.000768901543072747</v>
      </c>
      <c r="U48" s="62">
        <f>'Glad70-before-LQ'!U48*(1-$CG48)</f>
        <v>0.00485059645571818</v>
      </c>
      <c r="V48" s="62">
        <f>'Glad70-before-LQ'!V48*(1-$CG48)</f>
        <v>7.500837316097551e-05</v>
      </c>
      <c r="W48" s="62">
        <f>'Glad70-before-LQ'!W48*(1-$CG48)</f>
        <v>0.00319061796486791</v>
      </c>
      <c r="X48" s="64">
        <f>'Glad70-before-LQ'!X48*(1-$CG48)</f>
        <v>0.00173236831646134</v>
      </c>
      <c r="Y48" s="62">
        <f>'Glad70-before-LQ'!Y48*(1-$CG48)</f>
        <v>0.00206539815133632</v>
      </c>
      <c r="Z48" s="62">
        <f>'Glad70-before-LQ'!Z48*(1-$CG48)</f>
        <v>0.00339710720392694</v>
      </c>
      <c r="AA48" s="62">
        <f>'Glad70-before-LQ'!AA48*(1-$CG48)</f>
        <v>0.000454079800870797</v>
      </c>
      <c r="AB48" s="62">
        <f>'Glad70-before-LQ'!AB48*(1-$CG48)</f>
        <v>2.74879083078362e-05</v>
      </c>
      <c r="AC48" s="62">
        <f>'Glad70-before-LQ'!AC48*(1-$CG48)</f>
        <v>0.0014364187168834</v>
      </c>
      <c r="AD48" s="62">
        <f>'Glad70-before-LQ'!AD48*(1-$CG48)</f>
        <v>6.89327566573631e-06</v>
      </c>
      <c r="AE48" s="62">
        <f>'Glad70-before-LQ'!AE48*(1-$CG48)</f>
        <v>0.000140412206247331</v>
      </c>
      <c r="AF48" s="62">
        <f>'Glad70-before-LQ'!AF48*(1-$CG48)</f>
        <v>0.000119923178364945</v>
      </c>
      <c r="AG48" s="62">
        <f>'Glad70-before-LQ'!AG48*(1-$CG48)</f>
        <v>0.000657258933472576</v>
      </c>
      <c r="AH48" s="62">
        <f>'Glad70-before-LQ'!AH48*(1-$CG48)</f>
        <v>0.00202045925837277</v>
      </c>
      <c r="AI48" s="62">
        <f>'Glad70-before-LQ'!AI48*(1-$CG48)</f>
        <v>0.095275675794824</v>
      </c>
      <c r="AJ48" s="62">
        <f>'Glad70-before-LQ'!AJ48*(1-$CG48)</f>
        <v>0.0123341772968008</v>
      </c>
      <c r="AK48" s="62">
        <f>'Glad70-before-LQ'!AK48*(1-$CG48)</f>
        <v>0.0664170845222352</v>
      </c>
      <c r="AL48" s="62">
        <f>'Glad70-before-LQ'!AL48*(1-$CG48)</f>
        <v>0.0241938623988571</v>
      </c>
      <c r="AM48" s="62">
        <f>'Glad70-before-LQ'!AM48*(1-$CG48)</f>
        <v>0.06409464439252061</v>
      </c>
      <c r="AN48" s="62">
        <f>'Glad70-before-LQ'!AN48*(1-$CG48)</f>
        <v>0.0072877008743502</v>
      </c>
      <c r="AO48" s="62">
        <f>'Glad70-before-LQ'!AO48*(1-$CG48)</f>
        <v>0.000641071872156649</v>
      </c>
      <c r="AP48" s="62">
        <f>'Glad70-before-LQ'!AP48*(1-$CG48)</f>
        <v>0.234877846985489</v>
      </c>
      <c r="AQ48" s="62">
        <f>'Glad70-before-LQ'!AQ48*(1-$CG48)</f>
        <v>0.00290394101245565</v>
      </c>
      <c r="AR48" s="62">
        <f>'Glad70-before-LQ'!AR48*(1-$CG48)</f>
        <v>0.000242327499277808</v>
      </c>
      <c r="AS48" s="62">
        <f>'Glad70-before-LQ'!AS48*(1-$CG48)</f>
        <v>0.00954775567026424</v>
      </c>
      <c r="AT48" s="62">
        <f>'Glad70-before-LQ'!AT48*(1-$CG48)</f>
        <v>0.000181354553557138</v>
      </c>
      <c r="AU48" s="62">
        <f>'Glad70-before-LQ'!AU48*(1-$CG48)</f>
        <v>1.53493953509515</v>
      </c>
      <c r="AV48" s="62">
        <f>'Glad70-before-LQ'!AV48*(1-$CG48)</f>
        <v>0.643318512392035</v>
      </c>
      <c r="AW48" s="62">
        <f>'Glad70-before-LQ'!AW48*(1-$CG48)</f>
        <v>5.78098480551616e-06</v>
      </c>
      <c r="AX48" s="62">
        <f>'Glad70-before-LQ'!AX48*(1-$CG48)</f>
        <v>0.0684606591325686</v>
      </c>
      <c r="AY48" s="62">
        <f>'Glad70-before-LQ'!AY48*(1-$CG48)</f>
        <v>0.0161166888703968</v>
      </c>
      <c r="AZ48" s="62">
        <f>'Glad70-before-LQ'!AZ48*(1-$CG48)</f>
        <v>0.00481819516962205</v>
      </c>
      <c r="BA48" s="62">
        <f>'Glad70-before-LQ'!BA48*(1-$CG48)</f>
        <v>0.00249618822099306</v>
      </c>
      <c r="BB48" s="62">
        <f>'Glad70-before-LQ'!BB48*(1-$CG48)</f>
        <v>0.000686162586565236</v>
      </c>
      <c r="BC48" s="62">
        <f>'Glad70-before-LQ'!BC48*(1-$CG48)</f>
        <v>0.378576262046058</v>
      </c>
      <c r="BD48" s="62">
        <f>'Glad70-before-LQ'!BD48*(1-$CG48)</f>
        <v>0.07593614417160061</v>
      </c>
      <c r="BE48" s="62">
        <f>'Glad70-before-LQ'!BE48*(1-$CG48)</f>
        <v>1.72900348977731</v>
      </c>
      <c r="BF48" s="62">
        <f>'Glad70-before-LQ'!BF48*(1-$CG48)</f>
        <v>0.00031635379402279</v>
      </c>
      <c r="BG48" s="62">
        <f>'Glad70-before-LQ'!BG48*(1-$CG48)</f>
        <v>1.25163602017956</v>
      </c>
      <c r="BH48" s="62">
        <f>'Glad70-before-LQ'!BH48*(1-$CG48)</f>
        <v>0.00389074023791077</v>
      </c>
      <c r="BI48" s="62">
        <f>'Glad70-before-LQ'!BI48*(1-$CG48)</f>
        <v>0.0342749775943989</v>
      </c>
      <c r="BJ48" s="62">
        <f>'Glad70-before-LQ'!BJ48*(1-$CG48)</f>
        <v>0.000405227402551115</v>
      </c>
      <c r="BK48" s="62">
        <f>'Glad70-before-LQ'!BK48*(1-$CG48)</f>
        <v>0.27083552117961</v>
      </c>
      <c r="BL48" s="62">
        <f>'Glad70-before-LQ'!BL48*(1-$CG48)</f>
        <v>0.40906644553739</v>
      </c>
      <c r="BM48" s="62">
        <f>'Glad70-before-LQ'!BM48*(1-$CG48)</f>
        <v>0.0577199323562903</v>
      </c>
      <c r="BN48" s="62">
        <f>'Glad70-before-LQ'!BN48*(1-$CG48)</f>
        <v>0.0040033735419756</v>
      </c>
      <c r="BO48" s="62">
        <f>'Glad70-before-LQ'!BO48*(1-$CG48)</f>
        <v>0.0341564661571045</v>
      </c>
      <c r="BP48" s="62">
        <f>'Glad70-before-LQ'!BP48*(1-$CG48)</f>
        <v>0.0495990273896606</v>
      </c>
      <c r="BQ48" s="62">
        <f>'Glad70-before-LQ'!BQ48*(1-$CG48)</f>
        <v>0.084628917354928</v>
      </c>
      <c r="BR48" s="62">
        <f>'Glad70-before-LQ'!BR48*(1-$CG48)</f>
        <v>0.000995848429152504</v>
      </c>
      <c r="BS48" s="62">
        <f>'Glad70-before-LQ'!BS48*(1-$CG48)</f>
        <v>0.0104639210682105</v>
      </c>
      <c r="BT48" s="62">
        <f>'Glad70-before-LQ'!BT48*(1-$CG48)</f>
        <v>0.0165219175130598</v>
      </c>
      <c r="BU48" s="62">
        <f>'Glad70-before-LQ'!BU48*(1-$CG48)</f>
        <v>0.0539996338725365</v>
      </c>
      <c r="BV48" s="4">
        <f>SUM(D48:BU48)</f>
        <v>7.40654979373204</v>
      </c>
      <c r="BW48" s="66">
        <f>'Glad-base'!BW48*'Households'!$B$3/'Households'!$B$7</f>
        <v>3.5070519015139</v>
      </c>
      <c r="BX48" s="66">
        <f>'Glad-base'!BX48*'Households'!$B$3/'Households'!$B$7</f>
        <v>1.1006379915757</v>
      </c>
      <c r="BY48" s="66">
        <f>'Glad-base'!BY48*'Businesses'!$B$4/'Businesses'!$C$4</f>
        <v>1.61938809008465</v>
      </c>
      <c r="BZ48" s="66">
        <f>'Glad-base'!BZ48*'Households'!$B$3/'Households'!$B$7</f>
        <v>0.00481975711637487</v>
      </c>
      <c r="CA48" s="66">
        <f>'Glad-base'!CA48*'Households'!$B$3/'Households'!$B$7</f>
        <v>1.30627747881565</v>
      </c>
      <c r="CB48" s="66">
        <f>'Glad-base'!CB48*'Glad-id-output'!B46/'Glad-id-output'!E46</f>
        <v>0.00187487690348079</v>
      </c>
      <c r="CC48" s="62">
        <f>'Exports'!D49</f>
        <v>0.5</v>
      </c>
      <c r="CD48" s="4">
        <f>SUM(BW48:CC48)</f>
        <v>8.040050096009759</v>
      </c>
      <c r="CE48" s="4">
        <f>SUM(CD48,BV48)</f>
        <v>15.4465998897418</v>
      </c>
      <c r="CF48" s="67">
        <v>0.000913371122658347</v>
      </c>
      <c r="CG48" s="67">
        <f>'Glad-id-output'!I46</f>
        <v>0.2</v>
      </c>
    </row>
    <row r="49" ht="19" customHeight="1">
      <c r="A49" t="s" s="58">
        <v>1</v>
      </c>
      <c r="B49" s="59">
        <v>45</v>
      </c>
      <c r="C49" t="s" s="135">
        <v>46</v>
      </c>
      <c r="D49" s="61">
        <f>'Glad70-before-LQ'!D49*(1-$CG49)</f>
        <v>0.00186960996973014</v>
      </c>
      <c r="E49" s="62">
        <f>'Glad70-before-LQ'!E49*(1-$CG49)</f>
        <v>0.0213221741878141</v>
      </c>
      <c r="F49" s="62">
        <f>'Glad70-before-LQ'!F49*(1-$CG49)</f>
        <v>0</v>
      </c>
      <c r="G49" s="62">
        <f>'Glad70-before-LQ'!G49*(1-$CG49)</f>
        <v>0.011325427358172</v>
      </c>
      <c r="H49" s="62">
        <f>'Glad70-before-LQ'!H49*(1-$CG49)</f>
        <v>0.00406717074078836</v>
      </c>
      <c r="I49" s="62">
        <f>'Glad70-before-LQ'!I49*(1-$CG49)</f>
        <v>0.00453261830849239</v>
      </c>
      <c r="J49" s="62">
        <f>'Glad70-before-LQ'!J49*(1-$CG49)</f>
        <v>0.215281978575519</v>
      </c>
      <c r="K49" s="136">
        <f>'Glad70-before-LQ'!K49*(1-$CG49)</f>
        <v>0.0761804850311268</v>
      </c>
      <c r="L49" s="62">
        <f>'Glad70-before-LQ'!L49*(1-$CG49)</f>
        <v>0.0110295624798682</v>
      </c>
      <c r="M49" s="62">
        <f>'Glad70-before-LQ'!M49*(1-$CG49)</f>
        <v>0.0102563877637637</v>
      </c>
      <c r="N49" s="62">
        <f>'Glad70-before-LQ'!N49*(1-$CG49)</f>
        <v>0.0216090110580177</v>
      </c>
      <c r="O49" s="62">
        <f>'Glad70-before-LQ'!O49*(1-$CG49)</f>
        <v>0.0144454457246462</v>
      </c>
      <c r="P49" s="62">
        <f>'Glad70-before-LQ'!P49*(1-$CG49)</f>
        <v>0.000248894020072015</v>
      </c>
      <c r="Q49" s="62">
        <f>'Glad70-before-LQ'!Q49*(1-$CG49)</f>
        <v>0.00450401684765558</v>
      </c>
      <c r="R49" s="62">
        <f>'Glad70-before-LQ'!R49*(1-$CG49)</f>
        <v>0.000237680855212048</v>
      </c>
      <c r="S49" s="62">
        <f>'Glad70-before-LQ'!S49*(1-$CG49)</f>
        <v>0.000561675370476129</v>
      </c>
      <c r="T49" s="62">
        <f>'Glad70-before-LQ'!T49*(1-$CG49)</f>
        <v>0.00040447424922056</v>
      </c>
      <c r="U49" s="62">
        <f>'Glad70-before-LQ'!U49*(1-$CG49)</f>
        <v>0.469980072952069</v>
      </c>
      <c r="V49" s="62">
        <f>'Glad70-before-LQ'!V49*(1-$CG49)</f>
        <v>0.0080014474443309</v>
      </c>
      <c r="W49" s="62">
        <f>'Glad70-before-LQ'!W49*(1-$CG49)</f>
        <v>0.0614032859895504</v>
      </c>
      <c r="X49" s="64">
        <f>'Glad70-before-LQ'!X49*(1-$CG49)</f>
        <v>0.000974744836209318</v>
      </c>
      <c r="Y49" s="62">
        <f>'Glad70-before-LQ'!Y49*(1-$CG49)</f>
        <v>0.0441565422324896</v>
      </c>
      <c r="Z49" s="62">
        <f>'Glad70-before-LQ'!Z49*(1-$CG49)</f>
        <v>0.127460256578995</v>
      </c>
      <c r="AA49" s="62">
        <f>'Glad70-before-LQ'!AA49*(1-$CG49)</f>
        <v>0.0211296904825765</v>
      </c>
      <c r="AB49" s="62">
        <f>'Glad70-before-LQ'!AB49*(1-$CG49)</f>
        <v>0.000273338323431121</v>
      </c>
      <c r="AC49" s="62">
        <f>'Glad70-before-LQ'!AC49*(1-$CG49)</f>
        <v>0.0341184611040607</v>
      </c>
      <c r="AD49" s="62">
        <f>'Glad70-before-LQ'!AD49*(1-$CG49)</f>
        <v>0.00150667310979665</v>
      </c>
      <c r="AE49" s="62">
        <f>'Glad70-before-LQ'!AE49*(1-$CG49)</f>
        <v>0.0258594841512028</v>
      </c>
      <c r="AF49" s="62">
        <f>'Glad70-before-LQ'!AF49*(1-$CG49)</f>
        <v>0.0880069023130482</v>
      </c>
      <c r="AG49" s="62">
        <f>'Glad70-before-LQ'!AG49*(1-$CG49)</f>
        <v>0.0249793828247669</v>
      </c>
      <c r="AH49" s="62">
        <f>'Glad70-before-LQ'!AH49*(1-$CG49)</f>
        <v>0.150572293986443</v>
      </c>
      <c r="AI49" s="62">
        <f>'Glad70-before-LQ'!AI49*(1-$CG49)</f>
        <v>0.674532470667936</v>
      </c>
      <c r="AJ49" s="62">
        <f>'Glad70-before-LQ'!AJ49*(1-$CG49)</f>
        <v>0.362494858695641</v>
      </c>
      <c r="AK49" s="62">
        <f>'Glad70-before-LQ'!AK49*(1-$CG49)</f>
        <v>1.83325717777269</v>
      </c>
      <c r="AL49" s="62">
        <f>'Glad70-before-LQ'!AL49*(1-$CG49)</f>
        <v>0.959347623453222</v>
      </c>
      <c r="AM49" s="62">
        <f>'Glad70-before-LQ'!AM49*(1-$CG49)</f>
        <v>2.09297174062128</v>
      </c>
      <c r="AN49" s="62">
        <f>'Glad70-before-LQ'!AN49*(1-$CG49)</f>
        <v>0.126823257305045</v>
      </c>
      <c r="AO49" s="62">
        <f>'Glad70-before-LQ'!AO49*(1-$CG49)</f>
        <v>0.00167519285325084</v>
      </c>
      <c r="AP49" s="62">
        <f>'Glad70-before-LQ'!AP49*(1-$CG49)</f>
        <v>0.0282011949277688</v>
      </c>
      <c r="AQ49" s="62">
        <f>'Glad70-before-LQ'!AQ49*(1-$CG49)</f>
        <v>0.120062190128108</v>
      </c>
      <c r="AR49" s="62">
        <f>'Glad70-before-LQ'!AR49*(1-$CG49)</f>
        <v>0.0222186529283597</v>
      </c>
      <c r="AS49" s="62">
        <f>'Glad70-before-LQ'!AS49*(1-$CG49)</f>
        <v>0.39309606425827</v>
      </c>
      <c r="AT49" s="62">
        <f>'Glad70-before-LQ'!AT49*(1-$CG49)</f>
        <v>0.000175734744205204</v>
      </c>
      <c r="AU49" s="62">
        <f>'Glad70-before-LQ'!AU49*(1-$CG49)</f>
        <v>0.0732979777910652</v>
      </c>
      <c r="AV49" s="62">
        <f>'Glad70-before-LQ'!AV49*(1-$CG49)</f>
        <v>0.011554681368922</v>
      </c>
      <c r="AW49" s="62">
        <f>'Glad70-before-LQ'!AW49*(1-$CG49)</f>
        <v>0.0101317475587042</v>
      </c>
      <c r="AX49" s="62">
        <f>'Glad70-before-LQ'!AX49*(1-$CG49)</f>
        <v>0.257752807367227</v>
      </c>
      <c r="AY49" s="62">
        <f>'Glad70-before-LQ'!AY49*(1-$CG49)</f>
        <v>0.009203854056006299</v>
      </c>
      <c r="AZ49" s="62">
        <f>'Glad70-before-LQ'!AZ49*(1-$CG49)</f>
        <v>0.183351000096724</v>
      </c>
      <c r="BA49" s="62">
        <f>'Glad70-before-LQ'!BA49*(1-$CG49)</f>
        <v>0.0188331503227034</v>
      </c>
      <c r="BB49" s="62">
        <f>'Glad70-before-LQ'!BB49*(1-$CG49)</f>
        <v>0.017873430957271</v>
      </c>
      <c r="BC49" s="62">
        <f>'Glad70-before-LQ'!BC49*(1-$CG49)</f>
        <v>0.640979472026844</v>
      </c>
      <c r="BD49" s="62">
        <f>'Glad70-before-LQ'!BD49*(1-$CG49)</f>
        <v>0.379138835256317</v>
      </c>
      <c r="BE49" s="62">
        <f>'Glad70-before-LQ'!BE49*(1-$CG49)</f>
        <v>2.03294451202223</v>
      </c>
      <c r="BF49" s="62">
        <f>'Glad70-before-LQ'!BF49*(1-$CG49)</f>
        <v>0.000747895538369208</v>
      </c>
      <c r="BG49" s="62">
        <f>'Glad70-before-LQ'!BG49*(1-$CG49)</f>
        <v>0.913551289029282</v>
      </c>
      <c r="BH49" s="62">
        <f>'Glad70-before-LQ'!BH49*(1-$CG49)</f>
        <v>0.50304371705216</v>
      </c>
      <c r="BI49" s="62">
        <f>'Glad70-before-LQ'!BI49*(1-$CG49)</f>
        <v>0.0867250476564546</v>
      </c>
      <c r="BJ49" s="62">
        <f>'Glad70-before-LQ'!BJ49*(1-$CG49)</f>
        <v>0.00186707934414454</v>
      </c>
      <c r="BK49" s="62">
        <f>'Glad70-before-LQ'!BK49*(1-$CG49)</f>
        <v>0.388718506160761</v>
      </c>
      <c r="BL49" s="62">
        <f>'Glad70-before-LQ'!BL49*(1-$CG49)</f>
        <v>0.348684778286143</v>
      </c>
      <c r="BM49" s="62">
        <f>'Glad70-before-LQ'!BM49*(1-$CG49)</f>
        <v>0.0553051274658646</v>
      </c>
      <c r="BN49" s="62">
        <f>'Glad70-before-LQ'!BN49*(1-$CG49)</f>
        <v>0.00390026122689418</v>
      </c>
      <c r="BO49" s="62">
        <f>'Glad70-before-LQ'!BO49*(1-$CG49)</f>
        <v>1.07847535515911</v>
      </c>
      <c r="BP49" s="62">
        <f>'Glad70-before-LQ'!BP49*(1-$CG49)</f>
        <v>0.811900305392448</v>
      </c>
      <c r="BQ49" s="62">
        <f>'Glad70-before-LQ'!BQ49*(1-$CG49)</f>
        <v>0.0408052465132766</v>
      </c>
      <c r="BR49" s="62">
        <f>'Glad70-before-LQ'!BR49*(1-$CG49)</f>
        <v>0.0673269252730986</v>
      </c>
      <c r="BS49" s="62">
        <f>'Glad70-before-LQ'!BS49*(1-$CG49)</f>
        <v>0.0383306636917088</v>
      </c>
      <c r="BT49" s="62">
        <f>'Glad70-before-LQ'!BT49*(1-$CG49)</f>
        <v>0.151742962120688</v>
      </c>
      <c r="BU49" s="62">
        <f>'Glad70-before-LQ'!BU49*(1-$CG49)</f>
        <v>0.172439597041207</v>
      </c>
      <c r="BV49" s="4">
        <f>SUM(D49:BU49)</f>
        <v>16.3697815730009</v>
      </c>
      <c r="BW49" s="66">
        <f>'Glad-base'!BW49*'Households'!$B$3/'Households'!$B$7</f>
        <v>6.28630644670443</v>
      </c>
      <c r="BX49" s="66">
        <f>'Glad-base'!BX49*'Households'!$B$3/'Households'!$B$7</f>
        <v>2.07832112499485</v>
      </c>
      <c r="BY49" s="66">
        <f>'Glad-base'!BY49*'Businesses'!$B$4/'Businesses'!$C$4</f>
        <v>0.521953974834986</v>
      </c>
      <c r="BZ49" s="66">
        <f>'Glad-base'!BZ49*'Households'!$B$3/'Households'!$B$7</f>
        <v>0.0024454057569516</v>
      </c>
      <c r="CA49" s="66">
        <f>'Glad-base'!CA49*'Households'!$B$3/'Households'!$B$7</f>
        <v>0.0420543512564367</v>
      </c>
      <c r="CB49" s="66">
        <f>'Glad-base'!CB49*'Glad-id-output'!B47/'Glad-id-output'!E47</f>
        <v>0</v>
      </c>
      <c r="CC49" s="62">
        <f>'Exports'!D50</f>
        <v>0.3</v>
      </c>
      <c r="CD49" s="4">
        <f>SUM(BW49:CC49)</f>
        <v>9.231081303547651</v>
      </c>
      <c r="CE49" s="4">
        <f>SUM(CD49,BV49)</f>
        <v>25.6008628765486</v>
      </c>
      <c r="CF49" s="67">
        <v>0.000475695092606537</v>
      </c>
      <c r="CG49" s="67">
        <f>'Glad-id-output'!I47</f>
        <v>0.4</v>
      </c>
    </row>
    <row r="50" ht="22" customHeight="1">
      <c r="A50" t="s" s="58">
        <v>1</v>
      </c>
      <c r="B50" s="59">
        <v>46</v>
      </c>
      <c r="C50" t="s" s="135">
        <v>47</v>
      </c>
      <c r="D50" s="61">
        <f>'Glad70-before-LQ'!D50*(1-$CG50)</f>
        <v>0.0140107236943255</v>
      </c>
      <c r="E50" s="62">
        <f>'Glad70-before-LQ'!E50*(1-$CG50)</f>
        <v>0.000268290761323283</v>
      </c>
      <c r="F50" s="62">
        <f>'Glad70-before-LQ'!F50*(1-$CG50)</f>
        <v>5.42069476896015e-06</v>
      </c>
      <c r="G50" s="62">
        <f>'Glad70-before-LQ'!G50*(1-$CG50)</f>
        <v>0.000329764655999181</v>
      </c>
      <c r="H50" s="62">
        <f>'Glad70-before-LQ'!H50*(1-$CG50)</f>
        <v>0.000486359274526287</v>
      </c>
      <c r="I50" s="62">
        <f>'Glad70-before-LQ'!I50*(1-$CG50)</f>
        <v>0.0246322313256</v>
      </c>
      <c r="J50" s="62">
        <f>'Glad70-before-LQ'!J50*(1-$CG50)</f>
        <v>0.66948920122893</v>
      </c>
      <c r="K50" s="136">
        <f>'Glad70-before-LQ'!K50*(1-$CG50)</f>
        <v>0.0374099510067468</v>
      </c>
      <c r="L50" s="62">
        <f>'Glad70-before-LQ'!L50*(1-$CG50)</f>
        <v>0.00528187778193294</v>
      </c>
      <c r="M50" s="62">
        <f>'Glad70-before-LQ'!M50*(1-$CG50)</f>
        <v>0.00583712186560077</v>
      </c>
      <c r="N50" s="62">
        <f>'Glad70-before-LQ'!N50*(1-$CG50)</f>
        <v>0.00739649935144407</v>
      </c>
      <c r="O50" s="62">
        <f>'Glad70-before-LQ'!O50*(1-$CG50)</f>
        <v>0.0105917184555977</v>
      </c>
      <c r="P50" s="62">
        <f>'Glad70-before-LQ'!P50*(1-$CG50)</f>
        <v>0.00139942215946302</v>
      </c>
      <c r="Q50" s="62">
        <f>'Glad70-before-LQ'!Q50*(1-$CG50)</f>
        <v>0.00499538514710847</v>
      </c>
      <c r="R50" s="62">
        <f>'Glad70-before-LQ'!R50*(1-$CG50)</f>
        <v>0.0103864229787905</v>
      </c>
      <c r="S50" s="62">
        <f>'Glad70-before-LQ'!S50*(1-$CG50)</f>
        <v>0.00339953802478254</v>
      </c>
      <c r="T50" s="62">
        <f>'Glad70-before-LQ'!T50*(1-$CG50)</f>
        <v>0.0483576087653859</v>
      </c>
      <c r="U50" s="62">
        <f>'Glad70-before-LQ'!U50*(1-$CG50)</f>
        <v>0.324446614147311</v>
      </c>
      <c r="V50" s="62">
        <f>'Glad70-before-LQ'!V50*(1-$CG50)</f>
        <v>0.0146718766141165</v>
      </c>
      <c r="W50" s="62">
        <f>'Glad70-before-LQ'!W50*(1-$CG50)</f>
        <v>0.332777034416355</v>
      </c>
      <c r="X50" s="64">
        <f>'Glad70-before-LQ'!X50*(1-$CG50)</f>
        <v>0.000365212996138542</v>
      </c>
      <c r="Y50" s="62">
        <f>'Glad70-before-LQ'!Y50*(1-$CG50)</f>
        <v>0.10932122880237</v>
      </c>
      <c r="Z50" s="62">
        <f>'Glad70-before-LQ'!Z50*(1-$CG50)</f>
        <v>0.0762645334862919</v>
      </c>
      <c r="AA50" s="62">
        <f>'Glad70-before-LQ'!AA50*(1-$CG50)</f>
        <v>0.0388711314456279</v>
      </c>
      <c r="AB50" s="62">
        <f>'Glad70-before-LQ'!AB50*(1-$CG50)</f>
        <v>0.000524189118023061</v>
      </c>
      <c r="AC50" s="62">
        <f>'Glad70-before-LQ'!AC50*(1-$CG50)</f>
        <v>0.248141229912841</v>
      </c>
      <c r="AD50" s="62">
        <f>'Glad70-before-LQ'!AD50*(1-$CG50)</f>
        <v>0.00158568015560836</v>
      </c>
      <c r="AE50" s="62">
        <f>'Glad70-before-LQ'!AE50*(1-$CG50)</f>
        <v>0.0178800452570469</v>
      </c>
      <c r="AF50" s="62">
        <f>'Glad70-before-LQ'!AF50*(1-$CG50)</f>
        <v>0.108372708632344</v>
      </c>
      <c r="AG50" s="62">
        <f>'Glad70-before-LQ'!AG50*(1-$CG50)</f>
        <v>0.0837356772638688</v>
      </c>
      <c r="AH50" s="62">
        <f>'Glad70-before-LQ'!AH50*(1-$CG50)</f>
        <v>0.303156279840858</v>
      </c>
      <c r="AI50" s="62">
        <f>'Glad70-before-LQ'!AI50*(1-$CG50)</f>
        <v>0.177615476607477</v>
      </c>
      <c r="AJ50" s="62">
        <f>'Glad70-before-LQ'!AJ50*(1-$CG50)</f>
        <v>0.418131436759113</v>
      </c>
      <c r="AK50" s="62">
        <f>'Glad70-before-LQ'!AK50*(1-$CG50)</f>
        <v>1.23302161951316</v>
      </c>
      <c r="AL50" s="62">
        <f>'Glad70-before-LQ'!AL50*(1-$CG50)</f>
        <v>0.107257573130275</v>
      </c>
      <c r="AM50" s="62">
        <f>'Glad70-before-LQ'!AM50*(1-$CG50)</f>
        <v>0.057920473326252</v>
      </c>
      <c r="AN50" s="62">
        <f>'Glad70-before-LQ'!AN50*(1-$CG50)</f>
        <v>0.244437686819098</v>
      </c>
      <c r="AO50" s="62">
        <f>'Glad70-before-LQ'!AO50*(1-$CG50)</f>
        <v>0.0674905964371947</v>
      </c>
      <c r="AP50" s="62">
        <f>'Glad70-before-LQ'!AP50*(1-$CG50)</f>
        <v>0.0633058608413691</v>
      </c>
      <c r="AQ50" s="62">
        <f>'Glad70-before-LQ'!AQ50*(1-$CG50)</f>
        <v>0.00282119253772682</v>
      </c>
      <c r="AR50" s="62">
        <f>'Glad70-before-LQ'!AR50*(1-$CG50)</f>
        <v>0.0569620452144084</v>
      </c>
      <c r="AS50" s="62">
        <f>'Glad70-before-LQ'!AS50*(1-$CG50)</f>
        <v>0.562363016418213</v>
      </c>
      <c r="AT50" s="62">
        <f>'Glad70-before-LQ'!AT50*(1-$CG50)</f>
        <v>0.0163696120842298</v>
      </c>
      <c r="AU50" s="62">
        <f>'Glad70-before-LQ'!AU50*(1-$CG50)</f>
        <v>0.0221413764653876</v>
      </c>
      <c r="AV50" s="62">
        <f>'Glad70-before-LQ'!AV50*(1-$CG50)</f>
        <v>0.00135340486492578</v>
      </c>
      <c r="AW50" s="62">
        <f>'Glad70-before-LQ'!AW50*(1-$CG50)</f>
        <v>0.0234728072293299</v>
      </c>
      <c r="AX50" s="62">
        <f>'Glad70-before-LQ'!AX50*(1-$CG50)</f>
        <v>0.0741883207452471</v>
      </c>
      <c r="AY50" s="62">
        <f>'Glad70-before-LQ'!AY50*(1-$CG50)</f>
        <v>0.0300548765080125</v>
      </c>
      <c r="AZ50" s="62">
        <f>'Glad70-before-LQ'!AZ50*(1-$CG50)</f>
        <v>0.140993421028292</v>
      </c>
      <c r="BA50" s="62">
        <f>'Glad70-before-LQ'!BA50*(1-$CG50)</f>
        <v>0.0246945430230171</v>
      </c>
      <c r="BB50" s="62">
        <f>'Glad70-before-LQ'!BB50*(1-$CG50)</f>
        <v>0.14762711521622</v>
      </c>
      <c r="BC50" s="62">
        <f>'Glad70-before-LQ'!BC50*(1-$CG50)</f>
        <v>0.149380752549742</v>
      </c>
      <c r="BD50" s="62">
        <f>'Glad70-before-LQ'!BD50*(1-$CG50)</f>
        <v>0.0646193434376901</v>
      </c>
      <c r="BE50" s="62">
        <f>'Glad70-before-LQ'!BE50*(1-$CG50)</f>
        <v>1.3794897478235</v>
      </c>
      <c r="BF50" s="62">
        <f>'Glad70-before-LQ'!BF50*(1-$CG50)</f>
        <v>0.0166967267995309</v>
      </c>
      <c r="BG50" s="62">
        <f>'Glad70-before-LQ'!BG50*(1-$CG50)</f>
        <v>0.335865552309543</v>
      </c>
      <c r="BH50" s="62">
        <f>'Glad70-before-LQ'!BH50*(1-$CG50)</f>
        <v>0.0687694943856063</v>
      </c>
      <c r="BI50" s="62">
        <f>'Glad70-before-LQ'!BI50*(1-$CG50)</f>
        <v>0.292040345700094</v>
      </c>
      <c r="BJ50" s="62">
        <f>'Glad70-before-LQ'!BJ50*(1-$CG50)</f>
        <v>0.000274122465271781</v>
      </c>
      <c r="BK50" s="62">
        <f>'Glad70-before-LQ'!BK50*(1-$CG50)</f>
        <v>0.197691049403084</v>
      </c>
      <c r="BL50" s="62">
        <f>'Glad70-before-LQ'!BL50*(1-$CG50)</f>
        <v>0.780094924003578</v>
      </c>
      <c r="BM50" s="62">
        <f>'Glad70-before-LQ'!BM50*(1-$CG50)</f>
        <v>0.147822795074117</v>
      </c>
      <c r="BN50" s="62">
        <f>'Glad70-before-LQ'!BN50*(1-$CG50)</f>
        <v>0.07565566401547499</v>
      </c>
      <c r="BO50" s="62">
        <f>'Glad70-before-LQ'!BO50*(1-$CG50)</f>
        <v>0.292442193064813</v>
      </c>
      <c r="BP50" s="62">
        <f>'Glad70-before-LQ'!BP50*(1-$CG50)</f>
        <v>0.196338599993813</v>
      </c>
      <c r="BQ50" s="62">
        <f>'Glad70-before-LQ'!BQ50*(1-$CG50)</f>
        <v>0.0323468159895123</v>
      </c>
      <c r="BR50" s="62">
        <f>'Glad70-before-LQ'!BR50*(1-$CG50)</f>
        <v>0.0215690825527097</v>
      </c>
      <c r="BS50" s="62">
        <f>'Glad70-before-LQ'!BS50*(1-$CG50)</f>
        <v>0.00739626385017012</v>
      </c>
      <c r="BT50" s="62">
        <f>'Glad70-before-LQ'!BT50*(1-$CG50)</f>
        <v>0.11856060681665</v>
      </c>
      <c r="BU50" s="62">
        <f>'Glad70-before-LQ'!BU50*(1-$CG50)</f>
        <v>0.190802711529066</v>
      </c>
      <c r="BV50" s="4">
        <f>SUM(D50:BU50)</f>
        <v>10.344470225794</v>
      </c>
      <c r="BW50" s="66">
        <f>'Glad-base'!BW50*'Households'!$B$3/'Households'!$B$7</f>
        <v>7.0962997092173</v>
      </c>
      <c r="BX50" s="66">
        <f>'Glad-base'!BX50*'Households'!$B$3/'Households'!$B$7</f>
        <v>0.115926443759011</v>
      </c>
      <c r="BY50" s="66">
        <f>'Glad-base'!BY50*'Businesses'!$B$4/'Businesses'!$C$4</f>
        <v>0.149318974093618</v>
      </c>
      <c r="BZ50" s="66">
        <f>'Glad-base'!BZ50*'Households'!$B$3/'Households'!$B$7</f>
        <v>0.00679196446961895</v>
      </c>
      <c r="CA50" s="66">
        <f>'Glad-base'!CA50*'Households'!$B$3/'Households'!$B$7</f>
        <v>0.06332051446961889</v>
      </c>
      <c r="CB50" s="66">
        <f>'Glad-base'!CB50*'Glad-id-output'!B48/'Glad-id-output'!E48</f>
        <v>-2.32681966987272e-05</v>
      </c>
      <c r="CC50" s="62">
        <f>'Exports'!D51</f>
        <v>0</v>
      </c>
      <c r="CD50" s="4">
        <f>SUM(BW50:CC50)</f>
        <v>7.43163433781247</v>
      </c>
      <c r="CE50" s="4">
        <f>SUM(CD50,BV50)</f>
        <v>17.7761045636065</v>
      </c>
      <c r="CF50" s="67">
        <v>0.000133571737650558</v>
      </c>
      <c r="CG50" s="67">
        <f>'Glad-id-output'!I48</f>
        <v>0.7</v>
      </c>
    </row>
    <row r="51" ht="19" customHeight="1">
      <c r="A51" t="s" s="58">
        <v>1</v>
      </c>
      <c r="B51" s="59">
        <v>47</v>
      </c>
      <c r="C51" t="s" s="135">
        <v>48</v>
      </c>
      <c r="D51" s="61">
        <f>'Glad70-before-LQ'!D51*(1-$CG51)</f>
        <v>0.178690426436266</v>
      </c>
      <c r="E51" s="62">
        <f>'Glad70-before-LQ'!E51*(1-$CG51)</f>
        <v>0.008473812493620239</v>
      </c>
      <c r="F51" s="62">
        <f>'Glad70-before-LQ'!F51*(1-$CG51)</f>
        <v>8.65120983328992e-05</v>
      </c>
      <c r="G51" s="62">
        <f>'Glad70-before-LQ'!G51*(1-$CG51)</f>
        <v>0.009427928117108001</v>
      </c>
      <c r="H51" s="62">
        <f>'Glad70-before-LQ'!H51*(1-$CG51)</f>
        <v>0.013845370409723</v>
      </c>
      <c r="I51" s="62">
        <f>'Glad70-before-LQ'!I51*(1-$CG51)</f>
        <v>0.129402824734274</v>
      </c>
      <c r="J51" s="62">
        <f>'Glad70-before-LQ'!J51*(1-$CG51)</f>
        <v>4.12983780257986</v>
      </c>
      <c r="K51" s="136">
        <f>'Glad70-before-LQ'!K51*(1-$CG51)</f>
        <v>0.259070513129318</v>
      </c>
      <c r="L51" s="62">
        <f>'Glad70-before-LQ'!L51*(1-$CG51)</f>
        <v>0.0333224604038487</v>
      </c>
      <c r="M51" s="62">
        <f>'Glad70-before-LQ'!M51*(1-$CG51)</f>
        <v>0.10797047841801</v>
      </c>
      <c r="N51" s="62">
        <f>'Glad70-before-LQ'!N51*(1-$CG51)</f>
        <v>0.09683025953972001</v>
      </c>
      <c r="O51" s="62">
        <f>'Glad70-before-LQ'!O51*(1-$CG51)</f>
        <v>0.06628558164956259</v>
      </c>
      <c r="P51" s="62">
        <f>'Glad70-before-LQ'!P51*(1-$CG51)</f>
        <v>0.0118827156499072</v>
      </c>
      <c r="Q51" s="62">
        <f>'Glad70-before-LQ'!Q51*(1-$CG51)</f>
        <v>0.0409951263850296</v>
      </c>
      <c r="R51" s="62">
        <f>'Glad70-before-LQ'!R51*(1-$CG51)</f>
        <v>0.009192641057291119</v>
      </c>
      <c r="S51" s="62">
        <f>'Glad70-before-LQ'!S51*(1-$CG51)</f>
        <v>0.0308435516928758</v>
      </c>
      <c r="T51" s="62">
        <f>'Glad70-before-LQ'!T51*(1-$CG51)</f>
        <v>0.920834352146304</v>
      </c>
      <c r="U51" s="62">
        <f>'Glad70-before-LQ'!U51*(1-$CG51)</f>
        <v>2.72262447593482</v>
      </c>
      <c r="V51" s="62">
        <f>'Glad70-before-LQ'!V51*(1-$CG51)</f>
        <v>0.110710448194962</v>
      </c>
      <c r="W51" s="62">
        <f>'Glad70-before-LQ'!W51*(1-$CG51)</f>
        <v>3.22716290595187</v>
      </c>
      <c r="X51" s="64">
        <f>'Glad70-before-LQ'!X51*(1-$CG51)</f>
        <v>0.00937934449440792</v>
      </c>
      <c r="Y51" s="62">
        <f>'Glad70-before-LQ'!Y51*(1-$CG51)</f>
        <v>1.65880123689712</v>
      </c>
      <c r="Z51" s="62">
        <f>'Glad70-before-LQ'!Z51*(1-$CG51)</f>
        <v>0.6816772957260639</v>
      </c>
      <c r="AA51" s="62">
        <f>'Glad70-before-LQ'!AA51*(1-$CG51)</f>
        <v>0.531240554250457</v>
      </c>
      <c r="AB51" s="62">
        <f>'Glad70-before-LQ'!AB51*(1-$CG51)</f>
        <v>0.0142836548460585</v>
      </c>
      <c r="AC51" s="62">
        <f>'Glad70-before-LQ'!AC51*(1-$CG51)</f>
        <v>2.50892455802302</v>
      </c>
      <c r="AD51" s="62">
        <f>'Glad70-before-LQ'!AD51*(1-$CG51)</f>
        <v>0.0143589523574305</v>
      </c>
      <c r="AE51" s="62">
        <f>'Glad70-before-LQ'!AE51*(1-$CG51)</f>
        <v>0.279696992651472</v>
      </c>
      <c r="AF51" s="62">
        <f>'Glad70-before-LQ'!AF51*(1-$CG51)</f>
        <v>0.768800628463163</v>
      </c>
      <c r="AG51" s="62">
        <f>'Glad70-before-LQ'!AG51*(1-$CG51)</f>
        <v>0.946162793455024</v>
      </c>
      <c r="AH51" s="62">
        <f>'Glad70-before-LQ'!AH51*(1-$CG51)</f>
        <v>4.03653255899374</v>
      </c>
      <c r="AI51" s="62">
        <f>'Glad70-before-LQ'!AI51*(1-$CG51)</f>
        <v>2.32480999639464</v>
      </c>
      <c r="AJ51" s="62">
        <f>'Glad70-before-LQ'!AJ51*(1-$CG51)</f>
        <v>4.19763225401247</v>
      </c>
      <c r="AK51" s="62">
        <f>'Glad70-before-LQ'!AK51*(1-$CG51)</f>
        <v>8.312487686493521</v>
      </c>
      <c r="AL51" s="62">
        <f>'Glad70-before-LQ'!AL51*(1-$CG51)</f>
        <v>0.496825537285781</v>
      </c>
      <c r="AM51" s="62">
        <f>'Glad70-before-LQ'!AM51*(1-$CG51)</f>
        <v>0.6793236837983621</v>
      </c>
      <c r="AN51" s="62">
        <f>'Glad70-before-LQ'!AN51*(1-$CG51)</f>
        <v>1.86781892284256</v>
      </c>
      <c r="AO51" s="62">
        <f>'Glad70-before-LQ'!AO51*(1-$CG51)</f>
        <v>0.701886868951037</v>
      </c>
      <c r="AP51" s="62">
        <f>'Glad70-before-LQ'!AP51*(1-$CG51)</f>
        <v>0.433809249871926</v>
      </c>
      <c r="AQ51" s="62">
        <f>'Glad70-before-LQ'!AQ51*(1-$CG51)</f>
        <v>0.052588521755475</v>
      </c>
      <c r="AR51" s="62">
        <f>'Glad70-before-LQ'!AR51*(1-$CG51)</f>
        <v>0.370325485208328</v>
      </c>
      <c r="AS51" s="62">
        <f>'Glad70-before-LQ'!AS51*(1-$CG51)</f>
        <v>5.41323726401216</v>
      </c>
      <c r="AT51" s="62">
        <f>'Glad70-before-LQ'!AT51*(1-$CG51)</f>
        <v>0.139501320927924</v>
      </c>
      <c r="AU51" s="62">
        <f>'Glad70-before-LQ'!AU51*(1-$CG51)</f>
        <v>0.0282279902896706</v>
      </c>
      <c r="AV51" s="62">
        <f>'Glad70-before-LQ'!AV51*(1-$CG51)</f>
        <v>0.09161583038742641</v>
      </c>
      <c r="AW51" s="62">
        <f>'Glad70-before-LQ'!AW51*(1-$CG51)</f>
        <v>0.31312209449362</v>
      </c>
      <c r="AX51" s="62">
        <f>'Glad70-before-LQ'!AX51*(1-$CG51)</f>
        <v>3.39586389308037</v>
      </c>
      <c r="AY51" s="62">
        <f>'Glad70-before-LQ'!AY51*(1-$CG51)</f>
        <v>0.0130998038927747</v>
      </c>
      <c r="AZ51" s="62">
        <f>'Glad70-before-LQ'!AZ51*(1-$CG51)</f>
        <v>0.766939526621793</v>
      </c>
      <c r="BA51" s="62">
        <f>'Glad70-before-LQ'!BA51*(1-$CG51)</f>
        <v>0.13024963218399</v>
      </c>
      <c r="BB51" s="62">
        <f>'Glad70-before-LQ'!BB51*(1-$CG51)</f>
        <v>0.942478865809384</v>
      </c>
      <c r="BC51" s="62">
        <f>'Glad70-before-LQ'!BC51*(1-$CG51)</f>
        <v>1.90513787119559</v>
      </c>
      <c r="BD51" s="62">
        <f>'Glad70-before-LQ'!BD51*(1-$CG51)</f>
        <v>0.720618659269742</v>
      </c>
      <c r="BE51" s="62">
        <f>'Glad70-before-LQ'!BE51*(1-$CG51)</f>
        <v>7.49929327880478</v>
      </c>
      <c r="BF51" s="62">
        <f>'Glad70-before-LQ'!BF51*(1-$CG51)</f>
        <v>0.136568029999674</v>
      </c>
      <c r="BG51" s="62">
        <f>'Glad70-before-LQ'!BG51*(1-$CG51)</f>
        <v>3.74978833401574</v>
      </c>
      <c r="BH51" s="62">
        <f>'Glad70-before-LQ'!BH51*(1-$CG51)</f>
        <v>0.900245670313376</v>
      </c>
      <c r="BI51" s="62">
        <f>'Glad70-before-LQ'!BI51*(1-$CG51)</f>
        <v>2.93125647071622</v>
      </c>
      <c r="BJ51" s="62">
        <f>'Glad70-before-LQ'!BJ51*(1-$CG51)</f>
        <v>0.00426424904319205</v>
      </c>
      <c r="BK51" s="62">
        <f>'Glad70-before-LQ'!BK51*(1-$CG51)</f>
        <v>1.49882027938732</v>
      </c>
      <c r="BL51" s="62">
        <f>'Glad70-before-LQ'!BL51*(1-$CG51)</f>
        <v>7.66070126823767</v>
      </c>
      <c r="BM51" s="62">
        <f>'Glad70-before-LQ'!BM51*(1-$CG51)</f>
        <v>0.83245993115148</v>
      </c>
      <c r="BN51" s="62">
        <f>'Glad70-before-LQ'!BN51*(1-$CG51)</f>
        <v>0.189041550443086</v>
      </c>
      <c r="BO51" s="62">
        <f>'Glad70-before-LQ'!BO51*(1-$CG51)</f>
        <v>5.21003376344492</v>
      </c>
      <c r="BP51" s="62">
        <f>'Glad70-before-LQ'!BP51*(1-$CG51)</f>
        <v>1.58542788426413</v>
      </c>
      <c r="BQ51" s="62">
        <f>'Glad70-before-LQ'!BQ51*(1-$CG51)</f>
        <v>0.0700097789938634</v>
      </c>
      <c r="BR51" s="62">
        <f>'Glad70-before-LQ'!BR51*(1-$CG51)</f>
        <v>0.168470079020234</v>
      </c>
      <c r="BS51" s="62">
        <f>'Glad70-before-LQ'!BS51*(1-$CG51)</f>
        <v>0.0578389915607035</v>
      </c>
      <c r="BT51" s="62">
        <f>'Glad70-before-LQ'!BT51*(1-$CG51)</f>
        <v>2.41231341042578</v>
      </c>
      <c r="BU51" s="62">
        <f>'Glad70-before-LQ'!BU51*(1-$CG51)</f>
        <v>1.91344487243952</v>
      </c>
      <c r="BV51" s="4">
        <f>SUM(D51:BU51)</f>
        <v>93.6749275582209</v>
      </c>
      <c r="BW51" s="66">
        <f>'Glad-base'!BW51*'Households'!$B$3/'Households'!$B$7</f>
        <v>46.8451859489907</v>
      </c>
      <c r="BX51" s="66">
        <f>'Glad-base'!BX51*'Households'!$B$3/'Households'!$B$7</f>
        <v>0.371457462883625</v>
      </c>
      <c r="BY51" s="66">
        <f>'Glad-base'!BY51*'Businesses'!$B$4/'Businesses'!$C$4</f>
        <v>2.88070760747351</v>
      </c>
      <c r="BZ51" s="66">
        <f>'Glad-base'!BZ51*'Households'!$B$3/'Households'!$B$7</f>
        <v>1.55117601342945</v>
      </c>
      <c r="CA51" s="66">
        <f>'Glad-base'!CA51*'Households'!$B$3/'Households'!$B$7</f>
        <v>1.44995066480947</v>
      </c>
      <c r="CB51" s="66">
        <f>'Glad-base'!CB51*'Glad-id-output'!B49/'Glad-id-output'!E49</f>
        <v>0</v>
      </c>
      <c r="CC51" s="62">
        <f>'Exports'!D52</f>
        <v>1.5</v>
      </c>
      <c r="CD51" s="4">
        <f>SUM(BW51:CC51)</f>
        <v>54.5984776975868</v>
      </c>
      <c r="CE51" s="4">
        <f>SUM(CD51,BV51)</f>
        <v>148.273405255808</v>
      </c>
      <c r="CF51" s="67">
        <v>0.000419133890944007</v>
      </c>
      <c r="CG51" s="67">
        <f>'Glad-id-output'!I49</f>
        <v>0.2</v>
      </c>
    </row>
    <row r="52" ht="19" customHeight="1">
      <c r="A52" t="s" s="58">
        <v>1</v>
      </c>
      <c r="B52" s="59">
        <v>48</v>
      </c>
      <c r="C52" t="s" s="135">
        <v>49</v>
      </c>
      <c r="D52" s="61">
        <f>'Glad70-before-LQ'!D52*(1-$CG52)</f>
        <v>0.000161491747978871</v>
      </c>
      <c r="E52" s="62">
        <f>'Glad70-before-LQ'!E52*(1-$CG52)</f>
        <v>0.000130129595810355</v>
      </c>
      <c r="F52" s="62">
        <f>'Glad70-before-LQ'!F52*(1-$CG52)</f>
        <v>5.282576684355e-07</v>
      </c>
      <c r="G52" s="62">
        <f>'Glad70-before-LQ'!G52*(1-$CG52)</f>
        <v>6.88261121472152e-06</v>
      </c>
      <c r="H52" s="62">
        <f>'Glad70-before-LQ'!H52*(1-$CG52)</f>
        <v>9.48204969609631e-06</v>
      </c>
      <c r="I52" s="62">
        <f>'Glad70-before-LQ'!I52*(1-$CG52)</f>
        <v>0.000108178903858572</v>
      </c>
      <c r="J52" s="62">
        <f>'Glad70-before-LQ'!J52*(1-$CG52)</f>
        <v>0.00328833800672081</v>
      </c>
      <c r="K52" s="136">
        <f>'Glad70-before-LQ'!K52*(1-$CG52)</f>
        <v>0.000363831721918862</v>
      </c>
      <c r="L52" s="62">
        <f>'Glad70-before-LQ'!L52*(1-$CG52)</f>
        <v>7.58984771482491e-05</v>
      </c>
      <c r="M52" s="62">
        <f>'Glad70-before-LQ'!M52*(1-$CG52)</f>
        <v>3.43703080330775e-05</v>
      </c>
      <c r="N52" s="62">
        <f>'Glad70-before-LQ'!N52*(1-$CG52)</f>
        <v>2.61061462267572e-05</v>
      </c>
      <c r="O52" s="62">
        <f>'Glad70-before-LQ'!O52*(1-$CG52)</f>
        <v>2.87840027176988e-05</v>
      </c>
      <c r="P52" s="62">
        <f>'Glad70-before-LQ'!P52*(1-$CG52)</f>
        <v>2.96568378986723e-06</v>
      </c>
      <c r="Q52" s="62">
        <f>'Glad70-before-LQ'!Q52*(1-$CG52)</f>
        <v>1.1402427667414e-06</v>
      </c>
      <c r="R52" s="62">
        <f>'Glad70-before-LQ'!R52*(1-$CG52)</f>
        <v>4.53746509411662e-06</v>
      </c>
      <c r="S52" s="62">
        <f>'Glad70-before-LQ'!S52*(1-$CG52)</f>
        <v>4.78332003239889e-06</v>
      </c>
      <c r="T52" s="62">
        <f>'Glad70-before-LQ'!T52*(1-$CG52)</f>
        <v>0.000115518641116348</v>
      </c>
      <c r="U52" s="62">
        <f>'Glad70-before-LQ'!U52*(1-$CG52)</f>
        <v>0.000475245959421917</v>
      </c>
      <c r="V52" s="62">
        <f>'Glad70-before-LQ'!V52*(1-$CG52)</f>
        <v>2.99250186935901e-05</v>
      </c>
      <c r="W52" s="62">
        <f>'Glad70-before-LQ'!W52*(1-$CG52)</f>
        <v>0.000818424567505177</v>
      </c>
      <c r="X52" s="64">
        <f>'Glad70-before-LQ'!X52*(1-$CG52)</f>
        <v>0.000264703685189963</v>
      </c>
      <c r="Y52" s="62">
        <f>'Glad70-before-LQ'!Y52*(1-$CG52)</f>
        <v>0.000395210018806185</v>
      </c>
      <c r="Z52" s="62">
        <f>'Glad70-before-LQ'!Z52*(1-$CG52)</f>
        <v>0.000115698846438094</v>
      </c>
      <c r="AA52" s="62">
        <f>'Glad70-before-LQ'!AA52*(1-$CG52)</f>
        <v>0.000155826859826739</v>
      </c>
      <c r="AB52" s="62">
        <f>'Glad70-before-LQ'!AB52*(1-$CG52)</f>
        <v>9.271541085920689e-06</v>
      </c>
      <c r="AC52" s="62">
        <f>'Glad70-before-LQ'!AC52*(1-$CG52)</f>
        <v>0.000172296281231788</v>
      </c>
      <c r="AD52" s="62">
        <f>'Glad70-before-LQ'!AD52*(1-$CG52)</f>
        <v>1.37509515109244e-06</v>
      </c>
      <c r="AE52" s="62">
        <f>'Glad70-before-LQ'!AE52*(1-$CG52)</f>
        <v>7.270433102808231e-05</v>
      </c>
      <c r="AF52" s="62">
        <f>'Glad70-before-LQ'!AF52*(1-$CG52)</f>
        <v>1.05372392624207e-06</v>
      </c>
      <c r="AG52" s="62">
        <f>'Glad70-before-LQ'!AG52*(1-$CG52)</f>
        <v>0.000124709409106429</v>
      </c>
      <c r="AH52" s="62">
        <f>'Glad70-before-LQ'!AH52*(1-$CG52)</f>
        <v>0.000559356338759925</v>
      </c>
      <c r="AI52" s="62">
        <f>'Glad70-before-LQ'!AI52*(1-$CG52)</f>
        <v>0.000612728617951797</v>
      </c>
      <c r="AJ52" s="62">
        <f>'Glad70-before-LQ'!AJ52*(1-$CG52)</f>
        <v>0.00024481591666011</v>
      </c>
      <c r="AK52" s="62">
        <f>'Glad70-before-LQ'!AK52*(1-$CG52)</f>
        <v>0.000185879494236204</v>
      </c>
      <c r="AL52" s="62">
        <f>'Glad70-before-LQ'!AL52*(1-$CG52)</f>
        <v>3.81670784605155e-05</v>
      </c>
      <c r="AM52" s="62">
        <f>'Glad70-before-LQ'!AM52*(1-$CG52)</f>
        <v>6.83390288873048e-05</v>
      </c>
      <c r="AN52" s="62">
        <f>'Glad70-before-LQ'!AN52*(1-$CG52)</f>
        <v>0.000290022183239712</v>
      </c>
      <c r="AO52" s="62">
        <f>'Glad70-before-LQ'!AO52*(1-$CG52)</f>
        <v>0.000207945768926092</v>
      </c>
      <c r="AP52" s="62">
        <f>'Glad70-before-LQ'!AP52*(1-$CG52)</f>
        <v>0.000150791271648808</v>
      </c>
      <c r="AQ52" s="62">
        <f>'Glad70-before-LQ'!AQ52*(1-$CG52)</f>
        <v>9.12517554206502e-06</v>
      </c>
      <c r="AR52" s="62">
        <f>'Glad70-before-LQ'!AR52*(1-$CG52)</f>
        <v>3.0726731950344e-05</v>
      </c>
      <c r="AS52" s="62">
        <f>'Glad70-before-LQ'!AS52*(1-$CG52)</f>
        <v>0.000105254919785895</v>
      </c>
      <c r="AT52" s="62">
        <f>'Glad70-before-LQ'!AT52*(1-$CG52)</f>
        <v>7.49491263551147e-06</v>
      </c>
      <c r="AU52" s="62">
        <f>'Glad70-before-LQ'!AU52*(1-$CG52)</f>
        <v>7.04958116306893e-07</v>
      </c>
      <c r="AV52" s="62">
        <f>'Glad70-before-LQ'!AV52*(1-$CG52)</f>
        <v>0</v>
      </c>
      <c r="AW52" s="62">
        <f>'Glad70-before-LQ'!AW52*(1-$CG52)</f>
        <v>3.49400514717418e-05</v>
      </c>
      <c r="AX52" s="62">
        <f>'Glad70-before-LQ'!AX52*(1-$CG52)</f>
        <v>6.83654726237714e-05</v>
      </c>
      <c r="AY52" s="62">
        <f>'Glad70-before-LQ'!AY52*(1-$CG52)</f>
        <v>1.84363359921566e-06</v>
      </c>
      <c r="AZ52" s="62">
        <f>'Glad70-before-LQ'!AZ52*(1-$CG52)</f>
        <v>0.000584243203446669</v>
      </c>
      <c r="BA52" s="62">
        <f>'Glad70-before-LQ'!BA52*(1-$CG52)</f>
        <v>0.000316280464770556</v>
      </c>
      <c r="BB52" s="62">
        <f>'Glad70-before-LQ'!BB52*(1-$CG52)</f>
        <v>9.80437812856821e-05</v>
      </c>
      <c r="BC52" s="62">
        <f>'Glad70-before-LQ'!BC52*(1-$CG52)</f>
        <v>0.000407415376263467</v>
      </c>
      <c r="BD52" s="62">
        <f>'Glad70-before-LQ'!BD52*(1-$CG52)</f>
        <v>0.000228036927472276</v>
      </c>
      <c r="BE52" s="62">
        <f>'Glad70-before-LQ'!BE52*(1-$CG52)</f>
        <v>0.0572237140274911</v>
      </c>
      <c r="BF52" s="62">
        <f>'Glad70-before-LQ'!BF52*(1-$CG52)</f>
        <v>9.436055895040201e-05</v>
      </c>
      <c r="BG52" s="62">
        <f>'Glad70-before-LQ'!BG52*(1-$CG52)</f>
        <v>0.00551487204229204</v>
      </c>
      <c r="BH52" s="62">
        <f>'Glad70-before-LQ'!BH52*(1-$CG52)</f>
        <v>0.000227270595056039</v>
      </c>
      <c r="BI52" s="62">
        <f>'Glad70-before-LQ'!BI52*(1-$CG52)</f>
        <v>0.0191928661078922</v>
      </c>
      <c r="BJ52" s="62">
        <f>'Glad70-before-LQ'!BJ52*(1-$CG52)</f>
        <v>2.77762799121611e-06</v>
      </c>
      <c r="BK52" s="62">
        <f>'Glad70-before-LQ'!BK52*(1-$CG52)</f>
        <v>0.0105499078225288</v>
      </c>
      <c r="BL52" s="62">
        <f>'Glad70-before-LQ'!BL52*(1-$CG52)</f>
        <v>0.0476365356440341</v>
      </c>
      <c r="BM52" s="62">
        <f>'Glad70-before-LQ'!BM52*(1-$CG52)</f>
        <v>0.00509707147805925</v>
      </c>
      <c r="BN52" s="62">
        <f>'Glad70-before-LQ'!BN52*(1-$CG52)</f>
        <v>0.00143795195470779</v>
      </c>
      <c r="BO52" s="62">
        <f>'Glad70-before-LQ'!BO52*(1-$CG52)</f>
        <v>0.000417112506728171</v>
      </c>
      <c r="BP52" s="62">
        <f>'Glad70-before-LQ'!BP52*(1-$CG52)</f>
        <v>0.000195538223916666</v>
      </c>
      <c r="BQ52" s="62">
        <f>'Glad70-before-LQ'!BQ52*(1-$CG52)</f>
        <v>5.48157359817397e-06</v>
      </c>
      <c r="BR52" s="62">
        <f>'Glad70-before-LQ'!BR52*(1-$CG52)</f>
        <v>1.50647325111768e-05</v>
      </c>
      <c r="BS52" s="62">
        <f>'Glad70-before-LQ'!BS52*(1-$CG52)</f>
        <v>0.0011568550295711</v>
      </c>
      <c r="BT52" s="62">
        <f>'Glad70-before-LQ'!BT52*(1-$CG52)</f>
        <v>0.000904941551836979</v>
      </c>
      <c r="BU52" s="62">
        <f>'Glad70-before-LQ'!BU52*(1-$CG52)</f>
        <v>0.000133385169335834</v>
      </c>
      <c r="BV52" s="4">
        <f>SUM(D52:BU52)</f>
        <v>0.161055640473438</v>
      </c>
      <c r="BW52" s="66">
        <f>'Glad-base'!BW52*'Households'!$B$3/'Households'!$B$7</f>
        <v>1.39123316168898</v>
      </c>
      <c r="BX52" s="66">
        <f>'Glad-base'!BX52*'Households'!$B$3/'Households'!$B$7</f>
        <v>3.49599577754892</v>
      </c>
      <c r="BY52" s="66">
        <f>'Glad-base'!BY52*'Businesses'!$B$4/'Businesses'!$C$4</f>
        <v>0.0173770950563505</v>
      </c>
      <c r="BZ52" s="66">
        <f>'Glad-base'!BZ52*'Households'!$B$3/'Households'!$B$7</f>
        <v>0.000854742605561277</v>
      </c>
      <c r="CA52" s="66">
        <f>'Glad-base'!CA52*'Households'!$B$3/'Households'!$B$7</f>
        <v>0.00731949858908342</v>
      </c>
      <c r="CB52" s="66">
        <f>'Glad-base'!CB52*'Glad-id-output'!B50/'Glad-id-output'!E50</f>
        <v>0</v>
      </c>
      <c r="CC52" s="62">
        <f>'Exports'!D53</f>
        <v>1</v>
      </c>
      <c r="CD52" s="4">
        <f>SUM(BW52:CC52)</f>
        <v>5.9127802754889</v>
      </c>
      <c r="CE52" s="4">
        <f>SUM(CD52,BV52)</f>
        <v>6.07383591596234</v>
      </c>
      <c r="CF52" s="67">
        <v>0.00220493844473344</v>
      </c>
      <c r="CG52" s="67">
        <f>'Glad-id-output'!I50</f>
        <v>0.356816651688522</v>
      </c>
    </row>
    <row r="53" ht="19" customHeight="1">
      <c r="A53" t="s" s="58">
        <v>1</v>
      </c>
      <c r="B53" s="59">
        <v>49</v>
      </c>
      <c r="C53" t="s" s="135">
        <v>50</v>
      </c>
      <c r="D53" s="61">
        <f>'Glad70-before-LQ'!D53*(1-$CG53)</f>
        <v>2.59953846287209</v>
      </c>
      <c r="E53" s="62">
        <f>'Glad70-before-LQ'!E53*(1-$CG53)</f>
        <v>0.0975735725143278</v>
      </c>
      <c r="F53" s="62">
        <f>'Glad70-before-LQ'!F53*(1-$CG53)</f>
        <v>0.00163080780806777</v>
      </c>
      <c r="G53" s="62">
        <f>'Glad70-before-LQ'!G53*(1-$CG53)</f>
        <v>0.092580223325676</v>
      </c>
      <c r="H53" s="62">
        <f>'Glad70-before-LQ'!H53*(1-$CG53)</f>
        <v>0.0834968584712016</v>
      </c>
      <c r="I53" s="62">
        <f>'Glad70-before-LQ'!I53*(1-$CG53)</f>
        <v>1.13162481203256</v>
      </c>
      <c r="J53" s="62">
        <f>'Glad70-before-LQ'!J53*(1-$CG53)</f>
        <v>101.310874572971</v>
      </c>
      <c r="K53" s="136">
        <f>'Glad70-before-LQ'!K53*(1-$CG53)</f>
        <v>1.2811948083136</v>
      </c>
      <c r="L53" s="62">
        <f>'Glad70-before-LQ'!L53*(1-$CG53)</f>
        <v>0.85285594393794</v>
      </c>
      <c r="M53" s="62">
        <f>'Glad70-before-LQ'!M53*(1-$CG53)</f>
        <v>0.751181706920466</v>
      </c>
      <c r="N53" s="62">
        <f>'Glad70-before-LQ'!N53*(1-$CG53)</f>
        <v>0.133570824859681</v>
      </c>
      <c r="O53" s="62">
        <f>'Glad70-before-LQ'!O53*(1-$CG53)</f>
        <v>0.236015069767297</v>
      </c>
      <c r="P53" s="62">
        <f>'Glad70-before-LQ'!P53*(1-$CG53)</f>
        <v>0.0146700406928132</v>
      </c>
      <c r="Q53" s="62">
        <f>'Glad70-before-LQ'!Q53*(1-$CG53)</f>
        <v>0.0123994341136304</v>
      </c>
      <c r="R53" s="62">
        <f>'Glad70-before-LQ'!R53*(1-$CG53)</f>
        <v>0.00293678378972015</v>
      </c>
      <c r="S53" s="62">
        <f>'Glad70-before-LQ'!S53*(1-$CG53)</f>
        <v>0.0111150317840719</v>
      </c>
      <c r="T53" s="62">
        <f>'Glad70-before-LQ'!T53*(1-$CG53)</f>
        <v>0.0372462169352005</v>
      </c>
      <c r="U53" s="62">
        <f>'Glad70-before-LQ'!U53*(1-$CG53)</f>
        <v>2.14715752719874</v>
      </c>
      <c r="V53" s="62">
        <f>'Glad70-before-LQ'!V53*(1-$CG53)</f>
        <v>0.0245444556917138</v>
      </c>
      <c r="W53" s="62">
        <f>'Glad70-before-LQ'!W53*(1-$CG53)</f>
        <v>0.980797616923908</v>
      </c>
      <c r="X53" s="64">
        <f>'Glad70-before-LQ'!X53*(1-$CG53)</f>
        <v>0.748753697038428</v>
      </c>
      <c r="Y53" s="62">
        <f>'Glad70-before-LQ'!Y53*(1-$CG53)</f>
        <v>0.572083207031716</v>
      </c>
      <c r="Z53" s="62">
        <f>'Glad70-before-LQ'!Z53*(1-$CG53)</f>
        <v>0.454468029394292</v>
      </c>
      <c r="AA53" s="62">
        <f>'Glad70-before-LQ'!AA53*(1-$CG53)</f>
        <v>0.241672611828159</v>
      </c>
      <c r="AB53" s="62">
        <f>'Glad70-before-LQ'!AB53*(1-$CG53)</f>
        <v>0.0065934965863617</v>
      </c>
      <c r="AC53" s="62">
        <f>'Glad70-before-LQ'!AC53*(1-$CG53)</f>
        <v>4.8</v>
      </c>
      <c r="AD53" s="62">
        <f>'Glad70-before-LQ'!AD53*(1-$CG53)</f>
        <v>0.0636808839517476</v>
      </c>
      <c r="AE53" s="62">
        <f>'Glad70-before-LQ'!AE53*(1-$CG53)</f>
        <v>3.50117327444495</v>
      </c>
      <c r="AF53" s="62">
        <f>'Glad70-before-LQ'!AF53*(1-$CG53)</f>
        <v>0.302753927597278</v>
      </c>
      <c r="AG53" s="62">
        <f>'Glad70-before-LQ'!AG53*(1-$CG53)</f>
        <v>1.15181826421426</v>
      </c>
      <c r="AH53" s="62">
        <f>'Glad70-before-LQ'!AH53*(1-$CG53)</f>
        <v>4.03942890883486</v>
      </c>
      <c r="AI53" s="62">
        <f>'Glad70-before-LQ'!AI53*(1-$CG53)</f>
        <v>3.77857643660191</v>
      </c>
      <c r="AJ53" s="62">
        <f>'Glad70-before-LQ'!AJ53*(1-$CG53)</f>
        <v>2.94348826381184</v>
      </c>
      <c r="AK53" s="62">
        <f>'Glad70-before-LQ'!AK53*(1-$CG53)</f>
        <v>3.29657269701983</v>
      </c>
      <c r="AL53" s="62">
        <f>'Glad70-before-LQ'!AL53*(1-$CG53)</f>
        <v>1.38321557279842</v>
      </c>
      <c r="AM53" s="62">
        <f>'Glad70-before-LQ'!AM53*(1-$CG53)</f>
        <v>1.71336341656348</v>
      </c>
      <c r="AN53" s="62">
        <f>'Glad70-before-LQ'!AN53*(1-$CG53)</f>
        <v>1.47585602837482</v>
      </c>
      <c r="AO53" s="62">
        <f>'Glad70-before-LQ'!AO53*(1-$CG53)</f>
        <v>2.67118160463529</v>
      </c>
      <c r="AP53" s="62">
        <f>'Glad70-before-LQ'!AP53*(1-$CG53)</f>
        <v>3.79096303187368</v>
      </c>
      <c r="AQ53" s="62">
        <f>'Glad70-before-LQ'!AQ53*(1-$CG53)</f>
        <v>0.082037291485275</v>
      </c>
      <c r="AR53" s="62">
        <f>'Glad70-before-LQ'!AR53*(1-$CG53)</f>
        <v>0.0734785543445502</v>
      </c>
      <c r="AS53" s="62">
        <f>'Glad70-before-LQ'!AS53*(1-$CG53)</f>
        <v>14.8834927891954</v>
      </c>
      <c r="AT53" s="62">
        <f>'Glad70-before-LQ'!AT53*(1-$CG53)</f>
        <v>0.0881004289021968</v>
      </c>
      <c r="AU53" s="62">
        <f>'Glad70-before-LQ'!AU53*(1-$CG53)</f>
        <v>0.0271201624549982</v>
      </c>
      <c r="AV53" s="62">
        <f>'Glad70-before-LQ'!AV53*(1-$CG53)</f>
        <v>0.0453739195329245</v>
      </c>
      <c r="AW53" s="62">
        <f>'Glad70-before-LQ'!AW53*(1-$CG53)</f>
        <v>0.00459765408162659</v>
      </c>
      <c r="AX53" s="62">
        <f>'Glad70-before-LQ'!AX53*(1-$CG53)</f>
        <v>0.226463548696374</v>
      </c>
      <c r="AY53" s="62">
        <f>'Glad70-before-LQ'!AY53*(1-$CG53)</f>
        <v>2.85760022437454e-05</v>
      </c>
      <c r="AZ53" s="62">
        <f>'Glad70-before-LQ'!AZ53*(1-$CG53)</f>
        <v>4.29631208788458</v>
      </c>
      <c r="BA53" s="62">
        <f>'Glad70-before-LQ'!BA53*(1-$CG53)</f>
        <v>2.07871172338283</v>
      </c>
      <c r="BB53" s="62">
        <f>'Glad70-before-LQ'!BB53*(1-$CG53)</f>
        <v>0.90112203347511</v>
      </c>
      <c r="BC53" s="62">
        <f>'Glad70-before-LQ'!BC53*(1-$CG53)</f>
        <v>3.84702116277541</v>
      </c>
      <c r="BD53" s="62">
        <f>'Glad70-before-LQ'!BD53*(1-$CG53)</f>
        <v>38.9139720462371</v>
      </c>
      <c r="BE53" s="62">
        <f>'Glad70-before-LQ'!BE53*(1-$CG53)</f>
        <v>13.5115677907936</v>
      </c>
      <c r="BF53" s="62">
        <f>'Glad70-before-LQ'!BF53*(1-$CG53)</f>
        <v>0.0244363045307988</v>
      </c>
      <c r="BG53" s="62">
        <f>'Glad70-before-LQ'!BG53*(1-$CG53)</f>
        <v>2.97041473398737</v>
      </c>
      <c r="BH53" s="62">
        <f>'Glad70-before-LQ'!BH53*(1-$CG53)</f>
        <v>0.618403437615288</v>
      </c>
      <c r="BI53" s="62">
        <f>'Glad70-before-LQ'!BI53*(1-$CG53)</f>
        <v>3.79202092999094</v>
      </c>
      <c r="BJ53" s="62">
        <f>'Glad70-before-LQ'!BJ53*(1-$CG53)</f>
        <v>0.0104537119362396</v>
      </c>
      <c r="BK53" s="62">
        <f>'Glad70-before-LQ'!BK53*(1-$CG53)</f>
        <v>0.8931420108645181</v>
      </c>
      <c r="BL53" s="62">
        <f>'Glad70-before-LQ'!BL53*(1-$CG53)</f>
        <v>6.28304883197526</v>
      </c>
      <c r="BM53" s="62">
        <f>'Glad70-before-LQ'!BM53*(1-$CG53)</f>
        <v>0.538469479736488</v>
      </c>
      <c r="BN53" s="62">
        <f>'Glad70-before-LQ'!BN53*(1-$CG53)</f>
        <v>0.114658169665525</v>
      </c>
      <c r="BO53" s="62">
        <f>'Glad70-before-LQ'!BO53*(1-$CG53)</f>
        <v>6.62506055739384</v>
      </c>
      <c r="BP53" s="62">
        <f>'Glad70-before-LQ'!BP53*(1-$CG53)</f>
        <v>0.607643254505028</v>
      </c>
      <c r="BQ53" s="62">
        <f>'Glad70-before-LQ'!BQ53*(1-$CG53)</f>
        <v>0.0117003191391347</v>
      </c>
      <c r="BR53" s="62">
        <f>'Glad70-before-LQ'!BR53*(1-$CG53)</f>
        <v>0.0630809235048804</v>
      </c>
      <c r="BS53" s="62">
        <f>'Glad70-before-LQ'!BS53*(1-$CG53)</f>
        <v>0.0164691962379944</v>
      </c>
      <c r="BT53" s="62">
        <f>'Glad70-before-LQ'!BT53*(1-$CG53)</f>
        <v>0.5294565976044771</v>
      </c>
      <c r="BU53" s="62">
        <f>'Glad70-before-LQ'!BU53*(1-$CG53)</f>
        <v>0.776811675607758</v>
      </c>
      <c r="BV53" s="4">
        <f>SUM(D53:BU53)</f>
        <v>251.593318027065</v>
      </c>
      <c r="BW53" s="66">
        <f>'Glad-base'!BW53*'Households'!$B$3/'Households'!$B$7</f>
        <v>115.572545390206</v>
      </c>
      <c r="BX53" s="66">
        <f>'Glad-base'!BX53*'Households'!$B$3/'Households'!$B$7</f>
        <v>0.269133159485067</v>
      </c>
      <c r="BY53" s="66">
        <f>'Glad-base'!BY53*'Businesses'!$B$4/'Businesses'!$C$4</f>
        <v>3.41346165497553</v>
      </c>
      <c r="BZ53" s="66">
        <f>'Glad-base'!BZ53*'Households'!$B$3/'Households'!$B$7</f>
        <v>0.0586840657569516</v>
      </c>
      <c r="CA53" s="66">
        <f>'Glad-base'!CA53*'Households'!$B$3/'Households'!$B$7</f>
        <v>1.4977950538208</v>
      </c>
      <c r="CB53" s="66">
        <f>'Glad-base'!CB53*'Glad-id-output'!B51/'Glad-id-output'!E51</f>
        <v>0</v>
      </c>
      <c r="CC53" s="62">
        <f>'Exports'!D54</f>
        <v>7.6</v>
      </c>
      <c r="CD53" s="4">
        <f>SUM(BW53:CC53)</f>
        <v>128.411619324244</v>
      </c>
      <c r="CE53" s="4">
        <f>SUM(CD53,BV53)</f>
        <v>380.004937351309</v>
      </c>
      <c r="CF53" s="67">
        <v>0.000861659865520346</v>
      </c>
      <c r="CG53" s="67">
        <f>'Glad-id-output'!I51</f>
        <v>0.4</v>
      </c>
    </row>
    <row r="54" ht="19" customHeight="1">
      <c r="A54" t="s" s="58">
        <v>1</v>
      </c>
      <c r="B54" s="59">
        <v>50</v>
      </c>
      <c r="C54" t="s" s="135">
        <v>51</v>
      </c>
      <c r="D54" s="61">
        <f>'Glad70-before-LQ'!D54*(1-$CG54)</f>
        <v>0.176233121645738</v>
      </c>
      <c r="E54" s="62">
        <f>'Glad70-before-LQ'!E54*(1-$CG54)</f>
        <v>0.0166027104705774</v>
      </c>
      <c r="F54" s="62">
        <f>'Glad70-before-LQ'!F54*(1-$CG54)</f>
        <v>0.000200237179495831</v>
      </c>
      <c r="G54" s="62">
        <f>'Glad70-before-LQ'!G54*(1-$CG54)</f>
        <v>0.0144088784871984</v>
      </c>
      <c r="H54" s="62">
        <f>'Glad70-before-LQ'!H54*(1-$CG54)</f>
        <v>0.00734487342726702</v>
      </c>
      <c r="I54" s="62">
        <f>'Glad70-before-LQ'!I54*(1-$CG54)</f>
        <v>0.0486676875689401</v>
      </c>
      <c r="J54" s="62">
        <f>'Glad70-before-LQ'!J54*(1-$CG54)</f>
        <v>3.34320955250506</v>
      </c>
      <c r="K54" s="136">
        <f>'Glad70-before-LQ'!K54*(1-$CG54)</f>
        <v>0.114847625426714</v>
      </c>
      <c r="L54" s="62">
        <f>'Glad70-before-LQ'!L54*(1-$CG54)</f>
        <v>0.109835780211204</v>
      </c>
      <c r="M54" s="62">
        <f>'Glad70-before-LQ'!M54*(1-$CG54)</f>
        <v>0.0459286942616285</v>
      </c>
      <c r="N54" s="62">
        <f>'Glad70-before-LQ'!N54*(1-$CG54)</f>
        <v>0.0203481846776041</v>
      </c>
      <c r="O54" s="62">
        <f>'Glad70-before-LQ'!O54*(1-$CG54)</f>
        <v>0.00653723648056176</v>
      </c>
      <c r="P54" s="62">
        <f>'Glad70-before-LQ'!P54*(1-$CG54)</f>
        <v>0.0073146108426156</v>
      </c>
      <c r="Q54" s="62">
        <f>'Glad70-before-LQ'!Q54*(1-$CG54)</f>
        <v>0.00710817897155784</v>
      </c>
      <c r="R54" s="62">
        <f>'Glad70-before-LQ'!R54*(1-$CG54)</f>
        <v>0.000751888061584908</v>
      </c>
      <c r="S54" s="62">
        <f>'Glad70-before-LQ'!S54*(1-$CG54)</f>
        <v>0.00194809118518754</v>
      </c>
      <c r="T54" s="62">
        <f>'Glad70-before-LQ'!T54*(1-$CG54)</f>
        <v>0.0147332748800242</v>
      </c>
      <c r="U54" s="62">
        <f>'Glad70-before-LQ'!U54*(1-$CG54)</f>
        <v>0.253431498960029</v>
      </c>
      <c r="V54" s="62">
        <f>'Glad70-before-LQ'!V54*(1-$CG54)</f>
        <v>0.0074429711867085</v>
      </c>
      <c r="W54" s="62">
        <f>'Glad70-before-LQ'!W54*(1-$CG54)</f>
        <v>0.215552846523232</v>
      </c>
      <c r="X54" s="64">
        <f>'Glad70-before-LQ'!X54*(1-$CG54)</f>
        <v>0.0055939946167037</v>
      </c>
      <c r="Y54" s="62">
        <f>'Glad70-before-LQ'!Y54*(1-$CG54)</f>
        <v>0.179490533969719</v>
      </c>
      <c r="Z54" s="62">
        <f>'Glad70-before-LQ'!Z54*(1-$CG54)</f>
        <v>0.0291407371098223</v>
      </c>
      <c r="AA54" s="62">
        <f>'Glad70-before-LQ'!AA54*(1-$CG54)</f>
        <v>0.07667258702282161</v>
      </c>
      <c r="AB54" s="62">
        <f>'Glad70-before-LQ'!AB54*(1-$CG54)</f>
        <v>0.00314573021646827</v>
      </c>
      <c r="AC54" s="62">
        <f>'Glad70-before-LQ'!AC54*(1-$CG54)</f>
        <v>0.299893571798699</v>
      </c>
      <c r="AD54" s="62">
        <f>'Glad70-before-LQ'!AD54*(1-$CG54)</f>
        <v>0.0006180236267455381</v>
      </c>
      <c r="AE54" s="62">
        <f>'Glad70-before-LQ'!AE54*(1-$CG54)</f>
        <v>0.045159463946243</v>
      </c>
      <c r="AF54" s="62">
        <f>'Glad70-before-LQ'!AF54*(1-$CG54)</f>
        <v>0.0850510908594138</v>
      </c>
      <c r="AG54" s="62">
        <f>'Glad70-before-LQ'!AG54*(1-$CG54)</f>
        <v>0.128662925941375</v>
      </c>
      <c r="AH54" s="62">
        <f>'Glad70-before-LQ'!AH54*(1-$CG54)</f>
        <v>0.6192464402533741</v>
      </c>
      <c r="AI54" s="62">
        <f>'Glad70-before-LQ'!AI54*(1-$CG54)</f>
        <v>0.973140205995372</v>
      </c>
      <c r="AJ54" s="62">
        <f>'Glad70-before-LQ'!AJ54*(1-$CG54)</f>
        <v>0.409547576666693</v>
      </c>
      <c r="AK54" s="62">
        <f>'Glad70-before-LQ'!AK54*(1-$CG54)</f>
        <v>0.671410475773998</v>
      </c>
      <c r="AL54" s="62">
        <f>'Glad70-before-LQ'!AL54*(1-$CG54)</f>
        <v>0.0853541644256748</v>
      </c>
      <c r="AM54" s="62">
        <f>'Glad70-before-LQ'!AM54*(1-$CG54)</f>
        <v>0.403889123257431</v>
      </c>
      <c r="AN54" s="62">
        <f>'Glad70-before-LQ'!AN54*(1-$CG54)</f>
        <v>0.370240322972995</v>
      </c>
      <c r="AO54" s="62">
        <f>'Glad70-before-LQ'!AO54*(1-$CG54)</f>
        <v>0.24137741588727</v>
      </c>
      <c r="AP54" s="62">
        <f>'Glad70-before-LQ'!AP54*(1-$CG54)</f>
        <v>0.133792933265234</v>
      </c>
      <c r="AQ54" s="62">
        <f>'Glad70-before-LQ'!AQ54*(1-$CG54)</f>
        <v>0.0234353765317663</v>
      </c>
      <c r="AR54" s="62">
        <f>'Glad70-before-LQ'!AR54*(1-$CG54)</f>
        <v>0.142442882830911</v>
      </c>
      <c r="AS54" s="62">
        <f>'Glad70-before-LQ'!AS54*(1-$CG54)</f>
        <v>0.333124569687175</v>
      </c>
      <c r="AT54" s="62">
        <f>'Glad70-before-LQ'!AT54*(1-$CG54)</f>
        <v>0.00385173468556084</v>
      </c>
      <c r="AU54" s="62">
        <f>'Glad70-before-LQ'!AU54*(1-$CG54)</f>
        <v>0.00489450010241174</v>
      </c>
      <c r="AV54" s="62">
        <f>'Glad70-before-LQ'!AV54*(1-$CG54)</f>
        <v>0.00150603163538859</v>
      </c>
      <c r="AW54" s="62">
        <f>'Glad70-before-LQ'!AW54*(1-$CG54)</f>
        <v>0.000504043637763394</v>
      </c>
      <c r="AX54" s="62">
        <f>'Glad70-before-LQ'!AX54*(1-$CG54)</f>
        <v>0.0157156851039579</v>
      </c>
      <c r="AY54" s="62">
        <f>'Glad70-before-LQ'!AY54*(1-$CG54)</f>
        <v>0.00134571803158971</v>
      </c>
      <c r="AZ54" s="62">
        <f>'Glad70-before-LQ'!AZ54*(1-$CG54)</f>
        <v>0.611475010681614</v>
      </c>
      <c r="BA54" s="62">
        <f>'Glad70-before-LQ'!BA54*(1-$CG54)</f>
        <v>0.0783394370397672</v>
      </c>
      <c r="BB54" s="62">
        <f>'Glad70-before-LQ'!BB54*(1-$CG54)</f>
        <v>0.07491805582453021</v>
      </c>
      <c r="BC54" s="62">
        <f>'Glad70-before-LQ'!BC54*(1-$CG54)</f>
        <v>0.60311290861857</v>
      </c>
      <c r="BD54" s="62">
        <f>'Glad70-before-LQ'!BD54*(1-$CG54)</f>
        <v>3.28132621072599</v>
      </c>
      <c r="BE54" s="62">
        <f>'Glad70-before-LQ'!BE54*(1-$CG54)</f>
        <v>1.60284381230818</v>
      </c>
      <c r="BF54" s="62">
        <f>'Glad70-before-LQ'!BF54*(1-$CG54)</f>
        <v>0.0085153538591103</v>
      </c>
      <c r="BG54" s="62">
        <f>'Glad70-before-LQ'!BG54*(1-$CG54)</f>
        <v>0.454027452960949</v>
      </c>
      <c r="BH54" s="62">
        <f>'Glad70-before-LQ'!BH54*(1-$CG54)</f>
        <v>0.156746085384136</v>
      </c>
      <c r="BI54" s="62">
        <f>'Glad70-before-LQ'!BI54*(1-$CG54)</f>
        <v>0.64611206435406</v>
      </c>
      <c r="BJ54" s="62">
        <f>'Glad70-before-LQ'!BJ54*(1-$CG54)</f>
        <v>0.000164487431444439</v>
      </c>
      <c r="BK54" s="62">
        <f>'Glad70-before-LQ'!BK54*(1-$CG54)</f>
        <v>0.119160715541378</v>
      </c>
      <c r="BL54" s="62">
        <f>'Glad70-before-LQ'!BL54*(1-$CG54)</f>
        <v>0.39002954130119</v>
      </c>
      <c r="BM54" s="62">
        <f>'Glad70-before-LQ'!BM54*(1-$CG54)</f>
        <v>0.0210265139272302</v>
      </c>
      <c r="BN54" s="62">
        <f>'Glad70-before-LQ'!BN54*(1-$CG54)</f>
        <v>0.0131373666311264</v>
      </c>
      <c r="BO54" s="62">
        <f>'Glad70-before-LQ'!BO54*(1-$CG54)</f>
        <v>0.77287150439466</v>
      </c>
      <c r="BP54" s="62">
        <f>'Glad70-before-LQ'!BP54*(1-$CG54)</f>
        <v>0.195726048225889</v>
      </c>
      <c r="BQ54" s="62">
        <f>'Glad70-before-LQ'!BQ54*(1-$CG54)</f>
        <v>0.00408260467047023</v>
      </c>
      <c r="BR54" s="62">
        <f>'Glad70-before-LQ'!BR54*(1-$CG54)</f>
        <v>0.018145388953461</v>
      </c>
      <c r="BS54" s="62">
        <f>'Glad70-before-LQ'!BS54*(1-$CG54)</f>
        <v>0.0042742178461734</v>
      </c>
      <c r="BT54" s="62">
        <f>'Glad70-before-LQ'!BT54*(1-$CG54)</f>
        <v>0.192512334909931</v>
      </c>
      <c r="BU54" s="62">
        <f>'Glad70-before-LQ'!BU54*(1-$CG54)</f>
        <v>0.173241741080983</v>
      </c>
      <c r="BV54" s="4">
        <f>SUM(D54:BU54)</f>
        <v>19.1224846594763</v>
      </c>
      <c r="BW54" s="66">
        <f>'Glad-base'!BW54*'Households'!$B$3/'Households'!$B$7</f>
        <v>128.592728739454</v>
      </c>
      <c r="BX54" s="66">
        <f>'Glad-base'!BX54*'Households'!$B$3/'Households'!$B$7</f>
        <v>0.00359481512873326</v>
      </c>
      <c r="BY54" s="66">
        <f>'Glad-base'!BY54*'Businesses'!$B$4/'Businesses'!$C$4</f>
        <v>0.616968878623571</v>
      </c>
      <c r="BZ54" s="66">
        <f>'Glad-base'!BZ54*'Households'!$B$3/'Households'!$B$7</f>
        <v>0.0587548216065911</v>
      </c>
      <c r="CA54" s="66">
        <f>'Glad-base'!CA54*'Households'!$B$3/'Households'!$B$7</f>
        <v>0.244124698486097</v>
      </c>
      <c r="CB54" s="66">
        <f>'Glad-base'!CB54*'Glad-id-output'!B52/'Glad-id-output'!E52</f>
        <v>0</v>
      </c>
      <c r="CC54" s="62">
        <f>'Exports'!D55</f>
        <v>1</v>
      </c>
      <c r="CD54" s="4">
        <f>SUM(BW54:CC54)</f>
        <v>130.516171953299</v>
      </c>
      <c r="CE54" s="4">
        <f>SUM(CD54,BV54)</f>
        <v>149.638656612775</v>
      </c>
      <c r="CF54" s="67">
        <v>0.000397335414463616</v>
      </c>
      <c r="CG54" s="67">
        <f>'Glad-id-output'!I52</f>
        <v>0.4</v>
      </c>
    </row>
    <row r="55" ht="19" customHeight="1">
      <c r="A55" t="s" s="58">
        <v>1</v>
      </c>
      <c r="B55" s="59">
        <v>51</v>
      </c>
      <c r="C55" t="s" s="135">
        <v>52</v>
      </c>
      <c r="D55" s="61">
        <f>'Glad70-before-LQ'!D55*(1-$CG55)</f>
        <v>2.77068030558444</v>
      </c>
      <c r="E55" s="62">
        <f>'Glad70-before-LQ'!E55*(1-$CG55)</f>
        <v>0.0415047314413992</v>
      </c>
      <c r="F55" s="62">
        <f>'Glad70-before-LQ'!F55*(1-$CG55)</f>
        <v>1.34148506908609e-06</v>
      </c>
      <c r="G55" s="62">
        <f>'Glad70-before-LQ'!G55*(1-$CG55)</f>
        <v>0.0945794104059476</v>
      </c>
      <c r="H55" s="62">
        <f>'Glad70-before-LQ'!H55*(1-$CG55)</f>
        <v>0.0789708568266065</v>
      </c>
      <c r="I55" s="62">
        <f>'Glad70-before-LQ'!I55*(1-$CG55)</f>
        <v>0.555977884344826</v>
      </c>
      <c r="J55" s="62">
        <f>'Glad70-before-LQ'!J55*(1-$CG55)</f>
        <v>29.6927254308569</v>
      </c>
      <c r="K55" s="136">
        <f>'Glad70-before-LQ'!K55*(1-$CG55)</f>
        <v>1.68815445525115</v>
      </c>
      <c r="L55" s="62">
        <f>'Glad70-before-LQ'!L55*(1-$CG55)</f>
        <v>0.759091992910944</v>
      </c>
      <c r="M55" s="62">
        <f>'Glad70-before-LQ'!M55*(1-$CG55)</f>
        <v>0.325902258737396</v>
      </c>
      <c r="N55" s="62">
        <f>'Glad70-before-LQ'!N55*(1-$CG55)</f>
        <v>0.118046570891418</v>
      </c>
      <c r="O55" s="62">
        <f>'Glad70-before-LQ'!O55*(1-$CG55)</f>
        <v>0.168611729825705</v>
      </c>
      <c r="P55" s="62">
        <f>'Glad70-before-LQ'!P55*(1-$CG55)</f>
        <v>0.0167391097541088</v>
      </c>
      <c r="Q55" s="62">
        <f>'Glad70-before-LQ'!Q55*(1-$CG55)</f>
        <v>0.0429830653823721</v>
      </c>
      <c r="R55" s="62">
        <f>'Glad70-before-LQ'!R55*(1-$CG55)</f>
        <v>0.009129422021884289</v>
      </c>
      <c r="S55" s="62">
        <f>'Glad70-before-LQ'!S55*(1-$CG55)</f>
        <v>0.0215490463369927</v>
      </c>
      <c r="T55" s="62">
        <f>'Glad70-before-LQ'!T55*(1-$CG55)</f>
        <v>0.514106672882606</v>
      </c>
      <c r="U55" s="62">
        <f>'Glad70-before-LQ'!U55*(1-$CG55)</f>
        <v>2.79937095942613</v>
      </c>
      <c r="V55" s="62">
        <f>'Glad70-before-LQ'!V55*(1-$CG55)</f>
        <v>0.06846813835965181</v>
      </c>
      <c r="W55" s="62">
        <f>'Glad70-before-LQ'!W55*(1-$CG55)</f>
        <v>2.92850464982543</v>
      </c>
      <c r="X55" s="64">
        <f>'Glad70-before-LQ'!X55*(1-$CG55)</f>
        <v>0.0897917667414873</v>
      </c>
      <c r="Y55" s="62">
        <f>'Glad70-before-LQ'!Y55*(1-$CG55)</f>
        <v>1.14217052450373</v>
      </c>
      <c r="Z55" s="62">
        <f>'Glad70-before-LQ'!Z55*(1-$CG55)</f>
        <v>0.219590507238563</v>
      </c>
      <c r="AA55" s="62">
        <f>'Glad70-before-LQ'!AA55*(1-$CG55)</f>
        <v>0.29889703536888</v>
      </c>
      <c r="AB55" s="62">
        <f>'Glad70-before-LQ'!AB55*(1-$CG55)</f>
        <v>0.0156581636916083</v>
      </c>
      <c r="AC55" s="62">
        <f>'Glad70-before-LQ'!AC55*(1-$CG55)</f>
        <v>7</v>
      </c>
      <c r="AD55" s="62">
        <f>'Glad70-before-LQ'!AD55*(1-$CG55)</f>
        <v>0.0935393018571606</v>
      </c>
      <c r="AE55" s="62">
        <f>'Glad70-before-LQ'!AE55*(1-$CG55)</f>
        <v>1.99419656570618</v>
      </c>
      <c r="AF55" s="62">
        <f>'Glad70-before-LQ'!AF55*(1-$CG55)</f>
        <v>13.9288220845901</v>
      </c>
      <c r="AG55" s="62">
        <f>'Glad70-before-LQ'!AG55*(1-$CG55)</f>
        <v>1.00208767389467</v>
      </c>
      <c r="AH55" s="62">
        <f>'Glad70-before-LQ'!AH55*(1-$CG55)</f>
        <v>1.95559442755431</v>
      </c>
      <c r="AI55" s="62">
        <f>'Glad70-before-LQ'!AI55*(1-$CG55)</f>
        <v>5.94408133424154</v>
      </c>
      <c r="AJ55" s="62">
        <f>'Glad70-before-LQ'!AJ55*(1-$CG55)</f>
        <v>2.84068661721456</v>
      </c>
      <c r="AK55" s="62">
        <f>'Glad70-before-LQ'!AK55*(1-$CG55)</f>
        <v>4.04281927997505</v>
      </c>
      <c r="AL55" s="62">
        <f>'Glad70-before-LQ'!AL55*(1-$CG55)</f>
        <v>2.2517539752217</v>
      </c>
      <c r="AM55" s="62">
        <f>'Glad70-before-LQ'!AM55*(1-$CG55)</f>
        <v>2.56087643963946</v>
      </c>
      <c r="AN55" s="62">
        <f>'Glad70-before-LQ'!AN55*(1-$CG55)</f>
        <v>3.12945217623851</v>
      </c>
      <c r="AO55" s="62">
        <f>'Glad70-before-LQ'!AO55*(1-$CG55)</f>
        <v>2.46084259793582</v>
      </c>
      <c r="AP55" s="62">
        <f>'Glad70-before-LQ'!AP55*(1-$CG55)</f>
        <v>4.82895219983894</v>
      </c>
      <c r="AQ55" s="62">
        <f>'Glad70-before-LQ'!AQ55*(1-$CG55)</f>
        <v>0.0376731385546714</v>
      </c>
      <c r="AR55" s="62">
        <f>'Glad70-before-LQ'!AR55*(1-$CG55)</f>
        <v>0.125208027875173</v>
      </c>
      <c r="AS55" s="62">
        <f>'Glad70-before-LQ'!AS55*(1-$CG55)</f>
        <v>9.19418077782694</v>
      </c>
      <c r="AT55" s="62">
        <f>'Glad70-before-LQ'!AT55*(1-$CG55)</f>
        <v>0.0012591844007051</v>
      </c>
      <c r="AU55" s="62">
        <f>'Glad70-before-LQ'!AU55*(1-$CG55)</f>
        <v>0.0307358151137311</v>
      </c>
      <c r="AV55" s="62">
        <f>'Glad70-before-LQ'!AV55*(1-$CG55)</f>
        <v>0.000758709887952793</v>
      </c>
      <c r="AW55" s="62">
        <f>'Glad70-before-LQ'!AW55*(1-$CG55)</f>
        <v>0.00454149250881404</v>
      </c>
      <c r="AX55" s="62">
        <f>'Glad70-before-LQ'!AX55*(1-$CG55)</f>
        <v>0.101072201402571</v>
      </c>
      <c r="AY55" s="62">
        <f>'Glad70-before-LQ'!AY55*(1-$CG55)</f>
        <v>0.00157170217279044</v>
      </c>
      <c r="AZ55" s="62">
        <f>'Glad70-before-LQ'!AZ55*(1-$CG55)</f>
        <v>0.353423140954486</v>
      </c>
      <c r="BA55" s="62">
        <f>'Glad70-before-LQ'!BA55*(1-$CG55)</f>
        <v>1.95281901705918</v>
      </c>
      <c r="BB55" s="62">
        <f>'Glad70-before-LQ'!BB55*(1-$CG55)</f>
        <v>0.783808899148093</v>
      </c>
      <c r="BC55" s="62">
        <f>'Glad70-before-LQ'!BC55*(1-$CG55)</f>
        <v>2.74825155282059</v>
      </c>
      <c r="BD55" s="62">
        <f>'Glad70-before-LQ'!BD55*(1-$CG55)</f>
        <v>6.15102268730066</v>
      </c>
      <c r="BE55" s="62">
        <f>'Glad70-before-LQ'!BE55*(1-$CG55)</f>
        <v>9.200081815582701</v>
      </c>
      <c r="BF55" s="62">
        <f>'Glad70-before-LQ'!BF55*(1-$CG55)</f>
        <v>0.0374973943927717</v>
      </c>
      <c r="BG55" s="62">
        <f>'Glad70-before-LQ'!BG55*(1-$CG55)</f>
        <v>3.96649515964338</v>
      </c>
      <c r="BH55" s="62">
        <f>'Glad70-before-LQ'!BH55*(1-$CG55)</f>
        <v>0.465621212730347</v>
      </c>
      <c r="BI55" s="62">
        <f>'Glad70-before-LQ'!BI55*(1-$CG55)</f>
        <v>6.94949945564916</v>
      </c>
      <c r="BJ55" s="62">
        <f>'Glad70-before-LQ'!BJ55*(1-$CG55)</f>
        <v>0.000101584235279314</v>
      </c>
      <c r="BK55" s="62">
        <f>'Glad70-before-LQ'!BK55*(1-$CG55)</f>
        <v>0.386809600433272</v>
      </c>
      <c r="BL55" s="62">
        <f>'Glad70-before-LQ'!BL55*(1-$CG55)</f>
        <v>7.59280570723528</v>
      </c>
      <c r="BM55" s="62">
        <f>'Glad70-before-LQ'!BM55*(1-$CG55)</f>
        <v>0.785730622828648</v>
      </c>
      <c r="BN55" s="62">
        <f>'Glad70-before-LQ'!BN55*(1-$CG55)</f>
        <v>0.148153169831818</v>
      </c>
      <c r="BO55" s="62">
        <f>'Glad70-before-LQ'!BO55*(1-$CG55)</f>
        <v>10.1154950000496</v>
      </c>
      <c r="BP55" s="62">
        <f>'Glad70-before-LQ'!BP55*(1-$CG55)</f>
        <v>0.7866101399030559</v>
      </c>
      <c r="BQ55" s="62">
        <f>'Glad70-before-LQ'!BQ55*(1-$CG55)</f>
        <v>0.0177971846143976</v>
      </c>
      <c r="BR55" s="62">
        <f>'Glad70-before-LQ'!BR55*(1-$CG55)</f>
        <v>0.107332340532423</v>
      </c>
      <c r="BS55" s="62">
        <f>'Glad70-before-LQ'!BS55*(1-$CG55)</f>
        <v>0.0280310842979045</v>
      </c>
      <c r="BT55" s="62">
        <f>'Glad70-before-LQ'!BT55*(1-$CG55)</f>
        <v>1.49789477879842</v>
      </c>
      <c r="BU55" s="62">
        <f>'Glad70-before-LQ'!BU55*(1-$CG55)</f>
        <v>0.112868093680609</v>
      </c>
      <c r="BV55" s="4">
        <f>SUM(D55:BU55)</f>
        <v>162.180061395469</v>
      </c>
      <c r="BW55" s="66">
        <f>'Glad-base'!BW55*'Households'!$B$3/'Households'!$B$7</f>
        <v>8.236486339618949</v>
      </c>
      <c r="BX55" s="66">
        <f>'Glad-base'!BX55*'Households'!$B$3/'Households'!$B$7</f>
        <v>0.00334463199794027</v>
      </c>
      <c r="BY55" s="66">
        <f>'Glad-base'!BY55*'Businesses'!$B$4/'Businesses'!$C$4</f>
        <v>0.529478906544832</v>
      </c>
      <c r="BZ55" s="66">
        <f>'Glad-base'!BZ55*'Households'!$B$3/'Households'!$B$7</f>
        <v>0.0283587654067971</v>
      </c>
      <c r="CA55" s="66">
        <f>'Glad-base'!CA55*'Households'!$B$3/'Households'!$B$7</f>
        <v>0.221776000628218</v>
      </c>
      <c r="CB55" s="66">
        <f>'Glad-base'!CB55*'Glad-id-output'!B53/'Glad-id-output'!E53</f>
        <v>5.41557781033012e-06</v>
      </c>
      <c r="CC55" s="62">
        <f>'Exports'!D56</f>
        <v>2.2</v>
      </c>
      <c r="CD55" s="4">
        <f>SUM(BW55:CC55)</f>
        <v>11.2194500597745</v>
      </c>
      <c r="CE55" s="4">
        <f>SUM(CD55,BV55)</f>
        <v>173.399511455244</v>
      </c>
      <c r="CF55" s="67">
        <v>0.000887799641037724</v>
      </c>
      <c r="CG55" s="67">
        <f>'Glad-id-output'!I53</f>
        <v>0.3</v>
      </c>
    </row>
    <row r="56" ht="19" customHeight="1">
      <c r="A56" t="s" s="58">
        <v>1</v>
      </c>
      <c r="B56" s="59">
        <v>52</v>
      </c>
      <c r="C56" t="s" s="135">
        <v>53</v>
      </c>
      <c r="D56" s="61">
        <f>'Glad70-before-LQ'!D56*(1-$CG56)</f>
        <v>0</v>
      </c>
      <c r="E56" s="62">
        <f>'Glad70-before-LQ'!E56*(1-$CG56)</f>
        <v>0</v>
      </c>
      <c r="F56" s="62">
        <f>'Glad70-before-LQ'!F56*(1-$CG56)</f>
        <v>0</v>
      </c>
      <c r="G56" s="62">
        <f>'Glad70-before-LQ'!G56*(1-$CG56)</f>
        <v>0</v>
      </c>
      <c r="H56" s="62">
        <f>'Glad70-before-LQ'!H56*(1-$CG56)</f>
        <v>0</v>
      </c>
      <c r="I56" s="62">
        <f>'Glad70-before-LQ'!I56*(1-$CG56)</f>
        <v>0</v>
      </c>
      <c r="J56" s="62">
        <f>'Glad70-before-LQ'!J56*(1-$CG56)</f>
        <v>0</v>
      </c>
      <c r="K56" s="136">
        <f>'Glad70-before-LQ'!K56*(1-$CG56)</f>
        <v>0</v>
      </c>
      <c r="L56" s="62">
        <f>'Glad70-before-LQ'!L56*(1-$CG56)</f>
        <v>0</v>
      </c>
      <c r="M56" s="62">
        <f>'Glad70-before-LQ'!M56*(1-$CG56)</f>
        <v>0</v>
      </c>
      <c r="N56" s="62">
        <f>'Glad70-before-LQ'!N56*(1-$CG56)</f>
        <v>0</v>
      </c>
      <c r="O56" s="62">
        <f>'Glad70-before-LQ'!O56*(1-$CG56)</f>
        <v>0</v>
      </c>
      <c r="P56" s="62">
        <f>'Glad70-before-LQ'!P56*(1-$CG56)</f>
        <v>0</v>
      </c>
      <c r="Q56" s="62">
        <f>'Glad70-before-LQ'!Q56*(1-$CG56)</f>
        <v>0</v>
      </c>
      <c r="R56" s="62">
        <f>'Glad70-before-LQ'!R56*(1-$CG56)</f>
        <v>0</v>
      </c>
      <c r="S56" s="62">
        <f>'Glad70-before-LQ'!S56*(1-$CG56)</f>
        <v>0</v>
      </c>
      <c r="T56" s="62">
        <f>'Glad70-before-LQ'!T56*(1-$CG56)</f>
        <v>0</v>
      </c>
      <c r="U56" s="62">
        <f>'Glad70-before-LQ'!U56*(1-$CG56)</f>
        <v>0</v>
      </c>
      <c r="V56" s="62">
        <f>'Glad70-before-LQ'!V56*(1-$CG56)</f>
        <v>0</v>
      </c>
      <c r="W56" s="62">
        <f>'Glad70-before-LQ'!W56*(1-$CG56)</f>
        <v>0</v>
      </c>
      <c r="X56" s="64">
        <f>'Glad70-before-LQ'!X56*(1-$CG56)</f>
        <v>0</v>
      </c>
      <c r="Y56" s="62">
        <f>'Glad70-before-LQ'!Y56*(1-$CG56)</f>
        <v>0</v>
      </c>
      <c r="Z56" s="62">
        <f>'Glad70-before-LQ'!Z56*(1-$CG56)</f>
        <v>0</v>
      </c>
      <c r="AA56" s="62">
        <f>'Glad70-before-LQ'!AA56*(1-$CG56)</f>
        <v>0</v>
      </c>
      <c r="AB56" s="62">
        <f>'Glad70-before-LQ'!AB56*(1-$CG56)</f>
        <v>0</v>
      </c>
      <c r="AC56" s="62">
        <f>'Glad70-before-LQ'!AC56*(1-$CG56)</f>
        <v>0</v>
      </c>
      <c r="AD56" s="62">
        <f>'Glad70-before-LQ'!AD56*(1-$CG56)</f>
        <v>0</v>
      </c>
      <c r="AE56" s="62">
        <f>'Glad70-before-LQ'!AE56*(1-$CG56)</f>
        <v>0</v>
      </c>
      <c r="AF56" s="62">
        <f>'Glad70-before-LQ'!AF56*(1-$CG56)</f>
        <v>0</v>
      </c>
      <c r="AG56" s="62">
        <f>'Glad70-before-LQ'!AG56*(1-$CG56)</f>
        <v>0</v>
      </c>
      <c r="AH56" s="62">
        <f>'Glad70-before-LQ'!AH56*(1-$CG56)</f>
        <v>0</v>
      </c>
      <c r="AI56" s="62">
        <f>'Glad70-before-LQ'!AI56*(1-$CG56)</f>
        <v>0</v>
      </c>
      <c r="AJ56" s="62">
        <f>'Glad70-before-LQ'!AJ56*(1-$CG56)</f>
        <v>0</v>
      </c>
      <c r="AK56" s="62">
        <f>'Glad70-before-LQ'!AK56*(1-$CG56)</f>
        <v>0</v>
      </c>
      <c r="AL56" s="62">
        <f>'Glad70-before-LQ'!AL56*(1-$CG56)</f>
        <v>0</v>
      </c>
      <c r="AM56" s="62">
        <f>'Glad70-before-LQ'!AM56*(1-$CG56)</f>
        <v>0</v>
      </c>
      <c r="AN56" s="62">
        <f>'Glad70-before-LQ'!AN56*(1-$CG56)</f>
        <v>0</v>
      </c>
      <c r="AO56" s="62">
        <f>'Glad70-before-LQ'!AO56*(1-$CG56)</f>
        <v>0</v>
      </c>
      <c r="AP56" s="62">
        <f>'Glad70-before-LQ'!AP56*(1-$CG56)</f>
        <v>0</v>
      </c>
      <c r="AQ56" s="62">
        <f>'Glad70-before-LQ'!AQ56*(1-$CG56)</f>
        <v>0</v>
      </c>
      <c r="AR56" s="62">
        <f>'Glad70-before-LQ'!AR56*(1-$CG56)</f>
        <v>0</v>
      </c>
      <c r="AS56" s="62">
        <f>'Glad70-before-LQ'!AS56*(1-$CG56)</f>
        <v>0</v>
      </c>
      <c r="AT56" s="62">
        <f>'Glad70-before-LQ'!AT56*(1-$CG56)</f>
        <v>0</v>
      </c>
      <c r="AU56" s="62">
        <f>'Glad70-before-LQ'!AU56*(1-$CG56)</f>
        <v>0</v>
      </c>
      <c r="AV56" s="62">
        <f>'Glad70-before-LQ'!AV56*(1-$CG56)</f>
        <v>0</v>
      </c>
      <c r="AW56" s="62">
        <f>'Glad70-before-LQ'!AW56*(1-$CG56)</f>
        <v>0</v>
      </c>
      <c r="AX56" s="62">
        <f>'Glad70-before-LQ'!AX56*(1-$CG56)</f>
        <v>0</v>
      </c>
      <c r="AY56" s="62">
        <f>'Glad70-before-LQ'!AY56*(1-$CG56)</f>
        <v>0</v>
      </c>
      <c r="AZ56" s="62">
        <f>'Glad70-before-LQ'!AZ56*(1-$CG56)</f>
        <v>0</v>
      </c>
      <c r="BA56" s="62">
        <f>'Glad70-before-LQ'!BA56*(1-$CG56)</f>
        <v>0</v>
      </c>
      <c r="BB56" s="62">
        <f>'Glad70-before-LQ'!BB56*(1-$CG56)</f>
        <v>0</v>
      </c>
      <c r="BC56" s="62">
        <f>'Glad70-before-LQ'!BC56*(1-$CG56)</f>
        <v>0</v>
      </c>
      <c r="BD56" s="62">
        <f>'Glad70-before-LQ'!BD56*(1-$CG56)</f>
        <v>0</v>
      </c>
      <c r="BE56" s="62">
        <f>'Glad70-before-LQ'!BE56*(1-$CG56)</f>
        <v>0</v>
      </c>
      <c r="BF56" s="62">
        <f>'Glad70-before-LQ'!BF56*(1-$CG56)</f>
        <v>0</v>
      </c>
      <c r="BG56" s="62">
        <f>'Glad70-before-LQ'!BG56*(1-$CG56)</f>
        <v>0</v>
      </c>
      <c r="BH56" s="62">
        <f>'Glad70-before-LQ'!BH56*(1-$CG56)</f>
        <v>0</v>
      </c>
      <c r="BI56" s="62">
        <f>'Glad70-before-LQ'!BI56*(1-$CG56)</f>
        <v>0</v>
      </c>
      <c r="BJ56" s="62">
        <f>'Glad70-before-LQ'!BJ56*(1-$CG56)</f>
        <v>0</v>
      </c>
      <c r="BK56" s="62">
        <f>'Glad70-before-LQ'!BK56*(1-$CG56)</f>
        <v>0</v>
      </c>
      <c r="BL56" s="62">
        <f>'Glad70-before-LQ'!BL56*(1-$CG56)</f>
        <v>0</v>
      </c>
      <c r="BM56" s="62">
        <f>'Glad70-before-LQ'!BM56*(1-$CG56)</f>
        <v>0</v>
      </c>
      <c r="BN56" s="62">
        <f>'Glad70-before-LQ'!BN56*(1-$CG56)</f>
        <v>0</v>
      </c>
      <c r="BO56" s="62">
        <f>'Glad70-before-LQ'!BO56*(1-$CG56)</f>
        <v>0</v>
      </c>
      <c r="BP56" s="62">
        <f>'Glad70-before-LQ'!BP56*(1-$CG56)</f>
        <v>0</v>
      </c>
      <c r="BQ56" s="62">
        <f>'Glad70-before-LQ'!BQ56*(1-$CG56)</f>
        <v>0</v>
      </c>
      <c r="BR56" s="62">
        <f>'Glad70-before-LQ'!BR56*(1-$CG56)</f>
        <v>0</v>
      </c>
      <c r="BS56" s="62">
        <f>'Glad70-before-LQ'!BS56*(1-$CG56)</f>
        <v>0</v>
      </c>
      <c r="BT56" s="62">
        <f>'Glad70-before-LQ'!BT56*(1-$CG56)</f>
        <v>0</v>
      </c>
      <c r="BU56" s="62">
        <f>'Glad70-before-LQ'!BU56*(1-$CG56)</f>
        <v>0</v>
      </c>
      <c r="BV56" s="4">
        <f>SUM(D56:BU56)</f>
        <v>0</v>
      </c>
      <c r="BW56" s="66">
        <f>'Glad-base'!BW56*'Households'!$B$3/'Households'!$B$7</f>
        <v>3.43673193179197</v>
      </c>
      <c r="BX56" s="66">
        <f>'Glad-base'!BX56*'Households'!$B$3/'Households'!$B$7</f>
        <v>0</v>
      </c>
      <c r="BY56" s="66">
        <f>'Glad-base'!BY56*'Businesses'!$B$4/'Businesses'!$C$4</f>
        <v>0.137224338312819</v>
      </c>
      <c r="BZ56" s="66">
        <f>'Glad-base'!BZ56*'Households'!$B$3/'Households'!$B$7</f>
        <v>0.00583452139031926</v>
      </c>
      <c r="CA56" s="66">
        <f>'Glad-base'!CA56*'Households'!$B$3/'Households'!$B$7</f>
        <v>0.0610948399588054</v>
      </c>
      <c r="CB56" s="66">
        <f>'Glad-base'!CB56*'Glad-id-output'!B54/'Glad-id-output'!E54</f>
        <v>0.00643494020310484</v>
      </c>
      <c r="CC56" s="62">
        <f>'Exports'!D57</f>
        <v>12</v>
      </c>
      <c r="CD56" s="4">
        <f>SUM(BW56:CC56)</f>
        <v>15.647320571657</v>
      </c>
      <c r="CE56" s="4">
        <f>SUM(CD56,BV56)</f>
        <v>15.647320571657</v>
      </c>
      <c r="CF56" s="67">
        <v>0.00767801002637494</v>
      </c>
      <c r="CG56" s="67">
        <f>'Glad-id-output'!I54</f>
        <v>1</v>
      </c>
    </row>
    <row r="57" ht="19" customHeight="1">
      <c r="A57" t="s" s="58">
        <v>1</v>
      </c>
      <c r="B57" s="59">
        <v>53</v>
      </c>
      <c r="C57" t="s" s="135">
        <v>54</v>
      </c>
      <c r="D57" s="61">
        <f>'Glad70-before-LQ'!D57*(1-$CG57)</f>
        <v>0.414887018109205</v>
      </c>
      <c r="E57" s="62">
        <f>'Glad70-before-LQ'!E57*(1-$CG57)</f>
        <v>4.97731556807133e-06</v>
      </c>
      <c r="F57" s="62">
        <f>'Glad70-before-LQ'!F57*(1-$CG57)</f>
        <v>1.77952101001217e-06</v>
      </c>
      <c r="G57" s="62">
        <f>'Glad70-before-LQ'!G57*(1-$CG57)</f>
        <v>0.00113607401769323</v>
      </c>
      <c r="H57" s="62">
        <f>'Glad70-before-LQ'!H57*(1-$CG57)</f>
        <v>0.0173103522460734</v>
      </c>
      <c r="I57" s="62">
        <f>'Glad70-before-LQ'!I57*(1-$CG57)</f>
        <v>0.140534291422275</v>
      </c>
      <c r="J57" s="62">
        <f>'Glad70-before-LQ'!J57*(1-$CG57)</f>
        <v>3.62926942392438</v>
      </c>
      <c r="K57" s="136">
        <f>'Glad70-before-LQ'!K57*(1-$CG57)</f>
        <v>1.27341504347238</v>
      </c>
      <c r="L57" s="62">
        <f>'Glad70-before-LQ'!L57*(1-$CG57)</f>
        <v>0.101993703403745</v>
      </c>
      <c r="M57" s="62">
        <f>'Glad70-before-LQ'!M57*(1-$CG57)</f>
        <v>0.0214502827135461</v>
      </c>
      <c r="N57" s="62">
        <f>'Glad70-before-LQ'!N57*(1-$CG57)</f>
        <v>0.0414409647817713</v>
      </c>
      <c r="O57" s="62">
        <f>'Glad70-before-LQ'!O57*(1-$CG57)</f>
        <v>0.0152116824691165</v>
      </c>
      <c r="P57" s="62">
        <f>'Glad70-before-LQ'!P57*(1-$CG57)</f>
        <v>0.00192424086029577</v>
      </c>
      <c r="Q57" s="62">
        <f>'Glad70-before-LQ'!Q57*(1-$CG57)</f>
        <v>0.0126266198934575</v>
      </c>
      <c r="R57" s="62">
        <f>'Glad70-before-LQ'!R57*(1-$CG57)</f>
        <v>0.00698769301624715</v>
      </c>
      <c r="S57" s="62">
        <f>'Glad70-before-LQ'!S57*(1-$CG57)</f>
        <v>0.008263503740910781</v>
      </c>
      <c r="T57" s="62">
        <f>'Glad70-before-LQ'!T57*(1-$CG57)</f>
        <v>0.291974463554138</v>
      </c>
      <c r="U57" s="62">
        <f>'Glad70-before-LQ'!U57*(1-$CG57)</f>
        <v>0.445878448175748</v>
      </c>
      <c r="V57" s="62">
        <f>'Glad70-before-LQ'!V57*(1-$CG57)</f>
        <v>0.0170050748631105</v>
      </c>
      <c r="W57" s="62">
        <f>'Glad70-before-LQ'!W57*(1-$CG57)</f>
        <v>0.68383497526757</v>
      </c>
      <c r="X57" s="64">
        <f>'Glad70-before-LQ'!X57*(1-$CG57)</f>
        <v>0.07876836855204949</v>
      </c>
      <c r="Y57" s="62">
        <f>'Glad70-before-LQ'!Y57*(1-$CG57)</f>
        <v>0.99192048973582</v>
      </c>
      <c r="Z57" s="62">
        <f>'Glad70-before-LQ'!Z57*(1-$CG57)</f>
        <v>0.172249801108192</v>
      </c>
      <c r="AA57" s="62">
        <f>'Glad70-before-LQ'!AA57*(1-$CG57)</f>
        <v>0.0944322431484418</v>
      </c>
      <c r="AB57" s="62">
        <f>'Glad70-before-LQ'!AB57*(1-$CG57)</f>
        <v>0.000722951838773758</v>
      </c>
      <c r="AC57" s="62">
        <f>'Glad70-before-LQ'!AC57*(1-$CG57)</f>
        <v>0.138206689979511</v>
      </c>
      <c r="AD57" s="62">
        <f>'Glad70-before-LQ'!AD57*(1-$CG57)</f>
        <v>0.000234915578608645</v>
      </c>
      <c r="AE57" s="62">
        <f>'Glad70-before-LQ'!AE57*(1-$CG57)</f>
        <v>0.0149280557461863</v>
      </c>
      <c r="AF57" s="62">
        <f>'Glad70-before-LQ'!AF57*(1-$CG57)</f>
        <v>0.634122475763408</v>
      </c>
      <c r="AG57" s="62">
        <f>'Glad70-before-LQ'!AG57*(1-$CG57)</f>
        <v>0.25405360958041</v>
      </c>
      <c r="AH57" s="62">
        <f>'Glad70-before-LQ'!AH57*(1-$CG57)</f>
        <v>2.09279942078245</v>
      </c>
      <c r="AI57" s="62">
        <f>'Glad70-before-LQ'!AI57*(1-$CG57)</f>
        <v>3.6966264623941</v>
      </c>
      <c r="AJ57" s="62">
        <f>'Glad70-before-LQ'!AJ57*(1-$CG57)</f>
        <v>5.90900221308908</v>
      </c>
      <c r="AK57" s="62">
        <f>'Glad70-before-LQ'!AK57*(1-$CG57)</f>
        <v>8.24411608373415</v>
      </c>
      <c r="AL57" s="62">
        <f>'Glad70-before-LQ'!AL57*(1-$CG57)</f>
        <v>0.257292556604873</v>
      </c>
      <c r="AM57" s="62">
        <f>'Glad70-before-LQ'!AM57*(1-$CG57)</f>
        <v>5.52470825334988</v>
      </c>
      <c r="AN57" s="62">
        <f>'Glad70-before-LQ'!AN57*(1-$CG57)</f>
        <v>1.30980696455334</v>
      </c>
      <c r="AO57" s="62">
        <f>'Glad70-before-LQ'!AO57*(1-$CG57)</f>
        <v>3.31010221417483</v>
      </c>
      <c r="AP57" s="62">
        <f>'Glad70-before-LQ'!AP57*(1-$CG57)</f>
        <v>0.26364521860091</v>
      </c>
      <c r="AQ57" s="62">
        <f>'Glad70-before-LQ'!AQ57*(1-$CG57)</f>
        <v>0.09467507194291749</v>
      </c>
      <c r="AR57" s="62">
        <f>'Glad70-before-LQ'!AR57*(1-$CG57)</f>
        <v>0.473843616422075</v>
      </c>
      <c r="AS57" s="62">
        <f>'Glad70-before-LQ'!AS57*(1-$CG57)</f>
        <v>4.5318286070205</v>
      </c>
      <c r="AT57" s="62">
        <f>'Glad70-before-LQ'!AT57*(1-$CG57)</f>
        <v>0.0251902582323885</v>
      </c>
      <c r="AU57" s="62">
        <f>'Glad70-before-LQ'!AU57*(1-$CG57)</f>
        <v>0.0341079949991525</v>
      </c>
      <c r="AV57" s="62">
        <f>'Glad70-before-LQ'!AV57*(1-$CG57)</f>
        <v>0.0201394793509283</v>
      </c>
      <c r="AW57" s="62">
        <f>'Glad70-before-LQ'!AW57*(1-$CG57)</f>
        <v>0.00600988335303448</v>
      </c>
      <c r="AX57" s="62">
        <f>'Glad70-before-LQ'!AX57*(1-$CG57)</f>
        <v>0.343440122993598</v>
      </c>
      <c r="AY57" s="62">
        <f>'Glad70-before-LQ'!AY57*(1-$CG57)</f>
        <v>0.0063369930901639</v>
      </c>
      <c r="AZ57" s="62">
        <f>'Glad70-before-LQ'!AZ57*(1-$CG57)</f>
        <v>0.0896437965597513</v>
      </c>
      <c r="BA57" s="62">
        <f>'Glad70-before-LQ'!BA57*(1-$CG57)</f>
        <v>0.120594675640731</v>
      </c>
      <c r="BB57" s="62">
        <f>'Glad70-before-LQ'!BB57*(1-$CG57)</f>
        <v>0.295859341350778</v>
      </c>
      <c r="BC57" s="62">
        <f>'Glad70-before-LQ'!BC57*(1-$CG57)</f>
        <v>8.205162807810529</v>
      </c>
      <c r="BD57" s="62">
        <f>'Glad70-before-LQ'!BD57*(1-$CG57)</f>
        <v>3.41856872793453</v>
      </c>
      <c r="BE57" s="62">
        <f>'Glad70-before-LQ'!BE57*(1-$CG57)</f>
        <v>9.868911405444329</v>
      </c>
      <c r="BF57" s="62">
        <f>'Glad70-before-LQ'!BF57*(1-$CG57)</f>
        <v>0.112338504383719</v>
      </c>
      <c r="BG57" s="62">
        <f>'Glad70-before-LQ'!BG57*(1-$CG57)</f>
        <v>4.67451814811178</v>
      </c>
      <c r="BH57" s="62">
        <f>'Glad70-before-LQ'!BH57*(1-$CG57)</f>
        <v>1.43003596237126</v>
      </c>
      <c r="BI57" s="62">
        <f>'Glad70-before-LQ'!BI57*(1-$CG57)</f>
        <v>0.826101731997708</v>
      </c>
      <c r="BJ57" s="62">
        <f>'Glad70-before-LQ'!BJ57*(1-$CG57)</f>
        <v>0.00102273544418458</v>
      </c>
      <c r="BK57" s="62">
        <f>'Glad70-before-LQ'!BK57*(1-$CG57)</f>
        <v>1.03870519086223</v>
      </c>
      <c r="BL57" s="62">
        <f>'Glad70-before-LQ'!BL57*(1-$CG57)</f>
        <v>3.77674889414695</v>
      </c>
      <c r="BM57" s="62">
        <f>'Glad70-before-LQ'!BM57*(1-$CG57)</f>
        <v>0.566804469925545</v>
      </c>
      <c r="BN57" s="62">
        <f>'Glad70-before-LQ'!BN57*(1-$CG57)</f>
        <v>0.163765196485269</v>
      </c>
      <c r="BO57" s="62">
        <f>'Glad70-before-LQ'!BO57*(1-$CG57)</f>
        <v>2.25970851588054</v>
      </c>
      <c r="BP57" s="62">
        <f>'Glad70-before-LQ'!BP57*(1-$CG57)</f>
        <v>0.9504120406275099</v>
      </c>
      <c r="BQ57" s="62">
        <f>'Glad70-before-LQ'!BQ57*(1-$CG57)</f>
        <v>0.0352638698224288</v>
      </c>
      <c r="BR57" s="62">
        <f>'Glad70-before-LQ'!BR57*(1-$CG57)</f>
        <v>0.168831741097707</v>
      </c>
      <c r="BS57" s="62">
        <f>'Glad70-before-LQ'!BS57*(1-$CG57)</f>
        <v>0.0232766218267716</v>
      </c>
      <c r="BT57" s="62">
        <f>'Glad70-before-LQ'!BT57*(1-$CG57)</f>
        <v>0.343400912415678</v>
      </c>
      <c r="BU57" s="62">
        <f>'Glad70-before-LQ'!BU57*(1-$CG57)</f>
        <v>0.321062426222873</v>
      </c>
      <c r="BV57" s="4">
        <f>SUM(D57:BU57)</f>
        <v>84.3391993448508</v>
      </c>
      <c r="BW57" s="66">
        <f>'Glad-base'!BW57*'Households'!$B$3/'Households'!$B$7</f>
        <v>578.748379712255</v>
      </c>
      <c r="BX57" s="66">
        <f>'Glad-base'!BX57*'Households'!$B$3/'Households'!$B$7</f>
        <v>1.09457299121524</v>
      </c>
      <c r="BY57" s="66">
        <f>'Glad-base'!BY57*'Businesses'!$B$4/'Businesses'!$C$4</f>
        <v>11.6808911083387</v>
      </c>
      <c r="BZ57" s="66">
        <f>'Glad-base'!BZ57*'Households'!$B$3/'Households'!$B$7</f>
        <v>0.008998233367662201</v>
      </c>
      <c r="CA57" s="66">
        <f>'Glad-base'!CA57*'Households'!$B$3/'Households'!$B$7</f>
        <v>0.0547814477548919</v>
      </c>
      <c r="CB57" s="66">
        <f>'Glad-base'!CB57*'Glad-id-output'!B55/'Glad-id-output'!E55</f>
        <v>4.2779380188171e-05</v>
      </c>
      <c r="CC57" s="62">
        <f>'Exports'!D58</f>
        <v>23</v>
      </c>
      <c r="CD57" s="4">
        <f>SUM(BW57:CC57)</f>
        <v>614.587666272312</v>
      </c>
      <c r="CE57" s="4">
        <f>SUM(CD57,BV57)</f>
        <v>698.926865617163</v>
      </c>
      <c r="CF57" s="67">
        <v>0.00201789529189486</v>
      </c>
      <c r="CG57" s="67">
        <f>'Glad-id-output'!I55</f>
        <v>0.75</v>
      </c>
    </row>
    <row r="58" ht="19" customHeight="1">
      <c r="A58" t="s" s="58">
        <v>1</v>
      </c>
      <c r="B58" s="59">
        <v>54</v>
      </c>
      <c r="C58" t="s" s="135">
        <v>55</v>
      </c>
      <c r="D58" s="61">
        <f>'Glad70-before-LQ'!D58*(1-$CG58)</f>
        <v>0</v>
      </c>
      <c r="E58" s="62">
        <f>'Glad70-before-LQ'!E58*(1-$CG58)</f>
        <v>0</v>
      </c>
      <c r="F58" s="62">
        <f>'Glad70-before-LQ'!F58*(1-$CG58)</f>
        <v>0</v>
      </c>
      <c r="G58" s="62">
        <f>'Glad70-before-LQ'!G58*(1-$CG58)</f>
        <v>0</v>
      </c>
      <c r="H58" s="62">
        <f>'Glad70-before-LQ'!H58*(1-$CG58)</f>
        <v>0</v>
      </c>
      <c r="I58" s="62">
        <f>'Glad70-before-LQ'!I58*(1-$CG58)</f>
        <v>0</v>
      </c>
      <c r="J58" s="62">
        <f>'Glad70-before-LQ'!J58*(1-$CG58)</f>
        <v>0</v>
      </c>
      <c r="K58" s="136">
        <f>'Glad70-before-LQ'!K58*(1-$CG58)</f>
        <v>0</v>
      </c>
      <c r="L58" s="62">
        <f>'Glad70-before-LQ'!L58*(1-$CG58)</f>
        <v>0</v>
      </c>
      <c r="M58" s="62">
        <f>'Glad70-before-LQ'!M58*(1-$CG58)</f>
        <v>0</v>
      </c>
      <c r="N58" s="62">
        <f>'Glad70-before-LQ'!N58*(1-$CG58)</f>
        <v>0</v>
      </c>
      <c r="O58" s="62">
        <f>'Glad70-before-LQ'!O58*(1-$CG58)</f>
        <v>0</v>
      </c>
      <c r="P58" s="62">
        <f>'Glad70-before-LQ'!P58*(1-$CG58)</f>
        <v>0</v>
      </c>
      <c r="Q58" s="62">
        <f>'Glad70-before-LQ'!Q58*(1-$CG58)</f>
        <v>0</v>
      </c>
      <c r="R58" s="62">
        <f>'Glad70-before-LQ'!R58*(1-$CG58)</f>
        <v>0</v>
      </c>
      <c r="S58" s="62">
        <f>'Glad70-before-LQ'!S58*(1-$CG58)</f>
        <v>0</v>
      </c>
      <c r="T58" s="62">
        <f>'Glad70-before-LQ'!T58*(1-$CG58)</f>
        <v>0</v>
      </c>
      <c r="U58" s="62">
        <f>'Glad70-before-LQ'!U58*(1-$CG58)</f>
        <v>0</v>
      </c>
      <c r="V58" s="62">
        <f>'Glad70-before-LQ'!V58*(1-$CG58)</f>
        <v>0</v>
      </c>
      <c r="W58" s="62">
        <f>'Glad70-before-LQ'!W58*(1-$CG58)</f>
        <v>0</v>
      </c>
      <c r="X58" s="64">
        <f>'Glad70-before-LQ'!X58*(1-$CG58)</f>
        <v>0</v>
      </c>
      <c r="Y58" s="62">
        <f>'Glad70-before-LQ'!Y58*(1-$CG58)</f>
        <v>0</v>
      </c>
      <c r="Z58" s="62">
        <f>'Glad70-before-LQ'!Z58*(1-$CG58)</f>
        <v>0</v>
      </c>
      <c r="AA58" s="62">
        <f>'Glad70-before-LQ'!AA58*(1-$CG58)</f>
        <v>0</v>
      </c>
      <c r="AB58" s="62">
        <f>'Glad70-before-LQ'!AB58*(1-$CG58)</f>
        <v>0</v>
      </c>
      <c r="AC58" s="62">
        <f>'Glad70-before-LQ'!AC58*(1-$CG58)</f>
        <v>0</v>
      </c>
      <c r="AD58" s="62">
        <f>'Glad70-before-LQ'!AD58*(1-$CG58)</f>
        <v>0</v>
      </c>
      <c r="AE58" s="62">
        <f>'Glad70-before-LQ'!AE58*(1-$CG58)</f>
        <v>0</v>
      </c>
      <c r="AF58" s="62">
        <f>'Glad70-before-LQ'!AF58*(1-$CG58)</f>
        <v>0</v>
      </c>
      <c r="AG58" s="62">
        <f>'Glad70-before-LQ'!AG58*(1-$CG58)</f>
        <v>0</v>
      </c>
      <c r="AH58" s="62">
        <f>'Glad70-before-LQ'!AH58*(1-$CG58)</f>
        <v>0</v>
      </c>
      <c r="AI58" s="62">
        <f>'Glad70-before-LQ'!AI58*(1-$CG58)</f>
        <v>0</v>
      </c>
      <c r="AJ58" s="62">
        <f>'Glad70-before-LQ'!AJ58*(1-$CG58)</f>
        <v>0</v>
      </c>
      <c r="AK58" s="62">
        <f>'Glad70-before-LQ'!AK58*(1-$CG58)</f>
        <v>0</v>
      </c>
      <c r="AL58" s="62">
        <f>'Glad70-before-LQ'!AL58*(1-$CG58)</f>
        <v>0</v>
      </c>
      <c r="AM58" s="62">
        <f>'Glad70-before-LQ'!AM58*(1-$CG58)</f>
        <v>0</v>
      </c>
      <c r="AN58" s="62">
        <f>'Glad70-before-LQ'!AN58*(1-$CG58)</f>
        <v>0</v>
      </c>
      <c r="AO58" s="62">
        <f>'Glad70-before-LQ'!AO58*(1-$CG58)</f>
        <v>0</v>
      </c>
      <c r="AP58" s="62">
        <f>'Glad70-before-LQ'!AP58*(1-$CG58)</f>
        <v>0</v>
      </c>
      <c r="AQ58" s="62">
        <f>'Glad70-before-LQ'!AQ58*(1-$CG58)</f>
        <v>0</v>
      </c>
      <c r="AR58" s="62">
        <f>'Glad70-before-LQ'!AR58*(1-$CG58)</f>
        <v>0</v>
      </c>
      <c r="AS58" s="62">
        <f>'Glad70-before-LQ'!AS58*(1-$CG58)</f>
        <v>0</v>
      </c>
      <c r="AT58" s="62">
        <f>'Glad70-before-LQ'!AT58*(1-$CG58)</f>
        <v>0</v>
      </c>
      <c r="AU58" s="62">
        <f>'Glad70-before-LQ'!AU58*(1-$CG58)</f>
        <v>0</v>
      </c>
      <c r="AV58" s="62">
        <f>'Glad70-before-LQ'!AV58*(1-$CG58)</f>
        <v>0</v>
      </c>
      <c r="AW58" s="62">
        <f>'Glad70-before-LQ'!AW58*(1-$CG58)</f>
        <v>0</v>
      </c>
      <c r="AX58" s="62">
        <f>'Glad70-before-LQ'!AX58*(1-$CG58)</f>
        <v>0</v>
      </c>
      <c r="AY58" s="62">
        <f>'Glad70-before-LQ'!AY58*(1-$CG58)</f>
        <v>0</v>
      </c>
      <c r="AZ58" s="62">
        <f>'Glad70-before-LQ'!AZ58*(1-$CG58)</f>
        <v>0</v>
      </c>
      <c r="BA58" s="62">
        <f>'Glad70-before-LQ'!BA58*(1-$CG58)</f>
        <v>0</v>
      </c>
      <c r="BB58" s="62">
        <f>'Glad70-before-LQ'!BB58*(1-$CG58)</f>
        <v>0</v>
      </c>
      <c r="BC58" s="62">
        <f>'Glad70-before-LQ'!BC58*(1-$CG58)</f>
        <v>0</v>
      </c>
      <c r="BD58" s="62">
        <f>'Glad70-before-LQ'!BD58*(1-$CG58)</f>
        <v>0</v>
      </c>
      <c r="BE58" s="62">
        <f>'Glad70-before-LQ'!BE58*(1-$CG58)</f>
        <v>0</v>
      </c>
      <c r="BF58" s="62">
        <f>'Glad70-before-LQ'!BF58*(1-$CG58)</f>
        <v>0</v>
      </c>
      <c r="BG58" s="62">
        <f>'Glad70-before-LQ'!BG58*(1-$CG58)</f>
        <v>0</v>
      </c>
      <c r="BH58" s="62">
        <f>'Glad70-before-LQ'!BH58*(1-$CG58)</f>
        <v>0</v>
      </c>
      <c r="BI58" s="62">
        <f>'Glad70-before-LQ'!BI58*(1-$CG58)</f>
        <v>0</v>
      </c>
      <c r="BJ58" s="62">
        <f>'Glad70-before-LQ'!BJ58*(1-$CG58)</f>
        <v>0</v>
      </c>
      <c r="BK58" s="62">
        <f>'Glad70-before-LQ'!BK58*(1-$CG58)</f>
        <v>0</v>
      </c>
      <c r="BL58" s="62">
        <f>'Glad70-before-LQ'!BL58*(1-$CG58)</f>
        <v>0</v>
      </c>
      <c r="BM58" s="62">
        <f>'Glad70-before-LQ'!BM58*(1-$CG58)</f>
        <v>0</v>
      </c>
      <c r="BN58" s="62">
        <f>'Glad70-before-LQ'!BN58*(1-$CG58)</f>
        <v>0</v>
      </c>
      <c r="BO58" s="62">
        <f>'Glad70-before-LQ'!BO58*(1-$CG58)</f>
        <v>0</v>
      </c>
      <c r="BP58" s="62">
        <f>'Glad70-before-LQ'!BP58*(1-$CG58)</f>
        <v>0</v>
      </c>
      <c r="BQ58" s="62">
        <f>'Glad70-before-LQ'!BQ58*(1-$CG58)</f>
        <v>0</v>
      </c>
      <c r="BR58" s="62">
        <f>'Glad70-before-LQ'!BR58*(1-$CG58)</f>
        <v>0</v>
      </c>
      <c r="BS58" s="62">
        <f>'Glad70-before-LQ'!BS58*(1-$CG58)</f>
        <v>0</v>
      </c>
      <c r="BT58" s="62">
        <f>'Glad70-before-LQ'!BT58*(1-$CG58)</f>
        <v>0</v>
      </c>
      <c r="BU58" s="62">
        <f>'Glad70-before-LQ'!BU58*(1-$CG58)</f>
        <v>0</v>
      </c>
      <c r="BV58" s="4">
        <f>SUM(D58:BU58)</f>
        <v>0</v>
      </c>
      <c r="BW58" s="66">
        <f>'Glad-base'!BW58*'Households'!$B$3/'Households'!$B$7</f>
        <v>18.4016621994748</v>
      </c>
      <c r="BX58" s="66">
        <f>'Glad-base'!BX58*'Households'!$B$3/'Households'!$B$7</f>
        <v>12.9726566151905</v>
      </c>
      <c r="BY58" s="66">
        <f>'Glad-base'!BY58*'Businesses'!$B$4/'Businesses'!$C$4</f>
        <v>14.7344100884843</v>
      </c>
      <c r="BZ58" s="66">
        <f>'Glad-base'!BZ58*'Households'!$B$3/'Households'!$B$7</f>
        <v>0.121410171380021</v>
      </c>
      <c r="CA58" s="66">
        <f>'Glad-base'!CA58*'Households'!$B$3/'Households'!$B$7</f>
        <v>1.68631849204943</v>
      </c>
      <c r="CB58" s="66">
        <f>'Glad-base'!CB58*'Glad-id-output'!B56/'Glad-id-output'!E56</f>
        <v>0.00124440397494558</v>
      </c>
      <c r="CC58" s="62">
        <f>'Exports'!D59</f>
        <v>124.4</v>
      </c>
      <c r="CD58" s="4">
        <f>SUM(BW58:CC58)</f>
        <v>172.317701970554</v>
      </c>
      <c r="CE58" s="4">
        <f>SUM(CD58,BV58)</f>
        <v>172.317701970554</v>
      </c>
      <c r="CF58" s="67">
        <v>0.0059597891520382</v>
      </c>
      <c r="CG58" s="67">
        <f>'Glad-id-output'!I56</f>
        <v>1</v>
      </c>
    </row>
    <row r="59" ht="19" customHeight="1">
      <c r="A59" t="s" s="58">
        <v>1</v>
      </c>
      <c r="B59" s="59">
        <v>55</v>
      </c>
      <c r="C59" t="s" s="135">
        <v>56</v>
      </c>
      <c r="D59" s="61">
        <f>'Glad70-before-LQ'!D59*(1-$CG59)</f>
        <v>0.0323134357530618</v>
      </c>
      <c r="E59" s="62">
        <f>'Glad70-before-LQ'!E59*(1-$CG59)</f>
        <v>0.0213547823308871</v>
      </c>
      <c r="F59" s="62">
        <f>'Glad70-before-LQ'!F59*(1-$CG59)</f>
        <v>0.00010600469770411</v>
      </c>
      <c r="G59" s="62">
        <f>'Glad70-before-LQ'!G59*(1-$CG59)</f>
        <v>0.00118684362580992</v>
      </c>
      <c r="H59" s="62">
        <f>'Glad70-before-LQ'!H59*(1-$CG59)</f>
        <v>0.0038299019611653</v>
      </c>
      <c r="I59" s="62">
        <f>'Glad70-before-LQ'!I59*(1-$CG59)</f>
        <v>0.096090790060868</v>
      </c>
      <c r="J59" s="62">
        <f>'Glad70-before-LQ'!J59*(1-$CG59)</f>
        <v>1.69107266549814</v>
      </c>
      <c r="K59" s="136">
        <f>'Glad70-before-LQ'!K59*(1-$CG59)</f>
        <v>0.200852829201101</v>
      </c>
      <c r="L59" s="62">
        <f>'Glad70-before-LQ'!L59*(1-$CG59)</f>
        <v>0.0378488614756148</v>
      </c>
      <c r="M59" s="62">
        <f>'Glad70-before-LQ'!M59*(1-$CG59)</f>
        <v>0.0297189268065205</v>
      </c>
      <c r="N59" s="62">
        <f>'Glad70-before-LQ'!N59*(1-$CG59)</f>
        <v>0.0322061240612472</v>
      </c>
      <c r="O59" s="62">
        <f>'Glad70-before-LQ'!O59*(1-$CG59)</f>
        <v>0.0298251457493286</v>
      </c>
      <c r="P59" s="62">
        <f>'Glad70-before-LQ'!P59*(1-$CG59)</f>
        <v>0.00723889425304614</v>
      </c>
      <c r="Q59" s="62">
        <f>'Glad70-before-LQ'!Q59*(1-$CG59)</f>
        <v>0.0100330365630486</v>
      </c>
      <c r="R59" s="62">
        <f>'Glad70-before-LQ'!R59*(1-$CG59)</f>
        <v>0.00521929155167534</v>
      </c>
      <c r="S59" s="62">
        <f>'Glad70-before-LQ'!S59*(1-$CG59)</f>
        <v>0.0101641759422618</v>
      </c>
      <c r="T59" s="62">
        <f>'Glad70-before-LQ'!T59*(1-$CG59)</f>
        <v>0.123772275476157</v>
      </c>
      <c r="U59" s="62">
        <f>'Glad70-before-LQ'!U59*(1-$CG59)</f>
        <v>1.52656099544547</v>
      </c>
      <c r="V59" s="62">
        <f>'Glad70-before-LQ'!V59*(1-$CG59)</f>
        <v>0.037691636750774</v>
      </c>
      <c r="W59" s="62">
        <f>'Glad70-before-LQ'!W59*(1-$CG59)</f>
        <v>1.34849935673893</v>
      </c>
      <c r="X59" s="64">
        <f>'Glad70-before-LQ'!X59*(1-$CG59)</f>
        <v>0.00750294618783829</v>
      </c>
      <c r="Y59" s="62">
        <f>'Glad70-before-LQ'!Y59*(1-$CG59)</f>
        <v>0.420483695632262</v>
      </c>
      <c r="Z59" s="62">
        <f>'Glad70-before-LQ'!Z59*(1-$CG59)</f>
        <v>0.228983121263442</v>
      </c>
      <c r="AA59" s="62">
        <f>'Glad70-before-LQ'!AA59*(1-$CG59)</f>
        <v>0.274623917342002</v>
      </c>
      <c r="AB59" s="62">
        <f>'Glad70-before-LQ'!AB59*(1-$CG59)</f>
        <v>0.00546389290461775</v>
      </c>
      <c r="AC59" s="62">
        <f>'Glad70-before-LQ'!AC59*(1-$CG59)</f>
        <v>0.734698386200948</v>
      </c>
      <c r="AD59" s="62">
        <f>'Glad70-before-LQ'!AD59*(1-$CG59)</f>
        <v>0.00594122618675954</v>
      </c>
      <c r="AE59" s="62">
        <f>'Glad70-before-LQ'!AE59*(1-$CG59)</f>
        <v>0.0249256141611202</v>
      </c>
      <c r="AF59" s="62">
        <f>'Glad70-before-LQ'!AF59*(1-$CG59)</f>
        <v>0.258393164347838</v>
      </c>
      <c r="AG59" s="62">
        <f>'Glad70-before-LQ'!AG59*(1-$CG59)</f>
        <v>0.109942534723533</v>
      </c>
      <c r="AH59" s="62">
        <f>'Glad70-before-LQ'!AH59*(1-$CG59)</f>
        <v>0.480739206731962</v>
      </c>
      <c r="AI59" s="62">
        <f>'Glad70-before-LQ'!AI59*(1-$CG59)</f>
        <v>0.573728978368279</v>
      </c>
      <c r="AJ59" s="62">
        <f>'Glad70-before-LQ'!AJ59*(1-$CG59)</f>
        <v>2.02030978579093</v>
      </c>
      <c r="AK59" s="62">
        <f>'Glad70-before-LQ'!AK59*(1-$CG59)</f>
        <v>1.53885494668118</v>
      </c>
      <c r="AL59" s="62">
        <f>'Glad70-before-LQ'!AL59*(1-$CG59)</f>
        <v>0.147625454125726</v>
      </c>
      <c r="AM59" s="62">
        <f>'Glad70-before-LQ'!AM59*(1-$CG59)</f>
        <v>0.174948334882362</v>
      </c>
      <c r="AN59" s="62">
        <f>'Glad70-before-LQ'!AN59*(1-$CG59)</f>
        <v>0.65046260179948</v>
      </c>
      <c r="AO59" s="62">
        <f>'Glad70-before-LQ'!AO59*(1-$CG59)</f>
        <v>0.425673570581387</v>
      </c>
      <c r="AP59" s="62">
        <f>'Glad70-before-LQ'!AP59*(1-$CG59)</f>
        <v>0.338340411876442</v>
      </c>
      <c r="AQ59" s="62">
        <f>'Glad70-before-LQ'!AQ59*(1-$CG59)</f>
        <v>0.026653376787503</v>
      </c>
      <c r="AR59" s="62">
        <f>'Glad70-before-LQ'!AR59*(1-$CG59)</f>
        <v>0.138206282175923</v>
      </c>
      <c r="AS59" s="62">
        <f>'Glad70-before-LQ'!AS59*(1-$CG59)</f>
        <v>1.32198523723576</v>
      </c>
      <c r="AT59" s="62">
        <f>'Glad70-before-LQ'!AT59*(1-$CG59)</f>
        <v>0.124300794477406</v>
      </c>
      <c r="AU59" s="62">
        <f>'Glad70-before-LQ'!AU59*(1-$CG59)</f>
        <v>0.00814705120504304</v>
      </c>
      <c r="AV59" s="62">
        <f>'Glad70-before-LQ'!AV59*(1-$CG59)</f>
        <v>2.81992050897155e-05</v>
      </c>
      <c r="AW59" s="62">
        <f>'Glad70-before-LQ'!AW59*(1-$CG59)</f>
        <v>0.0256513515846714</v>
      </c>
      <c r="AX59" s="62">
        <f>'Glad70-before-LQ'!AX59*(1-$CG59)</f>
        <v>0.703441227748392</v>
      </c>
      <c r="AY59" s="62">
        <f>'Glad70-before-LQ'!AY59*(1-$CG59)</f>
        <v>0.0118673314997066</v>
      </c>
      <c r="AZ59" s="62">
        <f>'Glad70-before-LQ'!AZ59*(1-$CG59)</f>
        <v>3.76720850327242</v>
      </c>
      <c r="BA59" s="62">
        <f>'Glad70-before-LQ'!BA59*(1-$CG59)</f>
        <v>2.09826026817257</v>
      </c>
      <c r="BB59" s="62">
        <f>'Glad70-before-LQ'!BB59*(1-$CG59)</f>
        <v>1.18512452208494</v>
      </c>
      <c r="BC59" s="62">
        <f>'Glad70-before-LQ'!BC59*(1-$CG59)</f>
        <v>0.727521547798329</v>
      </c>
      <c r="BD59" s="62">
        <f>'Glad70-before-LQ'!BD59*(1-$CG59)</f>
        <v>0.293536770847011</v>
      </c>
      <c r="BE59" s="62">
        <f>'Glad70-before-LQ'!BE59*(1-$CG59)</f>
        <v>10.3994968917647</v>
      </c>
      <c r="BF59" s="62">
        <f>'Glad70-before-LQ'!BF59*(1-$CG59)</f>
        <v>0.553166899728427</v>
      </c>
      <c r="BG59" s="62">
        <f>'Glad70-before-LQ'!BG59*(1-$CG59)</f>
        <v>5.59770594766992</v>
      </c>
      <c r="BH59" s="62">
        <f>'Glad70-before-LQ'!BH59*(1-$CG59)</f>
        <v>0.239743891810118</v>
      </c>
      <c r="BI59" s="62">
        <f>'Glad70-before-LQ'!BI59*(1-$CG59)</f>
        <v>4.54808884219524</v>
      </c>
      <c r="BJ59" s="62">
        <f>'Glad70-before-LQ'!BJ59*(1-$CG59)</f>
        <v>0.0261694570300046</v>
      </c>
      <c r="BK59" s="62">
        <f>'Glad70-before-LQ'!BK59*(1-$CG59)</f>
        <v>5.32110518287043</v>
      </c>
      <c r="BL59" s="62">
        <f>'Glad70-before-LQ'!BL59*(1-$CG59)</f>
        <v>6.007379530407</v>
      </c>
      <c r="BM59" s="62">
        <f>'Glad70-before-LQ'!BM59*(1-$CG59)</f>
        <v>0.711243038366384</v>
      </c>
      <c r="BN59" s="62">
        <f>'Glad70-before-LQ'!BN59*(1-$CG59)</f>
        <v>0.113364787733544</v>
      </c>
      <c r="BO59" s="62">
        <f>'Glad70-before-LQ'!BO59*(1-$CG59)</f>
        <v>1.73270667342869</v>
      </c>
      <c r="BP59" s="62">
        <f>'Glad70-before-LQ'!BP59*(1-$CG59)</f>
        <v>0.929580908082832</v>
      </c>
      <c r="BQ59" s="62">
        <f>'Glad70-before-LQ'!BQ59*(1-$CG59)</f>
        <v>0.0575118244179143</v>
      </c>
      <c r="BR59" s="62">
        <f>'Glad70-before-LQ'!BR59*(1-$CG59)</f>
        <v>0.0383113960203532</v>
      </c>
      <c r="BS59" s="62">
        <f>'Glad70-before-LQ'!BS59*(1-$CG59)</f>
        <v>0.0132224295088475</v>
      </c>
      <c r="BT59" s="62">
        <f>'Glad70-before-LQ'!BT59*(1-$CG59)</f>
        <v>0.257543966669182</v>
      </c>
      <c r="BU59" s="62">
        <f>'Glad70-before-LQ'!BU59*(1-$CG59)</f>
        <v>0.8516616720599119</v>
      </c>
      <c r="BV59" s="4">
        <f>SUM(D59:BU59)</f>
        <v>61.4971635675892</v>
      </c>
      <c r="BW59" s="66">
        <f>'Glad-base'!BW59*'Households'!$B$3/'Households'!$B$7</f>
        <v>0.0135376540164779</v>
      </c>
      <c r="BX59" s="66">
        <f>'Glad-base'!BX59*'Households'!$B$3/'Households'!$B$7</f>
        <v>0.0686660144181256</v>
      </c>
      <c r="BY59" s="66">
        <f>'Glad-base'!BY59*'Businesses'!$B$4/'Businesses'!$C$4</f>
        <v>22.158373492440</v>
      </c>
      <c r="BZ59" s="66">
        <f>'Glad-base'!BZ59*'Households'!$B$3/'Households'!$B$7</f>
        <v>2.97259565070031</v>
      </c>
      <c r="CA59" s="66">
        <f>'Glad-base'!CA59*'Households'!$B$3/'Households'!$B$7</f>
        <v>8.29990746472709</v>
      </c>
      <c r="CB59" s="66">
        <f>'Glad-base'!CB59*'Glad-id-output'!B57/'Glad-id-output'!E57</f>
        <v>1.4144174732759e-05</v>
      </c>
      <c r="CC59" s="62">
        <f>'Exports'!D60</f>
        <v>0.5</v>
      </c>
      <c r="CD59" s="4">
        <f>SUM(BW59:CC59)</f>
        <v>34.0130944204767</v>
      </c>
      <c r="CE59" s="4">
        <f>SUM(CD59,BV59)</f>
        <v>95.5102579880659</v>
      </c>
      <c r="CF59" s="67">
        <v>0.000212374995987372</v>
      </c>
      <c r="CG59" s="67">
        <f>'Glad-id-output'!I57</f>
        <v>0.2</v>
      </c>
    </row>
    <row r="60" ht="22" customHeight="1">
      <c r="A60" t="s" s="58">
        <v>1</v>
      </c>
      <c r="B60" s="59">
        <v>56</v>
      </c>
      <c r="C60" t="s" s="135">
        <v>57</v>
      </c>
      <c r="D60" s="61">
        <f>'Glad70-before-LQ'!D60*(1-$CG60)</f>
        <v>0.371985674560228</v>
      </c>
      <c r="E60" s="62">
        <f>'Glad70-before-LQ'!E60*(1-$CG60)</f>
        <v>0.0394564988241168</v>
      </c>
      <c r="F60" s="62">
        <f>'Glad70-before-LQ'!F60*(1-$CG60)</f>
        <v>0.000157528675255539</v>
      </c>
      <c r="G60" s="62">
        <f>'Glad70-before-LQ'!G60*(1-$CG60)</f>
        <v>0.0081255152662643</v>
      </c>
      <c r="H60" s="62">
        <f>'Glad70-before-LQ'!H60*(1-$CG60)</f>
        <v>0.0186358817747206</v>
      </c>
      <c r="I60" s="62">
        <f>'Glad70-before-LQ'!I60*(1-$CG60)</f>
        <v>0.199913454849944</v>
      </c>
      <c r="J60" s="62">
        <f>'Glad70-before-LQ'!J60*(1-$CG60)</f>
        <v>3.99483046008334</v>
      </c>
      <c r="K60" s="136">
        <f>'Glad70-before-LQ'!K60*(1-$CG60)</f>
        <v>1.90759711381526</v>
      </c>
      <c r="L60" s="62">
        <f>'Glad70-before-LQ'!L60*(1-$CG60)</f>
        <v>0.169111014531857</v>
      </c>
      <c r="M60" s="62">
        <f>'Glad70-before-LQ'!M60*(1-$CG60)</f>
        <v>0.130065257804481</v>
      </c>
      <c r="N60" s="62">
        <f>'Glad70-before-LQ'!N60*(1-$CG60)</f>
        <v>0.11726540710514</v>
      </c>
      <c r="O60" s="62">
        <f>'Glad70-before-LQ'!O60*(1-$CG60)</f>
        <v>0.0689485219665068</v>
      </c>
      <c r="P60" s="62">
        <f>'Glad70-before-LQ'!P60*(1-$CG60)</f>
        <v>0.0134314920180477</v>
      </c>
      <c r="Q60" s="62">
        <f>'Glad70-before-LQ'!Q60*(1-$CG60)</f>
        <v>0.036577097003007</v>
      </c>
      <c r="R60" s="62">
        <f>'Glad70-before-LQ'!R60*(1-$CG60)</f>
        <v>0.00465704095031296</v>
      </c>
      <c r="S60" s="62">
        <f>'Glad70-before-LQ'!S60*(1-$CG60)</f>
        <v>0.0112649623120069</v>
      </c>
      <c r="T60" s="62">
        <f>'Glad70-before-LQ'!T60*(1-$CG60)</f>
        <v>0.106177706312267</v>
      </c>
      <c r="U60" s="62">
        <f>'Glad70-before-LQ'!U60*(1-$CG60)</f>
        <v>1.23561036906111</v>
      </c>
      <c r="V60" s="62">
        <f>'Glad70-before-LQ'!V60*(1-$CG60)</f>
        <v>0.0574517611992928</v>
      </c>
      <c r="W60" s="62">
        <f>'Glad70-before-LQ'!W60*(1-$CG60)</f>
        <v>1.34466630471195</v>
      </c>
      <c r="X60" s="64">
        <f>'Glad70-before-LQ'!X60*(1-$CG60)</f>
        <v>0.95379855690763</v>
      </c>
      <c r="Y60" s="62">
        <f>'Glad70-before-LQ'!Y60*(1-$CG60)</f>
        <v>0.6281441352395239</v>
      </c>
      <c r="Z60" s="62">
        <f>'Glad70-before-LQ'!Z60*(1-$CG60)</f>
        <v>0.16053590253451</v>
      </c>
      <c r="AA60" s="62">
        <f>'Glad70-before-LQ'!AA60*(1-$CG60)</f>
        <v>0.180348350067401</v>
      </c>
      <c r="AB60" s="62">
        <f>'Glad70-before-LQ'!AB60*(1-$CG60)</f>
        <v>0.00609287258367956</v>
      </c>
      <c r="AC60" s="62">
        <f>'Glad70-before-LQ'!AC60*(1-$CG60)</f>
        <v>1.25818364605021</v>
      </c>
      <c r="AD60" s="62">
        <f>'Glad70-before-LQ'!AD60*(1-$CG60)</f>
        <v>0.0020411870341631</v>
      </c>
      <c r="AE60" s="62">
        <f>'Glad70-before-LQ'!AE60*(1-$CG60)</f>
        <v>0.226503374137124</v>
      </c>
      <c r="AF60" s="62">
        <f>'Glad70-before-LQ'!AF60*(1-$CG60)</f>
        <v>0.422054881602346</v>
      </c>
      <c r="AG60" s="62">
        <f>'Glad70-before-LQ'!AG60*(1-$CG60)</f>
        <v>0.193343926361212</v>
      </c>
      <c r="AH60" s="62">
        <f>'Glad70-before-LQ'!AH60*(1-$CG60)</f>
        <v>2.92603085145352</v>
      </c>
      <c r="AI60" s="62">
        <f>'Glad70-before-LQ'!AI60*(1-$CG60)</f>
        <v>1.37469159706628</v>
      </c>
      <c r="AJ60" s="62">
        <f>'Glad70-before-LQ'!AJ60*(1-$CG60)</f>
        <v>1.01342328664332</v>
      </c>
      <c r="AK60" s="62">
        <f>'Glad70-before-LQ'!AK60*(1-$CG60)</f>
        <v>1.59310938084765</v>
      </c>
      <c r="AL60" s="62">
        <f>'Glad70-before-LQ'!AL60*(1-$CG60)</f>
        <v>0.7558733504365019</v>
      </c>
      <c r="AM60" s="62">
        <f>'Glad70-before-LQ'!AM60*(1-$CG60)</f>
        <v>2.91316181438512</v>
      </c>
      <c r="AN60" s="62">
        <f>'Glad70-before-LQ'!AN60*(1-$CG60)</f>
        <v>0.775248047089614</v>
      </c>
      <c r="AO60" s="62">
        <f>'Glad70-before-LQ'!AO60*(1-$CG60)</f>
        <v>1.2205153991278</v>
      </c>
      <c r="AP60" s="62">
        <f>'Glad70-before-LQ'!AP60*(1-$CG60)</f>
        <v>0.508871769204596</v>
      </c>
      <c r="AQ60" s="62">
        <f>'Glad70-before-LQ'!AQ60*(1-$CG60)</f>
        <v>0.416588245234418</v>
      </c>
      <c r="AR60" s="62">
        <f>'Glad70-before-LQ'!AR60*(1-$CG60)</f>
        <v>0.131101430154226</v>
      </c>
      <c r="AS60" s="62">
        <f>'Glad70-before-LQ'!AS60*(1-$CG60)</f>
        <v>7.04060524445216</v>
      </c>
      <c r="AT60" s="62">
        <f>'Glad70-before-LQ'!AT60*(1-$CG60)</f>
        <v>0.043871570629111</v>
      </c>
      <c r="AU60" s="62">
        <f>'Glad70-before-LQ'!AU60*(1-$CG60)</f>
        <v>0.0335593558000498</v>
      </c>
      <c r="AV60" s="62">
        <f>'Glad70-before-LQ'!AV60*(1-$CG60)</f>
        <v>0.00759921007658572</v>
      </c>
      <c r="AW60" s="62">
        <f>'Glad70-before-LQ'!AW60*(1-$CG60)</f>
        <v>0.00264300801580438</v>
      </c>
      <c r="AX60" s="62">
        <f>'Glad70-before-LQ'!AX60*(1-$CG60)</f>
        <v>0.0234303389447736</v>
      </c>
      <c r="AY60" s="62">
        <f>'Glad70-before-LQ'!AY60*(1-$CG60)</f>
        <v>0.110538018210146</v>
      </c>
      <c r="AZ60" s="62">
        <f>'Glad70-before-LQ'!AZ60*(1-$CG60)</f>
        <v>0.400101814999524</v>
      </c>
      <c r="BA60" s="62">
        <f>'Glad70-before-LQ'!BA60*(1-$CG60)</f>
        <v>0.30283766527119</v>
      </c>
      <c r="BB60" s="62">
        <f>'Glad70-before-LQ'!BB60*(1-$CG60)</f>
        <v>0.205781889144616</v>
      </c>
      <c r="BC60" s="62">
        <f>'Glad70-before-LQ'!BC60*(1-$CG60)</f>
        <v>1.17690441830762</v>
      </c>
      <c r="BD60" s="62">
        <f>'Glad70-before-LQ'!BD60*(1-$CG60)</f>
        <v>0.39139347300609</v>
      </c>
      <c r="BE60" s="62">
        <f>'Glad70-before-LQ'!BE60*(1-$CG60)</f>
        <v>8.9448791146527</v>
      </c>
      <c r="BF60" s="62">
        <f>'Glad70-before-LQ'!BF60*(1-$CG60)</f>
        <v>0.07765559263527</v>
      </c>
      <c r="BG60" s="62">
        <f>'Glad70-before-LQ'!BG60*(1-$CG60)</f>
        <v>3.60627411663704</v>
      </c>
      <c r="BH60" s="62">
        <f>'Glad70-before-LQ'!BH60*(1-$CG60)</f>
        <v>0.89386958352954</v>
      </c>
      <c r="BI60" s="62">
        <f>'Glad70-before-LQ'!BI60*(1-$CG60)</f>
        <v>0.755249376151136</v>
      </c>
      <c r="BJ60" s="62">
        <f>'Glad70-before-LQ'!BJ60*(1-$CG60)</f>
        <v>0.000162733430357846</v>
      </c>
      <c r="BK60" s="62">
        <f>'Glad70-before-LQ'!BK60*(1-$CG60)</f>
        <v>2.23816179094284</v>
      </c>
      <c r="BL60" s="62">
        <f>'Glad70-before-LQ'!BL60*(1-$CG60)</f>
        <v>5.0788568303764</v>
      </c>
      <c r="BM60" s="62">
        <f>'Glad70-before-LQ'!BM60*(1-$CG60)</f>
        <v>0.637125639008472</v>
      </c>
      <c r="BN60" s="62">
        <f>'Glad70-before-LQ'!BN60*(1-$CG60)</f>
        <v>0.0833070977186546</v>
      </c>
      <c r="BO60" s="62">
        <f>'Glad70-before-LQ'!BO60*(1-$CG60)</f>
        <v>5.70489169313774</v>
      </c>
      <c r="BP60" s="62">
        <f>'Glad70-before-LQ'!BP60*(1-$CG60)</f>
        <v>1.57300535553917</v>
      </c>
      <c r="BQ60" s="62">
        <f>'Glad70-before-LQ'!BQ60*(1-$CG60)</f>
        <v>0.0648793598743668</v>
      </c>
      <c r="BR60" s="62">
        <f>'Glad70-before-LQ'!BR60*(1-$CG60)</f>
        <v>0.265107270668082</v>
      </c>
      <c r="BS60" s="62">
        <f>'Glad70-before-LQ'!BS60*(1-$CG60)</f>
        <v>0.0313849981200546</v>
      </c>
      <c r="BT60" s="62">
        <f>'Glad70-before-LQ'!BT60*(1-$CG60)</f>
        <v>0.634187506570892</v>
      </c>
      <c r="BU60" s="62">
        <f>'Glad70-before-LQ'!BU60*(1-$CG60)</f>
        <v>0.620476620128516</v>
      </c>
      <c r="BV60" s="4">
        <f>SUM(D60:BU60)</f>
        <v>68.4443317529649</v>
      </c>
      <c r="BW60" s="66">
        <f>'Glad-base'!BW60*'Households'!$B$3/'Households'!$B$7</f>
        <v>7.52185166116375</v>
      </c>
      <c r="BX60" s="66">
        <f>'Glad-base'!BX60*'Households'!$B$3/'Households'!$B$7</f>
        <v>12.6556441365911</v>
      </c>
      <c r="BY60" s="66">
        <f>'Glad-base'!BY60*'Businesses'!$B$4/'Businesses'!$C$4</f>
        <v>0.365996556291448</v>
      </c>
      <c r="BZ60" s="66">
        <f>'Glad-base'!BZ60*'Households'!$B$3/'Households'!$B$7</f>
        <v>0.0167518205870237</v>
      </c>
      <c r="CA60" s="66">
        <f>'Glad-base'!CA60*'Households'!$B$3/'Households'!$B$7</f>
        <v>0.154852013141092</v>
      </c>
      <c r="CB60" s="66">
        <f>'Glad-base'!CB60*'Glad-id-output'!B58/'Glad-id-output'!E58</f>
        <v>0</v>
      </c>
      <c r="CC60" s="62">
        <f>'Exports'!D61</f>
        <v>13.9</v>
      </c>
      <c r="CD60" s="4">
        <f>SUM(BW60:CC60)</f>
        <v>34.6150961877744</v>
      </c>
      <c r="CE60" s="4">
        <f>SUM(CD60,BV60)</f>
        <v>103.059427940739</v>
      </c>
      <c r="CF60" s="67">
        <v>0.00583963696838977</v>
      </c>
      <c r="CG60" s="67">
        <f>'Glad-id-output'!I58</f>
        <v>0.8</v>
      </c>
    </row>
    <row r="61" ht="19" customHeight="1">
      <c r="A61" t="s" s="58">
        <v>1</v>
      </c>
      <c r="B61" s="59">
        <v>57</v>
      </c>
      <c r="C61" t="s" s="135">
        <v>58</v>
      </c>
      <c r="D61" s="61">
        <f>'Glad70-before-LQ'!D61*(1-$CG61)</f>
        <v>0.0587718872085052</v>
      </c>
      <c r="E61" s="62">
        <f>'Glad70-before-LQ'!E61*(1-$CG61)</f>
        <v>0.0399860798608785</v>
      </c>
      <c r="F61" s="62">
        <f>'Glad70-before-LQ'!F61*(1-$CG61)</f>
        <v>8.527859840356681e-06</v>
      </c>
      <c r="G61" s="62">
        <f>'Glad70-before-LQ'!G61*(1-$CG61)</f>
        <v>0.0130063479163023</v>
      </c>
      <c r="H61" s="62">
        <f>'Glad70-before-LQ'!H61*(1-$CG61)</f>
        <v>0.0174564203140268</v>
      </c>
      <c r="I61" s="62">
        <f>'Glad70-before-LQ'!I61*(1-$CG61)</f>
        <v>0.00458817444338064</v>
      </c>
      <c r="J61" s="62">
        <f>'Glad70-before-LQ'!J61*(1-$CG61)</f>
        <v>0.578769245407208</v>
      </c>
      <c r="K61" s="136">
        <f>'Glad70-before-LQ'!K61*(1-$CG61)</f>
        <v>0.0618049301689347</v>
      </c>
      <c r="L61" s="62">
        <f>'Glad70-before-LQ'!L61*(1-$CG61)</f>
        <v>0.00396695659508397</v>
      </c>
      <c r="M61" s="62">
        <f>'Glad70-before-LQ'!M61*(1-$CG61)</f>
        <v>0.00520642713942614</v>
      </c>
      <c r="N61" s="62">
        <f>'Glad70-before-LQ'!N61*(1-$CG61)</f>
        <v>0.070655370921615</v>
      </c>
      <c r="O61" s="62">
        <f>'Glad70-before-LQ'!O61*(1-$CG61)</f>
        <v>0.06523397540400459</v>
      </c>
      <c r="P61" s="62">
        <f>'Glad70-before-LQ'!P61*(1-$CG61)</f>
        <v>0.00553928825555459</v>
      </c>
      <c r="Q61" s="62">
        <f>'Glad70-before-LQ'!Q61*(1-$CG61)</f>
        <v>0.009997590411704661</v>
      </c>
      <c r="R61" s="62">
        <f>'Glad70-before-LQ'!R61*(1-$CG61)</f>
        <v>0.00547388508579884</v>
      </c>
      <c r="S61" s="62">
        <f>'Glad70-before-LQ'!S61*(1-$CG61)</f>
        <v>0.0060577190816258</v>
      </c>
      <c r="T61" s="62">
        <f>'Glad70-before-LQ'!T61*(1-$CG61)</f>
        <v>0.0309541132634497</v>
      </c>
      <c r="U61" s="62">
        <f>'Glad70-before-LQ'!U61*(1-$CG61)</f>
        <v>0.638549606457736</v>
      </c>
      <c r="V61" s="62">
        <f>'Glad70-before-LQ'!V61*(1-$CG61)</f>
        <v>0.0127742447921607</v>
      </c>
      <c r="W61" s="62">
        <f>'Glad70-before-LQ'!W61*(1-$CG61)</f>
        <v>0.874849700164896</v>
      </c>
      <c r="X61" s="64">
        <f>'Glad70-before-LQ'!X61*(1-$CG61)</f>
        <v>0.00933254816467846</v>
      </c>
      <c r="Y61" s="62">
        <f>'Glad70-before-LQ'!Y61*(1-$CG61)</f>
        <v>0.108471223036092</v>
      </c>
      <c r="Z61" s="62">
        <f>'Glad70-before-LQ'!Z61*(1-$CG61)</f>
        <v>0.024537333105146</v>
      </c>
      <c r="AA61" s="62">
        <f>'Glad70-before-LQ'!AA61*(1-$CG61)</f>
        <v>0.0268414040179889</v>
      </c>
      <c r="AB61" s="62">
        <f>'Glad70-before-LQ'!AB61*(1-$CG61)</f>
        <v>0.00234231211705938</v>
      </c>
      <c r="AC61" s="62">
        <f>'Glad70-before-LQ'!AC61*(1-$CG61)</f>
        <v>0.0300605659105286</v>
      </c>
      <c r="AD61" s="62">
        <f>'Glad70-before-LQ'!AD61*(1-$CG61)</f>
        <v>0.0016565694302208</v>
      </c>
      <c r="AE61" s="62">
        <f>'Glad70-before-LQ'!AE61*(1-$CG61)</f>
        <v>0.0115374565253479</v>
      </c>
      <c r="AF61" s="62">
        <f>'Glad70-before-LQ'!AF61*(1-$CG61)</f>
        <v>0.221459125178464</v>
      </c>
      <c r="AG61" s="62">
        <f>'Glad70-before-LQ'!AG61*(1-$CG61)</f>
        <v>0.214446384102219</v>
      </c>
      <c r="AH61" s="62">
        <f>'Glad70-before-LQ'!AH61*(1-$CG61)</f>
        <v>1.31218920117935</v>
      </c>
      <c r="AI61" s="62">
        <f>'Glad70-before-LQ'!AI61*(1-$CG61)</f>
        <v>1.54158762109787</v>
      </c>
      <c r="AJ61" s="62">
        <f>'Glad70-before-LQ'!AJ61*(1-$CG61)</f>
        <v>0.995306997669162</v>
      </c>
      <c r="AK61" s="62">
        <f>'Glad70-before-LQ'!AK61*(1-$CG61)</f>
        <v>0.735917878448856</v>
      </c>
      <c r="AL61" s="62">
        <f>'Glad70-before-LQ'!AL61*(1-$CG61)</f>
        <v>1.21218729399557</v>
      </c>
      <c r="AM61" s="62">
        <f>'Glad70-before-LQ'!AM61*(1-$CG61)</f>
        <v>0.721448888689231</v>
      </c>
      <c r="AN61" s="62">
        <f>'Glad70-before-LQ'!AN61*(1-$CG61)</f>
        <v>0.154965228015319</v>
      </c>
      <c r="AO61" s="62">
        <f>'Glad70-before-LQ'!AO61*(1-$CG61)</f>
        <v>0.556328001499667</v>
      </c>
      <c r="AP61" s="62">
        <f>'Glad70-before-LQ'!AP61*(1-$CG61)</f>
        <v>0.218884237538105</v>
      </c>
      <c r="AQ61" s="62">
        <f>'Glad70-before-LQ'!AQ61*(1-$CG61)</f>
        <v>0.0297157018439332</v>
      </c>
      <c r="AR61" s="62">
        <f>'Glad70-before-LQ'!AR61*(1-$CG61)</f>
        <v>0.130510094912199</v>
      </c>
      <c r="AS61" s="62">
        <f>'Glad70-before-LQ'!AS61*(1-$CG61)</f>
        <v>2.73265724268223</v>
      </c>
      <c r="AT61" s="62">
        <f>'Glad70-before-LQ'!AT61*(1-$CG61)</f>
        <v>0.00150545062446368</v>
      </c>
      <c r="AU61" s="62">
        <f>'Glad70-before-LQ'!AU61*(1-$CG61)</f>
        <v>0.00427436183030665</v>
      </c>
      <c r="AV61" s="62">
        <f>'Glad70-before-LQ'!AV61*(1-$CG61)</f>
        <v>0.000220497842068863</v>
      </c>
      <c r="AW61" s="62">
        <f>'Glad70-before-LQ'!AW61*(1-$CG61)</f>
        <v>9.25112369466167e-05</v>
      </c>
      <c r="AX61" s="62">
        <f>'Glad70-before-LQ'!AX61*(1-$CG61)</f>
        <v>0.0264890544554081</v>
      </c>
      <c r="AY61" s="62">
        <f>'Glad70-before-LQ'!AY61*(1-$CG61)</f>
        <v>0.00218974234315431</v>
      </c>
      <c r="AZ61" s="62">
        <f>'Glad70-before-LQ'!AZ61*(1-$CG61)</f>
        <v>0.00247735278617056</v>
      </c>
      <c r="BA61" s="62">
        <f>'Glad70-before-LQ'!BA61*(1-$CG61)</f>
        <v>0.00124832490171159</v>
      </c>
      <c r="BB61" s="62">
        <f>'Glad70-before-LQ'!BB61*(1-$CG61)</f>
        <v>0.0102348464617755</v>
      </c>
      <c r="BC61" s="62">
        <f>'Glad70-before-LQ'!BC61*(1-$CG61)</f>
        <v>0.7858704079537659</v>
      </c>
      <c r="BD61" s="62">
        <f>'Glad70-before-LQ'!BD61*(1-$CG61)</f>
        <v>2.77801575591783</v>
      </c>
      <c r="BE61" s="62">
        <f>'Glad70-before-LQ'!BE61*(1-$CG61)</f>
        <v>2.48417268375046</v>
      </c>
      <c r="BF61" s="62">
        <f>'Glad70-before-LQ'!BF61*(1-$CG61)</f>
        <v>0.000670526400068265</v>
      </c>
      <c r="BG61" s="62">
        <f>'Glad70-before-LQ'!BG61*(1-$CG61)</f>
        <v>0.158244459119512</v>
      </c>
      <c r="BH61" s="62">
        <f>'Glad70-before-LQ'!BH61*(1-$CG61)</f>
        <v>0.916369886705964</v>
      </c>
      <c r="BI61" s="62">
        <f>'Glad70-before-LQ'!BI61*(1-$CG61)</f>
        <v>0.48901217550506</v>
      </c>
      <c r="BJ61" s="62">
        <f>'Glad70-before-LQ'!BJ61*(1-$CG61)</f>
        <v>0.00150228870418617</v>
      </c>
      <c r="BK61" s="62">
        <f>'Glad70-before-LQ'!BK61*(1-$CG61)</f>
        <v>1.36350240083398</v>
      </c>
      <c r="BL61" s="62">
        <f>'Glad70-before-LQ'!BL61*(1-$CG61)</f>
        <v>2.61474312144805</v>
      </c>
      <c r="BM61" s="62">
        <f>'Glad70-before-LQ'!BM61*(1-$CG61)</f>
        <v>0.284529263130726</v>
      </c>
      <c r="BN61" s="62">
        <f>'Glad70-before-LQ'!BN61*(1-$CG61)</f>
        <v>0.0352052821635062</v>
      </c>
      <c r="BO61" s="62">
        <f>'Glad70-before-LQ'!BO61*(1-$CG61)</f>
        <v>3.45534997724974</v>
      </c>
      <c r="BP61" s="62">
        <f>'Glad70-before-LQ'!BP61*(1-$CG61)</f>
        <v>1.65501732635038</v>
      </c>
      <c r="BQ61" s="62">
        <f>'Glad70-before-LQ'!BQ61*(1-$CG61)</f>
        <v>0.0101714840474735</v>
      </c>
      <c r="BR61" s="62">
        <f>'Glad70-before-LQ'!BR61*(1-$CG61)</f>
        <v>0.150062395959712</v>
      </c>
      <c r="BS61" s="62">
        <f>'Glad70-before-LQ'!BS61*(1-$CG61)</f>
        <v>0.0228131222364343</v>
      </c>
      <c r="BT61" s="62">
        <f>'Glad70-before-LQ'!BT61*(1-$CG61)</f>
        <v>0.0813176932213085</v>
      </c>
      <c r="BU61" s="62">
        <f>'Glad70-before-LQ'!BU61*(1-$CG61)</f>
        <v>0.772856735306096</v>
      </c>
      <c r="BV61" s="4">
        <f>SUM(D61:BU61)</f>
        <v>31.6041929283976</v>
      </c>
      <c r="BW61" s="66">
        <f>'Glad-base'!BW61*'Households'!$B$3/'Households'!$B$7</f>
        <v>4.16230092667353</v>
      </c>
      <c r="BX61" s="66">
        <f>'Glad-base'!BX61*'Households'!$B$3/'Households'!$B$7</f>
        <v>0.000319744788877446</v>
      </c>
      <c r="BY61" s="66">
        <f>'Glad-base'!BY61*'Businesses'!$B$4/'Businesses'!$C$4</f>
        <v>0.07783455380235341</v>
      </c>
      <c r="BZ61" s="66">
        <f>'Glad-base'!BZ61*'Households'!$B$3/'Households'!$B$7</f>
        <v>0.00226836685890834</v>
      </c>
      <c r="CA61" s="66">
        <f>'Glad-base'!CA61*'Households'!$B$3/'Households'!$B$7</f>
        <v>0.0336421673944387</v>
      </c>
      <c r="CB61" s="66">
        <f>'Glad-base'!CB61*'Glad-id-output'!B59/'Glad-id-output'!E59</f>
        <v>0</v>
      </c>
      <c r="CC61" s="62">
        <f>'Exports'!D62</f>
        <v>2.3</v>
      </c>
      <c r="CD61" s="4">
        <f>SUM(BW61:CC61)</f>
        <v>6.57636575951811</v>
      </c>
      <c r="CE61" s="4">
        <f>SUM(CD61,BV61)</f>
        <v>38.1805586879157</v>
      </c>
      <c r="CF61" s="67">
        <v>0.00371168838997822</v>
      </c>
      <c r="CG61" s="67">
        <f>'Glad-id-output'!I59</f>
        <v>0.600648161669341</v>
      </c>
    </row>
    <row r="62" ht="19" customHeight="1">
      <c r="A62" t="s" s="58">
        <v>1</v>
      </c>
      <c r="B62" s="59">
        <v>58</v>
      </c>
      <c r="C62" t="s" s="135">
        <v>59</v>
      </c>
      <c r="D62" s="61">
        <f>'Glad70-before-LQ'!D62*(1-$CG62)</f>
        <v>0.0781040207703721</v>
      </c>
      <c r="E62" s="62">
        <f>'Glad70-before-LQ'!E62*(1-$CG62)</f>
        <v>0.0115247078442252</v>
      </c>
      <c r="F62" s="62">
        <f>'Glad70-before-LQ'!F62*(1-$CG62)</f>
        <v>9.407916921239721e-05</v>
      </c>
      <c r="G62" s="62">
        <f>'Glad70-before-LQ'!G62*(1-$CG62)</f>
        <v>0.0139501328689393</v>
      </c>
      <c r="H62" s="62">
        <f>'Glad70-before-LQ'!H62*(1-$CG62)</f>
        <v>0.00843088387801783</v>
      </c>
      <c r="I62" s="62">
        <f>'Glad70-before-LQ'!I62*(1-$CG62)</f>
        <v>0.300322499489713</v>
      </c>
      <c r="J62" s="62">
        <f>'Glad70-before-LQ'!J62*(1-$CG62)</f>
        <v>5.42634299302273</v>
      </c>
      <c r="K62" s="136">
        <f>'Glad70-before-LQ'!K62*(1-$CG62)</f>
        <v>1.04531595586885</v>
      </c>
      <c r="L62" s="62">
        <f>'Glad70-before-LQ'!L62*(1-$CG62)</f>
        <v>0.198675220522222</v>
      </c>
      <c r="M62" s="62">
        <f>'Glad70-before-LQ'!M62*(1-$CG62)</f>
        <v>0.0274221943102362</v>
      </c>
      <c r="N62" s="62">
        <f>'Glad70-before-LQ'!N62*(1-$CG62)</f>
        <v>0.0281010916633803</v>
      </c>
      <c r="O62" s="62">
        <f>'Glad70-before-LQ'!O62*(1-$CG62)</f>
        <v>0.0287978370435145</v>
      </c>
      <c r="P62" s="62">
        <f>'Glad70-before-LQ'!P62*(1-$CG62)</f>
        <v>0.000471610808963809</v>
      </c>
      <c r="Q62" s="62">
        <f>'Glad70-before-LQ'!Q62*(1-$CG62)</f>
        <v>0.00641303394973186</v>
      </c>
      <c r="R62" s="62">
        <f>'Glad70-before-LQ'!R62*(1-$CG62)</f>
        <v>0.00913874458371204</v>
      </c>
      <c r="S62" s="62">
        <f>'Glad70-before-LQ'!S62*(1-$CG62)</f>
        <v>0.008203955773719769</v>
      </c>
      <c r="T62" s="62">
        <f>'Glad70-before-LQ'!T62*(1-$CG62)</f>
        <v>0.261271409437607</v>
      </c>
      <c r="U62" s="62">
        <f>'Glad70-before-LQ'!U62*(1-$CG62)</f>
        <v>2.13234009289143</v>
      </c>
      <c r="V62" s="62">
        <f>'Glad70-before-LQ'!V62*(1-$CG62)</f>
        <v>0.0307337079167371</v>
      </c>
      <c r="W62" s="62">
        <f>'Glad70-before-LQ'!W62*(1-$CG62)</f>
        <v>0.466862601999605</v>
      </c>
      <c r="X62" s="64">
        <f>'Glad70-before-LQ'!X62*(1-$CG62)</f>
        <v>0.036691073003152</v>
      </c>
      <c r="Y62" s="62">
        <f>'Glad70-before-LQ'!Y62*(1-$CG62)</f>
        <v>0.316486858896896</v>
      </c>
      <c r="Z62" s="62">
        <f>'Glad70-before-LQ'!Z62*(1-$CG62)</f>
        <v>0.136872825293748</v>
      </c>
      <c r="AA62" s="62">
        <f>'Glad70-before-LQ'!AA62*(1-$CG62)</f>
        <v>0.0380468227335062</v>
      </c>
      <c r="AB62" s="62">
        <f>'Glad70-before-LQ'!AB62*(1-$CG62)</f>
        <v>0.000496472458896432</v>
      </c>
      <c r="AC62" s="62">
        <f>'Glad70-before-LQ'!AC62*(1-$CG62)</f>
        <v>0.256305669241009</v>
      </c>
      <c r="AD62" s="62">
        <f>'Glad70-before-LQ'!AD62*(1-$CG62)</f>
        <v>6.99822967493267e-05</v>
      </c>
      <c r="AE62" s="62">
        <f>'Glad70-before-LQ'!AE62*(1-$CG62)</f>
        <v>0.158306827321935</v>
      </c>
      <c r="AF62" s="62">
        <f>'Glad70-before-LQ'!AF62*(1-$CG62)</f>
        <v>0.000134078045319496</v>
      </c>
      <c r="AG62" s="62">
        <f>'Glad70-before-LQ'!AG62*(1-$CG62)</f>
        <v>0.629494735039056</v>
      </c>
      <c r="AH62" s="62">
        <f>'Glad70-before-LQ'!AH62*(1-$CG62)</f>
        <v>2.51457982196958</v>
      </c>
      <c r="AI62" s="62">
        <f>'Glad70-before-LQ'!AI62*(1-$CG62)</f>
        <v>0.728353933779622</v>
      </c>
      <c r="AJ62" s="62">
        <f>'Glad70-before-LQ'!AJ62*(1-$CG62)</f>
        <v>0.302962330900117</v>
      </c>
      <c r="AK62" s="62">
        <f>'Glad70-before-LQ'!AK62*(1-$CG62)</f>
        <v>0.677798113502814</v>
      </c>
      <c r="AL62" s="62">
        <f>'Glad70-before-LQ'!AL62*(1-$CG62)</f>
        <v>0.00763289912598092</v>
      </c>
      <c r="AM62" s="62">
        <f>'Glad70-before-LQ'!AM62*(1-$CG62)</f>
        <v>0.0210714450510285</v>
      </c>
      <c r="AN62" s="62">
        <f>'Glad70-before-LQ'!AN62*(1-$CG62)</f>
        <v>3.64739277323659</v>
      </c>
      <c r="AO62" s="62">
        <f>'Glad70-before-LQ'!AO62*(1-$CG62)</f>
        <v>0.355431584194895</v>
      </c>
      <c r="AP62" s="62">
        <f>'Glad70-before-LQ'!AP62*(1-$CG62)</f>
        <v>0.0451032247167432</v>
      </c>
      <c r="AQ62" s="62">
        <f>'Glad70-before-LQ'!AQ62*(1-$CG62)</f>
        <v>0.000240276918669825</v>
      </c>
      <c r="AR62" s="62">
        <f>'Glad70-before-LQ'!AR62*(1-$CG62)</f>
        <v>0.161779123587937</v>
      </c>
      <c r="AS62" s="62">
        <f>'Glad70-before-LQ'!AS62*(1-$CG62)</f>
        <v>3.49421171573011</v>
      </c>
      <c r="AT62" s="62">
        <f>'Glad70-before-LQ'!AT62*(1-$CG62)</f>
        <v>0.00180530094467507</v>
      </c>
      <c r="AU62" s="62">
        <f>'Glad70-before-LQ'!AU62*(1-$CG62)</f>
        <v>0.00495485931968148</v>
      </c>
      <c r="AV62" s="62">
        <f>'Glad70-before-LQ'!AV62*(1-$CG62)</f>
        <v>0.178208518486086</v>
      </c>
      <c r="AW62" s="62">
        <f>'Glad70-before-LQ'!AW62*(1-$CG62)</f>
        <v>0.000129908666317229</v>
      </c>
      <c r="AX62" s="62">
        <f>'Glad70-before-LQ'!AX62*(1-$CG62)</f>
        <v>0.04160665853033</v>
      </c>
      <c r="AY62" s="62">
        <f>'Glad70-before-LQ'!AY62*(1-$CG62)</f>
        <v>0.000929425653224037</v>
      </c>
      <c r="AZ62" s="62">
        <f>'Glad70-before-LQ'!AZ62*(1-$CG62)</f>
        <v>0.0664169251061998</v>
      </c>
      <c r="BA62" s="62">
        <f>'Glad70-before-LQ'!BA62*(1-$CG62)</f>
        <v>0.033779643498865</v>
      </c>
      <c r="BB62" s="62">
        <f>'Glad70-before-LQ'!BB62*(1-$CG62)</f>
        <v>0.159171420756934</v>
      </c>
      <c r="BC62" s="62">
        <f>'Glad70-before-LQ'!BC62*(1-$CG62)</f>
        <v>0.355879787999732</v>
      </c>
      <c r="BD62" s="62">
        <f>'Glad70-before-LQ'!BD62*(1-$CG62)</f>
        <v>0.08939274528778</v>
      </c>
      <c r="BE62" s="62">
        <f>'Glad70-before-LQ'!BE62*(1-$CG62)</f>
        <v>4.3646948058861</v>
      </c>
      <c r="BF62" s="62">
        <f>'Glad70-before-LQ'!BF62*(1-$CG62)</f>
        <v>0.0563919913000259</v>
      </c>
      <c r="BG62" s="62">
        <f>'Glad70-before-LQ'!BG62*(1-$CG62)</f>
        <v>1.02241522626543</v>
      </c>
      <c r="BH62" s="62">
        <f>'Glad70-before-LQ'!BH62*(1-$CG62)</f>
        <v>0.280801608894321</v>
      </c>
      <c r="BI62" s="62">
        <f>'Glad70-before-LQ'!BI62*(1-$CG62)</f>
        <v>3.33168633391023</v>
      </c>
      <c r="BJ62" s="62">
        <f>'Glad70-before-LQ'!BJ62*(1-$CG62)</f>
        <v>0.00369376550493241</v>
      </c>
      <c r="BK62" s="62">
        <f>'Glad70-before-LQ'!BK62*(1-$CG62)</f>
        <v>0.791534908046326</v>
      </c>
      <c r="BL62" s="62">
        <f>'Glad70-before-LQ'!BL62*(1-$CG62)</f>
        <v>3.80673189031395</v>
      </c>
      <c r="BM62" s="62">
        <f>'Glad70-before-LQ'!BM62*(1-$CG62)</f>
        <v>0.403049804071606</v>
      </c>
      <c r="BN62" s="62">
        <f>'Glad70-before-LQ'!BN62*(1-$CG62)</f>
        <v>0.054314137129329</v>
      </c>
      <c r="BO62" s="62">
        <f>'Glad70-before-LQ'!BO62*(1-$CG62)</f>
        <v>1.3590069846657</v>
      </c>
      <c r="BP62" s="62">
        <f>'Glad70-before-LQ'!BP62*(1-$CG62)</f>
        <v>0.691848727678539</v>
      </c>
      <c r="BQ62" s="62">
        <f>'Glad70-before-LQ'!BQ62*(1-$CG62)</f>
        <v>0.0100447366814953</v>
      </c>
      <c r="BR62" s="62">
        <f>'Glad70-before-LQ'!BR62*(1-$CG62)</f>
        <v>0.00952110631721388</v>
      </c>
      <c r="BS62" s="62">
        <f>'Glad70-before-LQ'!BS62*(1-$CG62)</f>
        <v>0.00296987462321752</v>
      </c>
      <c r="BT62" s="62">
        <f>'Glad70-before-LQ'!BT62*(1-$CG62)</f>
        <v>0.777197284542166</v>
      </c>
      <c r="BU62" s="62">
        <f>'Glad70-before-LQ'!BU62*(1-$CG62)</f>
        <v>0.346641140588889</v>
      </c>
      <c r="BV62" s="4">
        <f>SUM(D62:BU62)</f>
        <v>41.8567988815266</v>
      </c>
      <c r="BW62" s="66">
        <f>'Glad-base'!BW62*'Households'!$B$3/'Households'!$B$7</f>
        <v>4.51648709564367</v>
      </c>
      <c r="BX62" s="66">
        <f>'Glad-base'!BX62*'Households'!$B$3/'Households'!$B$7</f>
        <v>205.735321112255</v>
      </c>
      <c r="BY62" s="66">
        <f>'Glad-base'!BY62*'Businesses'!$B$4/'Businesses'!$C$4</f>
        <v>2.54744706472294</v>
      </c>
      <c r="BZ62" s="66">
        <f>'Glad-base'!BZ62*'Households'!$B$3/'Households'!$B$7</f>
        <v>0.101624208599382</v>
      </c>
      <c r="CA62" s="66">
        <f>'Glad-base'!CA62*'Households'!$B$3/'Households'!$B$7</f>
        <v>0.528610086055613</v>
      </c>
      <c r="CB62" s="66">
        <f>'Glad-base'!CB62*'Glad-id-output'!B60/'Glad-id-output'!E60</f>
        <v>0</v>
      </c>
      <c r="CC62" s="62">
        <f>'Exports'!D63</f>
        <v>6.5</v>
      </c>
      <c r="CD62" s="4">
        <f>SUM(BW62:CC62)</f>
        <v>219.929489567277</v>
      </c>
      <c r="CE62" s="4">
        <f>SUM(CD62,BV62)</f>
        <v>261.786288448804</v>
      </c>
      <c r="CF62" s="67">
        <v>0.00310734208929559</v>
      </c>
      <c r="CG62" s="67">
        <f>'Glad-id-output'!I60</f>
        <v>0.5600000000000001</v>
      </c>
    </row>
    <row r="63" ht="19" customHeight="1">
      <c r="A63" t="s" s="58">
        <v>1</v>
      </c>
      <c r="B63" s="59">
        <v>59</v>
      </c>
      <c r="C63" t="s" s="135">
        <v>60</v>
      </c>
      <c r="D63" s="61">
        <f>'Glad70-before-LQ'!D63*(1-$CG63)</f>
        <v>0</v>
      </c>
      <c r="E63" s="62">
        <f>'Glad70-before-LQ'!E63*(1-$CG63)</f>
        <v>0</v>
      </c>
      <c r="F63" s="62">
        <f>'Glad70-before-LQ'!F63*(1-$CG63)</f>
        <v>0</v>
      </c>
      <c r="G63" s="62">
        <f>'Glad70-before-LQ'!G63*(1-$CG63)</f>
        <v>2.93251098646978e-07</v>
      </c>
      <c r="H63" s="62">
        <f>'Glad70-before-LQ'!H63*(1-$CG63)</f>
        <v>2.36000932844723e-05</v>
      </c>
      <c r="I63" s="62">
        <f>'Glad70-before-LQ'!I63*(1-$CG63)</f>
        <v>0.00028547982336312</v>
      </c>
      <c r="J63" s="62">
        <f>'Glad70-before-LQ'!J63*(1-$CG63)</f>
        <v>0.00334527635099773</v>
      </c>
      <c r="K63" s="136">
        <f>'Glad70-before-LQ'!K63*(1-$CG63)</f>
        <v>0.000643440278604819</v>
      </c>
      <c r="L63" s="62">
        <f>'Glad70-before-LQ'!L63*(1-$CG63)</f>
        <v>0.000191171419992128</v>
      </c>
      <c r="M63" s="62">
        <f>'Glad70-before-LQ'!M63*(1-$CG63)</f>
        <v>0.000196390674424415</v>
      </c>
      <c r="N63" s="62">
        <f>'Glad70-before-LQ'!N63*(1-$CG63)</f>
        <v>0.00020678469845976</v>
      </c>
      <c r="O63" s="62">
        <f>'Glad70-before-LQ'!O63*(1-$CG63)</f>
        <v>0.000170283062003183</v>
      </c>
      <c r="P63" s="62">
        <f>'Glad70-before-LQ'!P63*(1-$CG63)</f>
        <v>4.14994405581748e-05</v>
      </c>
      <c r="Q63" s="62">
        <f>'Glad70-before-LQ'!Q63*(1-$CG63)</f>
        <v>8.60018442244814e-05</v>
      </c>
      <c r="R63" s="62">
        <f>'Glad70-before-LQ'!R63*(1-$CG63)</f>
        <v>2.54432336135643e-05</v>
      </c>
      <c r="S63" s="62">
        <f>'Glad70-before-LQ'!S63*(1-$CG63)</f>
        <v>5.35267291035976e-05</v>
      </c>
      <c r="T63" s="62">
        <f>'Glad70-before-LQ'!T63*(1-$CG63)</f>
        <v>0.000469914588612594</v>
      </c>
      <c r="U63" s="62">
        <f>'Glad70-before-LQ'!U63*(1-$CG63)</f>
        <v>0.0074449856965015</v>
      </c>
      <c r="V63" s="62">
        <f>'Glad70-before-LQ'!V63*(1-$CG63)</f>
        <v>0.000117807072935167</v>
      </c>
      <c r="W63" s="62">
        <f>'Glad70-before-LQ'!W63*(1-$CG63)</f>
        <v>0.00539621349021637</v>
      </c>
      <c r="X63" s="64">
        <f>'Glad70-before-LQ'!X63*(1-$CG63)</f>
        <v>2.47361025327756e-06</v>
      </c>
      <c r="Y63" s="62">
        <f>'Glad70-before-LQ'!Y63*(1-$CG63)</f>
        <v>0.00230339744455457</v>
      </c>
      <c r="Z63" s="62">
        <f>'Glad70-before-LQ'!Z63*(1-$CG63)</f>
        <v>0.000332810996887134</v>
      </c>
      <c r="AA63" s="62">
        <f>'Glad70-before-LQ'!AA63*(1-$CG63)</f>
        <v>0.00222631385377827</v>
      </c>
      <c r="AB63" s="62">
        <f>'Glad70-before-LQ'!AB63*(1-$CG63)</f>
        <v>4.275730604145e-05</v>
      </c>
      <c r="AC63" s="62">
        <f>'Glad70-before-LQ'!AC63*(1-$CG63)</f>
        <v>0.00222036279562302</v>
      </c>
      <c r="AD63" s="62">
        <f>'Glad70-before-LQ'!AD63*(1-$CG63)</f>
        <v>6.23178321727625e-05</v>
      </c>
      <c r="AE63" s="62">
        <f>'Glad70-before-LQ'!AE63*(1-$CG63)</f>
        <v>5.68715556595838e-05</v>
      </c>
      <c r="AF63" s="62">
        <f>'Glad70-before-LQ'!AF63*(1-$CG63)</f>
        <v>9.61684725021625e-05</v>
      </c>
      <c r="AG63" s="62">
        <f>'Glad70-before-LQ'!AG63*(1-$CG63)</f>
        <v>0.000397015249553551</v>
      </c>
      <c r="AH63" s="62">
        <f>'Glad70-before-LQ'!AH63*(1-$CG63)</f>
        <v>0.00137137389095445</v>
      </c>
      <c r="AI63" s="62">
        <f>'Glad70-before-LQ'!AI63*(1-$CG63)</f>
        <v>0.0019894033825952</v>
      </c>
      <c r="AJ63" s="62">
        <f>'Glad70-before-LQ'!AJ63*(1-$CG63)</f>
        <v>0.0164702703081268</v>
      </c>
      <c r="AK63" s="62">
        <f>'Glad70-before-LQ'!AK63*(1-$CG63)</f>
        <v>0.0121911937162608</v>
      </c>
      <c r="AL63" s="62">
        <f>'Glad70-before-LQ'!AL63*(1-$CG63)</f>
        <v>0.00114081887928535</v>
      </c>
      <c r="AM63" s="62">
        <f>'Glad70-before-LQ'!AM63*(1-$CG63)</f>
        <v>0.00143476854231949</v>
      </c>
      <c r="AN63" s="62">
        <f>'Glad70-before-LQ'!AN63*(1-$CG63)</f>
        <v>0.00217897903751168</v>
      </c>
      <c r="AO63" s="62">
        <f>'Glad70-before-LQ'!AO63*(1-$CG63)</f>
        <v>0.00309848837939991</v>
      </c>
      <c r="AP63" s="62">
        <f>'Glad70-before-LQ'!AP63*(1-$CG63)</f>
        <v>0.00279579214145158</v>
      </c>
      <c r="AQ63" s="62">
        <f>'Glad70-before-LQ'!AQ63*(1-$CG63)</f>
        <v>0.00020834793413284</v>
      </c>
      <c r="AR63" s="62">
        <f>'Glad70-before-LQ'!AR63*(1-$CG63)</f>
        <v>0.0009051593154069929</v>
      </c>
      <c r="AS63" s="62">
        <f>'Glad70-before-LQ'!AS63*(1-$CG63)</f>
        <v>0.00608156802585029</v>
      </c>
      <c r="AT63" s="62">
        <f>'Glad70-before-LQ'!AT63*(1-$CG63)</f>
        <v>0.000654469837414725</v>
      </c>
      <c r="AU63" s="62">
        <f>'Glad70-before-LQ'!AU63*(1-$CG63)</f>
        <v>6.20855026681414e-05</v>
      </c>
      <c r="AV63" s="62">
        <f>'Glad70-before-LQ'!AV63*(1-$CG63)</f>
        <v>0</v>
      </c>
      <c r="AW63" s="62">
        <f>'Glad70-before-LQ'!AW63*(1-$CG63)</f>
        <v>6.14737811849354e-05</v>
      </c>
      <c r="AX63" s="62">
        <f>'Glad70-before-LQ'!AX63*(1-$CG63)</f>
        <v>0.00596326219462342</v>
      </c>
      <c r="AY63" s="62">
        <f>'Glad70-before-LQ'!AY63*(1-$CG63)</f>
        <v>0.000113768455358101</v>
      </c>
      <c r="AZ63" s="62">
        <f>'Glad70-before-LQ'!AZ63*(1-$CG63)</f>
        <v>0.0497797232662809</v>
      </c>
      <c r="BA63" s="62">
        <f>'Glad70-before-LQ'!BA63*(1-$CG63)</f>
        <v>0.0271810791205507</v>
      </c>
      <c r="BB63" s="62">
        <f>'Glad70-before-LQ'!BB63*(1-$CG63)</f>
        <v>0.00699818545743751</v>
      </c>
      <c r="BC63" s="62">
        <f>'Glad70-before-LQ'!BC63*(1-$CG63)</f>
        <v>0.00557431081793703</v>
      </c>
      <c r="BD63" s="62">
        <f>'Glad70-before-LQ'!BD63*(1-$CG63)</f>
        <v>0.00160556059876599</v>
      </c>
      <c r="BE63" s="62">
        <f>'Glad70-before-LQ'!BE63*(1-$CG63)</f>
        <v>0.09056842821131141</v>
      </c>
      <c r="BF63" s="62">
        <f>'Glad70-before-LQ'!BF63*(1-$CG63)</f>
        <v>0.00336942925545487</v>
      </c>
      <c r="BG63" s="62">
        <f>'Glad70-before-LQ'!BG63*(1-$CG63)</f>
        <v>0.0460621617764332</v>
      </c>
      <c r="BH63" s="62">
        <f>'Glad70-before-LQ'!BH63*(1-$CG63)</f>
        <v>0.00130946146238053</v>
      </c>
      <c r="BI63" s="62">
        <f>'Glad70-before-LQ'!BI63*(1-$CG63)</f>
        <v>0.0430450465725891</v>
      </c>
      <c r="BJ63" s="62">
        <f>'Glad70-before-LQ'!BJ63*(1-$CG63)</f>
        <v>0.000145791845497006</v>
      </c>
      <c r="BK63" s="62">
        <f>'Glad70-before-LQ'!BK63*(1-$CG63)</f>
        <v>0.0395212456158515</v>
      </c>
      <c r="BL63" s="62">
        <f>'Glad70-before-LQ'!BL63*(1-$CG63)</f>
        <v>0.0450345183303546</v>
      </c>
      <c r="BM63" s="62">
        <f>'Glad70-before-LQ'!BM63*(1-$CG63)</f>
        <v>0.00524373775270496</v>
      </c>
      <c r="BN63" s="62">
        <f>'Glad70-before-LQ'!BN63*(1-$CG63)</f>
        <v>0.000894665217846846</v>
      </c>
      <c r="BO63" s="62">
        <f>'Glad70-before-LQ'!BO63*(1-$CG63)</f>
        <v>0.0112205155542197</v>
      </c>
      <c r="BP63" s="62">
        <f>'Glad70-before-LQ'!BP63*(1-$CG63)</f>
        <v>0.008985175510532571</v>
      </c>
      <c r="BQ63" s="62">
        <f>'Glad70-before-LQ'!BQ63*(1-$CG63)</f>
        <v>0.000479447262968622</v>
      </c>
      <c r="BR63" s="62">
        <f>'Glad70-before-LQ'!BR63*(1-$CG63)</f>
        <v>0.000370345681749384</v>
      </c>
      <c r="BS63" s="62">
        <f>'Glad70-before-LQ'!BS63*(1-$CG63)</f>
        <v>0.000134190698237164</v>
      </c>
      <c r="BT63" s="62">
        <f>'Glad70-before-LQ'!BT63*(1-$CG63)</f>
        <v>0.000721032277812787</v>
      </c>
      <c r="BU63" s="62">
        <f>'Glad70-before-LQ'!BU63*(1-$CG63)</f>
        <v>0.00554751029340036</v>
      </c>
      <c r="BV63" s="4">
        <f>SUM(D63:BU63)</f>
        <v>0.476951386769881</v>
      </c>
      <c r="BW63" s="66">
        <f>'Glad-base'!BW63*'Households'!$B$3/'Households'!$B$7</f>
        <v>0</v>
      </c>
      <c r="BX63" s="66">
        <f>'Glad-base'!BX63*'Households'!$B$3/'Households'!$B$7</f>
        <v>89.2299929969104</v>
      </c>
      <c r="BY63" s="66">
        <f>'Glad-base'!BY63*'Businesses'!$B$4/'Businesses'!$C$4</f>
        <v>1.18224145047035</v>
      </c>
      <c r="BZ63" s="66">
        <f>'Glad-base'!BZ63*'Households'!$B$3/'Households'!$B$7</f>
        <v>0.051771189392379</v>
      </c>
      <c r="CA63" s="66">
        <f>'Glad-base'!CA63*'Households'!$B$3/'Households'!$B$7</f>
        <v>0.501487906004119</v>
      </c>
      <c r="CB63" s="66">
        <f>'Glad-base'!CB63*'Glad-id-output'!B61/'Glad-id-output'!E61</f>
        <v>0</v>
      </c>
      <c r="CC63" s="62">
        <f>'Exports'!D64</f>
        <v>0.1</v>
      </c>
      <c r="CD63" s="4">
        <f>SUM(BW63:CC63)</f>
        <v>91.0654935427772</v>
      </c>
      <c r="CE63" s="4">
        <f>SUM(CD63,BV63)</f>
        <v>91.5424449295471</v>
      </c>
      <c r="CF63" s="67">
        <v>8.30492938727856e-05</v>
      </c>
      <c r="CG63" s="67">
        <f>'Glad-id-output'!I61</f>
        <v>0.0134395456868938</v>
      </c>
    </row>
    <row r="64" ht="19" customHeight="1">
      <c r="A64" t="s" s="58">
        <v>1</v>
      </c>
      <c r="B64" s="59">
        <v>60</v>
      </c>
      <c r="C64" t="s" s="135">
        <v>61</v>
      </c>
      <c r="D64" s="61">
        <f>'Glad70-before-LQ'!D64*(1-$CG64)</f>
        <v>0</v>
      </c>
      <c r="E64" s="62">
        <f>'Glad70-before-LQ'!E64*(1-$CG64)</f>
        <v>0</v>
      </c>
      <c r="F64" s="62">
        <f>'Glad70-before-LQ'!F64*(1-$CG64)</f>
        <v>0</v>
      </c>
      <c r="G64" s="62">
        <f>'Glad70-before-LQ'!G64*(1-$CG64)</f>
        <v>0</v>
      </c>
      <c r="H64" s="62">
        <f>'Glad70-before-LQ'!H64*(1-$CG64)</f>
        <v>0</v>
      </c>
      <c r="I64" s="62">
        <f>'Glad70-before-LQ'!I64*(1-$CG64)</f>
        <v>0</v>
      </c>
      <c r="J64" s="62">
        <f>'Glad70-before-LQ'!J64*(1-$CG64)</f>
        <v>0</v>
      </c>
      <c r="K64" s="136">
        <f>'Glad70-before-LQ'!K64*(1-$CG64)</f>
        <v>0</v>
      </c>
      <c r="L64" s="62">
        <f>'Glad70-before-LQ'!L64*(1-$CG64)</f>
        <v>0</v>
      </c>
      <c r="M64" s="62">
        <f>'Glad70-before-LQ'!M64*(1-$CG64)</f>
        <v>0</v>
      </c>
      <c r="N64" s="62">
        <f>'Glad70-before-LQ'!N64*(1-$CG64)</f>
        <v>0</v>
      </c>
      <c r="O64" s="62">
        <f>'Glad70-before-LQ'!O64*(1-$CG64)</f>
        <v>0</v>
      </c>
      <c r="P64" s="62">
        <f>'Glad70-before-LQ'!P64*(1-$CG64)</f>
        <v>0</v>
      </c>
      <c r="Q64" s="62">
        <f>'Glad70-before-LQ'!Q64*(1-$CG64)</f>
        <v>0</v>
      </c>
      <c r="R64" s="62">
        <f>'Glad70-before-LQ'!R64*(1-$CG64)</f>
        <v>0</v>
      </c>
      <c r="S64" s="62">
        <f>'Glad70-before-LQ'!S64*(1-$CG64)</f>
        <v>0</v>
      </c>
      <c r="T64" s="62">
        <f>'Glad70-before-LQ'!T64*(1-$CG64)</f>
        <v>0</v>
      </c>
      <c r="U64" s="62">
        <f>'Glad70-before-LQ'!U64*(1-$CG64)</f>
        <v>0</v>
      </c>
      <c r="V64" s="62">
        <f>'Glad70-before-LQ'!V64*(1-$CG64)</f>
        <v>0</v>
      </c>
      <c r="W64" s="62">
        <f>'Glad70-before-LQ'!W64*(1-$CG64)</f>
        <v>0</v>
      </c>
      <c r="X64" s="64">
        <f>'Glad70-before-LQ'!X64*(1-$CG64)</f>
        <v>0</v>
      </c>
      <c r="Y64" s="62">
        <f>'Glad70-before-LQ'!Y64*(1-$CG64)</f>
        <v>0</v>
      </c>
      <c r="Z64" s="62">
        <f>'Glad70-before-LQ'!Z64*(1-$CG64)</f>
        <v>0</v>
      </c>
      <c r="AA64" s="62">
        <f>'Glad70-before-LQ'!AA64*(1-$CG64)</f>
        <v>0</v>
      </c>
      <c r="AB64" s="62">
        <f>'Glad70-before-LQ'!AB64*(1-$CG64)</f>
        <v>0</v>
      </c>
      <c r="AC64" s="62">
        <f>'Glad70-before-LQ'!AC64*(1-$CG64)</f>
        <v>0</v>
      </c>
      <c r="AD64" s="62">
        <f>'Glad70-before-LQ'!AD64*(1-$CG64)</f>
        <v>0</v>
      </c>
      <c r="AE64" s="62">
        <f>'Glad70-before-LQ'!AE64*(1-$CG64)</f>
        <v>0</v>
      </c>
      <c r="AF64" s="62">
        <f>'Glad70-before-LQ'!AF64*(1-$CG64)</f>
        <v>0</v>
      </c>
      <c r="AG64" s="62">
        <f>'Glad70-before-LQ'!AG64*(1-$CG64)</f>
        <v>0</v>
      </c>
      <c r="AH64" s="62">
        <f>'Glad70-before-LQ'!AH64*(1-$CG64)</f>
        <v>0</v>
      </c>
      <c r="AI64" s="62">
        <f>'Glad70-before-LQ'!AI64*(1-$CG64)</f>
        <v>0</v>
      </c>
      <c r="AJ64" s="62">
        <f>'Glad70-before-LQ'!AJ64*(1-$CG64)</f>
        <v>0</v>
      </c>
      <c r="AK64" s="62">
        <f>'Glad70-before-LQ'!AK64*(1-$CG64)</f>
        <v>0</v>
      </c>
      <c r="AL64" s="62">
        <f>'Glad70-before-LQ'!AL64*(1-$CG64)</f>
        <v>0</v>
      </c>
      <c r="AM64" s="62">
        <f>'Glad70-before-LQ'!AM64*(1-$CG64)</f>
        <v>0</v>
      </c>
      <c r="AN64" s="62">
        <f>'Glad70-before-LQ'!AN64*(1-$CG64)</f>
        <v>0</v>
      </c>
      <c r="AO64" s="62">
        <f>'Glad70-before-LQ'!AO64*(1-$CG64)</f>
        <v>0</v>
      </c>
      <c r="AP64" s="62">
        <f>'Glad70-before-LQ'!AP64*(1-$CG64)</f>
        <v>0</v>
      </c>
      <c r="AQ64" s="62">
        <f>'Glad70-before-LQ'!AQ64*(1-$CG64)</f>
        <v>0</v>
      </c>
      <c r="AR64" s="62">
        <f>'Glad70-before-LQ'!AR64*(1-$CG64)</f>
        <v>0</v>
      </c>
      <c r="AS64" s="62">
        <f>'Glad70-before-LQ'!AS64*(1-$CG64)</f>
        <v>0</v>
      </c>
      <c r="AT64" s="62">
        <f>'Glad70-before-LQ'!AT64*(1-$CG64)</f>
        <v>0</v>
      </c>
      <c r="AU64" s="62">
        <f>'Glad70-before-LQ'!AU64*(1-$CG64)</f>
        <v>0</v>
      </c>
      <c r="AV64" s="62">
        <f>'Glad70-before-LQ'!AV64*(1-$CG64)</f>
        <v>0</v>
      </c>
      <c r="AW64" s="62">
        <f>'Glad70-before-LQ'!AW64*(1-$CG64)</f>
        <v>0</v>
      </c>
      <c r="AX64" s="62">
        <f>'Glad70-before-LQ'!AX64*(1-$CG64)</f>
        <v>0</v>
      </c>
      <c r="AY64" s="62">
        <f>'Glad70-before-LQ'!AY64*(1-$CG64)</f>
        <v>0</v>
      </c>
      <c r="AZ64" s="62">
        <f>'Glad70-before-LQ'!AZ64*(1-$CG64)</f>
        <v>0</v>
      </c>
      <c r="BA64" s="62">
        <f>'Glad70-before-LQ'!BA64*(1-$CG64)</f>
        <v>0</v>
      </c>
      <c r="BB64" s="62">
        <f>'Glad70-before-LQ'!BB64*(1-$CG64)</f>
        <v>0</v>
      </c>
      <c r="BC64" s="62">
        <f>'Glad70-before-LQ'!BC64*(1-$CG64)</f>
        <v>0</v>
      </c>
      <c r="BD64" s="62">
        <f>'Glad70-before-LQ'!BD64*(1-$CG64)</f>
        <v>0</v>
      </c>
      <c r="BE64" s="62">
        <f>'Glad70-before-LQ'!BE64*(1-$CG64)</f>
        <v>0</v>
      </c>
      <c r="BF64" s="62">
        <f>'Glad70-before-LQ'!BF64*(1-$CG64)</f>
        <v>0</v>
      </c>
      <c r="BG64" s="62">
        <f>'Glad70-before-LQ'!BG64*(1-$CG64)</f>
        <v>0</v>
      </c>
      <c r="BH64" s="62">
        <f>'Glad70-before-LQ'!BH64*(1-$CG64)</f>
        <v>0</v>
      </c>
      <c r="BI64" s="62">
        <f>'Glad70-before-LQ'!BI64*(1-$CG64)</f>
        <v>0</v>
      </c>
      <c r="BJ64" s="62">
        <f>'Glad70-before-LQ'!BJ64*(1-$CG64)</f>
        <v>0</v>
      </c>
      <c r="BK64" s="62">
        <f>'Glad70-before-LQ'!BK64*(1-$CG64)</f>
        <v>0</v>
      </c>
      <c r="BL64" s="62">
        <f>'Glad70-before-LQ'!BL64*(1-$CG64)</f>
        <v>0</v>
      </c>
      <c r="BM64" s="62">
        <f>'Glad70-before-LQ'!BM64*(1-$CG64)</f>
        <v>0</v>
      </c>
      <c r="BN64" s="62">
        <f>'Glad70-before-LQ'!BN64*(1-$CG64)</f>
        <v>0</v>
      </c>
      <c r="BO64" s="62">
        <f>'Glad70-before-LQ'!BO64*(1-$CG64)</f>
        <v>0</v>
      </c>
      <c r="BP64" s="62">
        <f>'Glad70-before-LQ'!BP64*(1-$CG64)</f>
        <v>0</v>
      </c>
      <c r="BQ64" s="62">
        <f>'Glad70-before-LQ'!BQ64*(1-$CG64)</f>
        <v>0</v>
      </c>
      <c r="BR64" s="62">
        <f>'Glad70-before-LQ'!BR64*(1-$CG64)</f>
        <v>0</v>
      </c>
      <c r="BS64" s="62">
        <f>'Glad70-before-LQ'!BS64*(1-$CG64)</f>
        <v>0</v>
      </c>
      <c r="BT64" s="62">
        <f>'Glad70-before-LQ'!BT64*(1-$CG64)</f>
        <v>0</v>
      </c>
      <c r="BU64" s="62">
        <f>'Glad70-before-LQ'!BU64*(1-$CG64)</f>
        <v>0</v>
      </c>
      <c r="BV64" s="4">
        <f>SUM(D64:BU64)</f>
        <v>0</v>
      </c>
      <c r="BW64" s="66">
        <f>'Glad-base'!BW64*'Households'!$B$3/'Households'!$B$7</f>
        <v>0.636883851781668</v>
      </c>
      <c r="BX64" s="66">
        <f>'Glad-base'!BX64*'Households'!$B$3/'Households'!$B$7</f>
        <v>58.6198779608651</v>
      </c>
      <c r="BY64" s="66">
        <f>'Glad-base'!BY64*'Businesses'!$B$4/'Businesses'!$C$4</f>
        <v>0.220427245037481</v>
      </c>
      <c r="BZ64" s="66">
        <f>'Glad-base'!BZ64*'Households'!$B$3/'Households'!$B$7</f>
        <v>0.0267412329454171</v>
      </c>
      <c r="CA64" s="66">
        <f>'Glad-base'!CA64*'Households'!$B$3/'Households'!$B$7</f>
        <v>0.0841176589495366</v>
      </c>
      <c r="CB64" s="66">
        <f>'Glad-base'!CB64*'Glad-id-output'!B62/'Glad-id-output'!E62</f>
        <v>0</v>
      </c>
      <c r="CC64" s="62">
        <f>'Exports'!D65</f>
        <v>4</v>
      </c>
      <c r="CD64" s="4">
        <f>SUM(BW64:CC64)</f>
        <v>63.5880479495792</v>
      </c>
      <c r="CE64" s="4">
        <f>SUM(CD64,BV64)</f>
        <v>63.5880479495792</v>
      </c>
      <c r="CF64" s="67">
        <v>0.00732391700233671</v>
      </c>
      <c r="CG64" s="67">
        <f>'Glad-id-output'!I62</f>
        <v>1</v>
      </c>
    </row>
    <row r="65" ht="19" customHeight="1">
      <c r="A65" t="s" s="58">
        <v>1</v>
      </c>
      <c r="B65" s="59">
        <v>61</v>
      </c>
      <c r="C65" t="s" s="135">
        <v>62</v>
      </c>
      <c r="D65" s="61">
        <f>'Glad70-before-LQ'!D65*(1-$CG65)</f>
        <v>0</v>
      </c>
      <c r="E65" s="62">
        <f>'Glad70-before-LQ'!E65*(1-$CG65)</f>
        <v>0</v>
      </c>
      <c r="F65" s="62">
        <f>'Glad70-before-LQ'!F65*(1-$CG65)</f>
        <v>0</v>
      </c>
      <c r="G65" s="62">
        <f>'Glad70-before-LQ'!G65*(1-$CG65)</f>
        <v>0</v>
      </c>
      <c r="H65" s="62">
        <f>'Glad70-before-LQ'!H65*(1-$CG65)</f>
        <v>0</v>
      </c>
      <c r="I65" s="62">
        <f>'Glad70-before-LQ'!I65*(1-$CG65)</f>
        <v>0</v>
      </c>
      <c r="J65" s="62">
        <f>'Glad70-before-LQ'!J65*(1-$CG65)</f>
        <v>0</v>
      </c>
      <c r="K65" s="136">
        <f>'Glad70-before-LQ'!K65*(1-$CG65)</f>
        <v>0</v>
      </c>
      <c r="L65" s="62">
        <f>'Glad70-before-LQ'!L65*(1-$CG65)</f>
        <v>0</v>
      </c>
      <c r="M65" s="62">
        <f>'Glad70-before-LQ'!M65*(1-$CG65)</f>
        <v>0</v>
      </c>
      <c r="N65" s="62">
        <f>'Glad70-before-LQ'!N65*(1-$CG65)</f>
        <v>0</v>
      </c>
      <c r="O65" s="62">
        <f>'Glad70-before-LQ'!O65*(1-$CG65)</f>
        <v>0</v>
      </c>
      <c r="P65" s="62">
        <f>'Glad70-before-LQ'!P65*(1-$CG65)</f>
        <v>0</v>
      </c>
      <c r="Q65" s="62">
        <f>'Glad70-before-LQ'!Q65*(1-$CG65)</f>
        <v>0</v>
      </c>
      <c r="R65" s="62">
        <f>'Glad70-before-LQ'!R65*(1-$CG65)</f>
        <v>0</v>
      </c>
      <c r="S65" s="62">
        <f>'Glad70-before-LQ'!S65*(1-$CG65)</f>
        <v>0</v>
      </c>
      <c r="T65" s="62">
        <f>'Glad70-before-LQ'!T65*(1-$CG65)</f>
        <v>0</v>
      </c>
      <c r="U65" s="62">
        <f>'Glad70-before-LQ'!U65*(1-$CG65)</f>
        <v>0</v>
      </c>
      <c r="V65" s="62">
        <f>'Glad70-before-LQ'!V65*(1-$CG65)</f>
        <v>0</v>
      </c>
      <c r="W65" s="62">
        <f>'Glad70-before-LQ'!W65*(1-$CG65)</f>
        <v>0</v>
      </c>
      <c r="X65" s="64">
        <f>'Glad70-before-LQ'!X65*(1-$CG65)</f>
        <v>0</v>
      </c>
      <c r="Y65" s="62">
        <f>'Glad70-before-LQ'!Y65*(1-$CG65)</f>
        <v>0</v>
      </c>
      <c r="Z65" s="62">
        <f>'Glad70-before-LQ'!Z65*(1-$CG65)</f>
        <v>0</v>
      </c>
      <c r="AA65" s="62">
        <f>'Glad70-before-LQ'!AA65*(1-$CG65)</f>
        <v>0</v>
      </c>
      <c r="AB65" s="62">
        <f>'Glad70-before-LQ'!AB65*(1-$CG65)</f>
        <v>0</v>
      </c>
      <c r="AC65" s="62">
        <f>'Glad70-before-LQ'!AC65*(1-$CG65)</f>
        <v>0</v>
      </c>
      <c r="AD65" s="62">
        <f>'Glad70-before-LQ'!AD65*(1-$CG65)</f>
        <v>0</v>
      </c>
      <c r="AE65" s="62">
        <f>'Glad70-before-LQ'!AE65*(1-$CG65)</f>
        <v>0</v>
      </c>
      <c r="AF65" s="62">
        <f>'Glad70-before-LQ'!AF65*(1-$CG65)</f>
        <v>0</v>
      </c>
      <c r="AG65" s="62">
        <f>'Glad70-before-LQ'!AG65*(1-$CG65)</f>
        <v>0</v>
      </c>
      <c r="AH65" s="62">
        <f>'Glad70-before-LQ'!AH65*(1-$CG65)</f>
        <v>0</v>
      </c>
      <c r="AI65" s="62">
        <f>'Glad70-before-LQ'!AI65*(1-$CG65)</f>
        <v>0</v>
      </c>
      <c r="AJ65" s="62">
        <f>'Glad70-before-LQ'!AJ65*(1-$CG65)</f>
        <v>0</v>
      </c>
      <c r="AK65" s="62">
        <f>'Glad70-before-LQ'!AK65*(1-$CG65)</f>
        <v>0</v>
      </c>
      <c r="AL65" s="62">
        <f>'Glad70-before-LQ'!AL65*(1-$CG65)</f>
        <v>0</v>
      </c>
      <c r="AM65" s="62">
        <f>'Glad70-before-LQ'!AM65*(1-$CG65)</f>
        <v>0</v>
      </c>
      <c r="AN65" s="62">
        <f>'Glad70-before-LQ'!AN65*(1-$CG65)</f>
        <v>0</v>
      </c>
      <c r="AO65" s="62">
        <f>'Glad70-before-LQ'!AO65*(1-$CG65)</f>
        <v>0</v>
      </c>
      <c r="AP65" s="62">
        <f>'Glad70-before-LQ'!AP65*(1-$CG65)</f>
        <v>0</v>
      </c>
      <c r="AQ65" s="62">
        <f>'Glad70-before-LQ'!AQ65*(1-$CG65)</f>
        <v>0</v>
      </c>
      <c r="AR65" s="62">
        <f>'Glad70-before-LQ'!AR65*(1-$CG65)</f>
        <v>0</v>
      </c>
      <c r="AS65" s="62">
        <f>'Glad70-before-LQ'!AS65*(1-$CG65)</f>
        <v>0</v>
      </c>
      <c r="AT65" s="62">
        <f>'Glad70-before-LQ'!AT65*(1-$CG65)</f>
        <v>0</v>
      </c>
      <c r="AU65" s="62">
        <f>'Glad70-before-LQ'!AU65*(1-$CG65)</f>
        <v>0</v>
      </c>
      <c r="AV65" s="62">
        <f>'Glad70-before-LQ'!AV65*(1-$CG65)</f>
        <v>0</v>
      </c>
      <c r="AW65" s="62">
        <f>'Glad70-before-LQ'!AW65*(1-$CG65)</f>
        <v>0</v>
      </c>
      <c r="AX65" s="62">
        <f>'Glad70-before-LQ'!AX65*(1-$CG65)</f>
        <v>0</v>
      </c>
      <c r="AY65" s="62">
        <f>'Glad70-before-LQ'!AY65*(1-$CG65)</f>
        <v>0</v>
      </c>
      <c r="AZ65" s="62">
        <f>'Glad70-before-LQ'!AZ65*(1-$CG65)</f>
        <v>0</v>
      </c>
      <c r="BA65" s="62">
        <f>'Glad70-before-LQ'!BA65*(1-$CG65)</f>
        <v>0</v>
      </c>
      <c r="BB65" s="62">
        <f>'Glad70-before-LQ'!BB65*(1-$CG65)</f>
        <v>0</v>
      </c>
      <c r="BC65" s="62">
        <f>'Glad70-before-LQ'!BC65*(1-$CG65)</f>
        <v>0</v>
      </c>
      <c r="BD65" s="62">
        <f>'Glad70-before-LQ'!BD65*(1-$CG65)</f>
        <v>0</v>
      </c>
      <c r="BE65" s="62">
        <f>'Glad70-before-LQ'!BE65*(1-$CG65)</f>
        <v>0</v>
      </c>
      <c r="BF65" s="62">
        <f>'Glad70-before-LQ'!BF65*(1-$CG65)</f>
        <v>0</v>
      </c>
      <c r="BG65" s="62">
        <f>'Glad70-before-LQ'!BG65*(1-$CG65)</f>
        <v>0</v>
      </c>
      <c r="BH65" s="62">
        <f>'Glad70-before-LQ'!BH65*(1-$CG65)</f>
        <v>0</v>
      </c>
      <c r="BI65" s="62">
        <f>'Glad70-before-LQ'!BI65*(1-$CG65)</f>
        <v>0</v>
      </c>
      <c r="BJ65" s="62">
        <f>'Glad70-before-LQ'!BJ65*(1-$CG65)</f>
        <v>0</v>
      </c>
      <c r="BK65" s="62">
        <f>'Glad70-before-LQ'!BK65*(1-$CG65)</f>
        <v>0</v>
      </c>
      <c r="BL65" s="62">
        <f>'Glad70-before-LQ'!BL65*(1-$CG65)</f>
        <v>0</v>
      </c>
      <c r="BM65" s="62">
        <f>'Glad70-before-LQ'!BM65*(1-$CG65)</f>
        <v>0</v>
      </c>
      <c r="BN65" s="62">
        <f>'Glad70-before-LQ'!BN65*(1-$CG65)</f>
        <v>0</v>
      </c>
      <c r="BO65" s="62">
        <f>'Glad70-before-LQ'!BO65*(1-$CG65)</f>
        <v>0</v>
      </c>
      <c r="BP65" s="62">
        <f>'Glad70-before-LQ'!BP65*(1-$CG65)</f>
        <v>0</v>
      </c>
      <c r="BQ65" s="62">
        <f>'Glad70-before-LQ'!BQ65*(1-$CG65)</f>
        <v>0</v>
      </c>
      <c r="BR65" s="62">
        <f>'Glad70-before-LQ'!BR65*(1-$CG65)</f>
        <v>0</v>
      </c>
      <c r="BS65" s="62">
        <f>'Glad70-before-LQ'!BS65*(1-$CG65)</f>
        <v>0</v>
      </c>
      <c r="BT65" s="62">
        <f>'Glad70-before-LQ'!BT65*(1-$CG65)</f>
        <v>0</v>
      </c>
      <c r="BU65" s="62">
        <f>'Glad70-before-LQ'!BU65*(1-$CG65)</f>
        <v>0</v>
      </c>
      <c r="BV65" s="4">
        <f>SUM(D65:BU65)</f>
        <v>0</v>
      </c>
      <c r="BW65" s="66">
        <f>'Glad-base'!BW65*'Households'!$B$3/'Households'!$B$7</f>
        <v>73.2218552008239</v>
      </c>
      <c r="BX65" s="66">
        <f>'Glad-base'!BX65*'Households'!$B$3/'Households'!$B$7</f>
        <v>111.994269515963</v>
      </c>
      <c r="BY65" s="66">
        <f>'Glad-base'!BY65*'Businesses'!$B$4/'Businesses'!$C$4</f>
        <v>0.0202757625391704</v>
      </c>
      <c r="BZ65" s="66">
        <f>'Glad-base'!BZ65*'Households'!$B$3/'Households'!$B$7</f>
        <v>0.00297413406797116</v>
      </c>
      <c r="CA65" s="66">
        <f>'Glad-base'!CA65*'Households'!$B$3/'Households'!$B$7</f>
        <v>0.00745503933058702</v>
      </c>
      <c r="CB65" s="66">
        <f>'Glad-base'!CB65*'Glad-id-output'!B63/'Glad-id-output'!E63</f>
        <v>0</v>
      </c>
      <c r="CC65" s="62">
        <f>'Exports'!D66</f>
        <v>85.7</v>
      </c>
      <c r="CD65" s="4">
        <f>SUM(BW65:CC65)</f>
        <v>270.946829652725</v>
      </c>
      <c r="CE65" s="4">
        <f>SUM(CD65,BV65)</f>
        <v>270.946829652725</v>
      </c>
      <c r="CF65" s="67">
        <v>0.0142227782530934</v>
      </c>
      <c r="CG65" s="67">
        <f>'Glad-id-output'!I63</f>
        <v>1</v>
      </c>
    </row>
    <row r="66" ht="19" customHeight="1">
      <c r="A66" t="s" s="58">
        <v>1</v>
      </c>
      <c r="B66" s="59">
        <v>62</v>
      </c>
      <c r="C66" t="s" s="135">
        <v>63</v>
      </c>
      <c r="D66" s="61">
        <f>'Glad70-before-LQ'!D66*(1-$CG66)</f>
        <v>0.0114568280157249</v>
      </c>
      <c r="E66" s="62">
        <f>'Glad70-before-LQ'!E66*(1-$CG66)</f>
        <v>0.00142679459030248</v>
      </c>
      <c r="F66" s="62">
        <f>'Glad70-before-LQ'!F66*(1-$CG66)</f>
        <v>2.12721203812223e-05</v>
      </c>
      <c r="G66" s="62">
        <f>'Glad70-before-LQ'!G66*(1-$CG66)</f>
        <v>0.00165396563491639</v>
      </c>
      <c r="H66" s="62">
        <f>'Glad70-before-LQ'!H66*(1-$CG66)</f>
        <v>0.00147571167237306</v>
      </c>
      <c r="I66" s="62">
        <f>'Glad70-before-LQ'!I66*(1-$CG66)</f>
        <v>0.0495099132248913</v>
      </c>
      <c r="J66" s="62">
        <f>'Glad70-before-LQ'!J66*(1-$CG66)</f>
        <v>1.12268759400744</v>
      </c>
      <c r="K66" s="136">
        <f>'Glad70-before-LQ'!K66*(1-$CG66)</f>
        <v>0.127314493936082</v>
      </c>
      <c r="L66" s="62">
        <f>'Glad70-before-LQ'!L66*(1-$CG66)</f>
        <v>0.0202612344791451</v>
      </c>
      <c r="M66" s="62">
        <f>'Glad70-before-LQ'!M66*(1-$CG66)</f>
        <v>0.0212774256831641</v>
      </c>
      <c r="N66" s="62">
        <f>'Glad70-before-LQ'!N66*(1-$CG66)</f>
        <v>0.0139274169392084</v>
      </c>
      <c r="O66" s="62">
        <f>'Glad70-before-LQ'!O66*(1-$CG66)</f>
        <v>0.00679173232438119</v>
      </c>
      <c r="P66" s="62">
        <f>'Glad70-before-LQ'!P66*(1-$CG66)</f>
        <v>0.0025932284777212</v>
      </c>
      <c r="Q66" s="62">
        <f>'Glad70-before-LQ'!Q66*(1-$CG66)</f>
        <v>0.00262794224911992</v>
      </c>
      <c r="R66" s="62">
        <f>'Glad70-before-LQ'!R66*(1-$CG66)</f>
        <v>0.000890429853136264</v>
      </c>
      <c r="S66" s="62">
        <f>'Glad70-before-LQ'!S66*(1-$CG66)</f>
        <v>0.00239088105305808</v>
      </c>
      <c r="T66" s="62">
        <f>'Glad70-before-LQ'!T66*(1-$CG66)</f>
        <v>0.157713344372159</v>
      </c>
      <c r="U66" s="62">
        <f>'Glad70-before-LQ'!U66*(1-$CG66)</f>
        <v>0.341684551905811</v>
      </c>
      <c r="V66" s="62">
        <f>'Glad70-before-LQ'!V66*(1-$CG66)</f>
        <v>0.009010637340445859</v>
      </c>
      <c r="W66" s="62">
        <f>'Glad70-before-LQ'!W66*(1-$CG66)</f>
        <v>0.312355969168845</v>
      </c>
      <c r="X66" s="64">
        <f>'Glad70-before-LQ'!X66*(1-$CG66)</f>
        <v>0.0159429915690435</v>
      </c>
      <c r="Y66" s="62">
        <f>'Glad70-before-LQ'!Y66*(1-$CG66)</f>
        <v>0.138714791184898</v>
      </c>
      <c r="Z66" s="62">
        <f>'Glad70-before-LQ'!Z66*(1-$CG66)</f>
        <v>0.0329880110674917</v>
      </c>
      <c r="AA66" s="62">
        <f>'Glad70-before-LQ'!AA66*(1-$CG66)</f>
        <v>0.0522133176772175</v>
      </c>
      <c r="AB66" s="62">
        <f>'Glad70-before-LQ'!AB66*(1-$CG66)</f>
        <v>0.000375865007564871</v>
      </c>
      <c r="AC66" s="62">
        <f>'Glad70-before-LQ'!AC66*(1-$CG66)</f>
        <v>0.431607624354992</v>
      </c>
      <c r="AD66" s="62">
        <f>'Glad70-before-LQ'!AD66*(1-$CG66)</f>
        <v>0.00171384066239369</v>
      </c>
      <c r="AE66" s="62">
        <f>'Glad70-before-LQ'!AE66*(1-$CG66)</f>
        <v>0.0256512811894163</v>
      </c>
      <c r="AF66" s="62">
        <f>'Glad70-before-LQ'!AF66*(1-$CG66)</f>
        <v>0.364040487688256</v>
      </c>
      <c r="AG66" s="62">
        <f>'Glad70-before-LQ'!AG66*(1-$CG66)</f>
        <v>0.0327523654550635</v>
      </c>
      <c r="AH66" s="62">
        <f>'Glad70-before-LQ'!AH66*(1-$CG66)</f>
        <v>0.0948945570298257</v>
      </c>
      <c r="AI66" s="62">
        <f>'Glad70-before-LQ'!AI66*(1-$CG66)</f>
        <v>0.134556808567154</v>
      </c>
      <c r="AJ66" s="62">
        <f>'Glad70-before-LQ'!AJ66*(1-$CG66)</f>
        <v>0.06504520716378751</v>
      </c>
      <c r="AK66" s="62">
        <f>'Glad70-before-LQ'!AK66*(1-$CG66)</f>
        <v>0.0827221460015916</v>
      </c>
      <c r="AL66" s="62">
        <f>'Glad70-before-LQ'!AL66*(1-$CG66)</f>
        <v>0.0226940605484357</v>
      </c>
      <c r="AM66" s="62">
        <f>'Glad70-before-LQ'!AM66*(1-$CG66)</f>
        <v>0.0393429751102777</v>
      </c>
      <c r="AN66" s="62">
        <f>'Glad70-before-LQ'!AN66*(1-$CG66)</f>
        <v>0.110313118144599</v>
      </c>
      <c r="AO66" s="62">
        <f>'Glad70-before-LQ'!AO66*(1-$CG66)</f>
        <v>0.137153354988765</v>
      </c>
      <c r="AP66" s="62">
        <f>'Glad70-before-LQ'!AP66*(1-$CG66)</f>
        <v>0.0275551870704644</v>
      </c>
      <c r="AQ66" s="62">
        <f>'Glad70-before-LQ'!AQ66*(1-$CG66)</f>
        <v>0.00400735943625851</v>
      </c>
      <c r="AR66" s="62">
        <f>'Glad70-before-LQ'!AR66*(1-$CG66)</f>
        <v>0.0106942655201689</v>
      </c>
      <c r="AS66" s="62">
        <f>'Glad70-before-LQ'!AS66*(1-$CG66)</f>
        <v>0.492900466348128</v>
      </c>
      <c r="AT66" s="62">
        <f>'Glad70-before-LQ'!AT66*(1-$CG66)</f>
        <v>0.00498449816912396</v>
      </c>
      <c r="AU66" s="62">
        <f>'Glad70-before-LQ'!AU66*(1-$CG66)</f>
        <v>0.00254235025249706</v>
      </c>
      <c r="AV66" s="62">
        <f>'Glad70-before-LQ'!AV66*(1-$CG66)</f>
        <v>0.00168291409862341</v>
      </c>
      <c r="AW66" s="62">
        <f>'Glad70-before-LQ'!AW66*(1-$CG66)</f>
        <v>3.35665776715853e-06</v>
      </c>
      <c r="AX66" s="62">
        <f>'Glad70-before-LQ'!AX66*(1-$CG66)</f>
        <v>0.00470471505576283</v>
      </c>
      <c r="AY66" s="62">
        <f>'Glad70-before-LQ'!AY66*(1-$CG66)</f>
        <v>0.00528186389620561</v>
      </c>
      <c r="AZ66" s="62">
        <f>'Glad70-before-LQ'!AZ66*(1-$CG66)</f>
        <v>0.104086262822609</v>
      </c>
      <c r="BA66" s="62">
        <f>'Glad70-before-LQ'!BA66*(1-$CG66)</f>
        <v>0.0213616419128924</v>
      </c>
      <c r="BB66" s="62">
        <f>'Glad70-before-LQ'!BB66*(1-$CG66)</f>
        <v>0.293044124250048</v>
      </c>
      <c r="BC66" s="62">
        <f>'Glad70-before-LQ'!BC66*(1-$CG66)</f>
        <v>0.155899075941733</v>
      </c>
      <c r="BD66" s="62">
        <f>'Glad70-before-LQ'!BD66*(1-$CG66)</f>
        <v>0.0625770517917161</v>
      </c>
      <c r="BE66" s="62">
        <f>'Glad70-before-LQ'!BE66*(1-$CG66)</f>
        <v>1.84694497559314</v>
      </c>
      <c r="BF66" s="62">
        <f>'Glad70-before-LQ'!BF66*(1-$CG66)</f>
        <v>0.0109753061801318</v>
      </c>
      <c r="BG66" s="62">
        <f>'Glad70-before-LQ'!BG66*(1-$CG66)</f>
        <v>0.620164599144311</v>
      </c>
      <c r="BH66" s="62">
        <f>'Glad70-before-LQ'!BH66*(1-$CG66)</f>
        <v>0.1570647709493</v>
      </c>
      <c r="BI66" s="62">
        <f>'Glad70-before-LQ'!BI66*(1-$CG66)</f>
        <v>0.184798761164856</v>
      </c>
      <c r="BJ66" s="62">
        <f>'Glad70-before-LQ'!BJ66*(1-$CG66)</f>
        <v>0.00122376622591892</v>
      </c>
      <c r="BK66" s="62">
        <f>'Glad70-before-LQ'!BK66*(1-$CG66)</f>
        <v>0.33264044550059</v>
      </c>
      <c r="BL66" s="62">
        <f>'Glad70-before-LQ'!BL66*(1-$CG66)</f>
        <v>3.61121431600656</v>
      </c>
      <c r="BM66" s="62">
        <f>'Glad70-before-LQ'!BM66*(1-$CG66)</f>
        <v>0.423991776825878</v>
      </c>
      <c r="BN66" s="62">
        <f>'Glad70-before-LQ'!BN66*(1-$CG66)</f>
        <v>0.046565493059066</v>
      </c>
      <c r="BO66" s="62">
        <f>'Glad70-before-LQ'!BO66*(1-$CG66)</f>
        <v>0.529594200745354</v>
      </c>
      <c r="BP66" s="62">
        <f>'Glad70-before-LQ'!BP66*(1-$CG66)</f>
        <v>0.447791775666472</v>
      </c>
      <c r="BQ66" s="62">
        <f>'Glad70-before-LQ'!BQ66*(1-$CG66)</f>
        <v>0.0134712638414556</v>
      </c>
      <c r="BR66" s="62">
        <f>'Glad70-before-LQ'!BR66*(1-$CG66)</f>
        <v>0.00368970040751135</v>
      </c>
      <c r="BS66" s="62">
        <f>'Glad70-before-LQ'!BS66*(1-$CG66)</f>
        <v>0.00123798865468506</v>
      </c>
      <c r="BT66" s="62">
        <f>'Glad70-before-LQ'!BT66*(1-$CG66)</f>
        <v>0.302591855774923</v>
      </c>
      <c r="BU66" s="62">
        <f>'Glad70-before-LQ'!BU66*(1-$CG66)</f>
        <v>0.369375180217592</v>
      </c>
      <c r="BV66" s="4">
        <f>SUM(D66:BU66)</f>
        <v>14.0844554796408</v>
      </c>
      <c r="BW66" s="66">
        <f>'Glad-base'!BW66*'Households'!$B$3/'Households'!$B$7</f>
        <v>51.1582323625953</v>
      </c>
      <c r="BX66" s="66">
        <f>'Glad-base'!BX66*'Households'!$B$3/'Households'!$B$7</f>
        <v>45.0090797116375</v>
      </c>
      <c r="BY66" s="66">
        <f>'Glad-base'!BY66*'Businesses'!$B$4/'Businesses'!$C$4</f>
        <v>1.65710074910593</v>
      </c>
      <c r="BZ66" s="66">
        <f>'Glad-base'!BZ66*'Households'!$B$3/'Households'!$B$7</f>
        <v>0.0285578968486097</v>
      </c>
      <c r="CA66" s="66">
        <f>'Glad-base'!CA66*'Households'!$B$3/'Households'!$B$7</f>
        <v>0.72718294476828</v>
      </c>
      <c r="CB66" s="66">
        <f>'Glad-base'!CB66*'Glad-id-output'!B64/'Glad-id-output'!E64</f>
        <v>4.8399605876527e-05</v>
      </c>
      <c r="CC66" s="62">
        <f>'Exports'!D67</f>
        <v>10.9</v>
      </c>
      <c r="CD66" s="4">
        <f>SUM(BW66:CC66)</f>
        <v>109.480202064561</v>
      </c>
      <c r="CE66" s="4">
        <f>SUM(CD66,BV66)</f>
        <v>123.564657544202</v>
      </c>
      <c r="CF66" s="67">
        <v>0.00159734672859825</v>
      </c>
      <c r="CG66" s="67">
        <f>'Glad-id-output'!I64</f>
        <v>0.3</v>
      </c>
    </row>
    <row r="67" ht="19" customHeight="1">
      <c r="A67" t="s" s="58">
        <v>1</v>
      </c>
      <c r="B67" s="59">
        <v>63</v>
      </c>
      <c r="C67" t="s" s="135">
        <v>64</v>
      </c>
      <c r="D67" s="61">
        <f>'Glad70-before-LQ'!D67*(1-$CG67)</f>
        <v>0.00145006634138565</v>
      </c>
      <c r="E67" s="62">
        <f>'Glad70-before-LQ'!E67*(1-$CG67)</f>
        <v>9.405781203231e-05</v>
      </c>
      <c r="F67" s="62">
        <f>'Glad70-before-LQ'!F67*(1-$CG67)</f>
        <v>4.38035940926072e-06</v>
      </c>
      <c r="G67" s="62">
        <f>'Glad70-before-LQ'!G67*(1-$CG67)</f>
        <v>0.000150168653516122</v>
      </c>
      <c r="H67" s="62">
        <f>'Glad70-before-LQ'!H67*(1-$CG67)</f>
        <v>0.000227496161658125</v>
      </c>
      <c r="I67" s="62">
        <f>'Glad70-before-LQ'!I67*(1-$CG67)</f>
        <v>0.0126011781336038</v>
      </c>
      <c r="J67" s="62">
        <f>'Glad70-before-LQ'!J67*(1-$CG67)</f>
        <v>0.135783446481691</v>
      </c>
      <c r="K67" s="136">
        <f>'Glad70-before-LQ'!K67*(1-$CG67)</f>
        <v>0.0403934332547092</v>
      </c>
      <c r="L67" s="62">
        <f>'Glad70-before-LQ'!L67*(1-$CG67)</f>
        <v>1.58995427328774e-05</v>
      </c>
      <c r="M67" s="62">
        <f>'Glad70-before-LQ'!M67*(1-$CG67)</f>
        <v>0.00338869126321988</v>
      </c>
      <c r="N67" s="62">
        <f>'Glad70-before-LQ'!N67*(1-$CG67)</f>
        <v>0.00100014979283409</v>
      </c>
      <c r="O67" s="62">
        <f>'Glad70-before-LQ'!O67*(1-$CG67)</f>
        <v>0.000762894657695808</v>
      </c>
      <c r="P67" s="62">
        <f>'Glad70-before-LQ'!P67*(1-$CG67)</f>
        <v>0.000449219407262064</v>
      </c>
      <c r="Q67" s="62">
        <f>'Glad70-before-LQ'!Q67*(1-$CG67)</f>
        <v>0.000328764815991451</v>
      </c>
      <c r="R67" s="62">
        <f>'Glad70-before-LQ'!R67*(1-$CG67)</f>
        <v>0.000286310058140464</v>
      </c>
      <c r="S67" s="62">
        <f>'Glad70-before-LQ'!S67*(1-$CG67)</f>
        <v>0.000168953898566982</v>
      </c>
      <c r="T67" s="62">
        <f>'Glad70-before-LQ'!T67*(1-$CG67)</f>
        <v>0.00593301711502944</v>
      </c>
      <c r="U67" s="62">
        <f>'Glad70-before-LQ'!U67*(1-$CG67)</f>
        <v>0.11004513399066</v>
      </c>
      <c r="V67" s="62">
        <f>'Glad70-before-LQ'!V67*(1-$CG67)</f>
        <v>0.00103320495898434</v>
      </c>
      <c r="W67" s="62">
        <f>'Glad70-before-LQ'!W67*(1-$CG67)</f>
        <v>0.0325945485081846</v>
      </c>
      <c r="X67" s="64">
        <f>'Glad70-before-LQ'!X67*(1-$CG67)</f>
        <v>0.00401947759130556</v>
      </c>
      <c r="Y67" s="62">
        <f>'Glad70-before-LQ'!Y67*(1-$CG67)</f>
        <v>0.0204720200720226</v>
      </c>
      <c r="Z67" s="62">
        <f>'Glad70-before-LQ'!Z67*(1-$CG67)</f>
        <v>0.00162367476569139</v>
      </c>
      <c r="AA67" s="62">
        <f>'Glad70-before-LQ'!AA67*(1-$CG67)</f>
        <v>0.00388963779157054</v>
      </c>
      <c r="AB67" s="62">
        <f>'Glad70-before-LQ'!AB67*(1-$CG67)</f>
        <v>0.000209959222604422</v>
      </c>
      <c r="AC67" s="62">
        <f>'Glad70-before-LQ'!AC67*(1-$CG67)</f>
        <v>0.0251807676276234</v>
      </c>
      <c r="AD67" s="62">
        <f>'Glad70-before-LQ'!AD67*(1-$CG67)</f>
        <v>9.847536665337601e-07</v>
      </c>
      <c r="AE67" s="62">
        <f>'Glad70-before-LQ'!AE67*(1-$CG67)</f>
        <v>0.00773516674177384</v>
      </c>
      <c r="AF67" s="62">
        <f>'Glad70-before-LQ'!AF67*(1-$CG67)</f>
        <v>0.055318989416754</v>
      </c>
      <c r="AG67" s="62">
        <f>'Glad70-before-LQ'!AG67*(1-$CG67)</f>
        <v>0.0068488388034154</v>
      </c>
      <c r="AH67" s="62">
        <f>'Glad70-before-LQ'!AH67*(1-$CG67)</f>
        <v>0.0588591683952276</v>
      </c>
      <c r="AI67" s="62">
        <f>'Glad70-before-LQ'!AI67*(1-$CG67)</f>
        <v>0.0612044635578436</v>
      </c>
      <c r="AJ67" s="62">
        <f>'Glad70-before-LQ'!AJ67*(1-$CG67)</f>
        <v>0.0276942625752934</v>
      </c>
      <c r="AK67" s="62">
        <f>'Glad70-before-LQ'!AK67*(1-$CG67)</f>
        <v>0.038722168177935</v>
      </c>
      <c r="AL67" s="62">
        <f>'Glad70-before-LQ'!AL67*(1-$CG67)</f>
        <v>0.00431371579835496</v>
      </c>
      <c r="AM67" s="62">
        <f>'Glad70-before-LQ'!AM67*(1-$CG67)</f>
        <v>0.00662724406602632</v>
      </c>
      <c r="AN67" s="62">
        <f>'Glad70-before-LQ'!AN67*(1-$CG67)</f>
        <v>0.0681230730471184</v>
      </c>
      <c r="AO67" s="62">
        <f>'Glad70-before-LQ'!AO67*(1-$CG67)</f>
        <v>0.0110007563768206</v>
      </c>
      <c r="AP67" s="62">
        <f>'Glad70-before-LQ'!AP67*(1-$CG67)</f>
        <v>0.0162153961660214</v>
      </c>
      <c r="AQ67" s="62">
        <f>'Glad70-before-LQ'!AQ67*(1-$CG67)</f>
        <v>0.000770246695641132</v>
      </c>
      <c r="AR67" s="62">
        <f>'Glad70-before-LQ'!AR67*(1-$CG67)</f>
        <v>0.00109364469887567</v>
      </c>
      <c r="AS67" s="62">
        <f>'Glad70-before-LQ'!AS67*(1-$CG67)</f>
        <v>0.0381748884859786</v>
      </c>
      <c r="AT67" s="62">
        <f>'Glad70-before-LQ'!AT67*(1-$CG67)</f>
        <v>0.0010498795600476</v>
      </c>
      <c r="AU67" s="62">
        <f>'Glad70-before-LQ'!AU67*(1-$CG67)</f>
        <v>0.000353547694158593</v>
      </c>
      <c r="AV67" s="62">
        <f>'Glad70-before-LQ'!AV67*(1-$CG67)</f>
        <v>1.42708527781961e-06</v>
      </c>
      <c r="AW67" s="62">
        <f>'Glad70-before-LQ'!AW67*(1-$CG67)</f>
        <v>7.85401817385284e-07</v>
      </c>
      <c r="AX67" s="62">
        <f>'Glad70-before-LQ'!AX67*(1-$CG67)</f>
        <v>9.88485368402348e-05</v>
      </c>
      <c r="AY67" s="62">
        <f>'Glad70-before-LQ'!AY67*(1-$CG67)</f>
        <v>1.49935814241874e-06</v>
      </c>
      <c r="AZ67" s="62">
        <f>'Glad70-before-LQ'!AZ67*(1-$CG67)</f>
        <v>0.000582344203513272</v>
      </c>
      <c r="BA67" s="62">
        <f>'Glad70-before-LQ'!BA67*(1-$CG67)</f>
        <v>0.000319028550981127</v>
      </c>
      <c r="BB67" s="62">
        <f>'Glad70-before-LQ'!BB67*(1-$CG67)</f>
        <v>8.45895497980744e-05</v>
      </c>
      <c r="BC67" s="62">
        <f>'Glad70-before-LQ'!BC67*(1-$CG67)</f>
        <v>0.0385734010113045</v>
      </c>
      <c r="BD67" s="62">
        <f>'Glad70-before-LQ'!BD67*(1-$CG67)</f>
        <v>0.0248678151350072</v>
      </c>
      <c r="BE67" s="62">
        <f>'Glad70-before-LQ'!BE67*(1-$CG67)</f>
        <v>0.154039332730806</v>
      </c>
      <c r="BF67" s="62">
        <f>'Glad70-before-LQ'!BF67*(1-$CG67)</f>
        <v>3.98160642477126e-05</v>
      </c>
      <c r="BG67" s="62">
        <f>'Glad70-before-LQ'!BG67*(1-$CG67)</f>
        <v>0.0507321965411044</v>
      </c>
      <c r="BH67" s="62">
        <f>'Glad70-before-LQ'!BH67*(1-$CG67)</f>
        <v>0.0128102243740996</v>
      </c>
      <c r="BI67" s="62">
        <f>'Glad70-before-LQ'!BI67*(1-$CG67)</f>
        <v>0.0138239434868582</v>
      </c>
      <c r="BJ67" s="62">
        <f>'Glad70-before-LQ'!BJ67*(1-$CG67)</f>
        <v>3.38841119000966e-05</v>
      </c>
      <c r="BK67" s="62">
        <f>'Glad70-before-LQ'!BK67*(1-$CG67)</f>
        <v>0.0122576004517908</v>
      </c>
      <c r="BL67" s="62">
        <f>'Glad70-before-LQ'!BL67*(1-$CG67)</f>
        <v>0.326199988145827</v>
      </c>
      <c r="BM67" s="62">
        <f>'Glad70-before-LQ'!BM67*(1-$CG67)</f>
        <v>0.0482237699486428</v>
      </c>
      <c r="BN67" s="62">
        <f>'Glad70-before-LQ'!BN67*(1-$CG67)</f>
        <v>0.00571055524024692</v>
      </c>
      <c r="BO67" s="62">
        <f>'Glad70-before-LQ'!BO67*(1-$CG67)</f>
        <v>0.058625224402058</v>
      </c>
      <c r="BP67" s="62">
        <f>'Glad70-before-LQ'!BP67*(1-$CG67)</f>
        <v>0.018047769383052</v>
      </c>
      <c r="BQ67" s="62">
        <f>'Glad70-before-LQ'!BQ67*(1-$CG67)</f>
        <v>0.0140759239964512</v>
      </c>
      <c r="BR67" s="62">
        <f>'Glad70-before-LQ'!BR67*(1-$CG67)</f>
        <v>0.00205844996652767</v>
      </c>
      <c r="BS67" s="62">
        <f>'Glad70-before-LQ'!BS67*(1-$CG67)</f>
        <v>0.000209723856979104</v>
      </c>
      <c r="BT67" s="62">
        <f>'Glad70-before-LQ'!BT67*(1-$CG67)</f>
        <v>0.0176641655524306</v>
      </c>
      <c r="BU67" s="62">
        <f>'Glad70-before-LQ'!BU67*(1-$CG67)</f>
        <v>0.0154848469016732</v>
      </c>
      <c r="BV67" s="4">
        <f>SUM(D67:BU67)</f>
        <v>1.62078014127646</v>
      </c>
      <c r="BW67" s="66">
        <f>'Glad-base'!BW67*'Households'!$B$3/'Households'!$B$7</f>
        <v>19.1530487201339</v>
      </c>
      <c r="BX67" s="66">
        <f>'Glad-base'!BX67*'Households'!$B$3/'Households'!$B$7</f>
        <v>3.76170339855819</v>
      </c>
      <c r="BY67" s="66">
        <f>'Glad-base'!BY67*'Businesses'!$B$4/'Businesses'!$C$4</f>
        <v>0.090880340173372</v>
      </c>
      <c r="BZ67" s="66">
        <f>'Glad-base'!BZ67*'Households'!$B$3/'Households'!$B$7</f>
        <v>0.00246361717816684</v>
      </c>
      <c r="CA67" s="66">
        <f>'Glad-base'!CA67*'Households'!$B$3/'Households'!$B$7</f>
        <v>0.0394731062100927</v>
      </c>
      <c r="CB67" s="66">
        <f>'Glad-base'!CB67*'Glad-id-output'!B65/'Glad-id-output'!E65</f>
        <v>3.22225984629446e-05</v>
      </c>
      <c r="CC67" s="62">
        <f>'Exports'!D68</f>
        <v>0.8</v>
      </c>
      <c r="CD67" s="4">
        <f>SUM(BW67:CC67)</f>
        <v>23.8476014048522</v>
      </c>
      <c r="CE67" s="4">
        <f>SUM(CD67,BV67)</f>
        <v>25.4683815461287</v>
      </c>
      <c r="CF67" s="67">
        <v>0.00118465435525532</v>
      </c>
      <c r="CG67" s="67">
        <f>'Glad-id-output'!I65</f>
        <v>0.6</v>
      </c>
    </row>
    <row r="68" ht="19" customHeight="1">
      <c r="A68" t="s" s="58">
        <v>1</v>
      </c>
      <c r="B68" s="59">
        <v>64</v>
      </c>
      <c r="C68" t="s" s="135">
        <v>65</v>
      </c>
      <c r="D68" s="61">
        <f>'Glad70-before-LQ'!D68*(1-$CG68)</f>
        <v>0.000436888464593549</v>
      </c>
      <c r="E68" s="62">
        <f>'Glad70-before-LQ'!E68*(1-$CG68)</f>
        <v>0.0024793972866382</v>
      </c>
      <c r="F68" s="62">
        <f>'Glad70-before-LQ'!F68*(1-$CG68)</f>
        <v>9.684974653875441e-05</v>
      </c>
      <c r="G68" s="62">
        <f>'Glad70-before-LQ'!G68*(1-$CG68)</f>
        <v>0.00138004457538608</v>
      </c>
      <c r="H68" s="62">
        <f>'Glad70-before-LQ'!H68*(1-$CG68)</f>
        <v>0.000510364310495183</v>
      </c>
      <c r="I68" s="62">
        <f>'Glad70-before-LQ'!I68*(1-$CG68)</f>
        <v>0.000270395276313169</v>
      </c>
      <c r="J68" s="62">
        <f>'Glad70-before-LQ'!J68*(1-$CG68)</f>
        <v>0.0426567600809444</v>
      </c>
      <c r="K68" s="136">
        <f>'Glad70-before-LQ'!K68*(1-$CG68)</f>
        <v>0.0021356347130681</v>
      </c>
      <c r="L68" s="62">
        <f>'Glad70-before-LQ'!L68*(1-$CG68)</f>
        <v>0.000717752560729578</v>
      </c>
      <c r="M68" s="62">
        <f>'Glad70-before-LQ'!M68*(1-$CG68)</f>
        <v>0.00316841735682229</v>
      </c>
      <c r="N68" s="62">
        <f>'Glad70-before-LQ'!N68*(1-$CG68)</f>
        <v>0.00109660719943412</v>
      </c>
      <c r="O68" s="62">
        <f>'Glad70-before-LQ'!O68*(1-$CG68)</f>
        <v>0.00668568250822705</v>
      </c>
      <c r="P68" s="62">
        <f>'Glad70-before-LQ'!P68*(1-$CG68)</f>
        <v>0.00219942374498135</v>
      </c>
      <c r="Q68" s="62">
        <f>'Glad70-before-LQ'!Q68*(1-$CG68)</f>
        <v>0.00289616983528987</v>
      </c>
      <c r="R68" s="62">
        <f>'Glad70-before-LQ'!R68*(1-$CG68)</f>
        <v>0.000587104931970292</v>
      </c>
      <c r="S68" s="62">
        <f>'Glad70-before-LQ'!S68*(1-$CG68)</f>
        <v>0.00121397457989775</v>
      </c>
      <c r="T68" s="62">
        <f>'Glad70-before-LQ'!T68*(1-$CG68)</f>
        <v>0.0108569298351426</v>
      </c>
      <c r="U68" s="62">
        <f>'Glad70-before-LQ'!U68*(1-$CG68)</f>
        <v>1.53232950537772</v>
      </c>
      <c r="V68" s="62">
        <f>'Glad70-before-LQ'!V68*(1-$CG68)</f>
        <v>0.00260020771319493</v>
      </c>
      <c r="W68" s="62">
        <f>'Glad70-before-LQ'!W68*(1-$CG68)</f>
        <v>0.0218310893670948</v>
      </c>
      <c r="X68" s="64">
        <f>'Glad70-before-LQ'!X68*(1-$CG68)</f>
        <v>0.0608694244139728</v>
      </c>
      <c r="Y68" s="62">
        <f>'Glad70-before-LQ'!Y68*(1-$CG68)</f>
        <v>0.00724264248186798</v>
      </c>
      <c r="Z68" s="62">
        <f>'Glad70-before-LQ'!Z68*(1-$CG68)</f>
        <v>0.00134226651419206</v>
      </c>
      <c r="AA68" s="62">
        <f>'Glad70-before-LQ'!AA68*(1-$CG68)</f>
        <v>0.0046078756633137</v>
      </c>
      <c r="AB68" s="62">
        <f>'Glad70-before-LQ'!AB68*(1-$CG68)</f>
        <v>0.000187518483705447</v>
      </c>
      <c r="AC68" s="62">
        <f>'Glad70-before-LQ'!AC68*(1-$CG68)</f>
        <v>0.0137351954648554</v>
      </c>
      <c r="AD68" s="62">
        <f>'Glad70-before-LQ'!AD68*(1-$CG68)</f>
        <v>3.91245223170879e-06</v>
      </c>
      <c r="AE68" s="62">
        <f>'Glad70-before-LQ'!AE68*(1-$CG68)</f>
        <v>0.00285359791165719</v>
      </c>
      <c r="AF68" s="62">
        <f>'Glad70-before-LQ'!AF68*(1-$CG68)</f>
        <v>1.08127455902819e-05</v>
      </c>
      <c r="AG68" s="62">
        <f>'Glad70-before-LQ'!AG68*(1-$CG68)</f>
        <v>0.000878613944125328</v>
      </c>
      <c r="AH68" s="62">
        <f>'Glad70-before-LQ'!AH68*(1-$CG68)</f>
        <v>0.0226573266116217</v>
      </c>
      <c r="AI68" s="62">
        <f>'Glad70-before-LQ'!AI68*(1-$CG68)</f>
        <v>0.00715183640174431</v>
      </c>
      <c r="AJ68" s="62">
        <f>'Glad70-before-LQ'!AJ68*(1-$CG68)</f>
        <v>0.0102567473765131</v>
      </c>
      <c r="AK68" s="62">
        <f>'Glad70-before-LQ'!AK68*(1-$CG68)</f>
        <v>0.0216167031243627</v>
      </c>
      <c r="AL68" s="62">
        <f>'Glad70-before-LQ'!AL68*(1-$CG68)</f>
        <v>0.0119610930535432</v>
      </c>
      <c r="AM68" s="62">
        <f>'Glad70-before-LQ'!AM68*(1-$CG68)</f>
        <v>0.00945325259171779</v>
      </c>
      <c r="AN68" s="62">
        <f>'Glad70-before-LQ'!AN68*(1-$CG68)</f>
        <v>0.000251047242008533</v>
      </c>
      <c r="AO68" s="62">
        <f>'Glad70-before-LQ'!AO68*(1-$CG68)</f>
        <v>0.00106005483240658</v>
      </c>
      <c r="AP68" s="62">
        <f>'Glad70-before-LQ'!AP68*(1-$CG68)</f>
        <v>0.0148425909654701</v>
      </c>
      <c r="AQ68" s="62">
        <f>'Glad70-before-LQ'!AQ68*(1-$CG68)</f>
        <v>2.21569275076552e-05</v>
      </c>
      <c r="AR68" s="62">
        <f>'Glad70-before-LQ'!AR68*(1-$CG68)</f>
        <v>0.017483102956419</v>
      </c>
      <c r="AS68" s="62">
        <f>'Glad70-before-LQ'!AS68*(1-$CG68)</f>
        <v>0.0489107778062251</v>
      </c>
      <c r="AT68" s="62">
        <f>'Glad70-before-LQ'!AT68*(1-$CG68)</f>
        <v>0.00346321164534249</v>
      </c>
      <c r="AU68" s="62">
        <f>'Glad70-before-LQ'!AU68*(1-$CG68)</f>
        <v>2.72175460840961e-05</v>
      </c>
      <c r="AV68" s="62">
        <f>'Glad70-before-LQ'!AV68*(1-$CG68)</f>
        <v>2.05642988533806e-06</v>
      </c>
      <c r="AW68" s="62">
        <f>'Glad70-before-LQ'!AW68*(1-$CG68)</f>
        <v>4.74286526049603e-06</v>
      </c>
      <c r="AX68" s="62">
        <f>'Glad70-before-LQ'!AX68*(1-$CG68)</f>
        <v>0.00024188384499935</v>
      </c>
      <c r="AY68" s="62">
        <f>'Glad70-before-LQ'!AY68*(1-$CG68)</f>
        <v>4.43854108924842e-06</v>
      </c>
      <c r="AZ68" s="62">
        <f>'Glad70-before-LQ'!AZ68*(1-$CG68)</f>
        <v>0.00608472918777349</v>
      </c>
      <c r="BA68" s="62">
        <f>'Glad70-before-LQ'!BA68*(1-$CG68)</f>
        <v>0.231862965696497</v>
      </c>
      <c r="BB68" s="62">
        <f>'Glad70-before-LQ'!BB68*(1-$CG68)</f>
        <v>0.0205836417798568</v>
      </c>
      <c r="BC68" s="62">
        <f>'Glad70-before-LQ'!BC68*(1-$CG68)</f>
        <v>0.0164275247419806</v>
      </c>
      <c r="BD68" s="62">
        <f>'Glad70-before-LQ'!BD68*(1-$CG68)</f>
        <v>0.0072990561877163</v>
      </c>
      <c r="BE68" s="62">
        <f>'Glad70-before-LQ'!BE68*(1-$CG68)</f>
        <v>0.0501821100359142</v>
      </c>
      <c r="BF68" s="62">
        <f>'Glad70-before-LQ'!BF68*(1-$CG68)</f>
        <v>0.000108076148833002</v>
      </c>
      <c r="BG68" s="62">
        <f>'Glad70-before-LQ'!BG68*(1-$CG68)</f>
        <v>0.0411601205665465</v>
      </c>
      <c r="BH68" s="62">
        <f>'Glad70-before-LQ'!BH68*(1-$CG68)</f>
        <v>0.0356443234946957</v>
      </c>
      <c r="BI68" s="62">
        <f>'Glad70-before-LQ'!BI68*(1-$CG68)</f>
        <v>0.08384749662200471</v>
      </c>
      <c r="BJ68" s="62">
        <f>'Glad70-before-LQ'!BJ68*(1-$CG68)</f>
        <v>0.00280888474633738</v>
      </c>
      <c r="BK68" s="62">
        <f>'Glad70-before-LQ'!BK68*(1-$CG68)</f>
        <v>0.0279337197275093</v>
      </c>
      <c r="BL68" s="62">
        <f>'Glad70-before-LQ'!BL68*(1-$CG68)</f>
        <v>0.285477059218783</v>
      </c>
      <c r="BM68" s="62">
        <f>'Glad70-before-LQ'!BM68*(1-$CG68)</f>
        <v>0.0443916249298114</v>
      </c>
      <c r="BN68" s="62">
        <f>'Glad70-before-LQ'!BN68*(1-$CG68)</f>
        <v>0.00416710343576109</v>
      </c>
      <c r="BO68" s="62">
        <f>'Glad70-before-LQ'!BO68*(1-$CG68)</f>
        <v>2.10927374806862</v>
      </c>
      <c r="BP68" s="62">
        <f>'Glad70-before-LQ'!BP68*(1-$CG68)</f>
        <v>0.280497561020531</v>
      </c>
      <c r="BQ68" s="62">
        <f>'Glad70-before-LQ'!BQ68*(1-$CG68)</f>
        <v>1.87144051320455e-05</v>
      </c>
      <c r="BR68" s="62">
        <f>'Glad70-before-LQ'!BR68*(1-$CG68)</f>
        <v>0.00332734075751154</v>
      </c>
      <c r="BS68" s="62">
        <f>'Glad70-before-LQ'!BS68*(1-$CG68)</f>
        <v>0.000324131101577863</v>
      </c>
      <c r="BT68" s="62">
        <f>'Glad70-before-LQ'!BT68*(1-$CG68)</f>
        <v>0.02719609606416</v>
      </c>
      <c r="BU68" s="62">
        <f>'Glad70-before-LQ'!BU68*(1-$CG68)</f>
        <v>0.0219030203031837</v>
      </c>
      <c r="BV68" s="4">
        <f>SUM(D68:BU68)</f>
        <v>5.19781034854293</v>
      </c>
      <c r="BW68" s="66">
        <f>'Glad-base'!BW68*'Households'!$B$3/'Households'!$B$7</f>
        <v>113.2200817707</v>
      </c>
      <c r="BX68" s="66">
        <f>'Glad-base'!BX68*'Households'!$B$3/'Households'!$B$7</f>
        <v>188.562846549949</v>
      </c>
      <c r="BY68" s="66">
        <f>'Glad-base'!BY68*'Businesses'!$B$4/'Businesses'!$C$4</f>
        <v>0.367332769720714</v>
      </c>
      <c r="BZ68" s="66">
        <f>'Glad-base'!BZ68*'Households'!$B$3/'Households'!$B$7</f>
        <v>0.0089853958084449</v>
      </c>
      <c r="CA68" s="66">
        <f>'Glad-base'!CA68*'Households'!$B$3/'Households'!$B$7</f>
        <v>0.159715656797116</v>
      </c>
      <c r="CB68" s="66">
        <f>'Glad-base'!CB68*'Glad-id-output'!B66/'Glad-id-output'!E66</f>
        <v>0</v>
      </c>
      <c r="CC68" s="62">
        <f>'Exports'!D69</f>
        <v>39.9</v>
      </c>
      <c r="CD68" s="4">
        <f>SUM(BW68:CC68)</f>
        <v>342.218962142975</v>
      </c>
      <c r="CE68" s="4">
        <f>SUM(CD68,BV68)</f>
        <v>347.416772491518</v>
      </c>
      <c r="CF68" s="67">
        <v>0.007870298567048351</v>
      </c>
      <c r="CG68" s="67">
        <f>'Glad-id-output'!I66</f>
        <v>0.67</v>
      </c>
    </row>
    <row r="69" ht="19" customHeight="1">
      <c r="A69" t="s" s="58">
        <v>1</v>
      </c>
      <c r="B69" s="59">
        <v>65</v>
      </c>
      <c r="C69" t="s" s="135">
        <v>66</v>
      </c>
      <c r="D69" s="61">
        <f>'Glad70-before-LQ'!D69*(1-$CG69)</f>
        <v>3.14337562629764e-05</v>
      </c>
      <c r="E69" s="62">
        <f>'Glad70-before-LQ'!E69*(1-$CG69)</f>
        <v>0</v>
      </c>
      <c r="F69" s="62">
        <f>'Glad70-before-LQ'!F69*(1-$CG69)</f>
        <v>0</v>
      </c>
      <c r="G69" s="62">
        <f>'Glad70-before-LQ'!G69*(1-$CG69)</f>
        <v>0</v>
      </c>
      <c r="H69" s="62">
        <f>'Glad70-before-LQ'!H69*(1-$CG69)</f>
        <v>2.80383270644836e-06</v>
      </c>
      <c r="I69" s="62">
        <f>'Glad70-before-LQ'!I69*(1-$CG69)</f>
        <v>8.08993122900266e-05</v>
      </c>
      <c r="J69" s="62">
        <f>'Glad70-before-LQ'!J69*(1-$CG69)</f>
        <v>0.00074493345877331</v>
      </c>
      <c r="K69" s="136">
        <f>'Glad70-before-LQ'!K69*(1-$CG69)</f>
        <v>0.00113293902517131</v>
      </c>
      <c r="L69" s="62">
        <f>'Glad70-before-LQ'!L69*(1-$CG69)</f>
        <v>2.28059066074711e-05</v>
      </c>
      <c r="M69" s="62">
        <f>'Glad70-before-LQ'!M69*(1-$CG69)</f>
        <v>5.19856046062141e-05</v>
      </c>
      <c r="N69" s="62">
        <f>'Glad70-before-LQ'!N69*(1-$CG69)</f>
        <v>0.000101637359672548</v>
      </c>
      <c r="O69" s="62">
        <f>'Glad70-before-LQ'!O69*(1-$CG69)</f>
        <v>2.14295177725784e-05</v>
      </c>
      <c r="P69" s="62">
        <f>'Glad70-before-LQ'!P69*(1-$CG69)</f>
        <v>4.9798218524549e-06</v>
      </c>
      <c r="Q69" s="62">
        <f>'Glad70-before-LQ'!Q69*(1-$CG69)</f>
        <v>3.44964644224574e-05</v>
      </c>
      <c r="R69" s="62">
        <f>'Glad70-before-LQ'!R69*(1-$CG69)</f>
        <v>6.37494773515092e-06</v>
      </c>
      <c r="S69" s="62">
        <f>'Glad70-before-LQ'!S69*(1-$CG69)</f>
        <v>6.64000990916756e-06</v>
      </c>
      <c r="T69" s="62">
        <f>'Glad70-before-LQ'!T69*(1-$CG69)</f>
        <v>5.60293311926588e-05</v>
      </c>
      <c r="U69" s="62">
        <f>'Glad70-before-LQ'!U69*(1-$CG69)</f>
        <v>0.00088592444413637</v>
      </c>
      <c r="V69" s="62">
        <f>'Glad70-before-LQ'!V69*(1-$CG69)</f>
        <v>3.22412170013863e-05</v>
      </c>
      <c r="W69" s="62">
        <f>'Glad70-before-LQ'!W69*(1-$CG69)</f>
        <v>0.0009816113812492781</v>
      </c>
      <c r="X69" s="64">
        <f>'Glad70-before-LQ'!X69*(1-$CG69)</f>
        <v>0.0141450326237168</v>
      </c>
      <c r="Y69" s="62">
        <f>'Glad70-before-LQ'!Y69*(1-$CG69)</f>
        <v>0.000274062447004243</v>
      </c>
      <c r="Z69" s="62">
        <f>'Glad70-before-LQ'!Z69*(1-$CG69)</f>
        <v>3.96623835878658e-05</v>
      </c>
      <c r="AA69" s="62">
        <f>'Glad70-before-LQ'!AA69*(1-$CG69)</f>
        <v>0.000265095578540246</v>
      </c>
      <c r="AB69" s="62">
        <f>'Glad70-before-LQ'!AB69*(1-$CG69)</f>
        <v>5.10435711355968e-06</v>
      </c>
      <c r="AC69" s="62">
        <f>'Glad70-before-LQ'!AC69*(1-$CG69)</f>
        <v>0.00154206085955511</v>
      </c>
      <c r="AD69" s="62">
        <f>'Glad70-before-LQ'!AD69*(1-$CG69)</f>
        <v>7.4167499832095e-06</v>
      </c>
      <c r="AE69" s="62">
        <f>'Glad70-before-LQ'!AE69*(1-$CG69)</f>
        <v>0.000259118488868354</v>
      </c>
      <c r="AF69" s="62">
        <f>'Glad70-before-LQ'!AF69*(1-$CG69)</f>
        <v>4.60033176022903e-05</v>
      </c>
      <c r="AG69" s="62">
        <f>'Glad70-before-LQ'!AG69*(1-$CG69)</f>
        <v>5.88284599910324e-05</v>
      </c>
      <c r="AH69" s="62">
        <f>'Glad70-before-LQ'!AH69*(1-$CG69)</f>
        <v>0.000925497043266942</v>
      </c>
      <c r="AI69" s="62">
        <f>'Glad70-before-LQ'!AI69*(1-$CG69)</f>
        <v>0.000251410637061222</v>
      </c>
      <c r="AJ69" s="62">
        <f>'Glad70-before-LQ'!AJ69*(1-$CG69)</f>
        <v>0.00242473170810642</v>
      </c>
      <c r="AK69" s="62">
        <f>'Glad70-before-LQ'!AK69*(1-$CG69)</f>
        <v>0.00362772613039994</v>
      </c>
      <c r="AL69" s="62">
        <f>'Glad70-before-LQ'!AL69*(1-$CG69)</f>
        <v>0.00026032274975172</v>
      </c>
      <c r="AM69" s="62">
        <f>'Glad70-before-LQ'!AM69*(1-$CG69)</f>
        <v>0.00121588607529241</v>
      </c>
      <c r="AN69" s="62">
        <f>'Glad70-before-LQ'!AN69*(1-$CG69)</f>
        <v>0.000342386942687737</v>
      </c>
      <c r="AO69" s="62">
        <f>'Glad70-before-LQ'!AO69*(1-$CG69)</f>
        <v>0.00191296216145418</v>
      </c>
      <c r="AP69" s="62">
        <f>'Glad70-before-LQ'!AP69*(1-$CG69)</f>
        <v>0.000332672655523086</v>
      </c>
      <c r="AQ69" s="62">
        <f>'Glad70-before-LQ'!AQ69*(1-$CG69)</f>
        <v>2.47892995387249e-05</v>
      </c>
      <c r="AR69" s="62">
        <f>'Glad70-before-LQ'!AR69*(1-$CG69)</f>
        <v>0.000139350829001025</v>
      </c>
      <c r="AS69" s="62">
        <f>'Glad70-before-LQ'!AS69*(1-$CG69)</f>
        <v>0.0014549817121502</v>
      </c>
      <c r="AT69" s="62">
        <f>'Glad70-before-LQ'!AT69*(1-$CG69)</f>
        <v>7.79203095496776e-05</v>
      </c>
      <c r="AU69" s="62">
        <f>'Glad70-before-LQ'!AU69*(1-$CG69)</f>
        <v>1.21332219933935e-05</v>
      </c>
      <c r="AV69" s="62">
        <f>'Glad70-before-LQ'!AV69*(1-$CG69)</f>
        <v>8.99063725026355e-07</v>
      </c>
      <c r="AW69" s="62">
        <f>'Glad70-before-LQ'!AW69*(1-$CG69)</f>
        <v>7.32106694062712e-06</v>
      </c>
      <c r="AX69" s="62">
        <f>'Glad70-before-LQ'!AX69*(1-$CG69)</f>
        <v>0.000734380417410851</v>
      </c>
      <c r="AY69" s="62">
        <f>'Glad70-before-LQ'!AY69*(1-$CG69)</f>
        <v>1.3573601065779e-05</v>
      </c>
      <c r="AZ69" s="62">
        <f>'Glad70-before-LQ'!AZ69*(1-$CG69)</f>
        <v>0.0059324351148421</v>
      </c>
      <c r="BA69" s="62">
        <f>'Glad70-before-LQ'!BA69*(1-$CG69)</f>
        <v>0.00324049519679538</v>
      </c>
      <c r="BB69" s="62">
        <f>'Glad70-before-LQ'!BB69*(1-$CG69)</f>
        <v>0.00083446418980274</v>
      </c>
      <c r="BC69" s="62">
        <f>'Glad70-before-LQ'!BC69*(1-$CG69)</f>
        <v>0.00355115641729868</v>
      </c>
      <c r="BD69" s="62">
        <f>'Glad70-before-LQ'!BD69*(1-$CG69)</f>
        <v>0.000456895887781418</v>
      </c>
      <c r="BE69" s="62">
        <f>'Glad70-before-LQ'!BE69*(1-$CG69)</f>
        <v>0.0253288774241745</v>
      </c>
      <c r="BF69" s="62">
        <f>'Glad70-before-LQ'!BF69*(1-$CG69)</f>
        <v>0.000401595170912234</v>
      </c>
      <c r="BG69" s="62">
        <f>'Glad70-before-LQ'!BG69*(1-$CG69)</f>
        <v>0.005625672669868</v>
      </c>
      <c r="BH69" s="62">
        <f>'Glad70-before-LQ'!BH69*(1-$CG69)</f>
        <v>0.000196222118424589</v>
      </c>
      <c r="BI69" s="62">
        <f>'Glad70-before-LQ'!BI69*(1-$CG69)</f>
        <v>0.00760386496240003</v>
      </c>
      <c r="BJ69" s="62">
        <f>'Glad70-before-LQ'!BJ69*(1-$CG69)</f>
        <v>1.75439972320382e-05</v>
      </c>
      <c r="BK69" s="62">
        <f>'Glad70-before-LQ'!BK69*(1-$CG69)</f>
        <v>0.00474748018358669</v>
      </c>
      <c r="BL69" s="62">
        <f>'Glad70-before-LQ'!BL69*(1-$CG69)</f>
        <v>0.00614270414528501</v>
      </c>
      <c r="BM69" s="62">
        <f>'Glad70-before-LQ'!BM69*(1-$CG69)</f>
        <v>0.000655551097416722</v>
      </c>
      <c r="BN69" s="62">
        <f>'Glad70-before-LQ'!BN69*(1-$CG69)</f>
        <v>0.000124040418921363</v>
      </c>
      <c r="BO69" s="62">
        <f>'Glad70-before-LQ'!BO69*(1-$CG69)</f>
        <v>3.55425872332883</v>
      </c>
      <c r="BP69" s="62">
        <f>'Glad70-before-LQ'!BP69*(1-$CG69)</f>
        <v>0.09515008356953129</v>
      </c>
      <c r="BQ69" s="62">
        <f>'Glad70-before-LQ'!BQ69*(1-$CG69)</f>
        <v>5.83058970369736e-05</v>
      </c>
      <c r="BR69" s="62">
        <f>'Glad70-before-LQ'!BR69*(1-$CG69)</f>
        <v>4.83921846337324e-05</v>
      </c>
      <c r="BS69" s="62">
        <f>'Glad70-before-LQ'!BS69*(1-$CG69)</f>
        <v>1.59761992727303e-05</v>
      </c>
      <c r="BT69" s="62">
        <f>'Glad70-before-LQ'!BT69*(1-$CG69)</f>
        <v>0.000201193395128992</v>
      </c>
      <c r="BU69" s="62">
        <f>'Glad70-before-LQ'!BU69*(1-$CG69)</f>
        <v>0.000683888346523832</v>
      </c>
      <c r="BV69" s="4">
        <f>SUM(D69:BU69)</f>
        <v>3.74987605819794</v>
      </c>
      <c r="BW69" s="66">
        <f>'Glad-base'!BW69*'Households'!$B$3/'Households'!$B$7</f>
        <v>65.5059933883316</v>
      </c>
      <c r="BX69" s="66">
        <f>'Glad-base'!BX69*'Households'!$B$3/'Households'!$B$7</f>
        <v>131.549156230690</v>
      </c>
      <c r="BY69" s="66">
        <f>'Glad-base'!BY69*'Businesses'!$B$4/'Businesses'!$C$4</f>
        <v>0.258242976434871</v>
      </c>
      <c r="BZ69" s="66">
        <f>'Glad-base'!BZ69*'Households'!$B$3/'Households'!$B$7</f>
        <v>0.0112809305252317</v>
      </c>
      <c r="CA69" s="66">
        <f>'Glad-base'!CA69*'Households'!$B$3/'Households'!$B$7</f>
        <v>0.109557820195675</v>
      </c>
      <c r="CB69" s="66">
        <f>'Glad-base'!CB69*'Glad-id-output'!B67/'Glad-id-output'!E67</f>
        <v>0</v>
      </c>
      <c r="CC69" s="62">
        <f>'Exports'!D70</f>
        <v>5</v>
      </c>
      <c r="CD69" s="4">
        <f>SUM(BW69:CC69)</f>
        <v>202.434231346177</v>
      </c>
      <c r="CE69" s="4">
        <f>SUM(CD69,BV69)</f>
        <v>206.184107404375</v>
      </c>
      <c r="CF69" s="67">
        <v>0.0058690406048142</v>
      </c>
      <c r="CG69" s="67">
        <f>'Glad-id-output'!I67</f>
        <v>0.46</v>
      </c>
    </row>
    <row r="70" ht="19" customHeight="1">
      <c r="A70" t="s" s="58">
        <v>1</v>
      </c>
      <c r="B70" s="59">
        <v>66</v>
      </c>
      <c r="C70" t="s" s="135">
        <v>67</v>
      </c>
      <c r="D70" s="61">
        <f>'Glad70-before-LQ'!D70*(1-$CG70)</f>
        <v>0.0094543619169006</v>
      </c>
      <c r="E70" s="62">
        <f>'Glad70-before-LQ'!E70*(1-$CG70)</f>
        <v>0.00352028042264175</v>
      </c>
      <c r="F70" s="62">
        <f>'Glad70-before-LQ'!F70*(1-$CG70)</f>
        <v>0.000864108025215603</v>
      </c>
      <c r="G70" s="62">
        <f>'Glad70-before-LQ'!G70*(1-$CG70)</f>
        <v>0.000854968523571701</v>
      </c>
      <c r="H70" s="62">
        <f>'Glad70-before-LQ'!H70*(1-$CG70)</f>
        <v>0.00103430273171206</v>
      </c>
      <c r="I70" s="62">
        <f>'Glad70-before-LQ'!I70*(1-$CG70)</f>
        <v>0.00603366023219987</v>
      </c>
      <c r="J70" s="62">
        <f>'Glad70-before-LQ'!J70*(1-$CG70)</f>
        <v>0.121893607181126</v>
      </c>
      <c r="K70" s="136">
        <f>'Glad70-before-LQ'!K70*(1-$CG70)</f>
        <v>0.0369765977007963</v>
      </c>
      <c r="L70" s="62">
        <f>'Glad70-before-LQ'!L70*(1-$CG70)</f>
        <v>0.00664128868559395</v>
      </c>
      <c r="M70" s="62">
        <f>'Glad70-before-LQ'!M70*(1-$CG70)</f>
        <v>0.0283121255305832</v>
      </c>
      <c r="N70" s="62">
        <f>'Glad70-before-LQ'!N70*(1-$CG70)</f>
        <v>0.000468369554171773</v>
      </c>
      <c r="O70" s="62">
        <f>'Glad70-before-LQ'!O70*(1-$CG70)</f>
        <v>0.00176466962930361</v>
      </c>
      <c r="P70" s="62">
        <f>'Glad70-before-LQ'!P70*(1-$CG70)</f>
        <v>3.89584503596861e-05</v>
      </c>
      <c r="Q70" s="62">
        <f>'Glad70-before-LQ'!Q70*(1-$CG70)</f>
        <v>0.000499083085577502</v>
      </c>
      <c r="R70" s="62">
        <f>'Glad70-before-LQ'!R70*(1-$CG70)</f>
        <v>5.1395716639894e-05</v>
      </c>
      <c r="S70" s="62">
        <f>'Glad70-before-LQ'!S70*(1-$CG70)</f>
        <v>8.601504499873671e-05</v>
      </c>
      <c r="T70" s="62">
        <f>'Glad70-before-LQ'!T70*(1-$CG70)</f>
        <v>0.00255863638480836</v>
      </c>
      <c r="U70" s="62">
        <f>'Glad70-before-LQ'!U70*(1-$CG70)</f>
        <v>0.0125662508799327</v>
      </c>
      <c r="V70" s="62">
        <f>'Glad70-before-LQ'!V70*(1-$CG70)</f>
        <v>0.00024704998377194</v>
      </c>
      <c r="W70" s="62">
        <f>'Glad70-before-LQ'!W70*(1-$CG70)</f>
        <v>0.00767818642957891</v>
      </c>
      <c r="X70" s="64">
        <f>'Glad70-before-LQ'!X70*(1-$CG70)</f>
        <v>0.000992714229544737</v>
      </c>
      <c r="Y70" s="62">
        <f>'Glad70-before-LQ'!Y70*(1-$CG70)</f>
        <v>0.00569019906535564</v>
      </c>
      <c r="Z70" s="62">
        <f>'Glad70-before-LQ'!Z70*(1-$CG70)</f>
        <v>0.0018122368351578</v>
      </c>
      <c r="AA70" s="62">
        <f>'Glad70-before-LQ'!AA70*(1-$CG70)</f>
        <v>0.0011375687470985</v>
      </c>
      <c r="AB70" s="62">
        <f>'Glad70-before-LQ'!AB70*(1-$CG70)</f>
        <v>0.000391943732472584</v>
      </c>
      <c r="AC70" s="62">
        <f>'Glad70-before-LQ'!AC70*(1-$CG70)</f>
        <v>0.152221287915693</v>
      </c>
      <c r="AD70" s="62">
        <f>'Glad70-before-LQ'!AD70*(1-$CG70)</f>
        <v>1.00678105117991e-05</v>
      </c>
      <c r="AE70" s="62">
        <f>'Glad70-before-LQ'!AE70*(1-$CG70)</f>
        <v>0.0102202051552759</v>
      </c>
      <c r="AF70" s="62">
        <f>'Glad70-before-LQ'!AF70*(1-$CG70)</f>
        <v>0.00095758330265451</v>
      </c>
      <c r="AG70" s="62">
        <f>'Glad70-before-LQ'!AG70*(1-$CG70)</f>
        <v>0.0109026655051805</v>
      </c>
      <c r="AH70" s="62">
        <f>'Glad70-before-LQ'!AH70*(1-$CG70)</f>
        <v>0.00420495356291802</v>
      </c>
      <c r="AI70" s="62">
        <f>'Glad70-before-LQ'!AI70*(1-$CG70)</f>
        <v>0.0207737009350451</v>
      </c>
      <c r="AJ70" s="62">
        <f>'Glad70-before-LQ'!AJ70*(1-$CG70)</f>
        <v>0.0114261529952018</v>
      </c>
      <c r="AK70" s="62">
        <f>'Glad70-before-LQ'!AK70*(1-$CG70)</f>
        <v>0.0602467067389653</v>
      </c>
      <c r="AL70" s="62">
        <f>'Glad70-before-LQ'!AL70*(1-$CG70)</f>
        <v>0.0523541125344905</v>
      </c>
      <c r="AM70" s="62">
        <f>'Glad70-before-LQ'!AM70*(1-$CG70)</f>
        <v>0.0607204591521919</v>
      </c>
      <c r="AN70" s="62">
        <f>'Glad70-before-LQ'!AN70*(1-$CG70)</f>
        <v>0.008647422531562711</v>
      </c>
      <c r="AO70" s="62">
        <f>'Glad70-before-LQ'!AO70*(1-$CG70)</f>
        <v>0.285105168458093</v>
      </c>
      <c r="AP70" s="62">
        <f>'Glad70-before-LQ'!AP70*(1-$CG70)</f>
        <v>0.0141100094988915</v>
      </c>
      <c r="AQ70" s="62">
        <f>'Glad70-before-LQ'!AQ70*(1-$CG70)</f>
        <v>7.331422687287651e-05</v>
      </c>
      <c r="AR70" s="62">
        <f>'Glad70-before-LQ'!AR70*(1-$CG70)</f>
        <v>0.000664001547392679</v>
      </c>
      <c r="AS70" s="62">
        <f>'Glad70-before-LQ'!AS70*(1-$CG70)</f>
        <v>0.0050879184179038</v>
      </c>
      <c r="AT70" s="62">
        <f>'Glad70-before-LQ'!AT70*(1-$CG70)</f>
        <v>0.0915385869415829</v>
      </c>
      <c r="AU70" s="62">
        <f>'Glad70-before-LQ'!AU70*(1-$CG70)</f>
        <v>0.155591272816208</v>
      </c>
      <c r="AV70" s="62">
        <f>'Glad70-before-LQ'!AV70*(1-$CG70)</f>
        <v>0.0330942027316553</v>
      </c>
      <c r="AW70" s="62">
        <f>'Glad70-before-LQ'!AW70*(1-$CG70)</f>
        <v>0.00119640071841868</v>
      </c>
      <c r="AX70" s="62">
        <f>'Glad70-before-LQ'!AX70*(1-$CG70)</f>
        <v>0.0128945954761476</v>
      </c>
      <c r="AY70" s="62">
        <f>'Glad70-before-LQ'!AY70*(1-$CG70)</f>
        <v>0.00745921856099546</v>
      </c>
      <c r="AZ70" s="62">
        <f>'Glad70-before-LQ'!AZ70*(1-$CG70)</f>
        <v>0.010176909572885</v>
      </c>
      <c r="BA70" s="62">
        <f>'Glad70-before-LQ'!BA70*(1-$CG70)</f>
        <v>0.00131218431284952</v>
      </c>
      <c r="BB70" s="62">
        <f>'Glad70-before-LQ'!BB70*(1-$CG70)</f>
        <v>0.00397299217360792</v>
      </c>
      <c r="BC70" s="62">
        <f>'Glad70-before-LQ'!BC70*(1-$CG70)</f>
        <v>0.20862397079285</v>
      </c>
      <c r="BD70" s="62">
        <f>'Glad70-before-LQ'!BD70*(1-$CG70)</f>
        <v>0.0153181458450677</v>
      </c>
      <c r="BE70" s="62">
        <f>'Glad70-before-LQ'!BE70*(1-$CG70)</f>
        <v>1.66312564923165</v>
      </c>
      <c r="BF70" s="62">
        <f>'Glad70-before-LQ'!BF70*(1-$CG70)</f>
        <v>0.000635784901737437</v>
      </c>
      <c r="BG70" s="62">
        <f>'Glad70-before-LQ'!BG70*(1-$CG70)</f>
        <v>0.618289141335543</v>
      </c>
      <c r="BH70" s="62">
        <f>'Glad70-before-LQ'!BH70*(1-$CG70)</f>
        <v>0.0956902589274667</v>
      </c>
      <c r="BI70" s="62">
        <f>'Glad70-before-LQ'!BI70*(1-$CG70)</f>
        <v>0.0756054550633312</v>
      </c>
      <c r="BJ70" s="62">
        <f>'Glad70-before-LQ'!BJ70*(1-$CG70)</f>
        <v>0.001804954319863</v>
      </c>
      <c r="BK70" s="62">
        <f>'Glad70-before-LQ'!BK70*(1-$CG70)</f>
        <v>0.136118073533569</v>
      </c>
      <c r="BL70" s="62">
        <f>'Glad70-before-LQ'!BL70*(1-$CG70)</f>
        <v>2.87645762669593</v>
      </c>
      <c r="BM70" s="62">
        <f>'Glad70-before-LQ'!BM70*(1-$CG70)</f>
        <v>0.365065208750805</v>
      </c>
      <c r="BN70" s="62">
        <f>'Glad70-before-LQ'!BN70*(1-$CG70)</f>
        <v>0.0567410697969879</v>
      </c>
      <c r="BO70" s="62">
        <f>'Glad70-before-LQ'!BO70*(1-$CG70)</f>
        <v>0.394356341972221</v>
      </c>
      <c r="BP70" s="62">
        <f>'Glad70-before-LQ'!BP70*(1-$CG70)</f>
        <v>0.624343492165215</v>
      </c>
      <c r="BQ70" s="62">
        <f>'Glad70-before-LQ'!BQ70*(1-$CG70)</f>
        <v>0.27192875864887</v>
      </c>
      <c r="BR70" s="62">
        <f>'Glad70-before-LQ'!BR70*(1-$CG70)</f>
        <v>0.196702697676463</v>
      </c>
      <c r="BS70" s="62">
        <f>'Glad70-before-LQ'!BS70*(1-$CG70)</f>
        <v>0.023845570115999</v>
      </c>
      <c r="BT70" s="62">
        <f>'Glad70-before-LQ'!BT70*(1-$CG70)</f>
        <v>0.00473021557928942</v>
      </c>
      <c r="BU70" s="62">
        <f>'Glad70-before-LQ'!BU70*(1-$CG70)</f>
        <v>0.183554642785198</v>
      </c>
      <c r="BV70" s="4">
        <f>SUM(D70:BU70)</f>
        <v>9.07946773045037</v>
      </c>
      <c r="BW70" s="66">
        <f>'Glad-base'!BW70*'Households'!$B$3/'Households'!$B$7</f>
        <v>3.84856292131823</v>
      </c>
      <c r="BX70" s="66">
        <f>'Glad-base'!BX70*'Households'!$B$3/'Households'!$B$7</f>
        <v>8.667421109999999</v>
      </c>
      <c r="BY70" s="66">
        <f>'Glad-base'!BY70*'Businesses'!$B$4/'Businesses'!$C$4</f>
        <v>0.31782675093622</v>
      </c>
      <c r="BZ70" s="66">
        <f>'Glad-base'!BZ70*'Households'!$B$3/'Households'!$B$7</f>
        <v>0.00232837498455201</v>
      </c>
      <c r="CA70" s="66">
        <f>'Glad-base'!CA70*'Households'!$B$3/'Households'!$B$7</f>
        <v>0.00696362950566426</v>
      </c>
      <c r="CB70" s="66">
        <f>'Glad-base'!CB70*'Glad-id-output'!B68/'Glad-id-output'!E68</f>
        <v>9.67599785974617e-06</v>
      </c>
      <c r="CC70" s="62">
        <f>'Exports'!D71</f>
        <v>0.4</v>
      </c>
      <c r="CD70" s="4">
        <f>SUM(BW70:CC70)</f>
        <v>13.2431124627425</v>
      </c>
      <c r="CE70" s="4">
        <f>SUM(CD70,BV70)</f>
        <v>22.3225801931929</v>
      </c>
      <c r="CF70" s="67">
        <v>0.000640794560248091</v>
      </c>
      <c r="CG70" s="67">
        <f>'Glad-id-output'!I68</f>
        <v>0.3</v>
      </c>
    </row>
    <row r="71" ht="19" customHeight="1">
      <c r="A71" t="s" s="58">
        <v>1</v>
      </c>
      <c r="B71" s="59">
        <v>67</v>
      </c>
      <c r="C71" t="s" s="135">
        <v>68</v>
      </c>
      <c r="D71" s="61">
        <f>'Glad70-before-LQ'!D71*(1-$CG71)</f>
        <v>0.00454275988659755</v>
      </c>
      <c r="E71" s="62">
        <f>'Glad70-before-LQ'!E71*(1-$CG71)</f>
        <v>0.00313947542507159</v>
      </c>
      <c r="F71" s="62">
        <f>'Glad70-before-LQ'!F71*(1-$CG71)</f>
        <v>1.31410782277822e-05</v>
      </c>
      <c r="G71" s="62">
        <f>'Glad70-before-LQ'!G71*(1-$CG71)</f>
        <v>0.000376461994612369</v>
      </c>
      <c r="H71" s="62">
        <f>'Glad70-before-LQ'!H71*(1-$CG71)</f>
        <v>0.000543196227206605</v>
      </c>
      <c r="I71" s="62">
        <f>'Glad70-before-LQ'!I71*(1-$CG71)</f>
        <v>0.0433978413118144</v>
      </c>
      <c r="J71" s="62">
        <f>'Glad70-before-LQ'!J71*(1-$CG71)</f>
        <v>1.34597966072851</v>
      </c>
      <c r="K71" s="136">
        <f>'Glad70-before-LQ'!K71*(1-$CG71)</f>
        <v>0.109063960874326</v>
      </c>
      <c r="L71" s="62">
        <f>'Glad70-before-LQ'!L71*(1-$CG71)</f>
        <v>0.0349156442717541</v>
      </c>
      <c r="M71" s="62">
        <f>'Glad70-before-LQ'!M71*(1-$CG71)</f>
        <v>0.0007872898374921</v>
      </c>
      <c r="N71" s="62">
        <f>'Glad70-before-LQ'!N71*(1-$CG71)</f>
        <v>0.00060594788245049</v>
      </c>
      <c r="O71" s="62">
        <f>'Glad70-before-LQ'!O71*(1-$CG71)</f>
        <v>0.00065149176521453</v>
      </c>
      <c r="P71" s="62">
        <f>'Glad70-before-LQ'!P71*(1-$CG71)</f>
        <v>6.172196350589801e-05</v>
      </c>
      <c r="Q71" s="62">
        <f>'Glad70-before-LQ'!Q71*(1-$CG71)</f>
        <v>1.45187139825158e-05</v>
      </c>
      <c r="R71" s="62">
        <f>'Glad70-before-LQ'!R71*(1-$CG71)</f>
        <v>0.000104391689112896</v>
      </c>
      <c r="S71" s="62">
        <f>'Glad70-before-LQ'!S71*(1-$CG71)</f>
        <v>0.00010225801183776</v>
      </c>
      <c r="T71" s="62">
        <f>'Glad70-before-LQ'!T71*(1-$CG71)</f>
        <v>0.00268951711621682</v>
      </c>
      <c r="U71" s="62">
        <f>'Glad70-before-LQ'!U71*(1-$CG71)</f>
        <v>0.00951977860020525</v>
      </c>
      <c r="V71" s="62">
        <f>'Glad70-before-LQ'!V71*(1-$CG71)</f>
        <v>0.000697277129278265</v>
      </c>
      <c r="W71" s="62">
        <f>'Glad70-before-LQ'!W71*(1-$CG71)</f>
        <v>0.0184914772063238</v>
      </c>
      <c r="X71" s="64">
        <f>'Glad70-before-LQ'!X71*(1-$CG71)</f>
        <v>0.00472785340844395</v>
      </c>
      <c r="Y71" s="62">
        <f>'Glad70-before-LQ'!Y71*(1-$CG71)</f>
        <v>0.00900726108651065</v>
      </c>
      <c r="Z71" s="62">
        <f>'Glad70-before-LQ'!Z71*(1-$CG71)</f>
        <v>0.00470267691344165</v>
      </c>
      <c r="AA71" s="62">
        <f>'Glad70-before-LQ'!AA71*(1-$CG71)</f>
        <v>0.00317300489219355</v>
      </c>
      <c r="AB71" s="62">
        <f>'Glad70-before-LQ'!AB71*(1-$CG71)</f>
        <v>0.000211618138666329</v>
      </c>
      <c r="AC71" s="62">
        <f>'Glad70-before-LQ'!AC71*(1-$CG71)</f>
        <v>0.0950148368566345</v>
      </c>
      <c r="AD71" s="62">
        <f>'Glad70-before-LQ'!AD71*(1-$CG71)</f>
        <v>1.66501113354721e-05</v>
      </c>
      <c r="AE71" s="62">
        <f>'Glad70-before-LQ'!AE71*(1-$CG71)</f>
        <v>0.00182696891293832</v>
      </c>
      <c r="AF71" s="62">
        <f>'Glad70-before-LQ'!AF71*(1-$CG71)</f>
        <v>7.20849706018795e-05</v>
      </c>
      <c r="AG71" s="62">
        <f>'Glad70-before-LQ'!AG71*(1-$CG71)</f>
        <v>0.0829656252673755</v>
      </c>
      <c r="AH71" s="62">
        <f>'Glad70-before-LQ'!AH71*(1-$CG71)</f>
        <v>0.352451215177573</v>
      </c>
      <c r="AI71" s="62">
        <f>'Glad70-before-LQ'!AI71*(1-$CG71)</f>
        <v>0.239586100588978</v>
      </c>
      <c r="AJ71" s="62">
        <f>'Glad70-before-LQ'!AJ71*(1-$CG71)</f>
        <v>0.305245898912355</v>
      </c>
      <c r="AK71" s="62">
        <f>'Glad70-before-LQ'!AK71*(1-$CG71)</f>
        <v>0.409308148495414</v>
      </c>
      <c r="AL71" s="62">
        <f>'Glad70-before-LQ'!AL71*(1-$CG71)</f>
        <v>0.0295538685357204</v>
      </c>
      <c r="AM71" s="62">
        <f>'Glad70-before-LQ'!AM71*(1-$CG71)</f>
        <v>0.0221334616209508</v>
      </c>
      <c r="AN71" s="62">
        <f>'Glad70-before-LQ'!AN71*(1-$CG71)</f>
        <v>0.0236415959771805</v>
      </c>
      <c r="AO71" s="62">
        <f>'Glad70-before-LQ'!AO71*(1-$CG71)</f>
        <v>0.00502511669240945</v>
      </c>
      <c r="AP71" s="62">
        <f>'Glad70-before-LQ'!AP71*(1-$CG71)</f>
        <v>0.0548071354857915</v>
      </c>
      <c r="AQ71" s="62">
        <f>'Glad70-before-LQ'!AQ71*(1-$CG71)</f>
        <v>0.00601595960262295</v>
      </c>
      <c r="AR71" s="62">
        <f>'Glad70-before-LQ'!AR71*(1-$CG71)</f>
        <v>0.000556585544140145</v>
      </c>
      <c r="AS71" s="62">
        <f>'Glad70-before-LQ'!AS71*(1-$CG71)</f>
        <v>0.00142960492817724</v>
      </c>
      <c r="AT71" s="62">
        <f>'Glad70-before-LQ'!AT71*(1-$CG71)</f>
        <v>9.7933442382979e-06</v>
      </c>
      <c r="AU71" s="62">
        <f>'Glad70-before-LQ'!AU71*(1-$CG71)</f>
        <v>0.057268552064903</v>
      </c>
      <c r="AV71" s="62">
        <f>'Glad70-before-LQ'!AV71*(1-$CG71)</f>
        <v>2.30712119914171e-06</v>
      </c>
      <c r="AW71" s="62">
        <f>'Glad70-before-LQ'!AW71*(1-$CG71)</f>
        <v>0.000826301483453885</v>
      </c>
      <c r="AX71" s="62">
        <f>'Glad70-before-LQ'!AX71*(1-$CG71)</f>
        <v>0.000102541106419452</v>
      </c>
      <c r="AY71" s="62">
        <f>'Glad70-before-LQ'!AY71*(1-$CG71)</f>
        <v>0.00054495053661587</v>
      </c>
      <c r="AZ71" s="62">
        <f>'Glad70-before-LQ'!AZ71*(1-$CG71)</f>
        <v>0.0168991317805447</v>
      </c>
      <c r="BA71" s="62">
        <f>'Glad70-before-LQ'!BA71*(1-$CG71)</f>
        <v>0.00926329905186825</v>
      </c>
      <c r="BB71" s="62">
        <f>'Glad70-before-LQ'!BB71*(1-$CG71)</f>
        <v>0.0392490006705291</v>
      </c>
      <c r="BC71" s="62">
        <f>'Glad70-before-LQ'!BC71*(1-$CG71)</f>
        <v>0.109035420384551</v>
      </c>
      <c r="BD71" s="62">
        <f>'Glad70-before-LQ'!BD71*(1-$CG71)</f>
        <v>0.06437065802191699</v>
      </c>
      <c r="BE71" s="62">
        <f>'Glad70-before-LQ'!BE71*(1-$CG71)</f>
        <v>0.96645252043065</v>
      </c>
      <c r="BF71" s="62">
        <f>'Glad70-before-LQ'!BF71*(1-$CG71)</f>
        <v>0.001389272273751</v>
      </c>
      <c r="BG71" s="62">
        <f>'Glad70-before-LQ'!BG71*(1-$CG71)</f>
        <v>0.318430148213023</v>
      </c>
      <c r="BH71" s="62">
        <f>'Glad70-before-LQ'!BH71*(1-$CG71)</f>
        <v>0.0070418152134667</v>
      </c>
      <c r="BI71" s="62">
        <f>'Glad70-before-LQ'!BI71*(1-$CG71)</f>
        <v>0.12984075530253</v>
      </c>
      <c r="BJ71" s="62">
        <f>'Glad70-before-LQ'!BJ71*(1-$CG71)</f>
        <v>0.00302587610746679</v>
      </c>
      <c r="BK71" s="62">
        <f>'Glad70-before-LQ'!BK71*(1-$CG71)</f>
        <v>0.153336089731872</v>
      </c>
      <c r="BL71" s="62">
        <f>'Glad70-before-LQ'!BL71*(1-$CG71)</f>
        <v>1.75127059819295</v>
      </c>
      <c r="BM71" s="62">
        <f>'Glad70-before-LQ'!BM71*(1-$CG71)</f>
        <v>0.195806515756386</v>
      </c>
      <c r="BN71" s="62">
        <f>'Glad70-before-LQ'!BN71*(1-$CG71)</f>
        <v>0.0296366757035755</v>
      </c>
      <c r="BO71" s="62">
        <f>'Glad70-before-LQ'!BO71*(1-$CG71)</f>
        <v>0.92472230419506</v>
      </c>
      <c r="BP71" s="62">
        <f>'Glad70-before-LQ'!BP71*(1-$CG71)</f>
        <v>0.493998908419393</v>
      </c>
      <c r="BQ71" s="62">
        <f>'Glad70-before-LQ'!BQ71*(1-$CG71)</f>
        <v>0.0141851410213</v>
      </c>
      <c r="BR71" s="62">
        <f>'Glad70-before-LQ'!BR71*(1-$CG71)</f>
        <v>0.870486117369185</v>
      </c>
      <c r="BS71" s="62">
        <f>'Glad70-before-LQ'!BS71*(1-$CG71)</f>
        <v>0.0547205556801815</v>
      </c>
      <c r="BT71" s="62">
        <f>'Glad70-before-LQ'!BT71*(1-$CG71)</f>
        <v>0.024205283408906</v>
      </c>
      <c r="BU71" s="62">
        <f>'Glad70-before-LQ'!BU71*(1-$CG71)</f>
        <v>0.171226368032949</v>
      </c>
      <c r="BV71" s="4">
        <f>SUM(D71:BU71)</f>
        <v>9.63451798445208</v>
      </c>
      <c r="BW71" s="66">
        <f>'Glad-base'!BW71*'Households'!$B$3/'Households'!$B$7</f>
        <v>27.6107118747683</v>
      </c>
      <c r="BX71" s="66">
        <f>'Glad-base'!BX71*'Households'!$B$3/'Households'!$B$7</f>
        <v>8.37129683298661</v>
      </c>
      <c r="BY71" s="66">
        <f>'Glad-base'!BY71*'Businesses'!$B$4/'Businesses'!$C$4</f>
        <v>0.14450601273251</v>
      </c>
      <c r="BZ71" s="66">
        <f>'Glad-base'!BZ71*'Households'!$B$3/'Households'!$B$7</f>
        <v>0.00306877374871267</v>
      </c>
      <c r="CA71" s="66">
        <f>'Glad-base'!CA71*'Households'!$B$3/'Households'!$B$7</f>
        <v>0.06308705002059729</v>
      </c>
      <c r="CB71" s="66">
        <f>'Glad-base'!CB71*'Glad-id-output'!B69/'Glad-id-output'!E69</f>
        <v>0</v>
      </c>
      <c r="CC71" s="62">
        <f>'Exports'!D72</f>
        <v>1.1</v>
      </c>
      <c r="CD71" s="4">
        <f>SUM(BW71:CC71)</f>
        <v>37.2926705442567</v>
      </c>
      <c r="CE71" s="4">
        <f>SUM(CD71,BV71)</f>
        <v>46.9271885287088</v>
      </c>
      <c r="CF71" s="67">
        <v>0.0012729425671752</v>
      </c>
      <c r="CG71" s="67">
        <f>'Glad-id-output'!I69</f>
        <v>0.5</v>
      </c>
    </row>
    <row r="72" ht="19" customHeight="1">
      <c r="A72" t="s" s="58">
        <v>1</v>
      </c>
      <c r="B72" s="59">
        <v>68</v>
      </c>
      <c r="C72" t="s" s="135">
        <v>69</v>
      </c>
      <c r="D72" s="61">
        <f>'Glad70-before-LQ'!D72*(1-$CG72)</f>
        <v>0.0159103897680379</v>
      </c>
      <c r="E72" s="62">
        <f>'Glad70-before-LQ'!E72*(1-$CG72)</f>
        <v>0.00830840419030944</v>
      </c>
      <c r="F72" s="62">
        <f>'Glad70-before-LQ'!F72*(1-$CG72)</f>
        <v>3.71783004861003e-05</v>
      </c>
      <c r="G72" s="62">
        <f>'Glad70-before-LQ'!G72*(1-$CG72)</f>
        <v>0.000820220472114785</v>
      </c>
      <c r="H72" s="62">
        <f>'Glad70-before-LQ'!H72*(1-$CG72)</f>
        <v>0.0007027105720536229</v>
      </c>
      <c r="I72" s="62">
        <f>'Glad70-before-LQ'!I72*(1-$CG72)</f>
        <v>0.0193577688452337</v>
      </c>
      <c r="J72" s="62">
        <f>'Glad70-before-LQ'!J72*(1-$CG72)</f>
        <v>0.352209572926813</v>
      </c>
      <c r="K72" s="136">
        <f>'Glad70-before-LQ'!K72*(1-$CG72)</f>
        <v>0.0316091778003362</v>
      </c>
      <c r="L72" s="62">
        <f>'Glad70-before-LQ'!L72*(1-$CG72)</f>
        <v>0.00793685298796824</v>
      </c>
      <c r="M72" s="62">
        <f>'Glad70-before-LQ'!M72*(1-$CG72)</f>
        <v>0.00614122786241441</v>
      </c>
      <c r="N72" s="62">
        <f>'Glad70-before-LQ'!N72*(1-$CG72)</f>
        <v>0.00254992954320882</v>
      </c>
      <c r="O72" s="62">
        <f>'Glad70-before-LQ'!O72*(1-$CG72)</f>
        <v>0.00989996864940916</v>
      </c>
      <c r="P72" s="62">
        <f>'Glad70-before-LQ'!P72*(1-$CG72)</f>
        <v>0.000259572000652327</v>
      </c>
      <c r="Q72" s="62">
        <f>'Glad70-before-LQ'!Q72*(1-$CG72)</f>
        <v>0.000169370732462982</v>
      </c>
      <c r="R72" s="62">
        <f>'Glad70-before-LQ'!R72*(1-$CG72)</f>
        <v>0.00044014536609684</v>
      </c>
      <c r="S72" s="62">
        <f>'Glad70-before-LQ'!S72*(1-$CG72)</f>
        <v>0.000616421436648443</v>
      </c>
      <c r="T72" s="62">
        <f>'Glad70-before-LQ'!T72*(1-$CG72)</f>
        <v>0.030684098557657</v>
      </c>
      <c r="U72" s="62">
        <f>'Glad70-before-LQ'!U72*(1-$CG72)</f>
        <v>0.0813875768321889</v>
      </c>
      <c r="V72" s="62">
        <f>'Glad70-before-LQ'!V72*(1-$CG72)</f>
        <v>0.00239266980523786</v>
      </c>
      <c r="W72" s="62">
        <f>'Glad70-before-LQ'!W72*(1-$CG72)</f>
        <v>0.0650859069975819</v>
      </c>
      <c r="X72" s="64">
        <f>'Glad70-before-LQ'!X72*(1-$CG72)</f>
        <v>0.00243184381343987</v>
      </c>
      <c r="Y72" s="62">
        <f>'Glad70-before-LQ'!Y72*(1-$CG72)</f>
        <v>0.0424667790342193</v>
      </c>
      <c r="Z72" s="62">
        <f>'Glad70-before-LQ'!Z72*(1-$CG72)</f>
        <v>0.00969442058435809</v>
      </c>
      <c r="AA72" s="62">
        <f>'Glad70-before-LQ'!AA72*(1-$CG72)</f>
        <v>0.0105585782063346</v>
      </c>
      <c r="AB72" s="62">
        <f>'Glad70-before-LQ'!AB72*(1-$CG72)</f>
        <v>0.0006255815005760189</v>
      </c>
      <c r="AC72" s="62">
        <f>'Glad70-before-LQ'!AC72*(1-$CG72)</f>
        <v>0.0267974626854866</v>
      </c>
      <c r="AD72" s="62">
        <f>'Glad70-before-LQ'!AD72*(1-$CG72)</f>
        <v>8.17669475350168e-05</v>
      </c>
      <c r="AE72" s="62">
        <f>'Glad70-before-LQ'!AE72*(1-$CG72)</f>
        <v>0.00658104925661658</v>
      </c>
      <c r="AF72" s="62">
        <f>'Glad70-before-LQ'!AF72*(1-$CG72)</f>
        <v>0.00630858173401492</v>
      </c>
      <c r="AG72" s="62">
        <f>'Glad70-before-LQ'!AG72*(1-$CG72)</f>
        <v>0.0080301618181848</v>
      </c>
      <c r="AH72" s="62">
        <f>'Glad70-before-LQ'!AH72*(1-$CG72)</f>
        <v>0.0472196091835871</v>
      </c>
      <c r="AI72" s="62">
        <f>'Glad70-before-LQ'!AI72*(1-$CG72)</f>
        <v>0.146157490823012</v>
      </c>
      <c r="AJ72" s="62">
        <f>'Glad70-before-LQ'!AJ72*(1-$CG72)</f>
        <v>0.0186163874859632</v>
      </c>
      <c r="AK72" s="62">
        <f>'Glad70-before-LQ'!AK72*(1-$CG72)</f>
        <v>0.0241870605254991</v>
      </c>
      <c r="AL72" s="62">
        <f>'Glad70-before-LQ'!AL72*(1-$CG72)</f>
        <v>0.00171521456717314</v>
      </c>
      <c r="AM72" s="62">
        <f>'Glad70-before-LQ'!AM72*(1-$CG72)</f>
        <v>0.00431503997853952</v>
      </c>
      <c r="AN72" s="62">
        <f>'Glad70-before-LQ'!AN72*(1-$CG72)</f>
        <v>0.0302129200604505</v>
      </c>
      <c r="AO72" s="62">
        <f>'Glad70-before-LQ'!AO72*(1-$CG72)</f>
        <v>0.013496456565004</v>
      </c>
      <c r="AP72" s="62">
        <f>'Glad70-before-LQ'!AP72*(1-$CG72)</f>
        <v>0.00810016845500499</v>
      </c>
      <c r="AQ72" s="62">
        <f>'Glad70-before-LQ'!AQ72*(1-$CG72)</f>
        <v>0.000744148891227371</v>
      </c>
      <c r="AR72" s="62">
        <f>'Glad70-before-LQ'!AR72*(1-$CG72)</f>
        <v>0.00402592009238372</v>
      </c>
      <c r="AS72" s="62">
        <f>'Glad70-before-LQ'!AS72*(1-$CG72)</f>
        <v>0.0293247062643446</v>
      </c>
      <c r="AT72" s="62">
        <f>'Glad70-before-LQ'!AT72*(1-$CG72)</f>
        <v>0.000177776057308039</v>
      </c>
      <c r="AU72" s="62">
        <f>'Glad70-before-LQ'!AU72*(1-$CG72)</f>
        <v>0.000613529650512065</v>
      </c>
      <c r="AV72" s="62">
        <f>'Glad70-before-LQ'!AV72*(1-$CG72)</f>
        <v>0.000218239394586027</v>
      </c>
      <c r="AW72" s="62">
        <f>'Glad70-before-LQ'!AW72*(1-$CG72)</f>
        <v>0.00209942580797904</v>
      </c>
      <c r="AX72" s="62">
        <f>'Glad70-before-LQ'!AX72*(1-$CG72)</f>
        <v>0.00208755502259136</v>
      </c>
      <c r="AY72" s="62">
        <f>'Glad70-before-LQ'!AY72*(1-$CG72)</f>
        <v>7.454896881643749e-05</v>
      </c>
      <c r="AZ72" s="62">
        <f>'Glad70-before-LQ'!AZ72*(1-$CG72)</f>
        <v>0.00521735048572569</v>
      </c>
      <c r="BA72" s="62">
        <f>'Glad70-before-LQ'!BA72*(1-$CG72)</f>
        <v>0.00102186721891753</v>
      </c>
      <c r="BB72" s="62">
        <f>'Glad70-before-LQ'!BB72*(1-$CG72)</f>
        <v>0.00269483590840232</v>
      </c>
      <c r="BC72" s="62">
        <f>'Glad70-before-LQ'!BC72*(1-$CG72)</f>
        <v>0.0227378124523073</v>
      </c>
      <c r="BD72" s="62">
        <f>'Glad70-before-LQ'!BD72*(1-$CG72)</f>
        <v>0.013092568769731</v>
      </c>
      <c r="BE72" s="62">
        <f>'Glad70-before-LQ'!BE72*(1-$CG72)</f>
        <v>0.341326362410413</v>
      </c>
      <c r="BF72" s="62">
        <f>'Glad70-before-LQ'!BF72*(1-$CG72)</f>
        <v>0.00373508577692904</v>
      </c>
      <c r="BG72" s="62">
        <f>'Glad70-before-LQ'!BG72*(1-$CG72)</f>
        <v>0.151740397183342</v>
      </c>
      <c r="BH72" s="62">
        <f>'Glad70-before-LQ'!BH72*(1-$CG72)</f>
        <v>0.00849033872453956</v>
      </c>
      <c r="BI72" s="62">
        <f>'Glad70-before-LQ'!BI72*(1-$CG72)</f>
        <v>0.0178724684215805</v>
      </c>
      <c r="BJ72" s="62">
        <f>'Glad70-before-LQ'!BJ72*(1-$CG72)</f>
        <v>9.553243323480431e-05</v>
      </c>
      <c r="BK72" s="62">
        <f>'Glad70-before-LQ'!BK72*(1-$CG72)</f>
        <v>0.0320785367527247</v>
      </c>
      <c r="BL72" s="62">
        <f>'Glad70-before-LQ'!BL72*(1-$CG72)</f>
        <v>0.0521193709084607</v>
      </c>
      <c r="BM72" s="62">
        <f>'Glad70-before-LQ'!BM72*(1-$CG72)</f>
        <v>0.00910682511601891</v>
      </c>
      <c r="BN72" s="62">
        <f>'Glad70-before-LQ'!BN72*(1-$CG72)</f>
        <v>0.0007810781560504859</v>
      </c>
      <c r="BO72" s="62">
        <f>'Glad70-before-LQ'!BO72*(1-$CG72)</f>
        <v>0.0181682694300885</v>
      </c>
      <c r="BP72" s="62">
        <f>'Glad70-before-LQ'!BP72*(1-$CG72)</f>
        <v>0.0102211102845021</v>
      </c>
      <c r="BQ72" s="62">
        <f>'Glad70-before-LQ'!BQ72*(1-$CG72)</f>
        <v>0.00031609754862478</v>
      </c>
      <c r="BR72" s="62">
        <f>'Glad70-before-LQ'!BR72*(1-$CG72)</f>
        <v>0.00205255624244165</v>
      </c>
      <c r="BS72" s="62">
        <f>'Glad70-before-LQ'!BS72*(1-$CG72)</f>
        <v>0.0681948022128074</v>
      </c>
      <c r="BT72" s="62">
        <f>'Glad70-before-LQ'!BT72*(1-$CG72)</f>
        <v>0.0581915788081767</v>
      </c>
      <c r="BU72" s="62">
        <f>'Glad70-before-LQ'!BU72*(1-$CG72)</f>
        <v>0.010367596941188</v>
      </c>
      <c r="BV72" s="4">
        <f>SUM(D72:BU72)</f>
        <v>1.91310402920787</v>
      </c>
      <c r="BW72" s="66">
        <f>'Glad-base'!BW72*'Households'!$B$3/'Households'!$B$7</f>
        <v>29.0981380618641</v>
      </c>
      <c r="BX72" s="66">
        <f>'Glad-base'!BX72*'Households'!$B$3/'Households'!$B$7</f>
        <v>0.485143304737384</v>
      </c>
      <c r="BY72" s="66">
        <f>'Glad-base'!BY72*'Businesses'!$B$4/'Businesses'!$C$4</f>
        <v>0.0775519150854778</v>
      </c>
      <c r="BZ72" s="66">
        <f>'Glad-base'!BZ72*'Households'!$B$3/'Households'!$B$7</f>
        <v>0.00154916499485067</v>
      </c>
      <c r="CA72" s="66">
        <f>'Glad-base'!CA72*'Households'!$B$3/'Households'!$B$7</f>
        <v>0.033910561946447</v>
      </c>
      <c r="CB72" s="66">
        <f>'Glad-base'!CB72*'Glad-id-output'!B70/'Glad-id-output'!E70</f>
        <v>0</v>
      </c>
      <c r="CC72" s="62">
        <f>'Exports'!D73</f>
        <v>0.3</v>
      </c>
      <c r="CD72" s="4">
        <f>SUM(BW72:CC72)</f>
        <v>29.9962930086283</v>
      </c>
      <c r="CE72" s="4">
        <f>SUM(CD72,BV72)</f>
        <v>31.9093970378362</v>
      </c>
      <c r="CF72" s="67">
        <v>0.000311755049618123</v>
      </c>
      <c r="CG72" s="67">
        <f>'Glad-id-output'!I70</f>
        <v>0.3</v>
      </c>
    </row>
    <row r="73" ht="19" customHeight="1">
      <c r="A73" t="s" s="58">
        <v>1</v>
      </c>
      <c r="B73" s="59">
        <v>69</v>
      </c>
      <c r="C73" t="s" s="135">
        <v>70</v>
      </c>
      <c r="D73" s="61">
        <f>'Glad70-before-LQ'!D73*(1-$CG73)</f>
        <v>0</v>
      </c>
      <c r="E73" s="62">
        <f>'Glad70-before-LQ'!E73*(1-$CG73)</f>
        <v>0</v>
      </c>
      <c r="F73" s="62">
        <f>'Glad70-before-LQ'!F73*(1-$CG73)</f>
        <v>0</v>
      </c>
      <c r="G73" s="62">
        <f>'Glad70-before-LQ'!G73*(1-$CG73)</f>
        <v>0</v>
      </c>
      <c r="H73" s="62">
        <f>'Glad70-before-LQ'!H73*(1-$CG73)</f>
        <v>0</v>
      </c>
      <c r="I73" s="62">
        <f>'Glad70-before-LQ'!I73*(1-$CG73)</f>
        <v>0</v>
      </c>
      <c r="J73" s="62">
        <f>'Glad70-before-LQ'!J73*(1-$CG73)</f>
        <v>0</v>
      </c>
      <c r="K73" s="136">
        <f>'Glad70-before-LQ'!K73*(1-$CG73)</f>
        <v>0</v>
      </c>
      <c r="L73" s="62">
        <f>'Glad70-before-LQ'!L73*(1-$CG73)</f>
        <v>0</v>
      </c>
      <c r="M73" s="62">
        <f>'Glad70-before-LQ'!M73*(1-$CG73)</f>
        <v>0</v>
      </c>
      <c r="N73" s="62">
        <f>'Glad70-before-LQ'!N73*(1-$CG73)</f>
        <v>0</v>
      </c>
      <c r="O73" s="62">
        <f>'Glad70-before-LQ'!O73*(1-$CG73)</f>
        <v>0</v>
      </c>
      <c r="P73" s="62">
        <f>'Glad70-before-LQ'!P73*(1-$CG73)</f>
        <v>0</v>
      </c>
      <c r="Q73" s="62">
        <f>'Glad70-before-LQ'!Q73*(1-$CG73)</f>
        <v>0</v>
      </c>
      <c r="R73" s="62">
        <f>'Glad70-before-LQ'!R73*(1-$CG73)</f>
        <v>0</v>
      </c>
      <c r="S73" s="62">
        <f>'Glad70-before-LQ'!S73*(1-$CG73)</f>
        <v>0</v>
      </c>
      <c r="T73" s="62">
        <f>'Glad70-before-LQ'!T73*(1-$CG73)</f>
        <v>0</v>
      </c>
      <c r="U73" s="62">
        <f>'Glad70-before-LQ'!U73*(1-$CG73)</f>
        <v>0</v>
      </c>
      <c r="V73" s="62">
        <f>'Glad70-before-LQ'!V73*(1-$CG73)</f>
        <v>0</v>
      </c>
      <c r="W73" s="62">
        <f>'Glad70-before-LQ'!W73*(1-$CG73)</f>
        <v>0</v>
      </c>
      <c r="X73" s="64">
        <f>'Glad70-before-LQ'!X73*(1-$CG73)</f>
        <v>0</v>
      </c>
      <c r="Y73" s="62">
        <f>'Glad70-before-LQ'!Y73*(1-$CG73)</f>
        <v>0</v>
      </c>
      <c r="Z73" s="62">
        <f>'Glad70-before-LQ'!Z73*(1-$CG73)</f>
        <v>0</v>
      </c>
      <c r="AA73" s="62">
        <f>'Glad70-before-LQ'!AA73*(1-$CG73)</f>
        <v>0</v>
      </c>
      <c r="AB73" s="62">
        <f>'Glad70-before-LQ'!AB73*(1-$CG73)</f>
        <v>0</v>
      </c>
      <c r="AC73" s="62">
        <f>'Glad70-before-LQ'!AC73*(1-$CG73)</f>
        <v>0</v>
      </c>
      <c r="AD73" s="62">
        <f>'Glad70-before-LQ'!AD73*(1-$CG73)</f>
        <v>0</v>
      </c>
      <c r="AE73" s="62">
        <f>'Glad70-before-LQ'!AE73*(1-$CG73)</f>
        <v>0</v>
      </c>
      <c r="AF73" s="62">
        <f>'Glad70-before-LQ'!AF73*(1-$CG73)</f>
        <v>0</v>
      </c>
      <c r="AG73" s="62">
        <f>'Glad70-before-LQ'!AG73*(1-$CG73)</f>
        <v>0</v>
      </c>
      <c r="AH73" s="62">
        <f>'Glad70-before-LQ'!AH73*(1-$CG73)</f>
        <v>0</v>
      </c>
      <c r="AI73" s="62">
        <f>'Glad70-before-LQ'!AI73*(1-$CG73)</f>
        <v>0</v>
      </c>
      <c r="AJ73" s="62">
        <f>'Glad70-before-LQ'!AJ73*(1-$CG73)</f>
        <v>0</v>
      </c>
      <c r="AK73" s="62">
        <f>'Glad70-before-LQ'!AK73*(1-$CG73)</f>
        <v>0</v>
      </c>
      <c r="AL73" s="62">
        <f>'Glad70-before-LQ'!AL73*(1-$CG73)</f>
        <v>0</v>
      </c>
      <c r="AM73" s="62">
        <f>'Glad70-before-LQ'!AM73*(1-$CG73)</f>
        <v>0</v>
      </c>
      <c r="AN73" s="62">
        <f>'Glad70-before-LQ'!AN73*(1-$CG73)</f>
        <v>0</v>
      </c>
      <c r="AO73" s="62">
        <f>'Glad70-before-LQ'!AO73*(1-$CG73)</f>
        <v>0</v>
      </c>
      <c r="AP73" s="62">
        <f>'Glad70-before-LQ'!AP73*(1-$CG73)</f>
        <v>0</v>
      </c>
      <c r="AQ73" s="62">
        <f>'Glad70-before-LQ'!AQ73*(1-$CG73)</f>
        <v>0</v>
      </c>
      <c r="AR73" s="62">
        <f>'Glad70-before-LQ'!AR73*(1-$CG73)</f>
        <v>0</v>
      </c>
      <c r="AS73" s="62">
        <f>'Glad70-before-LQ'!AS73*(1-$CG73)</f>
        <v>0</v>
      </c>
      <c r="AT73" s="62">
        <f>'Glad70-before-LQ'!AT73*(1-$CG73)</f>
        <v>0</v>
      </c>
      <c r="AU73" s="62">
        <f>'Glad70-before-LQ'!AU73*(1-$CG73)</f>
        <v>0</v>
      </c>
      <c r="AV73" s="62">
        <f>'Glad70-before-LQ'!AV73*(1-$CG73)</f>
        <v>0</v>
      </c>
      <c r="AW73" s="62">
        <f>'Glad70-before-LQ'!AW73*(1-$CG73)</f>
        <v>0</v>
      </c>
      <c r="AX73" s="62">
        <f>'Glad70-before-LQ'!AX73*(1-$CG73)</f>
        <v>0</v>
      </c>
      <c r="AY73" s="62">
        <f>'Glad70-before-LQ'!AY73*(1-$CG73)</f>
        <v>0</v>
      </c>
      <c r="AZ73" s="62">
        <f>'Glad70-before-LQ'!AZ73*(1-$CG73)</f>
        <v>0</v>
      </c>
      <c r="BA73" s="62">
        <f>'Glad70-before-LQ'!BA73*(1-$CG73)</f>
        <v>0</v>
      </c>
      <c r="BB73" s="62">
        <f>'Glad70-before-LQ'!BB73*(1-$CG73)</f>
        <v>0</v>
      </c>
      <c r="BC73" s="62">
        <f>'Glad70-before-LQ'!BC73*(1-$CG73)</f>
        <v>0</v>
      </c>
      <c r="BD73" s="62">
        <f>'Glad70-before-LQ'!BD73*(1-$CG73)</f>
        <v>0</v>
      </c>
      <c r="BE73" s="62">
        <f>'Glad70-before-LQ'!BE73*(1-$CG73)</f>
        <v>0</v>
      </c>
      <c r="BF73" s="62">
        <f>'Glad70-before-LQ'!BF73*(1-$CG73)</f>
        <v>0</v>
      </c>
      <c r="BG73" s="62">
        <f>'Glad70-before-LQ'!BG73*(1-$CG73)</f>
        <v>0</v>
      </c>
      <c r="BH73" s="62">
        <f>'Glad70-before-LQ'!BH73*(1-$CG73)</f>
        <v>0</v>
      </c>
      <c r="BI73" s="62">
        <f>'Glad70-before-LQ'!BI73*(1-$CG73)</f>
        <v>0</v>
      </c>
      <c r="BJ73" s="62">
        <f>'Glad70-before-LQ'!BJ73*(1-$CG73)</f>
        <v>0</v>
      </c>
      <c r="BK73" s="62">
        <f>'Glad70-before-LQ'!BK73*(1-$CG73)</f>
        <v>0</v>
      </c>
      <c r="BL73" s="62">
        <f>'Glad70-before-LQ'!BL73*(1-$CG73)</f>
        <v>0</v>
      </c>
      <c r="BM73" s="62">
        <f>'Glad70-before-LQ'!BM73*(1-$CG73)</f>
        <v>0</v>
      </c>
      <c r="BN73" s="62">
        <f>'Glad70-before-LQ'!BN73*(1-$CG73)</f>
        <v>0</v>
      </c>
      <c r="BO73" s="62">
        <f>'Glad70-before-LQ'!BO73*(1-$CG73)</f>
        <v>0</v>
      </c>
      <c r="BP73" s="62">
        <f>'Glad70-before-LQ'!BP73*(1-$CG73)</f>
        <v>0</v>
      </c>
      <c r="BQ73" s="62">
        <f>'Glad70-before-LQ'!BQ73*(1-$CG73)</f>
        <v>0</v>
      </c>
      <c r="BR73" s="62">
        <f>'Glad70-before-LQ'!BR73*(1-$CG73)</f>
        <v>0</v>
      </c>
      <c r="BS73" s="62">
        <f>'Glad70-before-LQ'!BS73*(1-$CG73)</f>
        <v>0</v>
      </c>
      <c r="BT73" s="62">
        <f>'Glad70-before-LQ'!BT73*(1-$CG73)</f>
        <v>0</v>
      </c>
      <c r="BU73" s="62">
        <f>'Glad70-before-LQ'!BU73*(1-$CG73)</f>
        <v>0</v>
      </c>
      <c r="BV73" s="4">
        <f>SUM(D73:BU73)</f>
        <v>0</v>
      </c>
      <c r="BW73" s="66">
        <f>'Glad-base'!BW73*'Households'!$B$3/'Households'!$B$7</f>
        <v>33.6089996196395</v>
      </c>
      <c r="BX73" s="66">
        <f>'Glad-base'!BX73*'Households'!$B$3/'Households'!$B$7</f>
        <v>0</v>
      </c>
      <c r="BY73" s="66">
        <f>'Glad-base'!BY73*'Businesses'!$B$4/'Businesses'!$C$4</f>
        <v>0.106398080872662</v>
      </c>
      <c r="BZ73" s="66">
        <f>'Glad-base'!BZ73*'Households'!$B$3/'Households'!$B$7</f>
        <v>0.00276156797116375</v>
      </c>
      <c r="CA73" s="66">
        <f>'Glad-base'!CA73*'Households'!$B$3/'Households'!$B$7</f>
        <v>0.0466982636663234</v>
      </c>
      <c r="CB73" s="66">
        <f>'Glad-base'!CB73*'Glad-id-output'!B71/'Glad-id-output'!E71</f>
        <v>0.000978412201007556</v>
      </c>
      <c r="CC73" s="62">
        <f>'Exports'!D74</f>
        <v>9.9</v>
      </c>
      <c r="CD73" s="4">
        <f>SUM(BW73:CC73)</f>
        <v>43.6658359443507</v>
      </c>
      <c r="CE73" s="4">
        <f>SUM(CD73,BV73)</f>
        <v>43.6658359443507</v>
      </c>
      <c r="CF73" s="67">
        <v>0.00622003942153564</v>
      </c>
      <c r="CG73" s="67">
        <f>'Glad-id-output'!I71</f>
        <v>1</v>
      </c>
    </row>
    <row r="74" ht="19" customHeight="1">
      <c r="A74" t="s" s="58">
        <v>1</v>
      </c>
      <c r="B74" s="59">
        <v>70</v>
      </c>
      <c r="C74" t="s" s="135">
        <v>71</v>
      </c>
      <c r="D74" s="61">
        <f>'Glad70-before-LQ'!D74*(1-$CG74)</f>
        <v>0.009913266418114859</v>
      </c>
      <c r="E74" s="62">
        <f>'Glad70-before-LQ'!E74*(1-$CG74)</f>
        <v>0.00493511729981385</v>
      </c>
      <c r="F74" s="62">
        <f>'Glad70-before-LQ'!F74*(1-$CG74)</f>
        <v>0.00284106934890625</v>
      </c>
      <c r="G74" s="62">
        <f>'Glad70-before-LQ'!G74*(1-$CG74)</f>
        <v>0.0017560243855745</v>
      </c>
      <c r="H74" s="62">
        <f>'Glad70-before-LQ'!H74*(1-$CG74)</f>
        <v>0.000512216397467155</v>
      </c>
      <c r="I74" s="62">
        <f>'Glad70-before-LQ'!I74*(1-$CG74)</f>
        <v>0.0141671773931926</v>
      </c>
      <c r="J74" s="62">
        <f>'Glad70-before-LQ'!J74*(1-$CG74)</f>
        <v>0.360042575778798</v>
      </c>
      <c r="K74" s="136">
        <f>'Glad70-before-LQ'!K74*(1-$CG74)</f>
        <v>0.0755153051800176</v>
      </c>
      <c r="L74" s="62">
        <f>'Glad70-before-LQ'!L74*(1-$CG74)</f>
        <v>0.00364654397996754</v>
      </c>
      <c r="M74" s="62">
        <f>'Glad70-before-LQ'!M74*(1-$CG74)</f>
        <v>0.00305636215382807</v>
      </c>
      <c r="N74" s="62">
        <f>'Glad70-before-LQ'!N74*(1-$CG74)</f>
        <v>0.00200966275946652</v>
      </c>
      <c r="O74" s="62">
        <f>'Glad70-before-LQ'!O74*(1-$CG74)</f>
        <v>0.00271941610353081</v>
      </c>
      <c r="P74" s="62">
        <f>'Glad70-before-LQ'!P74*(1-$CG74)</f>
        <v>0.000920358809042421</v>
      </c>
      <c r="Q74" s="62">
        <f>'Glad70-before-LQ'!Q74*(1-$CG74)</f>
        <v>0.000424421534965136</v>
      </c>
      <c r="R74" s="62">
        <f>'Glad70-before-LQ'!R74*(1-$CG74)</f>
        <v>0.000558382199705715</v>
      </c>
      <c r="S74" s="62">
        <f>'Glad70-before-LQ'!S74*(1-$CG74)</f>
        <v>0.000448607585700661</v>
      </c>
      <c r="T74" s="62">
        <f>'Glad70-before-LQ'!T74*(1-$CG74)</f>
        <v>0.0149629759380561</v>
      </c>
      <c r="U74" s="62">
        <f>'Glad70-before-LQ'!U74*(1-$CG74)</f>
        <v>0.105791252454104</v>
      </c>
      <c r="V74" s="62">
        <f>'Glad70-before-LQ'!V74*(1-$CG74)</f>
        <v>0.00294677799388505</v>
      </c>
      <c r="W74" s="62">
        <f>'Glad70-before-LQ'!W74*(1-$CG74)</f>
        <v>0.0403518913029732</v>
      </c>
      <c r="X74" s="64">
        <f>'Glad70-before-LQ'!X74*(1-$CG74)</f>
        <v>0.0137089886295417</v>
      </c>
      <c r="Y74" s="62">
        <f>'Glad70-before-LQ'!Y74*(1-$CG74)</f>
        <v>0.0262326408026654</v>
      </c>
      <c r="Z74" s="62">
        <f>'Glad70-before-LQ'!Z74*(1-$CG74)</f>
        <v>0.00860100660562315</v>
      </c>
      <c r="AA74" s="62">
        <f>'Glad70-before-LQ'!AA74*(1-$CG74)</f>
        <v>0.00606504455097331</v>
      </c>
      <c r="AB74" s="62">
        <f>'Glad70-before-LQ'!AB74*(1-$CG74)</f>
        <v>0.000663845236796242</v>
      </c>
      <c r="AC74" s="62">
        <f>'Glad70-before-LQ'!AC74*(1-$CG74)</f>
        <v>0.0419046205862419</v>
      </c>
      <c r="AD74" s="62">
        <f>'Glad70-before-LQ'!AD74*(1-$CG74)</f>
        <v>3.89001335042614e-06</v>
      </c>
      <c r="AE74" s="62">
        <f>'Glad70-before-LQ'!AE74*(1-$CG74)</f>
        <v>0.0057727986215667</v>
      </c>
      <c r="AF74" s="62">
        <f>'Glad70-before-LQ'!AF74*(1-$CG74)</f>
        <v>0.198835953425432</v>
      </c>
      <c r="AG74" s="62">
        <f>'Glad70-before-LQ'!AG74*(1-$CG74)</f>
        <v>0.07193915808735241</v>
      </c>
      <c r="AH74" s="62">
        <f>'Glad70-before-LQ'!AH74*(1-$CG74)</f>
        <v>0.448363633041058</v>
      </c>
      <c r="AI74" s="62">
        <f>'Glad70-before-LQ'!AI74*(1-$CG74)</f>
        <v>0.130791937670752</v>
      </c>
      <c r="AJ74" s="62">
        <f>'Glad70-before-LQ'!AJ74*(1-$CG74)</f>
        <v>0.0593228967713042</v>
      </c>
      <c r="AK74" s="62">
        <f>'Glad70-before-LQ'!AK74*(1-$CG74)</f>
        <v>0.248136763149439</v>
      </c>
      <c r="AL74" s="62">
        <f>'Glad70-before-LQ'!AL74*(1-$CG74)</f>
        <v>0.0622906812012904</v>
      </c>
      <c r="AM74" s="62">
        <f>'Glad70-before-LQ'!AM74*(1-$CG74)</f>
        <v>0.0302601780972042</v>
      </c>
      <c r="AN74" s="62">
        <f>'Glad70-before-LQ'!AN74*(1-$CG74)</f>
        <v>0.402114005469556</v>
      </c>
      <c r="AO74" s="62">
        <f>'Glad70-before-LQ'!AO74*(1-$CG74)</f>
        <v>0.0346478140360327</v>
      </c>
      <c r="AP74" s="62">
        <f>'Glad70-before-LQ'!AP74*(1-$CG74)</f>
        <v>0.101180635197605</v>
      </c>
      <c r="AQ74" s="62">
        <f>'Glad70-before-LQ'!AQ74*(1-$CG74)</f>
        <v>0.00168489619162434</v>
      </c>
      <c r="AR74" s="62">
        <f>'Glad70-before-LQ'!AR74*(1-$CG74)</f>
        <v>0.00605929438379746</v>
      </c>
      <c r="AS74" s="62">
        <f>'Glad70-before-LQ'!AS74*(1-$CG74)</f>
        <v>0.161596611548183</v>
      </c>
      <c r="AT74" s="62">
        <f>'Glad70-before-LQ'!AT74*(1-$CG74)</f>
        <v>0.00342301034203698</v>
      </c>
      <c r="AU74" s="62">
        <f>'Glad70-before-LQ'!AU74*(1-$CG74)</f>
        <v>0.0236379123434671</v>
      </c>
      <c r="AV74" s="62">
        <f>'Glad70-before-LQ'!AV74*(1-$CG74)</f>
        <v>0.00120947517974548</v>
      </c>
      <c r="AW74" s="62">
        <f>'Glad70-before-LQ'!AW74*(1-$CG74)</f>
        <v>3.84198057646203e-06</v>
      </c>
      <c r="AX74" s="62">
        <f>'Glad70-before-LQ'!AX74*(1-$CG74)</f>
        <v>0.000382618603327373</v>
      </c>
      <c r="AY74" s="62">
        <f>'Glad70-before-LQ'!AY74*(1-$CG74)</f>
        <v>0.00064927842768854</v>
      </c>
      <c r="AZ74" s="62">
        <f>'Glad70-before-LQ'!AZ74*(1-$CG74)</f>
        <v>0.00694025133710814</v>
      </c>
      <c r="BA74" s="62">
        <f>'Glad70-before-LQ'!BA74*(1-$CG74)</f>
        <v>0.0022294446630965</v>
      </c>
      <c r="BB74" s="62">
        <f>'Glad70-before-LQ'!BB74*(1-$CG74)</f>
        <v>0.000437625905117609</v>
      </c>
      <c r="BC74" s="62">
        <f>'Glad70-before-LQ'!BC74*(1-$CG74)</f>
        <v>0.0480212760987639</v>
      </c>
      <c r="BD74" s="62">
        <f>'Glad70-before-LQ'!BD74*(1-$CG74)</f>
        <v>0.0281245548006012</v>
      </c>
      <c r="BE74" s="62">
        <f>'Glad70-before-LQ'!BE74*(1-$CG74)</f>
        <v>0.625194482978328</v>
      </c>
      <c r="BF74" s="62">
        <f>'Glad70-before-LQ'!BF74*(1-$CG74)</f>
        <v>0.000283845228141126</v>
      </c>
      <c r="BG74" s="62">
        <f>'Glad70-before-LQ'!BG74*(1-$CG74)</f>
        <v>0.0927424573272842</v>
      </c>
      <c r="BH74" s="62">
        <f>'Glad70-before-LQ'!BH74*(1-$CG74)</f>
        <v>0.0216206772563017</v>
      </c>
      <c r="BI74" s="62">
        <f>'Glad70-before-LQ'!BI74*(1-$CG74)</f>
        <v>0.0314533882185619</v>
      </c>
      <c r="BJ74" s="62">
        <f>'Glad70-before-LQ'!BJ74*(1-$CG74)</f>
        <v>0.00367720156216126</v>
      </c>
      <c r="BK74" s="62">
        <f>'Glad70-before-LQ'!BK74*(1-$CG74)</f>
        <v>0.0502937177801295</v>
      </c>
      <c r="BL74" s="62">
        <f>'Glad70-before-LQ'!BL74*(1-$CG74)</f>
        <v>0.243875306100213</v>
      </c>
      <c r="BM74" s="62">
        <f>'Glad70-before-LQ'!BM74*(1-$CG74)</f>
        <v>0.0422492756007725</v>
      </c>
      <c r="BN74" s="62">
        <f>'Glad70-before-LQ'!BN74*(1-$CG74)</f>
        <v>0.00123376027865995</v>
      </c>
      <c r="BO74" s="62">
        <f>'Glad70-before-LQ'!BO74*(1-$CG74)</f>
        <v>3.33622038135738</v>
      </c>
      <c r="BP74" s="62">
        <f>'Glad70-before-LQ'!BP74*(1-$CG74)</f>
        <v>0.424745623316331</v>
      </c>
      <c r="BQ74" s="62">
        <f>'Glad70-before-LQ'!BQ74*(1-$CG74)</f>
        <v>0.0109519421042429</v>
      </c>
      <c r="BR74" s="62">
        <f>'Glad70-before-LQ'!BR74*(1-$CG74)</f>
        <v>0.0105914774907903</v>
      </c>
      <c r="BS74" s="62">
        <f>'Glad70-before-LQ'!BS74*(1-$CG74)</f>
        <v>0.00339392904177985</v>
      </c>
      <c r="BT74" s="62">
        <f>'Glad70-before-LQ'!BT74*(1-$CG74)</f>
        <v>0.016417642527298</v>
      </c>
      <c r="BU74" s="62">
        <f>'Glad70-before-LQ'!BU74*(1-$CG74)</f>
        <v>0.214437913712137</v>
      </c>
      <c r="BV74" s="4">
        <f>SUM(D74:BU74)</f>
        <v>7.95213900989654</v>
      </c>
      <c r="BW74" s="66">
        <f>'Glad-base'!BW74*'Households'!$B$3/'Households'!$B$7</f>
        <v>66.5939926535839</v>
      </c>
      <c r="BX74" s="66">
        <f>'Glad-base'!BX74*'Households'!$B$3/'Households'!$B$7</f>
        <v>2.26896395468589</v>
      </c>
      <c r="BY74" s="66">
        <f>'Glad-base'!BY74*'Businesses'!$B$4/'Businesses'!$C$4</f>
        <v>0.09731458463288881</v>
      </c>
      <c r="BZ74" s="66">
        <f>'Glad-base'!BZ74*'Households'!$B$3/'Households'!$B$7</f>
        <v>0.00715858127703399</v>
      </c>
      <c r="CA74" s="66">
        <f>'Glad-base'!CA74*'Households'!$B$3/'Households'!$B$7</f>
        <v>0.0396883592378991</v>
      </c>
      <c r="CB74" s="66">
        <f>'Glad-base'!CB74*'Glad-id-output'!B72/'Glad-id-output'!E72</f>
        <v>0</v>
      </c>
      <c r="CC74" s="62">
        <f>'Exports'!D75</f>
        <v>3</v>
      </c>
      <c r="CD74" s="4">
        <f>SUM(BW74:CC74)</f>
        <v>72.00711813341761</v>
      </c>
      <c r="CE74" s="4">
        <f>SUM(CD74,BV74)</f>
        <v>79.9592571433141</v>
      </c>
      <c r="CF74" s="67">
        <v>0.00395768719053142</v>
      </c>
      <c r="CG74" s="67">
        <f>'Glad-id-output'!I72</f>
        <v>0.640457195133491</v>
      </c>
    </row>
    <row r="75" ht="19" customHeight="1">
      <c r="A75" s="84"/>
      <c r="B75" s="59"/>
      <c r="C75" t="s" s="76">
        <v>282</v>
      </c>
      <c r="D75" s="77">
        <f>SUM(D5:D74)</f>
        <v>26.7596525059446</v>
      </c>
      <c r="E75" s="66">
        <f>SUM(E5:E74)</f>
        <v>1.02664134245295</v>
      </c>
      <c r="F75" s="66">
        <f>SUM(F5:F74)</f>
        <v>2.19800104749661</v>
      </c>
      <c r="G75" s="66">
        <f>SUM(G5:G74)</f>
        <v>0.713566051505067</v>
      </c>
      <c r="H75" s="66">
        <f>SUM(H5:H74)</f>
        <v>1.59658006713625</v>
      </c>
      <c r="I75" s="66">
        <f>SUM(I5:I74)</f>
        <v>5.03475853191703</v>
      </c>
      <c r="J75" s="66">
        <f>SUM(J5:J74)</f>
        <v>211.624641368809</v>
      </c>
      <c r="K75" s="66">
        <f>SUM(K5:K74)</f>
        <v>16.9396787851668</v>
      </c>
      <c r="L75" s="66">
        <f>SUM(L5:L74)</f>
        <v>4.0903152654136</v>
      </c>
      <c r="M75" s="66">
        <f>SUM(M5:M74)</f>
        <v>2.21844575648956</v>
      </c>
      <c r="N75" s="66">
        <f>SUM(N5:N74)</f>
        <v>13.2505356796412</v>
      </c>
      <c r="O75" s="66">
        <f>SUM(O5:O74)</f>
        <v>3.21707622027983</v>
      </c>
      <c r="P75" s="66">
        <f>SUM(P5:P74)</f>
        <v>0.869212713299176</v>
      </c>
      <c r="Q75" s="66">
        <f>SUM(Q5:Q74)</f>
        <v>1.60599991906187</v>
      </c>
      <c r="R75" s="66">
        <f>SUM(R5:R74)</f>
        <v>0.272893612021922</v>
      </c>
      <c r="S75" s="66">
        <f>SUM(S5:S74)</f>
        <v>0.428955531141419</v>
      </c>
      <c r="T75" s="66">
        <f>SUM(T5:T74)</f>
        <v>4.7675036283015</v>
      </c>
      <c r="U75" s="66">
        <f>SUM(U5:U74)</f>
        <v>42.6114009400131</v>
      </c>
      <c r="V75" s="66">
        <f>SUM(V5:V74)</f>
        <v>1.36761156772068</v>
      </c>
      <c r="W75" s="66">
        <f>SUM(W5:W74)</f>
        <v>21.0704772544741</v>
      </c>
      <c r="X75" s="66">
        <f>SUM(X5:X74)</f>
        <v>8.69264949247864</v>
      </c>
      <c r="Y75" s="66">
        <f>SUM(Y5:Y74)</f>
        <v>13.0876397808427</v>
      </c>
      <c r="Z75" s="66">
        <f>SUM(Z5:Z74)</f>
        <v>3.98746945412684</v>
      </c>
      <c r="AA75" s="66">
        <f>SUM(AA5:AA74)</f>
        <v>4.10194807874485</v>
      </c>
      <c r="AB75" s="66">
        <f>SUM(AB5:AB74)</f>
        <v>0.494003742512104</v>
      </c>
      <c r="AC75" s="66">
        <f>SUM(AC5:AC74)</f>
        <v>24.8838807596356</v>
      </c>
      <c r="AD75" s="66">
        <f>SUM(AD5:AD74)</f>
        <v>0.257719293569356</v>
      </c>
      <c r="AE75" s="66">
        <f>SUM(AE5:AE74)</f>
        <v>7.59987555347215</v>
      </c>
      <c r="AF75" s="66">
        <f>SUM(AF5:AF74)</f>
        <v>20.2493074096981</v>
      </c>
      <c r="AG75" s="66">
        <f>SUM(AG5:AG74)</f>
        <v>23.9192400036996</v>
      </c>
      <c r="AH75" s="66">
        <f>SUM(AH5:AH74)</f>
        <v>76.02999985318149</v>
      </c>
      <c r="AI75" s="66">
        <f>SUM(AI5:AI74)</f>
        <v>87.3411190004262</v>
      </c>
      <c r="AJ75" s="66">
        <f>SUM(AJ5:AJ74)</f>
        <v>35.9299573150794</v>
      </c>
      <c r="AK75" s="66">
        <f>SUM(AK5:AK74)</f>
        <v>58.0022411762174</v>
      </c>
      <c r="AL75" s="66">
        <f>SUM(AL5:AL74)</f>
        <v>15.5968647500149</v>
      </c>
      <c r="AM75" s="66">
        <f>SUM(AM5:AM74)</f>
        <v>61.7779367587211</v>
      </c>
      <c r="AN75" s="66">
        <f>SUM(AN5:AN74)</f>
        <v>23.1425989280126</v>
      </c>
      <c r="AO75" s="66">
        <f>SUM(AO5:AO74)</f>
        <v>24.6470937066256</v>
      </c>
      <c r="AP75" s="66">
        <f>SUM(AP5:AP74)</f>
        <v>15.3244556503031</v>
      </c>
      <c r="AQ75" s="66">
        <f>SUM(AQ5:AQ74)</f>
        <v>2.11001002954308</v>
      </c>
      <c r="AR75" s="66">
        <f>SUM(AR5:AR74)</f>
        <v>4.1121280370536</v>
      </c>
      <c r="AS75" s="66">
        <f>SUM(AS5:AS74)</f>
        <v>70.6742501896246</v>
      </c>
      <c r="AT75" s="66">
        <f>SUM(AT5:AT74)</f>
        <v>1.34721694678609</v>
      </c>
      <c r="AU75" s="66">
        <f>SUM(AU5:AU74)</f>
        <v>2.29611908942644</v>
      </c>
      <c r="AV75" s="66">
        <f>SUM(AV5:AV74)</f>
        <v>1.10471326871077</v>
      </c>
      <c r="AW75" s="66">
        <f>SUM(AW5:AW74)</f>
        <v>0.416042872603783</v>
      </c>
      <c r="AX75" s="66">
        <f>SUM(AX5:AX74)</f>
        <v>5.70881694803423</v>
      </c>
      <c r="AY75" s="66">
        <f>SUM(AY5:AY74)</f>
        <v>0.262190990912325</v>
      </c>
      <c r="AZ75" s="66">
        <f>SUM(AZ5:AZ74)</f>
        <v>11.374675116928</v>
      </c>
      <c r="BA75" s="66">
        <f>SUM(BA5:BA74)</f>
        <v>7.53823200664579</v>
      </c>
      <c r="BB75" s="66">
        <f>SUM(BB5:BB74)</f>
        <v>6.32853446871562</v>
      </c>
      <c r="BC75" s="66">
        <f>SUM(BC5:BC74)</f>
        <v>25.9331350521871</v>
      </c>
      <c r="BD75" s="66">
        <f>SUM(BD5:BD74)</f>
        <v>66.411508467575</v>
      </c>
      <c r="BE75" s="66">
        <f>SUM(BE5:BE74)</f>
        <v>103.097417953399</v>
      </c>
      <c r="BF75" s="66">
        <f>SUM(BF5:BF74)</f>
        <v>1.2659723035068</v>
      </c>
      <c r="BG75" s="66">
        <f>SUM(BG5:BG74)</f>
        <v>39.5849638243863</v>
      </c>
      <c r="BH75" s="66">
        <f>SUM(BH5:BH74)</f>
        <v>8.394385091334479</v>
      </c>
      <c r="BI75" s="66">
        <f>SUM(BI5:BI74)</f>
        <v>33.0514941252533</v>
      </c>
      <c r="BJ75" s="66">
        <f>SUM(BJ5:BJ74)</f>
        <v>0.185195651345668</v>
      </c>
      <c r="BK75" s="66">
        <f>SUM(BK5:BK74)</f>
        <v>19.8927753617524</v>
      </c>
      <c r="BL75" s="66">
        <f>SUM(BL5:BL74)</f>
        <v>72.0304103604673</v>
      </c>
      <c r="BM75" s="66">
        <f>SUM(BM5:BM74)</f>
        <v>8.64586771894982</v>
      </c>
      <c r="BN75" s="66">
        <f>SUM(BN5:BN74)</f>
        <v>1.50477721999293</v>
      </c>
      <c r="BO75" s="66">
        <f>SUM(BO5:BO74)</f>
        <v>73.1162510914709</v>
      </c>
      <c r="BP75" s="66">
        <f>SUM(BP5:BP74)</f>
        <v>25.2955514064426</v>
      </c>
      <c r="BQ75" s="66">
        <f>SUM(BQ5:BQ74)</f>
        <v>0.948300642425051</v>
      </c>
      <c r="BR75" s="66">
        <f>SUM(BR5:BR74)</f>
        <v>3.49228250212458</v>
      </c>
      <c r="BS75" s="66">
        <f>SUM(BS5:BS74)</f>
        <v>0.622746846111809</v>
      </c>
      <c r="BT75" s="66">
        <f>SUM(BT5:BT74)</f>
        <v>16.5928836007012</v>
      </c>
      <c r="BU75" s="66">
        <f>SUM(BU5:BU74)</f>
        <v>11.3574661427099</v>
      </c>
      <c r="BV75" s="66">
        <f>SUM(BV5:BV74)</f>
        <v>1491.426263822770</v>
      </c>
      <c r="BW75" s="66">
        <f>SUM(BW5:BW74)</f>
        <v>2431.473207671680</v>
      </c>
      <c r="BX75" s="66">
        <f>SUM(BX5:BX74)</f>
        <v>963.053768590072</v>
      </c>
      <c r="BY75" s="66">
        <f>SUM(BY5:BY74)</f>
        <v>413.124659543093</v>
      </c>
      <c r="BZ75" s="66">
        <f>SUM(BZ5:BZ74)</f>
        <v>64.2397105788877</v>
      </c>
      <c r="CA75" s="66">
        <f>SUM(CA5:CA74)</f>
        <v>147.133647407456</v>
      </c>
      <c r="CB75" s="66">
        <f>SUM(CB5:CB74)</f>
        <v>-395.922560851883</v>
      </c>
      <c r="CC75" s="66">
        <f>SUM(CC5:CC74)</f>
        <v>7194.418683</v>
      </c>
      <c r="CD75" s="66">
        <f>SUM(CD5:CD74)</f>
        <v>10817.5211159393</v>
      </c>
      <c r="CE75" s="66">
        <f>SUM(CE5:CE74)</f>
        <v>12308.9473797621</v>
      </c>
      <c r="CF75" s="4"/>
      <c r="CG75" s="4"/>
    </row>
    <row r="76" ht="19" customHeight="1">
      <c r="A76" t="s" s="58">
        <v>1</v>
      </c>
      <c r="B76" s="59">
        <v>71</v>
      </c>
      <c r="C76" t="s" s="76">
        <v>81</v>
      </c>
      <c r="D76" s="77">
        <f>'Glad-base'!D75/'Glad-base'!D$81*D$84</f>
        <v>12.6181306776627</v>
      </c>
      <c r="E76" s="66">
        <f>'Glad-base'!E75/'Glad-base'!E$81*E$84</f>
        <v>1.78107184111525</v>
      </c>
      <c r="F76" s="66">
        <f>'Glad-base'!F75/'Glad-base'!F$81*F$84</f>
        <v>1.80142280705847</v>
      </c>
      <c r="G76" s="66">
        <f>'Glad-base'!G75/'Glad-base'!G$81*G$84</f>
        <v>0.796619143751401</v>
      </c>
      <c r="H76" s="66">
        <f>'Glad-base'!H75/'Glad-base'!H$81*H$84</f>
        <v>1.25449260973037</v>
      </c>
      <c r="I76" s="66">
        <f>'Glad-base'!I75/'Glad-base'!I$81*I$84</f>
        <v>12.7352195788098</v>
      </c>
      <c r="J76" s="66">
        <f>'Glad-base'!J75/'Glad-base'!J$81*J$84</f>
        <v>229.356103082877</v>
      </c>
      <c r="K76" s="9">
        <f>'Glad-base'!K75/'Glad-base'!K$81*K$84</f>
        <v>27.0178282030362</v>
      </c>
      <c r="L76" s="66">
        <f>'Glad-base'!L75/'Glad-base'!L$81*L$84</f>
        <v>13.3655531098251</v>
      </c>
      <c r="M76" s="66">
        <f>'Glad-base'!M75/'Glad-base'!M$81*M$84</f>
        <v>16.2108280528166</v>
      </c>
      <c r="N76" s="66">
        <f>'Glad-base'!N75/'Glad-base'!N$81*N$84</f>
        <v>7.64533503640137</v>
      </c>
      <c r="O76" s="66">
        <f>'Glad-base'!O75/'Glad-base'!O$81*O$84</f>
        <v>2.3753200422617</v>
      </c>
      <c r="P76" s="66">
        <f>'Glad-base'!P75/'Glad-base'!P$81*P$84</f>
        <v>1.2223052012767</v>
      </c>
      <c r="Q76" s="66">
        <f>'Glad-base'!Q75/'Glad-base'!Q$81*Q$84</f>
        <v>1.59063973821078</v>
      </c>
      <c r="R76" s="66">
        <f>'Glad-base'!R75/'Glad-base'!R$81*R$84</f>
        <v>0.284509770328217</v>
      </c>
      <c r="S76" s="66">
        <f>'Glad-base'!S75/'Glad-base'!S$81*S$84</f>
        <v>0.915674015092663</v>
      </c>
      <c r="T76" s="66">
        <f>'Glad-base'!T75/'Glad-base'!T$81*T$84</f>
        <v>4.41730053154167</v>
      </c>
      <c r="U76" s="66">
        <f>'Glad-base'!U75/'Glad-base'!U$81*U$84</f>
        <v>77.07424583665519</v>
      </c>
      <c r="V76" s="66">
        <f>'Glad-base'!V75/'Glad-base'!V$81*V$84</f>
        <v>2.63590745306258</v>
      </c>
      <c r="W76" s="66">
        <f>'Glad-base'!W75/'Glad-base'!W$81*W$84</f>
        <v>58.6376193256805</v>
      </c>
      <c r="X76" s="10">
        <f>'Glad-base'!X75/'Glad-base'!X$81*X$84</f>
        <v>179.074163661931</v>
      </c>
      <c r="Y76" s="66">
        <f>'Glad-base'!Y75/'Glad-base'!Y$81*Y$84</f>
        <v>58.2802806756514</v>
      </c>
      <c r="Z76" s="66">
        <f>'Glad-base'!Z75/'Glad-base'!Z$81*Z$84</f>
        <v>10.1853417047174</v>
      </c>
      <c r="AA76" s="66">
        <f>'Glad-base'!AA75/'Glad-base'!AA$81*AA$84</f>
        <v>19.2214547664394</v>
      </c>
      <c r="AB76" s="66">
        <f>'Glad-base'!AB75/'Glad-base'!AB$81*AB$84</f>
        <v>0.871049088915787</v>
      </c>
      <c r="AC76" s="66">
        <f>'Glad-base'!AC75/'Glad-base'!AC$81*AC$84</f>
        <v>94.1745022576776</v>
      </c>
      <c r="AD76" s="66">
        <f>'Glad-base'!AD75/'Glad-base'!AD$81*AD$84</f>
        <v>0.14058654318278</v>
      </c>
      <c r="AE76" s="66">
        <f>'Glad-base'!AE75/'Glad-base'!AE$81*AE$84</f>
        <v>10.6726158601756</v>
      </c>
      <c r="AF76" s="66">
        <f>'Glad-base'!AF75/'Glad-base'!AF$81*AF$84</f>
        <v>21.8712353985248</v>
      </c>
      <c r="AG76" s="66">
        <f>'Glad-base'!AG75/'Glad-base'!AG$81*AG$84</f>
        <v>14.5013364340035</v>
      </c>
      <c r="AH76" s="66">
        <f>'Glad-base'!AH75/'Glad-base'!AH$81*AH$84</f>
        <v>206.076097230308</v>
      </c>
      <c r="AI76" s="66">
        <f>'Glad-base'!AI75/'Glad-base'!AI$81*AI$84</f>
        <v>153.713969946549</v>
      </c>
      <c r="AJ76" s="66">
        <f>'Glad-base'!AJ75/'Glad-base'!AJ$81*AJ$84</f>
        <v>109.501493553247</v>
      </c>
      <c r="AK76" s="66">
        <f>'Glad-base'!AK75/'Glad-base'!AK$81*AK$84</f>
        <v>220.123302001122</v>
      </c>
      <c r="AL76" s="66">
        <f>'Glad-base'!AL75/'Glad-base'!AL$81*AL$84</f>
        <v>24.8391552958452</v>
      </c>
      <c r="AM76" s="66">
        <f>'Glad-base'!AM75/'Glad-base'!AM$81*AM$84</f>
        <v>106.906456890233</v>
      </c>
      <c r="AN76" s="66">
        <f>'Glad-base'!AN75/'Glad-base'!AN$81*AN$84</f>
        <v>80.8053987776227</v>
      </c>
      <c r="AO76" s="66">
        <f>'Glad-base'!AO75/'Glad-base'!AO$81*AO$84</f>
        <v>111.887363854430</v>
      </c>
      <c r="AP76" s="66">
        <f>'Glad-base'!AP75/'Glad-base'!AP$81*AP$84</f>
        <v>28.013638739264</v>
      </c>
      <c r="AQ76" s="66">
        <f>'Glad-base'!AQ75/'Glad-base'!AQ$81*AQ$84</f>
        <v>4.47132743210888</v>
      </c>
      <c r="AR76" s="66">
        <f>'Glad-base'!AR75/'Glad-base'!AR$81*AR$84</f>
        <v>7.64783585014157</v>
      </c>
      <c r="AS76" s="66">
        <f>'Glad-base'!AS75/'Glad-base'!AS$81*AS$84</f>
        <v>124.083484576254</v>
      </c>
      <c r="AT76" s="66">
        <f>'Glad-base'!AT75/'Glad-base'!AT$81*AT$84</f>
        <v>2.62478154437419</v>
      </c>
      <c r="AU76" s="66">
        <f>'Glad-base'!AU75/'Glad-base'!AU$81*AU$84</f>
        <v>1.83496258542062</v>
      </c>
      <c r="AV76" s="66">
        <f>'Glad-base'!AV75/'Glad-base'!AV$81*AV$84</f>
        <v>0.956622831231745</v>
      </c>
      <c r="AW76" s="66">
        <f>'Glad-base'!AW75/'Glad-base'!AW$81*AW$84</f>
        <v>0.277294927362559</v>
      </c>
      <c r="AX76" s="66">
        <f>'Glad-base'!AX75/'Glad-base'!AX$81*AX$84</f>
        <v>3.21559521132242</v>
      </c>
      <c r="AY76" s="66">
        <f>'Glad-base'!AY75/'Glad-base'!AY$81*AY$84</f>
        <v>1.3582420819558</v>
      </c>
      <c r="AZ76" s="66">
        <f>'Glad-base'!AZ75/'Glad-base'!AZ$81*AZ$84</f>
        <v>18.6230546734912</v>
      </c>
      <c r="BA76" s="66">
        <f>'Glad-base'!BA75/'Glad-base'!BA$81*BA$84</f>
        <v>2.74042235355556</v>
      </c>
      <c r="BB76" s="66">
        <f>'Glad-base'!BB75/'Glad-base'!BB$81*BB$84</f>
        <v>13.9349031657281</v>
      </c>
      <c r="BC76" s="66">
        <f>'Glad-base'!BC75/'Glad-base'!BC$81*BC$84</f>
        <v>34.8428094996895</v>
      </c>
      <c r="BD76" s="66">
        <f>'Glad-base'!BD75/'Glad-base'!BD$81*BD$84</f>
        <v>27.348534891051</v>
      </c>
      <c r="BE76" s="66">
        <f>'Glad-base'!BE75/'Glad-base'!BE$81*BE$84</f>
        <v>386.623441871022</v>
      </c>
      <c r="BF76" s="66">
        <f>'Glad-base'!BF75/'Glad-base'!BF$81*BF$84</f>
        <v>4.30335454369213</v>
      </c>
      <c r="BG76" s="66">
        <f>'Glad-base'!BG75/'Glad-base'!BG$81*BG$84</f>
        <v>242.566840392974</v>
      </c>
      <c r="BH76" s="66">
        <f>'Glad-base'!BH75/'Glad-base'!BH$81*BH$84</f>
        <v>21.6020264296732</v>
      </c>
      <c r="BI76" s="66">
        <f>'Glad-base'!BI75/'Glad-base'!BI$81*BI$84</f>
        <v>146.728693456538</v>
      </c>
      <c r="BJ76" s="66">
        <f>'Glad-base'!BJ75/'Glad-base'!BJ$81*BJ$84</f>
        <v>1.02183851181075</v>
      </c>
      <c r="BK76" s="66">
        <f>'Glad-base'!BK75/'Glad-base'!BK$81*BK$84</f>
        <v>113.088602433081</v>
      </c>
      <c r="BL76" s="66">
        <f>'Glad-base'!BL75/'Glad-base'!BL$81*BL$84</f>
        <v>591.582238659167</v>
      </c>
      <c r="BM76" s="66">
        <f>'Glad-base'!BM75/'Glad-base'!BM$81*BM$84</f>
        <v>45.4445144286202</v>
      </c>
      <c r="BN76" s="66">
        <f>'Glad-base'!BN75/'Glad-base'!BN$81*BN$84</f>
        <v>3.6001645856209</v>
      </c>
      <c r="BO76" s="66">
        <f>'Glad-base'!BO75/'Glad-base'!BO$81*BO$84</f>
        <v>425.712319790212</v>
      </c>
      <c r="BP76" s="66">
        <f>'Glad-base'!BP75/'Glad-base'!BP$81*BP$84</f>
        <v>278.521190942063</v>
      </c>
      <c r="BQ76" s="66">
        <f>'Glad-base'!BQ75/'Glad-base'!BQ$81*BQ$84</f>
        <v>1.02847526919819</v>
      </c>
      <c r="BR76" s="66">
        <f>'Glad-base'!BR75/'Glad-base'!BR$81*BR$84</f>
        <v>5.72187683945252</v>
      </c>
      <c r="BS76" s="66">
        <f>'Glad-base'!BS75/'Glad-base'!BS$81*BS$84</f>
        <v>0.66435001073622</v>
      </c>
      <c r="BT76" s="66">
        <f>'Glad-base'!BT75/'Glad-base'!BT$81*BT$84</f>
        <v>55.8310738477039</v>
      </c>
      <c r="BU76" s="66">
        <f>'Glad-base'!BU75/'Glad-base'!BU$81*BU$84</f>
        <v>50.8364919623761</v>
      </c>
      <c r="BV76" s="4">
        <f>SUM(D76:BU76)</f>
        <v>4543.432934334660</v>
      </c>
      <c r="BW76" s="66">
        <f>'Glad-base'!BW75*'Households'!$B$3/'Households'!$B$7</f>
        <v>0</v>
      </c>
      <c r="BX76" s="66">
        <f>'Glad-base'!BX75*'Households'!$B$3/'Households'!$B$7</f>
        <v>0</v>
      </c>
      <c r="BY76" s="66">
        <f>'Glad-base'!BY75*'Households'!$B$3/'Households'!$B$7</f>
        <v>0</v>
      </c>
      <c r="BZ76" s="66">
        <f>'Glad-base'!BZ75*'Households'!$B$3/'Households'!$B$7</f>
        <v>0</v>
      </c>
      <c r="CA76" s="66">
        <f>'Glad-base'!CA75*'Households'!$B$3/'Households'!$B$7</f>
        <v>0</v>
      </c>
      <c r="CB76" s="4">
        <v>0</v>
      </c>
      <c r="CC76" s="4">
        <v>0</v>
      </c>
      <c r="CD76" s="4">
        <f>SUM(BW76:CC76)</f>
        <v>0</v>
      </c>
      <c r="CE76" s="4">
        <f>SUM(CD76,BV76)</f>
        <v>4543.432934334660</v>
      </c>
      <c r="CF76" s="4"/>
      <c r="CG76" s="4"/>
    </row>
    <row r="77" ht="19" customHeight="1">
      <c r="A77" t="s" s="58">
        <v>1</v>
      </c>
      <c r="B77" s="59">
        <v>72</v>
      </c>
      <c r="C77" t="s" s="76">
        <v>82</v>
      </c>
      <c r="D77" s="77">
        <f>'Glad-base'!D76/'Glad-base'!D$81*D$84</f>
        <v>64.524575973396</v>
      </c>
      <c r="E77" s="66">
        <f>'Glad-base'!E76/'Glad-base'!E$81*E$84</f>
        <v>2.33530265572211</v>
      </c>
      <c r="F77" s="66">
        <f>'Glad-base'!F76/'Glad-base'!F$81*F$84</f>
        <v>3.23325278896057</v>
      </c>
      <c r="G77" s="66">
        <f>'Glad-base'!G76/'Glad-base'!G$81*G$84</f>
        <v>3.45102546975887</v>
      </c>
      <c r="H77" s="66">
        <f>'Glad-base'!H76/'Glad-base'!H$81*H$84</f>
        <v>1.54099535652023</v>
      </c>
      <c r="I77" s="66">
        <f>'Glad-base'!I76/'Glad-base'!I$81*I$84</f>
        <v>69.2219772038345</v>
      </c>
      <c r="J77" s="66">
        <f>'Glad-base'!J76/'Glad-base'!J$81*J$84</f>
        <v>1155.099676178180</v>
      </c>
      <c r="K77" s="9">
        <f>'Glad-base'!K76/'Glad-base'!K$81*K$84</f>
        <v>32.5212767370734</v>
      </c>
      <c r="L77" s="66">
        <f>'Glad-base'!L76/'Glad-base'!L$81*L$84</f>
        <v>15.7132199664766</v>
      </c>
      <c r="M77" s="66">
        <f>'Glad-base'!M76/'Glad-base'!M$81*M$84</f>
        <v>10.6590069708127</v>
      </c>
      <c r="N77" s="66">
        <f>'Glad-base'!N76/'Glad-base'!N$81*N$84</f>
        <v>3.84623150351861</v>
      </c>
      <c r="O77" s="66">
        <f>'Glad-base'!O76/'Glad-base'!O$81*O$84</f>
        <v>2.44321365055501</v>
      </c>
      <c r="P77" s="66">
        <f>'Glad-base'!P76/'Glad-base'!P$81*P$84</f>
        <v>0.726426254630361</v>
      </c>
      <c r="Q77" s="66">
        <f>'Glad-base'!Q76/'Glad-base'!Q$81*Q$84</f>
        <v>0.891907524231177</v>
      </c>
      <c r="R77" s="66">
        <f>'Glad-base'!R76/'Glad-base'!R$81*R$84</f>
        <v>0.158060983515676</v>
      </c>
      <c r="S77" s="66">
        <f>'Glad-base'!S76/'Glad-base'!S$81*S$84</f>
        <v>0.273814841615157</v>
      </c>
      <c r="T77" s="66">
        <f>'Glad-base'!T76/'Glad-base'!T$81*T$84</f>
        <v>29.1250584497253</v>
      </c>
      <c r="U77" s="66">
        <f>'Glad-base'!U76/'Glad-base'!U$81*U$84</f>
        <v>74.8378761222676</v>
      </c>
      <c r="V77" s="66">
        <f>'Glad-base'!V76/'Glad-base'!V$81*V$84</f>
        <v>1.41702138919673</v>
      </c>
      <c r="W77" s="66">
        <f>'Glad-base'!W76/'Glad-base'!W$81*W$84</f>
        <v>36.5736775448833</v>
      </c>
      <c r="X77" s="10">
        <f>'Glad-base'!X76/'Glad-base'!X$81*X$84</f>
        <v>90.65930129885579</v>
      </c>
      <c r="Y77" s="66">
        <f>'Glad-base'!Y76/'Glad-base'!Y$81*Y$84</f>
        <v>24.9687761391825</v>
      </c>
      <c r="Z77" s="66">
        <f>'Glad-base'!Z76/'Glad-base'!Z$81*Z$84</f>
        <v>2.32046393655656</v>
      </c>
      <c r="AA77" s="66">
        <f>'Glad-base'!AA76/'Glad-base'!AA$81*AA$84</f>
        <v>10.659054571608</v>
      </c>
      <c r="AB77" s="66">
        <f>'Glad-base'!AB76/'Glad-base'!AB$81*AB$84</f>
        <v>0.490112808033462</v>
      </c>
      <c r="AC77" s="66">
        <f>'Glad-base'!AC76/'Glad-base'!AC$81*AC$84</f>
        <v>226.252744740906</v>
      </c>
      <c r="AD77" s="66">
        <f>'Glad-base'!AD76/'Glad-base'!AD$81*AD$84</f>
        <v>0.88757402838898</v>
      </c>
      <c r="AE77" s="66">
        <f>'Glad-base'!AE76/'Glad-base'!AE$81*AE$84</f>
        <v>29.3158787492994</v>
      </c>
      <c r="AF77" s="66">
        <f>'Glad-base'!AF76/'Glad-base'!AF$81*AF$84</f>
        <v>11.2878510783397</v>
      </c>
      <c r="AG77" s="66">
        <f>'Glad-base'!AG76/'Glad-base'!AG$81*AG$84</f>
        <v>16.3357367857628</v>
      </c>
      <c r="AH77" s="66">
        <f>'Glad-base'!AH76/'Glad-base'!AH$81*AH$84</f>
        <v>188.894840238966</v>
      </c>
      <c r="AI77" s="66">
        <f>'Glad-base'!AI76/'Glad-base'!AI$81*AI$84</f>
        <v>122.291347123242</v>
      </c>
      <c r="AJ77" s="66">
        <f>'Glad-base'!AJ76/'Glad-base'!AJ$81*AJ$84</f>
        <v>59.981597529190</v>
      </c>
      <c r="AK77" s="66">
        <f>'Glad-base'!AK76/'Glad-base'!AK$81*AK$84</f>
        <v>103.800000955737</v>
      </c>
      <c r="AL77" s="66">
        <f>'Glad-base'!AL76/'Glad-base'!AL$81*AL$84</f>
        <v>15.8697520727366</v>
      </c>
      <c r="AM77" s="66">
        <f>'Glad-base'!AM76/'Glad-base'!AM$81*AM$84</f>
        <v>31.9550607020748</v>
      </c>
      <c r="AN77" s="66">
        <f>'Glad-base'!AN76/'Glad-base'!AN$81*AN$84</f>
        <v>42.0154877314116</v>
      </c>
      <c r="AO77" s="66">
        <f>'Glad-base'!AO76/'Glad-base'!AO$81*AO$84</f>
        <v>49.1195919336164</v>
      </c>
      <c r="AP77" s="66">
        <f>'Glad-base'!AP76/'Glad-base'!AP$81*AP$84</f>
        <v>52.7416216215098</v>
      </c>
      <c r="AQ77" s="66">
        <f>'Glad-base'!AQ76/'Glad-base'!AQ$81*AQ$84</f>
        <v>3.48633412147859</v>
      </c>
      <c r="AR77" s="66">
        <f>'Glad-base'!AR76/'Glad-base'!AR$81*AR$84</f>
        <v>3.06038603168513</v>
      </c>
      <c r="AS77" s="66">
        <f>'Glad-base'!AS76/'Glad-base'!AS$81*AS$84</f>
        <v>244.260189058577</v>
      </c>
      <c r="AT77" s="66">
        <f>'Glad-base'!AT76/'Glad-base'!AT$81*AT$84</f>
        <v>2.20329584297909</v>
      </c>
      <c r="AU77" s="66">
        <f>'Glad-base'!AU76/'Glad-base'!AU$81*AU$84</f>
        <v>0.80102647457137</v>
      </c>
      <c r="AV77" s="66">
        <f>'Glad-base'!AV76/'Glad-base'!AV$81*AV$84</f>
        <v>1.48892563985846</v>
      </c>
      <c r="AW77" s="66">
        <f>'Glad-base'!AW76/'Glad-base'!AW$81*AW$84</f>
        <v>0.499024011862485</v>
      </c>
      <c r="AX77" s="66">
        <f>'Glad-base'!AX76/'Glad-base'!AX$81*AX$84</f>
        <v>6.10761905883607</v>
      </c>
      <c r="AY77" s="66">
        <f>'Glad-base'!AY76/'Glad-base'!AY$81*AY$84</f>
        <v>1.53463715753447</v>
      </c>
      <c r="AZ77" s="66">
        <f>'Glad-base'!AZ76/'Glad-base'!AZ$81*AZ$84</f>
        <v>73.67708846118271</v>
      </c>
      <c r="BA77" s="66">
        <f>'Glad-base'!BA76/'Glad-base'!BA$81*BA$84</f>
        <v>2.76942783881141</v>
      </c>
      <c r="BB77" s="66">
        <f>'Glad-base'!BB76/'Glad-base'!BB$81*BB$84</f>
        <v>10.3055782331659</v>
      </c>
      <c r="BC77" s="66">
        <f>'Glad-base'!BC76/'Glad-base'!BC$81*BC$84</f>
        <v>18.1508157023504</v>
      </c>
      <c r="BD77" s="66">
        <f>'Glad-base'!BD76/'Glad-base'!BD$81*BD$84</f>
        <v>326.973699412768</v>
      </c>
      <c r="BE77" s="66">
        <f>'Glad-base'!BE76/'Glad-base'!BE$81*BE$84</f>
        <v>132.533791163025</v>
      </c>
      <c r="BF77" s="66">
        <f>'Glad-base'!BF76/'Glad-base'!BF$81*BF$84</f>
        <v>1.46177709738108</v>
      </c>
      <c r="BG77" s="66">
        <f>'Glad-base'!BG76/'Glad-base'!BG$81*BG$84</f>
        <v>23.072405662108</v>
      </c>
      <c r="BH77" s="66">
        <f>'Glad-base'!BH76/'Glad-base'!BH$81*BH$84</f>
        <v>10.8938054245861</v>
      </c>
      <c r="BI77" s="66">
        <f>'Glad-base'!BI76/'Glad-base'!BI$81*BI$84</f>
        <v>25.1135387656869</v>
      </c>
      <c r="BJ77" s="66">
        <f>'Glad-base'!BJ76/'Glad-base'!BJ$81*BJ$84</f>
        <v>0.464743848512108</v>
      </c>
      <c r="BK77" s="66">
        <f>'Glad-base'!BK76/'Glad-base'!BK$81*BK$84</f>
        <v>16.530080674274</v>
      </c>
      <c r="BL77" s="66">
        <f>'Glad-base'!BL76/'Glad-base'!BL$81*BL$84</f>
        <v>61.6415209489068</v>
      </c>
      <c r="BM77" s="66">
        <f>'Glad-base'!BM76/'Glad-base'!BM$81*BM$84</f>
        <v>4.64668163349231</v>
      </c>
      <c r="BN77" s="66">
        <f>'Glad-base'!BN76/'Glad-base'!BN$81*BN$84</f>
        <v>2.37760129099742</v>
      </c>
      <c r="BO77" s="66">
        <f>'Glad-base'!BO76/'Glad-base'!BO$81*BO$84</f>
        <v>95.7343117695761</v>
      </c>
      <c r="BP77" s="66">
        <f>'Glad-base'!BP76/'Glad-base'!BP$81*BP$84</f>
        <v>20.5475111574545</v>
      </c>
      <c r="BQ77" s="66">
        <f>'Glad-base'!BQ76/'Glad-base'!BQ$81*BQ$84</f>
        <v>1.67055141856677</v>
      </c>
      <c r="BR77" s="66">
        <f>'Glad-base'!BR76/'Glad-base'!BR$81*BR$84</f>
        <v>1.71719952311934</v>
      </c>
      <c r="BS77" s="66">
        <f>'Glad-base'!BS76/'Glad-base'!BS$81*BS$84</f>
        <v>0.564588394858421</v>
      </c>
      <c r="BT77" s="66">
        <f>'Glad-base'!BT76/'Glad-base'!BT$81*BT$84</f>
        <v>27.3743934941784</v>
      </c>
      <c r="BU77" s="66">
        <f>'Glad-base'!BU76/'Glad-base'!BU$81*BU$84</f>
        <v>13.4680095093784</v>
      </c>
      <c r="BV77" s="4">
        <f>SUM(D77:BU77)</f>
        <v>3723.570950432050</v>
      </c>
      <c r="BW77" s="66">
        <f>'Glad-base'!BW76*'Households'!$B$3/'Households'!$B$7</f>
        <v>0</v>
      </c>
      <c r="BX77" s="66">
        <f>'Glad-base'!BX76*'Households'!$B$3/'Households'!$B$7</f>
        <v>0</v>
      </c>
      <c r="BY77" s="66">
        <f>'Glad-base'!BY76*'Households'!$B$3/'Households'!$B$7</f>
        <v>0</v>
      </c>
      <c r="BZ77" s="66">
        <f>'Glad-base'!BZ76*'Households'!$B$3/'Households'!$B$7</f>
        <v>0</v>
      </c>
      <c r="CA77" s="66">
        <f>'Glad-base'!CA76*'Households'!$B$3/'Households'!$B$7</f>
        <v>0</v>
      </c>
      <c r="CB77" s="4">
        <v>0</v>
      </c>
      <c r="CC77" s="4">
        <v>0</v>
      </c>
      <c r="CD77" s="4">
        <f>SUM(BW77:CC77)</f>
        <v>0</v>
      </c>
      <c r="CE77" s="4">
        <f>SUM(CD77,BV77)</f>
        <v>3723.570950432050</v>
      </c>
      <c r="CF77" s="4"/>
      <c r="CG77" s="4"/>
    </row>
    <row r="78" ht="19" customHeight="1">
      <c r="A78" t="s" s="58">
        <v>1</v>
      </c>
      <c r="B78" s="59">
        <v>73</v>
      </c>
      <c r="C78" t="s" s="76">
        <v>83</v>
      </c>
      <c r="D78" s="77">
        <f>'Glad-base'!D77/'Glad-base'!D$81*D$84</f>
        <v>1.20674714189504</v>
      </c>
      <c r="E78" s="66">
        <f>'Glad-base'!E77/'Glad-base'!E$81*E$84</f>
        <v>0.246076329332768</v>
      </c>
      <c r="F78" s="66">
        <f>'Glad-base'!F77/'Glad-base'!F$81*F$84</f>
        <v>0.268290990823031</v>
      </c>
      <c r="G78" s="66">
        <f>'Glad-base'!G77/'Glad-base'!G$81*G$84</f>
        <v>0.135445467162281</v>
      </c>
      <c r="H78" s="66">
        <f>'Glad-base'!H77/'Glad-base'!H$81*H$84</f>
        <v>0.0578615940572687</v>
      </c>
      <c r="I78" s="66">
        <f>'Glad-base'!I77/'Glad-base'!I$81*I$84</f>
        <v>0.0679503786723038</v>
      </c>
      <c r="J78" s="66">
        <f>'Glad-base'!J77/'Glad-base'!J$81*J$84</f>
        <v>4.77579852166378</v>
      </c>
      <c r="K78" s="9">
        <f>'Glad-base'!K77/'Glad-base'!K$81*K$84</f>
        <v>1.74630207281303</v>
      </c>
      <c r="L78" s="66">
        <f>'Glad-base'!L77/'Glad-base'!L$81*L$84</f>
        <v>0.430362115073937</v>
      </c>
      <c r="M78" s="66">
        <f>'Glad-base'!M77/'Glad-base'!M$81*M$84</f>
        <v>0.12736881050718</v>
      </c>
      <c r="N78" s="66">
        <f>'Glad-base'!N77/'Glad-base'!N$81*N$84</f>
        <v>0.179401044350128</v>
      </c>
      <c r="O78" s="66">
        <f>'Glad-base'!O77/'Glad-base'!O$81*O$84</f>
        <v>0.276483236677644</v>
      </c>
      <c r="P78" s="66">
        <f>'Glad-base'!P77/'Glad-base'!P$81*P$84</f>
        <v>0.0610997284557181</v>
      </c>
      <c r="Q78" s="66">
        <f>'Glad-base'!Q77/'Glad-base'!Q$81*Q$84</f>
        <v>0.0219131714280951</v>
      </c>
      <c r="R78" s="66">
        <f>'Glad-base'!R77/'Glad-base'!R$81*R$84</f>
        <v>0.00150724096280847</v>
      </c>
      <c r="S78" s="66">
        <f>'Glad-base'!S77/'Glad-base'!S$81*S$84</f>
        <v>0.00405943179307508</v>
      </c>
      <c r="T78" s="66">
        <f>'Glad-base'!T77/'Glad-base'!T$81*T$84</f>
        <v>0.8594113028375751</v>
      </c>
      <c r="U78" s="66">
        <f>'Glad-base'!U77/'Glad-base'!U$81*U$84</f>
        <v>2.29550827511489</v>
      </c>
      <c r="V78" s="66">
        <f>'Glad-base'!V77/'Glad-base'!V$81*V$84</f>
        <v>0.0393891257692382</v>
      </c>
      <c r="W78" s="66">
        <f>'Glad-base'!W77/'Glad-base'!W$81*W$84</f>
        <v>0.702373530198711</v>
      </c>
      <c r="X78" s="10">
        <f>'Glad-base'!X77/'Glad-base'!X$81*X$84</f>
        <v>9.326990441530249</v>
      </c>
      <c r="Y78" s="66">
        <f>'Glad-base'!Y77/'Glad-base'!Y$81*Y$84</f>
        <v>0.823204084514249</v>
      </c>
      <c r="Z78" s="66">
        <f>'Glad-base'!Z77/'Glad-base'!Z$81*Z$84</f>
        <v>0.161327005239604</v>
      </c>
      <c r="AA78" s="66">
        <f>'Glad-base'!AA77/'Glad-base'!AA$81*AA$84</f>
        <v>0.09644227996894821</v>
      </c>
      <c r="AB78" s="66">
        <f>'Glad-base'!AB77/'Glad-base'!AB$81*AB$84</f>
        <v>0.00626966293755901</v>
      </c>
      <c r="AC78" s="66">
        <f>'Glad-base'!AC77/'Glad-base'!AC$81*AC$84</f>
        <v>2.49536669807454</v>
      </c>
      <c r="AD78" s="66">
        <f>'Glad-base'!AD77/'Glad-base'!AD$81*AD$84</f>
        <v>0.00322765971491525</v>
      </c>
      <c r="AE78" s="66">
        <f>'Glad-base'!AE77/'Glad-base'!AE$81*AE$84</f>
        <v>0.236962022405946</v>
      </c>
      <c r="AF78" s="66">
        <f>'Glad-base'!AF77/'Glad-base'!AF$81*AF$84</f>
        <v>0.388876299417523</v>
      </c>
      <c r="AG78" s="66">
        <f>'Glad-base'!AG77/'Glad-base'!AG$81*AG$84</f>
        <v>0.3467873892104</v>
      </c>
      <c r="AH78" s="66">
        <f>'Glad-base'!AH77/'Glad-base'!AH$81*AH$84</f>
        <v>2.07681802359005</v>
      </c>
      <c r="AI78" s="66">
        <f>'Glad-base'!AI77/'Glad-base'!AI$81*AI$84</f>
        <v>3.73569502818449</v>
      </c>
      <c r="AJ78" s="66">
        <f>'Glad-base'!AJ77/'Glad-base'!AJ$81*AJ$84</f>
        <v>0.405673447126897</v>
      </c>
      <c r="AK78" s="66">
        <f>'Glad-base'!AK77/'Glad-base'!AK$81*AK$84</f>
        <v>1.34640347660023</v>
      </c>
      <c r="AL78" s="66">
        <f>'Glad-base'!AL77/'Glad-base'!AL$81*AL$84</f>
        <v>1.85226158695892</v>
      </c>
      <c r="AM78" s="66">
        <f>'Glad-base'!AM77/'Glad-base'!AM$81*AM$84</f>
        <v>8.763244637304849</v>
      </c>
      <c r="AN78" s="66">
        <f>'Glad-base'!AN77/'Glad-base'!AN$81*AN$84</f>
        <v>4.47339019596214</v>
      </c>
      <c r="AO78" s="66">
        <f>'Glad-base'!AO77/'Glad-base'!AO$81*AO$84</f>
        <v>-0.675989043291406</v>
      </c>
      <c r="AP78" s="66">
        <f>'Glad-base'!AP77/'Glad-base'!AP$81*AP$84</f>
        <v>0.909603020991811</v>
      </c>
      <c r="AQ78" s="66">
        <f>'Glad-base'!AQ77/'Glad-base'!AQ$81*AQ$84</f>
        <v>0.12002369405927</v>
      </c>
      <c r="AR78" s="66">
        <f>'Glad-base'!AR77/'Glad-base'!AR$81*AR$84</f>
        <v>0.402589923085658</v>
      </c>
      <c r="AS78" s="66">
        <f>'Glad-base'!AS77/'Glad-base'!AS$81*AS$84</f>
        <v>0.554472357826728</v>
      </c>
      <c r="AT78" s="66">
        <f>'Glad-base'!AT77/'Glad-base'!AT$81*AT$84</f>
        <v>0.0186613207513956</v>
      </c>
      <c r="AU78" s="66">
        <f>'Glad-base'!AU77/'Glad-base'!AU$81*AU$84</f>
        <v>0.0171030569460021</v>
      </c>
      <c r="AV78" s="66">
        <f>'Glad-base'!AV77/'Glad-base'!AV$81*AV$84</f>
        <v>0.00574539775899249</v>
      </c>
      <c r="AW78" s="66">
        <f>'Glad-base'!AW77/'Glad-base'!AW$81*AW$84</f>
        <v>0.000399232566663753</v>
      </c>
      <c r="AX78" s="66">
        <f>'Glad-base'!AX77/'Glad-base'!AX$81*AX$84</f>
        <v>0.16855343684146</v>
      </c>
      <c r="AY78" s="66">
        <f>'Glad-base'!AY77/'Glad-base'!AY$81*AY$84</f>
        <v>0.00164466358592667</v>
      </c>
      <c r="AZ78" s="66">
        <f>'Glad-base'!AZ77/'Glad-base'!AZ$81*AZ$84</f>
        <v>1.28883877309834</v>
      </c>
      <c r="BA78" s="66">
        <f>'Glad-base'!BA77/'Glad-base'!BA$81*BA$84</f>
        <v>0.738435709316948</v>
      </c>
      <c r="BB78" s="66">
        <f>'Glad-base'!BB77/'Glad-base'!BB$81*BB$84</f>
        <v>0.193599537982281</v>
      </c>
      <c r="BC78" s="66">
        <f>'Glad-base'!BC77/'Glad-base'!BC$81*BC$84</f>
        <v>0.674381119044585</v>
      </c>
      <c r="BD78" s="66">
        <f>'Glad-base'!BD77/'Glad-base'!BD$81*BD$84</f>
        <v>4.53413323370854</v>
      </c>
      <c r="BE78" s="66">
        <f>'Glad-base'!BE77/'Glad-base'!BE$81*BE$84</f>
        <v>2.49076395269085</v>
      </c>
      <c r="BF78" s="66">
        <f>'Glad-base'!BF77/'Glad-base'!BF$81*BF$84</f>
        <v>0.0108608572947942</v>
      </c>
      <c r="BG78" s="66">
        <f>'Glad-base'!BG77/'Glad-base'!BG$81*BG$84</f>
        <v>0.490416216387554</v>
      </c>
      <c r="BH78" s="66">
        <f>'Glad-base'!BH77/'Glad-base'!BH$81*BH$84</f>
        <v>0.178180343498583</v>
      </c>
      <c r="BI78" s="66">
        <f>'Glad-base'!BI77/'Glad-base'!BI$81*BI$84</f>
        <v>0.169943024737247</v>
      </c>
      <c r="BJ78" s="66">
        <f>'Glad-base'!BJ77/'Glad-base'!BJ$81*BJ$84</f>
        <v>0.0161663672403471</v>
      </c>
      <c r="BK78" s="66">
        <f>'Glad-base'!BK77/'Glad-base'!BK$81*BK$84</f>
        <v>0.651789796447855</v>
      </c>
      <c r="BL78" s="66">
        <f>'Glad-base'!BL77/'Glad-base'!BL$81*BL$84</f>
        <v>0.63601135336618</v>
      </c>
      <c r="BM78" s="66">
        <f>'Glad-base'!BM77/'Glad-base'!BM$81*BM$84</f>
        <v>0.117778124747772</v>
      </c>
      <c r="BN78" s="66">
        <f>'Glad-base'!BN77/'Glad-base'!BN$81*BN$84</f>
        <v>0.0158192819329018</v>
      </c>
      <c r="BO78" s="66">
        <f>'Glad-base'!BO77/'Glad-base'!BO$81*BO$84</f>
        <v>0.929158004467448</v>
      </c>
      <c r="BP78" s="66">
        <f>'Glad-base'!BP77/'Glad-base'!BP$81*BP$84</f>
        <v>0.373961181641309</v>
      </c>
      <c r="BQ78" s="66">
        <f>'Glad-base'!BQ77/'Glad-base'!BQ$81*BQ$84</f>
        <v>0.00357967065191391</v>
      </c>
      <c r="BR78" s="66">
        <f>'Glad-base'!BR77/'Glad-base'!BR$81*BR$84</f>
        <v>0.0432786470471329</v>
      </c>
      <c r="BS78" s="66">
        <f>'Glad-base'!BS77/'Glad-base'!BS$81*BS$84</f>
        <v>0.0209240636652196</v>
      </c>
      <c r="BT78" s="66">
        <f>'Glad-base'!BT77/'Glad-base'!BT$81*BT$84</f>
        <v>0.696703505586496</v>
      </c>
      <c r="BU78" s="66">
        <f>'Glad-base'!BU77/'Glad-base'!BU$81*BU$84</f>
        <v>0.226674554994092</v>
      </c>
      <c r="BV78" s="4">
        <f>SUM(D78:BU78)</f>
        <v>66.0664938290009</v>
      </c>
      <c r="BW78" s="66">
        <f>'Glad-base'!BW77*'Households'!$B$3/'Households'!$B$7</f>
        <v>206.891013424356</v>
      </c>
      <c r="BX78" s="66">
        <f>'Glad-base'!BX77*'Households'!$B$3/'Households'!$B$7</f>
        <v>0</v>
      </c>
      <c r="BY78" s="66">
        <f>'Glad-base'!BY77*'Households'!$B$3/'Households'!$B$7</f>
        <v>96.9403059983419</v>
      </c>
      <c r="BZ78" s="66">
        <f>'Glad-base'!BZ77*'Households'!$B$3/'Households'!$B$7</f>
        <v>0.752991514109166</v>
      </c>
      <c r="CA78" s="66">
        <f>'Glad-base'!CA77*'Households'!$B$3/'Households'!$B$7</f>
        <v>3.04279799255407</v>
      </c>
      <c r="CB78" s="4">
        <f>'Glad-base'!CB77/'Glad-base'!CB$81*CB$83</f>
        <v>14.8488953598801</v>
      </c>
      <c r="CC78" s="67">
        <f>'Glad-base'!CC77/'Glad-base'!CC$81*CC$83</f>
        <v>6.42734050172169</v>
      </c>
      <c r="CD78" s="4">
        <f>SUM(BW78:CC78)</f>
        <v>328.903344790963</v>
      </c>
      <c r="CE78" s="4">
        <f>SUM(CD78,BV78)</f>
        <v>394.969838619964</v>
      </c>
      <c r="CF78" s="4"/>
      <c r="CG78" s="4"/>
    </row>
    <row r="79" ht="19" customHeight="1">
      <c r="A79" t="s" s="58">
        <v>1</v>
      </c>
      <c r="B79" s="59">
        <v>74</v>
      </c>
      <c r="C79" t="s" s="76">
        <v>84</v>
      </c>
      <c r="D79" s="77">
        <f>'Glad-base'!D78/'Glad-base'!D$81*D$84</f>
        <v>1.8375164926567</v>
      </c>
      <c r="E79" s="66">
        <f>'Glad-base'!E78/'Glad-base'!E$81*E$84</f>
        <v>0.09147498881860811</v>
      </c>
      <c r="F79" s="66">
        <f>'Glad-base'!F78/'Glad-base'!F$81*F$84</f>
        <v>-0.0109508985231518</v>
      </c>
      <c r="G79" s="66">
        <f>'Glad-base'!G78/'Glad-base'!G$81*G$84</f>
        <v>0.0743114872902426</v>
      </c>
      <c r="H79" s="66">
        <f>'Glad-base'!H78/'Glad-base'!H$81*H$84</f>
        <v>0.0723210817139458</v>
      </c>
      <c r="I79" s="66">
        <f>'Glad-base'!I78/'Glad-base'!I$81*I$84</f>
        <v>0.777919101642352</v>
      </c>
      <c r="J79" s="66">
        <f>'Glad-base'!J78/'Glad-base'!J$81*J$84</f>
        <v>12.4787411456937</v>
      </c>
      <c r="K79" s="9">
        <f>'Glad-base'!K78/'Glad-base'!K$81*K$84</f>
        <v>1.96798968243199</v>
      </c>
      <c r="L79" s="66">
        <f>'Glad-base'!L78/'Glad-base'!L$81*L$84</f>
        <v>1.77627703968865</v>
      </c>
      <c r="M79" s="66">
        <f>'Glad-base'!M78/'Glad-base'!M$81*M$84</f>
        <v>0.7913690594480181</v>
      </c>
      <c r="N79" s="66">
        <f>'Glad-base'!N78/'Glad-base'!N$81*N$84</f>
        <v>0.320470200323805</v>
      </c>
      <c r="O79" s="66">
        <f>'Glad-base'!O78/'Glad-base'!O$81*O$84</f>
        <v>0.121443496524652</v>
      </c>
      <c r="P79" s="66">
        <f>'Glad-base'!P78/'Glad-base'!P$81*P$84</f>
        <v>0.0469183995195556</v>
      </c>
      <c r="Q79" s="66">
        <f>'Glad-base'!Q78/'Glad-base'!Q$81*Q$84</f>
        <v>0.0916971409422046</v>
      </c>
      <c r="R79" s="66">
        <f>'Glad-base'!R78/'Glad-base'!R$81*R$84</f>
        <v>0.0160739983236281</v>
      </c>
      <c r="S79" s="66">
        <f>'Glad-base'!S78/'Glad-base'!S$81*S$84</f>
        <v>0.0452132531679349</v>
      </c>
      <c r="T79" s="66">
        <f>'Glad-base'!T78/'Glad-base'!T$81*T$84</f>
        <v>0.145625292248626</v>
      </c>
      <c r="U79" s="66">
        <f>'Glad-base'!U78/'Glad-base'!U$81*U$84</f>
        <v>3.72131920474101</v>
      </c>
      <c r="V79" s="66">
        <f>'Glad-base'!V78/'Glad-base'!V$81*V$84</f>
        <v>0.138871634272089</v>
      </c>
      <c r="W79" s="66">
        <f>'Glad-base'!W78/'Glad-base'!W$81*W$84</f>
        <v>3.70090784680367</v>
      </c>
      <c r="X79" s="10">
        <f>'Glad-base'!X78/'Glad-base'!X$81*X$84</f>
        <v>7.53490214154947</v>
      </c>
      <c r="Y79" s="66">
        <f>'Glad-base'!Y78/'Glad-base'!Y$81*Y$84</f>
        <v>2.96196562630003</v>
      </c>
      <c r="Z79" s="66">
        <f>'Glad-base'!Z78/'Glad-base'!Z$81*Z$84</f>
        <v>0.406243686371946</v>
      </c>
      <c r="AA79" s="66">
        <f>'Glad-base'!AA78/'Glad-base'!AA$81*AA$84</f>
        <v>0.843247386042604</v>
      </c>
      <c r="AB79" s="66">
        <f>'Glad-base'!AB78/'Glad-base'!AB$81*AB$84</f>
        <v>0.0444268119143158</v>
      </c>
      <c r="AC79" s="66">
        <f>'Glad-base'!AC78/'Glad-base'!AC$81*AC$84</f>
        <v>28.1284185362278</v>
      </c>
      <c r="AD79" s="66">
        <f>'Glad-base'!AD78/'Glad-base'!AD$81*AD$84</f>
        <v>0.0926445883646891</v>
      </c>
      <c r="AE79" s="66">
        <f>'Glad-base'!AE78/'Glad-base'!AE$81*AE$84</f>
        <v>1.61989311335797</v>
      </c>
      <c r="AF79" s="66">
        <f>'Glad-base'!AF78/'Glad-base'!AF$81*AF$84</f>
        <v>1.34340172485321</v>
      </c>
      <c r="AG79" s="66">
        <f>'Glad-base'!AG78/'Glad-base'!AG$81*AG$84</f>
        <v>1.08831550563283</v>
      </c>
      <c r="AH79" s="66">
        <f>'Glad-base'!AH78/'Glad-base'!AH$81*AH$84</f>
        <v>8.35730278344279</v>
      </c>
      <c r="AI79" s="66">
        <f>'Glad-base'!AI78/'Glad-base'!AI$81*AI$84</f>
        <v>8.166100988527241</v>
      </c>
      <c r="AJ79" s="66">
        <f>'Glad-base'!AJ78/'Glad-base'!AJ$81*AJ$84</f>
        <v>5.859358945567</v>
      </c>
      <c r="AK79" s="66">
        <f>'Glad-base'!AK78/'Glad-base'!AK$81*AK$84</f>
        <v>13.0915320681922</v>
      </c>
      <c r="AL79" s="66">
        <f>'Glad-base'!AL78/'Glad-base'!AL$81*AL$84</f>
        <v>3.16659844469231</v>
      </c>
      <c r="AM79" s="66">
        <f>'Glad-base'!AM78/'Glad-base'!AM$81*AM$84</f>
        <v>6.11387348705532</v>
      </c>
      <c r="AN79" s="66">
        <f>'Glad-base'!AN78/'Glad-base'!AN$81*AN$84</f>
        <v>9.25624321499232</v>
      </c>
      <c r="AO79" s="66">
        <f>'Glad-base'!AO78/'Glad-base'!AO$81*AO$84</f>
        <v>1.96293620797245</v>
      </c>
      <c r="AP79" s="66">
        <f>'Glad-base'!AP78/'Glad-base'!AP$81*AP$84</f>
        <v>1.50592560113331</v>
      </c>
      <c r="AQ79" s="66">
        <f>'Glad-base'!AQ78/'Glad-base'!AQ$81*AQ$84</f>
        <v>0.218686588231679</v>
      </c>
      <c r="AR79" s="66">
        <f>'Glad-base'!AR78/'Glad-base'!AR$81*AR$84</f>
        <v>0.5716058436821581</v>
      </c>
      <c r="AS79" s="66">
        <f>'Glad-base'!AS78/'Glad-base'!AS$81*AS$84</f>
        <v>10.371982550258</v>
      </c>
      <c r="AT79" s="66">
        <f>'Glad-base'!AT78/'Glad-base'!AT$81*AT$84</f>
        <v>0.119834170004489</v>
      </c>
      <c r="AU79" s="66">
        <f>'Glad-base'!AU78/'Glad-base'!AU$81*AU$84</f>
        <v>0.128785328294827</v>
      </c>
      <c r="AV79" s="66">
        <f>'Glad-base'!AV78/'Glad-base'!AV$81*AV$84</f>
        <v>0.0556563258349648</v>
      </c>
      <c r="AW79" s="66">
        <f>'Glad-base'!AW78/'Glad-base'!AW$81*AW$84</f>
        <v>0.0113535977002974</v>
      </c>
      <c r="AX79" s="66">
        <f>'Glad-base'!AX78/'Glad-base'!AX$81*AX$84</f>
        <v>0.059097878623105</v>
      </c>
      <c r="AY79" s="66">
        <f>'Glad-base'!AY78/'Glad-base'!AY$81*AY$84</f>
        <v>0.0374839535604685</v>
      </c>
      <c r="AZ79" s="66">
        <f>'Glad-base'!AZ78/'Glad-base'!AZ$81*AZ$84</f>
        <v>2.44280571875018</v>
      </c>
      <c r="BA79" s="66">
        <f>'Glad-base'!BA78/'Glad-base'!BA$81*BA$84</f>
        <v>0.42077820391697</v>
      </c>
      <c r="BB79" s="66">
        <f>'Glad-base'!BB78/'Glad-base'!BB$81*BB$84</f>
        <v>0.818551269036782</v>
      </c>
      <c r="BC79" s="66">
        <f>'Glad-base'!BC78/'Glad-base'!BC$81*BC$84</f>
        <v>2.07306270712123</v>
      </c>
      <c r="BD79" s="66">
        <f>'Glad-base'!BD78/'Glad-base'!BD$81*BD$84</f>
        <v>37.3956355493956</v>
      </c>
      <c r="BE79" s="66">
        <f>'Glad-base'!BE78/'Glad-base'!BE$81*BE$84</f>
        <v>16.2881037525204</v>
      </c>
      <c r="BF79" s="66">
        <f>'Glad-base'!BF78/'Glad-base'!BF$81*BF$84</f>
        <v>0.173085621729709</v>
      </c>
      <c r="BG79" s="66">
        <f>'Glad-base'!BG78/'Glad-base'!BG$81*BG$84</f>
        <v>9.746354100242529</v>
      </c>
      <c r="BH79" s="66">
        <f>'Glad-base'!BH78/'Glad-base'!BH$81*BH$84</f>
        <v>0.976174046564272</v>
      </c>
      <c r="BI79" s="66">
        <f>'Glad-base'!BI78/'Glad-base'!BI$81*BI$84</f>
        <v>3.53615529761838</v>
      </c>
      <c r="BJ79" s="66">
        <f>'Glad-base'!BJ78/'Glad-base'!BJ$81*BJ$84</f>
        <v>0</v>
      </c>
      <c r="BK79" s="66">
        <f>'Glad-base'!BK78/'Glad-base'!BK$81*BK$84</f>
        <v>4.50420895643708</v>
      </c>
      <c r="BL79" s="66">
        <f>'Glad-base'!BL78/'Glad-base'!BL$81*BL$84</f>
        <v>8.06431526950395</v>
      </c>
      <c r="BM79" s="66">
        <f>'Glad-base'!BM78/'Glad-base'!BM$81*BM$84</f>
        <v>0.698040520397435</v>
      </c>
      <c r="BN79" s="66">
        <f>'Glad-base'!BN78/'Glad-base'!BN$81*BN$84</f>
        <v>0.0106618891972978</v>
      </c>
      <c r="BO79" s="66">
        <f>'Glad-base'!BO78/'Glad-base'!BO$81*BO$84</f>
        <v>9.853613805944541</v>
      </c>
      <c r="BP79" s="66">
        <f>'Glad-base'!BP78/'Glad-base'!BP$81*BP$84</f>
        <v>4.70110152445618</v>
      </c>
      <c r="BQ79" s="66">
        <f>'Glad-base'!BQ78/'Glad-base'!BQ$81*BQ$84</f>
        <v>-0.194160751755171</v>
      </c>
      <c r="BR79" s="66">
        <f>'Glad-base'!BR78/'Glad-base'!BR$81*BR$84</f>
        <v>0.285139135047245</v>
      </c>
      <c r="BS79" s="66">
        <f>'Glad-base'!BS78/'Glad-base'!BS$81*BS$84</f>
        <v>0.0508160730877541</v>
      </c>
      <c r="BT79" s="66">
        <f>'Glad-base'!BT78/'Glad-base'!BT$81*BT$84</f>
        <v>3.12867982903243</v>
      </c>
      <c r="BU79" s="66">
        <f>'Glad-base'!BU78/'Glad-base'!BU$81*BU$84</f>
        <v>3.18989587556833</v>
      </c>
      <c r="BV79" s="4">
        <f>SUM(D79:BU79)</f>
        <v>249.486345139921</v>
      </c>
      <c r="BW79" s="66">
        <f>'Glad-base'!BW78*'Households'!$B$3/'Households'!$B$7</f>
        <v>0</v>
      </c>
      <c r="BX79" s="66">
        <f>'Glad-base'!BX78*'Households'!$B$3/'Households'!$B$7</f>
        <v>0</v>
      </c>
      <c r="BY79" s="66">
        <f>'Glad-base'!BY78*'Households'!$B$3/'Households'!$B$7</f>
        <v>0</v>
      </c>
      <c r="BZ79" s="66">
        <f>'Glad-base'!BZ78*'Households'!$B$3/'Households'!$B$7</f>
        <v>0</v>
      </c>
      <c r="CA79" s="66">
        <f>'Glad-base'!CA78*'Households'!$B$3/'Households'!$B$7</f>
        <v>0</v>
      </c>
      <c r="CB79" s="4">
        <v>0</v>
      </c>
      <c r="CC79" s="4">
        <v>0</v>
      </c>
      <c r="CD79" s="4">
        <f>SUM(BW79:CC79)</f>
        <v>0</v>
      </c>
      <c r="CE79" s="4">
        <f>SUM(CD79,BV79)</f>
        <v>249.486345139921</v>
      </c>
      <c r="CF79" s="4"/>
      <c r="CG79" s="4"/>
    </row>
    <row r="80" ht="19" customHeight="1">
      <c r="A80" t="s" s="58">
        <v>1</v>
      </c>
      <c r="B80" s="59">
        <v>75</v>
      </c>
      <c r="C80" t="s" s="76">
        <v>85</v>
      </c>
      <c r="D80" s="77">
        <f>'Glad-base'!D79/'Glad-base'!D$81*D$84</f>
        <v>8.375944055126819</v>
      </c>
      <c r="E80" s="66">
        <f>'Glad-base'!E79/'Glad-base'!E$81*E$84</f>
        <v>1.29111619644587</v>
      </c>
      <c r="F80" s="66">
        <f>'Glad-base'!F79/'Glad-base'!F$81*F$84</f>
        <v>0.74303626000595</v>
      </c>
      <c r="G80" s="66">
        <f>'Glad-base'!G79/'Glad-base'!G$81*G$84</f>
        <v>0.896226558561192</v>
      </c>
      <c r="H80" s="66">
        <f>'Glad-base'!H79/'Glad-base'!H$81*H$84</f>
        <v>0.332777854521208</v>
      </c>
      <c r="I80" s="66">
        <f>'Glad-base'!I79/'Glad-base'!I$81*I$84</f>
        <v>5.85554347217864</v>
      </c>
      <c r="J80" s="66">
        <f>'Glad-base'!J79/'Glad-base'!J$81*J$84</f>
        <v>61.7102656105563</v>
      </c>
      <c r="K80" s="9">
        <f>'Glad-base'!K79/'Glad-base'!K$81*K$84</f>
        <v>16.3565566033552</v>
      </c>
      <c r="L80" s="66">
        <f>'Glad-base'!L79/'Glad-base'!L$81*L$84</f>
        <v>3.37344200403611</v>
      </c>
      <c r="M80" s="66">
        <f>'Glad-base'!M79/'Glad-base'!M$81*M$84</f>
        <v>2.12875747873904</v>
      </c>
      <c r="N80" s="66">
        <f>'Glad-base'!N79/'Glad-base'!N$81*N$84</f>
        <v>2.85607231026966</v>
      </c>
      <c r="O80" s="66">
        <f>'Glad-base'!O79/'Glad-base'!O$81*O$84</f>
        <v>0.969370786741411</v>
      </c>
      <c r="P80" s="66">
        <f>'Glad-base'!P79/'Glad-base'!P$81*P$84</f>
        <v>0.529678395403679</v>
      </c>
      <c r="Q80" s="66">
        <f>'Glad-base'!Q79/'Glad-base'!Q$81*Q$84</f>
        <v>0.351435650329438</v>
      </c>
      <c r="R80" s="66">
        <f>'Glad-base'!R79/'Glad-base'!R$81*R$84</f>
        <v>0.218018265322677</v>
      </c>
      <c r="S80" s="66">
        <f>'Glad-base'!S79/'Glad-base'!S$81*S$84</f>
        <v>0.376464603051159</v>
      </c>
      <c r="T80" s="66">
        <f>'Glad-base'!T79/'Glad-base'!T$81*T$84</f>
        <v>48.3512770990335</v>
      </c>
      <c r="U80" s="66">
        <f>'Glad-base'!U79/'Glad-base'!U$81*U$84</f>
        <v>63.8061040600268</v>
      </c>
      <c r="V80" s="66">
        <f>'Glad-base'!V79/'Glad-base'!V$81*V$84</f>
        <v>1.89961332092297</v>
      </c>
      <c r="W80" s="66">
        <f>'Glad-base'!W79/'Glad-base'!W$81*W$84</f>
        <v>23.2929196655222</v>
      </c>
      <c r="X80" s="10">
        <f>'Glad-base'!X79/'Glad-base'!X$81*X$84</f>
        <v>564.986384986027</v>
      </c>
      <c r="Y80" s="66">
        <f>'Glad-base'!Y79/'Glad-base'!Y$81*Y$84</f>
        <v>32.4960372080146</v>
      </c>
      <c r="Z80" s="66">
        <f>'Glad-base'!Z79/'Glad-base'!Z$81*Z$84</f>
        <v>8.08676319473299</v>
      </c>
      <c r="AA80" s="66">
        <f>'Glad-base'!AA79/'Glad-base'!AA$81*AA$84</f>
        <v>13.3396987791796</v>
      </c>
      <c r="AB80" s="66">
        <f>'Glad-base'!AB79/'Glad-base'!AB$81*AB$84</f>
        <v>0.462009352067783</v>
      </c>
      <c r="AC80" s="66">
        <f>'Glad-base'!AC79/'Glad-base'!AC$81*AC$84</f>
        <v>19.9301222021226</v>
      </c>
      <c r="AD80" s="66">
        <f>'Glad-base'!AD79/'Glad-base'!AD$81*AD$84</f>
        <v>0.0831151530482121</v>
      </c>
      <c r="AE80" s="66">
        <f>'Glad-base'!AE79/'Glad-base'!AE$81*AE$84</f>
        <v>2.93360807164964</v>
      </c>
      <c r="AF80" s="66">
        <f>'Glad-base'!AF79/'Glad-base'!AF$81*AF$84</f>
        <v>5.80649762656194</v>
      </c>
      <c r="AG80" s="66">
        <f>'Glad-base'!AG79/'Glad-base'!AG$81*AG$84</f>
        <v>10.1171022066608</v>
      </c>
      <c r="AH80" s="66">
        <f>'Glad-base'!AH79/'Glad-base'!AH$81*AH$84</f>
        <v>43.4873438176435</v>
      </c>
      <c r="AI80" s="66">
        <f>'Glad-base'!AI79/'Glad-base'!AI$81*AI$84</f>
        <v>55.2043265182252</v>
      </c>
      <c r="AJ80" s="66">
        <f>'Glad-base'!AJ79/'Glad-base'!AJ$81*AJ$84</f>
        <v>14.969202052422</v>
      </c>
      <c r="AK80" s="66">
        <f>'Glad-base'!AK79/'Glad-base'!AK$81*AK$84</f>
        <v>11.5069328490857</v>
      </c>
      <c r="AL80" s="66">
        <f>'Glad-base'!AL79/'Glad-base'!AL$81*AL$84</f>
        <v>3.77836163287519</v>
      </c>
      <c r="AM80" s="66">
        <f>'Glad-base'!AM79/'Glad-base'!AM$81*AM$84</f>
        <v>12.0209962261423</v>
      </c>
      <c r="AN80" s="66">
        <f>'Glad-base'!AN79/'Glad-base'!AN$81*AN$84</f>
        <v>24.2516565435177</v>
      </c>
      <c r="AO80" s="66">
        <f>'Glad-base'!AO79/'Glad-base'!AO$81*AO$84</f>
        <v>13.4725480019909</v>
      </c>
      <c r="AP80" s="66">
        <f>'Glad-base'!AP79/'Glad-base'!AP$81*AP$84</f>
        <v>5.05762375094075</v>
      </c>
      <c r="AQ80" s="66">
        <f>'Glad-base'!AQ79/'Glad-base'!AQ$81*AQ$84</f>
        <v>3.65603337771828</v>
      </c>
      <c r="AR80" s="66">
        <f>'Glad-base'!AR79/'Glad-base'!AR$81*AR$84</f>
        <v>2.40808780101894</v>
      </c>
      <c r="AS80" s="66">
        <f>'Glad-base'!AS79/'Glad-base'!AS$81*AS$84</f>
        <v>6.11507313649345</v>
      </c>
      <c r="AT80" s="66">
        <f>'Glad-base'!AT79/'Glad-base'!AT$81*AT$84</f>
        <v>0.6122158324806239</v>
      </c>
      <c r="AU80" s="66">
        <f>'Glad-base'!AU79/'Glad-base'!AU$81*AU$84</f>
        <v>0.704254256103045</v>
      </c>
      <c r="AV80" s="66">
        <f>'Glad-base'!AV79/'Glad-base'!AV$81*AV$84</f>
        <v>0.6492592020143469</v>
      </c>
      <c r="AW80" s="66">
        <f>'Glad-base'!AW79/'Glad-base'!AW$81*AW$84</f>
        <v>0.0911299457992603</v>
      </c>
      <c r="AX80" s="66">
        <f>'Glad-base'!AX79/'Glad-base'!AX$81*AX$84</f>
        <v>1.12123609488564</v>
      </c>
      <c r="AY80" s="66">
        <f>'Glad-base'!AY79/'Glad-base'!AY$81*AY$84</f>
        <v>0.104109035088067</v>
      </c>
      <c r="AZ80" s="66">
        <f>'Glad-base'!AZ79/'Glad-base'!AZ$81*AZ$84</f>
        <v>0.743317345440118</v>
      </c>
      <c r="BA80" s="66">
        <f>'Glad-base'!BA79/'Glad-base'!BA$81*BA$84</f>
        <v>0.337640377531266</v>
      </c>
      <c r="BB80" s="66">
        <f>'Glad-base'!BB79/'Glad-base'!BB$81*BB$84</f>
        <v>1.27616830424939</v>
      </c>
      <c r="BC80" s="66">
        <f>'Glad-base'!BC79/'Glad-base'!BC$81*BC$84</f>
        <v>4.90198557568694</v>
      </c>
      <c r="BD80" s="66">
        <f>'Glad-base'!BD79/'Glad-base'!BD$81*BD$84</f>
        <v>2.83019662017279</v>
      </c>
      <c r="BE80" s="66">
        <f>'Glad-base'!BE79/'Glad-base'!BE$81*BE$84</f>
        <v>26.8328939864353</v>
      </c>
      <c r="BF80" s="66">
        <f>'Glad-base'!BF79/'Glad-base'!BF$81*BF$84</f>
        <v>0.557721651049869</v>
      </c>
      <c r="BG80" s="66">
        <f>'Glad-base'!BG79/'Glad-base'!BG$81*BG$84</f>
        <v>10.6165505229056</v>
      </c>
      <c r="BH80" s="66">
        <f>'Glad-base'!BH79/'Glad-base'!BH$81*BH$84</f>
        <v>1.72016565290649</v>
      </c>
      <c r="BI80" s="66">
        <f>'Glad-base'!BI79/'Glad-base'!BI$81*BI$84</f>
        <v>4.73708770444193</v>
      </c>
      <c r="BJ80" s="66">
        <f>'Glad-base'!BJ79/'Glad-base'!BJ$81*BJ$84</f>
        <v>0.149392117727452</v>
      </c>
      <c r="BK80" s="66">
        <f>'Glad-base'!BK79/'Glad-base'!BK$81*BK$84</f>
        <v>5.10980680835119</v>
      </c>
      <c r="BL80" s="66">
        <f>'Glad-base'!BL79/'Glad-base'!BL$81*BL$84</f>
        <v>34.3725395068737</v>
      </c>
      <c r="BM80" s="66">
        <f>'Glad-base'!BM79/'Glad-base'!BM$81*BM$84</f>
        <v>4.34933569969842</v>
      </c>
      <c r="BN80" s="66">
        <f>'Glad-base'!BN79/'Glad-base'!BN$81*BN$84</f>
        <v>0.481407634948796</v>
      </c>
      <c r="BO80" s="66">
        <f>'Glad-base'!BO79/'Glad-base'!BO$81*BO$84</f>
        <v>47.2626461221517</v>
      </c>
      <c r="BP80" s="66">
        <f>'Glad-base'!BP79/'Glad-base'!BP$81*BP$84</f>
        <v>14.8326972016536</v>
      </c>
      <c r="BQ80" s="66">
        <f>'Glad-base'!BQ79/'Glad-base'!BQ$81*BQ$84</f>
        <v>0.303917197464673</v>
      </c>
      <c r="BR80" s="66">
        <f>'Glad-base'!BR79/'Glad-base'!BR$81*BR$84</f>
        <v>3.9637798356522</v>
      </c>
      <c r="BS80" s="66">
        <f>'Glad-base'!BS79/'Glad-base'!BS$81*BS$84</f>
        <v>0.357689069804362</v>
      </c>
      <c r="BT80" s="66">
        <f>'Glad-base'!BT79/'Glad-base'!BT$81*BT$84</f>
        <v>40.038392512417</v>
      </c>
      <c r="BU80" s="66">
        <f>'Glad-base'!BU79/'Glad-base'!BU$81*BU$84</f>
        <v>5.47288258643303</v>
      </c>
      <c r="BV80" s="4">
        <f>SUM(D80:BU80)</f>
        <v>1312.414563138660</v>
      </c>
      <c r="BW80" s="66">
        <f>'Glad-base'!BW79*'Households'!$B$3/'Households'!$B$7</f>
        <v>350.446408542853</v>
      </c>
      <c r="BX80" s="66">
        <f>'Glad-base'!BX79*'Households'!$B$3/'Households'!$B$7</f>
        <v>16.4174875541092</v>
      </c>
      <c r="BY80" s="66">
        <f>'Glad-base'!BY79*'Households'!$B$3/'Households'!$B$7</f>
        <v>143.115889336777</v>
      </c>
      <c r="BZ80" s="66">
        <f>'Glad-base'!BZ79*'Households'!$B$3/'Households'!$B$7</f>
        <v>10.9935417594439</v>
      </c>
      <c r="CA80" s="66">
        <f>'Glad-base'!CA79*'Households'!$B$3/'Households'!$B$7</f>
        <v>32.0572196438311</v>
      </c>
      <c r="CB80" s="4">
        <f>'Glad-base'!CB79/'Glad-base'!CB$81*CB$83</f>
        <v>-427.400258188774</v>
      </c>
      <c r="CC80" s="67">
        <f>'Glad-base'!CC79/'Glad-base'!CC$81*CC$83</f>
        <v>229.089050633808</v>
      </c>
      <c r="CD80" s="4">
        <f>SUM(BW80:CC80)</f>
        <v>354.719339282048</v>
      </c>
      <c r="CE80" s="4">
        <f>SUM(CD80,BV80)</f>
        <v>1667.133902420710</v>
      </c>
      <c r="CF80" s="4"/>
      <c r="CG80" s="4"/>
    </row>
    <row r="81" ht="19" customHeight="1">
      <c r="A81" t="s" s="58">
        <v>1</v>
      </c>
      <c r="B81" s="59">
        <v>76</v>
      </c>
      <c r="C81" t="s" s="76">
        <v>86</v>
      </c>
      <c r="D81" s="77">
        <f>'Glad-base'!D80/'Glad-base'!D$81*D$84</f>
        <v>78.98022314371541</v>
      </c>
      <c r="E81" s="66">
        <f>'Glad-base'!E80/'Glad-base'!E$81*E$84</f>
        <v>4.20784948565597</v>
      </c>
      <c r="F81" s="66">
        <f>'Glad-base'!F80/'Glad-base'!F$81*F$84</f>
        <v>5.02372469749589</v>
      </c>
      <c r="G81" s="66">
        <f>'Glad-base'!G80/'Glad-base'!G$81*G$84</f>
        <v>4.32195610080051</v>
      </c>
      <c r="H81" s="66">
        <f>'Glad-base'!H80/'Glad-base'!H$81*H$84</f>
        <v>2.86780904796454</v>
      </c>
      <c r="I81" s="66">
        <f>'Glad-base'!I80/'Glad-base'!I$81*I$84</f>
        <v>82.7351158842867</v>
      </c>
      <c r="J81" s="66">
        <f>'Glad-base'!J80/'Glad-base'!J$81*J$84</f>
        <v>1396.934520406750</v>
      </c>
      <c r="K81" s="9">
        <f>'Glad-base'!K80/'Glad-base'!K$81*K$84</f>
        <v>61.5070946225415</v>
      </c>
      <c r="L81" s="66">
        <f>'Glad-base'!L80/'Glad-base'!L$81*L$84</f>
        <v>30.8550501159903</v>
      </c>
      <c r="M81" s="66">
        <f>'Glad-base'!M80/'Glad-base'!M$81*M$84</f>
        <v>27.6612040830774</v>
      </c>
      <c r="N81" s="66">
        <f>'Glad-base'!N80/'Glad-base'!N$81*N$84</f>
        <v>11.8120367402438</v>
      </c>
      <c r="O81" s="66">
        <f>'Glad-base'!O80/'Glad-base'!O$81*O$84</f>
        <v>4.93997718934136</v>
      </c>
      <c r="P81" s="66">
        <f>'Glad-base'!P80/'Glad-base'!P$81*P$84</f>
        <v>1.99564985542661</v>
      </c>
      <c r="Q81" s="66">
        <f>'Glad-base'!Q80/'Glad-base'!Q$81*Q$84</f>
        <v>2.57424440338416</v>
      </c>
      <c r="R81" s="66">
        <f>'Glad-base'!R80/'Glad-base'!R$81*R$84</f>
        <v>0.458644752167522</v>
      </c>
      <c r="S81" s="66">
        <f>'Glad-base'!S80/'Glad-base'!S$81*S$84</f>
        <v>1.23470210987575</v>
      </c>
      <c r="T81" s="66">
        <f>'Glad-base'!T80/'Glad-base'!T$81*T$84</f>
        <v>33.6879842735156</v>
      </c>
      <c r="U81" s="66">
        <f>'Glad-base'!U80/'Glad-base'!U$81*U$84</f>
        <v>155.633441163664</v>
      </c>
      <c r="V81" s="66">
        <f>'Glad-base'!V80/'Glad-base'!V$81*V$84</f>
        <v>4.1918004765314</v>
      </c>
      <c r="W81" s="66">
        <f>'Glad-base'!W80/'Glad-base'!W$81*W$84</f>
        <v>98.9122047173674</v>
      </c>
      <c r="X81" s="10">
        <f>'Glad-base'!X80/'Glad-base'!X$81*X$84</f>
        <v>277.268367102336</v>
      </c>
      <c r="Y81" s="66">
        <f>'Glad-base'!Y80/'Glad-base'!Y$81*Y$84</f>
        <v>86.21102244113391</v>
      </c>
      <c r="Z81" s="66">
        <f>'Glad-base'!Z80/'Glad-base'!Z$81*Z$84</f>
        <v>12.9120493276459</v>
      </c>
      <c r="AA81" s="66">
        <f>'Glad-base'!AA80/'Glad-base'!AA$81*AA$84</f>
        <v>30.7237567240901</v>
      </c>
      <c r="AB81" s="66">
        <f>'Glad-base'!AB80/'Glad-base'!AB$81*AB$84</f>
        <v>1.40558870886356</v>
      </c>
      <c r="AC81" s="66">
        <f>'Glad-base'!AC80/'Glad-base'!AC$81*AC$84</f>
        <v>348.555665534811</v>
      </c>
      <c r="AD81" s="66">
        <f>'Glad-base'!AD80/'Glad-base'!AD$81*AD$84</f>
        <v>1.12080515993645</v>
      </c>
      <c r="AE81" s="66">
        <f>'Glad-base'!AE80/'Glad-base'!AE$81*AE$84</f>
        <v>41.6083877228329</v>
      </c>
      <c r="AF81" s="66">
        <f>'Glad-base'!AF80/'Glad-base'!AF$81*AF$84</f>
        <v>34.5024882017177</v>
      </c>
      <c r="AG81" s="66">
        <f>'Glad-base'!AG80/'Glad-base'!AG$81*AG$84</f>
        <v>31.9253887253991</v>
      </c>
      <c r="AH81" s="66">
        <f>'Glad-base'!AH80/'Glad-base'!AH$81*AH$84</f>
        <v>403.328240252716</v>
      </c>
      <c r="AI81" s="66">
        <f>'Glad-base'!AI80/'Glad-base'!AI$81*AI$84</f>
        <v>284.171418058318</v>
      </c>
      <c r="AJ81" s="66">
        <f>'Glad-base'!AJ80/'Glad-base'!AJ$81*AJ$84</f>
        <v>175.342450028004</v>
      </c>
      <c r="AK81" s="66">
        <f>'Glad-base'!AK80/'Glad-base'!AK$81*AK$84</f>
        <v>337.014835025052</v>
      </c>
      <c r="AL81" s="66">
        <f>'Glad-base'!AL80/'Glad-base'!AL$81*AL$84</f>
        <v>43.8755058132741</v>
      </c>
      <c r="AM81" s="66">
        <f>'Glad-base'!AM80/'Glad-base'!AM$81*AM$84</f>
        <v>144.975391079363</v>
      </c>
      <c r="AN81" s="66">
        <f>'Glad-base'!AN80/'Glad-base'!AN$81*AN$84</f>
        <v>132.077129724027</v>
      </c>
      <c r="AO81" s="66">
        <f>'Glad-base'!AO80/'Glad-base'!AO$81*AO$84</f>
        <v>162.969891996018</v>
      </c>
      <c r="AP81" s="66">
        <f>'Glad-base'!AP80/'Glad-base'!AP$81*AP$84</f>
        <v>82.2611859619071</v>
      </c>
      <c r="AQ81" s="66">
        <f>'Glad-base'!AQ80/'Glad-base'!AQ$81*AQ$84</f>
        <v>8.17634814181916</v>
      </c>
      <c r="AR81" s="66">
        <f>'Glad-base'!AR80/'Glad-base'!AR$81*AR$84</f>
        <v>11.2798277255089</v>
      </c>
      <c r="AS81" s="66">
        <f>'Glad-base'!AS80/'Glad-base'!AS$81*AS$84</f>
        <v>378.715656185089</v>
      </c>
      <c r="AT81" s="66">
        <f>'Glad-base'!AT80/'Glad-base'!AT$81*AT$84</f>
        <v>4.94791155735777</v>
      </c>
      <c r="AU81" s="66">
        <f>'Glad-base'!AU80/'Glad-base'!AU$81*AU$84</f>
        <v>2.76477438828682</v>
      </c>
      <c r="AV81" s="66">
        <f>'Glad-base'!AV80/'Glad-base'!AV$81*AV$84</f>
        <v>2.50120479692517</v>
      </c>
      <c r="AW81" s="66">
        <f>'Glad-base'!AW80/'Glad-base'!AW$81*AW$84</f>
        <v>0.787672536925342</v>
      </c>
      <c r="AX81" s="66">
        <f>'Glad-base'!AX80/'Glad-base'!AX$81*AX$84</f>
        <v>9.382312148781599</v>
      </c>
      <c r="AY81" s="66">
        <f>'Glad-base'!AY80/'Glad-base'!AY$81*AY$84</f>
        <v>2.93036319305074</v>
      </c>
      <c r="AZ81" s="66">
        <f>'Glad-base'!AZ80/'Glad-base'!AZ$81*AZ$84</f>
        <v>94.7429488534241</v>
      </c>
      <c r="BA81" s="66">
        <f>'Glad-base'!BA80/'Glad-base'!BA$81*BA$84</f>
        <v>5.93062839628394</v>
      </c>
      <c r="BB81" s="66">
        <f>'Glad-base'!BB80/'Glad-base'!BB$81*BB$84</f>
        <v>25.0590326679308</v>
      </c>
      <c r="BC81" s="66">
        <f>'Glad-base'!BC80/'Glad-base'!BC$81*BC$84</f>
        <v>55.0666879091611</v>
      </c>
      <c r="BD81" s="66">
        <f>'Glad-base'!BD80/'Glad-base'!BD$81*BD$84</f>
        <v>391.717869853214</v>
      </c>
      <c r="BE81" s="66">
        <f>'Glad-base'!BE80/'Glad-base'!BE$81*BE$84</f>
        <v>535.445336786568</v>
      </c>
      <c r="BF81" s="66">
        <f>'Glad-base'!BF80/'Glad-base'!BF$81*BF$84</f>
        <v>5.93821726280292</v>
      </c>
      <c r="BG81" s="66">
        <f>'Glad-base'!BG80/'Glad-base'!BG$81*BG$84</f>
        <v>275.385600155325</v>
      </c>
      <c r="BH81" s="66">
        <f>'Glad-base'!BH80/'Glad-base'!BH$81*BH$84</f>
        <v>33.4720059008236</v>
      </c>
      <c r="BI81" s="66">
        <f>'Glad-base'!BI80/'Glad-base'!BI$81*BI$84</f>
        <v>175.378387519843</v>
      </c>
      <c r="BJ81" s="66">
        <f>'Glad-base'!BJ80/'Glad-base'!BJ$81*BJ$84</f>
        <v>1.48658236032286</v>
      </c>
      <c r="BK81" s="66">
        <f>'Glad-base'!BK80/'Glad-base'!BK$81*BK$84</f>
        <v>134.122892063792</v>
      </c>
      <c r="BL81" s="66">
        <f>'Glad-base'!BL80/'Glad-base'!BL$81*BL$84</f>
        <v>661.2880748775769</v>
      </c>
      <c r="BM81" s="66">
        <f>'Glad-base'!BM80/'Glad-base'!BM$81*BM$84</f>
        <v>50.7892365825099</v>
      </c>
      <c r="BN81" s="66">
        <f>'Glad-base'!BN80/'Glad-base'!BN$81*BN$84</f>
        <v>5.98842776581562</v>
      </c>
      <c r="BO81" s="66">
        <f>'Glad-base'!BO80/'Glad-base'!BO$81*BO$84</f>
        <v>531.300245365733</v>
      </c>
      <c r="BP81" s="66">
        <f>'Glad-base'!BP80/'Glad-base'!BP$81*BP$84</f>
        <v>303.769803623974</v>
      </c>
      <c r="BQ81" s="66">
        <f>'Glad-base'!BQ80/'Glad-base'!BQ$81*BQ$84</f>
        <v>2.50486593600979</v>
      </c>
      <c r="BR81" s="66">
        <f>'Glad-base'!BR80/'Glad-base'!BR$81*BR$84</f>
        <v>7.72421549761911</v>
      </c>
      <c r="BS81" s="66">
        <f>'Glad-base'!BS80/'Glad-base'!BS$81*BS$84</f>
        <v>1.2797544786824</v>
      </c>
      <c r="BT81" s="66">
        <f>'Glad-base'!BT80/'Glad-base'!BT$81*BT$84</f>
        <v>86.3341471709147</v>
      </c>
      <c r="BU81" s="66">
        <f>'Glad-base'!BU80/'Glad-base'!BU$81*BU$84</f>
        <v>67.4943973473229</v>
      </c>
      <c r="BV81" s="4">
        <f>SUM(D81:BU81)</f>
        <v>8516.490229906640</v>
      </c>
      <c r="BW81" s="66">
        <f>'Glad-base'!BW80*'Households'!$B$3/'Households'!$B$7</f>
        <v>0</v>
      </c>
      <c r="BX81" s="66">
        <f>'Glad-base'!BX80*'Households'!$B$3/'Households'!$B$7</f>
        <v>0</v>
      </c>
      <c r="BY81" s="66">
        <f>'Glad-base'!BY80*'Households'!$B$3/'Households'!$B$7</f>
        <v>0</v>
      </c>
      <c r="BZ81" s="66">
        <f>'Glad-base'!BZ80*'Households'!$B$3/'Households'!$B$7</f>
        <v>0</v>
      </c>
      <c r="CA81" s="66">
        <f>'Glad-base'!CA80*'Households'!$B$3/'Households'!$B$7</f>
        <v>0</v>
      </c>
      <c r="CB81" s="4">
        <v>0</v>
      </c>
      <c r="CC81" s="4">
        <v>0</v>
      </c>
      <c r="CD81" s="4">
        <f>SUM(BW81:CC81)</f>
        <v>0</v>
      </c>
      <c r="CE81" s="4">
        <f>SUM(CD81,BV81)</f>
        <v>8516.490229906640</v>
      </c>
      <c r="CF81" s="4"/>
      <c r="CG81" s="4"/>
    </row>
    <row r="82" ht="19" customHeight="1">
      <c r="A82" s="59"/>
      <c r="B82" s="59"/>
      <c r="C82" s="89"/>
      <c r="D82" s="90"/>
      <c r="E82" s="4"/>
      <c r="F82" s="4"/>
      <c r="G82" s="4"/>
      <c r="H82" s="4"/>
      <c r="I82" s="4"/>
      <c r="J82" s="4"/>
      <c r="K82" s="9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10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</row>
    <row r="83" ht="19" customHeight="1">
      <c r="A83" s="59"/>
      <c r="B83" s="59"/>
      <c r="C83" t="s" s="76">
        <v>255</v>
      </c>
      <c r="D83" s="91">
        <f>D77+SUM(D5:D74)</f>
        <v>91.2842284793406</v>
      </c>
      <c r="E83" s="4">
        <f>E77+SUM(E5:E74)</f>
        <v>3.36194399817506</v>
      </c>
      <c r="F83" s="4">
        <f>F77+SUM(F5:F74)</f>
        <v>5.43125383645718</v>
      </c>
      <c r="G83" s="4">
        <f>G77+SUM(G5:G74)</f>
        <v>4.16459152126394</v>
      </c>
      <c r="H83" s="4">
        <f>H77+SUM(H5:H74)</f>
        <v>3.13757542365648</v>
      </c>
      <c r="I83" s="4">
        <f>I77+SUM(I5:I74)</f>
        <v>74.2567357357515</v>
      </c>
      <c r="J83" s="4">
        <f>J77+SUM(J5:J74)</f>
        <v>1366.724317546990</v>
      </c>
      <c r="K83" s="9">
        <f>K77+SUM(K5:K74)</f>
        <v>49.4609555222402</v>
      </c>
      <c r="L83" s="4">
        <f>L77+SUM(L5:L74)</f>
        <v>19.8035352318902</v>
      </c>
      <c r="M83" s="4">
        <f>M77+SUM(M5:M74)</f>
        <v>12.8774527273023</v>
      </c>
      <c r="N83" s="4">
        <f>N77+SUM(N5:N74)</f>
        <v>17.0967671831598</v>
      </c>
      <c r="O83" s="4">
        <f>O77+SUM(O5:O74)</f>
        <v>5.66028987083484</v>
      </c>
      <c r="P83" s="4">
        <f>P77+SUM(P5:P74)</f>
        <v>1.59563896792954</v>
      </c>
      <c r="Q83" s="4">
        <f>Q77+SUM(Q5:Q74)</f>
        <v>2.49790744329305</v>
      </c>
      <c r="R83" s="4">
        <f>R77+SUM(R5:R74)</f>
        <v>0.430954595537598</v>
      </c>
      <c r="S83" s="4">
        <f>S77+SUM(S5:S74)</f>
        <v>0.7027703727565759</v>
      </c>
      <c r="T83" s="4">
        <f>T77+SUM(T5:T74)</f>
        <v>33.8925620780268</v>
      </c>
      <c r="U83" s="4">
        <f>U77+SUM(U5:U74)</f>
        <v>117.449277062281</v>
      </c>
      <c r="V83" s="4">
        <f>V77+SUM(V5:V74)</f>
        <v>2.78463295691741</v>
      </c>
      <c r="W83" s="4">
        <f>W77+SUM(W5:W74)</f>
        <v>57.6441547993574</v>
      </c>
      <c r="X83" s="10">
        <f>X77+SUM(X5:X74)</f>
        <v>99.3519507913344</v>
      </c>
      <c r="Y83" s="4">
        <f>Y77+SUM(Y5:Y74)</f>
        <v>38.0564159200252</v>
      </c>
      <c r="Z83" s="4">
        <f>Z77+SUM(Z5:Z74)</f>
        <v>6.3079333906834</v>
      </c>
      <c r="AA83" s="4">
        <f>AA77+SUM(AA5:AA74)</f>
        <v>14.7610026503528</v>
      </c>
      <c r="AB83" s="4">
        <f>AB77+SUM(AB5:AB74)</f>
        <v>0.984116550545566</v>
      </c>
      <c r="AC83" s="4">
        <f>AC77+SUM(AC5:AC74)</f>
        <v>251.136625500542</v>
      </c>
      <c r="AD83" s="4">
        <f>AD77+SUM(AD5:AD74)</f>
        <v>1.14529332195834</v>
      </c>
      <c r="AE83" s="4">
        <f>AE77+SUM(AE5:AE74)</f>
        <v>36.9157543027715</v>
      </c>
      <c r="AF83" s="4">
        <f>AF77+SUM(AF5:AF74)</f>
        <v>31.5371584880378</v>
      </c>
      <c r="AG83" s="4">
        <f>AG77+SUM(AG5:AG74)</f>
        <v>40.2549767894624</v>
      </c>
      <c r="AH83" s="4">
        <f>AH77+SUM(AH5:AH74)</f>
        <v>264.924840092148</v>
      </c>
      <c r="AI83" s="4">
        <f>AI77+SUM(AI5:AI74)</f>
        <v>209.632466123668</v>
      </c>
      <c r="AJ83" s="4">
        <f>AJ77+SUM(AJ5:AJ74)</f>
        <v>95.9115548442694</v>
      </c>
      <c r="AK83" s="4">
        <f>AK77+SUM(AK5:AK74)</f>
        <v>161.802242131954</v>
      </c>
      <c r="AL83" s="4">
        <f>AL77+SUM(AL5:AL74)</f>
        <v>31.4666168227515</v>
      </c>
      <c r="AM83" s="4">
        <f>AM77+SUM(AM5:AM74)</f>
        <v>93.7329974607959</v>
      </c>
      <c r="AN83" s="4">
        <f>AN77+SUM(AN5:AN74)</f>
        <v>65.1580866594242</v>
      </c>
      <c r="AO83" s="4">
        <f>AO77+SUM(AO5:AO74)</f>
        <v>73.766685640242</v>
      </c>
      <c r="AP83" s="4">
        <f>AP77+SUM(AP5:AP74)</f>
        <v>68.0660772718129</v>
      </c>
      <c r="AQ83" s="4">
        <f>AQ77+SUM(AQ5:AQ74)</f>
        <v>5.59634415102167</v>
      </c>
      <c r="AR83" s="4">
        <f>AR77+SUM(AR5:AR74)</f>
        <v>7.17251406873873</v>
      </c>
      <c r="AS83" s="4">
        <f>AS77+SUM(AS5:AS74)</f>
        <v>314.934439248202</v>
      </c>
      <c r="AT83" s="4">
        <f>AT77+SUM(AT5:AT74)</f>
        <v>3.55051278976518</v>
      </c>
      <c r="AU83" s="4">
        <f>AU77+SUM(AU5:AU74)</f>
        <v>3.09714556399781</v>
      </c>
      <c r="AV83" s="4">
        <f>AV77+SUM(AV5:AV74)</f>
        <v>2.59363890856923</v>
      </c>
      <c r="AW83" s="4">
        <f>AW77+SUM(AW5:AW74)</f>
        <v>0.915066884466268</v>
      </c>
      <c r="AX83" s="4">
        <f>AX77+SUM(AX5:AX74)</f>
        <v>11.8164360068703</v>
      </c>
      <c r="AY83" s="4">
        <f>AY77+SUM(AY5:AY74)</f>
        <v>1.7968281484468</v>
      </c>
      <c r="AZ83" s="4">
        <f>AZ77+SUM(AZ5:AZ74)</f>
        <v>85.05176357811069</v>
      </c>
      <c r="BA83" s="4">
        <f>BA77+SUM(BA5:BA74)</f>
        <v>10.3076598454572</v>
      </c>
      <c r="BB83" s="4">
        <f>BB77+SUM(BB5:BB74)</f>
        <v>16.6341127018815</v>
      </c>
      <c r="BC83" s="4">
        <f>BC77+SUM(BC5:BC74)</f>
        <v>44.0839507545375</v>
      </c>
      <c r="BD83" s="4">
        <f>BD77+SUM(BD5:BD74)</f>
        <v>393.385207880343</v>
      </c>
      <c r="BE83" s="4">
        <f>BE77+SUM(BE5:BE74)</f>
        <v>235.631209116424</v>
      </c>
      <c r="BF83" s="4">
        <f>BF77+SUM(BF5:BF74)</f>
        <v>2.72774940088788</v>
      </c>
      <c r="BG83" s="4">
        <f>BG77+SUM(BG5:BG74)</f>
        <v>62.6573694864943</v>
      </c>
      <c r="BH83" s="4">
        <f>BH77+SUM(BH5:BH74)</f>
        <v>19.2881905159206</v>
      </c>
      <c r="BI83" s="4">
        <f>BI77+SUM(BI5:BI74)</f>
        <v>58.1650328909402</v>
      </c>
      <c r="BJ83" s="4">
        <f>BJ77+SUM(BJ5:BJ74)</f>
        <v>0.649939499857776</v>
      </c>
      <c r="BK83" s="4">
        <f>BK77+SUM(BK5:BK74)</f>
        <v>36.4228560360264</v>
      </c>
      <c r="BL83" s="4">
        <f>BL77+SUM(BL5:BL74)</f>
        <v>133.671931309374</v>
      </c>
      <c r="BM83" s="4">
        <f>BM77+SUM(BM5:BM74)</f>
        <v>13.2925493524421</v>
      </c>
      <c r="BN83" s="4">
        <f>BN77+SUM(BN5:BN74)</f>
        <v>3.88237851099035</v>
      </c>
      <c r="BO83" s="4">
        <f>BO77+SUM(BO5:BO74)</f>
        <v>168.850562861047</v>
      </c>
      <c r="BP83" s="4">
        <f>BP77+SUM(BP5:BP74)</f>
        <v>45.8430625638971</v>
      </c>
      <c r="BQ83" s="4">
        <f>BQ77+SUM(BQ5:BQ74)</f>
        <v>2.61885206099182</v>
      </c>
      <c r="BR83" s="4">
        <f>BR77+SUM(BR5:BR74)</f>
        <v>5.20948202524392</v>
      </c>
      <c r="BS83" s="4">
        <f>BS77+SUM(BS5:BS74)</f>
        <v>1.18733524097023</v>
      </c>
      <c r="BT83" s="4">
        <f>BT77+SUM(BT5:BT74)</f>
        <v>43.9672770948796</v>
      </c>
      <c r="BU83" s="4">
        <f>BU77+SUM(BU5:BU74)</f>
        <v>24.8254756520883</v>
      </c>
      <c r="BV83" s="67">
        <f>BV77+SUM(BV5:BV74)</f>
        <v>5214.997214254820</v>
      </c>
      <c r="BW83" s="4">
        <f>BW77+SUM(BW5:BW74)</f>
        <v>2431.473207671680</v>
      </c>
      <c r="BX83" s="4">
        <f>BX77+SUM(BX5:BX74)</f>
        <v>963.053768590072</v>
      </c>
      <c r="BY83" s="4">
        <f>BY77+SUM(BY5:BY74)</f>
        <v>413.124659543093</v>
      </c>
      <c r="BZ83" s="4">
        <f>BZ77+SUM(BZ5:BZ74)</f>
        <v>64.2397105788877</v>
      </c>
      <c r="CA83" s="4">
        <f>CA77+SUM(CA5:CA74)</f>
        <v>147.133647407456</v>
      </c>
      <c r="CB83" s="4">
        <f>CB77+SUM(CB5:CB74)</f>
        <v>-395.922560851883</v>
      </c>
      <c r="CC83" s="67">
        <f>CC77+SUM(CC5:CC74)</f>
        <v>7194.418683</v>
      </c>
      <c r="CD83" s="4">
        <f>SUM(BW83:CC83)</f>
        <v>10817.5211159393</v>
      </c>
      <c r="CE83" s="67">
        <f>CE77+SUM(CE5:CE74)</f>
        <v>16032.5183301941</v>
      </c>
      <c r="CF83" s="4"/>
      <c r="CG83" s="4"/>
    </row>
    <row r="84" ht="19" customHeight="1">
      <c r="A84" s="59"/>
      <c r="B84" s="59"/>
      <c r="C84" t="s" s="76">
        <v>256</v>
      </c>
      <c r="D84" s="92">
        <v>140.1</v>
      </c>
      <c r="E84" s="93">
        <v>6.7</v>
      </c>
      <c r="F84" s="93">
        <v>7.1</v>
      </c>
      <c r="G84" s="93">
        <v>6.2</v>
      </c>
      <c r="H84" s="93">
        <v>6.8</v>
      </c>
      <c r="I84" s="93">
        <v>108.8</v>
      </c>
      <c r="J84" s="93">
        <v>1979.6</v>
      </c>
      <c r="K84" s="143">
        <v>139.8</v>
      </c>
      <c r="L84" s="93">
        <v>42.4</v>
      </c>
      <c r="M84" s="93">
        <v>33.9</v>
      </c>
      <c r="N84" s="93">
        <v>37.2</v>
      </c>
      <c r="O84" s="93">
        <v>12</v>
      </c>
      <c r="P84" s="93">
        <v>3</v>
      </c>
      <c r="Q84" s="93">
        <v>5.9</v>
      </c>
      <c r="R84" s="93">
        <v>1.1</v>
      </c>
      <c r="S84" s="93">
        <v>1.5</v>
      </c>
      <c r="T84" s="93">
        <v>64.90000000000001</v>
      </c>
      <c r="U84" s="93">
        <v>299.3</v>
      </c>
      <c r="V84" s="93">
        <v>7.1</v>
      </c>
      <c r="W84" s="93">
        <v>206.3</v>
      </c>
      <c r="X84" s="95">
        <v>2430.4</v>
      </c>
      <c r="Y84" s="93">
        <v>132.5</v>
      </c>
      <c r="Z84" s="93">
        <v>22.3</v>
      </c>
      <c r="AA84" s="93">
        <v>34.2</v>
      </c>
      <c r="AB84" s="93">
        <v>1.9</v>
      </c>
      <c r="AC84" s="93">
        <v>807.8</v>
      </c>
      <c r="AD84" s="93">
        <v>2.7</v>
      </c>
      <c r="AE84" s="93">
        <v>53.7</v>
      </c>
      <c r="AF84" s="93">
        <v>88.8</v>
      </c>
      <c r="AG84" s="93">
        <v>130</v>
      </c>
      <c r="AH84" s="93">
        <v>681.5</v>
      </c>
      <c r="AI84" s="93">
        <v>594</v>
      </c>
      <c r="AJ84" s="93">
        <v>206.8</v>
      </c>
      <c r="AK84" s="93">
        <v>307.4</v>
      </c>
      <c r="AL84" s="93">
        <v>54.8</v>
      </c>
      <c r="AM84" s="93">
        <v>171.5</v>
      </c>
      <c r="AN84" s="93">
        <v>178.4</v>
      </c>
      <c r="AO84" s="93">
        <v>217.4</v>
      </c>
      <c r="AP84" s="93">
        <v>132.4</v>
      </c>
      <c r="AQ84" s="93">
        <v>14.8</v>
      </c>
      <c r="AR84" s="93">
        <v>18.8</v>
      </c>
      <c r="AS84" s="93">
        <v>570.2</v>
      </c>
      <c r="AT84" s="93">
        <v>5</v>
      </c>
      <c r="AU84" s="93">
        <v>5.2</v>
      </c>
      <c r="AV84" s="93">
        <v>3.6</v>
      </c>
      <c r="AW84" s="93">
        <v>1.3</v>
      </c>
      <c r="AX84" s="93">
        <v>19.9</v>
      </c>
      <c r="AY84" s="93">
        <v>2.5</v>
      </c>
      <c r="AZ84" s="93">
        <v>95</v>
      </c>
      <c r="BA84" s="93">
        <v>16.7</v>
      </c>
      <c r="BB84" s="93">
        <v>31.4</v>
      </c>
      <c r="BC84" s="93">
        <v>118</v>
      </c>
      <c r="BD84" s="93">
        <v>495.3</v>
      </c>
      <c r="BE84" s="93">
        <v>621.5</v>
      </c>
      <c r="BF84" s="93">
        <v>5.9</v>
      </c>
      <c r="BG84" s="93">
        <v>175</v>
      </c>
      <c r="BH84" s="93">
        <v>43.9</v>
      </c>
      <c r="BI84" s="93">
        <v>126</v>
      </c>
      <c r="BJ84" s="93">
        <v>1.4</v>
      </c>
      <c r="BK84" s="93">
        <v>77.2</v>
      </c>
      <c r="BL84" s="93">
        <v>255.2</v>
      </c>
      <c r="BM84" s="93">
        <v>28.9</v>
      </c>
      <c r="BN84" s="93">
        <v>6.7</v>
      </c>
      <c r="BO84" s="93">
        <v>347.4</v>
      </c>
      <c r="BP84" s="93">
        <v>96.3</v>
      </c>
      <c r="BQ84" s="93">
        <v>4.1</v>
      </c>
      <c r="BR84" s="93">
        <v>12.6</v>
      </c>
      <c r="BS84" s="93">
        <v>2.5</v>
      </c>
      <c r="BT84" s="93">
        <v>107.7</v>
      </c>
      <c r="BU84" s="93">
        <v>47.8</v>
      </c>
      <c r="BV84" s="4"/>
      <c r="BW84" s="4">
        <f>BW83/'Households'!B3</f>
        <v>0.0838757186405768</v>
      </c>
      <c r="BX84" s="4"/>
      <c r="BY84" s="4"/>
      <c r="BZ84" s="4"/>
      <c r="CA84" s="4"/>
      <c r="CB84" s="4"/>
      <c r="CC84" s="4"/>
      <c r="CD84" s="4"/>
      <c r="CE84" s="4"/>
      <c r="CF84" s="4"/>
      <c r="CG84" s="4"/>
    </row>
    <row r="85" ht="19" customHeight="1">
      <c r="A85" s="59"/>
      <c r="B85" s="59"/>
      <c r="C85" s="89"/>
      <c r="D85" s="90"/>
      <c r="E85" s="4"/>
      <c r="F85" s="4"/>
      <c r="G85" s="4"/>
      <c r="H85" s="4"/>
      <c r="I85" s="4"/>
      <c r="J85" s="4"/>
      <c r="K85" s="9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10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</row>
    <row r="86" ht="19" customHeight="1">
      <c r="A86" s="59"/>
      <c r="B86" s="59"/>
      <c r="C86" t="s" s="76">
        <v>88</v>
      </c>
      <c r="D86" s="91">
        <f>SUM(D81,D78,D5:D74)</f>
        <v>106.946622791555</v>
      </c>
      <c r="E86" s="4">
        <f>SUM(E81,E78,E5:E74)</f>
        <v>5.48056715744169</v>
      </c>
      <c r="F86" s="4">
        <f>SUM(F81,F78,F5:F74)</f>
        <v>7.49001673581553</v>
      </c>
      <c r="G86" s="4">
        <f>SUM(G81,G78,G5:G74)</f>
        <v>5.17096761946786</v>
      </c>
      <c r="H86" s="4">
        <f>SUM(H81,H78,H5:H74)</f>
        <v>4.52225070915806</v>
      </c>
      <c r="I86" s="4">
        <f>SUM(I81,I78,I5:I74)</f>
        <v>87.837824794876</v>
      </c>
      <c r="J86" s="4">
        <f>SUM(J81,J78,J5:J74)</f>
        <v>1613.334960297220</v>
      </c>
      <c r="K86" s="9">
        <f>SUM(K81,K78,K5:K74)</f>
        <v>80.1930754805213</v>
      </c>
      <c r="L86" s="4">
        <f>SUM(L81,L78,L5:L74)</f>
        <v>35.3757274964778</v>
      </c>
      <c r="M86" s="4">
        <f>SUM(M81,M78,M5:M74)</f>
        <v>30.0070186500741</v>
      </c>
      <c r="N86" s="4">
        <f>SUM(N81,N78,N5:N74)</f>
        <v>25.2419734642351</v>
      </c>
      <c r="O86" s="4">
        <f>SUM(O81,O78,O5:O74)</f>
        <v>8.43353664629883</v>
      </c>
      <c r="P86" s="4">
        <f>SUM(P81,P78,P5:P74)</f>
        <v>2.9259622971815</v>
      </c>
      <c r="Q86" s="4">
        <f>SUM(Q81,Q78,Q5:Q74)</f>
        <v>4.20215749387413</v>
      </c>
      <c r="R86" s="4">
        <f>SUM(R81,R78,R5:R74)</f>
        <v>0.733045605152252</v>
      </c>
      <c r="S86" s="4">
        <f>SUM(S81,S78,S5:S74)</f>
        <v>1.66771707281024</v>
      </c>
      <c r="T86" s="4">
        <f>SUM(T81,T78,T5:T74)</f>
        <v>39.3148992046547</v>
      </c>
      <c r="U86" s="4">
        <f>SUM(U81,U78,U5:U74)</f>
        <v>200.540350378792</v>
      </c>
      <c r="V86" s="4">
        <f>SUM(V81,V78,V5:V74)</f>
        <v>5.59880117002132</v>
      </c>
      <c r="W86" s="4">
        <f>SUM(W81,W78,W5:W74)</f>
        <v>120.685055502040</v>
      </c>
      <c r="X86" s="10">
        <f>SUM(X81,X78,X5:X74)</f>
        <v>295.288007036345</v>
      </c>
      <c r="Y86" s="4">
        <f>SUM(Y81,Y78,Y5:Y74)</f>
        <v>100.121866306491</v>
      </c>
      <c r="Z86" s="4">
        <f>SUM(Z81,Z78,Z5:Z74)</f>
        <v>17.0608457870123</v>
      </c>
      <c r="AA86" s="4">
        <f>SUM(AA81,AA78,AA5:AA74)</f>
        <v>34.9221470828039</v>
      </c>
      <c r="AB86" s="4">
        <f>SUM(AB81,AB78,AB5:AB74)</f>
        <v>1.90586211431322</v>
      </c>
      <c r="AC86" s="4">
        <f>SUM(AC81,AC78,AC5:AC74)</f>
        <v>375.934912992521</v>
      </c>
      <c r="AD86" s="4">
        <f>SUM(AD81,AD78,AD5:AD74)</f>
        <v>1.38175211322072</v>
      </c>
      <c r="AE86" s="4">
        <f>SUM(AE81,AE78,AE5:AE74)</f>
        <v>49.445225298711</v>
      </c>
      <c r="AF86" s="4">
        <f>SUM(AF81,AF78,AF5:AF74)</f>
        <v>55.1406719108334</v>
      </c>
      <c r="AG86" s="4">
        <f>SUM(AG81,AG78,AG5:AG74)</f>
        <v>56.1914161183091</v>
      </c>
      <c r="AH86" s="4">
        <f>SUM(AH81,AH78,AH5:AH74)</f>
        <v>481.435058129488</v>
      </c>
      <c r="AI86" s="4">
        <f>SUM(AI81,AI78,AI5:AI74)</f>
        <v>375.248232086929</v>
      </c>
      <c r="AJ86" s="4">
        <f>SUM(AJ81,AJ78,AJ5:AJ74)</f>
        <v>211.678080790210</v>
      </c>
      <c r="AK86" s="4">
        <f>SUM(AK81,AK78,AK5:AK74)</f>
        <v>396.363479677870</v>
      </c>
      <c r="AL86" s="4">
        <f>SUM(AL81,AL78,AL5:AL74)</f>
        <v>61.3246321502479</v>
      </c>
      <c r="AM86" s="4">
        <f>SUM(AM81,AM78,AM5:AM74)</f>
        <v>215.516572475389</v>
      </c>
      <c r="AN86" s="4">
        <f>SUM(AN81,AN78,AN5:AN74)</f>
        <v>159.693118848002</v>
      </c>
      <c r="AO86" s="4">
        <f>SUM(AO81,AO78,AO5:AO74)</f>
        <v>186.940996659352</v>
      </c>
      <c r="AP86" s="4">
        <f>SUM(AP81,AP78,AP5:AP74)</f>
        <v>98.49524463320201</v>
      </c>
      <c r="AQ86" s="4">
        <f>SUM(AQ81,AQ78,AQ5:AQ74)</f>
        <v>10.4063818654215</v>
      </c>
      <c r="AR86" s="4">
        <f>SUM(AR81,AR78,AR5:AR74)</f>
        <v>15.7945456856482</v>
      </c>
      <c r="AS86" s="4">
        <f>SUM(AS81,AS78,AS5:AS74)</f>
        <v>449.944378732540</v>
      </c>
      <c r="AT86" s="4">
        <f>SUM(AT81,AT78,AT5:AT74)</f>
        <v>6.31378982489525</v>
      </c>
      <c r="AU86" s="4">
        <f>SUM(AU81,AU78,AU5:AU74)</f>
        <v>5.07799653465926</v>
      </c>
      <c r="AV86" s="4">
        <f>SUM(AV81,AV78,AV5:AV74)</f>
        <v>3.61166346339493</v>
      </c>
      <c r="AW86" s="4">
        <f>SUM(AW81,AW78,AW5:AW74)</f>
        <v>1.20411464209579</v>
      </c>
      <c r="AX86" s="4">
        <f>SUM(AX81,AX78,AX5:AX74)</f>
        <v>15.2596825336573</v>
      </c>
      <c r="AY86" s="4">
        <f>SUM(AY81,AY78,AY5:AY74)</f>
        <v>3.19419884754899</v>
      </c>
      <c r="AZ86" s="4">
        <f>SUM(AZ81,AZ78,AZ5:AZ74)</f>
        <v>107.406462743450</v>
      </c>
      <c r="BA86" s="4">
        <f>SUM(BA81,BA78,BA5:BA74)</f>
        <v>14.2072961122467</v>
      </c>
      <c r="BB86" s="4">
        <f>SUM(BB81,BB78,BB5:BB74)</f>
        <v>31.5811666746287</v>
      </c>
      <c r="BC86" s="4">
        <f>SUM(BC81,BC78,BC5:BC74)</f>
        <v>81.6742040803928</v>
      </c>
      <c r="BD86" s="4">
        <f>SUM(BD81,BD78,BD5:BD74)</f>
        <v>462.663511554498</v>
      </c>
      <c r="BE86" s="4">
        <f>SUM(BE81,BE78,BE5:BE74)</f>
        <v>641.033518692658</v>
      </c>
      <c r="BF86" s="4">
        <f>SUM(BF81,BF78,BF5:BF74)</f>
        <v>7.21505042360451</v>
      </c>
      <c r="BG86" s="4">
        <f>SUM(BG81,BG78,BG5:BG74)</f>
        <v>315.460980196099</v>
      </c>
      <c r="BH86" s="4">
        <f>SUM(BH81,BH78,BH5:BH74)</f>
        <v>42.0445713356567</v>
      </c>
      <c r="BI86" s="4">
        <f>SUM(BI81,BI78,BI5:BI74)</f>
        <v>208.599824669833</v>
      </c>
      <c r="BJ86" s="4">
        <f>SUM(BJ81,BJ78,BJ5:BJ74)</f>
        <v>1.68794437890888</v>
      </c>
      <c r="BK86" s="4">
        <f>SUM(BK81,BK78,BK5:BK74)</f>
        <v>154.667457221992</v>
      </c>
      <c r="BL86" s="4">
        <f>SUM(BL81,BL78,BL5:BL74)</f>
        <v>733.954496591410</v>
      </c>
      <c r="BM86" s="4">
        <f>SUM(BM81,BM78,BM5:BM74)</f>
        <v>59.5528824262075</v>
      </c>
      <c r="BN86" s="4">
        <f>SUM(BN81,BN78,BN5:BN74)</f>
        <v>7.50902426774145</v>
      </c>
      <c r="BO86" s="4">
        <f>SUM(BO81,BO78,BO5:BO74)</f>
        <v>605.345654461671</v>
      </c>
      <c r="BP86" s="4">
        <f>SUM(BP81,BP78,BP5:BP74)</f>
        <v>329.439316212058</v>
      </c>
      <c r="BQ86" s="4">
        <f>SUM(BQ81,BQ78,BQ5:BQ74)</f>
        <v>3.45674624908675</v>
      </c>
      <c r="BR86" s="4">
        <f>SUM(BR81,BR78,BR5:BR74)</f>
        <v>11.2597766467908</v>
      </c>
      <c r="BS86" s="4">
        <f>SUM(BS81,BS78,BS5:BS74)</f>
        <v>1.92342538845943</v>
      </c>
      <c r="BT86" s="4">
        <f>SUM(BT81,BT78,BT5:BT74)</f>
        <v>103.623734277202</v>
      </c>
      <c r="BU86" s="4">
        <f>SUM(BU81,BU78,BU5:BU74)</f>
        <v>79.0785380450269</v>
      </c>
      <c r="BV86" s="67">
        <f>SUM(BV81,BV78,BV5:BV74)</f>
        <v>10073.9829875584</v>
      </c>
      <c r="BW86" s="4">
        <f>SUM(BW81,BW78,BW5:BW74)</f>
        <v>2638.364221096030</v>
      </c>
      <c r="BX86" s="4">
        <f>SUM(BX81,BX78,BX5:BX74)</f>
        <v>963.053768590072</v>
      </c>
      <c r="BY86" s="4">
        <f>SUM(BY81,BY78,BY5:BY74)</f>
        <v>510.064965541435</v>
      </c>
      <c r="BZ86" s="4">
        <f>SUM(BZ81,BZ78,BZ5:BZ74)</f>
        <v>64.99270209299689</v>
      </c>
      <c r="CA86" s="4">
        <f>SUM(CA81,CA78,CA5:CA74)</f>
        <v>150.176445400010</v>
      </c>
      <c r="CB86" s="4">
        <f>SUM(CB81,CB78,CB5:CB74)</f>
        <v>-381.073665492003</v>
      </c>
      <c r="CC86" s="67">
        <f>SUM(CC81,CC78,CC5:CC74)</f>
        <v>7200.846023501720</v>
      </c>
      <c r="CD86" s="4">
        <f>SUM(CD81,CD78,CD5:CD74)</f>
        <v>11146.4244607303</v>
      </c>
      <c r="CE86" s="67">
        <f>SUM(CE81,CE78,CE5:CE74)</f>
        <v>21220.4074482887</v>
      </c>
      <c r="CF86" s="67">
        <f>SUM(CF81,CF78,CF5:CF74)</f>
        <v>0.430803790291944</v>
      </c>
      <c r="CG86" s="67">
        <f>SUM(CG81,CG78,CG5:CG74)</f>
        <v>45.2600755505556</v>
      </c>
    </row>
    <row r="87" ht="19" customHeight="1">
      <c r="A87" s="59"/>
      <c r="B87" s="59"/>
      <c r="C87" s="89"/>
      <c r="D87" s="90"/>
      <c r="E87" s="4"/>
      <c r="F87" s="4"/>
      <c r="G87" s="4"/>
      <c r="H87" s="4"/>
      <c r="I87" s="4"/>
      <c r="J87" s="4"/>
      <c r="K87" s="9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10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</row>
  </sheetData>
  <mergeCells count="1">
    <mergeCell ref="A1:C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11" customWidth="1"/>
    <col min="6" max="16384" width="16.3516" style="211" customWidth="1"/>
  </cols>
  <sheetData>
    <row r="1" ht="27.65" customHeight="1">
      <c r="A1" t="s" s="2">
        <v>242</v>
      </c>
      <c r="B1" s="2"/>
      <c r="C1" s="2"/>
      <c r="D1" s="2"/>
      <c r="E1" s="2"/>
    </row>
    <row r="2" ht="20.25" customHeight="1">
      <c r="A2" s="103"/>
      <c r="B2" s="103"/>
      <c r="C2" s="103"/>
      <c r="D2" s="103"/>
      <c r="E2" s="103"/>
    </row>
    <row r="3" ht="20.25" customHeight="1">
      <c r="A3" t="s" s="212">
        <v>283</v>
      </c>
      <c r="B3" s="213">
        <v>28989</v>
      </c>
      <c r="C3" s="203"/>
      <c r="D3" s="203"/>
      <c r="E3" s="203"/>
    </row>
    <row r="4" ht="22.35" customHeight="1">
      <c r="A4" t="s" s="199">
        <v>284</v>
      </c>
      <c r="B4" s="214">
        <v>1656837</v>
      </c>
      <c r="C4" s="124"/>
      <c r="D4" s="124"/>
      <c r="E4" s="124"/>
    </row>
    <row r="5" ht="20.05" customHeight="1">
      <c r="A5" t="s" s="199">
        <v>285</v>
      </c>
      <c r="B5" s="215">
        <f>B3/B4</f>
        <v>0.0174965913967397</v>
      </c>
      <c r="C5" s="124"/>
      <c r="D5" s="124"/>
      <c r="E5" s="124"/>
    </row>
    <row r="6" ht="20.05" customHeight="1">
      <c r="A6" s="125"/>
      <c r="B6" s="204"/>
      <c r="C6" s="124"/>
      <c r="D6" s="124"/>
      <c r="E6" s="124"/>
    </row>
    <row r="7" ht="20.05" customHeight="1">
      <c r="A7" t="s" s="199">
        <v>286</v>
      </c>
      <c r="B7" s="216">
        <v>9710000</v>
      </c>
      <c r="C7" s="124"/>
      <c r="D7" s="124"/>
      <c r="E7" s="124"/>
    </row>
    <row r="8" ht="20.05" customHeight="1">
      <c r="A8" t="s" s="199">
        <v>287</v>
      </c>
      <c r="B8" s="215">
        <f>B3/B7</f>
        <v>0.00298547888774459</v>
      </c>
      <c r="C8" s="124"/>
      <c r="D8" s="124"/>
      <c r="E8" s="124"/>
    </row>
    <row r="9" ht="20.05" customHeight="1">
      <c r="A9" s="125"/>
      <c r="B9" s="204"/>
      <c r="C9" s="124"/>
      <c r="D9" s="124"/>
      <c r="E9" s="124"/>
    </row>
    <row r="10" ht="20.05" customHeight="1">
      <c r="A10" s="125"/>
      <c r="B10" s="204"/>
      <c r="C10" s="124"/>
      <c r="D10" s="124"/>
      <c r="E10" s="124"/>
    </row>
    <row r="11" ht="20.05" customHeight="1">
      <c r="A11" s="125"/>
      <c r="B11" s="204"/>
      <c r="C11" s="124"/>
      <c r="D11" s="124"/>
      <c r="E11" s="124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17" customWidth="1"/>
    <col min="6" max="16384" width="16.3516" style="217" customWidth="1"/>
  </cols>
  <sheetData>
    <row r="1" ht="27.65" customHeight="1">
      <c r="A1" t="s" s="2">
        <v>242</v>
      </c>
      <c r="B1" s="2"/>
      <c r="C1" s="2"/>
      <c r="D1" s="2"/>
      <c r="E1" s="2"/>
    </row>
    <row r="2" ht="20.25" customHeight="1">
      <c r="A2" s="103"/>
      <c r="B2" t="s" s="104">
        <v>288</v>
      </c>
      <c r="C2" t="s" s="104">
        <v>243</v>
      </c>
      <c r="D2" s="103"/>
      <c r="E2" s="103"/>
    </row>
    <row r="3" ht="20.25" customHeight="1">
      <c r="A3" s="145"/>
      <c r="B3" s="202"/>
      <c r="C3" s="203"/>
      <c r="D3" s="203"/>
      <c r="E3" s="203"/>
    </row>
    <row r="4" ht="23.35" customHeight="1">
      <c r="A4" t="s" s="199">
        <v>289</v>
      </c>
      <c r="B4" s="149">
        <v>3749</v>
      </c>
      <c r="C4" s="218">
        <v>2313291</v>
      </c>
      <c r="D4" s="124"/>
      <c r="E4" s="124"/>
    </row>
    <row r="5" ht="20.05" customHeight="1">
      <c r="A5" s="125"/>
      <c r="B5" s="204"/>
      <c r="C5" s="124"/>
      <c r="D5" s="124"/>
      <c r="E5" s="124"/>
    </row>
    <row r="6" ht="20.05" customHeight="1">
      <c r="A6" s="125"/>
      <c r="B6" s="204"/>
      <c r="C6" s="124"/>
      <c r="D6" s="124"/>
      <c r="E6" s="124"/>
    </row>
    <row r="7" ht="20.05" customHeight="1">
      <c r="A7" s="125"/>
      <c r="B7" s="204"/>
      <c r="C7" s="124"/>
      <c r="D7" s="124"/>
      <c r="E7" s="124"/>
    </row>
    <row r="8" ht="20.05" customHeight="1">
      <c r="A8" s="125"/>
      <c r="B8" s="204"/>
      <c r="C8" s="124"/>
      <c r="D8" s="124"/>
      <c r="E8" s="124"/>
    </row>
    <row r="9" ht="20.05" customHeight="1">
      <c r="A9" s="125"/>
      <c r="B9" s="204"/>
      <c r="C9" s="124"/>
      <c r="D9" s="124"/>
      <c r="E9" s="124"/>
    </row>
    <row r="10" ht="20.05" customHeight="1">
      <c r="A10" s="125"/>
      <c r="B10" s="204"/>
      <c r="C10" s="124"/>
      <c r="D10" s="124"/>
      <c r="E10" s="124"/>
    </row>
    <row r="11" ht="20.05" customHeight="1">
      <c r="A11" s="125"/>
      <c r="B11" s="204"/>
      <c r="C11" s="124"/>
      <c r="D11" s="124"/>
      <c r="E11" s="124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U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3" width="16.3516" style="219" customWidth="1"/>
    <col min="74" max="16384" width="16.3516" style="219" customWidth="1"/>
  </cols>
  <sheetData>
    <row r="1" ht="27.65" customHeight="1">
      <c r="A1" t="s" s="2">
        <v>242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ht="60.55" customHeight="1">
      <c r="A2" s="103"/>
      <c r="B2" t="s" s="167">
        <v>2</v>
      </c>
      <c r="C2" t="s" s="167">
        <v>3</v>
      </c>
      <c r="D2" t="s" s="167">
        <v>4</v>
      </c>
      <c r="E2" t="s" s="167">
        <v>246</v>
      </c>
      <c r="F2" t="s" s="167">
        <v>6</v>
      </c>
      <c r="G2" t="s" s="167">
        <v>247</v>
      </c>
      <c r="H2" t="s" s="167">
        <v>248</v>
      </c>
      <c r="I2" t="s" s="167">
        <v>249</v>
      </c>
      <c r="J2" t="s" s="167">
        <v>10</v>
      </c>
      <c r="K2" t="s" s="167">
        <v>11</v>
      </c>
      <c r="L2" t="s" s="167">
        <v>12</v>
      </c>
      <c r="M2" t="s" s="167">
        <v>13</v>
      </c>
      <c r="N2" t="s" s="167">
        <v>14</v>
      </c>
      <c r="O2" t="s" s="167">
        <v>15</v>
      </c>
      <c r="P2" t="s" s="167">
        <v>16</v>
      </c>
      <c r="Q2" t="s" s="167">
        <v>250</v>
      </c>
      <c r="R2" t="s" s="167">
        <v>18</v>
      </c>
      <c r="S2" t="s" s="167">
        <v>19</v>
      </c>
      <c r="T2" t="s" s="167">
        <v>20</v>
      </c>
      <c r="U2" t="s" s="167">
        <v>21</v>
      </c>
      <c r="V2" t="s" s="167">
        <v>251</v>
      </c>
      <c r="W2" t="s" s="167">
        <v>23</v>
      </c>
      <c r="X2" t="s" s="167">
        <v>24</v>
      </c>
      <c r="Y2" t="s" s="167">
        <v>25</v>
      </c>
      <c r="Z2" t="s" s="167">
        <v>26</v>
      </c>
      <c r="AA2" t="s" s="167">
        <v>27</v>
      </c>
      <c r="AB2" t="s" s="167">
        <v>28</v>
      </c>
      <c r="AC2" t="s" s="167">
        <v>29</v>
      </c>
      <c r="AD2" t="s" s="167">
        <v>30</v>
      </c>
      <c r="AE2" t="s" s="167">
        <v>31</v>
      </c>
      <c r="AF2" t="s" s="167">
        <v>32</v>
      </c>
      <c r="AG2" t="s" s="167">
        <v>33</v>
      </c>
      <c r="AH2" t="s" s="167">
        <v>34</v>
      </c>
      <c r="AI2" t="s" s="167">
        <v>35</v>
      </c>
      <c r="AJ2" t="s" s="167">
        <v>36</v>
      </c>
      <c r="AK2" t="s" s="167">
        <v>37</v>
      </c>
      <c r="AL2" t="s" s="167">
        <v>38</v>
      </c>
      <c r="AM2" t="s" s="167">
        <v>39</v>
      </c>
      <c r="AN2" t="s" s="220">
        <v>40</v>
      </c>
      <c r="AO2" t="s" s="167">
        <v>41</v>
      </c>
      <c r="AP2" t="s" s="221">
        <v>42</v>
      </c>
      <c r="AQ2" t="s" s="222">
        <v>43</v>
      </c>
      <c r="AR2" t="s" s="167">
        <v>44</v>
      </c>
      <c r="AS2" t="s" s="221">
        <v>45</v>
      </c>
      <c r="AT2" t="s" s="167">
        <v>46</v>
      </c>
      <c r="AU2" t="s" s="222">
        <v>47</v>
      </c>
      <c r="AV2" t="s" s="167">
        <v>48</v>
      </c>
      <c r="AW2" t="s" s="167">
        <v>49</v>
      </c>
      <c r="AX2" t="s" s="167">
        <v>50</v>
      </c>
      <c r="AY2" t="s" s="167">
        <v>51</v>
      </c>
      <c r="AZ2" t="s" s="167">
        <v>52</v>
      </c>
      <c r="BA2" t="s" s="167">
        <v>53</v>
      </c>
      <c r="BB2" t="s" s="167">
        <v>54</v>
      </c>
      <c r="BC2" t="s" s="222">
        <v>55</v>
      </c>
      <c r="BD2" t="s" s="222">
        <v>56</v>
      </c>
      <c r="BE2" t="s" s="222">
        <v>57</v>
      </c>
      <c r="BF2" t="s" s="167">
        <v>58</v>
      </c>
      <c r="BG2" t="s" s="222">
        <v>59</v>
      </c>
      <c r="BH2" t="s" s="167">
        <v>60</v>
      </c>
      <c r="BI2" t="s" s="222">
        <v>61</v>
      </c>
      <c r="BJ2" t="s" s="167">
        <v>62</v>
      </c>
      <c r="BK2" t="s" s="167">
        <v>63</v>
      </c>
      <c r="BL2" t="s" s="167">
        <v>64</v>
      </c>
      <c r="BM2" t="s" s="222">
        <v>65</v>
      </c>
      <c r="BN2" t="s" s="222">
        <v>66</v>
      </c>
      <c r="BO2" t="s" s="220">
        <v>67</v>
      </c>
      <c r="BP2" t="s" s="221">
        <v>68</v>
      </c>
      <c r="BQ2" t="s" s="167">
        <v>69</v>
      </c>
      <c r="BR2" t="s" s="167">
        <v>70</v>
      </c>
      <c r="BS2" t="s" s="167">
        <v>71</v>
      </c>
      <c r="BT2" s="39"/>
      <c r="BU2" s="103"/>
    </row>
    <row r="3" ht="20.25" customHeight="1">
      <c r="A3" s="145"/>
      <c r="B3" s="106">
        <v>140.1</v>
      </c>
      <c r="C3" s="223">
        <v>6.7</v>
      </c>
      <c r="D3" s="223">
        <v>7.1</v>
      </c>
      <c r="E3" s="223">
        <v>6.2</v>
      </c>
      <c r="F3" s="223">
        <v>6.8</v>
      </c>
      <c r="G3" s="223">
        <v>108.8</v>
      </c>
      <c r="H3" s="223">
        <v>1979.6</v>
      </c>
      <c r="I3" s="223">
        <v>139.8</v>
      </c>
      <c r="J3" s="223">
        <v>42.4</v>
      </c>
      <c r="K3" s="223">
        <v>33.9</v>
      </c>
      <c r="L3" s="223">
        <v>37.2</v>
      </c>
      <c r="M3" s="223">
        <v>12</v>
      </c>
      <c r="N3" s="223">
        <v>3</v>
      </c>
      <c r="O3" s="223">
        <v>5.9</v>
      </c>
      <c r="P3" s="223">
        <v>1.1</v>
      </c>
      <c r="Q3" s="223">
        <v>1.5</v>
      </c>
      <c r="R3" s="223">
        <v>64.90000000000001</v>
      </c>
      <c r="S3" s="223">
        <v>299.3</v>
      </c>
      <c r="T3" s="223">
        <v>7.1</v>
      </c>
      <c r="U3" s="223">
        <v>206.3</v>
      </c>
      <c r="V3" s="223">
        <v>2430.4</v>
      </c>
      <c r="W3" s="223">
        <v>132.5</v>
      </c>
      <c r="X3" s="223">
        <v>22.3</v>
      </c>
      <c r="Y3" s="223">
        <v>34.2</v>
      </c>
      <c r="Z3" s="223">
        <v>1.9</v>
      </c>
      <c r="AA3" s="223">
        <v>807.8</v>
      </c>
      <c r="AB3" s="223">
        <v>2.7</v>
      </c>
      <c r="AC3" s="223">
        <v>53.7</v>
      </c>
      <c r="AD3" s="223">
        <v>88.8</v>
      </c>
      <c r="AE3" s="223">
        <v>130</v>
      </c>
      <c r="AF3" s="223">
        <v>681.5</v>
      </c>
      <c r="AG3" s="223">
        <v>594</v>
      </c>
      <c r="AH3" s="223">
        <v>206.8</v>
      </c>
      <c r="AI3" s="223">
        <v>307.4</v>
      </c>
      <c r="AJ3" s="223">
        <v>54.8</v>
      </c>
      <c r="AK3" s="223">
        <v>171.5</v>
      </c>
      <c r="AL3" s="223">
        <v>178.4</v>
      </c>
      <c r="AM3" s="223">
        <v>217.4</v>
      </c>
      <c r="AN3" s="223">
        <v>132.4</v>
      </c>
      <c r="AO3" s="223">
        <v>14.8</v>
      </c>
      <c r="AP3" s="223">
        <v>18.8</v>
      </c>
      <c r="AQ3" s="223">
        <v>570.2</v>
      </c>
      <c r="AR3" s="223">
        <v>5</v>
      </c>
      <c r="AS3" s="223">
        <v>5.2</v>
      </c>
      <c r="AT3" s="223">
        <v>3.6</v>
      </c>
      <c r="AU3" s="223">
        <v>1.3</v>
      </c>
      <c r="AV3" s="223">
        <v>19.9</v>
      </c>
      <c r="AW3" s="223">
        <v>2.5</v>
      </c>
      <c r="AX3" s="223">
        <v>95</v>
      </c>
      <c r="AY3" s="223">
        <v>16.7</v>
      </c>
      <c r="AZ3" s="223">
        <v>31.4</v>
      </c>
      <c r="BA3" s="223">
        <v>118</v>
      </c>
      <c r="BB3" s="223">
        <v>495.3</v>
      </c>
      <c r="BC3" s="223">
        <v>621.5</v>
      </c>
      <c r="BD3" s="223">
        <v>5.9</v>
      </c>
      <c r="BE3" s="223">
        <v>175</v>
      </c>
      <c r="BF3" s="223">
        <v>43.9</v>
      </c>
      <c r="BG3" s="223">
        <v>126</v>
      </c>
      <c r="BH3" s="223">
        <v>1.4</v>
      </c>
      <c r="BI3" s="223">
        <v>77.2</v>
      </c>
      <c r="BJ3" s="223">
        <v>255.2</v>
      </c>
      <c r="BK3" s="223">
        <v>28.9</v>
      </c>
      <c r="BL3" s="223">
        <v>6.7</v>
      </c>
      <c r="BM3" s="223">
        <v>347.4</v>
      </c>
      <c r="BN3" s="223">
        <v>96.3</v>
      </c>
      <c r="BO3" s="223">
        <v>4.1</v>
      </c>
      <c r="BP3" s="223">
        <v>12.6</v>
      </c>
      <c r="BQ3" s="223">
        <v>2.5</v>
      </c>
      <c r="BR3" s="223">
        <v>107.7</v>
      </c>
      <c r="BS3" s="223">
        <v>47.8</v>
      </c>
      <c r="BT3" s="223">
        <v>12716</v>
      </c>
      <c r="BU3" s="224"/>
    </row>
    <row r="4" ht="20.05" customHeight="1">
      <c r="A4" s="125"/>
      <c r="B4" s="225">
        <v>0.011</v>
      </c>
      <c r="C4" s="226">
        <v>0.0005</v>
      </c>
      <c r="D4" s="226">
        <v>0.0005999999999999999</v>
      </c>
      <c r="E4" s="226">
        <v>0.0005</v>
      </c>
      <c r="F4" s="226">
        <v>0.0005</v>
      </c>
      <c r="G4" s="226">
        <v>0.0086</v>
      </c>
      <c r="H4" s="226">
        <v>0.1557</v>
      </c>
      <c r="I4" s="123">
        <v>0.011</v>
      </c>
      <c r="J4" s="226">
        <v>0.0033</v>
      </c>
      <c r="K4" s="226">
        <v>0.0027</v>
      </c>
      <c r="L4" s="226">
        <v>0.0029</v>
      </c>
      <c r="M4" s="226">
        <v>0.0009</v>
      </c>
      <c r="N4" s="226">
        <v>0.0002</v>
      </c>
      <c r="O4" s="226">
        <v>0.0005</v>
      </c>
      <c r="P4" s="226">
        <v>0.0001</v>
      </c>
      <c r="Q4" s="226">
        <v>0.0001</v>
      </c>
      <c r="R4" s="226">
        <v>0.0051</v>
      </c>
      <c r="S4" s="226">
        <v>0.0235</v>
      </c>
      <c r="T4" s="226">
        <v>0.0005999999999999999</v>
      </c>
      <c r="U4" s="226">
        <v>0.0162</v>
      </c>
      <c r="V4" s="226">
        <v>0.1911</v>
      </c>
      <c r="W4" s="226">
        <v>0.0104</v>
      </c>
      <c r="X4" s="226">
        <v>0.0018</v>
      </c>
      <c r="Y4" s="226">
        <v>0.0027</v>
      </c>
      <c r="Z4" s="226">
        <v>0.0001</v>
      </c>
      <c r="AA4" s="226">
        <v>0.0635</v>
      </c>
      <c r="AB4" s="226">
        <v>0.0002</v>
      </c>
      <c r="AC4" s="226">
        <v>0.0042</v>
      </c>
      <c r="AD4" s="123">
        <v>0.007</v>
      </c>
      <c r="AE4" s="226">
        <v>0.0102</v>
      </c>
      <c r="AF4" s="226">
        <v>0.0536</v>
      </c>
      <c r="AG4" s="226">
        <v>0.0467</v>
      </c>
      <c r="AH4" s="226">
        <v>0.0163</v>
      </c>
      <c r="AI4" s="226">
        <v>0.0242</v>
      </c>
      <c r="AJ4" s="226">
        <v>0.0043</v>
      </c>
      <c r="AK4" s="226">
        <v>0.0135</v>
      </c>
      <c r="AL4" s="123">
        <v>0.014</v>
      </c>
      <c r="AM4" s="226">
        <v>0.0171</v>
      </c>
      <c r="AN4" s="226">
        <v>0.0104</v>
      </c>
      <c r="AO4" s="226">
        <v>0.0012</v>
      </c>
      <c r="AP4" s="226">
        <v>0.0015</v>
      </c>
      <c r="AQ4" s="226">
        <v>0.0448</v>
      </c>
      <c r="AR4" s="226">
        <v>0.0004</v>
      </c>
      <c r="AS4" s="226">
        <v>0.0004</v>
      </c>
      <c r="AT4" s="226">
        <v>0.0003</v>
      </c>
      <c r="AU4" s="226">
        <v>0.0001</v>
      </c>
      <c r="AV4" s="226">
        <v>0.0016</v>
      </c>
      <c r="AW4" s="226">
        <v>0.0002</v>
      </c>
      <c r="AX4" s="226">
        <v>0.0075</v>
      </c>
      <c r="AY4" s="226">
        <v>0.0013</v>
      </c>
      <c r="AZ4" s="226">
        <v>0.0025</v>
      </c>
      <c r="BA4" s="226">
        <v>0.009299999999999999</v>
      </c>
      <c r="BB4" s="123">
        <v>0.039</v>
      </c>
      <c r="BC4" s="226">
        <v>0.0489</v>
      </c>
      <c r="BD4" s="226">
        <v>0.0005</v>
      </c>
      <c r="BE4" s="226">
        <v>0.0138</v>
      </c>
      <c r="BF4" s="226">
        <v>0.0035</v>
      </c>
      <c r="BG4" s="226">
        <v>0.009900000000000001</v>
      </c>
      <c r="BH4" s="226">
        <v>0.0001</v>
      </c>
      <c r="BI4" s="226">
        <v>0.0061</v>
      </c>
      <c r="BJ4" s="226">
        <v>0.0201</v>
      </c>
      <c r="BK4" s="226">
        <v>0.0023</v>
      </c>
      <c r="BL4" s="226">
        <v>0.0005</v>
      </c>
      <c r="BM4" s="226">
        <v>0.0273</v>
      </c>
      <c r="BN4" s="226">
        <v>0.0076</v>
      </c>
      <c r="BO4" s="226">
        <v>0.0003</v>
      </c>
      <c r="BP4" s="123">
        <v>0.001</v>
      </c>
      <c r="BQ4" s="226">
        <v>0.0002</v>
      </c>
      <c r="BR4" s="226">
        <v>0.008500000000000001</v>
      </c>
      <c r="BS4" s="226">
        <v>0.0038</v>
      </c>
      <c r="BT4" s="123">
        <v>1</v>
      </c>
      <c r="BU4" s="124"/>
    </row>
    <row r="5" ht="20.05" customHeight="1">
      <c r="A5" s="125"/>
      <c r="B5" s="149">
        <f>IF(B2='Glad-base'!C5,1,2)</f>
        <v>1</v>
      </c>
      <c r="C5" s="114">
        <f>IF(C2='Glad-base'!C6,1,2)</f>
        <v>1</v>
      </c>
      <c r="D5" s="114">
        <f>IF(D2='Glad-base'!C7,1,2)</f>
        <v>1</v>
      </c>
      <c r="E5" s="114">
        <f>IF(E2='Glad-base'!C8,1,2)</f>
        <v>1</v>
      </c>
      <c r="F5" s="114">
        <f>IF(F2='Glad-base'!C9,1,2)</f>
        <v>1</v>
      </c>
      <c r="G5" s="114">
        <f>IF(G2='Glad-base'!C10,1,2)</f>
        <v>1</v>
      </c>
      <c r="H5" s="114">
        <f>IF(H2='Glad-base'!C11,1,2)</f>
        <v>1</v>
      </c>
      <c r="I5" s="114">
        <f>IF(I2='Glad-base'!C12,1,2)</f>
        <v>1</v>
      </c>
      <c r="J5" s="114">
        <f>IF(J2='Glad-base'!C13,1,2)</f>
        <v>1</v>
      </c>
      <c r="K5" s="114">
        <f>IF(K2='Glad-base'!C14,1,2)</f>
        <v>1</v>
      </c>
      <c r="L5" s="114">
        <f>IF(L2='Glad-base'!C15,1,2)</f>
        <v>1</v>
      </c>
      <c r="M5" s="114">
        <f>IF(M2='Glad-base'!C16,1,2)</f>
        <v>1</v>
      </c>
      <c r="N5" s="114">
        <f>IF(N2='Glad-base'!C17,1,2)</f>
        <v>1</v>
      </c>
      <c r="O5" s="114">
        <f>IF(O2='Glad-base'!C18,1,2)</f>
        <v>1</v>
      </c>
      <c r="P5" s="114">
        <f>IF(P2='Glad-base'!C19,1,2)</f>
        <v>1</v>
      </c>
      <c r="Q5" s="114">
        <f>IF(Q2='Glad-base'!C20,1,2)</f>
        <v>1</v>
      </c>
      <c r="R5" s="114">
        <f>IF(R2='Glad-base'!C21,1,2)</f>
        <v>1</v>
      </c>
      <c r="S5" s="114">
        <f>IF(S2='Glad-base'!C22,1,2)</f>
        <v>1</v>
      </c>
      <c r="T5" s="114">
        <f>IF(T2='Glad-base'!C23,1,2)</f>
        <v>1</v>
      </c>
      <c r="U5" s="114">
        <f>IF(U2='Glad-base'!C24,1,2)</f>
        <v>1</v>
      </c>
      <c r="V5" s="114">
        <f>IF(V2='Glad-base'!C25,1,2)</f>
        <v>1</v>
      </c>
      <c r="W5" s="114">
        <f>IF(W2='Glad-base'!C26,1,2)</f>
        <v>1</v>
      </c>
      <c r="X5" s="114">
        <f>IF(X2='Glad-base'!C27,1,2)</f>
        <v>1</v>
      </c>
      <c r="Y5" s="114">
        <f>IF(Y2='Glad-base'!C28,1,2)</f>
        <v>1</v>
      </c>
      <c r="Z5" s="114">
        <f>IF(Z2='Glad-base'!C29,1,2)</f>
        <v>1</v>
      </c>
      <c r="AA5" s="114">
        <f>IF(AA2='Glad-base'!C30,1,2)</f>
        <v>1</v>
      </c>
      <c r="AB5" s="114">
        <f>IF(AB2='Glad-base'!C31,1,2)</f>
        <v>1</v>
      </c>
      <c r="AC5" s="114">
        <f>IF(AC2='Glad-base'!C32,1,2)</f>
        <v>1</v>
      </c>
      <c r="AD5" s="114">
        <f>IF(AD2='Glad-base'!C33,1,2)</f>
        <v>1</v>
      </c>
      <c r="AE5" s="114">
        <f>IF(AE2='Glad-base'!C34,1,2)</f>
        <v>1</v>
      </c>
      <c r="AF5" s="114">
        <f>IF(AF2='Glad-base'!C35,1,2)</f>
        <v>1</v>
      </c>
      <c r="AG5" s="114">
        <f>IF(AG2='Glad-base'!C36,1,2)</f>
        <v>1</v>
      </c>
      <c r="AH5" s="114">
        <f>IF(AH2='Glad-base'!C37,1,2)</f>
        <v>1</v>
      </c>
      <c r="AI5" s="114">
        <f>IF(AI2='Glad-base'!C38,1,2)</f>
        <v>1</v>
      </c>
      <c r="AJ5" s="114">
        <f>IF(AJ2='Glad-base'!C39,1,2)</f>
        <v>1</v>
      </c>
      <c r="AK5" s="114">
        <f>IF(AK2='Glad-base'!C40,1,2)</f>
        <v>1</v>
      </c>
      <c r="AL5" s="114">
        <f>IF(AL2='Glad-base'!C41,1,2)</f>
        <v>1</v>
      </c>
      <c r="AM5" s="114">
        <f>IF(AM2='Glad-base'!C42,1,2)</f>
        <v>1</v>
      </c>
      <c r="AN5" s="114">
        <f>IF(AN2='Glad-base'!C43,1,2)</f>
        <v>1</v>
      </c>
      <c r="AO5" s="114">
        <f>IF(AO2='Glad-base'!C44,1,2)</f>
        <v>1</v>
      </c>
      <c r="AP5" s="114">
        <f>IF(AP2='Glad-base'!C45,1,2)</f>
        <v>1</v>
      </c>
      <c r="AQ5" s="114">
        <f>IF(AQ2='Glad-base'!C46,1,2)</f>
        <v>1</v>
      </c>
      <c r="AR5" s="114">
        <f>IF(AR2='Glad-base'!C47,1,2)</f>
        <v>1</v>
      </c>
      <c r="AS5" s="114">
        <f>IF(AS2='Glad-base'!C48,1,2)</f>
        <v>1</v>
      </c>
      <c r="AT5" s="114">
        <f>IF(AT2='Glad-base'!C49,1,2)</f>
        <v>1</v>
      </c>
      <c r="AU5" s="114">
        <f>IF(AU2='Glad-base'!C50,1,2)</f>
        <v>1</v>
      </c>
      <c r="AV5" s="114">
        <f>IF(AV2='Glad-base'!C51,1,2)</f>
        <v>1</v>
      </c>
      <c r="AW5" s="114">
        <f>IF(AW2='Glad-base'!C52,1,2)</f>
        <v>1</v>
      </c>
      <c r="AX5" s="114">
        <f>IF(AX2='Glad-base'!C53,1,2)</f>
        <v>1</v>
      </c>
      <c r="AY5" s="114">
        <f>IF(AY2='Glad-base'!C54,1,2)</f>
        <v>1</v>
      </c>
      <c r="AZ5" s="114">
        <f>IF(AZ2='Glad-base'!C55,1,2)</f>
        <v>1</v>
      </c>
      <c r="BA5" s="114">
        <f>IF(BA2='Glad-base'!C56,1,2)</f>
        <v>1</v>
      </c>
      <c r="BB5" s="114">
        <f>IF(BB2='Glad-base'!C57,1,2)</f>
        <v>1</v>
      </c>
      <c r="BC5" s="114">
        <f>IF(BC2='Glad-base'!C58,1,2)</f>
        <v>1</v>
      </c>
      <c r="BD5" s="114">
        <f>IF(BD2='Glad-base'!C59,1,2)</f>
        <v>1</v>
      </c>
      <c r="BE5" s="114">
        <f>IF(BE2='Glad-base'!C60,1,2)</f>
        <v>1</v>
      </c>
      <c r="BF5" s="114">
        <f>IF(BF2='Glad-base'!C61,1,2)</f>
        <v>1</v>
      </c>
      <c r="BG5" s="114">
        <f>IF(BG2='Glad-base'!C62,1,2)</f>
        <v>1</v>
      </c>
      <c r="BH5" s="114">
        <f>IF(BH2='Glad-base'!C63,1,2)</f>
        <v>1</v>
      </c>
      <c r="BI5" s="114">
        <f>IF(BI2='Glad-base'!C64,1,2)</f>
        <v>1</v>
      </c>
      <c r="BJ5" s="114">
        <f>IF(BJ2='Glad-base'!C65,1,2)</f>
        <v>1</v>
      </c>
      <c r="BK5" s="114">
        <f>IF(BK2='Glad-base'!C66,1,2)</f>
        <v>1</v>
      </c>
      <c r="BL5" s="114">
        <f>IF(BL2='Glad-base'!C67,1,2)</f>
        <v>1</v>
      </c>
      <c r="BM5" s="114">
        <f>IF(BM2='Glad-base'!C68,1,2)</f>
        <v>1</v>
      </c>
      <c r="BN5" s="114">
        <f>IF(BN2='Glad-base'!C69,1,2)</f>
        <v>1</v>
      </c>
      <c r="BO5" s="114">
        <f>IF(BO2='Glad-base'!C70,1,2)</f>
        <v>1</v>
      </c>
      <c r="BP5" s="114">
        <f>IF(BP2='Glad-base'!C71,1,2)</f>
        <v>1</v>
      </c>
      <c r="BQ5" s="114">
        <f>IF(BQ2='Glad-base'!C72,1,2)</f>
        <v>1</v>
      </c>
      <c r="BR5" s="114">
        <f>IF(BR2='Glad-base'!C73,1,2)</f>
        <v>1</v>
      </c>
      <c r="BS5" s="114">
        <f>IF(BS2='Glad-base'!C74,1,2)</f>
        <v>1</v>
      </c>
      <c r="BT5" s="124"/>
      <c r="BU5" s="124"/>
    </row>
    <row r="6" ht="20.05" customHeight="1">
      <c r="A6" s="125"/>
      <c r="B6" s="227">
        <v>72203.2703</v>
      </c>
      <c r="C6" s="115">
        <v>1245.1491</v>
      </c>
      <c r="D6" s="115">
        <v>2593.3945</v>
      </c>
      <c r="E6" s="115">
        <v>2085.8148</v>
      </c>
      <c r="F6" s="115">
        <v>7333.9611</v>
      </c>
      <c r="G6" s="115">
        <v>50909.1497</v>
      </c>
      <c r="H6" s="115">
        <v>37597.1578</v>
      </c>
      <c r="I6" s="115">
        <v>28272.7092</v>
      </c>
      <c r="J6" s="115">
        <v>3413.4315</v>
      </c>
      <c r="K6" s="115">
        <v>8310.408299999999</v>
      </c>
      <c r="L6" s="115">
        <v>63147.213</v>
      </c>
      <c r="M6" s="115">
        <v>12549.0458</v>
      </c>
      <c r="N6" s="115">
        <v>3708.5664</v>
      </c>
      <c r="O6" s="115">
        <v>9651.3369</v>
      </c>
      <c r="P6" s="115">
        <v>6159.0152</v>
      </c>
      <c r="Q6" s="115">
        <v>3549.8441</v>
      </c>
      <c r="R6" s="115">
        <v>10695.9442</v>
      </c>
      <c r="S6" s="115">
        <v>16729.1212</v>
      </c>
      <c r="T6" s="115">
        <v>8026.8372</v>
      </c>
      <c r="U6" s="115">
        <v>18952.647</v>
      </c>
      <c r="V6" s="115">
        <v>30319.916</v>
      </c>
      <c r="W6" s="115">
        <v>15612.0988</v>
      </c>
      <c r="X6" s="115">
        <v>13723.2902</v>
      </c>
      <c r="Y6" s="115">
        <v>13424.5302</v>
      </c>
      <c r="Z6" s="115">
        <v>4020.0949</v>
      </c>
      <c r="AA6" s="115">
        <v>58010.94</v>
      </c>
      <c r="AB6" s="115">
        <v>4167.5397</v>
      </c>
      <c r="AC6" s="115">
        <v>16674.6187</v>
      </c>
      <c r="AD6" s="115">
        <v>10840.5399</v>
      </c>
      <c r="AE6" s="115">
        <v>118136.6978</v>
      </c>
      <c r="AF6" s="115">
        <v>48193.3598</v>
      </c>
      <c r="AG6" s="115">
        <v>160245.6303</v>
      </c>
      <c r="AH6" s="115">
        <v>82093.7588</v>
      </c>
      <c r="AI6" s="115">
        <v>69244.9589</v>
      </c>
      <c r="AJ6" s="115">
        <v>10435.2985</v>
      </c>
      <c r="AK6" s="115">
        <v>38738.3711</v>
      </c>
      <c r="AL6" s="115">
        <v>32244.5287</v>
      </c>
      <c r="AM6" s="115">
        <v>9413.958500000001</v>
      </c>
      <c r="AN6" s="115">
        <v>7736.9028</v>
      </c>
      <c r="AO6" s="115">
        <v>16377.7762</v>
      </c>
      <c r="AP6" s="115">
        <v>9011.8043</v>
      </c>
      <c r="AQ6" s="115">
        <v>49477.5225</v>
      </c>
      <c r="AR6" s="115">
        <v>6050.0273</v>
      </c>
      <c r="AS6" s="115">
        <v>5693.1951</v>
      </c>
      <c r="AT6" s="115">
        <v>7567.8729</v>
      </c>
      <c r="AU6" s="115">
        <v>9732.5978</v>
      </c>
      <c r="AV6" s="115">
        <v>47478.8616</v>
      </c>
      <c r="AW6" s="115">
        <v>1133.8185</v>
      </c>
      <c r="AX6" s="115">
        <v>110252.3209</v>
      </c>
      <c r="AY6" s="115">
        <v>42029.9812</v>
      </c>
      <c r="AZ6" s="115">
        <v>35368.3405</v>
      </c>
      <c r="BA6" s="115">
        <v>15368.5655</v>
      </c>
      <c r="BB6" s="115">
        <v>245453.7666</v>
      </c>
      <c r="BC6" s="115">
        <v>104282.2127</v>
      </c>
      <c r="BD6" s="115">
        <v>27781.0482</v>
      </c>
      <c r="BE6" s="115">
        <v>29967.6163</v>
      </c>
      <c r="BF6" s="115">
        <v>11827.5015</v>
      </c>
      <c r="BG6" s="115">
        <v>40549.1241</v>
      </c>
      <c r="BH6" s="115">
        <v>16857.4582</v>
      </c>
      <c r="BI6" s="115">
        <v>10540.8076</v>
      </c>
      <c r="BJ6" s="115">
        <v>17943.0485</v>
      </c>
      <c r="BK6" s="115">
        <v>18092.5027</v>
      </c>
      <c r="BL6" s="115">
        <v>5655.6581</v>
      </c>
      <c r="BM6" s="115">
        <v>44140.638</v>
      </c>
      <c r="BN6" s="115">
        <v>16408.1332</v>
      </c>
      <c r="BO6" s="115">
        <v>6398.3065</v>
      </c>
      <c r="BP6" s="115">
        <v>9898.3256</v>
      </c>
      <c r="BQ6" s="115">
        <v>8019.1163</v>
      </c>
      <c r="BR6" s="115">
        <v>17315.0028</v>
      </c>
      <c r="BS6" s="115">
        <v>12077.761</v>
      </c>
      <c r="BT6" s="124"/>
      <c r="BU6" s="124"/>
    </row>
  </sheetData>
  <mergeCells count="1">
    <mergeCell ref="A1:BU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D81"/>
  <sheetViews>
    <sheetView workbookViewId="0" showGridLines="0" defaultGridColor="1"/>
  </sheetViews>
  <sheetFormatPr defaultColWidth="8.33333" defaultRowHeight="19.9" customHeight="1" outlineLevelRow="0" outlineLevelCol="0"/>
  <cols>
    <col min="1" max="1" width="5" style="228" customWidth="1"/>
    <col min="2" max="2" width="3.5" style="228" customWidth="1"/>
    <col min="3" max="3" width="50.5625" style="228" customWidth="1"/>
    <col min="4" max="4" width="9.35156" style="228" customWidth="1"/>
    <col min="5" max="5" width="7.5" style="228" customWidth="1"/>
    <col min="6" max="6" width="8.5" style="228" customWidth="1"/>
    <col min="7" max="7" width="7.5" style="228" customWidth="1"/>
    <col min="8" max="11" width="9.35156" style="228" customWidth="1"/>
    <col min="12" max="12" width="8.5" style="228" customWidth="1"/>
    <col min="13" max="15" width="9.35156" style="228" customWidth="1"/>
    <col min="16" max="16" width="8.5" style="228" customWidth="1"/>
    <col min="17" max="17" width="9.35156" style="228" customWidth="1"/>
    <col min="18" max="19" width="8.5" style="228" customWidth="1"/>
    <col min="20" max="23" width="9.35156" style="228" customWidth="1"/>
    <col min="24" max="24" width="10.3516" style="228" customWidth="1"/>
    <col min="25" max="27" width="9.35156" style="228" customWidth="1"/>
    <col min="28" max="28" width="8.5" style="228" customWidth="1"/>
    <col min="29" max="29" width="10.3516" style="228" customWidth="1"/>
    <col min="30" max="32" width="9.35156" style="228" customWidth="1"/>
    <col min="33" max="35" width="10.3516" style="228" customWidth="1"/>
    <col min="36" max="37" width="9.35156" style="228" customWidth="1"/>
    <col min="38" max="38" width="8.5" style="228" customWidth="1"/>
    <col min="39" max="41" width="9.35156" style="228" customWidth="1"/>
    <col min="42" max="42" width="8.5" style="228" customWidth="1"/>
    <col min="43" max="43" width="9.35156" style="228" customWidth="1"/>
    <col min="44" max="44" width="8.5" style="228" customWidth="1"/>
    <col min="45" max="45" width="9.35156" style="228" customWidth="1"/>
    <col min="46" max="46" width="8.5" style="228" customWidth="1"/>
    <col min="47" max="49" width="9.35156" style="228" customWidth="1"/>
    <col min="50" max="50" width="10.3516" style="228" customWidth="1"/>
    <col min="51" max="51" width="8.5" style="228" customWidth="1"/>
    <col min="52" max="55" width="9.35156" style="228" customWidth="1"/>
    <col min="56" max="57" width="10.3516" style="228" customWidth="1"/>
    <col min="58" max="65" width="9.35156" style="228" customWidth="1"/>
    <col min="66" max="66" width="8.5" style="228" customWidth="1"/>
    <col min="67" max="68" width="9.35156" style="228" customWidth="1"/>
    <col min="69" max="69" width="8.5" style="228" customWidth="1"/>
    <col min="70" max="72" width="9.35156" style="228" customWidth="1"/>
    <col min="73" max="73" width="8.5" style="228" customWidth="1"/>
    <col min="74" max="76" width="10.3516" style="228" customWidth="1"/>
    <col min="77" max="77" width="9.35156" style="228" customWidth="1"/>
    <col min="78" max="78" width="10.3516" style="228" customWidth="1"/>
    <col min="79" max="79" width="15.8516" style="228" customWidth="1"/>
    <col min="80" max="80" width="10.3516" style="228" customWidth="1"/>
    <col min="81" max="82" width="11.1719" style="228" customWidth="1"/>
    <col min="83" max="16384" width="8.35156" style="22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ht="19" customHeight="1">
      <c r="A2" t="s" s="3">
        <v>1</v>
      </c>
      <c r="B2" s="4">
        <v>0</v>
      </c>
      <c r="C2" s="5"/>
      <c r="D2" t="s" s="3">
        <v>1</v>
      </c>
      <c r="E2" t="s" s="3">
        <v>1</v>
      </c>
      <c r="F2" t="s" s="3">
        <v>1</v>
      </c>
      <c r="G2" t="s" s="3">
        <v>1</v>
      </c>
      <c r="H2" t="s" s="3">
        <v>1</v>
      </c>
      <c r="I2" t="s" s="3">
        <v>1</v>
      </c>
      <c r="J2" t="s" s="3">
        <v>1</v>
      </c>
      <c r="K2" t="s" s="6">
        <v>1</v>
      </c>
      <c r="L2" t="s" s="3">
        <v>1</v>
      </c>
      <c r="M2" t="s" s="3">
        <v>1</v>
      </c>
      <c r="N2" t="s" s="3">
        <v>1</v>
      </c>
      <c r="O2" t="s" s="3">
        <v>1</v>
      </c>
      <c r="P2" t="s" s="3">
        <v>1</v>
      </c>
      <c r="Q2" t="s" s="3">
        <v>1</v>
      </c>
      <c r="R2" t="s" s="3">
        <v>1</v>
      </c>
      <c r="S2" t="s" s="3">
        <v>1</v>
      </c>
      <c r="T2" t="s" s="3">
        <v>1</v>
      </c>
      <c r="U2" t="s" s="3">
        <v>1</v>
      </c>
      <c r="V2" t="s" s="3">
        <v>1</v>
      </c>
      <c r="W2" t="s" s="3">
        <v>1</v>
      </c>
      <c r="X2" t="s" s="7">
        <v>1</v>
      </c>
      <c r="Y2" t="s" s="3">
        <v>1</v>
      </c>
      <c r="Z2" t="s" s="3">
        <v>1</v>
      </c>
      <c r="AA2" t="s" s="3">
        <v>1</v>
      </c>
      <c r="AB2" t="s" s="3">
        <v>1</v>
      </c>
      <c r="AC2" t="s" s="3">
        <v>1</v>
      </c>
      <c r="AD2" t="s" s="3">
        <v>1</v>
      </c>
      <c r="AE2" t="s" s="3">
        <v>1</v>
      </c>
      <c r="AF2" t="s" s="3">
        <v>1</v>
      </c>
      <c r="AG2" t="s" s="3">
        <v>1</v>
      </c>
      <c r="AH2" t="s" s="3">
        <v>1</v>
      </c>
      <c r="AI2" t="s" s="3">
        <v>1</v>
      </c>
      <c r="AJ2" t="s" s="3">
        <v>1</v>
      </c>
      <c r="AK2" t="s" s="3">
        <v>1</v>
      </c>
      <c r="AL2" t="s" s="3">
        <v>1</v>
      </c>
      <c r="AM2" t="s" s="3">
        <v>1</v>
      </c>
      <c r="AN2" t="s" s="3">
        <v>1</v>
      </c>
      <c r="AO2" t="s" s="3">
        <v>1</v>
      </c>
      <c r="AP2" t="s" s="3">
        <v>1</v>
      </c>
      <c r="AQ2" t="s" s="3">
        <v>1</v>
      </c>
      <c r="AR2" t="s" s="3">
        <v>1</v>
      </c>
      <c r="AS2" t="s" s="3">
        <v>1</v>
      </c>
      <c r="AT2" t="s" s="3">
        <v>1</v>
      </c>
      <c r="AU2" t="s" s="3">
        <v>1</v>
      </c>
      <c r="AV2" t="s" s="3">
        <v>1</v>
      </c>
      <c r="AW2" t="s" s="3">
        <v>1</v>
      </c>
      <c r="AX2" t="s" s="3">
        <v>1</v>
      </c>
      <c r="AY2" t="s" s="3">
        <v>1</v>
      </c>
      <c r="AZ2" t="s" s="3">
        <v>1</v>
      </c>
      <c r="BA2" t="s" s="3">
        <v>1</v>
      </c>
      <c r="BB2" t="s" s="3">
        <v>1</v>
      </c>
      <c r="BC2" t="s" s="3">
        <v>1</v>
      </c>
      <c r="BD2" t="s" s="3">
        <v>1</v>
      </c>
      <c r="BE2" t="s" s="3">
        <v>1</v>
      </c>
      <c r="BF2" t="s" s="3">
        <v>1</v>
      </c>
      <c r="BG2" t="s" s="3">
        <v>1</v>
      </c>
      <c r="BH2" t="s" s="3">
        <v>1</v>
      </c>
      <c r="BI2" t="s" s="3">
        <v>1</v>
      </c>
      <c r="BJ2" t="s" s="3">
        <v>1</v>
      </c>
      <c r="BK2" t="s" s="3">
        <v>1</v>
      </c>
      <c r="BL2" t="s" s="3">
        <v>1</v>
      </c>
      <c r="BM2" t="s" s="3">
        <v>1</v>
      </c>
      <c r="BN2" t="s" s="3">
        <v>1</v>
      </c>
      <c r="BO2" t="s" s="3">
        <v>1</v>
      </c>
      <c r="BP2" t="s" s="3">
        <v>1</v>
      </c>
      <c r="BQ2" t="s" s="3">
        <v>1</v>
      </c>
      <c r="BR2" t="s" s="3">
        <v>1</v>
      </c>
      <c r="BS2" t="s" s="3">
        <v>1</v>
      </c>
      <c r="BT2" t="s" s="3">
        <v>1</v>
      </c>
      <c r="BU2" t="s" s="3">
        <v>1</v>
      </c>
      <c r="BV2" t="s" s="3">
        <v>1</v>
      </c>
      <c r="BW2" t="s" s="3">
        <v>1</v>
      </c>
      <c r="BX2" t="s" s="3">
        <v>1</v>
      </c>
      <c r="BY2" t="s" s="3">
        <v>1</v>
      </c>
      <c r="BZ2" t="s" s="3">
        <v>1</v>
      </c>
      <c r="CA2" t="s" s="3">
        <v>1</v>
      </c>
      <c r="CB2" t="s" s="3">
        <v>1</v>
      </c>
      <c r="CC2" t="s" s="3">
        <v>1</v>
      </c>
      <c r="CD2" t="s" s="3">
        <v>1</v>
      </c>
    </row>
    <row r="3" ht="19" customHeight="1">
      <c r="A3" s="4">
        <v>0</v>
      </c>
      <c r="B3" s="4">
        <v>0</v>
      </c>
      <c r="C3" s="5"/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9">
        <v>8</v>
      </c>
      <c r="L3" s="4">
        <v>9</v>
      </c>
      <c r="M3" s="4">
        <v>10</v>
      </c>
      <c r="N3" s="4">
        <v>11</v>
      </c>
      <c r="O3" s="4">
        <v>12</v>
      </c>
      <c r="P3" s="4">
        <v>13</v>
      </c>
      <c r="Q3" s="4">
        <v>14</v>
      </c>
      <c r="R3" s="4">
        <v>15</v>
      </c>
      <c r="S3" s="4">
        <v>16</v>
      </c>
      <c r="T3" s="4">
        <v>17</v>
      </c>
      <c r="U3" s="4">
        <v>18</v>
      </c>
      <c r="V3" s="4">
        <v>19</v>
      </c>
      <c r="W3" s="4">
        <v>20</v>
      </c>
      <c r="X3" s="10">
        <v>21</v>
      </c>
      <c r="Y3" s="4">
        <v>22</v>
      </c>
      <c r="Z3" s="4">
        <v>23</v>
      </c>
      <c r="AA3" s="4">
        <v>24</v>
      </c>
      <c r="AB3" s="4">
        <v>25</v>
      </c>
      <c r="AC3" s="4">
        <v>26</v>
      </c>
      <c r="AD3" s="4">
        <v>27</v>
      </c>
      <c r="AE3" s="4">
        <v>28</v>
      </c>
      <c r="AF3" s="4">
        <v>29</v>
      </c>
      <c r="AG3" s="4">
        <v>30</v>
      </c>
      <c r="AH3" s="4">
        <v>31</v>
      </c>
      <c r="AI3" s="4">
        <v>32</v>
      </c>
      <c r="AJ3" s="4">
        <v>33</v>
      </c>
      <c r="AK3" s="4">
        <v>34</v>
      </c>
      <c r="AL3" s="4">
        <v>35</v>
      </c>
      <c r="AM3" s="4">
        <v>36</v>
      </c>
      <c r="AN3" s="4">
        <v>37</v>
      </c>
      <c r="AO3" s="4">
        <v>38</v>
      </c>
      <c r="AP3" s="4">
        <v>39</v>
      </c>
      <c r="AQ3" s="4">
        <v>40</v>
      </c>
      <c r="AR3" s="4">
        <v>41</v>
      </c>
      <c r="AS3" s="4">
        <v>42</v>
      </c>
      <c r="AT3" s="4">
        <v>43</v>
      </c>
      <c r="AU3" s="4">
        <v>44</v>
      </c>
      <c r="AV3" s="4">
        <v>45</v>
      </c>
      <c r="AW3" s="4">
        <v>46</v>
      </c>
      <c r="AX3" s="4">
        <v>47</v>
      </c>
      <c r="AY3" s="4">
        <v>48</v>
      </c>
      <c r="AZ3" s="4">
        <v>49</v>
      </c>
      <c r="BA3" s="4">
        <v>50</v>
      </c>
      <c r="BB3" s="4">
        <v>51</v>
      </c>
      <c r="BC3" s="4">
        <v>52</v>
      </c>
      <c r="BD3" s="4">
        <v>53</v>
      </c>
      <c r="BE3" s="4">
        <v>54</v>
      </c>
      <c r="BF3" s="4">
        <v>55</v>
      </c>
      <c r="BG3" s="4">
        <v>56</v>
      </c>
      <c r="BH3" s="4">
        <v>57</v>
      </c>
      <c r="BI3" s="4">
        <v>58</v>
      </c>
      <c r="BJ3" s="4">
        <v>59</v>
      </c>
      <c r="BK3" s="4">
        <v>60</v>
      </c>
      <c r="BL3" s="4">
        <v>61</v>
      </c>
      <c r="BM3" s="4">
        <v>62</v>
      </c>
      <c r="BN3" s="4">
        <v>63</v>
      </c>
      <c r="BO3" s="4">
        <v>64</v>
      </c>
      <c r="BP3" s="4">
        <v>65</v>
      </c>
      <c r="BQ3" s="4">
        <v>66</v>
      </c>
      <c r="BR3" s="4">
        <v>67</v>
      </c>
      <c r="BS3" s="4">
        <v>68</v>
      </c>
      <c r="BT3" s="4">
        <v>69</v>
      </c>
      <c r="BU3" s="4">
        <v>70</v>
      </c>
      <c r="BV3" s="4">
        <v>71</v>
      </c>
      <c r="BW3" s="4">
        <v>72</v>
      </c>
      <c r="BX3" s="4">
        <v>73</v>
      </c>
      <c r="BY3" s="4">
        <v>74</v>
      </c>
      <c r="BZ3" s="4">
        <v>75</v>
      </c>
      <c r="CA3" s="4">
        <v>76</v>
      </c>
      <c r="CB3" s="4">
        <v>77</v>
      </c>
      <c r="CC3" s="4">
        <v>78</v>
      </c>
      <c r="CD3" s="4">
        <v>79</v>
      </c>
    </row>
    <row r="4" ht="22.1" customHeight="1">
      <c r="A4" s="5"/>
      <c r="B4" s="5"/>
      <c r="C4" s="5"/>
      <c r="D4" t="s" s="12">
        <v>2</v>
      </c>
      <c r="E4" t="s" s="12">
        <v>3</v>
      </c>
      <c r="F4" t="s" s="12">
        <v>4</v>
      </c>
      <c r="G4" t="s" s="12">
        <v>5</v>
      </c>
      <c r="H4" t="s" s="12">
        <v>6</v>
      </c>
      <c r="I4" t="s" s="12">
        <v>7</v>
      </c>
      <c r="J4" t="s" s="12">
        <v>8</v>
      </c>
      <c r="K4" t="s" s="13">
        <v>9</v>
      </c>
      <c r="L4" t="s" s="12">
        <v>10</v>
      </c>
      <c r="M4" t="s" s="12">
        <v>11</v>
      </c>
      <c r="N4" t="s" s="12">
        <v>12</v>
      </c>
      <c r="O4" t="s" s="12">
        <v>13</v>
      </c>
      <c r="P4" t="s" s="12">
        <v>14</v>
      </c>
      <c r="Q4" t="s" s="12">
        <v>15</v>
      </c>
      <c r="R4" t="s" s="12">
        <v>16</v>
      </c>
      <c r="S4" t="s" s="12">
        <v>17</v>
      </c>
      <c r="T4" t="s" s="12">
        <v>18</v>
      </c>
      <c r="U4" t="s" s="12">
        <v>19</v>
      </c>
      <c r="V4" t="s" s="12">
        <v>20</v>
      </c>
      <c r="W4" t="s" s="12">
        <v>21</v>
      </c>
      <c r="X4" t="s" s="14">
        <v>22</v>
      </c>
      <c r="Y4" t="s" s="12">
        <v>23</v>
      </c>
      <c r="Z4" t="s" s="12">
        <v>24</v>
      </c>
      <c r="AA4" t="s" s="12">
        <v>25</v>
      </c>
      <c r="AB4" t="s" s="12">
        <v>26</v>
      </c>
      <c r="AC4" t="s" s="12">
        <v>27</v>
      </c>
      <c r="AD4" t="s" s="12">
        <v>28</v>
      </c>
      <c r="AE4" t="s" s="12">
        <v>29</v>
      </c>
      <c r="AF4" t="s" s="12">
        <v>30</v>
      </c>
      <c r="AG4" t="s" s="12">
        <v>31</v>
      </c>
      <c r="AH4" t="s" s="12">
        <v>32</v>
      </c>
      <c r="AI4" t="s" s="12">
        <v>33</v>
      </c>
      <c r="AJ4" t="s" s="12">
        <v>34</v>
      </c>
      <c r="AK4" t="s" s="12">
        <v>35</v>
      </c>
      <c r="AL4" t="s" s="12">
        <v>36</v>
      </c>
      <c r="AM4" t="s" s="12">
        <v>37</v>
      </c>
      <c r="AN4" t="s" s="12">
        <v>38</v>
      </c>
      <c r="AO4" t="s" s="12">
        <v>39</v>
      </c>
      <c r="AP4" t="s" s="12">
        <v>40</v>
      </c>
      <c r="AQ4" t="s" s="12">
        <v>41</v>
      </c>
      <c r="AR4" t="s" s="12">
        <v>42</v>
      </c>
      <c r="AS4" t="s" s="12">
        <v>43</v>
      </c>
      <c r="AT4" t="s" s="12">
        <v>44</v>
      </c>
      <c r="AU4" t="s" s="12">
        <v>45</v>
      </c>
      <c r="AV4" t="s" s="12">
        <v>46</v>
      </c>
      <c r="AW4" t="s" s="12">
        <v>47</v>
      </c>
      <c r="AX4" t="s" s="12">
        <v>48</v>
      </c>
      <c r="AY4" t="s" s="12">
        <v>49</v>
      </c>
      <c r="AZ4" t="s" s="12">
        <v>50</v>
      </c>
      <c r="BA4" t="s" s="12">
        <v>51</v>
      </c>
      <c r="BB4" t="s" s="12">
        <v>52</v>
      </c>
      <c r="BC4" t="s" s="12">
        <v>53</v>
      </c>
      <c r="BD4" t="s" s="12">
        <v>54</v>
      </c>
      <c r="BE4" t="s" s="12">
        <v>55</v>
      </c>
      <c r="BF4" t="s" s="12">
        <v>56</v>
      </c>
      <c r="BG4" t="s" s="12">
        <v>57</v>
      </c>
      <c r="BH4" t="s" s="12">
        <v>58</v>
      </c>
      <c r="BI4" t="s" s="12">
        <v>59</v>
      </c>
      <c r="BJ4" t="s" s="12">
        <v>60</v>
      </c>
      <c r="BK4" t="s" s="12">
        <v>61</v>
      </c>
      <c r="BL4" t="s" s="12">
        <v>62</v>
      </c>
      <c r="BM4" t="s" s="12">
        <v>63</v>
      </c>
      <c r="BN4" t="s" s="12">
        <v>64</v>
      </c>
      <c r="BO4" t="s" s="12">
        <v>65</v>
      </c>
      <c r="BP4" t="s" s="12">
        <v>66</v>
      </c>
      <c r="BQ4" t="s" s="12">
        <v>67</v>
      </c>
      <c r="BR4" t="s" s="12">
        <v>68</v>
      </c>
      <c r="BS4" t="s" s="12">
        <v>69</v>
      </c>
      <c r="BT4" t="s" s="12">
        <v>70</v>
      </c>
      <c r="BU4" t="s" s="12">
        <v>71</v>
      </c>
      <c r="BV4" t="s" s="3">
        <v>72</v>
      </c>
      <c r="BW4" t="s" s="3">
        <v>73</v>
      </c>
      <c r="BX4" t="s" s="3">
        <v>74</v>
      </c>
      <c r="BY4" t="s" s="3">
        <v>75</v>
      </c>
      <c r="BZ4" t="s" s="3">
        <v>76</v>
      </c>
      <c r="CA4" t="s" s="3">
        <v>77</v>
      </c>
      <c r="CB4" t="s" s="3">
        <v>78</v>
      </c>
      <c r="CC4" t="s" s="16">
        <v>79</v>
      </c>
      <c r="CD4" t="s" s="3">
        <v>80</v>
      </c>
    </row>
    <row r="5" ht="19" customHeight="1">
      <c r="A5" t="s" s="3">
        <v>1</v>
      </c>
      <c r="B5" s="4">
        <v>1</v>
      </c>
      <c r="C5" t="s" s="12">
        <v>2</v>
      </c>
      <c r="D5" s="17">
        <v>7575.9161</v>
      </c>
      <c r="E5" s="17">
        <v>1.7329</v>
      </c>
      <c r="F5" s="17">
        <v>0.1222</v>
      </c>
      <c r="G5" s="17">
        <v>10.8333</v>
      </c>
      <c r="H5" s="17">
        <v>2674.4672</v>
      </c>
      <c r="I5" s="17">
        <v>0.6378</v>
      </c>
      <c r="J5" s="17">
        <v>0.3187</v>
      </c>
      <c r="K5" s="9">
        <v>0.9399999999999999</v>
      </c>
      <c r="L5" s="17">
        <v>0.0706</v>
      </c>
      <c r="M5" s="17">
        <v>0.1317</v>
      </c>
      <c r="N5" s="18">
        <v>31973.076</v>
      </c>
      <c r="O5" s="17">
        <v>3042.9412</v>
      </c>
      <c r="P5" s="17">
        <v>890.1571</v>
      </c>
      <c r="Q5" s="17">
        <v>8.2957</v>
      </c>
      <c r="R5" s="17">
        <v>4.8377</v>
      </c>
      <c r="S5" s="17">
        <v>1.5082</v>
      </c>
      <c r="T5" s="17">
        <v>0.5671</v>
      </c>
      <c r="U5" s="17">
        <v>271.6035</v>
      </c>
      <c r="V5" s="17">
        <v>327.1846</v>
      </c>
      <c r="W5" s="17">
        <v>9.874599999999999</v>
      </c>
      <c r="X5" s="10">
        <v>3.0955</v>
      </c>
      <c r="Y5" s="17">
        <v>3.0935</v>
      </c>
      <c r="Z5" s="17">
        <v>1.4195</v>
      </c>
      <c r="AA5" s="17">
        <v>1.3676</v>
      </c>
      <c r="AB5" s="17">
        <v>19.2172</v>
      </c>
      <c r="AC5" s="17">
        <v>3.7959</v>
      </c>
      <c r="AD5" s="18">
        <v>0.151</v>
      </c>
      <c r="AE5" s="17">
        <v>12.5755</v>
      </c>
      <c r="AF5" s="17">
        <v>0.2008</v>
      </c>
      <c r="AG5" s="17">
        <v>128.4295</v>
      </c>
      <c r="AH5" s="17">
        <v>25.9904</v>
      </c>
      <c r="AI5" s="17">
        <v>289.2359</v>
      </c>
      <c r="AJ5" s="17">
        <v>734.4151000000001</v>
      </c>
      <c r="AK5" s="17">
        <v>2900.2057</v>
      </c>
      <c r="AL5" s="17">
        <v>326.1331</v>
      </c>
      <c r="AM5" s="17">
        <v>984.4746</v>
      </c>
      <c r="AN5" s="18">
        <v>4.399</v>
      </c>
      <c r="AO5" s="17">
        <v>5.5239</v>
      </c>
      <c r="AP5" s="17">
        <v>5.4349</v>
      </c>
      <c r="AQ5" s="17">
        <v>6.0559</v>
      </c>
      <c r="AR5" s="17">
        <v>6.5729</v>
      </c>
      <c r="AS5" s="17">
        <v>28.9857</v>
      </c>
      <c r="AT5" s="17">
        <v>0.2045</v>
      </c>
      <c r="AU5" s="18">
        <v>22.252</v>
      </c>
      <c r="AV5" s="17">
        <v>0.0512</v>
      </c>
      <c r="AW5" s="17">
        <v>0.0332</v>
      </c>
      <c r="AX5" s="17">
        <v>0.4321</v>
      </c>
      <c r="AY5" s="17">
        <v>0.8472</v>
      </c>
      <c r="AZ5" s="17">
        <v>1.2744</v>
      </c>
      <c r="BA5" s="17">
        <v>0.2121</v>
      </c>
      <c r="BB5" s="17">
        <v>0.1719</v>
      </c>
      <c r="BC5" s="17">
        <v>20.7573</v>
      </c>
      <c r="BD5" s="17">
        <v>1683.3548</v>
      </c>
      <c r="BE5" s="17">
        <v>51.8913</v>
      </c>
      <c r="BF5" s="17">
        <v>0.1521</v>
      </c>
      <c r="BG5" s="17">
        <v>10.8799</v>
      </c>
      <c r="BH5" s="17">
        <v>7.9032</v>
      </c>
      <c r="BI5" s="17">
        <v>30.9904</v>
      </c>
      <c r="BJ5" s="17">
        <v>6.7399</v>
      </c>
      <c r="BK5" s="17">
        <v>23.3568</v>
      </c>
      <c r="BL5" s="18">
        <v>47.592</v>
      </c>
      <c r="BM5" s="17">
        <v>70.4898</v>
      </c>
      <c r="BN5" s="17">
        <v>7.2921</v>
      </c>
      <c r="BO5" s="17">
        <v>240.3495</v>
      </c>
      <c r="BP5" s="17">
        <v>104.8166</v>
      </c>
      <c r="BQ5" s="18">
        <v>15.367</v>
      </c>
      <c r="BR5" s="17">
        <v>196.0426</v>
      </c>
      <c r="BS5" s="17">
        <v>124.1704</v>
      </c>
      <c r="BT5" s="17">
        <v>8.9687</v>
      </c>
      <c r="BU5" s="17">
        <v>192.3231</v>
      </c>
      <c r="BV5" s="18">
        <v>8855.453</v>
      </c>
      <c r="BW5" s="17">
        <v>10.6491</v>
      </c>
      <c r="BX5" s="17">
        <v>5388.1441</v>
      </c>
      <c r="BY5" s="17">
        <v>36.6446</v>
      </c>
      <c r="BZ5" s="17">
        <v>214.2519</v>
      </c>
      <c r="CA5" s="17">
        <v>-57.1073</v>
      </c>
      <c r="CB5" s="17">
        <v>15047.6757</v>
      </c>
      <c r="CC5" s="18">
        <v>29495.711</v>
      </c>
      <c r="CD5" s="17">
        <v>84650.999800000005</v>
      </c>
    </row>
    <row r="6" ht="19" customHeight="1">
      <c r="A6" t="s" s="3">
        <v>1</v>
      </c>
      <c r="B6" s="4">
        <v>2</v>
      </c>
      <c r="C6" t="s" s="12">
        <v>3</v>
      </c>
      <c r="D6" s="17">
        <v>0.0716</v>
      </c>
      <c r="E6" s="17">
        <v>51.0434</v>
      </c>
      <c r="F6" s="19">
        <v>0.0009</v>
      </c>
      <c r="G6" s="17">
        <v>0.0061</v>
      </c>
      <c r="H6" s="17">
        <v>0.0183</v>
      </c>
      <c r="I6" s="18">
        <v>0.042</v>
      </c>
      <c r="J6" s="18">
        <v>0.109</v>
      </c>
      <c r="K6" s="9">
        <v>0.0592</v>
      </c>
      <c r="L6" s="17">
        <v>0.0044</v>
      </c>
      <c r="M6" s="17">
        <v>0.0028</v>
      </c>
      <c r="N6" s="17">
        <v>531.1525</v>
      </c>
      <c r="O6" s="17">
        <v>0.0157</v>
      </c>
      <c r="P6" s="17">
        <v>0.0055</v>
      </c>
      <c r="Q6" s="18">
        <v>0.066</v>
      </c>
      <c r="R6" s="17">
        <v>0.0069</v>
      </c>
      <c r="S6" s="17">
        <v>0.0038</v>
      </c>
      <c r="T6" s="17">
        <v>0.0232</v>
      </c>
      <c r="U6" s="18">
        <v>0.019</v>
      </c>
      <c r="V6" s="17">
        <v>0.0081</v>
      </c>
      <c r="W6" s="17">
        <v>0.0445</v>
      </c>
      <c r="X6" s="10">
        <v>0.0301</v>
      </c>
      <c r="Y6" s="17">
        <v>0.0266</v>
      </c>
      <c r="Z6" s="17">
        <v>0.0221</v>
      </c>
      <c r="AA6" s="17">
        <v>0.0134</v>
      </c>
      <c r="AB6" s="17">
        <v>0.007900000000000001</v>
      </c>
      <c r="AC6" s="18">
        <v>0.033</v>
      </c>
      <c r="AD6" s="18">
        <v>0.006</v>
      </c>
      <c r="AE6" s="17">
        <v>0.0031</v>
      </c>
      <c r="AF6" s="17">
        <v>0.0023</v>
      </c>
      <c r="AG6" s="17">
        <v>0.1675</v>
      </c>
      <c r="AH6" s="17">
        <v>0.1241</v>
      </c>
      <c r="AI6" s="17">
        <v>0.3376</v>
      </c>
      <c r="AJ6" s="17">
        <v>9.822800000000001</v>
      </c>
      <c r="AK6" s="18">
        <v>238.243</v>
      </c>
      <c r="AL6" s="17">
        <v>82.3142</v>
      </c>
      <c r="AM6" s="17">
        <v>133.1856</v>
      </c>
      <c r="AN6" s="17">
        <v>0.0208</v>
      </c>
      <c r="AO6" s="17">
        <v>0.007900000000000001</v>
      </c>
      <c r="AP6" s="19">
        <v>0.0008</v>
      </c>
      <c r="AQ6" s="17">
        <v>0.0246</v>
      </c>
      <c r="AR6" s="17">
        <v>0.0125</v>
      </c>
      <c r="AS6" s="17">
        <v>0.0308</v>
      </c>
      <c r="AT6" s="17">
        <v>0.0021</v>
      </c>
      <c r="AU6" s="17">
        <v>0.0023</v>
      </c>
      <c r="AV6" s="19">
        <v>0.0008</v>
      </c>
      <c r="AW6" s="19">
        <v>0.0003</v>
      </c>
      <c r="AX6" s="17">
        <v>0.0098</v>
      </c>
      <c r="AY6" s="4">
        <v>0</v>
      </c>
      <c r="AZ6" s="19">
        <v>0.0009</v>
      </c>
      <c r="BA6" s="19">
        <v>0.0005999999999999999</v>
      </c>
      <c r="BB6" s="17">
        <v>0.0015</v>
      </c>
      <c r="BC6" s="17">
        <v>0.0097</v>
      </c>
      <c r="BD6" s="17">
        <v>0.0125</v>
      </c>
      <c r="BE6" s="17">
        <v>0.0142</v>
      </c>
      <c r="BF6" s="17">
        <v>0.0011</v>
      </c>
      <c r="BG6" s="17">
        <v>0.0034</v>
      </c>
      <c r="BH6" s="17">
        <v>0.0248</v>
      </c>
      <c r="BI6" s="17">
        <v>0.0109</v>
      </c>
      <c r="BJ6" s="17">
        <v>0.0061</v>
      </c>
      <c r="BK6" s="17">
        <v>0.0114</v>
      </c>
      <c r="BL6" s="17">
        <v>0.0073</v>
      </c>
      <c r="BM6" s="17">
        <v>0.008500000000000001</v>
      </c>
      <c r="BN6" s="19">
        <v>0.0007</v>
      </c>
      <c r="BO6" s="17">
        <v>0.0535</v>
      </c>
      <c r="BP6" s="17">
        <v>0.0208</v>
      </c>
      <c r="BQ6" s="17">
        <v>0.0029</v>
      </c>
      <c r="BR6" s="17">
        <v>0.4501</v>
      </c>
      <c r="BS6" s="17">
        <v>9.0793</v>
      </c>
      <c r="BT6" s="17">
        <v>0.0772</v>
      </c>
      <c r="BU6" s="17">
        <v>0.0252</v>
      </c>
      <c r="BV6" s="17">
        <v>632.5012</v>
      </c>
      <c r="BW6" s="4">
        <v>0</v>
      </c>
      <c r="BX6" s="17">
        <v>5.6944</v>
      </c>
      <c r="BY6" s="17">
        <v>0.0544</v>
      </c>
      <c r="BZ6" s="17">
        <v>1.3624</v>
      </c>
      <c r="CA6" s="17">
        <v>89.86069999999999</v>
      </c>
      <c r="CB6" s="18">
        <v>93.53400000000001</v>
      </c>
      <c r="CC6" s="17">
        <v>823.0072</v>
      </c>
      <c r="CD6" s="4">
        <v>1880</v>
      </c>
    </row>
    <row r="7" ht="19" customHeight="1">
      <c r="A7" t="s" s="3">
        <v>1</v>
      </c>
      <c r="B7" s="4">
        <v>3</v>
      </c>
      <c r="C7" t="s" s="12">
        <v>4</v>
      </c>
      <c r="D7" s="17">
        <v>63.4175</v>
      </c>
      <c r="E7" s="17">
        <v>1.2122</v>
      </c>
      <c r="F7" s="17">
        <v>228.0259</v>
      </c>
      <c r="G7" s="17">
        <v>0.1391</v>
      </c>
      <c r="H7" s="17">
        <v>1.3747</v>
      </c>
      <c r="I7" s="4">
        <v>5.77</v>
      </c>
      <c r="J7" s="17">
        <v>7.7443</v>
      </c>
      <c r="K7" s="9">
        <v>3.6985</v>
      </c>
      <c r="L7" s="17">
        <v>0.3025</v>
      </c>
      <c r="M7" s="17">
        <v>0.4062</v>
      </c>
      <c r="N7" s="17">
        <v>4.6737</v>
      </c>
      <c r="O7" s="17">
        <v>1.6762</v>
      </c>
      <c r="P7" s="17">
        <v>0.2581</v>
      </c>
      <c r="Q7" s="17">
        <v>2219.0909</v>
      </c>
      <c r="R7" s="17">
        <v>1.2509</v>
      </c>
      <c r="S7" s="17">
        <v>2.2131</v>
      </c>
      <c r="T7" s="17">
        <v>9.8657</v>
      </c>
      <c r="U7" s="17">
        <v>165.1431</v>
      </c>
      <c r="V7" s="17">
        <v>32.7516</v>
      </c>
      <c r="W7" s="17">
        <v>4.1093</v>
      </c>
      <c r="X7" s="10">
        <v>1.0054</v>
      </c>
      <c r="Y7" s="17">
        <v>2.5312</v>
      </c>
      <c r="Z7" s="17">
        <v>3.6489</v>
      </c>
      <c r="AA7" s="18">
        <v>2.759</v>
      </c>
      <c r="AB7" s="17">
        <v>1.0602</v>
      </c>
      <c r="AC7" s="17">
        <v>0.8205</v>
      </c>
      <c r="AD7" s="17">
        <v>0.0542</v>
      </c>
      <c r="AE7" s="17">
        <v>1.1588</v>
      </c>
      <c r="AF7" s="17">
        <v>0.0313</v>
      </c>
      <c r="AG7" s="17">
        <v>7.3418</v>
      </c>
      <c r="AH7" s="17">
        <v>2.3244</v>
      </c>
      <c r="AI7" s="18">
        <v>10.563</v>
      </c>
      <c r="AJ7" s="18">
        <v>1.345</v>
      </c>
      <c r="AK7" s="17">
        <v>1.0222</v>
      </c>
      <c r="AL7" s="17">
        <v>0.3649</v>
      </c>
      <c r="AM7" s="17">
        <v>1.2321</v>
      </c>
      <c r="AN7" s="17">
        <v>2.5435</v>
      </c>
      <c r="AO7" s="17">
        <v>2.5614</v>
      </c>
      <c r="AP7" s="17">
        <v>0.3493</v>
      </c>
      <c r="AQ7" s="17">
        <v>0.7897</v>
      </c>
      <c r="AR7" s="17">
        <v>0.5921</v>
      </c>
      <c r="AS7" s="17">
        <v>0.1718</v>
      </c>
      <c r="AT7" s="17">
        <v>0.0379</v>
      </c>
      <c r="AU7" s="17">
        <v>0.0203</v>
      </c>
      <c r="AV7" s="17">
        <v>0.0095</v>
      </c>
      <c r="AW7" s="17">
        <v>12.5979</v>
      </c>
      <c r="AX7" s="18">
        <v>0.073</v>
      </c>
      <c r="AY7" s="17">
        <v>0.0121</v>
      </c>
      <c r="AZ7" s="17">
        <v>0.7943</v>
      </c>
      <c r="BA7" s="17">
        <v>0.5936</v>
      </c>
      <c r="BB7" s="17">
        <v>1.0135</v>
      </c>
      <c r="BC7" s="17">
        <v>2.2251</v>
      </c>
      <c r="BD7" s="17">
        <v>18.5348</v>
      </c>
      <c r="BE7" s="17">
        <v>20.5167</v>
      </c>
      <c r="BF7" s="17">
        <v>12.9169</v>
      </c>
      <c r="BG7" s="17">
        <v>11.2729</v>
      </c>
      <c r="BH7" s="17">
        <v>1.7452</v>
      </c>
      <c r="BI7" s="17">
        <v>0.5066000000000001</v>
      </c>
      <c r="BJ7" s="17">
        <v>0.7318</v>
      </c>
      <c r="BK7" s="17">
        <v>2.0244</v>
      </c>
      <c r="BL7" s="17">
        <v>1.3544</v>
      </c>
      <c r="BM7" s="17">
        <v>2.3051</v>
      </c>
      <c r="BN7" s="17">
        <v>0.3273</v>
      </c>
      <c r="BO7" s="17">
        <v>2.2061</v>
      </c>
      <c r="BP7" s="17">
        <v>0.9989</v>
      </c>
      <c r="BQ7" s="17">
        <v>0.0113</v>
      </c>
      <c r="BR7" s="17">
        <v>0.4995</v>
      </c>
      <c r="BS7" s="17">
        <v>0.3283</v>
      </c>
      <c r="BT7" s="17">
        <v>7.2895</v>
      </c>
      <c r="BU7" s="17">
        <v>0.9388</v>
      </c>
      <c r="BV7" s="17">
        <v>60.6547</v>
      </c>
      <c r="BW7" s="4">
        <v>65</v>
      </c>
      <c r="BX7" s="17">
        <v>21.6078</v>
      </c>
      <c r="BY7" s="17">
        <v>0.2678</v>
      </c>
      <c r="BZ7" s="17">
        <v>5.2387</v>
      </c>
      <c r="CA7" s="17">
        <v>70.8394</v>
      </c>
      <c r="CB7" s="17">
        <v>492.9949</v>
      </c>
      <c r="CC7" s="17">
        <v>716.6034</v>
      </c>
      <c r="CD7" s="4">
        <v>3617</v>
      </c>
    </row>
    <row r="8" ht="19" customHeight="1">
      <c r="A8" t="s" s="3">
        <v>1</v>
      </c>
      <c r="B8" s="4">
        <v>4</v>
      </c>
      <c r="C8" t="s" s="12">
        <v>5</v>
      </c>
      <c r="D8" s="17">
        <v>47.6994</v>
      </c>
      <c r="E8" s="17">
        <v>0.5653</v>
      </c>
      <c r="F8" s="17">
        <v>0.0281</v>
      </c>
      <c r="G8" s="17">
        <v>5.5739</v>
      </c>
      <c r="H8" s="17">
        <v>2.5482</v>
      </c>
      <c r="I8" s="17">
        <v>6.6572</v>
      </c>
      <c r="J8" s="17">
        <v>19.5325</v>
      </c>
      <c r="K8" s="9">
        <v>9.477499999999999</v>
      </c>
      <c r="L8" s="17">
        <v>0.7103</v>
      </c>
      <c r="M8" s="17">
        <v>0.3302</v>
      </c>
      <c r="N8" s="17">
        <v>324.5922</v>
      </c>
      <c r="O8" s="17">
        <v>2.1223</v>
      </c>
      <c r="P8" s="17">
        <v>22.0889</v>
      </c>
      <c r="Q8" s="17">
        <v>0.6018</v>
      </c>
      <c r="R8" s="17">
        <v>0.5327</v>
      </c>
      <c r="S8" s="17">
        <v>0.3354</v>
      </c>
      <c r="T8" s="17">
        <v>3.3063</v>
      </c>
      <c r="U8" s="17">
        <v>0.2635</v>
      </c>
      <c r="V8" s="17">
        <v>0.2198</v>
      </c>
      <c r="W8" s="17">
        <v>1.8491</v>
      </c>
      <c r="X8" s="10">
        <v>0.2528</v>
      </c>
      <c r="Y8" s="17">
        <v>1.2599</v>
      </c>
      <c r="Z8" s="17">
        <v>1.6704</v>
      </c>
      <c r="AA8" s="17">
        <v>0.2432</v>
      </c>
      <c r="AB8" s="17">
        <v>0.1409</v>
      </c>
      <c r="AC8" s="17">
        <v>4.9154</v>
      </c>
      <c r="AD8" s="17">
        <v>1.0695</v>
      </c>
      <c r="AE8" s="17">
        <v>0.0508</v>
      </c>
      <c r="AF8" s="17">
        <v>0.1236</v>
      </c>
      <c r="AG8" s="18">
        <v>12.504</v>
      </c>
      <c r="AH8" s="17">
        <v>18.7221</v>
      </c>
      <c r="AI8" s="17">
        <v>36.6188</v>
      </c>
      <c r="AJ8" s="17">
        <v>31.9014</v>
      </c>
      <c r="AK8" s="17">
        <v>562.0134</v>
      </c>
      <c r="AL8" s="17">
        <v>52.9681</v>
      </c>
      <c r="AM8" s="17">
        <v>127.5955</v>
      </c>
      <c r="AN8" s="17">
        <v>2.1005</v>
      </c>
      <c r="AO8" s="17">
        <v>1.1269</v>
      </c>
      <c r="AP8" s="17">
        <v>0.0703</v>
      </c>
      <c r="AQ8" s="17">
        <v>0.6007</v>
      </c>
      <c r="AR8" s="17">
        <v>1.2676</v>
      </c>
      <c r="AS8" s="18">
        <v>5.449</v>
      </c>
      <c r="AT8" s="17">
        <v>0.0258</v>
      </c>
      <c r="AU8" s="17">
        <v>0.2285</v>
      </c>
      <c r="AV8" s="4">
        <v>0.06</v>
      </c>
      <c r="AW8" s="18">
        <v>0.321</v>
      </c>
      <c r="AX8" s="17">
        <v>1.1269</v>
      </c>
      <c r="AY8" s="19">
        <v>0.0005999999999999999</v>
      </c>
      <c r="AZ8" s="17">
        <v>0.0262</v>
      </c>
      <c r="BA8" s="17">
        <v>0.0191</v>
      </c>
      <c r="BB8" s="17">
        <v>0.0361</v>
      </c>
      <c r="BC8" s="17">
        <v>1.5851</v>
      </c>
      <c r="BD8" s="17">
        <v>2.0056</v>
      </c>
      <c r="BE8" s="17">
        <v>2.4577</v>
      </c>
      <c r="BF8" s="18">
        <v>0.335</v>
      </c>
      <c r="BG8" s="18">
        <v>0.704</v>
      </c>
      <c r="BH8" s="17">
        <v>4.3768</v>
      </c>
      <c r="BI8" s="17">
        <v>6.5429</v>
      </c>
      <c r="BJ8" s="17">
        <v>0.4233</v>
      </c>
      <c r="BK8" s="17">
        <v>1.7735</v>
      </c>
      <c r="BL8" s="17">
        <v>0.4326</v>
      </c>
      <c r="BM8" s="18">
        <v>0.521</v>
      </c>
      <c r="BN8" s="17">
        <v>0.0208</v>
      </c>
      <c r="BO8" s="17">
        <v>6.0963</v>
      </c>
      <c r="BP8" s="17">
        <v>1.7633</v>
      </c>
      <c r="BQ8" s="17">
        <v>2.3669</v>
      </c>
      <c r="BR8" s="17">
        <v>1.6943</v>
      </c>
      <c r="BS8" s="17">
        <v>2.6087</v>
      </c>
      <c r="BT8" s="17">
        <v>12.3923</v>
      </c>
      <c r="BU8" s="17">
        <v>3.9821</v>
      </c>
      <c r="BV8" s="17">
        <v>612.6643</v>
      </c>
      <c r="BW8" s="4">
        <v>23</v>
      </c>
      <c r="BX8" s="17">
        <v>13.4453</v>
      </c>
      <c r="BY8" s="17">
        <v>0.1492</v>
      </c>
      <c r="BZ8" s="17">
        <v>3.2402</v>
      </c>
      <c r="CA8" s="17">
        <v>2.4753</v>
      </c>
      <c r="CB8" s="17">
        <v>705.2211</v>
      </c>
      <c r="CC8" s="17">
        <v>1360.1953</v>
      </c>
      <c r="CD8" s="4">
        <v>2728</v>
      </c>
    </row>
    <row r="9" ht="19" customHeight="1">
      <c r="A9" t="s" s="3">
        <v>1</v>
      </c>
      <c r="B9" s="4">
        <v>5</v>
      </c>
      <c r="C9" t="s" s="12">
        <v>6</v>
      </c>
      <c r="D9" s="17">
        <v>5347.1481</v>
      </c>
      <c r="E9" s="17">
        <v>11.0432</v>
      </c>
      <c r="F9" s="17">
        <v>795.2861</v>
      </c>
      <c r="G9" s="18">
        <v>64.871</v>
      </c>
      <c r="H9" s="17">
        <v>162.3645</v>
      </c>
      <c r="I9" s="17">
        <v>17.9416</v>
      </c>
      <c r="J9" s="17">
        <v>12.6171</v>
      </c>
      <c r="K9" s="9">
        <v>108.1051</v>
      </c>
      <c r="L9" s="17">
        <v>8.027100000000001</v>
      </c>
      <c r="M9" s="17">
        <v>0.3059</v>
      </c>
      <c r="N9" s="17">
        <v>4.9175</v>
      </c>
      <c r="O9" s="17">
        <v>0.7948</v>
      </c>
      <c r="P9" s="17">
        <v>0.2092</v>
      </c>
      <c r="Q9" s="17">
        <v>2.0713</v>
      </c>
      <c r="R9" s="17">
        <v>0.6702</v>
      </c>
      <c r="S9" s="17">
        <v>0.3596</v>
      </c>
      <c r="T9" s="17">
        <v>2.3419</v>
      </c>
      <c r="U9" s="17">
        <v>0.8666</v>
      </c>
      <c r="V9" s="17">
        <v>0.6399</v>
      </c>
      <c r="W9" s="17">
        <v>2.7563</v>
      </c>
      <c r="X9" s="10">
        <v>1.0156</v>
      </c>
      <c r="Y9" s="17">
        <v>1.7362</v>
      </c>
      <c r="Z9" s="17">
        <v>2.0469</v>
      </c>
      <c r="AA9" s="17">
        <v>1.0086</v>
      </c>
      <c r="AB9" s="17">
        <v>0.4376</v>
      </c>
      <c r="AC9" s="17">
        <v>3.3203</v>
      </c>
      <c r="AD9" s="17">
        <v>0.6739000000000001</v>
      </c>
      <c r="AE9" s="17">
        <v>0.3238</v>
      </c>
      <c r="AF9" s="17">
        <v>0.1188</v>
      </c>
      <c r="AG9" s="17">
        <v>11.4047</v>
      </c>
      <c r="AH9" s="17">
        <v>12.4227</v>
      </c>
      <c r="AI9" s="17">
        <v>27.6891</v>
      </c>
      <c r="AJ9" s="17">
        <v>7.8459</v>
      </c>
      <c r="AK9" s="17">
        <v>2.2211</v>
      </c>
      <c r="AL9" s="17">
        <v>0.6637999999999999</v>
      </c>
      <c r="AM9" s="17">
        <v>1.5128</v>
      </c>
      <c r="AN9" s="17">
        <v>5.9557</v>
      </c>
      <c r="AO9" s="18">
        <v>0.8149999999999999</v>
      </c>
      <c r="AP9" s="17">
        <v>0.1283</v>
      </c>
      <c r="AQ9" s="17">
        <v>1.0254</v>
      </c>
      <c r="AR9" s="17">
        <v>1.0399</v>
      </c>
      <c r="AS9" s="17">
        <v>4.5835</v>
      </c>
      <c r="AT9" s="17">
        <v>0.1009</v>
      </c>
      <c r="AU9" s="17">
        <v>0.1704</v>
      </c>
      <c r="AV9" s="17">
        <v>0.0497</v>
      </c>
      <c r="AW9" s="17">
        <v>2.6586</v>
      </c>
      <c r="AX9" s="17">
        <v>1.3915</v>
      </c>
      <c r="AY9" s="17">
        <v>0.0059</v>
      </c>
      <c r="AZ9" s="17">
        <v>2.6341</v>
      </c>
      <c r="BA9" s="17">
        <v>3.0348</v>
      </c>
      <c r="BB9" s="17">
        <v>0.5846</v>
      </c>
      <c r="BC9" s="17">
        <v>1.4617</v>
      </c>
      <c r="BD9" s="17">
        <v>2.3087</v>
      </c>
      <c r="BE9" s="17">
        <v>9.642200000000001</v>
      </c>
      <c r="BF9" s="17">
        <v>3.3996</v>
      </c>
      <c r="BG9" s="17">
        <v>2.9713</v>
      </c>
      <c r="BH9" s="17">
        <v>3.0569</v>
      </c>
      <c r="BI9" s="17">
        <v>29.4413</v>
      </c>
      <c r="BJ9" s="17">
        <v>0.5649</v>
      </c>
      <c r="BK9" s="17">
        <v>3.1983</v>
      </c>
      <c r="BL9" s="17">
        <v>0.7785</v>
      </c>
      <c r="BM9" s="17">
        <v>1.0408</v>
      </c>
      <c r="BN9" s="17">
        <v>0.1219</v>
      </c>
      <c r="BO9" s="17">
        <v>4.6914</v>
      </c>
      <c r="BP9" s="17">
        <v>1.5995</v>
      </c>
      <c r="BQ9" s="17">
        <v>0.3079</v>
      </c>
      <c r="BR9" s="17">
        <v>0.9082</v>
      </c>
      <c r="BS9" s="18">
        <v>0.554</v>
      </c>
      <c r="BT9" s="17">
        <v>9.241199999999999</v>
      </c>
      <c r="BU9" s="17">
        <v>2.7602</v>
      </c>
      <c r="BV9" s="18">
        <v>12.573</v>
      </c>
      <c r="BW9" s="17">
        <v>452.3398</v>
      </c>
      <c r="BX9" s="17">
        <v>48.2209</v>
      </c>
      <c r="BY9" s="17">
        <v>1.0044</v>
      </c>
      <c r="BZ9" s="17">
        <v>11.3873</v>
      </c>
      <c r="CA9" s="17">
        <v>24.0978</v>
      </c>
      <c r="CB9" s="18">
        <v>1896.299</v>
      </c>
      <c r="CC9" s="17">
        <v>2445.9222</v>
      </c>
      <c r="CD9" s="4">
        <v>9193</v>
      </c>
    </row>
    <row r="10" ht="19" customHeight="1">
      <c r="A10" t="s" s="3">
        <v>1</v>
      </c>
      <c r="B10" s="4">
        <v>6</v>
      </c>
      <c r="C10" t="s" s="12">
        <v>7</v>
      </c>
      <c r="D10" s="17">
        <v>38.7295</v>
      </c>
      <c r="E10" s="17">
        <v>0.3507</v>
      </c>
      <c r="F10" s="17">
        <v>0.0891</v>
      </c>
      <c r="G10" s="17">
        <v>0.5065</v>
      </c>
      <c r="H10" s="18">
        <v>3.012</v>
      </c>
      <c r="I10" s="17">
        <v>1399.8785</v>
      </c>
      <c r="J10" s="18">
        <v>257.151</v>
      </c>
      <c r="K10" s="9">
        <v>862.3416</v>
      </c>
      <c r="L10" s="17">
        <v>151.1487</v>
      </c>
      <c r="M10" s="17">
        <v>17.5637</v>
      </c>
      <c r="N10" s="17">
        <v>52.0278</v>
      </c>
      <c r="O10" s="17">
        <v>10.0598</v>
      </c>
      <c r="P10" s="18">
        <v>4.994</v>
      </c>
      <c r="Q10" s="18">
        <v>3.126</v>
      </c>
      <c r="R10" s="17">
        <v>34.5247</v>
      </c>
      <c r="S10" s="17">
        <v>2.1383</v>
      </c>
      <c r="T10" s="17">
        <v>17.9037</v>
      </c>
      <c r="U10" s="17">
        <v>34.3858</v>
      </c>
      <c r="V10" s="17">
        <v>4.3905</v>
      </c>
      <c r="W10" s="17">
        <v>752.5811</v>
      </c>
      <c r="X10" s="10">
        <v>530.7548</v>
      </c>
      <c r="Y10" s="17">
        <v>106.4148</v>
      </c>
      <c r="Z10" s="17">
        <v>7.7654</v>
      </c>
      <c r="AA10" s="17">
        <v>3.1082</v>
      </c>
      <c r="AB10" s="17">
        <v>1.0736</v>
      </c>
      <c r="AC10" s="17">
        <v>1545.8849</v>
      </c>
      <c r="AD10" s="17">
        <v>3.5307</v>
      </c>
      <c r="AE10" s="17">
        <v>2.4015</v>
      </c>
      <c r="AF10" s="17">
        <v>1.8366</v>
      </c>
      <c r="AG10" s="18">
        <v>54.906</v>
      </c>
      <c r="AH10" s="17">
        <v>39.3928</v>
      </c>
      <c r="AI10" s="17">
        <v>41.5281</v>
      </c>
      <c r="AJ10" s="17">
        <v>108.1705</v>
      </c>
      <c r="AK10" s="17">
        <v>25.9852</v>
      </c>
      <c r="AL10" s="17">
        <v>6.7644</v>
      </c>
      <c r="AM10" s="17">
        <v>9.456899999999999</v>
      </c>
      <c r="AN10" s="17">
        <v>17.0037</v>
      </c>
      <c r="AO10" s="17">
        <v>11.4786</v>
      </c>
      <c r="AP10" s="17">
        <v>2.1364</v>
      </c>
      <c r="AQ10" s="17">
        <v>2.3613</v>
      </c>
      <c r="AR10" s="17">
        <v>4.1383</v>
      </c>
      <c r="AS10" s="17">
        <v>25.4191</v>
      </c>
      <c r="AT10" s="17">
        <v>0.9957</v>
      </c>
      <c r="AU10" s="17">
        <v>2.2034</v>
      </c>
      <c r="AV10" s="17">
        <v>0.6861</v>
      </c>
      <c r="AW10" s="17">
        <v>4.6659</v>
      </c>
      <c r="AX10" s="18">
        <v>13.245</v>
      </c>
      <c r="AY10" s="17">
        <v>0.06859999999999999</v>
      </c>
      <c r="AZ10" s="17">
        <v>7.7403</v>
      </c>
      <c r="BA10" s="17">
        <v>7.4711</v>
      </c>
      <c r="BB10" s="17">
        <v>29.6179</v>
      </c>
      <c r="BC10" s="17">
        <v>5.6236</v>
      </c>
      <c r="BD10" s="17">
        <v>118.0877</v>
      </c>
      <c r="BE10" s="4">
        <v>167.37</v>
      </c>
      <c r="BF10" s="17">
        <v>30.3992</v>
      </c>
      <c r="BG10" s="17">
        <v>82.2449</v>
      </c>
      <c r="BH10" s="17">
        <v>3.3885</v>
      </c>
      <c r="BI10" s="17">
        <v>41.9831</v>
      </c>
      <c r="BJ10" s="17">
        <v>32.6385</v>
      </c>
      <c r="BK10" s="17">
        <v>2.8778</v>
      </c>
      <c r="BL10" s="17">
        <v>9.425800000000001</v>
      </c>
      <c r="BM10" s="17">
        <v>10.4539</v>
      </c>
      <c r="BN10" s="17">
        <v>1.7777</v>
      </c>
      <c r="BO10" s="17">
        <v>16.0585</v>
      </c>
      <c r="BP10" s="17">
        <v>6.6856</v>
      </c>
      <c r="BQ10" s="17">
        <v>1.1333</v>
      </c>
      <c r="BR10" s="4">
        <v>2.39</v>
      </c>
      <c r="BS10" s="17">
        <v>2.8988</v>
      </c>
      <c r="BT10" s="17">
        <v>11.6524</v>
      </c>
      <c r="BU10" s="17">
        <v>5.3065</v>
      </c>
      <c r="BV10" s="17">
        <v>32.3262</v>
      </c>
      <c r="BW10" s="17">
        <v>38.0395</v>
      </c>
      <c r="BX10" s="17">
        <v>213.4286</v>
      </c>
      <c r="BY10" s="17">
        <v>28.3696</v>
      </c>
      <c r="BZ10" s="17">
        <v>64.6574</v>
      </c>
      <c r="CA10" s="4">
        <v>677.8099999999999</v>
      </c>
      <c r="CB10" s="17">
        <v>51479.4583</v>
      </c>
      <c r="CC10" s="17">
        <v>52534.0896</v>
      </c>
      <c r="CD10" s="4">
        <v>60150</v>
      </c>
    </row>
    <row r="11" ht="19" customHeight="1">
      <c r="A11" t="s" s="3">
        <v>1</v>
      </c>
      <c r="B11" s="4">
        <v>7</v>
      </c>
      <c r="C11" t="s" s="12">
        <v>8</v>
      </c>
      <c r="D11" s="18">
        <v>69.039</v>
      </c>
      <c r="E11" s="17">
        <v>6.0829</v>
      </c>
      <c r="F11" s="17">
        <v>0.1133</v>
      </c>
      <c r="G11" s="17">
        <v>0.3927</v>
      </c>
      <c r="H11" s="17">
        <v>2.8794</v>
      </c>
      <c r="I11" s="17">
        <v>656.6822</v>
      </c>
      <c r="J11" s="17">
        <v>313.4592</v>
      </c>
      <c r="K11" s="9">
        <v>343.5957</v>
      </c>
      <c r="L11" s="17">
        <v>61.9967</v>
      </c>
      <c r="M11" s="17">
        <v>12.1182</v>
      </c>
      <c r="N11" s="18">
        <v>330.542</v>
      </c>
      <c r="O11" s="17">
        <v>61.9937</v>
      </c>
      <c r="P11" s="18">
        <v>7.216</v>
      </c>
      <c r="Q11" s="17">
        <v>29.0043</v>
      </c>
      <c r="R11" s="17">
        <v>72.7179</v>
      </c>
      <c r="S11" s="17">
        <v>7.7099</v>
      </c>
      <c r="T11" s="17">
        <v>1104.0564</v>
      </c>
      <c r="U11" s="17">
        <v>1034.5609</v>
      </c>
      <c r="V11" s="18">
        <v>141.538</v>
      </c>
      <c r="W11" s="17">
        <v>364.9379</v>
      </c>
      <c r="X11" s="10">
        <v>522.1413</v>
      </c>
      <c r="Y11" s="17">
        <v>89.97669999999999</v>
      </c>
      <c r="Z11" s="17">
        <v>31.6063</v>
      </c>
      <c r="AA11" s="17">
        <v>17.8792</v>
      </c>
      <c r="AB11" s="17">
        <v>6.6259</v>
      </c>
      <c r="AC11" s="17">
        <v>1218.7019</v>
      </c>
      <c r="AD11" s="17">
        <v>31.7335</v>
      </c>
      <c r="AE11" s="17">
        <v>12.5723</v>
      </c>
      <c r="AF11" s="17">
        <v>3.3152</v>
      </c>
      <c r="AG11" s="17">
        <v>366.3404</v>
      </c>
      <c r="AH11" s="17">
        <v>68.14279999999999</v>
      </c>
      <c r="AI11" s="17">
        <v>288.7004</v>
      </c>
      <c r="AJ11" s="17">
        <v>319.7344</v>
      </c>
      <c r="AK11" s="17">
        <v>44.8803</v>
      </c>
      <c r="AL11" s="17">
        <v>24.1316</v>
      </c>
      <c r="AM11" s="17">
        <v>357.9372</v>
      </c>
      <c r="AN11" s="17">
        <v>207.9049</v>
      </c>
      <c r="AO11" s="17">
        <v>11.6454</v>
      </c>
      <c r="AP11" s="17">
        <v>4.8228</v>
      </c>
      <c r="AQ11" s="17">
        <v>3.5548</v>
      </c>
      <c r="AR11" s="17">
        <v>159.5793</v>
      </c>
      <c r="AS11" s="17">
        <v>69.4486</v>
      </c>
      <c r="AT11" s="18">
        <v>7.079</v>
      </c>
      <c r="AU11" s="17">
        <v>3.8989</v>
      </c>
      <c r="AV11" s="17">
        <v>0.6836</v>
      </c>
      <c r="AW11" s="17">
        <v>1.5479</v>
      </c>
      <c r="AX11" s="17">
        <v>19.2068</v>
      </c>
      <c r="AY11" s="18">
        <v>0.038</v>
      </c>
      <c r="AZ11" s="17">
        <v>4.3492</v>
      </c>
      <c r="BA11" s="17">
        <v>1.9583</v>
      </c>
      <c r="BB11" s="17">
        <v>6.0367</v>
      </c>
      <c r="BC11" s="17">
        <v>22.6246</v>
      </c>
      <c r="BD11" s="17">
        <v>91.89319999999999</v>
      </c>
      <c r="BE11" s="17">
        <v>81.7508</v>
      </c>
      <c r="BF11" s="17">
        <v>4.9343</v>
      </c>
      <c r="BG11" s="17">
        <v>25.9059</v>
      </c>
      <c r="BH11" s="17">
        <v>2.0577</v>
      </c>
      <c r="BI11" s="17">
        <v>84.6249</v>
      </c>
      <c r="BJ11" s="17">
        <v>28.7303</v>
      </c>
      <c r="BK11" s="17">
        <v>8.119899999999999</v>
      </c>
      <c r="BL11" s="17">
        <v>21.1713</v>
      </c>
      <c r="BM11" s="18">
        <v>18.962</v>
      </c>
      <c r="BN11" s="17">
        <v>2.7418</v>
      </c>
      <c r="BO11" s="17">
        <v>40.7186</v>
      </c>
      <c r="BP11" s="17">
        <v>29.4591</v>
      </c>
      <c r="BQ11" s="17">
        <v>1.2701</v>
      </c>
      <c r="BR11" s="17">
        <v>3.9853</v>
      </c>
      <c r="BS11" s="17">
        <v>3.0972</v>
      </c>
      <c r="BT11" s="17">
        <v>15.0334</v>
      </c>
      <c r="BU11" s="17">
        <v>15.6782</v>
      </c>
      <c r="BV11" s="17">
        <v>4029.5274</v>
      </c>
      <c r="BW11" s="17">
        <v>11.7313</v>
      </c>
      <c r="BX11" s="17">
        <v>2710.1583</v>
      </c>
      <c r="BY11" s="17">
        <v>216.3907</v>
      </c>
      <c r="BZ11" s="17">
        <v>687.6732</v>
      </c>
      <c r="CA11" s="18">
        <v>-205.566</v>
      </c>
      <c r="CB11" s="17">
        <v>26668.9883</v>
      </c>
      <c r="CC11" s="17">
        <v>34118.9031</v>
      </c>
      <c r="CD11" s="4">
        <v>43505</v>
      </c>
    </row>
    <row r="12" ht="19" customHeight="1">
      <c r="A12" t="s" s="6">
        <v>1</v>
      </c>
      <c r="B12" s="9">
        <v>8</v>
      </c>
      <c r="C12" t="s" s="13">
        <v>9</v>
      </c>
      <c r="D12" s="9">
        <v>20.2456</v>
      </c>
      <c r="E12" s="9">
        <v>0.1657</v>
      </c>
      <c r="F12" s="9">
        <v>0.1036</v>
      </c>
      <c r="G12" s="9">
        <v>0.2018</v>
      </c>
      <c r="H12" s="9">
        <v>1.7897</v>
      </c>
      <c r="I12" s="9">
        <v>171.8886</v>
      </c>
      <c r="J12" s="9">
        <v>60.1852</v>
      </c>
      <c r="K12" s="9">
        <v>135.4244</v>
      </c>
      <c r="L12" s="9">
        <v>20.6144</v>
      </c>
      <c r="M12" s="9">
        <v>14.1606</v>
      </c>
      <c r="N12" s="9">
        <v>15.338</v>
      </c>
      <c r="O12" s="9">
        <v>3.492</v>
      </c>
      <c r="P12" s="9">
        <v>2.4582</v>
      </c>
      <c r="Q12" s="9">
        <v>6.0506</v>
      </c>
      <c r="R12" s="9">
        <v>4.3422</v>
      </c>
      <c r="S12" s="9">
        <v>1.0454</v>
      </c>
      <c r="T12" s="9">
        <v>5.5689</v>
      </c>
      <c r="U12" s="9">
        <v>348.7512</v>
      </c>
      <c r="V12" s="9">
        <v>4.824</v>
      </c>
      <c r="W12" s="9">
        <v>1211.4119</v>
      </c>
      <c r="X12" s="9">
        <v>23429.7235</v>
      </c>
      <c r="Y12" s="9">
        <v>4.7635</v>
      </c>
      <c r="Z12" s="9">
        <v>5.4366</v>
      </c>
      <c r="AA12" s="9">
        <v>3.7484</v>
      </c>
      <c r="AB12" s="9">
        <v>2.7843</v>
      </c>
      <c r="AC12" s="9">
        <v>15.5793</v>
      </c>
      <c r="AD12" s="9">
        <v>1.4296</v>
      </c>
      <c r="AE12" s="9">
        <v>10.6322</v>
      </c>
      <c r="AF12" s="9">
        <v>0.9605</v>
      </c>
      <c r="AG12" s="9">
        <v>180.722</v>
      </c>
      <c r="AH12" s="9">
        <v>57.1488</v>
      </c>
      <c r="AI12" s="9">
        <v>223.5005</v>
      </c>
      <c r="AJ12" s="9">
        <v>48.2958</v>
      </c>
      <c r="AK12" s="9">
        <v>24.6419</v>
      </c>
      <c r="AL12" s="9">
        <v>7.2983</v>
      </c>
      <c r="AM12" s="9">
        <v>17.9091</v>
      </c>
      <c r="AN12" s="9">
        <v>4.1726</v>
      </c>
      <c r="AO12" s="9">
        <v>4.9626</v>
      </c>
      <c r="AP12" s="9">
        <v>0.5701000000000001</v>
      </c>
      <c r="AQ12" s="9">
        <v>1.538</v>
      </c>
      <c r="AR12" s="9">
        <v>1.4292</v>
      </c>
      <c r="AS12" s="9">
        <v>12.6128</v>
      </c>
      <c r="AT12" s="9">
        <v>1.0355</v>
      </c>
      <c r="AU12" s="9">
        <v>1.5407</v>
      </c>
      <c r="AV12" s="9">
        <v>0.509</v>
      </c>
      <c r="AW12" s="9">
        <v>1.8484</v>
      </c>
      <c r="AX12" s="9">
        <v>9.099500000000001</v>
      </c>
      <c r="AY12" s="9">
        <v>0.0604</v>
      </c>
      <c r="AZ12" s="9">
        <v>5.1727</v>
      </c>
      <c r="BA12" s="9">
        <v>4.8626</v>
      </c>
      <c r="BB12" s="9">
        <v>8.447100000000001</v>
      </c>
      <c r="BC12" s="9">
        <v>11.5264</v>
      </c>
      <c r="BD12" s="9">
        <v>39.5348</v>
      </c>
      <c r="BE12" s="9">
        <v>54.2027</v>
      </c>
      <c r="BF12" s="9">
        <v>9.9278</v>
      </c>
      <c r="BG12" s="9">
        <v>20.1702</v>
      </c>
      <c r="BH12" s="9">
        <v>1.9664</v>
      </c>
      <c r="BI12" s="9">
        <v>51.1767</v>
      </c>
      <c r="BJ12" s="9">
        <v>7.827</v>
      </c>
      <c r="BK12" s="9">
        <v>2.2481</v>
      </c>
      <c r="BL12" s="9">
        <v>4.6438</v>
      </c>
      <c r="BM12" s="9">
        <v>4.2911</v>
      </c>
      <c r="BN12" s="9">
        <v>1.1179</v>
      </c>
      <c r="BO12" s="9">
        <v>14.4678</v>
      </c>
      <c r="BP12" s="9">
        <v>4.3344</v>
      </c>
      <c r="BQ12" s="9">
        <v>0.5083</v>
      </c>
      <c r="BR12" s="9">
        <v>1.3215</v>
      </c>
      <c r="BS12" s="9">
        <v>1.5714</v>
      </c>
      <c r="BT12" s="9">
        <v>3.7371</v>
      </c>
      <c r="BU12" s="9">
        <v>2.6378</v>
      </c>
      <c r="BV12" s="9">
        <v>153.0284</v>
      </c>
      <c r="BW12" s="9">
        <v>5.1236</v>
      </c>
      <c r="BX12" s="9">
        <v>663.9672</v>
      </c>
      <c r="BY12" s="9">
        <v>47.7207</v>
      </c>
      <c r="BZ12" s="9">
        <v>183.6287</v>
      </c>
      <c r="CA12" s="9">
        <v>-757.0062</v>
      </c>
      <c r="CB12" s="9">
        <v>11102.9931</v>
      </c>
      <c r="CC12" s="9">
        <v>11399.4555</v>
      </c>
      <c r="CD12" s="21">
        <v>37869.9999</v>
      </c>
    </row>
    <row r="13" ht="19" customHeight="1">
      <c r="A13" t="s" s="3">
        <v>1</v>
      </c>
      <c r="B13" s="4">
        <v>9</v>
      </c>
      <c r="C13" t="s" s="12">
        <v>10</v>
      </c>
      <c r="D13" s="18">
        <v>23.653</v>
      </c>
      <c r="E13" s="17">
        <v>0.3157</v>
      </c>
      <c r="F13" s="17">
        <v>0.1978</v>
      </c>
      <c r="G13" s="17">
        <v>0.4437</v>
      </c>
      <c r="H13" s="18">
        <v>2.116</v>
      </c>
      <c r="I13" s="17">
        <v>40.9829</v>
      </c>
      <c r="J13" s="17">
        <v>12.9435</v>
      </c>
      <c r="K13" s="9">
        <v>48.5169</v>
      </c>
      <c r="L13" s="17">
        <v>5.6774</v>
      </c>
      <c r="M13" s="17">
        <v>10.9837</v>
      </c>
      <c r="N13" s="17">
        <v>103.6342</v>
      </c>
      <c r="O13" s="17">
        <v>3.4228</v>
      </c>
      <c r="P13" s="17">
        <v>1.2151</v>
      </c>
      <c r="Q13" s="17">
        <v>5.5461</v>
      </c>
      <c r="R13" s="18">
        <v>1.347</v>
      </c>
      <c r="S13" s="17">
        <v>1.1648</v>
      </c>
      <c r="T13" s="17">
        <v>5.4348</v>
      </c>
      <c r="U13" s="17">
        <v>54.1874</v>
      </c>
      <c r="V13" s="17">
        <v>3.2765</v>
      </c>
      <c r="W13" s="17">
        <v>969.2374</v>
      </c>
      <c r="X13" s="10">
        <v>4.9938</v>
      </c>
      <c r="Y13" s="17">
        <v>31.7108</v>
      </c>
      <c r="Z13" s="17">
        <v>6.2195</v>
      </c>
      <c r="AA13" s="17">
        <v>8.7582</v>
      </c>
      <c r="AB13" s="17">
        <v>12.7279</v>
      </c>
      <c r="AC13" s="17">
        <v>8.0305</v>
      </c>
      <c r="AD13" s="17">
        <v>2.2846</v>
      </c>
      <c r="AE13" s="17">
        <v>6.2484</v>
      </c>
      <c r="AF13" s="18">
        <v>11.956</v>
      </c>
      <c r="AG13" s="18">
        <v>264.532</v>
      </c>
      <c r="AH13" s="17">
        <v>159.7377</v>
      </c>
      <c r="AI13" s="17">
        <v>1548.6834</v>
      </c>
      <c r="AJ13" s="17">
        <v>53.6135</v>
      </c>
      <c r="AK13" s="17">
        <v>18.3156</v>
      </c>
      <c r="AL13" s="17">
        <v>2.6301</v>
      </c>
      <c r="AM13" s="17">
        <v>9.243499999999999</v>
      </c>
      <c r="AN13" s="17">
        <v>10.4823</v>
      </c>
      <c r="AO13" s="17">
        <v>2.2978</v>
      </c>
      <c r="AP13" s="17">
        <v>1.6123</v>
      </c>
      <c r="AQ13" s="17">
        <v>2.6205</v>
      </c>
      <c r="AR13" s="17">
        <v>2.2768</v>
      </c>
      <c r="AS13" s="4">
        <v>10.07</v>
      </c>
      <c r="AT13" s="17">
        <v>0.7863</v>
      </c>
      <c r="AU13" s="17">
        <v>1.7794</v>
      </c>
      <c r="AV13" s="17">
        <v>0.3567</v>
      </c>
      <c r="AW13" s="17">
        <v>3.2078</v>
      </c>
      <c r="AX13" s="17">
        <v>16.4537</v>
      </c>
      <c r="AY13" s="17">
        <v>0.2921</v>
      </c>
      <c r="AZ13" s="17">
        <v>3.4166</v>
      </c>
      <c r="BA13" s="18">
        <v>2.076</v>
      </c>
      <c r="BB13" s="17">
        <v>22.6812</v>
      </c>
      <c r="BC13" s="17">
        <v>4.0887</v>
      </c>
      <c r="BD13" s="17">
        <v>36.2823</v>
      </c>
      <c r="BE13" s="17">
        <v>134.1388</v>
      </c>
      <c r="BF13" s="17">
        <v>30.0346</v>
      </c>
      <c r="BG13" s="17">
        <v>66.0612</v>
      </c>
      <c r="BH13" s="17">
        <v>4.0467</v>
      </c>
      <c r="BI13" s="17">
        <v>21.4952</v>
      </c>
      <c r="BJ13" s="17">
        <v>6.0366</v>
      </c>
      <c r="BK13" s="17">
        <v>3.2173</v>
      </c>
      <c r="BL13" s="17">
        <v>7.3038</v>
      </c>
      <c r="BM13" s="17">
        <v>7.5282</v>
      </c>
      <c r="BN13" s="17">
        <v>2.5375</v>
      </c>
      <c r="BO13" s="17">
        <v>25.9748</v>
      </c>
      <c r="BP13" s="17">
        <v>7.7214</v>
      </c>
      <c r="BQ13" s="17">
        <v>1.7205</v>
      </c>
      <c r="BR13" s="17">
        <v>7.4656</v>
      </c>
      <c r="BS13" s="17">
        <v>9.991400000000001</v>
      </c>
      <c r="BT13" s="17">
        <v>9.3032</v>
      </c>
      <c r="BU13" s="17">
        <v>5.1029</v>
      </c>
      <c r="BV13" s="17">
        <v>109.3984</v>
      </c>
      <c r="BW13" s="17">
        <v>4.2825</v>
      </c>
      <c r="BX13" s="17">
        <v>98.83759999999999</v>
      </c>
      <c r="BY13" s="17">
        <v>2.7863</v>
      </c>
      <c r="BZ13" s="17">
        <v>19.7257</v>
      </c>
      <c r="CA13" s="17">
        <v>44.8821</v>
      </c>
      <c r="CB13" s="17">
        <v>721.4981</v>
      </c>
      <c r="CC13" s="17">
        <v>1001.4108</v>
      </c>
      <c r="CD13" s="4">
        <v>4944</v>
      </c>
    </row>
    <row r="14" ht="19" customHeight="1">
      <c r="A14" t="s" s="3">
        <v>1</v>
      </c>
      <c r="B14" s="4">
        <v>10</v>
      </c>
      <c r="C14" t="s" s="12">
        <v>11</v>
      </c>
      <c r="D14" s="17">
        <v>46.3993</v>
      </c>
      <c r="E14" s="17">
        <v>0.5468</v>
      </c>
      <c r="F14" s="18">
        <v>0.247</v>
      </c>
      <c r="G14" s="17">
        <v>0.7936</v>
      </c>
      <c r="H14" s="17">
        <v>3.4841</v>
      </c>
      <c r="I14" s="17">
        <v>3227.3534</v>
      </c>
      <c r="J14" s="17">
        <v>594.4877</v>
      </c>
      <c r="K14" s="9">
        <v>2036.1215</v>
      </c>
      <c r="L14" s="17">
        <v>342.6571</v>
      </c>
      <c r="M14" s="17">
        <v>40.8086</v>
      </c>
      <c r="N14" s="4">
        <v>30.03</v>
      </c>
      <c r="O14" s="17">
        <v>19.9798</v>
      </c>
      <c r="P14" s="17">
        <v>1.9643</v>
      </c>
      <c r="Q14" s="17">
        <v>7.2281</v>
      </c>
      <c r="R14" s="17">
        <v>20.3275</v>
      </c>
      <c r="S14" s="17">
        <v>4.4208</v>
      </c>
      <c r="T14" s="17">
        <v>9.669499999999999</v>
      </c>
      <c r="U14" s="17">
        <v>36.1219</v>
      </c>
      <c r="V14" s="18">
        <v>8.752000000000001</v>
      </c>
      <c r="W14" s="18">
        <v>17.042</v>
      </c>
      <c r="X14" s="10">
        <v>6.0857</v>
      </c>
      <c r="Y14" s="17">
        <v>46.8553</v>
      </c>
      <c r="Z14" s="17">
        <v>15.8243</v>
      </c>
      <c r="AA14" s="17">
        <v>8.1839</v>
      </c>
      <c r="AB14" s="17">
        <v>3.0432</v>
      </c>
      <c r="AC14" s="17">
        <v>9.463699999999999</v>
      </c>
      <c r="AD14" s="17">
        <v>0.8934</v>
      </c>
      <c r="AE14" s="17">
        <v>3.3258</v>
      </c>
      <c r="AF14" s="17">
        <v>9.078200000000001</v>
      </c>
      <c r="AG14" s="17">
        <v>64.9937</v>
      </c>
      <c r="AH14" s="17">
        <v>37.8899</v>
      </c>
      <c r="AI14" s="17">
        <v>46.3991</v>
      </c>
      <c r="AJ14" s="17">
        <v>107.0168</v>
      </c>
      <c r="AK14" s="17">
        <v>24.6911</v>
      </c>
      <c r="AL14" s="17">
        <v>7.9772</v>
      </c>
      <c r="AM14" s="17">
        <v>13.5328</v>
      </c>
      <c r="AN14" s="17">
        <v>27.0428</v>
      </c>
      <c r="AO14" s="17">
        <v>11.0907</v>
      </c>
      <c r="AP14" s="17">
        <v>1.9095</v>
      </c>
      <c r="AQ14" s="17">
        <v>3.8471</v>
      </c>
      <c r="AR14" s="17">
        <v>5.6724</v>
      </c>
      <c r="AS14" s="17">
        <v>33.1204</v>
      </c>
      <c r="AT14" s="17">
        <v>0.8983</v>
      </c>
      <c r="AU14" s="17">
        <v>0.9157</v>
      </c>
      <c r="AV14" s="18">
        <v>0.673</v>
      </c>
      <c r="AW14" s="17">
        <v>0.5868</v>
      </c>
      <c r="AX14" s="18">
        <v>35.288</v>
      </c>
      <c r="AY14" s="17">
        <v>0.0579</v>
      </c>
      <c r="AZ14" s="17">
        <v>10.2169</v>
      </c>
      <c r="BA14" s="17">
        <v>9.183299999999999</v>
      </c>
      <c r="BB14" s="17">
        <v>3.0426</v>
      </c>
      <c r="BC14" s="17">
        <v>4.2275</v>
      </c>
      <c r="BD14" s="17">
        <v>108.9727</v>
      </c>
      <c r="BE14" s="17">
        <v>31.6442</v>
      </c>
      <c r="BF14" s="17">
        <v>9.197100000000001</v>
      </c>
      <c r="BG14" s="17">
        <v>15.5054</v>
      </c>
      <c r="BH14" s="18">
        <v>2.748</v>
      </c>
      <c r="BI14" s="17">
        <v>43.2436</v>
      </c>
      <c r="BJ14" s="17">
        <v>33.1658</v>
      </c>
      <c r="BK14" s="17">
        <v>4.7553</v>
      </c>
      <c r="BL14" s="17">
        <v>10.2149</v>
      </c>
      <c r="BM14" s="17">
        <v>14.1908</v>
      </c>
      <c r="BN14" s="17">
        <v>3.2191</v>
      </c>
      <c r="BO14" s="17">
        <v>29.9408</v>
      </c>
      <c r="BP14" s="18">
        <v>8.643000000000001</v>
      </c>
      <c r="BQ14" s="4">
        <v>1.88</v>
      </c>
      <c r="BR14" s="17">
        <v>2.7533</v>
      </c>
      <c r="BS14" s="4">
        <v>2.23</v>
      </c>
      <c r="BT14" s="18">
        <v>15.896</v>
      </c>
      <c r="BU14" s="17">
        <v>5.8981</v>
      </c>
      <c r="BV14" s="17">
        <v>141.2007</v>
      </c>
      <c r="BW14" s="17">
        <v>132.7687</v>
      </c>
      <c r="BX14" s="17">
        <v>3098.3127</v>
      </c>
      <c r="BY14" s="17">
        <v>6.0432</v>
      </c>
      <c r="BZ14" s="17">
        <v>84.9837</v>
      </c>
      <c r="CA14" s="17">
        <v>0.3782</v>
      </c>
      <c r="CB14" s="17">
        <v>371.3976</v>
      </c>
      <c r="CC14" s="17">
        <v>3835.0849</v>
      </c>
      <c r="CD14" s="4">
        <v>13035</v>
      </c>
    </row>
    <row r="15" ht="19" customHeight="1">
      <c r="A15" t="s" s="3">
        <v>1</v>
      </c>
      <c r="B15" s="4">
        <v>11</v>
      </c>
      <c r="C15" t="s" s="12">
        <v>12</v>
      </c>
      <c r="D15" s="17">
        <v>1224.3372</v>
      </c>
      <c r="E15" s="17">
        <v>69.9499</v>
      </c>
      <c r="F15" s="18">
        <v>1.597</v>
      </c>
      <c r="G15" s="17">
        <v>25.1859</v>
      </c>
      <c r="H15" s="17">
        <v>73.3844</v>
      </c>
      <c r="I15" s="17">
        <v>51.3086</v>
      </c>
      <c r="J15" s="17">
        <v>69.0951</v>
      </c>
      <c r="K15" s="9">
        <v>108.7756</v>
      </c>
      <c r="L15" s="17">
        <v>5.8869</v>
      </c>
      <c r="M15" s="17">
        <v>27.2083</v>
      </c>
      <c r="N15" s="17">
        <v>8236.606900000001</v>
      </c>
      <c r="O15" s="17">
        <v>390.8393</v>
      </c>
      <c r="P15" s="17">
        <v>335.8072</v>
      </c>
      <c r="Q15" s="17">
        <v>18.6373</v>
      </c>
      <c r="R15" s="17">
        <v>14.2458</v>
      </c>
      <c r="S15" s="17">
        <v>7.7565</v>
      </c>
      <c r="T15" s="4">
        <v>39.33</v>
      </c>
      <c r="U15" s="4">
        <v>214.99</v>
      </c>
      <c r="V15" s="17">
        <v>31.1025</v>
      </c>
      <c r="W15" s="17">
        <v>31.8055</v>
      </c>
      <c r="X15" s="10">
        <v>12.6958</v>
      </c>
      <c r="Y15" s="17">
        <v>31.8336</v>
      </c>
      <c r="Z15" s="17">
        <v>48.0602</v>
      </c>
      <c r="AA15" s="17">
        <v>43.9452</v>
      </c>
      <c r="AB15" s="17">
        <v>22.1422</v>
      </c>
      <c r="AC15" s="17">
        <v>22.6951</v>
      </c>
      <c r="AD15" s="17">
        <v>7.3836</v>
      </c>
      <c r="AE15" s="17">
        <v>15.3988</v>
      </c>
      <c r="AF15" s="18">
        <v>73.107</v>
      </c>
      <c r="AG15" s="17">
        <v>141.8547</v>
      </c>
      <c r="AH15" s="17">
        <v>70.4789</v>
      </c>
      <c r="AI15" s="17">
        <v>257.6794</v>
      </c>
      <c r="AJ15" s="17">
        <v>943.4863</v>
      </c>
      <c r="AK15" s="17">
        <v>1143.1948</v>
      </c>
      <c r="AL15" s="18">
        <v>726.359</v>
      </c>
      <c r="AM15" s="17">
        <v>8401.5749</v>
      </c>
      <c r="AN15" s="17">
        <v>41.5319</v>
      </c>
      <c r="AO15" s="17">
        <v>19.3568</v>
      </c>
      <c r="AP15" s="17">
        <v>7.2102</v>
      </c>
      <c r="AQ15" s="17">
        <v>11.2771</v>
      </c>
      <c r="AR15" s="17">
        <v>27.9403</v>
      </c>
      <c r="AS15" s="17">
        <v>22.9443</v>
      </c>
      <c r="AT15" s="17">
        <v>3.1782</v>
      </c>
      <c r="AU15" s="17">
        <v>10.1374</v>
      </c>
      <c r="AV15" s="17">
        <v>1.9884</v>
      </c>
      <c r="AW15" s="17">
        <v>21.1269</v>
      </c>
      <c r="AX15" s="17">
        <v>46.2453</v>
      </c>
      <c r="AY15" s="17">
        <v>0.1931</v>
      </c>
      <c r="AZ15" s="17">
        <v>25.2583</v>
      </c>
      <c r="BA15" s="18">
        <v>27.134</v>
      </c>
      <c r="BB15" s="17">
        <v>27.1771</v>
      </c>
      <c r="BC15" s="17">
        <v>32.3773</v>
      </c>
      <c r="BD15" s="17">
        <v>77.9842</v>
      </c>
      <c r="BE15" s="17">
        <v>282.0159</v>
      </c>
      <c r="BF15" s="17">
        <v>42.0178</v>
      </c>
      <c r="BG15" s="17">
        <v>99.7916</v>
      </c>
      <c r="BH15" s="17">
        <v>45.0054</v>
      </c>
      <c r="BI15" s="17">
        <v>61.1053</v>
      </c>
      <c r="BJ15" s="17">
        <v>138.0221</v>
      </c>
      <c r="BK15" s="17">
        <v>155.6442</v>
      </c>
      <c r="BL15" s="17">
        <v>181.3436</v>
      </c>
      <c r="BM15" s="17">
        <v>265.6548</v>
      </c>
      <c r="BN15" s="17">
        <v>28.6778</v>
      </c>
      <c r="BO15" s="17">
        <v>1027.6807</v>
      </c>
      <c r="BP15" s="17">
        <v>1389.9183</v>
      </c>
      <c r="BQ15" s="17">
        <v>38.9736</v>
      </c>
      <c r="BR15" s="17">
        <v>481.8418</v>
      </c>
      <c r="BS15" s="17">
        <v>126.4361</v>
      </c>
      <c r="BT15" s="17">
        <v>107.5353</v>
      </c>
      <c r="BU15" s="17">
        <v>146.8284</v>
      </c>
      <c r="BV15" s="17">
        <v>30668.6313</v>
      </c>
      <c r="BW15" s="17">
        <v>2.5897</v>
      </c>
      <c r="BX15" s="17">
        <v>687.8108999999999</v>
      </c>
      <c r="BY15" s="17">
        <v>34.8966</v>
      </c>
      <c r="BZ15" s="18">
        <v>151.217</v>
      </c>
      <c r="CA15" s="4">
        <v>3.58459999999998</v>
      </c>
      <c r="CB15" s="17">
        <v>22305.8917</v>
      </c>
      <c r="CC15" s="17">
        <v>53854.6216</v>
      </c>
      <c r="CD15" s="4">
        <v>81852</v>
      </c>
    </row>
    <row r="16" ht="19" customHeight="1">
      <c r="A16" t="s" s="3">
        <v>1</v>
      </c>
      <c r="B16" s="4">
        <v>12</v>
      </c>
      <c r="C16" t="s" s="12">
        <v>13</v>
      </c>
      <c r="D16" s="17">
        <v>27.6376</v>
      </c>
      <c r="E16" s="17">
        <v>1.1547</v>
      </c>
      <c r="F16" s="17">
        <v>0.1785</v>
      </c>
      <c r="G16" s="17">
        <v>0.7657</v>
      </c>
      <c r="H16" s="17">
        <v>8.9001</v>
      </c>
      <c r="I16" s="17">
        <v>6.6688</v>
      </c>
      <c r="J16" s="17">
        <v>9.595499999999999</v>
      </c>
      <c r="K16" s="9">
        <v>16.2551</v>
      </c>
      <c r="L16" s="17">
        <v>1.5834</v>
      </c>
      <c r="M16" s="17">
        <v>1.1062</v>
      </c>
      <c r="N16" s="17">
        <v>122.8493</v>
      </c>
      <c r="O16" s="17">
        <v>422.3346</v>
      </c>
      <c r="P16" s="17">
        <v>4.7696</v>
      </c>
      <c r="Q16" s="17">
        <v>4.4431</v>
      </c>
      <c r="R16" s="17">
        <v>5.4125</v>
      </c>
      <c r="S16" s="17">
        <v>3.8208</v>
      </c>
      <c r="T16" s="17">
        <v>3.0073</v>
      </c>
      <c r="U16" s="17">
        <v>15.3199</v>
      </c>
      <c r="V16" s="17">
        <v>11.5329</v>
      </c>
      <c r="W16" s="17">
        <v>8.575699999999999</v>
      </c>
      <c r="X16" s="10">
        <v>0.9105</v>
      </c>
      <c r="Y16" s="17">
        <v>5.9782</v>
      </c>
      <c r="Z16" s="17">
        <v>7.6774</v>
      </c>
      <c r="AA16" s="18">
        <v>5.799</v>
      </c>
      <c r="AB16" s="17">
        <v>1.9428</v>
      </c>
      <c r="AC16" s="17">
        <v>2.9266</v>
      </c>
      <c r="AD16" s="17">
        <v>0.4118</v>
      </c>
      <c r="AE16" s="17">
        <v>3.3383</v>
      </c>
      <c r="AF16" s="17">
        <v>1.2303</v>
      </c>
      <c r="AG16" s="18">
        <v>18.828</v>
      </c>
      <c r="AH16" s="17">
        <v>8.9819</v>
      </c>
      <c r="AI16" s="17">
        <v>24.7765</v>
      </c>
      <c r="AJ16" s="17">
        <v>16.2656</v>
      </c>
      <c r="AK16" s="17">
        <v>18.2303</v>
      </c>
      <c r="AL16" s="17">
        <v>228.8238</v>
      </c>
      <c r="AM16" s="18">
        <v>1215.064</v>
      </c>
      <c r="AN16" s="17">
        <v>6.3312</v>
      </c>
      <c r="AO16" s="17">
        <v>3.3275</v>
      </c>
      <c r="AP16" s="17">
        <v>0.4283</v>
      </c>
      <c r="AQ16" s="17">
        <v>14.6143</v>
      </c>
      <c r="AR16" s="17">
        <v>1.5725</v>
      </c>
      <c r="AS16" s="17">
        <v>2.5492</v>
      </c>
      <c r="AT16" s="17">
        <v>0.5625</v>
      </c>
      <c r="AU16" s="17">
        <v>0.4031</v>
      </c>
      <c r="AV16" s="17">
        <v>0.2607</v>
      </c>
      <c r="AW16" s="17">
        <v>2.0514</v>
      </c>
      <c r="AX16" s="17">
        <v>4.9765</v>
      </c>
      <c r="AY16" s="17">
        <v>0.0251</v>
      </c>
      <c r="AZ16" s="17">
        <v>24.0624</v>
      </c>
      <c r="BA16" s="17">
        <v>10.6249</v>
      </c>
      <c r="BB16" s="17">
        <v>5.6176</v>
      </c>
      <c r="BC16" s="17">
        <v>3.1937</v>
      </c>
      <c r="BD16" s="17">
        <v>11.2086</v>
      </c>
      <c r="BE16" s="17">
        <v>15.8077</v>
      </c>
      <c r="BF16" s="17">
        <v>4.8487</v>
      </c>
      <c r="BG16" s="17">
        <v>6.0076</v>
      </c>
      <c r="BH16" s="17">
        <v>3.1023</v>
      </c>
      <c r="BI16" s="18">
        <v>27.167</v>
      </c>
      <c r="BJ16" s="17">
        <v>22.6285</v>
      </c>
      <c r="BK16" s="17">
        <v>3.9906</v>
      </c>
      <c r="BL16" s="17">
        <v>4.0124</v>
      </c>
      <c r="BM16" s="17">
        <v>23.8792</v>
      </c>
      <c r="BN16" s="17">
        <v>1.8991</v>
      </c>
      <c r="BO16" s="17">
        <v>21.2108</v>
      </c>
      <c r="BP16" s="17">
        <v>31.6796</v>
      </c>
      <c r="BQ16" s="17">
        <v>0.8431</v>
      </c>
      <c r="BR16" s="17">
        <v>35.3396</v>
      </c>
      <c r="BS16" s="17">
        <v>85.1631</v>
      </c>
      <c r="BT16" s="17">
        <v>11.1905</v>
      </c>
      <c r="BU16" s="17">
        <v>10.5537</v>
      </c>
      <c r="BV16" s="17">
        <v>9762.2588</v>
      </c>
      <c r="BW16" s="17">
        <v>0.3261</v>
      </c>
      <c r="BX16" s="17">
        <v>85.0457</v>
      </c>
      <c r="BY16" s="17">
        <v>3.9641</v>
      </c>
      <c r="BZ16" s="17">
        <v>18.7536</v>
      </c>
      <c r="CA16" s="17">
        <v>68.7359</v>
      </c>
      <c r="CB16" s="17">
        <v>3898.7357</v>
      </c>
      <c r="CC16" s="17">
        <v>13837.8197</v>
      </c>
      <c r="CD16" s="4">
        <v>16481</v>
      </c>
    </row>
    <row r="17" ht="19" customHeight="1">
      <c r="A17" t="s" s="3">
        <v>1</v>
      </c>
      <c r="B17" s="4">
        <v>13</v>
      </c>
      <c r="C17" t="s" s="12">
        <v>14</v>
      </c>
      <c r="D17" s="17">
        <v>22.3383</v>
      </c>
      <c r="E17" s="17">
        <v>1.9817</v>
      </c>
      <c r="F17" s="17">
        <v>0.7161999999999999</v>
      </c>
      <c r="G17" s="18">
        <v>3.504</v>
      </c>
      <c r="H17" s="17">
        <v>6.7261</v>
      </c>
      <c r="I17" s="17">
        <v>8.815099999999999</v>
      </c>
      <c r="J17" s="17">
        <v>20.9523</v>
      </c>
      <c r="K17" s="9">
        <v>12.6146</v>
      </c>
      <c r="L17" s="17">
        <v>1.0172</v>
      </c>
      <c r="M17" s="17">
        <v>1.2407</v>
      </c>
      <c r="N17" s="17">
        <v>45.3143</v>
      </c>
      <c r="O17" s="17">
        <v>6.3134</v>
      </c>
      <c r="P17" s="17">
        <v>221.8988</v>
      </c>
      <c r="Q17" s="17">
        <v>10.9278</v>
      </c>
      <c r="R17" s="17">
        <v>7.8745</v>
      </c>
      <c r="S17" s="18">
        <v>31.693</v>
      </c>
      <c r="T17" s="17">
        <v>2.0287</v>
      </c>
      <c r="U17" s="17">
        <v>28.8042</v>
      </c>
      <c r="V17" s="17">
        <v>55.7008</v>
      </c>
      <c r="W17" s="17">
        <v>16.1553</v>
      </c>
      <c r="X17" s="10">
        <v>1.7729</v>
      </c>
      <c r="Y17" s="17">
        <v>24.1168</v>
      </c>
      <c r="Z17" s="17">
        <v>42.2802</v>
      </c>
      <c r="AA17" s="17">
        <v>28.6079</v>
      </c>
      <c r="AB17" s="17">
        <v>56.1794</v>
      </c>
      <c r="AC17" s="17">
        <v>3.4806</v>
      </c>
      <c r="AD17" s="17">
        <v>0.3541</v>
      </c>
      <c r="AE17" s="17">
        <v>7.1688</v>
      </c>
      <c r="AF17" s="17">
        <v>7.9035</v>
      </c>
      <c r="AG17" s="17">
        <v>449.4289</v>
      </c>
      <c r="AH17" s="17">
        <v>27.8837</v>
      </c>
      <c r="AI17" s="17">
        <v>274.2166</v>
      </c>
      <c r="AJ17" s="17">
        <v>101.6379</v>
      </c>
      <c r="AK17" s="17">
        <v>37.5806</v>
      </c>
      <c r="AL17" s="17">
        <v>7.4509</v>
      </c>
      <c r="AM17" s="17">
        <v>25.2861</v>
      </c>
      <c r="AN17" s="17">
        <v>29.5259</v>
      </c>
      <c r="AO17" s="17">
        <v>3.8596</v>
      </c>
      <c r="AP17" s="17">
        <v>2.4395</v>
      </c>
      <c r="AQ17" s="17">
        <v>3.5874</v>
      </c>
      <c r="AR17" s="17">
        <v>4.1245</v>
      </c>
      <c r="AS17" s="18">
        <v>1.626</v>
      </c>
      <c r="AT17" s="17">
        <v>2.3299</v>
      </c>
      <c r="AU17" s="17">
        <v>2.2225</v>
      </c>
      <c r="AV17" s="17">
        <v>0.7019</v>
      </c>
      <c r="AW17" s="18">
        <v>1.553</v>
      </c>
      <c r="AX17" s="17">
        <v>6.3968</v>
      </c>
      <c r="AY17" s="17">
        <v>0.0683</v>
      </c>
      <c r="AZ17" s="17">
        <v>3.5145</v>
      </c>
      <c r="BA17" s="17">
        <v>2.0575</v>
      </c>
      <c r="BB17" s="17">
        <v>3.9905</v>
      </c>
      <c r="BC17" s="17">
        <v>2.6343</v>
      </c>
      <c r="BD17" s="18">
        <v>4.252</v>
      </c>
      <c r="BE17" s="17">
        <v>14.3435</v>
      </c>
      <c r="BF17" s="17">
        <v>3.6491</v>
      </c>
      <c r="BG17" s="18">
        <v>6.022</v>
      </c>
      <c r="BH17" s="18">
        <v>3.643</v>
      </c>
      <c r="BI17" s="17">
        <v>6.3492</v>
      </c>
      <c r="BJ17" s="17">
        <v>9.9239</v>
      </c>
      <c r="BK17" s="17">
        <v>6.6014</v>
      </c>
      <c r="BL17" s="17">
        <v>34.8111</v>
      </c>
      <c r="BM17" s="17">
        <v>27.6772</v>
      </c>
      <c r="BN17" s="17">
        <v>2.3385</v>
      </c>
      <c r="BO17" s="17">
        <v>50.0926</v>
      </c>
      <c r="BP17" s="18">
        <v>28.519</v>
      </c>
      <c r="BQ17" s="17">
        <v>3.1882</v>
      </c>
      <c r="BR17" s="17">
        <v>37.0351</v>
      </c>
      <c r="BS17" s="17">
        <v>12.2669</v>
      </c>
      <c r="BT17" s="17">
        <v>28.9189</v>
      </c>
      <c r="BU17" s="17">
        <v>20.8922</v>
      </c>
      <c r="BV17" s="17">
        <v>1382.6167</v>
      </c>
      <c r="BW17" s="17">
        <v>0.0143</v>
      </c>
      <c r="BX17" s="17">
        <v>433.4401</v>
      </c>
      <c r="BY17" s="17">
        <v>23.4305</v>
      </c>
      <c r="BZ17" s="17">
        <v>227.1769</v>
      </c>
      <c r="CA17" s="17">
        <v>20.2513</v>
      </c>
      <c r="CB17" s="17">
        <v>1945.2405</v>
      </c>
      <c r="CC17" s="17">
        <v>4032.1703</v>
      </c>
      <c r="CD17" s="4">
        <v>6010</v>
      </c>
    </row>
    <row r="18" ht="19" customHeight="1">
      <c r="A18" t="s" s="3">
        <v>1</v>
      </c>
      <c r="B18" s="4">
        <v>14</v>
      </c>
      <c r="C18" t="s" s="12">
        <v>15</v>
      </c>
      <c r="D18" s="17">
        <v>21.3722</v>
      </c>
      <c r="E18" s="17">
        <v>1.1303</v>
      </c>
      <c r="F18" s="17">
        <v>0.1898</v>
      </c>
      <c r="G18" s="17">
        <v>1.8844</v>
      </c>
      <c r="H18" s="17">
        <v>4.8201</v>
      </c>
      <c r="I18" s="17">
        <v>4.5856</v>
      </c>
      <c r="J18" s="17">
        <v>4.4315</v>
      </c>
      <c r="K18" s="9">
        <v>18.0124</v>
      </c>
      <c r="L18" s="17">
        <v>1.2579</v>
      </c>
      <c r="M18" s="17">
        <v>1.6013</v>
      </c>
      <c r="N18" s="17">
        <v>10.0634</v>
      </c>
      <c r="O18" s="17">
        <v>2.4127</v>
      </c>
      <c r="P18" s="17">
        <v>8.5875</v>
      </c>
      <c r="Q18" s="17">
        <v>938.5531999999999</v>
      </c>
      <c r="R18" s="17">
        <v>305.5747</v>
      </c>
      <c r="S18" s="18">
        <v>1.203</v>
      </c>
      <c r="T18" s="17">
        <v>9.588100000000001</v>
      </c>
      <c r="U18" s="17">
        <v>2.6492</v>
      </c>
      <c r="V18" s="17">
        <v>18.0528</v>
      </c>
      <c r="W18" s="17">
        <v>43.8945</v>
      </c>
      <c r="X18" s="10">
        <v>2.4139</v>
      </c>
      <c r="Y18" s="17">
        <v>112.3823</v>
      </c>
      <c r="Z18" s="17">
        <v>62.8448</v>
      </c>
      <c r="AA18" s="17">
        <v>24.3061</v>
      </c>
      <c r="AB18" s="17">
        <v>567.7867</v>
      </c>
      <c r="AC18" s="17">
        <v>2.8475</v>
      </c>
      <c r="AD18" s="17">
        <v>0.2602</v>
      </c>
      <c r="AE18" s="17">
        <v>16.0046</v>
      </c>
      <c r="AF18" s="17">
        <v>9.0783</v>
      </c>
      <c r="AG18" s="17">
        <v>5309.9183</v>
      </c>
      <c r="AH18" s="17">
        <v>400.3721</v>
      </c>
      <c r="AI18" s="17">
        <v>2789.2192</v>
      </c>
      <c r="AJ18" s="17">
        <v>57.7815</v>
      </c>
      <c r="AK18" s="17">
        <v>43.1618</v>
      </c>
      <c r="AL18" s="17">
        <v>4.0256</v>
      </c>
      <c r="AM18" s="17">
        <v>10.5446</v>
      </c>
      <c r="AN18" s="18">
        <v>13.375</v>
      </c>
      <c r="AO18" s="17">
        <v>4.4859</v>
      </c>
      <c r="AP18" s="17">
        <v>0.5392</v>
      </c>
      <c r="AQ18" s="17">
        <v>0.8915</v>
      </c>
      <c r="AR18" s="17">
        <v>2.2725</v>
      </c>
      <c r="AS18" s="17">
        <v>8.4367</v>
      </c>
      <c r="AT18" s="17">
        <v>0.2884</v>
      </c>
      <c r="AU18" s="17">
        <v>1.7893</v>
      </c>
      <c r="AV18" s="18">
        <v>0.277</v>
      </c>
      <c r="AW18" s="18">
        <v>0.444</v>
      </c>
      <c r="AX18" s="17">
        <v>2.8966</v>
      </c>
      <c r="AY18" s="17">
        <v>0.4061</v>
      </c>
      <c r="AZ18" s="17">
        <v>0.7524</v>
      </c>
      <c r="BA18" s="17">
        <v>0.5737</v>
      </c>
      <c r="BB18" s="17">
        <v>0.5474</v>
      </c>
      <c r="BC18" s="17">
        <v>4.4373</v>
      </c>
      <c r="BD18" s="17">
        <v>18.9131</v>
      </c>
      <c r="BE18" s="18">
        <v>4.451</v>
      </c>
      <c r="BF18" s="17">
        <v>1.2283</v>
      </c>
      <c r="BG18" s="17">
        <v>1.1525</v>
      </c>
      <c r="BH18" s="17">
        <v>0.9058</v>
      </c>
      <c r="BI18" s="17">
        <v>12.4297</v>
      </c>
      <c r="BJ18" s="17">
        <v>16.5956</v>
      </c>
      <c r="BK18" s="17">
        <v>2.6632</v>
      </c>
      <c r="BL18" s="17">
        <v>37.2075</v>
      </c>
      <c r="BM18" s="17">
        <v>67.0196</v>
      </c>
      <c r="BN18" s="17">
        <v>16.0868</v>
      </c>
      <c r="BO18" s="17">
        <v>11.0173</v>
      </c>
      <c r="BP18" s="17">
        <v>3.9078</v>
      </c>
      <c r="BQ18" s="17">
        <v>5.2244</v>
      </c>
      <c r="BR18" s="17">
        <v>1.5159</v>
      </c>
      <c r="BS18" s="17">
        <v>0.7607</v>
      </c>
      <c r="BT18" s="17">
        <v>49.8024</v>
      </c>
      <c r="BU18" s="17">
        <v>2.5556</v>
      </c>
      <c r="BV18" s="17">
        <v>283.0962</v>
      </c>
      <c r="BW18" s="17">
        <v>0.0987</v>
      </c>
      <c r="BX18" s="17">
        <v>205.0449</v>
      </c>
      <c r="BY18" s="17">
        <v>12.5246</v>
      </c>
      <c r="BZ18" s="17">
        <v>63.1273</v>
      </c>
      <c r="CA18" s="17">
        <v>10.5921</v>
      </c>
      <c r="CB18" s="17">
        <v>1326.5528</v>
      </c>
      <c r="CC18" s="17">
        <v>1901.0368</v>
      </c>
      <c r="CD18" s="4">
        <v>13018</v>
      </c>
    </row>
    <row r="19" ht="19" customHeight="1">
      <c r="A19" t="s" s="3">
        <v>1</v>
      </c>
      <c r="B19" s="4">
        <v>15</v>
      </c>
      <c r="C19" t="s" s="12">
        <v>16</v>
      </c>
      <c r="D19" s="17">
        <v>45.3641</v>
      </c>
      <c r="E19" s="17">
        <v>0.3366</v>
      </c>
      <c r="F19" s="17">
        <v>0.1823</v>
      </c>
      <c r="G19" s="17">
        <v>0.7133</v>
      </c>
      <c r="H19" s="18">
        <v>1.894</v>
      </c>
      <c r="I19" s="17">
        <v>7.0716</v>
      </c>
      <c r="J19" s="17">
        <v>12.9961</v>
      </c>
      <c r="K19" s="9">
        <v>17.8229</v>
      </c>
      <c r="L19" s="17">
        <v>1.2836</v>
      </c>
      <c r="M19" s="17">
        <v>7.3057</v>
      </c>
      <c r="N19" s="17">
        <v>651.9662</v>
      </c>
      <c r="O19" s="17">
        <v>410.4938</v>
      </c>
      <c r="P19" s="17">
        <v>5.4681</v>
      </c>
      <c r="Q19" s="17">
        <v>16.9476</v>
      </c>
      <c r="R19" s="17">
        <v>445.0069</v>
      </c>
      <c r="S19" s="17">
        <v>292.5458</v>
      </c>
      <c r="T19" s="18">
        <v>12.109</v>
      </c>
      <c r="U19" s="17">
        <v>303.2121</v>
      </c>
      <c r="V19" s="17">
        <v>72.8835</v>
      </c>
      <c r="W19" s="17">
        <v>121.6473</v>
      </c>
      <c r="X19" s="10">
        <v>4.5813</v>
      </c>
      <c r="Y19" s="17">
        <v>36.5589</v>
      </c>
      <c r="Z19" s="17">
        <v>19.9927</v>
      </c>
      <c r="AA19" s="17">
        <v>56.6902</v>
      </c>
      <c r="AB19" s="17">
        <v>6.1852</v>
      </c>
      <c r="AC19" s="17">
        <v>21.4623</v>
      </c>
      <c r="AD19" s="17">
        <v>5.0174</v>
      </c>
      <c r="AE19" s="17">
        <v>4.7226</v>
      </c>
      <c r="AF19" s="17">
        <v>18.6691</v>
      </c>
      <c r="AG19" s="18">
        <v>321.999</v>
      </c>
      <c r="AH19" s="17">
        <v>121.9648</v>
      </c>
      <c r="AI19" s="17">
        <v>110.3211</v>
      </c>
      <c r="AJ19" s="17">
        <v>651.0914</v>
      </c>
      <c r="AK19" s="17">
        <v>417.0454</v>
      </c>
      <c r="AL19" s="17">
        <v>17.8302</v>
      </c>
      <c r="AM19" s="17">
        <v>64.1961</v>
      </c>
      <c r="AN19" s="17">
        <v>23.9059</v>
      </c>
      <c r="AO19" s="17">
        <v>7.1556</v>
      </c>
      <c r="AP19" s="17">
        <v>8.9755</v>
      </c>
      <c r="AQ19" s="17">
        <v>17.4632</v>
      </c>
      <c r="AR19" s="17">
        <v>23.1735</v>
      </c>
      <c r="AS19" s="17">
        <v>1.9426</v>
      </c>
      <c r="AT19" s="17">
        <v>509.0228</v>
      </c>
      <c r="AU19" s="17">
        <v>3.4815</v>
      </c>
      <c r="AV19" s="17">
        <v>1.2185</v>
      </c>
      <c r="AW19" s="17">
        <v>1.3507</v>
      </c>
      <c r="AX19" s="17">
        <v>27.0669</v>
      </c>
      <c r="AY19" s="17">
        <v>0.3141</v>
      </c>
      <c r="AZ19" s="17">
        <v>13.2384</v>
      </c>
      <c r="BA19" s="18">
        <v>15.989</v>
      </c>
      <c r="BB19" s="17">
        <v>59.5841</v>
      </c>
      <c r="BC19" s="17">
        <v>11.3241</v>
      </c>
      <c r="BD19" s="17">
        <v>12.0226</v>
      </c>
      <c r="BE19" s="17">
        <v>50.1335</v>
      </c>
      <c r="BF19" s="17">
        <v>13.4427</v>
      </c>
      <c r="BG19" s="18">
        <v>29.873</v>
      </c>
      <c r="BH19" s="17">
        <v>7.8699</v>
      </c>
      <c r="BI19" s="17">
        <v>121.2235</v>
      </c>
      <c r="BJ19" s="17">
        <v>16.1327</v>
      </c>
      <c r="BK19" s="17">
        <v>19.5388</v>
      </c>
      <c r="BL19" s="17">
        <v>54.5583</v>
      </c>
      <c r="BM19" s="17">
        <v>64.9311</v>
      </c>
      <c r="BN19" s="17">
        <v>11.1078</v>
      </c>
      <c r="BO19" s="17">
        <v>171.8671</v>
      </c>
      <c r="BP19" s="17">
        <v>89.3642</v>
      </c>
      <c r="BQ19" s="18">
        <v>8.988</v>
      </c>
      <c r="BR19" s="17">
        <v>2.9457</v>
      </c>
      <c r="BS19" s="17">
        <v>3.3501</v>
      </c>
      <c r="BT19" s="17">
        <v>22.3696</v>
      </c>
      <c r="BU19" s="17">
        <v>49.3648</v>
      </c>
      <c r="BV19" s="18">
        <v>1959.969</v>
      </c>
      <c r="BW19" s="17">
        <v>0.0039</v>
      </c>
      <c r="BX19" s="17">
        <v>80.50530000000001</v>
      </c>
      <c r="BY19" s="17">
        <v>1.8368</v>
      </c>
      <c r="BZ19" s="17">
        <v>16.8699</v>
      </c>
      <c r="CA19" s="17">
        <v>85.38509999999999</v>
      </c>
      <c r="CB19" s="17">
        <v>1157.6844</v>
      </c>
      <c r="CC19" s="17">
        <v>3302.2544</v>
      </c>
      <c r="CD19" s="4">
        <v>9088</v>
      </c>
    </row>
    <row r="20" ht="19" customHeight="1">
      <c r="A20" t="s" s="3">
        <v>1</v>
      </c>
      <c r="B20" s="4">
        <v>16</v>
      </c>
      <c r="C20" t="s" s="12">
        <v>17</v>
      </c>
      <c r="D20" s="17">
        <v>285.0341</v>
      </c>
      <c r="E20" s="17">
        <v>4.1475</v>
      </c>
      <c r="F20" s="17">
        <v>0.3347</v>
      </c>
      <c r="G20" s="17">
        <v>9.5099</v>
      </c>
      <c r="H20" s="17">
        <v>45.5716</v>
      </c>
      <c r="I20" s="17">
        <v>23.5388</v>
      </c>
      <c r="J20" s="17">
        <v>23.9184</v>
      </c>
      <c r="K20" s="9">
        <v>32.2751</v>
      </c>
      <c r="L20" s="17">
        <v>2.1717</v>
      </c>
      <c r="M20" s="17">
        <v>6.9441</v>
      </c>
      <c r="N20" s="17">
        <v>170.9856</v>
      </c>
      <c r="O20" s="17">
        <v>40.2055</v>
      </c>
      <c r="P20" s="17">
        <v>5.2917</v>
      </c>
      <c r="Q20" s="17">
        <v>16.5951</v>
      </c>
      <c r="R20" s="17">
        <v>115.0227</v>
      </c>
      <c r="S20" s="17">
        <v>222.5525</v>
      </c>
      <c r="T20" s="17">
        <v>14.0493</v>
      </c>
      <c r="U20" s="17">
        <v>36.8089</v>
      </c>
      <c r="V20" s="17">
        <v>24.7384</v>
      </c>
      <c r="W20" s="17">
        <v>51.1244</v>
      </c>
      <c r="X20" s="10">
        <v>3.2938</v>
      </c>
      <c r="Y20" s="17">
        <v>66.85850000000001</v>
      </c>
      <c r="Z20" s="17">
        <v>39.1023</v>
      </c>
      <c r="AA20" s="17">
        <v>44.2943</v>
      </c>
      <c r="AB20" s="17">
        <v>14.5706</v>
      </c>
      <c r="AC20" s="17">
        <v>31.2288</v>
      </c>
      <c r="AD20" s="18">
        <v>10.129</v>
      </c>
      <c r="AE20" s="17">
        <v>4.9742</v>
      </c>
      <c r="AF20" s="17">
        <v>21.9795</v>
      </c>
      <c r="AG20" s="17">
        <v>206.9553</v>
      </c>
      <c r="AH20" s="17">
        <v>75.9547</v>
      </c>
      <c r="AI20" s="17">
        <v>231.4586</v>
      </c>
      <c r="AJ20" s="17">
        <v>233.1725</v>
      </c>
      <c r="AK20" s="17">
        <v>693.6832000000001</v>
      </c>
      <c r="AL20" s="17">
        <v>19.5821</v>
      </c>
      <c r="AM20" s="17">
        <v>60.4174</v>
      </c>
      <c r="AN20" s="17">
        <v>69.44629999999999</v>
      </c>
      <c r="AO20" s="17">
        <v>4.3782</v>
      </c>
      <c r="AP20" s="17">
        <v>90.2621</v>
      </c>
      <c r="AQ20" s="18">
        <v>205.322</v>
      </c>
      <c r="AR20" s="17">
        <v>38.2382</v>
      </c>
      <c r="AS20" s="18">
        <v>64.813</v>
      </c>
      <c r="AT20" s="17">
        <v>351.0323</v>
      </c>
      <c r="AU20" s="17">
        <v>61.1553</v>
      </c>
      <c r="AV20" s="17">
        <v>25.8825</v>
      </c>
      <c r="AW20" s="17">
        <v>4.1975</v>
      </c>
      <c r="AX20" s="17">
        <v>92.36879999999999</v>
      </c>
      <c r="AY20" s="17">
        <v>0.8971</v>
      </c>
      <c r="AZ20" s="17">
        <v>38.4324</v>
      </c>
      <c r="BA20" s="17">
        <v>109.7341</v>
      </c>
      <c r="BB20" s="17">
        <v>143.9021</v>
      </c>
      <c r="BC20" s="17">
        <v>32.2069</v>
      </c>
      <c r="BD20" s="17">
        <v>135.9942</v>
      </c>
      <c r="BE20" s="17">
        <v>428.5086</v>
      </c>
      <c r="BF20" s="17">
        <v>57.3022</v>
      </c>
      <c r="BG20" s="17">
        <v>136.0251</v>
      </c>
      <c r="BH20" s="18">
        <v>43.285</v>
      </c>
      <c r="BI20" s="17">
        <v>200.9185</v>
      </c>
      <c r="BJ20" s="17">
        <v>56.1474</v>
      </c>
      <c r="BK20" s="17">
        <v>25.1467</v>
      </c>
      <c r="BL20" s="17">
        <v>81.4191</v>
      </c>
      <c r="BM20" s="17">
        <v>83.20740000000001</v>
      </c>
      <c r="BN20" s="17">
        <v>13.6177</v>
      </c>
      <c r="BO20" s="17">
        <v>81.5928</v>
      </c>
      <c r="BP20" s="17">
        <v>32.6746</v>
      </c>
      <c r="BQ20" s="17">
        <v>53.8621</v>
      </c>
      <c r="BR20" s="17">
        <v>114.9704</v>
      </c>
      <c r="BS20" s="17">
        <v>150.4679</v>
      </c>
      <c r="BT20" s="17">
        <v>74.9717</v>
      </c>
      <c r="BU20" s="17">
        <v>102.9819</v>
      </c>
      <c r="BV20" s="17">
        <v>256.4704</v>
      </c>
      <c r="BW20" s="18">
        <v>0.005</v>
      </c>
      <c r="BX20" s="17">
        <v>57.6162</v>
      </c>
      <c r="BY20" s="17">
        <v>1.4568</v>
      </c>
      <c r="BZ20" s="17">
        <v>13.0366</v>
      </c>
      <c r="CA20" s="17">
        <v>42.5287</v>
      </c>
      <c r="CB20" s="17">
        <v>256.6278</v>
      </c>
      <c r="CC20" s="17">
        <v>627.7415999999999</v>
      </c>
      <c r="CD20" s="4">
        <v>6729</v>
      </c>
    </row>
    <row r="21" ht="19" customHeight="1">
      <c r="A21" t="s" s="3">
        <v>1</v>
      </c>
      <c r="B21" s="4">
        <v>17</v>
      </c>
      <c r="C21" t="s" s="12">
        <v>18</v>
      </c>
      <c r="D21" s="17">
        <v>840.8979</v>
      </c>
      <c r="E21" s="17">
        <v>79.2706</v>
      </c>
      <c r="F21" s="17">
        <v>194.9245</v>
      </c>
      <c r="G21" s="17">
        <v>74.7723</v>
      </c>
      <c r="H21" s="17">
        <v>50.8317</v>
      </c>
      <c r="I21" s="17">
        <v>625.8389</v>
      </c>
      <c r="J21" s="17">
        <v>90.1935</v>
      </c>
      <c r="K21" s="9">
        <v>782.7557</v>
      </c>
      <c r="L21" s="17">
        <v>61.2439</v>
      </c>
      <c r="M21" s="17">
        <v>49.1192</v>
      </c>
      <c r="N21" s="17">
        <v>80.1194</v>
      </c>
      <c r="O21" s="17">
        <v>23.0052</v>
      </c>
      <c r="P21" s="17">
        <v>7.2855</v>
      </c>
      <c r="Q21" s="17">
        <v>14.2528</v>
      </c>
      <c r="R21" s="17">
        <v>9.833399999999999</v>
      </c>
      <c r="S21" s="17">
        <v>4.3875</v>
      </c>
      <c r="T21" s="17">
        <v>114.4814</v>
      </c>
      <c r="U21" s="18">
        <v>156.848</v>
      </c>
      <c r="V21" s="17">
        <v>37.5947</v>
      </c>
      <c r="W21" s="17">
        <v>63.1716</v>
      </c>
      <c r="X21" s="10">
        <v>738.2592</v>
      </c>
      <c r="Y21" s="17">
        <v>55.1576</v>
      </c>
      <c r="Z21" s="17">
        <v>57.9976</v>
      </c>
      <c r="AA21" s="17">
        <v>19.3596</v>
      </c>
      <c r="AB21" s="17">
        <v>5.1586</v>
      </c>
      <c r="AC21" s="17">
        <v>118.3506</v>
      </c>
      <c r="AD21" s="17">
        <v>1.9144</v>
      </c>
      <c r="AE21" s="17">
        <v>58.0168</v>
      </c>
      <c r="AF21" s="17">
        <v>59.2312</v>
      </c>
      <c r="AG21" s="17">
        <v>294.3218</v>
      </c>
      <c r="AH21" s="17">
        <v>328.0359</v>
      </c>
      <c r="AI21" s="17">
        <v>1005.7651</v>
      </c>
      <c r="AJ21" s="17">
        <v>269.8904</v>
      </c>
      <c r="AK21" s="17">
        <v>122.6214</v>
      </c>
      <c r="AL21" s="17">
        <v>19.3046</v>
      </c>
      <c r="AM21" s="18">
        <v>40.215</v>
      </c>
      <c r="AN21" s="18">
        <v>1766.364</v>
      </c>
      <c r="AO21" s="17">
        <v>192.5663</v>
      </c>
      <c r="AP21" s="17">
        <v>448.5566</v>
      </c>
      <c r="AQ21" s="17">
        <v>925.7548</v>
      </c>
      <c r="AR21" s="17">
        <v>133.6804</v>
      </c>
      <c r="AS21" s="17">
        <v>75.5145</v>
      </c>
      <c r="AT21" s="17">
        <v>11.0769</v>
      </c>
      <c r="AU21" s="17">
        <v>13.0307</v>
      </c>
      <c r="AV21" s="17">
        <v>2.3808</v>
      </c>
      <c r="AW21" s="17">
        <v>1.3729</v>
      </c>
      <c r="AX21" s="17">
        <v>245.6044</v>
      </c>
      <c r="AY21" s="17">
        <v>0.2435</v>
      </c>
      <c r="AZ21" s="17">
        <v>58.2158</v>
      </c>
      <c r="BA21" s="18">
        <v>27.959</v>
      </c>
      <c r="BB21" s="17">
        <v>80.76179999999999</v>
      </c>
      <c r="BC21" s="17">
        <v>31.0055</v>
      </c>
      <c r="BD21" s="17">
        <v>16.7615</v>
      </c>
      <c r="BE21" s="17">
        <v>140.7243</v>
      </c>
      <c r="BF21" s="17">
        <v>2.5756</v>
      </c>
      <c r="BG21" s="17">
        <v>23.4783</v>
      </c>
      <c r="BH21" s="17">
        <v>5.2265</v>
      </c>
      <c r="BI21" s="17">
        <v>23.9087</v>
      </c>
      <c r="BJ21" s="17">
        <v>132.3455</v>
      </c>
      <c r="BK21" s="17">
        <v>46.1062</v>
      </c>
      <c r="BL21" s="17">
        <v>14.7503</v>
      </c>
      <c r="BM21" s="17">
        <v>15.1632</v>
      </c>
      <c r="BN21" s="17">
        <v>2.8674</v>
      </c>
      <c r="BO21" s="17">
        <v>73.0377</v>
      </c>
      <c r="BP21" s="17">
        <v>26.9811</v>
      </c>
      <c r="BQ21" s="17">
        <v>2.6783</v>
      </c>
      <c r="BR21" s="17">
        <v>18.2679</v>
      </c>
      <c r="BS21" s="17">
        <v>3.4326</v>
      </c>
      <c r="BT21" s="17">
        <v>37.2169</v>
      </c>
      <c r="BU21" s="17">
        <v>19.5887</v>
      </c>
      <c r="BV21" s="17">
        <v>4982.2153</v>
      </c>
      <c r="BW21" s="17">
        <v>1.6066</v>
      </c>
      <c r="BX21" s="17">
        <v>202.1464</v>
      </c>
      <c r="BY21" s="17">
        <v>5.0606</v>
      </c>
      <c r="BZ21" s="18">
        <v>40.615</v>
      </c>
      <c r="CA21" s="17">
        <v>-133.6406</v>
      </c>
      <c r="CB21" s="17">
        <v>2772.9333</v>
      </c>
      <c r="CC21" s="17">
        <v>7870.9368</v>
      </c>
      <c r="CD21" s="4">
        <v>19575</v>
      </c>
    </row>
    <row r="22" ht="19" customHeight="1">
      <c r="A22" t="s" s="3">
        <v>1</v>
      </c>
      <c r="B22" s="4">
        <v>18</v>
      </c>
      <c r="C22" t="s" s="12">
        <v>19</v>
      </c>
      <c r="D22" s="17">
        <v>1043.5856</v>
      </c>
      <c r="E22" s="17">
        <v>3.6514</v>
      </c>
      <c r="F22" s="17">
        <v>1.0311</v>
      </c>
      <c r="G22" s="17">
        <v>3.1242</v>
      </c>
      <c r="H22" s="18">
        <v>102.961</v>
      </c>
      <c r="I22" s="17">
        <v>217.2631</v>
      </c>
      <c r="J22" s="17">
        <v>43.4317</v>
      </c>
      <c r="K22" s="9">
        <v>311.3604</v>
      </c>
      <c r="L22" s="17">
        <v>23.5422</v>
      </c>
      <c r="M22" s="17">
        <v>48.2085</v>
      </c>
      <c r="N22" s="17">
        <v>90.3058</v>
      </c>
      <c r="O22" s="17">
        <v>18.1572</v>
      </c>
      <c r="P22" s="17">
        <v>14.5292</v>
      </c>
      <c r="Q22" s="18">
        <v>56.825</v>
      </c>
      <c r="R22" s="17">
        <v>67.6848</v>
      </c>
      <c r="S22" s="17">
        <v>30.3176</v>
      </c>
      <c r="T22" s="17">
        <v>134.8061</v>
      </c>
      <c r="U22" s="17">
        <v>951.8424</v>
      </c>
      <c r="V22" s="17">
        <v>1012.5501</v>
      </c>
      <c r="W22" s="17">
        <v>116.5286</v>
      </c>
      <c r="X22" s="10">
        <v>12.5417</v>
      </c>
      <c r="Y22" s="17">
        <v>58.7705</v>
      </c>
      <c r="Z22" s="17">
        <v>101.7555</v>
      </c>
      <c r="AA22" s="17">
        <v>146.1678</v>
      </c>
      <c r="AB22" s="17">
        <v>18.8432</v>
      </c>
      <c r="AC22" s="17">
        <v>26.6556</v>
      </c>
      <c r="AD22" s="17">
        <v>1.9259</v>
      </c>
      <c r="AE22" s="17">
        <v>49.8283</v>
      </c>
      <c r="AF22" s="17">
        <v>25.5719</v>
      </c>
      <c r="AG22" s="17">
        <v>323.9281</v>
      </c>
      <c r="AH22" s="17">
        <v>168.6373</v>
      </c>
      <c r="AI22" s="17">
        <v>1004.7602</v>
      </c>
      <c r="AJ22" s="17">
        <v>165.5298</v>
      </c>
      <c r="AK22" s="17">
        <v>74.1585</v>
      </c>
      <c r="AL22" s="17">
        <v>21.0627</v>
      </c>
      <c r="AM22" s="17">
        <v>59.2816</v>
      </c>
      <c r="AN22" s="17">
        <v>42.8556</v>
      </c>
      <c r="AO22" s="17">
        <v>12.9919</v>
      </c>
      <c r="AP22" s="17">
        <v>2.1095</v>
      </c>
      <c r="AQ22" s="17">
        <v>7.7067</v>
      </c>
      <c r="AR22" s="17">
        <v>10.5223</v>
      </c>
      <c r="AS22" s="17">
        <v>17.8631</v>
      </c>
      <c r="AT22" s="17">
        <v>5.0822</v>
      </c>
      <c r="AU22" s="17">
        <v>5.2271</v>
      </c>
      <c r="AV22" s="17">
        <v>1.8171</v>
      </c>
      <c r="AW22" s="18">
        <v>15.168</v>
      </c>
      <c r="AX22" s="17">
        <v>56.5925</v>
      </c>
      <c r="AY22" s="17">
        <v>0.1963</v>
      </c>
      <c r="AZ22" s="17">
        <v>9.857699999999999</v>
      </c>
      <c r="BA22" s="18">
        <v>7.762</v>
      </c>
      <c r="BB22" s="17">
        <v>11.1634</v>
      </c>
      <c r="BC22" s="17">
        <v>31.6772</v>
      </c>
      <c r="BD22" s="18">
        <v>52.192</v>
      </c>
      <c r="BE22" s="17">
        <v>179.3857</v>
      </c>
      <c r="BF22" s="17">
        <v>35.1233</v>
      </c>
      <c r="BG22" s="17">
        <v>49.5581</v>
      </c>
      <c r="BH22" s="17">
        <v>60.8622</v>
      </c>
      <c r="BI22" s="17">
        <v>47.8903</v>
      </c>
      <c r="BJ22" s="17">
        <v>53.0525</v>
      </c>
      <c r="BK22" s="17">
        <v>23.8918</v>
      </c>
      <c r="BL22" s="17">
        <v>33.7544</v>
      </c>
      <c r="BM22" s="17">
        <v>45.3588</v>
      </c>
      <c r="BN22" s="17">
        <v>5.9096</v>
      </c>
      <c r="BO22" s="17">
        <v>298.1545</v>
      </c>
      <c r="BP22" s="18">
        <v>160.603</v>
      </c>
      <c r="BQ22" s="17">
        <v>4.2975</v>
      </c>
      <c r="BR22" s="17">
        <v>41.9889</v>
      </c>
      <c r="BS22" s="17">
        <v>18.9951</v>
      </c>
      <c r="BT22" s="17">
        <v>74.42740000000001</v>
      </c>
      <c r="BU22" s="17">
        <v>72.0898</v>
      </c>
      <c r="BV22" s="17">
        <v>5122.2731</v>
      </c>
      <c r="BW22" s="17">
        <v>4255.5135</v>
      </c>
      <c r="BX22" s="17">
        <v>722.4529</v>
      </c>
      <c r="BY22" s="17">
        <v>15.8723</v>
      </c>
      <c r="BZ22" s="17">
        <v>151.4457</v>
      </c>
      <c r="CA22" s="17">
        <v>97.14279999999999</v>
      </c>
      <c r="CB22" s="17">
        <v>6479.1924</v>
      </c>
      <c r="CC22" s="17">
        <v>16843.8928</v>
      </c>
      <c r="CD22" s="4">
        <v>24976</v>
      </c>
    </row>
    <row r="23" ht="19" customHeight="1">
      <c r="A23" t="s" s="3">
        <v>1</v>
      </c>
      <c r="B23" s="4">
        <v>19</v>
      </c>
      <c r="C23" t="s" s="12">
        <v>20</v>
      </c>
      <c r="D23" s="17">
        <v>61.2665</v>
      </c>
      <c r="E23" s="17">
        <v>8.508699999999999</v>
      </c>
      <c r="F23" s="18">
        <v>0.676</v>
      </c>
      <c r="G23" s="17">
        <v>12.6732</v>
      </c>
      <c r="H23" s="17">
        <v>13.8026</v>
      </c>
      <c r="I23" s="17">
        <v>53.9691</v>
      </c>
      <c r="J23" s="17">
        <v>70.6918</v>
      </c>
      <c r="K23" s="9">
        <v>69.76439999999999</v>
      </c>
      <c r="L23" s="17">
        <v>3.5166</v>
      </c>
      <c r="M23" s="17">
        <v>11.7748</v>
      </c>
      <c r="N23" s="17">
        <v>226.6087</v>
      </c>
      <c r="O23" s="17">
        <v>113.0324</v>
      </c>
      <c r="P23" s="18">
        <v>21.556</v>
      </c>
      <c r="Q23" s="17">
        <v>133.0498</v>
      </c>
      <c r="R23" s="17">
        <v>122.9086</v>
      </c>
      <c r="S23" s="17">
        <v>99.27670000000001</v>
      </c>
      <c r="T23" s="17">
        <v>57.8596</v>
      </c>
      <c r="U23" s="17">
        <v>384.8635</v>
      </c>
      <c r="V23" s="17">
        <v>616.5465</v>
      </c>
      <c r="W23" s="17">
        <v>71.4883</v>
      </c>
      <c r="X23" s="10">
        <v>4.7311</v>
      </c>
      <c r="Y23" s="17">
        <v>107.7266</v>
      </c>
      <c r="Z23" s="17">
        <v>193.1802</v>
      </c>
      <c r="AA23" s="17">
        <v>193.0369</v>
      </c>
      <c r="AB23" s="17">
        <v>112.4869</v>
      </c>
      <c r="AC23" s="17">
        <v>30.9877</v>
      </c>
      <c r="AD23" s="17">
        <v>11.1296</v>
      </c>
      <c r="AE23" s="17">
        <v>59.7544</v>
      </c>
      <c r="AF23" s="17">
        <v>22.3403</v>
      </c>
      <c r="AG23" s="17">
        <v>1032.5582</v>
      </c>
      <c r="AH23" s="17">
        <v>494.6436</v>
      </c>
      <c r="AI23" s="17">
        <v>2762.5074</v>
      </c>
      <c r="AJ23" s="17">
        <v>454.2523</v>
      </c>
      <c r="AK23" s="17">
        <v>189.8722</v>
      </c>
      <c r="AL23" s="17">
        <v>28.4557</v>
      </c>
      <c r="AM23" s="17">
        <v>28.6483</v>
      </c>
      <c r="AN23" s="18">
        <v>71.827</v>
      </c>
      <c r="AO23" s="17">
        <v>7.5788</v>
      </c>
      <c r="AP23" s="18">
        <v>8.999000000000001</v>
      </c>
      <c r="AQ23" s="17">
        <v>19.2339</v>
      </c>
      <c r="AR23" s="17">
        <v>65.0926</v>
      </c>
      <c r="AS23" s="17">
        <v>9.805099999999999</v>
      </c>
      <c r="AT23" s="17">
        <v>10.0032</v>
      </c>
      <c r="AU23" s="17">
        <v>3.6163</v>
      </c>
      <c r="AV23" s="17">
        <v>0.9497</v>
      </c>
      <c r="AW23" s="17">
        <v>3.7434</v>
      </c>
      <c r="AX23" s="18">
        <v>15.644</v>
      </c>
      <c r="AY23" s="17">
        <v>0.4396</v>
      </c>
      <c r="AZ23" s="17">
        <v>3.7222</v>
      </c>
      <c r="BA23" s="17">
        <v>2.4867</v>
      </c>
      <c r="BB23" s="17">
        <v>2.9331</v>
      </c>
      <c r="BC23" s="17">
        <v>9.7098</v>
      </c>
      <c r="BD23" s="17">
        <v>205.7617</v>
      </c>
      <c r="BE23" s="18">
        <v>91.304</v>
      </c>
      <c r="BF23" s="17">
        <v>9.326499999999999</v>
      </c>
      <c r="BG23" s="17">
        <v>18.8741</v>
      </c>
      <c r="BH23" s="17">
        <v>27.8236</v>
      </c>
      <c r="BI23" s="17">
        <v>43.0838</v>
      </c>
      <c r="BJ23" s="17">
        <v>59.5805</v>
      </c>
      <c r="BK23" s="17">
        <v>15.9599</v>
      </c>
      <c r="BL23" s="17">
        <v>32.0885</v>
      </c>
      <c r="BM23" s="17">
        <v>46.9034</v>
      </c>
      <c r="BN23" s="17">
        <v>6.6297</v>
      </c>
      <c r="BO23" s="17">
        <v>163.8057</v>
      </c>
      <c r="BP23" s="17">
        <v>48.3996</v>
      </c>
      <c r="BQ23" s="17">
        <v>5.9598</v>
      </c>
      <c r="BR23" s="17">
        <v>7.3253</v>
      </c>
      <c r="BS23" s="18">
        <v>6.657</v>
      </c>
      <c r="BT23" s="17">
        <v>430.9582</v>
      </c>
      <c r="BU23" s="18">
        <v>48.662</v>
      </c>
      <c r="BV23" s="17">
        <v>1563.1611</v>
      </c>
      <c r="BW23" s="17">
        <v>0.0333</v>
      </c>
      <c r="BX23" s="17">
        <v>763.6829</v>
      </c>
      <c r="BY23" s="17">
        <v>17.4154</v>
      </c>
      <c r="BZ23" s="17">
        <v>75.38339999999999</v>
      </c>
      <c r="CA23" s="17">
        <v>81.3113</v>
      </c>
      <c r="CB23" s="18">
        <v>1457.143</v>
      </c>
      <c r="CC23" s="17">
        <v>3958.1304</v>
      </c>
      <c r="CD23" s="17">
        <v>13364.9999</v>
      </c>
    </row>
    <row r="24" ht="19" customHeight="1">
      <c r="A24" t="s" s="3">
        <v>1</v>
      </c>
      <c r="B24" s="4">
        <v>20</v>
      </c>
      <c r="C24" t="s" s="12">
        <v>21</v>
      </c>
      <c r="D24" s="18">
        <v>66.351</v>
      </c>
      <c r="E24" s="17">
        <v>2.0064</v>
      </c>
      <c r="F24" s="17">
        <v>0.8134</v>
      </c>
      <c r="G24" s="17">
        <v>2.9324</v>
      </c>
      <c r="H24" s="17">
        <v>12.3626</v>
      </c>
      <c r="I24" s="17">
        <v>107.9916</v>
      </c>
      <c r="J24" s="18">
        <v>67.773</v>
      </c>
      <c r="K24" s="9">
        <v>129.0706</v>
      </c>
      <c r="L24" s="17">
        <v>5.7445</v>
      </c>
      <c r="M24" s="17">
        <v>71.36879999999999</v>
      </c>
      <c r="N24" s="17">
        <v>156.9767</v>
      </c>
      <c r="O24" s="18">
        <v>260.788</v>
      </c>
      <c r="P24" s="17">
        <v>4.9279</v>
      </c>
      <c r="Q24" s="17">
        <v>92.72190000000001</v>
      </c>
      <c r="R24" s="17">
        <v>8.611599999999999</v>
      </c>
      <c r="S24" s="17">
        <v>7.1012</v>
      </c>
      <c r="T24" s="17">
        <v>86.84480000000001</v>
      </c>
      <c r="U24" s="17">
        <v>157.0807</v>
      </c>
      <c r="V24" s="17">
        <v>26.6781</v>
      </c>
      <c r="W24" s="17">
        <v>2249.0625</v>
      </c>
      <c r="X24" s="10">
        <v>20.5622</v>
      </c>
      <c r="Y24" s="18">
        <v>2187.953</v>
      </c>
      <c r="Z24" s="17">
        <v>459.2796</v>
      </c>
      <c r="AA24" s="17">
        <v>380.5129</v>
      </c>
      <c r="AB24" s="17">
        <v>110.0434</v>
      </c>
      <c r="AC24" s="17">
        <v>69.32559999999999</v>
      </c>
      <c r="AD24" s="17">
        <v>11.4993</v>
      </c>
      <c r="AE24" s="17">
        <v>95.8832</v>
      </c>
      <c r="AF24" s="17">
        <v>30.6175</v>
      </c>
      <c r="AG24" s="17">
        <v>6566.7039</v>
      </c>
      <c r="AH24" s="18">
        <v>1294.772</v>
      </c>
      <c r="AI24" s="17">
        <v>8728.027899999999</v>
      </c>
      <c r="AJ24" s="17">
        <v>235.7392</v>
      </c>
      <c r="AK24" s="17">
        <v>54.9866</v>
      </c>
      <c r="AL24" s="17">
        <v>15.9473</v>
      </c>
      <c r="AM24" s="17">
        <v>47.3185</v>
      </c>
      <c r="AN24" s="17">
        <v>11.3371</v>
      </c>
      <c r="AO24" s="17">
        <v>43.0589</v>
      </c>
      <c r="AP24" s="17">
        <v>13.0171</v>
      </c>
      <c r="AQ24" s="17">
        <v>28.7523</v>
      </c>
      <c r="AR24" s="17">
        <v>5.1094</v>
      </c>
      <c r="AS24" s="17">
        <v>10.8997</v>
      </c>
      <c r="AT24" s="17">
        <v>0.9212</v>
      </c>
      <c r="AU24" s="17">
        <v>2.0278</v>
      </c>
      <c r="AV24" s="17">
        <v>0.8062</v>
      </c>
      <c r="AW24" s="17">
        <v>2.8851</v>
      </c>
      <c r="AX24" s="17">
        <v>25.0314</v>
      </c>
      <c r="AY24" s="17">
        <v>0.0939</v>
      </c>
      <c r="AZ24" s="17">
        <v>3.3264</v>
      </c>
      <c r="BA24" s="18">
        <v>3.051</v>
      </c>
      <c r="BB24" s="17">
        <v>4.5984</v>
      </c>
      <c r="BC24" s="17">
        <v>12.9273</v>
      </c>
      <c r="BD24" s="17">
        <v>44.6653</v>
      </c>
      <c r="BE24" s="17">
        <v>133.6919</v>
      </c>
      <c r="BF24" s="17">
        <v>24.5451</v>
      </c>
      <c r="BG24" s="17">
        <v>26.6437</v>
      </c>
      <c r="BH24" s="17">
        <v>7.2037</v>
      </c>
      <c r="BI24" s="17">
        <v>37.5113</v>
      </c>
      <c r="BJ24" s="17">
        <v>25.6495</v>
      </c>
      <c r="BK24" s="17">
        <v>6.4113</v>
      </c>
      <c r="BL24" s="17">
        <v>31.8008</v>
      </c>
      <c r="BM24" s="17">
        <v>46.4518</v>
      </c>
      <c r="BN24" s="17">
        <v>5.8143</v>
      </c>
      <c r="BO24" s="17">
        <v>60.7128</v>
      </c>
      <c r="BP24" s="17">
        <v>62.7244</v>
      </c>
      <c r="BQ24" s="17">
        <v>3.6646</v>
      </c>
      <c r="BR24" s="17">
        <v>7.2426</v>
      </c>
      <c r="BS24" s="17">
        <v>5.7854</v>
      </c>
      <c r="BT24" s="17">
        <v>209.8168</v>
      </c>
      <c r="BU24" s="17">
        <v>107.1548</v>
      </c>
      <c r="BV24" s="17">
        <v>619.3878999999999</v>
      </c>
      <c r="BW24" s="17">
        <v>4.7354</v>
      </c>
      <c r="BX24" s="17">
        <v>287.3764</v>
      </c>
      <c r="BY24" s="17">
        <v>6.6458</v>
      </c>
      <c r="BZ24" s="17">
        <v>50.9311</v>
      </c>
      <c r="CA24" s="17">
        <v>127.0275</v>
      </c>
      <c r="CB24" s="17">
        <v>1601.3247</v>
      </c>
      <c r="CC24" s="17">
        <v>2697.4288</v>
      </c>
      <c r="CD24" s="4">
        <v>27586</v>
      </c>
    </row>
    <row r="25" ht="19" customHeight="1">
      <c r="A25" t="s" s="7">
        <v>1</v>
      </c>
      <c r="B25" s="10">
        <v>21</v>
      </c>
      <c r="C25" t="s" s="14">
        <v>22</v>
      </c>
      <c r="D25" s="10">
        <v>28.4569</v>
      </c>
      <c r="E25" s="10">
        <v>1.0805</v>
      </c>
      <c r="F25" s="10">
        <v>0.1391</v>
      </c>
      <c r="G25" s="10">
        <v>0.3575</v>
      </c>
      <c r="H25" s="10">
        <v>5.1492</v>
      </c>
      <c r="I25" s="10">
        <v>28.3736</v>
      </c>
      <c r="J25" s="10">
        <v>25.3632</v>
      </c>
      <c r="K25" s="9">
        <v>60.7834</v>
      </c>
      <c r="L25" s="10">
        <v>2.7787</v>
      </c>
      <c r="M25" s="10">
        <v>73.8266</v>
      </c>
      <c r="N25" s="10">
        <v>26.3474</v>
      </c>
      <c r="O25" s="10">
        <v>3.4603</v>
      </c>
      <c r="P25" s="10">
        <v>3.1925</v>
      </c>
      <c r="Q25" s="10">
        <v>13.2104</v>
      </c>
      <c r="R25" s="10">
        <v>17.6031</v>
      </c>
      <c r="S25" s="10">
        <v>5.9737</v>
      </c>
      <c r="T25" s="10">
        <v>12.4539</v>
      </c>
      <c r="U25" s="10">
        <v>23.7141</v>
      </c>
      <c r="V25" s="10">
        <v>28.9462</v>
      </c>
      <c r="W25" s="10">
        <v>62.6115</v>
      </c>
      <c r="X25" s="10">
        <v>108.228</v>
      </c>
      <c r="Y25" s="10">
        <v>326.2404</v>
      </c>
      <c r="Z25" s="10">
        <v>111.9105</v>
      </c>
      <c r="AA25" s="10">
        <v>130.5781</v>
      </c>
      <c r="AB25" s="10">
        <v>228.38</v>
      </c>
      <c r="AC25" s="10">
        <v>15.9771</v>
      </c>
      <c r="AD25" s="10">
        <v>1.7916</v>
      </c>
      <c r="AE25" s="10">
        <v>7.8282</v>
      </c>
      <c r="AF25" s="10">
        <v>5.3352</v>
      </c>
      <c r="AG25" s="10">
        <v>114.2887</v>
      </c>
      <c r="AH25" s="10">
        <v>102.1146</v>
      </c>
      <c r="AI25" s="10">
        <v>64.9295</v>
      </c>
      <c r="AJ25" s="10">
        <v>172.0563</v>
      </c>
      <c r="AK25" s="10">
        <v>18.609</v>
      </c>
      <c r="AL25" s="10">
        <v>5.6508</v>
      </c>
      <c r="AM25" s="10">
        <v>13.0846</v>
      </c>
      <c r="AN25" s="10">
        <v>9.1022</v>
      </c>
      <c r="AO25" s="10">
        <v>7.8218</v>
      </c>
      <c r="AP25" s="10">
        <v>1.8563</v>
      </c>
      <c r="AQ25" s="10">
        <v>5.2646</v>
      </c>
      <c r="AR25" s="10">
        <v>8.226599999999999</v>
      </c>
      <c r="AS25" s="10">
        <v>22.3198</v>
      </c>
      <c r="AT25" s="10">
        <v>0.7584</v>
      </c>
      <c r="AU25" s="10">
        <v>1.0127</v>
      </c>
      <c r="AV25" s="10">
        <v>0.4167</v>
      </c>
      <c r="AW25" s="10">
        <v>5.0126</v>
      </c>
      <c r="AX25" s="10">
        <v>121.19</v>
      </c>
      <c r="AY25" s="10">
        <v>0.0273</v>
      </c>
      <c r="AZ25" s="10">
        <v>6.5797</v>
      </c>
      <c r="BA25" s="10">
        <v>0.6068</v>
      </c>
      <c r="BB25" s="10">
        <v>12.0243</v>
      </c>
      <c r="BC25" s="10">
        <v>7.1985</v>
      </c>
      <c r="BD25" s="10">
        <v>40.8959</v>
      </c>
      <c r="BE25" s="10">
        <v>255.5124</v>
      </c>
      <c r="BF25" s="10">
        <v>40.0217</v>
      </c>
      <c r="BG25" s="10">
        <v>35.7098</v>
      </c>
      <c r="BH25" s="10">
        <v>9.765000000000001</v>
      </c>
      <c r="BI25" s="10">
        <v>29.9798</v>
      </c>
      <c r="BJ25" s="10">
        <v>16.1388</v>
      </c>
      <c r="BK25" s="10">
        <v>5.9615</v>
      </c>
      <c r="BL25" s="10">
        <v>11.5091</v>
      </c>
      <c r="BM25" s="10">
        <v>17.3375</v>
      </c>
      <c r="BN25" s="10">
        <v>1.8932</v>
      </c>
      <c r="BO25" s="10">
        <v>33.5005</v>
      </c>
      <c r="BP25" s="10">
        <v>24.869</v>
      </c>
      <c r="BQ25" s="10">
        <v>0.8447</v>
      </c>
      <c r="BR25" s="10">
        <v>7.4392</v>
      </c>
      <c r="BS25" s="10">
        <v>8.650399999999999</v>
      </c>
      <c r="BT25" s="10">
        <v>18.9954</v>
      </c>
      <c r="BU25" s="10">
        <v>6.8314</v>
      </c>
      <c r="BV25" s="10">
        <v>133.5633</v>
      </c>
      <c r="BW25" s="10">
        <v>162.9726</v>
      </c>
      <c r="BX25" s="10">
        <v>1434.8981</v>
      </c>
      <c r="BY25" s="10">
        <v>14.7456</v>
      </c>
      <c r="BZ25" s="10">
        <v>59.4836</v>
      </c>
      <c r="CA25" s="10">
        <v>-469.0412</v>
      </c>
      <c r="CB25" s="10">
        <v>35907.7062</v>
      </c>
      <c r="CC25" s="10">
        <v>37244.3281</v>
      </c>
      <c r="CD25" s="10">
        <v>39888</v>
      </c>
    </row>
    <row r="26" ht="19" customHeight="1">
      <c r="A26" t="s" s="3">
        <v>1</v>
      </c>
      <c r="B26" s="4">
        <v>22</v>
      </c>
      <c r="C26" t="s" s="12">
        <v>23</v>
      </c>
      <c r="D26" s="17">
        <v>84.16419999999999</v>
      </c>
      <c r="E26" s="17">
        <v>17.6068</v>
      </c>
      <c r="F26" s="17">
        <v>1.2047</v>
      </c>
      <c r="G26" s="17">
        <v>33.7051</v>
      </c>
      <c r="H26" s="17">
        <v>41.1317</v>
      </c>
      <c r="I26" s="17">
        <v>579.5198</v>
      </c>
      <c r="J26" s="17">
        <v>265.2693</v>
      </c>
      <c r="K26" s="9">
        <v>645.2555</v>
      </c>
      <c r="L26" s="17">
        <v>52.0189</v>
      </c>
      <c r="M26" s="4">
        <v>138.99</v>
      </c>
      <c r="N26" s="17">
        <v>99.76220000000001</v>
      </c>
      <c r="O26" s="17">
        <v>235.8711</v>
      </c>
      <c r="P26" s="17">
        <v>14.9091</v>
      </c>
      <c r="Q26" s="18">
        <v>132.069</v>
      </c>
      <c r="R26" s="17">
        <v>83.9002</v>
      </c>
      <c r="S26" s="17">
        <v>10.6101</v>
      </c>
      <c r="T26" s="17">
        <v>34.6175</v>
      </c>
      <c r="U26" s="18">
        <v>138.298</v>
      </c>
      <c r="V26" s="17">
        <v>208.3786</v>
      </c>
      <c r="W26" s="17">
        <v>926.1156</v>
      </c>
      <c r="X26" s="10">
        <v>21.6891</v>
      </c>
      <c r="Y26" s="17">
        <v>1753.5873</v>
      </c>
      <c r="Z26" s="17">
        <v>688.8957</v>
      </c>
      <c r="AA26" s="17">
        <v>828.9798</v>
      </c>
      <c r="AB26" s="17">
        <v>143.5599</v>
      </c>
      <c r="AC26" s="17">
        <v>93.5693</v>
      </c>
      <c r="AD26" s="17">
        <v>17.4929</v>
      </c>
      <c r="AE26" s="17">
        <v>173.7538</v>
      </c>
      <c r="AF26" s="18">
        <v>19.753</v>
      </c>
      <c r="AG26" s="17">
        <v>5386.3771</v>
      </c>
      <c r="AH26" s="17">
        <v>1154.1072</v>
      </c>
      <c r="AI26" s="17">
        <v>3882.3176</v>
      </c>
      <c r="AJ26" s="17">
        <v>222.8759</v>
      </c>
      <c r="AK26" s="17">
        <v>282.7803</v>
      </c>
      <c r="AL26" s="17">
        <v>14.1958</v>
      </c>
      <c r="AM26" s="17">
        <v>49.9933</v>
      </c>
      <c r="AN26" s="18">
        <v>71.309</v>
      </c>
      <c r="AO26" s="17">
        <v>273.5786</v>
      </c>
      <c r="AP26" s="17">
        <v>15.7058</v>
      </c>
      <c r="AQ26" s="17">
        <v>12.7009</v>
      </c>
      <c r="AR26" s="17">
        <v>112.2142</v>
      </c>
      <c r="AS26" s="18">
        <v>28.156</v>
      </c>
      <c r="AT26" s="17">
        <v>2.1056</v>
      </c>
      <c r="AU26" s="17">
        <v>15.3168</v>
      </c>
      <c r="AV26" s="17">
        <v>1.4743</v>
      </c>
      <c r="AW26" s="18">
        <v>6.818</v>
      </c>
      <c r="AX26" s="17">
        <v>77.9633</v>
      </c>
      <c r="AY26" s="17">
        <v>0.4507</v>
      </c>
      <c r="AZ26" s="17">
        <v>12.3616</v>
      </c>
      <c r="BA26" s="17">
        <v>5.4076</v>
      </c>
      <c r="BB26" s="18">
        <v>5.909</v>
      </c>
      <c r="BC26" s="17">
        <v>17.7274</v>
      </c>
      <c r="BD26" s="17">
        <v>118.3421</v>
      </c>
      <c r="BE26" s="17">
        <v>204.5584</v>
      </c>
      <c r="BF26" s="17">
        <v>33.0632</v>
      </c>
      <c r="BG26" s="17">
        <v>33.4459</v>
      </c>
      <c r="BH26" s="17">
        <v>21.6764</v>
      </c>
      <c r="BI26" s="17">
        <v>41.2638</v>
      </c>
      <c r="BJ26" s="18">
        <v>159.877</v>
      </c>
      <c r="BK26" s="17">
        <v>27.9199</v>
      </c>
      <c r="BL26" s="17">
        <v>116.6578</v>
      </c>
      <c r="BM26" s="17">
        <v>170.2911</v>
      </c>
      <c r="BN26" s="17">
        <v>25.9551</v>
      </c>
      <c r="BO26" s="17">
        <v>127.8936</v>
      </c>
      <c r="BP26" s="18">
        <v>52.148</v>
      </c>
      <c r="BQ26" s="17">
        <v>21.8495</v>
      </c>
      <c r="BR26" s="18">
        <v>36.214</v>
      </c>
      <c r="BS26" s="17">
        <v>29.3068</v>
      </c>
      <c r="BT26" s="17">
        <v>313.2235</v>
      </c>
      <c r="BU26" s="17">
        <v>67.25579999999999</v>
      </c>
      <c r="BV26" s="17">
        <v>1184.9628</v>
      </c>
      <c r="BW26" s="17">
        <v>0.2139</v>
      </c>
      <c r="BX26" s="17">
        <v>2221.6011</v>
      </c>
      <c r="BY26" s="17">
        <v>165.0021</v>
      </c>
      <c r="BZ26" s="17">
        <v>297.5628</v>
      </c>
      <c r="CA26" s="17">
        <v>269.8613</v>
      </c>
      <c r="CB26" s="17">
        <v>1682.2783</v>
      </c>
      <c r="CC26" s="17">
        <v>5821.4822</v>
      </c>
      <c r="CD26" s="17">
        <v>26794.9999</v>
      </c>
    </row>
    <row r="27" ht="19" customHeight="1">
      <c r="A27" t="s" s="3">
        <v>1</v>
      </c>
      <c r="B27" s="4">
        <v>23</v>
      </c>
      <c r="C27" t="s" s="12">
        <v>24</v>
      </c>
      <c r="D27" s="17">
        <v>51.2628</v>
      </c>
      <c r="E27" s="17">
        <v>27.4488</v>
      </c>
      <c r="F27" s="17">
        <v>0.6158</v>
      </c>
      <c r="G27" s="17">
        <v>82.33029999999999</v>
      </c>
      <c r="H27" s="17">
        <v>19.4931</v>
      </c>
      <c r="I27" s="17">
        <v>144.0808</v>
      </c>
      <c r="J27" s="17">
        <v>20.1416</v>
      </c>
      <c r="K27" s="9">
        <v>59.8773</v>
      </c>
      <c r="L27" s="17">
        <v>2.5291</v>
      </c>
      <c r="M27" s="17">
        <v>52.8003</v>
      </c>
      <c r="N27" s="17">
        <v>40.1239</v>
      </c>
      <c r="O27" s="17">
        <v>7.5947</v>
      </c>
      <c r="P27" s="17">
        <v>4.7096</v>
      </c>
      <c r="Q27" s="17">
        <v>9.460699999999999</v>
      </c>
      <c r="R27" s="17">
        <v>8.8239</v>
      </c>
      <c r="S27" s="17">
        <v>8.6976</v>
      </c>
      <c r="T27" s="17">
        <v>7.9623</v>
      </c>
      <c r="U27" s="17">
        <v>21.2261</v>
      </c>
      <c r="V27" s="17">
        <v>8.711499999999999</v>
      </c>
      <c r="W27" s="17">
        <v>26.2245</v>
      </c>
      <c r="X27" s="10">
        <v>3.3262</v>
      </c>
      <c r="Y27" s="17">
        <v>33.2874</v>
      </c>
      <c r="Z27" s="17">
        <v>811.7368</v>
      </c>
      <c r="AA27" s="17">
        <v>63.7582</v>
      </c>
      <c r="AB27" s="17">
        <v>5.9073</v>
      </c>
      <c r="AC27" s="17">
        <v>11.0424</v>
      </c>
      <c r="AD27" s="17">
        <v>2.0134</v>
      </c>
      <c r="AE27" s="18">
        <v>3.836</v>
      </c>
      <c r="AF27" s="17">
        <v>11.0101</v>
      </c>
      <c r="AG27" s="17">
        <v>146.6091</v>
      </c>
      <c r="AH27" s="17">
        <v>196.5394</v>
      </c>
      <c r="AI27" s="17">
        <v>210.6347</v>
      </c>
      <c r="AJ27" s="17">
        <v>300.8025</v>
      </c>
      <c r="AK27" s="18">
        <v>238.076</v>
      </c>
      <c r="AL27" s="17">
        <v>10.2331</v>
      </c>
      <c r="AM27" s="17">
        <v>157.5435</v>
      </c>
      <c r="AN27" s="17">
        <v>164.1923</v>
      </c>
      <c r="AO27" s="17">
        <v>733.2872</v>
      </c>
      <c r="AP27" s="17">
        <v>279.5633</v>
      </c>
      <c r="AQ27" s="18">
        <v>1866.369</v>
      </c>
      <c r="AR27" s="18">
        <v>128.337</v>
      </c>
      <c r="AS27" s="4">
        <v>137.31</v>
      </c>
      <c r="AT27" s="17">
        <v>4.4418</v>
      </c>
      <c r="AU27" s="17">
        <v>5.9978</v>
      </c>
      <c r="AV27" s="17">
        <v>5.4732</v>
      </c>
      <c r="AW27" s="17">
        <v>8.5855</v>
      </c>
      <c r="AX27" s="17">
        <v>144.5458</v>
      </c>
      <c r="AY27" s="17">
        <v>0.3749</v>
      </c>
      <c r="AZ27" s="17">
        <v>5.0022</v>
      </c>
      <c r="BA27" s="17">
        <v>18.4431</v>
      </c>
      <c r="BB27" s="17">
        <v>51.2831</v>
      </c>
      <c r="BC27" s="17">
        <v>104.2846</v>
      </c>
      <c r="BD27" s="17">
        <v>110.8436</v>
      </c>
      <c r="BE27" s="17">
        <v>407.3989</v>
      </c>
      <c r="BF27" s="17">
        <v>92.9816</v>
      </c>
      <c r="BG27" s="17">
        <v>118.8537</v>
      </c>
      <c r="BH27" s="17">
        <v>37.0689</v>
      </c>
      <c r="BI27" s="17">
        <v>67.22490000000001</v>
      </c>
      <c r="BJ27" s="17">
        <v>890.5368</v>
      </c>
      <c r="BK27" s="17">
        <v>20.5045</v>
      </c>
      <c r="BL27" s="17">
        <v>35.5019</v>
      </c>
      <c r="BM27" s="17">
        <v>63.9218</v>
      </c>
      <c r="BN27" s="17">
        <v>24.4206</v>
      </c>
      <c r="BO27" s="17">
        <v>72.96729999999999</v>
      </c>
      <c r="BP27" s="17">
        <v>31.2002</v>
      </c>
      <c r="BQ27" s="17">
        <v>7.6297</v>
      </c>
      <c r="BR27" s="17">
        <v>22.0074</v>
      </c>
      <c r="BS27" s="17">
        <v>13.5911</v>
      </c>
      <c r="BT27" s="17">
        <v>892.7051</v>
      </c>
      <c r="BU27" s="17">
        <v>19.1304</v>
      </c>
      <c r="BV27" s="17">
        <v>8072.9343</v>
      </c>
      <c r="BW27" s="18">
        <v>76.093</v>
      </c>
      <c r="BX27" s="17">
        <v>1362.6355</v>
      </c>
      <c r="BY27" s="17">
        <v>232.9168</v>
      </c>
      <c r="BZ27" s="17">
        <v>1933.9533</v>
      </c>
      <c r="CA27" s="17">
        <v>-114.0983</v>
      </c>
      <c r="CB27" s="17">
        <v>4319.1716</v>
      </c>
      <c r="CC27" s="17">
        <v>15883.6065</v>
      </c>
      <c r="CD27" s="4">
        <v>25335</v>
      </c>
    </row>
    <row r="28" ht="19" customHeight="1">
      <c r="A28" t="s" s="3">
        <v>1</v>
      </c>
      <c r="B28" s="4">
        <v>24</v>
      </c>
      <c r="C28" t="s" s="12">
        <v>25</v>
      </c>
      <c r="D28" s="17">
        <v>341.2003</v>
      </c>
      <c r="E28" s="17">
        <v>37.0597</v>
      </c>
      <c r="F28" s="17">
        <v>2.2684</v>
      </c>
      <c r="G28" s="17">
        <v>49.7538</v>
      </c>
      <c r="H28" s="17">
        <v>70.48480000000001</v>
      </c>
      <c r="I28" s="17">
        <v>276.5933</v>
      </c>
      <c r="J28" s="18">
        <v>163.727</v>
      </c>
      <c r="K28" s="9">
        <v>535.5339</v>
      </c>
      <c r="L28" s="17">
        <v>31.1451</v>
      </c>
      <c r="M28" s="17">
        <v>97.8331</v>
      </c>
      <c r="N28" s="17">
        <v>121.3193</v>
      </c>
      <c r="O28" s="17">
        <v>30.1699</v>
      </c>
      <c r="P28" s="17">
        <v>14.1443</v>
      </c>
      <c r="Q28" s="17">
        <v>45.7049</v>
      </c>
      <c r="R28" s="17">
        <v>42.2995</v>
      </c>
      <c r="S28" s="17">
        <v>45.4499</v>
      </c>
      <c r="T28" s="17">
        <v>57.9951</v>
      </c>
      <c r="U28" s="18">
        <v>75.41800000000001</v>
      </c>
      <c r="V28" s="17">
        <v>59.9162</v>
      </c>
      <c r="W28" s="17">
        <v>113.9976</v>
      </c>
      <c r="X28" s="10">
        <v>7.8006</v>
      </c>
      <c r="Y28" s="17">
        <v>274.2465</v>
      </c>
      <c r="Z28" s="17">
        <v>322.3008</v>
      </c>
      <c r="AA28" s="17">
        <v>671.3294</v>
      </c>
      <c r="AB28" s="17">
        <v>36.3531</v>
      </c>
      <c r="AC28" s="17">
        <v>175.3932</v>
      </c>
      <c r="AD28" s="18">
        <v>13.535</v>
      </c>
      <c r="AE28" s="4">
        <v>49.09</v>
      </c>
      <c r="AF28" s="17">
        <v>25.3093</v>
      </c>
      <c r="AG28" s="17">
        <v>954.3334</v>
      </c>
      <c r="AH28" s="17">
        <v>354.9579</v>
      </c>
      <c r="AI28" s="18">
        <v>1079.265</v>
      </c>
      <c r="AJ28" s="17">
        <v>267.9342</v>
      </c>
      <c r="AK28" s="17">
        <v>100.2805</v>
      </c>
      <c r="AL28" s="18">
        <v>14.775</v>
      </c>
      <c r="AM28" s="17">
        <v>61.3191</v>
      </c>
      <c r="AN28" s="17">
        <v>104.8346</v>
      </c>
      <c r="AO28" s="17">
        <v>23.0606</v>
      </c>
      <c r="AP28" s="17">
        <v>69.9808</v>
      </c>
      <c r="AQ28" s="17">
        <v>140.7012</v>
      </c>
      <c r="AR28" s="17">
        <v>63.0104</v>
      </c>
      <c r="AS28" s="17">
        <v>59.3693</v>
      </c>
      <c r="AT28" s="17">
        <v>4.8795</v>
      </c>
      <c r="AU28" s="17">
        <v>12.4393</v>
      </c>
      <c r="AV28" s="17">
        <v>6.8235</v>
      </c>
      <c r="AW28" s="4">
        <v>60.16</v>
      </c>
      <c r="AX28" s="17">
        <v>240.0352</v>
      </c>
      <c r="AY28" s="17">
        <v>0.7616000000000001</v>
      </c>
      <c r="AZ28" s="17">
        <v>28.9501</v>
      </c>
      <c r="BA28" s="17">
        <v>10.3207</v>
      </c>
      <c r="BB28" s="18">
        <v>47.113</v>
      </c>
      <c r="BC28" s="17">
        <v>24.8719</v>
      </c>
      <c r="BD28" s="17">
        <v>72.5034</v>
      </c>
      <c r="BE28" s="17">
        <v>416.1549</v>
      </c>
      <c r="BF28" s="17">
        <v>91.54049999999999</v>
      </c>
      <c r="BG28" s="18">
        <v>134.115</v>
      </c>
      <c r="BH28" s="18">
        <v>48.373</v>
      </c>
      <c r="BI28" s="17">
        <v>97.2115</v>
      </c>
      <c r="BJ28" s="17">
        <v>104.2865</v>
      </c>
      <c r="BK28" s="17">
        <v>29.3832</v>
      </c>
      <c r="BL28" s="17">
        <v>59.0872</v>
      </c>
      <c r="BM28" s="17">
        <v>77.9778</v>
      </c>
      <c r="BN28" s="17">
        <v>10.0243</v>
      </c>
      <c r="BO28" s="17">
        <v>1065.5745</v>
      </c>
      <c r="BP28" s="17">
        <v>99.59780000000001</v>
      </c>
      <c r="BQ28" s="17">
        <v>11.4599</v>
      </c>
      <c r="BR28" s="18">
        <v>42.906</v>
      </c>
      <c r="BS28" s="17">
        <v>45.0739</v>
      </c>
      <c r="BT28" s="17">
        <v>443.3964</v>
      </c>
      <c r="BU28" s="17">
        <v>58.3856</v>
      </c>
      <c r="BV28" s="17">
        <v>2606.1635</v>
      </c>
      <c r="BW28" s="17">
        <v>59.2228</v>
      </c>
      <c r="BX28" s="17">
        <v>5990.0153</v>
      </c>
      <c r="BY28" s="17">
        <v>169.3151</v>
      </c>
      <c r="BZ28" s="18">
        <v>763.723</v>
      </c>
      <c r="CA28" s="17">
        <v>167.5638</v>
      </c>
      <c r="CB28" s="18">
        <v>6296.976</v>
      </c>
      <c r="CC28" s="17">
        <v>16052.9794</v>
      </c>
      <c r="CD28" s="17">
        <v>26580.9999</v>
      </c>
    </row>
    <row r="29" ht="19" customHeight="1">
      <c r="A29" t="s" s="3">
        <v>1</v>
      </c>
      <c r="B29" s="4">
        <v>25</v>
      </c>
      <c r="C29" t="s" s="12">
        <v>26</v>
      </c>
      <c r="D29" s="17">
        <v>16.3217</v>
      </c>
      <c r="E29" s="17">
        <v>1.3933</v>
      </c>
      <c r="F29" s="17">
        <v>0.3284</v>
      </c>
      <c r="G29" s="17">
        <v>2.3605</v>
      </c>
      <c r="H29" s="17">
        <v>3.5694</v>
      </c>
      <c r="I29" s="17">
        <v>8.0448</v>
      </c>
      <c r="J29" s="17">
        <v>7.5906</v>
      </c>
      <c r="K29" s="9">
        <v>13.0657</v>
      </c>
      <c r="L29" s="17">
        <v>0.7307</v>
      </c>
      <c r="M29" s="17">
        <v>1.0996</v>
      </c>
      <c r="N29" s="17">
        <v>28.1612</v>
      </c>
      <c r="O29" s="18">
        <v>33.537</v>
      </c>
      <c r="P29" s="17">
        <v>8.566700000000001</v>
      </c>
      <c r="Q29" s="17">
        <v>9.1828</v>
      </c>
      <c r="R29" s="17">
        <v>6.1938</v>
      </c>
      <c r="S29" s="17">
        <v>7.5198</v>
      </c>
      <c r="T29" s="18">
        <v>3.832</v>
      </c>
      <c r="U29" s="17">
        <v>9.9666</v>
      </c>
      <c r="V29" s="17">
        <v>10.2905</v>
      </c>
      <c r="W29" s="17">
        <v>15.3009</v>
      </c>
      <c r="X29" s="10">
        <v>9.667899999999999</v>
      </c>
      <c r="Y29" s="17">
        <v>17.6178</v>
      </c>
      <c r="Z29" s="17">
        <v>213.1914</v>
      </c>
      <c r="AA29" s="17">
        <v>19.7854</v>
      </c>
      <c r="AB29" s="17">
        <v>94.80970000000001</v>
      </c>
      <c r="AC29" s="17">
        <v>5.0902</v>
      </c>
      <c r="AD29" s="17">
        <v>0.4541</v>
      </c>
      <c r="AE29" s="18">
        <v>6.984</v>
      </c>
      <c r="AF29" s="17">
        <v>11.7383</v>
      </c>
      <c r="AG29" s="17">
        <v>990.0955</v>
      </c>
      <c r="AH29" s="17">
        <v>59.3793</v>
      </c>
      <c r="AI29" s="17">
        <v>326.7388</v>
      </c>
      <c r="AJ29" s="17">
        <v>33.3926</v>
      </c>
      <c r="AK29" s="17">
        <v>61.9064</v>
      </c>
      <c r="AL29" s="17">
        <v>17.4787</v>
      </c>
      <c r="AM29" s="17">
        <v>19.8595</v>
      </c>
      <c r="AN29" s="17">
        <v>16.3193</v>
      </c>
      <c r="AO29" s="18">
        <v>5.996</v>
      </c>
      <c r="AP29" s="18">
        <v>1.694</v>
      </c>
      <c r="AQ29" s="17">
        <v>4.5594</v>
      </c>
      <c r="AR29" s="17">
        <v>12.3347</v>
      </c>
      <c r="AS29" s="17">
        <v>5.7823</v>
      </c>
      <c r="AT29" s="17">
        <v>0.7793</v>
      </c>
      <c r="AU29" s="17">
        <v>7.0779</v>
      </c>
      <c r="AV29" s="17">
        <v>1.5056</v>
      </c>
      <c r="AW29" s="17">
        <v>0.7715</v>
      </c>
      <c r="AX29" s="17">
        <v>4.3512</v>
      </c>
      <c r="AY29" s="17">
        <v>0.2163</v>
      </c>
      <c r="AZ29" s="17">
        <v>6.8949</v>
      </c>
      <c r="BA29" s="17">
        <v>5.1117</v>
      </c>
      <c r="BB29" s="17">
        <v>8.1348</v>
      </c>
      <c r="BC29" s="17">
        <v>3.8029</v>
      </c>
      <c r="BD29" s="17">
        <v>27.2139</v>
      </c>
      <c r="BE29" s="17">
        <v>43.9232</v>
      </c>
      <c r="BF29" s="17">
        <v>7.0882</v>
      </c>
      <c r="BG29" s="17">
        <v>17.2336</v>
      </c>
      <c r="BH29" s="18">
        <v>8.273999999999999</v>
      </c>
      <c r="BI29" s="17">
        <v>16.1501</v>
      </c>
      <c r="BJ29" s="17">
        <v>16.4893</v>
      </c>
      <c r="BK29" s="18">
        <v>7.835</v>
      </c>
      <c r="BL29" s="17">
        <v>23.4413</v>
      </c>
      <c r="BM29" s="17">
        <v>33.3967</v>
      </c>
      <c r="BN29" s="17">
        <v>6.7603</v>
      </c>
      <c r="BO29" s="17">
        <v>51.9719</v>
      </c>
      <c r="BP29" s="17">
        <v>27.0471</v>
      </c>
      <c r="BQ29" s="17">
        <v>5.5571</v>
      </c>
      <c r="BR29" s="17">
        <v>9.7638</v>
      </c>
      <c r="BS29" s="17">
        <v>5.5594</v>
      </c>
      <c r="BT29" s="17">
        <v>55.5225</v>
      </c>
      <c r="BU29" s="17">
        <v>29.4527</v>
      </c>
      <c r="BV29" s="4">
        <v>2158.12</v>
      </c>
      <c r="BW29" s="17">
        <v>4.8874</v>
      </c>
      <c r="BX29" s="17">
        <v>586.3502999999999</v>
      </c>
      <c r="BY29" s="17">
        <v>70.6438</v>
      </c>
      <c r="BZ29" s="17">
        <v>626.0415</v>
      </c>
      <c r="CA29" s="17">
        <v>45.0575</v>
      </c>
      <c r="CB29" s="17">
        <v>901.2636</v>
      </c>
      <c r="CC29" s="17">
        <v>4392.3641</v>
      </c>
      <c r="CD29" s="4">
        <v>6950</v>
      </c>
    </row>
    <row r="30" ht="19" customHeight="1">
      <c r="A30" t="s" s="3">
        <v>1</v>
      </c>
      <c r="B30" s="4">
        <v>26</v>
      </c>
      <c r="C30" t="s" s="12">
        <v>27</v>
      </c>
      <c r="D30" s="17">
        <v>577.5901</v>
      </c>
      <c r="E30" s="17">
        <v>2.9428</v>
      </c>
      <c r="F30" s="18">
        <v>1.829</v>
      </c>
      <c r="G30" s="18">
        <v>2.987</v>
      </c>
      <c r="H30" s="17">
        <v>52.8643</v>
      </c>
      <c r="I30" s="17">
        <v>361.1086</v>
      </c>
      <c r="J30" s="17">
        <v>1599.6939</v>
      </c>
      <c r="K30" s="9">
        <v>1013.8754</v>
      </c>
      <c r="L30" s="17">
        <v>153.0775</v>
      </c>
      <c r="M30" s="17">
        <v>138.7873</v>
      </c>
      <c r="N30" s="17">
        <v>737.4078</v>
      </c>
      <c r="O30" s="17">
        <v>151.6251</v>
      </c>
      <c r="P30" s="17">
        <v>127.6872</v>
      </c>
      <c r="Q30" s="17">
        <v>182.7867</v>
      </c>
      <c r="R30" s="17">
        <v>388.4355</v>
      </c>
      <c r="S30" s="17">
        <v>47.2699</v>
      </c>
      <c r="T30" s="17">
        <v>297.2618</v>
      </c>
      <c r="U30" s="17">
        <v>557.1121000000001</v>
      </c>
      <c r="V30" s="17">
        <v>283.8966</v>
      </c>
      <c r="W30" s="17">
        <v>517.8043</v>
      </c>
      <c r="X30" s="10">
        <v>1675.6938</v>
      </c>
      <c r="Y30" s="17">
        <v>254.1804</v>
      </c>
      <c r="Z30" s="17">
        <v>255.7744</v>
      </c>
      <c r="AA30" s="17">
        <v>168.5409</v>
      </c>
      <c r="AB30" s="17">
        <v>113.5375</v>
      </c>
      <c r="AC30" s="17">
        <v>24642.0867</v>
      </c>
      <c r="AD30" s="17">
        <v>8.5686</v>
      </c>
      <c r="AE30" s="17">
        <v>510.2129</v>
      </c>
      <c r="AF30" s="17">
        <v>11.6296</v>
      </c>
      <c r="AG30" s="17">
        <v>134.7278</v>
      </c>
      <c r="AH30" s="17">
        <v>313.0322</v>
      </c>
      <c r="AI30" s="17">
        <v>181.7985</v>
      </c>
      <c r="AJ30" s="17">
        <v>798.0406</v>
      </c>
      <c r="AK30" s="17">
        <v>1744.8387</v>
      </c>
      <c r="AL30" s="17">
        <v>408.7347</v>
      </c>
      <c r="AM30" s="17">
        <v>1109.1675</v>
      </c>
      <c r="AN30" s="17">
        <v>136.9861</v>
      </c>
      <c r="AO30" s="17">
        <v>269.2218</v>
      </c>
      <c r="AP30" s="18">
        <v>3.592</v>
      </c>
      <c r="AQ30" s="17">
        <v>46.8124</v>
      </c>
      <c r="AR30" s="17">
        <v>59.9915</v>
      </c>
      <c r="AS30" s="17">
        <v>468.3382</v>
      </c>
      <c r="AT30" s="17">
        <v>46.7779</v>
      </c>
      <c r="AU30" s="17">
        <v>83.0729</v>
      </c>
      <c r="AV30" s="17">
        <v>19.7316</v>
      </c>
      <c r="AW30" s="17">
        <v>53.0135</v>
      </c>
      <c r="AX30" s="18">
        <v>437.015</v>
      </c>
      <c r="AY30" s="17">
        <v>2.0244</v>
      </c>
      <c r="AZ30" s="18">
        <v>157.725</v>
      </c>
      <c r="BA30" s="17">
        <v>81.19710000000001</v>
      </c>
      <c r="BB30" s="17">
        <v>166.9969</v>
      </c>
      <c r="BC30" s="17">
        <v>918.5929</v>
      </c>
      <c r="BD30" s="17">
        <v>782.3613</v>
      </c>
      <c r="BE30" s="17">
        <v>826.2485</v>
      </c>
      <c r="BF30" s="17">
        <v>73.8377</v>
      </c>
      <c r="BG30" s="17">
        <v>127.0667</v>
      </c>
      <c r="BH30" s="17">
        <v>46.3458</v>
      </c>
      <c r="BI30" s="17">
        <v>2905.7876</v>
      </c>
      <c r="BJ30" s="17">
        <v>33.3375</v>
      </c>
      <c r="BK30" s="17">
        <v>109.6665</v>
      </c>
      <c r="BL30" s="17">
        <v>224.4304</v>
      </c>
      <c r="BM30" s="17">
        <v>148.7616</v>
      </c>
      <c r="BN30" s="17">
        <v>61.0366</v>
      </c>
      <c r="BO30" s="17">
        <v>502.3002</v>
      </c>
      <c r="BP30" s="17">
        <v>149.7584</v>
      </c>
      <c r="BQ30" s="17">
        <v>22.0838</v>
      </c>
      <c r="BR30" s="17">
        <v>55.7288</v>
      </c>
      <c r="BS30" s="17">
        <v>66.5343</v>
      </c>
      <c r="BT30" s="17">
        <v>92.49169999999999</v>
      </c>
      <c r="BU30" s="17">
        <v>86.5153</v>
      </c>
      <c r="BV30" s="17">
        <v>13767.5047</v>
      </c>
      <c r="BW30" s="17">
        <v>1.3127</v>
      </c>
      <c r="BX30" s="18">
        <v>2802.277</v>
      </c>
      <c r="BY30" s="17">
        <v>976.0445999999999</v>
      </c>
      <c r="BZ30" s="17">
        <v>798.1986000000001</v>
      </c>
      <c r="CA30" s="17">
        <v>-11.7222</v>
      </c>
      <c r="CB30" s="17">
        <v>344.5251</v>
      </c>
      <c r="CC30" s="17">
        <v>18678.1405</v>
      </c>
      <c r="CD30" s="4">
        <v>68430</v>
      </c>
    </row>
    <row r="31" ht="19" customHeight="1">
      <c r="A31" t="s" s="3">
        <v>1</v>
      </c>
      <c r="B31" s="4">
        <v>27</v>
      </c>
      <c r="C31" t="s" s="12">
        <v>28</v>
      </c>
      <c r="D31" s="17">
        <v>8.455500000000001</v>
      </c>
      <c r="E31" s="17">
        <v>2.2233</v>
      </c>
      <c r="F31" s="17">
        <v>0.0037</v>
      </c>
      <c r="G31" s="17">
        <v>0.0038</v>
      </c>
      <c r="H31" s="17">
        <v>0.0235</v>
      </c>
      <c r="I31" s="17">
        <v>76.8657</v>
      </c>
      <c r="J31" s="17">
        <v>59.5933</v>
      </c>
      <c r="K31" s="9">
        <v>10.1109</v>
      </c>
      <c r="L31" s="17">
        <v>7.9226</v>
      </c>
      <c r="M31" s="17">
        <v>0.0056</v>
      </c>
      <c r="N31" s="17">
        <v>102.0755</v>
      </c>
      <c r="O31" s="17">
        <v>16.0772</v>
      </c>
      <c r="P31" s="17">
        <v>1.7516</v>
      </c>
      <c r="Q31" s="17">
        <v>8.2692</v>
      </c>
      <c r="R31" s="17">
        <v>21.4417</v>
      </c>
      <c r="S31" s="17">
        <v>1.9776</v>
      </c>
      <c r="T31" s="17">
        <v>87.6028</v>
      </c>
      <c r="U31" s="17">
        <v>343.7796</v>
      </c>
      <c r="V31" s="18">
        <v>43.649</v>
      </c>
      <c r="W31" s="17">
        <v>124.7722</v>
      </c>
      <c r="X31" s="10">
        <v>185.1353</v>
      </c>
      <c r="Y31" s="17">
        <v>27.2784</v>
      </c>
      <c r="Z31" s="18">
        <v>9.621</v>
      </c>
      <c r="AA31" s="17">
        <v>5.2296</v>
      </c>
      <c r="AB31" s="17">
        <v>1.3316</v>
      </c>
      <c r="AC31" s="17">
        <v>444.3676</v>
      </c>
      <c r="AD31" s="17">
        <v>1469.2774</v>
      </c>
      <c r="AE31" s="17">
        <v>0.0153</v>
      </c>
      <c r="AF31" s="17">
        <v>0.3146</v>
      </c>
      <c r="AG31" s="17">
        <v>0.5363</v>
      </c>
      <c r="AH31" s="17">
        <v>0.1246</v>
      </c>
      <c r="AI31" s="17">
        <v>13.3516</v>
      </c>
      <c r="AJ31" s="17">
        <v>8.7872</v>
      </c>
      <c r="AK31" s="17">
        <v>4.5119</v>
      </c>
      <c r="AL31" s="17">
        <v>2.9305</v>
      </c>
      <c r="AM31" s="17">
        <v>112.1838</v>
      </c>
      <c r="AN31" s="17">
        <v>38.2419</v>
      </c>
      <c r="AO31" s="17">
        <v>0.0181</v>
      </c>
      <c r="AP31" s="17">
        <v>0.1949</v>
      </c>
      <c r="AQ31" s="17">
        <v>0.8685</v>
      </c>
      <c r="AR31" s="17">
        <v>0.0437</v>
      </c>
      <c r="AS31" s="17">
        <v>18.4954</v>
      </c>
      <c r="AT31" s="17">
        <v>3.7403</v>
      </c>
      <c r="AU31" s="17">
        <v>0.6314</v>
      </c>
      <c r="AV31" s="17">
        <v>0.0053</v>
      </c>
      <c r="AW31" s="17">
        <v>0.0045</v>
      </c>
      <c r="AX31" s="17">
        <v>3.0514</v>
      </c>
      <c r="AY31" s="19">
        <v>0.0004</v>
      </c>
      <c r="AZ31" s="17">
        <v>0.0343</v>
      </c>
      <c r="BA31" s="18">
        <v>0.184</v>
      </c>
      <c r="BB31" s="17">
        <v>0.0291</v>
      </c>
      <c r="BC31" s="17">
        <v>4.7716</v>
      </c>
      <c r="BD31" s="17">
        <v>7.1081</v>
      </c>
      <c r="BE31" s="17">
        <v>30.4518</v>
      </c>
      <c r="BF31" s="17">
        <v>0.0318</v>
      </c>
      <c r="BG31" s="18">
        <v>8.489000000000001</v>
      </c>
      <c r="BH31" s="17">
        <v>0.0236</v>
      </c>
      <c r="BI31" s="17">
        <v>8.5907</v>
      </c>
      <c r="BJ31" s="17">
        <v>0.9636</v>
      </c>
      <c r="BK31" s="17">
        <v>3.4705</v>
      </c>
      <c r="BL31" s="18">
        <v>10.046</v>
      </c>
      <c r="BM31" s="17">
        <v>10.2634</v>
      </c>
      <c r="BN31" s="18">
        <v>1.483</v>
      </c>
      <c r="BO31" s="17">
        <v>12.6546</v>
      </c>
      <c r="BP31" s="17">
        <v>14.3155</v>
      </c>
      <c r="BQ31" s="17">
        <v>0.5337</v>
      </c>
      <c r="BR31" s="17">
        <v>0.7994</v>
      </c>
      <c r="BS31" s="17">
        <v>1.0308</v>
      </c>
      <c r="BT31" s="17">
        <v>5.3708</v>
      </c>
      <c r="BU31" s="17">
        <v>7.8455</v>
      </c>
      <c r="BV31" s="17">
        <v>1198.9626</v>
      </c>
      <c r="BW31" s="17">
        <v>0.0016</v>
      </c>
      <c r="BX31" s="17">
        <v>15.8409</v>
      </c>
      <c r="BY31" s="17">
        <v>0.8069</v>
      </c>
      <c r="BZ31" s="17">
        <v>3.8892</v>
      </c>
      <c r="CA31" s="17">
        <v>0.0303</v>
      </c>
      <c r="CB31" s="17">
        <v>30.8484</v>
      </c>
      <c r="CC31" s="17">
        <v>1250.3798</v>
      </c>
      <c r="CD31" s="4">
        <v>4670</v>
      </c>
    </row>
    <row r="32" ht="19" customHeight="1">
      <c r="A32" t="s" s="3">
        <v>1</v>
      </c>
      <c r="B32" s="4">
        <v>28</v>
      </c>
      <c r="C32" t="s" s="12">
        <v>29</v>
      </c>
      <c r="D32" s="17">
        <v>1199.5977</v>
      </c>
      <c r="E32" s="17">
        <v>0.9530999999999999</v>
      </c>
      <c r="F32" s="17">
        <v>0.0248</v>
      </c>
      <c r="G32" s="18">
        <v>2.178</v>
      </c>
      <c r="H32" s="17">
        <v>16.3363</v>
      </c>
      <c r="I32" s="17">
        <v>39.9445</v>
      </c>
      <c r="J32" s="17">
        <v>3.9283</v>
      </c>
      <c r="K32" s="9">
        <v>60.9478</v>
      </c>
      <c r="L32" s="17">
        <v>5.5078</v>
      </c>
      <c r="M32" s="17">
        <v>9.536799999999999</v>
      </c>
      <c r="N32" s="17">
        <v>125.5972</v>
      </c>
      <c r="O32" s="17">
        <v>61.1239</v>
      </c>
      <c r="P32" s="17">
        <v>11.3178</v>
      </c>
      <c r="Q32" s="17">
        <v>18.0761</v>
      </c>
      <c r="R32" s="17">
        <v>101.7716</v>
      </c>
      <c r="S32" s="17">
        <v>12.3452</v>
      </c>
      <c r="T32" s="17">
        <v>87.66719999999999</v>
      </c>
      <c r="U32" s="17">
        <v>149.6432</v>
      </c>
      <c r="V32" s="17">
        <v>49.9205</v>
      </c>
      <c r="W32" s="17">
        <v>125.8989</v>
      </c>
      <c r="X32" s="10">
        <v>4.5351</v>
      </c>
      <c r="Y32" s="17">
        <v>27.0875</v>
      </c>
      <c r="Z32" s="18">
        <v>105.757</v>
      </c>
      <c r="AA32" s="18">
        <v>55.421</v>
      </c>
      <c r="AB32" s="17">
        <v>5.5389</v>
      </c>
      <c r="AC32" s="17">
        <v>100.4616</v>
      </c>
      <c r="AD32" s="17">
        <v>2.4083</v>
      </c>
      <c r="AE32" s="17">
        <v>542.7259</v>
      </c>
      <c r="AF32" s="4">
        <v>127.79</v>
      </c>
      <c r="AG32" s="17">
        <v>770.8881</v>
      </c>
      <c r="AH32" s="17">
        <v>90.78660000000001</v>
      </c>
      <c r="AI32" s="18">
        <v>502.741</v>
      </c>
      <c r="AJ32" s="17">
        <v>85.7179</v>
      </c>
      <c r="AK32" s="18">
        <v>45.901</v>
      </c>
      <c r="AL32" s="17">
        <v>55.1606</v>
      </c>
      <c r="AM32" s="17">
        <v>298.6747</v>
      </c>
      <c r="AN32" s="17">
        <v>83.5365</v>
      </c>
      <c r="AO32" s="18">
        <v>5.315</v>
      </c>
      <c r="AP32" s="17">
        <v>6.5939</v>
      </c>
      <c r="AQ32" s="17">
        <v>5.8174</v>
      </c>
      <c r="AR32" s="17">
        <v>3.5009</v>
      </c>
      <c r="AS32" s="18">
        <v>41.568</v>
      </c>
      <c r="AT32" s="17">
        <v>18.7508</v>
      </c>
      <c r="AU32" s="17">
        <v>7.2558</v>
      </c>
      <c r="AV32" s="18">
        <v>5.287</v>
      </c>
      <c r="AW32" s="17">
        <v>5.3256</v>
      </c>
      <c r="AX32" s="17">
        <v>186.4465</v>
      </c>
      <c r="AY32" s="17">
        <v>0.9688</v>
      </c>
      <c r="AZ32" s="17">
        <v>24.0743</v>
      </c>
      <c r="BA32" s="17">
        <v>53.1704</v>
      </c>
      <c r="BB32" s="17">
        <v>66.78879999999999</v>
      </c>
      <c r="BC32" s="17">
        <v>212.9258</v>
      </c>
      <c r="BD32" s="17">
        <v>777.0458</v>
      </c>
      <c r="BE32" s="17">
        <v>1068.0877</v>
      </c>
      <c r="BF32" s="17">
        <v>3.1814</v>
      </c>
      <c r="BG32" s="17">
        <v>280.7116</v>
      </c>
      <c r="BH32" s="17">
        <v>120.4703</v>
      </c>
      <c r="BI32" s="18">
        <v>164.132</v>
      </c>
      <c r="BJ32" s="17">
        <v>45.5101</v>
      </c>
      <c r="BK32" s="17">
        <v>146.9019</v>
      </c>
      <c r="BL32" s="17">
        <v>65.39449999999999</v>
      </c>
      <c r="BM32" s="17">
        <v>96.3019</v>
      </c>
      <c r="BN32" s="17">
        <v>10.8059</v>
      </c>
      <c r="BO32" s="17">
        <v>337.8118</v>
      </c>
      <c r="BP32" s="17">
        <v>148.3766</v>
      </c>
      <c r="BQ32" s="17">
        <v>14.3181</v>
      </c>
      <c r="BR32" s="17">
        <v>223.6986</v>
      </c>
      <c r="BS32" s="17">
        <v>19.8711</v>
      </c>
      <c r="BT32" s="17">
        <v>113.7092</v>
      </c>
      <c r="BU32" s="17">
        <v>69.47150000000001</v>
      </c>
      <c r="BV32" s="17">
        <v>9822.261500000001</v>
      </c>
      <c r="BW32" s="17">
        <v>740.1257000000001</v>
      </c>
      <c r="BX32" s="18">
        <v>898.402</v>
      </c>
      <c r="BY32" s="17">
        <v>312.7245</v>
      </c>
      <c r="BZ32" s="17">
        <v>256.2704</v>
      </c>
      <c r="CA32" s="17">
        <v>0.0303</v>
      </c>
      <c r="CB32" s="17">
        <v>93.95780000000001</v>
      </c>
      <c r="CC32" s="17">
        <v>12123.7721</v>
      </c>
      <c r="CD32" s="4">
        <v>21481</v>
      </c>
    </row>
    <row r="33" ht="19" customHeight="1">
      <c r="A33" t="s" s="3">
        <v>1</v>
      </c>
      <c r="B33" s="4">
        <v>29</v>
      </c>
      <c r="C33" t="s" s="12">
        <v>30</v>
      </c>
      <c r="D33" s="17">
        <v>343.2694</v>
      </c>
      <c r="E33" s="17">
        <v>0.0069</v>
      </c>
      <c r="F33" s="17">
        <v>0.4167</v>
      </c>
      <c r="G33" s="17">
        <v>10.9184</v>
      </c>
      <c r="H33" s="18">
        <v>15.961</v>
      </c>
      <c r="I33" s="17">
        <v>32.7368</v>
      </c>
      <c r="J33" s="17">
        <v>133.7224</v>
      </c>
      <c r="K33" s="9">
        <v>47.3207</v>
      </c>
      <c r="L33" s="17">
        <v>2.4577</v>
      </c>
      <c r="M33" s="17">
        <v>4.0208</v>
      </c>
      <c r="N33" s="17">
        <v>137.2417</v>
      </c>
      <c r="O33" s="17">
        <v>73.8249</v>
      </c>
      <c r="P33" s="17">
        <v>12.8915</v>
      </c>
      <c r="Q33" s="17">
        <v>22.4237</v>
      </c>
      <c r="R33" s="17">
        <v>10.7936</v>
      </c>
      <c r="S33" s="17">
        <v>18.3084</v>
      </c>
      <c r="T33" s="17">
        <v>21.0096</v>
      </c>
      <c r="U33" s="17">
        <v>61.9124</v>
      </c>
      <c r="V33" s="17">
        <v>55.4754</v>
      </c>
      <c r="W33" s="17">
        <v>157.7753</v>
      </c>
      <c r="X33" s="10">
        <v>33.6971</v>
      </c>
      <c r="Y33" s="17">
        <v>154.8207</v>
      </c>
      <c r="Z33" s="17">
        <v>114.9609</v>
      </c>
      <c r="AA33" s="17">
        <v>93.40940000000001</v>
      </c>
      <c r="AB33" s="17">
        <v>30.4881</v>
      </c>
      <c r="AC33" s="17">
        <v>270.7555</v>
      </c>
      <c r="AD33" s="18">
        <v>8.974</v>
      </c>
      <c r="AE33" s="17">
        <v>37.9414</v>
      </c>
      <c r="AF33" s="17">
        <v>1070.5703</v>
      </c>
      <c r="AG33" s="17">
        <v>402.1964</v>
      </c>
      <c r="AH33" s="17">
        <v>288.4763</v>
      </c>
      <c r="AI33" s="17">
        <v>746.9612</v>
      </c>
      <c r="AJ33" s="17">
        <v>656.4068</v>
      </c>
      <c r="AK33" s="18">
        <v>177.513</v>
      </c>
      <c r="AL33" s="17">
        <v>29.0753</v>
      </c>
      <c r="AM33" s="17">
        <v>191.2268</v>
      </c>
      <c r="AN33" s="17">
        <v>243.8206</v>
      </c>
      <c r="AO33" s="17">
        <v>15.4491</v>
      </c>
      <c r="AP33" s="17">
        <v>42.8813</v>
      </c>
      <c r="AQ33" s="17">
        <v>24.7837</v>
      </c>
      <c r="AR33" s="17">
        <v>23.1004</v>
      </c>
      <c r="AS33" s="17">
        <v>233.3138</v>
      </c>
      <c r="AT33" s="17">
        <v>1.7591</v>
      </c>
      <c r="AU33" s="17">
        <v>12.7022</v>
      </c>
      <c r="AV33" s="17">
        <v>1.8763</v>
      </c>
      <c r="AW33" s="17">
        <v>2.2229</v>
      </c>
      <c r="AX33" s="18">
        <v>1227.119</v>
      </c>
      <c r="AY33" s="17">
        <v>0.1434</v>
      </c>
      <c r="AZ33" s="17">
        <v>34.5742</v>
      </c>
      <c r="BA33" s="17">
        <v>40.9414</v>
      </c>
      <c r="BB33" s="17">
        <v>176.9745</v>
      </c>
      <c r="BC33" s="17">
        <v>93.2272</v>
      </c>
      <c r="BD33" s="17">
        <v>757.5823</v>
      </c>
      <c r="BE33" s="17">
        <v>910.0599</v>
      </c>
      <c r="BF33" s="17">
        <v>782.3732</v>
      </c>
      <c r="BG33" s="18">
        <v>641.239</v>
      </c>
      <c r="BH33" s="17">
        <v>255.3983</v>
      </c>
      <c r="BI33" s="17">
        <v>35.8615</v>
      </c>
      <c r="BJ33" s="4">
        <v>47.67</v>
      </c>
      <c r="BK33" s="17">
        <v>193.3311</v>
      </c>
      <c r="BL33" s="17">
        <v>37.7392</v>
      </c>
      <c r="BM33" s="17">
        <v>89.4695</v>
      </c>
      <c r="BN33" s="17">
        <v>158.0647</v>
      </c>
      <c r="BO33" s="18">
        <v>1180.697</v>
      </c>
      <c r="BP33" s="17">
        <v>212.8723</v>
      </c>
      <c r="BQ33" s="4">
        <v>104.56</v>
      </c>
      <c r="BR33" s="17">
        <v>27.6356</v>
      </c>
      <c r="BS33" s="17">
        <v>14.2794</v>
      </c>
      <c r="BT33" s="18">
        <v>43.489</v>
      </c>
      <c r="BU33" s="17">
        <v>64.0847</v>
      </c>
      <c r="BV33" s="17">
        <v>485.4498</v>
      </c>
      <c r="BW33" s="17">
        <v>518.4189</v>
      </c>
      <c r="BX33" s="17">
        <v>159.2205</v>
      </c>
      <c r="BY33" s="17">
        <v>14.4107</v>
      </c>
      <c r="BZ33" s="17">
        <v>36.0539</v>
      </c>
      <c r="CA33" s="17">
        <v>0.0393</v>
      </c>
      <c r="CB33" s="17">
        <v>11.6825</v>
      </c>
      <c r="CC33" s="17">
        <v>1225.2756</v>
      </c>
      <c r="CD33" s="4">
        <v>14451</v>
      </c>
    </row>
    <row r="34" ht="19" customHeight="1">
      <c r="A34" t="s" s="3">
        <v>1</v>
      </c>
      <c r="B34" s="4">
        <v>30</v>
      </c>
      <c r="C34" t="s" s="12">
        <v>31</v>
      </c>
      <c r="D34" s="17">
        <v>650.3356</v>
      </c>
      <c r="E34" s="17">
        <v>8.4069</v>
      </c>
      <c r="F34" s="4">
        <v>0.36</v>
      </c>
      <c r="G34" s="17">
        <v>13.7715</v>
      </c>
      <c r="H34" s="17">
        <v>91.7159</v>
      </c>
      <c r="I34" s="17">
        <v>265.0057</v>
      </c>
      <c r="J34" s="18">
        <v>659.609</v>
      </c>
      <c r="K34" s="9">
        <v>529.1814000000001</v>
      </c>
      <c r="L34" s="18">
        <v>50.048</v>
      </c>
      <c r="M34" s="18">
        <v>35.602</v>
      </c>
      <c r="N34" s="17">
        <v>33.4965</v>
      </c>
      <c r="O34" s="17">
        <v>21.2952</v>
      </c>
      <c r="P34" s="17">
        <v>2.0702</v>
      </c>
      <c r="Q34" s="17">
        <v>108.0681</v>
      </c>
      <c r="R34" s="18">
        <v>24.133</v>
      </c>
      <c r="S34" s="17">
        <v>23.9145</v>
      </c>
      <c r="T34" s="17">
        <v>46.4146</v>
      </c>
      <c r="U34" s="17">
        <v>28.8073</v>
      </c>
      <c r="V34" s="17">
        <v>17.1668</v>
      </c>
      <c r="W34" s="17">
        <v>45.2384</v>
      </c>
      <c r="X34" s="10">
        <v>18.8601</v>
      </c>
      <c r="Y34" s="17">
        <v>50.6684</v>
      </c>
      <c r="Z34" s="17">
        <v>50.7175</v>
      </c>
      <c r="AA34" s="17">
        <v>38.6359</v>
      </c>
      <c r="AB34" s="17">
        <v>21.5414</v>
      </c>
      <c r="AC34" s="17">
        <v>369.9296</v>
      </c>
      <c r="AD34" s="17">
        <v>58.2495</v>
      </c>
      <c r="AE34" s="17">
        <v>138.8785</v>
      </c>
      <c r="AF34" s="17">
        <v>41.6011</v>
      </c>
      <c r="AG34" s="18">
        <v>6982.877</v>
      </c>
      <c r="AH34" s="17">
        <v>2156.6318</v>
      </c>
      <c r="AI34" s="17">
        <v>7912.7585</v>
      </c>
      <c r="AJ34" s="18">
        <v>917.476</v>
      </c>
      <c r="AK34" s="17">
        <v>428.2972</v>
      </c>
      <c r="AL34" s="17">
        <v>230.4703</v>
      </c>
      <c r="AM34" s="17">
        <v>280.5648</v>
      </c>
      <c r="AN34" s="17">
        <v>125.8162</v>
      </c>
      <c r="AO34" s="17">
        <v>419.8522</v>
      </c>
      <c r="AP34" s="18">
        <v>42.839</v>
      </c>
      <c r="AQ34" s="17">
        <v>103.8393</v>
      </c>
      <c r="AR34" s="17">
        <v>57.4246</v>
      </c>
      <c r="AS34" s="17">
        <v>482.0551</v>
      </c>
      <c r="AT34" s="17">
        <v>19.4073</v>
      </c>
      <c r="AU34" s="17">
        <v>17.5766</v>
      </c>
      <c r="AV34" s="18">
        <v>34.888</v>
      </c>
      <c r="AW34" s="17">
        <v>19.9957</v>
      </c>
      <c r="AX34" s="17">
        <v>283.8184</v>
      </c>
      <c r="AY34" s="17">
        <v>1.3203</v>
      </c>
      <c r="AZ34" s="17">
        <v>131.3397</v>
      </c>
      <c r="BA34" s="17">
        <v>137.9308</v>
      </c>
      <c r="BB34" s="17">
        <v>194.3852</v>
      </c>
      <c r="BC34" s="17">
        <v>200.5294</v>
      </c>
      <c r="BD34" s="17">
        <v>4315.1513</v>
      </c>
      <c r="BE34" s="17">
        <v>968.9035</v>
      </c>
      <c r="BF34" s="17">
        <v>368.9093</v>
      </c>
      <c r="BG34" s="17">
        <v>258.9697</v>
      </c>
      <c r="BH34" s="17">
        <v>99.22629999999999</v>
      </c>
      <c r="BI34" s="17">
        <v>1368.3112</v>
      </c>
      <c r="BJ34" s="17">
        <v>1162.5366</v>
      </c>
      <c r="BK34" s="17">
        <v>102.5216</v>
      </c>
      <c r="BL34" s="17">
        <v>100.0126</v>
      </c>
      <c r="BM34" s="17">
        <v>110.8278</v>
      </c>
      <c r="BN34" s="17">
        <v>27.9014</v>
      </c>
      <c r="BO34" s="17">
        <v>288.8348</v>
      </c>
      <c r="BP34" s="17">
        <v>127.9593</v>
      </c>
      <c r="BQ34" s="18">
        <v>22.595</v>
      </c>
      <c r="BR34" s="17">
        <v>50.7201</v>
      </c>
      <c r="BS34" s="18">
        <v>44.814</v>
      </c>
      <c r="BT34" s="17">
        <v>183.6337</v>
      </c>
      <c r="BU34" s="17">
        <v>107.8904</v>
      </c>
      <c r="BV34" s="18">
        <v>134.107</v>
      </c>
      <c r="BW34" s="17">
        <v>212.5341</v>
      </c>
      <c r="BX34" s="17">
        <v>93301.813899999994</v>
      </c>
      <c r="BY34" s="17">
        <v>2833.7025</v>
      </c>
      <c r="BZ34" s="17">
        <v>9930.6409</v>
      </c>
      <c r="CA34" s="17">
        <v>0.0956</v>
      </c>
      <c r="CB34" s="17">
        <v>380.8384</v>
      </c>
      <c r="CC34" s="17">
        <v>106793.7323</v>
      </c>
      <c r="CD34" s="17">
        <v>141885.9999</v>
      </c>
    </row>
    <row r="35" ht="19" customHeight="1">
      <c r="A35" t="s" s="3">
        <v>1</v>
      </c>
      <c r="B35" s="4">
        <v>31</v>
      </c>
      <c r="C35" t="s" s="12">
        <v>32</v>
      </c>
      <c r="D35" s="18">
        <v>464.658</v>
      </c>
      <c r="E35" s="18">
        <v>0.911</v>
      </c>
      <c r="F35" s="17">
        <v>0.0639</v>
      </c>
      <c r="G35" s="17">
        <v>2.0325</v>
      </c>
      <c r="H35" s="17">
        <v>15.4441</v>
      </c>
      <c r="I35" s="17">
        <v>405.0557</v>
      </c>
      <c r="J35" s="17">
        <v>187.9889</v>
      </c>
      <c r="K35" s="9">
        <v>1253.0348</v>
      </c>
      <c r="L35" s="17">
        <v>105.0247</v>
      </c>
      <c r="M35" s="17">
        <v>5.9136</v>
      </c>
      <c r="N35" s="17">
        <v>6.6442</v>
      </c>
      <c r="O35" s="17">
        <v>4.0214</v>
      </c>
      <c r="P35" s="17">
        <v>0.6992</v>
      </c>
      <c r="Q35" s="17">
        <v>12.2182</v>
      </c>
      <c r="R35" s="17">
        <v>3.5717</v>
      </c>
      <c r="S35" s="17">
        <v>3.6648</v>
      </c>
      <c r="T35" s="17">
        <v>26.7823</v>
      </c>
      <c r="U35" s="17">
        <v>6.4605</v>
      </c>
      <c r="V35" s="17">
        <v>3.4714</v>
      </c>
      <c r="W35" s="17">
        <v>8.738099999999999</v>
      </c>
      <c r="X35" s="10">
        <v>3.3948</v>
      </c>
      <c r="Y35" s="17">
        <v>9.0482</v>
      </c>
      <c r="Z35" s="17">
        <v>8.7727</v>
      </c>
      <c r="AA35" s="17">
        <v>6.5774</v>
      </c>
      <c r="AB35" s="17">
        <v>3.1393</v>
      </c>
      <c r="AC35" s="17">
        <v>127.2872</v>
      </c>
      <c r="AD35" s="17">
        <v>7.4722</v>
      </c>
      <c r="AE35" s="17">
        <v>24.6141</v>
      </c>
      <c r="AF35" s="17">
        <v>15.7518</v>
      </c>
      <c r="AG35" s="18">
        <v>729.627</v>
      </c>
      <c r="AH35" s="17">
        <v>224.0002</v>
      </c>
      <c r="AI35" s="17">
        <v>957.4115</v>
      </c>
      <c r="AJ35" s="17">
        <v>186.0055</v>
      </c>
      <c r="AK35" s="17">
        <v>62.8394</v>
      </c>
      <c r="AL35" s="17">
        <v>4.5784</v>
      </c>
      <c r="AM35" s="17">
        <v>30.5352</v>
      </c>
      <c r="AN35" s="17">
        <v>14.9784</v>
      </c>
      <c r="AO35" s="17">
        <v>486.9099</v>
      </c>
      <c r="AP35" s="17">
        <v>26.7484</v>
      </c>
      <c r="AQ35" s="17">
        <v>14.7225</v>
      </c>
      <c r="AR35" s="17">
        <v>7.7004</v>
      </c>
      <c r="AS35" s="17">
        <v>2103.7382</v>
      </c>
      <c r="AT35" s="17">
        <v>3.0504</v>
      </c>
      <c r="AU35" s="17">
        <v>2.7286</v>
      </c>
      <c r="AV35" s="17">
        <v>2.6612</v>
      </c>
      <c r="AW35" s="17">
        <v>1.5669</v>
      </c>
      <c r="AX35" s="17">
        <v>54.0521</v>
      </c>
      <c r="AY35" s="17">
        <v>0.1983</v>
      </c>
      <c r="AZ35" s="17">
        <v>21.9689</v>
      </c>
      <c r="BA35" s="18">
        <v>23.033</v>
      </c>
      <c r="BB35" s="17">
        <v>31.9543</v>
      </c>
      <c r="BC35" s="17">
        <v>26.0233</v>
      </c>
      <c r="BD35" s="17">
        <v>200.3967</v>
      </c>
      <c r="BE35" s="17">
        <v>133.0616</v>
      </c>
      <c r="BF35" s="17">
        <v>58.7499</v>
      </c>
      <c r="BG35" s="17">
        <v>41.4622</v>
      </c>
      <c r="BH35" s="17">
        <v>15.2521</v>
      </c>
      <c r="BI35" s="17">
        <v>456.7719</v>
      </c>
      <c r="BJ35" s="17">
        <v>1251.1776</v>
      </c>
      <c r="BK35" s="17">
        <v>26.6359</v>
      </c>
      <c r="BL35" s="17">
        <v>13.7072</v>
      </c>
      <c r="BM35" s="17">
        <v>13.0558</v>
      </c>
      <c r="BN35" s="17">
        <v>5.6036</v>
      </c>
      <c r="BO35" s="17">
        <v>74.4807</v>
      </c>
      <c r="BP35" s="17">
        <v>26.3917</v>
      </c>
      <c r="BQ35" s="4">
        <v>4.31</v>
      </c>
      <c r="BR35" s="17">
        <v>7.5794</v>
      </c>
      <c r="BS35" s="17">
        <v>6.6348</v>
      </c>
      <c r="BT35" s="17">
        <v>26.7992</v>
      </c>
      <c r="BU35" s="17">
        <v>26.3592</v>
      </c>
      <c r="BV35" s="17">
        <v>33.5195</v>
      </c>
      <c r="BW35" s="18">
        <v>0.889</v>
      </c>
      <c r="BX35" s="17">
        <v>30123.2549</v>
      </c>
      <c r="BY35" s="17">
        <v>9982.0635</v>
      </c>
      <c r="BZ35" s="17">
        <v>15695.7423</v>
      </c>
      <c r="CA35" s="17">
        <v>-0.0107</v>
      </c>
      <c r="CB35" s="17">
        <v>282.0807</v>
      </c>
      <c r="CC35" s="17">
        <v>56117.5392</v>
      </c>
      <c r="CD35" s="4">
        <v>66662</v>
      </c>
    </row>
    <row r="36" ht="19" customHeight="1">
      <c r="A36" t="s" s="3">
        <v>1</v>
      </c>
      <c r="B36" s="4">
        <v>32</v>
      </c>
      <c r="C36" t="s" s="12">
        <v>33</v>
      </c>
      <c r="D36" s="17">
        <v>1910.7343</v>
      </c>
      <c r="E36" s="17">
        <v>34.7236</v>
      </c>
      <c r="F36" s="17">
        <v>3.2648</v>
      </c>
      <c r="G36" s="17">
        <v>21.6748</v>
      </c>
      <c r="H36" s="17">
        <v>245.2093</v>
      </c>
      <c r="I36" s="18">
        <v>780.8630000000001</v>
      </c>
      <c r="J36" s="17">
        <v>1821.4097</v>
      </c>
      <c r="K36" s="9">
        <v>1896.0022</v>
      </c>
      <c r="L36" s="17">
        <v>163.9178</v>
      </c>
      <c r="M36" s="17">
        <v>175.8754</v>
      </c>
      <c r="N36" s="17">
        <v>206.3079</v>
      </c>
      <c r="O36" s="17">
        <v>62.9358</v>
      </c>
      <c r="P36" s="17">
        <v>25.1335</v>
      </c>
      <c r="Q36" s="17">
        <v>637.9279</v>
      </c>
      <c r="R36" s="17">
        <v>81.3553</v>
      </c>
      <c r="S36" s="17">
        <v>64.11969999999999</v>
      </c>
      <c r="T36" s="17">
        <v>114.2613</v>
      </c>
      <c r="U36" s="17">
        <v>116.1516</v>
      </c>
      <c r="V36" s="17">
        <v>91.6853</v>
      </c>
      <c r="W36" s="17">
        <v>198.8128</v>
      </c>
      <c r="X36" s="10">
        <v>61.757</v>
      </c>
      <c r="Y36" s="18">
        <v>145.993</v>
      </c>
      <c r="Z36" s="17">
        <v>188.3713</v>
      </c>
      <c r="AA36" s="17">
        <v>222.7379</v>
      </c>
      <c r="AB36" s="17">
        <v>173.9237</v>
      </c>
      <c r="AC36" s="17">
        <v>1720.8543</v>
      </c>
      <c r="AD36" s="17">
        <v>226.4362</v>
      </c>
      <c r="AE36" s="17">
        <v>925.7408</v>
      </c>
      <c r="AF36" s="17">
        <v>67.9426</v>
      </c>
      <c r="AG36" s="17">
        <v>45668.3101</v>
      </c>
      <c r="AH36" s="17">
        <v>12173.1731</v>
      </c>
      <c r="AI36" s="17">
        <v>54812.6456</v>
      </c>
      <c r="AJ36" s="17">
        <v>2349.9808</v>
      </c>
      <c r="AK36" s="17">
        <v>865.0244</v>
      </c>
      <c r="AL36" s="18">
        <v>642.8819999999999</v>
      </c>
      <c r="AM36" s="17">
        <v>396.8259</v>
      </c>
      <c r="AN36" s="17">
        <v>294.5486</v>
      </c>
      <c r="AO36" s="17">
        <v>1182.8659</v>
      </c>
      <c r="AP36" s="18">
        <v>88.322</v>
      </c>
      <c r="AQ36" s="17">
        <v>176.4053</v>
      </c>
      <c r="AR36" s="17">
        <v>137.2444</v>
      </c>
      <c r="AS36" s="17">
        <v>1258.5969</v>
      </c>
      <c r="AT36" s="17">
        <v>24.3382</v>
      </c>
      <c r="AU36" s="17">
        <v>26.7082</v>
      </c>
      <c r="AV36" s="17">
        <v>88.76560000000001</v>
      </c>
      <c r="AW36" s="17">
        <v>254.9177</v>
      </c>
      <c r="AX36" s="17">
        <v>805.9265</v>
      </c>
      <c r="AY36" s="17">
        <v>2.1006</v>
      </c>
      <c r="AZ36" s="17">
        <v>390.0001</v>
      </c>
      <c r="BA36" s="17">
        <v>257.8634</v>
      </c>
      <c r="BB36" s="17">
        <v>306.3213</v>
      </c>
      <c r="BC36" s="18">
        <v>229.517</v>
      </c>
      <c r="BD36" s="17">
        <v>12184.9819</v>
      </c>
      <c r="BE36" s="17">
        <v>2664.2645</v>
      </c>
      <c r="BF36" s="17">
        <v>897.7003999999999</v>
      </c>
      <c r="BG36" s="17">
        <v>681.0085</v>
      </c>
      <c r="BH36" s="17">
        <v>144.1488</v>
      </c>
      <c r="BI36" s="18">
        <v>3742.583</v>
      </c>
      <c r="BJ36" s="17">
        <v>3380.2697</v>
      </c>
      <c r="BK36" s="17">
        <v>237.1507</v>
      </c>
      <c r="BL36" s="17">
        <v>310.8742</v>
      </c>
      <c r="BM36" s="17">
        <v>319.6545</v>
      </c>
      <c r="BN36" s="18">
        <v>45.322</v>
      </c>
      <c r="BO36" s="17">
        <v>686.6571</v>
      </c>
      <c r="BP36" s="17">
        <v>353.7124</v>
      </c>
      <c r="BQ36" s="17">
        <v>26.9477</v>
      </c>
      <c r="BR36" s="17">
        <v>75.86790000000001</v>
      </c>
      <c r="BS36" s="17">
        <v>92.7891</v>
      </c>
      <c r="BT36" s="17">
        <v>319.6782</v>
      </c>
      <c r="BU36" s="17">
        <v>227.5571</v>
      </c>
      <c r="BV36" s="18">
        <v>1648.061</v>
      </c>
      <c r="BW36" s="18">
        <v>66.629</v>
      </c>
      <c r="BX36" s="17">
        <v>43207.5765</v>
      </c>
      <c r="BY36" s="17">
        <v>3257.2119</v>
      </c>
      <c r="BZ36" s="18">
        <v>7243.345</v>
      </c>
      <c r="CA36" s="17">
        <v>0.3177</v>
      </c>
      <c r="CB36" s="17">
        <v>1035.5088</v>
      </c>
      <c r="CC36" s="17">
        <v>56458.6498</v>
      </c>
      <c r="CD36" s="17">
        <v>219955.9995</v>
      </c>
    </row>
    <row r="37" ht="19" customHeight="1">
      <c r="A37" t="s" s="3">
        <v>1</v>
      </c>
      <c r="B37" s="4">
        <v>33</v>
      </c>
      <c r="C37" t="s" s="12">
        <v>34</v>
      </c>
      <c r="D37" s="17">
        <v>2914.1279</v>
      </c>
      <c r="E37" s="17">
        <v>92.07810000000001</v>
      </c>
      <c r="F37" s="17">
        <v>80.26009999999999</v>
      </c>
      <c r="G37" s="4">
        <v>106.68</v>
      </c>
      <c r="H37" s="17">
        <v>464.6538</v>
      </c>
      <c r="I37" s="17">
        <v>877.5438</v>
      </c>
      <c r="J37" s="18">
        <v>460.511</v>
      </c>
      <c r="K37" s="9">
        <v>1503.7428</v>
      </c>
      <c r="L37" s="17">
        <v>88.7822</v>
      </c>
      <c r="M37" s="17">
        <v>161.3563</v>
      </c>
      <c r="N37" s="17">
        <v>2603.1821</v>
      </c>
      <c r="O37" s="17">
        <v>392.6947</v>
      </c>
      <c r="P37" s="17">
        <v>284.0574</v>
      </c>
      <c r="Q37" s="17">
        <v>604.9365</v>
      </c>
      <c r="R37" s="17">
        <v>264.0985</v>
      </c>
      <c r="S37" s="17">
        <v>241.1097</v>
      </c>
      <c r="T37" s="17">
        <v>613.4287</v>
      </c>
      <c r="U37" s="4">
        <v>874.92</v>
      </c>
      <c r="V37" s="17">
        <v>334.3018</v>
      </c>
      <c r="W37" s="17">
        <v>693.6306</v>
      </c>
      <c r="X37" s="10">
        <v>130.3618</v>
      </c>
      <c r="Y37" s="17">
        <v>948.1301</v>
      </c>
      <c r="Z37" s="17">
        <v>1231.3125</v>
      </c>
      <c r="AA37" s="17">
        <v>1376.4347</v>
      </c>
      <c r="AB37" s="17">
        <v>308.3963</v>
      </c>
      <c r="AC37" s="17">
        <v>350.6982</v>
      </c>
      <c r="AD37" s="17">
        <v>33.6071</v>
      </c>
      <c r="AE37" s="17">
        <v>213.3235</v>
      </c>
      <c r="AF37" s="17">
        <v>252.9702</v>
      </c>
      <c r="AG37" s="17">
        <v>3945.6983</v>
      </c>
      <c r="AH37" s="17">
        <v>1023.0905</v>
      </c>
      <c r="AI37" s="17">
        <v>5452.5678</v>
      </c>
      <c r="AJ37" s="17">
        <v>3735.7748</v>
      </c>
      <c r="AK37" s="17">
        <v>2642.9654</v>
      </c>
      <c r="AL37" s="17">
        <v>343.3841</v>
      </c>
      <c r="AM37" s="17">
        <v>2189.3583</v>
      </c>
      <c r="AN37" s="17">
        <v>1873.6419</v>
      </c>
      <c r="AO37" s="18">
        <v>266.131</v>
      </c>
      <c r="AP37" s="17">
        <v>89.73909999999999</v>
      </c>
      <c r="AQ37" s="17">
        <v>305.9073</v>
      </c>
      <c r="AR37" s="17">
        <v>501.9242</v>
      </c>
      <c r="AS37" s="17">
        <v>350.5948</v>
      </c>
      <c r="AT37" s="17">
        <v>167.2461</v>
      </c>
      <c r="AU37" s="17">
        <v>477.1233</v>
      </c>
      <c r="AV37" s="17">
        <v>203.2983</v>
      </c>
      <c r="AW37" s="17">
        <v>124.4341</v>
      </c>
      <c r="AX37" s="17">
        <v>1248.1259</v>
      </c>
      <c r="AY37" s="17">
        <v>7.5393</v>
      </c>
      <c r="AZ37" s="17">
        <v>618.9254</v>
      </c>
      <c r="BA37" s="17">
        <v>717.7265</v>
      </c>
      <c r="BB37" s="17">
        <v>837.1919</v>
      </c>
      <c r="BC37" s="17">
        <v>487.2787</v>
      </c>
      <c r="BD37" s="17">
        <v>645.5312</v>
      </c>
      <c r="BE37" s="17">
        <v>1984.2924</v>
      </c>
      <c r="BF37" s="17">
        <v>984.4194</v>
      </c>
      <c r="BG37" s="18">
        <v>839.981</v>
      </c>
      <c r="BH37" s="17">
        <v>412.8561</v>
      </c>
      <c r="BI37" s="17">
        <v>755.9737</v>
      </c>
      <c r="BJ37" s="17">
        <v>534.4449</v>
      </c>
      <c r="BK37" s="17">
        <v>497.2191</v>
      </c>
      <c r="BL37" s="17">
        <v>856.0328</v>
      </c>
      <c r="BM37" s="17">
        <v>932.8779</v>
      </c>
      <c r="BN37" s="17">
        <v>142.1371</v>
      </c>
      <c r="BO37" s="17">
        <v>3209.6591</v>
      </c>
      <c r="BP37" s="17">
        <v>1165.4215</v>
      </c>
      <c r="BQ37" s="17">
        <v>149.6926</v>
      </c>
      <c r="BR37" s="17">
        <v>505.0933</v>
      </c>
      <c r="BS37" s="17">
        <v>330.6983</v>
      </c>
      <c r="BT37" s="18">
        <v>2073.604</v>
      </c>
      <c r="BU37" s="17">
        <v>712.6214</v>
      </c>
      <c r="BV37" s="17">
        <v>40170.2847</v>
      </c>
      <c r="BW37" s="17">
        <v>595.2612</v>
      </c>
      <c r="BX37" s="17">
        <v>9990.238499999999</v>
      </c>
      <c r="BY37" s="17">
        <v>607.1326</v>
      </c>
      <c r="BZ37" s="17">
        <v>1868.4016</v>
      </c>
      <c r="CA37" s="17">
        <v>564.4403</v>
      </c>
      <c r="CB37" s="18">
        <v>17283.896</v>
      </c>
      <c r="CC37" s="18">
        <v>71079.655</v>
      </c>
      <c r="CD37" s="17">
        <v>134333.9999</v>
      </c>
    </row>
    <row r="38" ht="19" customHeight="1">
      <c r="A38" t="s" s="3">
        <v>1</v>
      </c>
      <c r="B38" s="4">
        <v>34</v>
      </c>
      <c r="C38" t="s" s="12">
        <v>35</v>
      </c>
      <c r="D38" s="17">
        <v>620.0044</v>
      </c>
      <c r="E38" s="18">
        <v>36.542</v>
      </c>
      <c r="F38" s="18">
        <v>13.102</v>
      </c>
      <c r="G38" s="17">
        <v>36.9928</v>
      </c>
      <c r="H38" s="17">
        <v>121.2158</v>
      </c>
      <c r="I38" s="17">
        <v>284.4043</v>
      </c>
      <c r="J38" s="17">
        <v>186.6015</v>
      </c>
      <c r="K38" s="9">
        <v>471.4934</v>
      </c>
      <c r="L38" s="17">
        <v>29.8433</v>
      </c>
      <c r="M38" s="17">
        <v>49.8466</v>
      </c>
      <c r="N38" s="17">
        <v>791.0146</v>
      </c>
      <c r="O38" s="17">
        <v>114.0604</v>
      </c>
      <c r="P38" s="17">
        <v>199.6383</v>
      </c>
      <c r="Q38" s="18">
        <v>159.029</v>
      </c>
      <c r="R38" s="17">
        <v>94.2959</v>
      </c>
      <c r="S38" s="17">
        <v>78.2568</v>
      </c>
      <c r="T38" s="17">
        <v>103.1694</v>
      </c>
      <c r="U38" s="17">
        <v>242.7118</v>
      </c>
      <c r="V38" s="17">
        <v>98.3587</v>
      </c>
      <c r="W38" s="17">
        <v>238.6834</v>
      </c>
      <c r="X38" s="10">
        <v>48.2729</v>
      </c>
      <c r="Y38" s="17">
        <v>377.7502</v>
      </c>
      <c r="Z38" s="17">
        <v>364.8007</v>
      </c>
      <c r="AA38" s="17">
        <v>440.1243</v>
      </c>
      <c r="AB38" s="17">
        <v>139.6182</v>
      </c>
      <c r="AC38" s="17">
        <v>116.5207</v>
      </c>
      <c r="AD38" s="17">
        <v>11.3595</v>
      </c>
      <c r="AE38" s="17">
        <v>90.99890000000001</v>
      </c>
      <c r="AF38" s="17">
        <v>197.9511</v>
      </c>
      <c r="AG38" s="17">
        <v>1340.6323</v>
      </c>
      <c r="AH38" s="18">
        <v>393.877</v>
      </c>
      <c r="AI38" s="17">
        <v>2264.2655</v>
      </c>
      <c r="AJ38" s="17">
        <v>1855.1013</v>
      </c>
      <c r="AK38" s="17">
        <v>2133.4285</v>
      </c>
      <c r="AL38" s="17">
        <v>147.7997</v>
      </c>
      <c r="AM38" s="17">
        <v>1022.2792</v>
      </c>
      <c r="AN38" s="17">
        <v>1544.5751</v>
      </c>
      <c r="AO38" s="17">
        <v>96.2004</v>
      </c>
      <c r="AP38" s="17">
        <v>47.8584</v>
      </c>
      <c r="AQ38" s="17">
        <v>94.6703</v>
      </c>
      <c r="AR38" s="17">
        <v>241.1269</v>
      </c>
      <c r="AS38" s="17">
        <v>129.1979</v>
      </c>
      <c r="AT38" s="18">
        <v>28.375</v>
      </c>
      <c r="AU38" s="17">
        <v>69.39830000000001</v>
      </c>
      <c r="AV38" s="17">
        <v>32.7506</v>
      </c>
      <c r="AW38" s="17">
        <v>152.7603</v>
      </c>
      <c r="AX38" s="17">
        <v>318.2267</v>
      </c>
      <c r="AY38" s="17">
        <v>3.8894</v>
      </c>
      <c r="AZ38" s="17">
        <v>260.0225</v>
      </c>
      <c r="BA38" s="17">
        <v>133.9622</v>
      </c>
      <c r="BB38" s="4">
        <v>205.53</v>
      </c>
      <c r="BC38" s="17">
        <v>204.8974</v>
      </c>
      <c r="BD38" s="17">
        <v>301.9294</v>
      </c>
      <c r="BE38" s="17">
        <v>706.5736000000001</v>
      </c>
      <c r="BF38" s="17">
        <v>319.9664</v>
      </c>
      <c r="BG38" s="17">
        <v>356.9228</v>
      </c>
      <c r="BH38" s="17">
        <v>167.2603</v>
      </c>
      <c r="BI38" s="17">
        <v>207.1352</v>
      </c>
      <c r="BJ38" s="17">
        <v>224.3415</v>
      </c>
      <c r="BK38" s="17">
        <v>184.8348</v>
      </c>
      <c r="BL38" s="17">
        <v>263.5851</v>
      </c>
      <c r="BM38" s="17">
        <v>309.0356</v>
      </c>
      <c r="BN38" s="17">
        <v>51.1916</v>
      </c>
      <c r="BO38" s="17">
        <v>1165.1941</v>
      </c>
      <c r="BP38" s="17">
        <v>738.8306</v>
      </c>
      <c r="BQ38" s="17">
        <v>56.3352</v>
      </c>
      <c r="BR38" s="17">
        <v>89.0354</v>
      </c>
      <c r="BS38" s="17">
        <v>105.6287</v>
      </c>
      <c r="BT38" s="17">
        <v>649.5816</v>
      </c>
      <c r="BU38" s="17">
        <v>328.7243</v>
      </c>
      <c r="BV38" s="17">
        <v>89236.946800000005</v>
      </c>
      <c r="BW38" s="17">
        <v>2580.5172</v>
      </c>
      <c r="BX38" s="18">
        <v>2540.517</v>
      </c>
      <c r="BY38" s="17">
        <v>113.9369</v>
      </c>
      <c r="BZ38" s="17">
        <v>477.9268</v>
      </c>
      <c r="CA38" s="17">
        <v>46.5653</v>
      </c>
      <c r="CB38" s="17">
        <v>4934.9882</v>
      </c>
      <c r="CC38" s="17">
        <v>99931.3982</v>
      </c>
      <c r="CD38" s="4">
        <v>124758</v>
      </c>
    </row>
    <row r="39" ht="19" customHeight="1">
      <c r="A39" t="s" s="3">
        <v>1</v>
      </c>
      <c r="B39" s="4">
        <v>35</v>
      </c>
      <c r="C39" t="s" s="12">
        <v>36</v>
      </c>
      <c r="D39" s="17">
        <v>41.5417</v>
      </c>
      <c r="E39" s="17">
        <v>0.4867</v>
      </c>
      <c r="F39" s="18">
        <v>0.012</v>
      </c>
      <c r="G39" s="17">
        <v>1.0101</v>
      </c>
      <c r="H39" s="17">
        <v>1.7706</v>
      </c>
      <c r="I39" s="17">
        <v>196.6636</v>
      </c>
      <c r="J39" s="17">
        <v>79.1497</v>
      </c>
      <c r="K39" s="9">
        <v>36.2148</v>
      </c>
      <c r="L39" s="17">
        <v>11.4593</v>
      </c>
      <c r="M39" s="17">
        <v>25.6023</v>
      </c>
      <c r="N39" s="17">
        <v>23.4436</v>
      </c>
      <c r="O39" s="17">
        <v>68.1011</v>
      </c>
      <c r="P39" s="17">
        <v>1.5104</v>
      </c>
      <c r="Q39" s="17">
        <v>5.0787</v>
      </c>
      <c r="R39" s="17">
        <v>15.0583</v>
      </c>
      <c r="S39" s="18">
        <v>10.732</v>
      </c>
      <c r="T39" s="17">
        <v>109.5309</v>
      </c>
      <c r="U39" s="17">
        <v>38.6264</v>
      </c>
      <c r="V39" s="17">
        <v>10.6541</v>
      </c>
      <c r="W39" s="18">
        <v>20.284</v>
      </c>
      <c r="X39" s="10">
        <v>1.0462</v>
      </c>
      <c r="Y39" s="17">
        <v>30.7218</v>
      </c>
      <c r="Z39" s="17">
        <v>25.6726</v>
      </c>
      <c r="AA39" s="17">
        <v>15.0844</v>
      </c>
      <c r="AB39" s="17">
        <v>2.1075</v>
      </c>
      <c r="AC39" s="17">
        <v>18.9552</v>
      </c>
      <c r="AD39" s="17">
        <v>1.5711</v>
      </c>
      <c r="AE39" s="17">
        <v>10.1961</v>
      </c>
      <c r="AF39" s="17">
        <v>18.8031</v>
      </c>
      <c r="AG39" s="17">
        <v>31.5349</v>
      </c>
      <c r="AH39" s="17">
        <v>38.7909</v>
      </c>
      <c r="AI39" s="17">
        <v>700.1258</v>
      </c>
      <c r="AJ39" s="18">
        <v>286.372</v>
      </c>
      <c r="AK39" s="17">
        <v>214.3276</v>
      </c>
      <c r="AL39" s="17">
        <v>4.7306</v>
      </c>
      <c r="AM39" s="17">
        <v>104.3849</v>
      </c>
      <c r="AN39" s="18">
        <v>58.551</v>
      </c>
      <c r="AO39" s="18">
        <v>11.829</v>
      </c>
      <c r="AP39" s="17">
        <v>3.2265</v>
      </c>
      <c r="AQ39" s="17">
        <v>23.6084</v>
      </c>
      <c r="AR39" s="17">
        <v>30.8379</v>
      </c>
      <c r="AS39" s="17">
        <v>50.1561</v>
      </c>
      <c r="AT39" s="17">
        <v>8.628299999999999</v>
      </c>
      <c r="AU39" s="17">
        <v>9.1188</v>
      </c>
      <c r="AV39" s="17">
        <v>10.9623</v>
      </c>
      <c r="AW39" s="17">
        <v>5.2325</v>
      </c>
      <c r="AX39" s="17">
        <v>100.9204</v>
      </c>
      <c r="AY39" s="17">
        <v>0.6181</v>
      </c>
      <c r="AZ39" s="17">
        <v>45.5372</v>
      </c>
      <c r="BA39" s="17">
        <v>30.1564</v>
      </c>
      <c r="BB39" s="17">
        <v>61.4709</v>
      </c>
      <c r="BC39" s="17">
        <v>80.6801</v>
      </c>
      <c r="BD39" s="17">
        <v>61.8985</v>
      </c>
      <c r="BE39" s="17">
        <v>328.4341</v>
      </c>
      <c r="BF39" s="17">
        <v>59.7359</v>
      </c>
      <c r="BG39" s="17">
        <v>148.6675</v>
      </c>
      <c r="BH39" s="17">
        <v>23.5137</v>
      </c>
      <c r="BI39" s="17">
        <v>82.41889999999999</v>
      </c>
      <c r="BJ39" s="17">
        <v>11.0208</v>
      </c>
      <c r="BK39" s="18">
        <v>29.179</v>
      </c>
      <c r="BL39" s="17">
        <v>41.4047</v>
      </c>
      <c r="BM39" s="17">
        <v>54.0717</v>
      </c>
      <c r="BN39" s="17">
        <v>13.9244</v>
      </c>
      <c r="BO39" s="17">
        <v>22.0223</v>
      </c>
      <c r="BP39" s="17">
        <v>42.0936</v>
      </c>
      <c r="BQ39" s="17">
        <v>9.850300000000001</v>
      </c>
      <c r="BR39" s="17">
        <v>20.9993</v>
      </c>
      <c r="BS39" s="17">
        <v>19.1149</v>
      </c>
      <c r="BT39" s="17">
        <v>9.656700000000001</v>
      </c>
      <c r="BU39" s="17">
        <v>29.2626</v>
      </c>
      <c r="BV39" s="17">
        <v>6182.9384</v>
      </c>
      <c r="BW39" s="17">
        <v>16.3758</v>
      </c>
      <c r="BX39" s="17">
        <v>5.5356</v>
      </c>
      <c r="BY39" s="18">
        <v>0.384</v>
      </c>
      <c r="BZ39" s="18">
        <v>1.136</v>
      </c>
      <c r="CA39" s="4">
        <v>0</v>
      </c>
      <c r="CB39" s="17">
        <v>6830.9994</v>
      </c>
      <c r="CC39" s="17">
        <v>13037.3693</v>
      </c>
      <c r="CD39" s="4">
        <v>16845</v>
      </c>
    </row>
    <row r="40" ht="19" customHeight="1">
      <c r="A40" t="s" s="3">
        <v>1</v>
      </c>
      <c r="B40" s="4">
        <v>36</v>
      </c>
      <c r="C40" t="s" s="12">
        <v>37</v>
      </c>
      <c r="D40" s="17">
        <v>195.5406</v>
      </c>
      <c r="E40" s="17">
        <v>9.3552</v>
      </c>
      <c r="F40" s="17">
        <v>0.7063</v>
      </c>
      <c r="G40" s="17">
        <v>10.7043</v>
      </c>
      <c r="H40" s="18">
        <v>12.135</v>
      </c>
      <c r="I40" s="17">
        <v>148.1119</v>
      </c>
      <c r="J40" s="17">
        <v>103.6471</v>
      </c>
      <c r="K40" s="9">
        <v>162.037</v>
      </c>
      <c r="L40" s="18">
        <v>10.554</v>
      </c>
      <c r="M40" s="17">
        <v>45.3253</v>
      </c>
      <c r="N40" s="17">
        <v>149.2051</v>
      </c>
      <c r="O40" s="17">
        <v>610.9403</v>
      </c>
      <c r="P40" s="17">
        <v>8.7165</v>
      </c>
      <c r="Q40" s="17">
        <v>28.9343</v>
      </c>
      <c r="R40" s="17">
        <v>68.3644</v>
      </c>
      <c r="S40" s="17">
        <v>51.9996</v>
      </c>
      <c r="T40" s="17">
        <v>126.1018</v>
      </c>
      <c r="U40" s="18">
        <v>204.915</v>
      </c>
      <c r="V40" s="17">
        <v>49.8279</v>
      </c>
      <c r="W40" s="17">
        <v>139.8475</v>
      </c>
      <c r="X40" s="10">
        <v>5.9556</v>
      </c>
      <c r="Y40" s="17">
        <v>172.5101</v>
      </c>
      <c r="Z40" s="17">
        <v>143.4633</v>
      </c>
      <c r="AA40" s="17">
        <v>86.58110000000001</v>
      </c>
      <c r="AB40" s="17">
        <v>18.7139</v>
      </c>
      <c r="AC40" s="17">
        <v>106.4531</v>
      </c>
      <c r="AD40" s="17">
        <v>3.3225</v>
      </c>
      <c r="AE40" s="17">
        <v>44.5414</v>
      </c>
      <c r="AF40" s="17">
        <v>52.0569</v>
      </c>
      <c r="AG40" s="17">
        <v>104.3898</v>
      </c>
      <c r="AH40" s="17">
        <v>80.0975</v>
      </c>
      <c r="AI40" s="18">
        <v>1057.715</v>
      </c>
      <c r="AJ40" s="17">
        <v>464.9978</v>
      </c>
      <c r="AK40" s="17">
        <v>412.4058</v>
      </c>
      <c r="AL40" s="17">
        <v>12.4062</v>
      </c>
      <c r="AM40" s="17">
        <v>122.8719</v>
      </c>
      <c r="AN40" s="17">
        <v>171.3471</v>
      </c>
      <c r="AO40" s="17">
        <v>23.4949</v>
      </c>
      <c r="AP40" s="17">
        <v>9.010400000000001</v>
      </c>
      <c r="AQ40" s="17">
        <v>15.9334</v>
      </c>
      <c r="AR40" s="17">
        <v>110.5764</v>
      </c>
      <c r="AS40" s="17">
        <v>159.9814</v>
      </c>
      <c r="AT40" s="17">
        <v>9.9077</v>
      </c>
      <c r="AU40" s="17">
        <v>66.4765</v>
      </c>
      <c r="AV40" s="17">
        <v>27.5787</v>
      </c>
      <c r="AW40" s="17">
        <v>64.7191</v>
      </c>
      <c r="AX40" s="17">
        <v>384.0184</v>
      </c>
      <c r="AY40" s="17">
        <v>3.0779</v>
      </c>
      <c r="AZ40" s="17">
        <v>296.5314</v>
      </c>
      <c r="BA40" s="17">
        <v>111.3816</v>
      </c>
      <c r="BB40" s="17">
        <v>115.4648</v>
      </c>
      <c r="BC40" s="17">
        <v>89.8832</v>
      </c>
      <c r="BD40" s="18">
        <v>75.14100000000001</v>
      </c>
      <c r="BE40" s="17">
        <v>1996.4695</v>
      </c>
      <c r="BF40" s="17">
        <v>161.8595</v>
      </c>
      <c r="BG40" s="17">
        <v>955.5739</v>
      </c>
      <c r="BH40" s="17">
        <v>72.7872</v>
      </c>
      <c r="BI40" s="17">
        <v>372.0495</v>
      </c>
      <c r="BJ40" s="17">
        <v>56.1739</v>
      </c>
      <c r="BK40" s="17">
        <v>159.1953</v>
      </c>
      <c r="BL40" s="4">
        <v>156.45</v>
      </c>
      <c r="BM40" s="17">
        <v>229.8171</v>
      </c>
      <c r="BN40" s="17">
        <v>42.5317</v>
      </c>
      <c r="BO40" s="17">
        <v>146.5044</v>
      </c>
      <c r="BP40" s="17">
        <v>67.90049999999999</v>
      </c>
      <c r="BQ40" s="17">
        <v>46.2294</v>
      </c>
      <c r="BR40" s="17">
        <v>102.7787</v>
      </c>
      <c r="BS40" s="17">
        <v>108.1682</v>
      </c>
      <c r="BT40" s="17">
        <v>75.63930000000001</v>
      </c>
      <c r="BU40" s="17">
        <v>104.8496</v>
      </c>
      <c r="BV40" s="17">
        <v>51769.2607</v>
      </c>
      <c r="BW40" s="17">
        <v>2.6393</v>
      </c>
      <c r="BX40" s="18">
        <v>41.598</v>
      </c>
      <c r="BY40" s="17">
        <v>1.6352</v>
      </c>
      <c r="BZ40" s="17">
        <v>9.341699999999999</v>
      </c>
      <c r="CA40" s="17">
        <v>0.1059</v>
      </c>
      <c r="CB40" s="17">
        <v>5506.4013</v>
      </c>
      <c r="CC40" s="17">
        <v>57330.9821</v>
      </c>
      <c r="CD40" s="4">
        <v>68986</v>
      </c>
    </row>
    <row r="41" ht="19" customHeight="1">
      <c r="A41" t="s" s="3">
        <v>1</v>
      </c>
      <c r="B41" s="4">
        <v>37</v>
      </c>
      <c r="C41" t="s" s="12">
        <v>38</v>
      </c>
      <c r="D41" s="17">
        <v>1198.8249</v>
      </c>
      <c r="E41" s="17">
        <v>17.0784</v>
      </c>
      <c r="F41" s="17">
        <v>66.9289</v>
      </c>
      <c r="G41" s="17">
        <v>14.9193</v>
      </c>
      <c r="H41" s="17">
        <v>77.9016</v>
      </c>
      <c r="I41" s="17">
        <v>308.1686</v>
      </c>
      <c r="J41" s="17">
        <v>91.77809999999999</v>
      </c>
      <c r="K41" s="9">
        <v>301.7085</v>
      </c>
      <c r="L41" s="17">
        <v>68.0716</v>
      </c>
      <c r="M41" s="17">
        <v>69.4774</v>
      </c>
      <c r="N41" s="18">
        <v>2600.128</v>
      </c>
      <c r="O41" s="17">
        <v>372.3056</v>
      </c>
      <c r="P41" s="17">
        <v>122.1938</v>
      </c>
      <c r="Q41" s="17">
        <v>1024.0675</v>
      </c>
      <c r="R41" s="17">
        <v>202.4668</v>
      </c>
      <c r="S41" s="17">
        <v>69.4504</v>
      </c>
      <c r="T41" s="17">
        <v>184.5923</v>
      </c>
      <c r="U41" s="18">
        <v>475.837</v>
      </c>
      <c r="V41" s="17">
        <v>345.5809</v>
      </c>
      <c r="W41" s="17">
        <v>1139.7608</v>
      </c>
      <c r="X41" s="10">
        <v>538.8326</v>
      </c>
      <c r="Y41" s="17">
        <v>506.5989</v>
      </c>
      <c r="Z41" s="17">
        <v>295.5047</v>
      </c>
      <c r="AA41" s="18">
        <v>274.733</v>
      </c>
      <c r="AB41" s="18">
        <v>144.541</v>
      </c>
      <c r="AC41" s="17">
        <v>131.4696</v>
      </c>
      <c r="AD41" s="17">
        <v>31.9973</v>
      </c>
      <c r="AE41" s="17">
        <v>50.6965</v>
      </c>
      <c r="AF41" s="17">
        <v>99.04510000000001</v>
      </c>
      <c r="AG41" s="17">
        <v>1966.8742</v>
      </c>
      <c r="AH41" s="17">
        <v>529.6722</v>
      </c>
      <c r="AI41" s="17">
        <v>2461.0787</v>
      </c>
      <c r="AJ41" s="17">
        <v>2281.5854</v>
      </c>
      <c r="AK41" s="17">
        <v>1142.1007</v>
      </c>
      <c r="AL41" s="17">
        <v>122.1459</v>
      </c>
      <c r="AM41" s="17">
        <v>582.4613000000001</v>
      </c>
      <c r="AN41" s="17">
        <v>2029.8781</v>
      </c>
      <c r="AO41" s="17">
        <v>289.1787</v>
      </c>
      <c r="AP41" s="17">
        <v>379.2529</v>
      </c>
      <c r="AQ41" s="17">
        <v>458.6978</v>
      </c>
      <c r="AR41" s="17">
        <v>628.3346</v>
      </c>
      <c r="AS41" s="18">
        <v>756.204</v>
      </c>
      <c r="AT41" s="17">
        <v>115.5241</v>
      </c>
      <c r="AU41" s="17">
        <v>37.8116</v>
      </c>
      <c r="AV41" s="17">
        <v>20.0997</v>
      </c>
      <c r="AW41" s="18">
        <v>6.896</v>
      </c>
      <c r="AX41" s="17">
        <v>171.2318</v>
      </c>
      <c r="AY41" s="17">
        <v>1.3386</v>
      </c>
      <c r="AZ41" s="17">
        <v>53.7368</v>
      </c>
      <c r="BA41" s="17">
        <v>70.4941</v>
      </c>
      <c r="BB41" s="17">
        <v>272.0671</v>
      </c>
      <c r="BC41" s="18">
        <v>153.034</v>
      </c>
      <c r="BD41" s="17">
        <v>145.8867</v>
      </c>
      <c r="BE41" s="17">
        <v>413.2371</v>
      </c>
      <c r="BF41" s="18">
        <v>86.249</v>
      </c>
      <c r="BG41" s="17">
        <v>177.7298</v>
      </c>
      <c r="BH41" s="17">
        <v>79.81619999999999</v>
      </c>
      <c r="BI41" s="18">
        <v>229.804</v>
      </c>
      <c r="BJ41" s="17">
        <v>113.1746</v>
      </c>
      <c r="BK41" s="18">
        <v>100.465</v>
      </c>
      <c r="BL41" s="17">
        <v>181.2258</v>
      </c>
      <c r="BM41" s="4">
        <v>238.54</v>
      </c>
      <c r="BN41" s="17">
        <v>37.2224</v>
      </c>
      <c r="BO41" s="17">
        <v>621.3588</v>
      </c>
      <c r="BP41" s="17">
        <v>261.9335</v>
      </c>
      <c r="BQ41" s="17">
        <v>37.7291</v>
      </c>
      <c r="BR41" s="17">
        <v>106.0725</v>
      </c>
      <c r="BS41" s="17">
        <v>69.5651</v>
      </c>
      <c r="BT41" s="17">
        <v>235.6067</v>
      </c>
      <c r="BU41" s="17">
        <v>91.1767</v>
      </c>
      <c r="BV41" s="17">
        <v>12959.1188</v>
      </c>
      <c r="BW41" s="18">
        <v>1418.284</v>
      </c>
      <c r="BX41" s="17">
        <v>1423.8535</v>
      </c>
      <c r="BY41" s="18">
        <v>91.673</v>
      </c>
      <c r="BZ41" s="17">
        <v>376.0727</v>
      </c>
      <c r="CA41" s="17">
        <v>97.8396</v>
      </c>
      <c r="CB41" s="18">
        <v>8727.089</v>
      </c>
      <c r="CC41" s="17">
        <v>25093.9305</v>
      </c>
      <c r="CD41" s="17">
        <v>53806.0005</v>
      </c>
    </row>
    <row r="42" ht="19" customHeight="1">
      <c r="A42" t="s" s="3">
        <v>1</v>
      </c>
      <c r="B42" s="4">
        <v>38</v>
      </c>
      <c r="C42" t="s" s="12">
        <v>39</v>
      </c>
      <c r="D42" s="17">
        <v>93.5198</v>
      </c>
      <c r="E42" s="17">
        <v>1.2018</v>
      </c>
      <c r="F42" s="17">
        <v>0.9333</v>
      </c>
      <c r="G42" s="17">
        <v>0.9391</v>
      </c>
      <c r="H42" s="17">
        <v>3.2607</v>
      </c>
      <c r="I42" s="17">
        <v>580.6038</v>
      </c>
      <c r="J42" s="17">
        <v>22.6195</v>
      </c>
      <c r="K42" s="9">
        <v>133.9676</v>
      </c>
      <c r="L42" s="17">
        <v>3.8644</v>
      </c>
      <c r="M42" s="17">
        <v>1.6054</v>
      </c>
      <c r="N42" s="4">
        <v>128.65</v>
      </c>
      <c r="O42" s="18">
        <v>25.643</v>
      </c>
      <c r="P42" s="17">
        <v>7.4096</v>
      </c>
      <c r="Q42" s="17">
        <v>25.9249</v>
      </c>
      <c r="R42" s="17">
        <v>13.5647</v>
      </c>
      <c r="S42" s="17">
        <v>3.6643</v>
      </c>
      <c r="T42" s="18">
        <v>13.322</v>
      </c>
      <c r="U42" s="18">
        <v>60.659</v>
      </c>
      <c r="V42" s="17">
        <v>10.1308</v>
      </c>
      <c r="W42" s="17">
        <v>129.0128</v>
      </c>
      <c r="X42" s="10">
        <v>311.7147</v>
      </c>
      <c r="Y42" s="17">
        <v>57.3991</v>
      </c>
      <c r="Z42" s="17">
        <v>26.6259</v>
      </c>
      <c r="AA42" s="18">
        <v>11.337</v>
      </c>
      <c r="AB42" s="17">
        <v>4.7953</v>
      </c>
      <c r="AC42" s="17">
        <v>45.0754</v>
      </c>
      <c r="AD42" s="17">
        <v>0.5955</v>
      </c>
      <c r="AE42" s="17">
        <v>2.5407</v>
      </c>
      <c r="AF42" s="17">
        <v>88.3241</v>
      </c>
      <c r="AG42" s="17">
        <v>81.6392</v>
      </c>
      <c r="AH42" s="17">
        <v>49.0837</v>
      </c>
      <c r="AI42" s="17">
        <v>109.9609</v>
      </c>
      <c r="AJ42" s="17">
        <v>698.4972</v>
      </c>
      <c r="AK42" s="17">
        <v>68.4906</v>
      </c>
      <c r="AL42" s="17">
        <v>7.3153</v>
      </c>
      <c r="AM42" s="17">
        <v>48.2864</v>
      </c>
      <c r="AN42" s="17">
        <v>345.5585</v>
      </c>
      <c r="AO42" s="17">
        <v>361.6003</v>
      </c>
      <c r="AP42" s="17">
        <v>39.1197</v>
      </c>
      <c r="AQ42" s="17">
        <v>26.6305</v>
      </c>
      <c r="AR42" s="17">
        <v>37.6213</v>
      </c>
      <c r="AS42" s="17">
        <v>297.2104</v>
      </c>
      <c r="AT42" s="17">
        <v>2.1802</v>
      </c>
      <c r="AU42" s="17">
        <v>2.5453</v>
      </c>
      <c r="AV42" s="17">
        <v>1.1148</v>
      </c>
      <c r="AW42" s="17">
        <v>1.1145</v>
      </c>
      <c r="AX42" s="17">
        <v>32.2664</v>
      </c>
      <c r="AY42" s="17">
        <v>0.1202</v>
      </c>
      <c r="AZ42" s="17">
        <v>3.9767</v>
      </c>
      <c r="BA42" s="17">
        <v>17.8252</v>
      </c>
      <c r="BB42" s="17">
        <v>11.6276</v>
      </c>
      <c r="BC42" s="17">
        <v>23.3517</v>
      </c>
      <c r="BD42" s="17">
        <v>20.4183</v>
      </c>
      <c r="BE42" s="17">
        <v>47.3607</v>
      </c>
      <c r="BF42" s="17">
        <v>9.4876</v>
      </c>
      <c r="BG42" s="17">
        <v>21.2439</v>
      </c>
      <c r="BH42" s="17">
        <v>9.012700000000001</v>
      </c>
      <c r="BI42" s="18">
        <v>37.304</v>
      </c>
      <c r="BJ42" s="17">
        <v>8.6073</v>
      </c>
      <c r="BK42" s="18">
        <v>7.454</v>
      </c>
      <c r="BL42" s="17">
        <v>11.8362</v>
      </c>
      <c r="BM42" s="17">
        <v>15.3637</v>
      </c>
      <c r="BN42" s="17">
        <v>4.1321</v>
      </c>
      <c r="BO42" s="17">
        <v>22.7557</v>
      </c>
      <c r="BP42" s="17">
        <v>11.2401</v>
      </c>
      <c r="BQ42" s="17">
        <v>3.9748</v>
      </c>
      <c r="BR42" s="17">
        <v>15.6644</v>
      </c>
      <c r="BS42" s="17">
        <v>5.0327</v>
      </c>
      <c r="BT42" s="17">
        <v>10.6172</v>
      </c>
      <c r="BU42" s="17">
        <v>6.3408</v>
      </c>
      <c r="BV42" s="17">
        <v>3807.6204</v>
      </c>
      <c r="BW42" s="17">
        <v>4.4419</v>
      </c>
      <c r="BX42" s="17">
        <v>306.4198</v>
      </c>
      <c r="BY42" s="17">
        <v>81.7385</v>
      </c>
      <c r="BZ42" s="17">
        <v>101.5282</v>
      </c>
      <c r="CA42" s="17">
        <v>3.7018</v>
      </c>
      <c r="CB42" s="17">
        <v>6023.5831</v>
      </c>
      <c r="CC42" s="17">
        <v>10329.0337</v>
      </c>
      <c r="CD42" s="17">
        <v>14943.9998</v>
      </c>
    </row>
    <row r="43" ht="19" customHeight="1">
      <c r="A43" t="s" s="3">
        <v>1</v>
      </c>
      <c r="B43" s="4">
        <v>39</v>
      </c>
      <c r="C43" t="s" s="12">
        <v>40</v>
      </c>
      <c r="D43" s="17">
        <v>55.8663</v>
      </c>
      <c r="E43" s="17">
        <v>4.5879</v>
      </c>
      <c r="F43" s="17">
        <v>0.2433</v>
      </c>
      <c r="G43" s="17">
        <v>9.347799999999999</v>
      </c>
      <c r="H43" s="18">
        <v>3.143</v>
      </c>
      <c r="I43" s="17">
        <v>75.39530000000001</v>
      </c>
      <c r="J43" s="17">
        <v>70.9195</v>
      </c>
      <c r="K43" s="9">
        <v>16.7893</v>
      </c>
      <c r="L43" s="17">
        <v>5.9013</v>
      </c>
      <c r="M43" s="17">
        <v>33.0774</v>
      </c>
      <c r="N43" s="17">
        <v>109.7345</v>
      </c>
      <c r="O43" s="17">
        <v>41.4583</v>
      </c>
      <c r="P43" s="17">
        <v>3.8756</v>
      </c>
      <c r="Q43" s="17">
        <v>15.0019</v>
      </c>
      <c r="R43" s="17">
        <v>51.2388</v>
      </c>
      <c r="S43" s="17">
        <v>7.8206</v>
      </c>
      <c r="T43" s="17">
        <v>148.1835</v>
      </c>
      <c r="U43" s="17">
        <v>376.5976</v>
      </c>
      <c r="V43" s="17">
        <v>60.1043</v>
      </c>
      <c r="W43" s="17">
        <v>116.8162</v>
      </c>
      <c r="X43" s="10">
        <v>395.7273</v>
      </c>
      <c r="Y43" s="17">
        <v>92.6585</v>
      </c>
      <c r="Z43" s="17">
        <v>24.6724</v>
      </c>
      <c r="AA43" s="17">
        <v>9.3034</v>
      </c>
      <c r="AB43" s="17">
        <v>3.6711</v>
      </c>
      <c r="AC43" s="17">
        <v>304.9286</v>
      </c>
      <c r="AD43" s="17">
        <v>17.7221</v>
      </c>
      <c r="AE43" s="17">
        <v>1.8883</v>
      </c>
      <c r="AF43" s="17">
        <v>5.3863</v>
      </c>
      <c r="AG43" s="4">
        <v>116.65</v>
      </c>
      <c r="AH43" s="17">
        <v>63.3125</v>
      </c>
      <c r="AI43" s="17">
        <v>115.8074</v>
      </c>
      <c r="AJ43" s="17">
        <v>689.0336</v>
      </c>
      <c r="AK43" s="17">
        <v>65.60980000000001</v>
      </c>
      <c r="AL43" s="17">
        <v>28.1237</v>
      </c>
      <c r="AM43" s="17">
        <v>102.9369</v>
      </c>
      <c r="AN43" s="17">
        <v>119.8828</v>
      </c>
      <c r="AO43" s="17">
        <v>7.8926</v>
      </c>
      <c r="AP43" s="17">
        <v>871.3479</v>
      </c>
      <c r="AQ43" s="18">
        <v>77.967</v>
      </c>
      <c r="AR43" s="17">
        <v>28.6121</v>
      </c>
      <c r="AS43" s="17">
        <v>179.7514</v>
      </c>
      <c r="AT43" s="17">
        <v>4.8992</v>
      </c>
      <c r="AU43" s="17">
        <v>1.9428</v>
      </c>
      <c r="AV43" s="17">
        <v>0.9739</v>
      </c>
      <c r="AW43" s="17">
        <v>0.2259</v>
      </c>
      <c r="AX43" s="17">
        <v>42.4538</v>
      </c>
      <c r="AY43" s="18">
        <v>0.092</v>
      </c>
      <c r="AZ43" s="17">
        <v>11.0903</v>
      </c>
      <c r="BA43" s="17">
        <v>34.8498</v>
      </c>
      <c r="BB43" s="17">
        <v>4.4794</v>
      </c>
      <c r="BC43" s="17">
        <v>18.0337</v>
      </c>
      <c r="BD43" s="17">
        <v>47.0379</v>
      </c>
      <c r="BE43" s="18">
        <v>152.183</v>
      </c>
      <c r="BF43" s="17">
        <v>2.6811</v>
      </c>
      <c r="BG43" s="17">
        <v>140.3517</v>
      </c>
      <c r="BH43" s="17">
        <v>11.7897</v>
      </c>
      <c r="BI43" s="17">
        <v>81.78740000000001</v>
      </c>
      <c r="BJ43" s="17">
        <v>48.7804</v>
      </c>
      <c r="BK43" s="17">
        <v>23.6026</v>
      </c>
      <c r="BL43" s="17">
        <v>41.7548</v>
      </c>
      <c r="BM43" s="17">
        <v>56.7911</v>
      </c>
      <c r="BN43" s="17">
        <v>6.0926</v>
      </c>
      <c r="BO43" s="17">
        <v>46.3256</v>
      </c>
      <c r="BP43" s="17">
        <v>32.4257</v>
      </c>
      <c r="BQ43" s="17">
        <v>6.7957</v>
      </c>
      <c r="BR43" s="17">
        <v>13.4975</v>
      </c>
      <c r="BS43" s="17">
        <v>8.944599999999999</v>
      </c>
      <c r="BT43" s="17">
        <v>35.9437</v>
      </c>
      <c r="BU43" s="17">
        <v>22.2522</v>
      </c>
      <c r="BV43" s="17">
        <v>2939.2768</v>
      </c>
      <c r="BW43" s="17">
        <v>212.6042</v>
      </c>
      <c r="BX43" s="17">
        <v>155.3086</v>
      </c>
      <c r="BY43" s="17">
        <v>52.5633</v>
      </c>
      <c r="BZ43" s="17">
        <v>43.5516</v>
      </c>
      <c r="CA43" s="17">
        <v>-14.7659</v>
      </c>
      <c r="CB43" s="18">
        <v>981.417</v>
      </c>
      <c r="CC43" s="17">
        <v>4369.9556</v>
      </c>
      <c r="CD43" s="4">
        <v>9822</v>
      </c>
    </row>
    <row r="44" ht="19" customHeight="1">
      <c r="A44" t="s" s="3">
        <v>1</v>
      </c>
      <c r="B44" s="4">
        <v>40</v>
      </c>
      <c r="C44" t="s" s="12">
        <v>41</v>
      </c>
      <c r="D44" s="17">
        <v>66.17870000000001</v>
      </c>
      <c r="E44" s="17">
        <v>1.0655</v>
      </c>
      <c r="F44" s="17">
        <v>0.1592</v>
      </c>
      <c r="G44" s="17">
        <v>1.7128</v>
      </c>
      <c r="H44" s="17">
        <v>8.1905</v>
      </c>
      <c r="I44" s="17">
        <v>100.7526</v>
      </c>
      <c r="J44" s="17">
        <v>64.8998</v>
      </c>
      <c r="K44" s="9">
        <v>104.5782</v>
      </c>
      <c r="L44" s="17">
        <v>12.1331</v>
      </c>
      <c r="M44" s="17">
        <v>19.2432</v>
      </c>
      <c r="N44" s="17">
        <v>73.32510000000001</v>
      </c>
      <c r="O44" s="17">
        <v>14.3746</v>
      </c>
      <c r="P44" s="17">
        <v>6.4431</v>
      </c>
      <c r="Q44" s="17">
        <v>9.234500000000001</v>
      </c>
      <c r="R44" s="17">
        <v>28.0492</v>
      </c>
      <c r="S44" s="17">
        <v>12.6394</v>
      </c>
      <c r="T44" s="17">
        <v>19.4483</v>
      </c>
      <c r="U44" s="17">
        <v>43.8186</v>
      </c>
      <c r="V44" s="17">
        <v>44.8245</v>
      </c>
      <c r="W44" s="17">
        <v>37.9771</v>
      </c>
      <c r="X44" s="10">
        <v>1.2955</v>
      </c>
      <c r="Y44" s="17">
        <v>49.9965</v>
      </c>
      <c r="Z44" s="17">
        <v>34.9857</v>
      </c>
      <c r="AA44" s="17">
        <v>68.8562</v>
      </c>
      <c r="AB44" s="17">
        <v>6.1418</v>
      </c>
      <c r="AC44" s="17">
        <v>59.6984</v>
      </c>
      <c r="AD44" s="17">
        <v>3.4107</v>
      </c>
      <c r="AE44" s="17">
        <v>38.4397</v>
      </c>
      <c r="AF44" s="17">
        <v>17.8526</v>
      </c>
      <c r="AG44" s="17">
        <v>156.8953</v>
      </c>
      <c r="AH44" s="17">
        <v>37.0081</v>
      </c>
      <c r="AI44" s="17">
        <v>79.13760000000001</v>
      </c>
      <c r="AJ44" s="17">
        <v>625.0535</v>
      </c>
      <c r="AK44" s="17">
        <v>236.3966</v>
      </c>
      <c r="AL44" s="17">
        <v>90.5073</v>
      </c>
      <c r="AM44" s="17">
        <v>96.15770000000001</v>
      </c>
      <c r="AN44" s="17">
        <v>149.6282</v>
      </c>
      <c r="AO44" s="17">
        <v>19.9181</v>
      </c>
      <c r="AP44" s="17">
        <v>18.0022</v>
      </c>
      <c r="AQ44" s="18">
        <v>953.128</v>
      </c>
      <c r="AR44" s="17">
        <v>129.9225</v>
      </c>
      <c r="AS44" s="17">
        <v>833.9071</v>
      </c>
      <c r="AT44" s="17">
        <v>12.0635</v>
      </c>
      <c r="AU44" s="17">
        <v>18.6316</v>
      </c>
      <c r="AV44" s="17">
        <v>27.9851</v>
      </c>
      <c r="AW44" s="17">
        <v>15.0983</v>
      </c>
      <c r="AX44" s="17">
        <v>70.5254</v>
      </c>
      <c r="AY44" s="18">
        <v>0.614</v>
      </c>
      <c r="AZ44" s="17">
        <v>64.4545</v>
      </c>
      <c r="BA44" s="17">
        <v>54.0854</v>
      </c>
      <c r="BB44" s="17">
        <v>172.1899</v>
      </c>
      <c r="BC44" s="17">
        <v>27.9218</v>
      </c>
      <c r="BD44" s="17">
        <v>51.4549</v>
      </c>
      <c r="BE44" s="17">
        <v>791.9508</v>
      </c>
      <c r="BF44" s="17">
        <v>343.2789</v>
      </c>
      <c r="BG44" s="17">
        <v>328.6859</v>
      </c>
      <c r="BH44" s="17">
        <v>44.2169</v>
      </c>
      <c r="BI44" s="17">
        <v>294.3878</v>
      </c>
      <c r="BJ44" s="17">
        <v>96.9367</v>
      </c>
      <c r="BK44" s="17">
        <v>67.3095</v>
      </c>
      <c r="BL44" s="17">
        <v>168.9375</v>
      </c>
      <c r="BM44" s="17">
        <v>210.9908</v>
      </c>
      <c r="BN44" s="17">
        <v>36.8049</v>
      </c>
      <c r="BO44" s="17">
        <v>98.50790000000001</v>
      </c>
      <c r="BP44" s="17">
        <v>46.7036</v>
      </c>
      <c r="BQ44" s="17">
        <v>48.1777</v>
      </c>
      <c r="BR44" s="17">
        <v>109.4453</v>
      </c>
      <c r="BS44" s="4">
        <v>83.8</v>
      </c>
      <c r="BT44" s="17">
        <v>48.8128</v>
      </c>
      <c r="BU44" s="17">
        <v>79.4376</v>
      </c>
      <c r="BV44" s="17">
        <v>12152.2885</v>
      </c>
      <c r="BW44" s="17">
        <v>33.0261</v>
      </c>
      <c r="BX44" s="17">
        <v>122.0084</v>
      </c>
      <c r="BY44" s="17">
        <v>4.9333</v>
      </c>
      <c r="BZ44" s="17">
        <v>24.1707</v>
      </c>
      <c r="CA44" s="17">
        <v>7.1639</v>
      </c>
      <c r="CB44" s="17">
        <v>5564.9064</v>
      </c>
      <c r="CC44" s="17">
        <v>17908.4973</v>
      </c>
      <c r="CD44" s="17">
        <v>25752.0023</v>
      </c>
    </row>
    <row r="45" ht="19" customHeight="1">
      <c r="A45" t="s" s="3">
        <v>1</v>
      </c>
      <c r="B45" s="4">
        <v>41</v>
      </c>
      <c r="C45" t="s" s="12">
        <v>42</v>
      </c>
      <c r="D45" s="17">
        <v>88.3874</v>
      </c>
      <c r="E45" s="17">
        <v>0.7593</v>
      </c>
      <c r="F45" s="17">
        <v>0.6745</v>
      </c>
      <c r="G45" s="18">
        <v>1.201</v>
      </c>
      <c r="H45" s="17">
        <v>6.4279</v>
      </c>
      <c r="I45" s="17">
        <v>62.4513</v>
      </c>
      <c r="J45" s="4">
        <v>73.05</v>
      </c>
      <c r="K45" s="9">
        <v>92.76949999999999</v>
      </c>
      <c r="L45" s="17">
        <v>6.6335</v>
      </c>
      <c r="M45" s="17">
        <v>10.6701</v>
      </c>
      <c r="N45" s="17">
        <v>47.3692</v>
      </c>
      <c r="O45" s="18">
        <v>16.154</v>
      </c>
      <c r="P45" s="17">
        <v>6.9885</v>
      </c>
      <c r="Q45" s="17">
        <v>10.9075</v>
      </c>
      <c r="R45" s="17">
        <v>14.0842</v>
      </c>
      <c r="S45" s="17">
        <v>12.9405</v>
      </c>
      <c r="T45" s="17">
        <v>6.5454</v>
      </c>
      <c r="U45" s="17">
        <v>28.3296</v>
      </c>
      <c r="V45" s="17">
        <v>37.1946</v>
      </c>
      <c r="W45" s="17">
        <v>47.3877</v>
      </c>
      <c r="X45" s="10">
        <v>3.6319</v>
      </c>
      <c r="Y45" s="17">
        <v>30.3179</v>
      </c>
      <c r="Z45" s="17">
        <v>17.0054</v>
      </c>
      <c r="AA45" s="17">
        <v>36.6351</v>
      </c>
      <c r="AB45" s="17">
        <v>8.166700000000001</v>
      </c>
      <c r="AC45" s="17">
        <v>43.0915</v>
      </c>
      <c r="AD45" s="18">
        <v>8.287000000000001</v>
      </c>
      <c r="AE45" s="17">
        <v>26.8375</v>
      </c>
      <c r="AF45" s="17">
        <v>74.1721</v>
      </c>
      <c r="AG45" s="17">
        <v>302.9261</v>
      </c>
      <c r="AH45" s="17">
        <v>90.10380000000001</v>
      </c>
      <c r="AI45" s="17">
        <v>206.5239</v>
      </c>
      <c r="AJ45" s="17">
        <v>534.4595</v>
      </c>
      <c r="AK45" s="17">
        <v>432.3701</v>
      </c>
      <c r="AL45" s="4">
        <v>31.73</v>
      </c>
      <c r="AM45" s="17">
        <v>9.1587</v>
      </c>
      <c r="AN45" s="17">
        <v>583.0439</v>
      </c>
      <c r="AO45" s="17">
        <v>18.4902</v>
      </c>
      <c r="AP45" s="17">
        <v>15.6436</v>
      </c>
      <c r="AQ45" s="17">
        <v>79.0809</v>
      </c>
      <c r="AR45" s="17">
        <v>739.4831</v>
      </c>
      <c r="AS45" s="17">
        <v>509.0721</v>
      </c>
      <c r="AT45" s="17">
        <v>44.7324</v>
      </c>
      <c r="AU45" s="17">
        <v>24.6205</v>
      </c>
      <c r="AV45" s="17">
        <v>9.7895</v>
      </c>
      <c r="AW45" s="17">
        <v>6.5356</v>
      </c>
      <c r="AX45" s="17">
        <v>122.1651</v>
      </c>
      <c r="AY45" s="17">
        <v>0.7983</v>
      </c>
      <c r="AZ45" s="17">
        <v>135.6547</v>
      </c>
      <c r="BA45" s="17">
        <v>738.4283</v>
      </c>
      <c r="BB45" s="18">
        <v>965.009</v>
      </c>
      <c r="BC45" s="17">
        <v>99.1609</v>
      </c>
      <c r="BD45" s="17">
        <v>98.5057</v>
      </c>
      <c r="BE45" s="17">
        <v>925.3356</v>
      </c>
      <c r="BF45" s="17">
        <v>8.1882</v>
      </c>
      <c r="BG45" s="17">
        <v>438.5418</v>
      </c>
      <c r="BH45" s="17">
        <v>65.0471</v>
      </c>
      <c r="BI45" s="17">
        <v>535.7097</v>
      </c>
      <c r="BJ45" s="17">
        <v>19.5809</v>
      </c>
      <c r="BK45" s="17">
        <v>112.4904</v>
      </c>
      <c r="BL45" s="17">
        <v>238.8771</v>
      </c>
      <c r="BM45" s="17">
        <v>226.1259</v>
      </c>
      <c r="BN45" s="17">
        <v>45.8426</v>
      </c>
      <c r="BO45" s="17">
        <v>494.1817</v>
      </c>
      <c r="BP45" s="18">
        <v>226.615</v>
      </c>
      <c r="BQ45" s="17">
        <v>32.5631</v>
      </c>
      <c r="BR45" s="18">
        <v>103.812</v>
      </c>
      <c r="BS45" s="17">
        <v>102.3347</v>
      </c>
      <c r="BT45" s="17">
        <v>87.48820000000001</v>
      </c>
      <c r="BU45" s="17">
        <v>182.1561</v>
      </c>
      <c r="BV45" s="17">
        <v>1845.1727</v>
      </c>
      <c r="BW45" s="17">
        <v>43.1507</v>
      </c>
      <c r="BX45" s="17">
        <v>154.8263</v>
      </c>
      <c r="BY45" s="17">
        <v>36.4917</v>
      </c>
      <c r="BZ45" s="18">
        <v>38.968</v>
      </c>
      <c r="CA45" s="17">
        <v>2.4407</v>
      </c>
      <c r="CB45" s="17">
        <v>1706.9131</v>
      </c>
      <c r="CC45" s="17">
        <v>3827.9632</v>
      </c>
      <c r="CD45" s="4">
        <v>14313</v>
      </c>
    </row>
    <row r="46" ht="19" customHeight="1">
      <c r="A46" t="s" s="3">
        <v>1</v>
      </c>
      <c r="B46" s="4">
        <v>42</v>
      </c>
      <c r="C46" t="s" s="12">
        <v>43</v>
      </c>
      <c r="D46" s="17">
        <v>1294.3431</v>
      </c>
      <c r="E46" s="17">
        <v>15.9699</v>
      </c>
      <c r="F46" s="17">
        <v>3.7783</v>
      </c>
      <c r="G46" s="17">
        <v>29.1395</v>
      </c>
      <c r="H46" s="17">
        <v>63.2133</v>
      </c>
      <c r="I46" s="17">
        <v>1041.0902</v>
      </c>
      <c r="J46" s="18">
        <v>390.096</v>
      </c>
      <c r="K46" s="9">
        <v>502.2907</v>
      </c>
      <c r="L46" s="17">
        <v>48.8179</v>
      </c>
      <c r="M46" s="17">
        <v>16.6498</v>
      </c>
      <c r="N46" s="17">
        <v>783.1136</v>
      </c>
      <c r="O46" s="17">
        <v>495.3963</v>
      </c>
      <c r="P46" s="17">
        <v>28.1628</v>
      </c>
      <c r="Q46" s="17">
        <v>171.9167</v>
      </c>
      <c r="R46" s="18">
        <v>492.879</v>
      </c>
      <c r="S46" s="17">
        <v>102.4439</v>
      </c>
      <c r="T46" s="17">
        <v>229.9381</v>
      </c>
      <c r="U46" s="17">
        <v>817.0637</v>
      </c>
      <c r="V46" s="17">
        <v>226.9738</v>
      </c>
      <c r="W46" s="17">
        <v>435.7959</v>
      </c>
      <c r="X46" s="10">
        <v>78.4992</v>
      </c>
      <c r="Y46" s="17">
        <v>1089.3517</v>
      </c>
      <c r="Z46" s="17">
        <v>338.0409</v>
      </c>
      <c r="AA46" s="17">
        <v>119.8374</v>
      </c>
      <c r="AB46" s="17">
        <v>50.7794</v>
      </c>
      <c r="AC46" s="17">
        <v>66.7516</v>
      </c>
      <c r="AD46" s="17">
        <v>2.8089</v>
      </c>
      <c r="AE46" s="17">
        <v>32.7147</v>
      </c>
      <c r="AF46" s="17">
        <v>112.2307</v>
      </c>
      <c r="AG46" s="17">
        <v>1155.7529</v>
      </c>
      <c r="AH46" s="17">
        <v>729.8922</v>
      </c>
      <c r="AI46" s="18">
        <v>1193.843</v>
      </c>
      <c r="AJ46" s="17">
        <v>6462.9676</v>
      </c>
      <c r="AK46" s="17">
        <v>968.0818</v>
      </c>
      <c r="AL46" s="17">
        <v>42.2013</v>
      </c>
      <c r="AM46" s="18">
        <v>301.195</v>
      </c>
      <c r="AN46" s="18">
        <v>1335.567</v>
      </c>
      <c r="AO46" s="17">
        <v>749.9121</v>
      </c>
      <c r="AP46" s="17">
        <v>365.1136</v>
      </c>
      <c r="AQ46" s="17">
        <v>2380.6407</v>
      </c>
      <c r="AR46" s="17">
        <v>503.2146</v>
      </c>
      <c r="AS46" s="17">
        <v>5903.0312</v>
      </c>
      <c r="AT46" s="17">
        <v>27.8234</v>
      </c>
      <c r="AU46" s="17">
        <v>24.4035</v>
      </c>
      <c r="AV46" s="17">
        <v>9.446099999999999</v>
      </c>
      <c r="AW46" s="17">
        <v>10.2469</v>
      </c>
      <c r="AX46" s="17">
        <v>1114.1656</v>
      </c>
      <c r="AY46" s="17">
        <v>1.9465</v>
      </c>
      <c r="AZ46" s="17">
        <v>140.4277</v>
      </c>
      <c r="BA46" s="18">
        <v>90.616</v>
      </c>
      <c r="BB46" s="17">
        <v>135.5781</v>
      </c>
      <c r="BC46" s="18">
        <v>245.944</v>
      </c>
      <c r="BD46" s="17">
        <v>373.6398</v>
      </c>
      <c r="BE46" s="17">
        <v>1590.5644</v>
      </c>
      <c r="BF46" s="17">
        <v>86.51560000000001</v>
      </c>
      <c r="BG46" s="17">
        <v>767.2408</v>
      </c>
      <c r="BH46" s="17">
        <v>160.2748</v>
      </c>
      <c r="BI46" s="17">
        <v>542.4992</v>
      </c>
      <c r="BJ46" s="17">
        <v>250.6139</v>
      </c>
      <c r="BK46" s="17">
        <v>187.4698</v>
      </c>
      <c r="BL46" s="17">
        <v>255.2546</v>
      </c>
      <c r="BM46" s="18">
        <v>352.429</v>
      </c>
      <c r="BN46" s="17">
        <v>158.9018</v>
      </c>
      <c r="BO46" s="17">
        <v>340.9624</v>
      </c>
      <c r="BP46" s="18">
        <v>155.246</v>
      </c>
      <c r="BQ46" s="18">
        <v>34.916</v>
      </c>
      <c r="BR46" s="17">
        <v>117.9799</v>
      </c>
      <c r="BS46" s="17">
        <v>93.28749999999999</v>
      </c>
      <c r="BT46" s="18">
        <v>279.568</v>
      </c>
      <c r="BU46" s="17">
        <v>150.7898</v>
      </c>
      <c r="BV46" s="18">
        <v>3987.638</v>
      </c>
      <c r="BW46" s="17">
        <v>13202.8292</v>
      </c>
      <c r="BX46" s="17">
        <v>1307.2114</v>
      </c>
      <c r="BY46" s="17">
        <v>239.7638</v>
      </c>
      <c r="BZ46" s="18">
        <v>606.829</v>
      </c>
      <c r="CA46" s="17">
        <v>-19.2862</v>
      </c>
      <c r="CB46" s="18">
        <v>3339.695</v>
      </c>
      <c r="CC46" s="17">
        <v>22664.6801</v>
      </c>
      <c r="CD46" s="17">
        <v>61796.0019</v>
      </c>
    </row>
    <row r="47" ht="19" customHeight="1">
      <c r="A47" t="s" s="3">
        <v>1</v>
      </c>
      <c r="B47" s="4">
        <v>43</v>
      </c>
      <c r="C47" t="s" s="12">
        <v>44</v>
      </c>
      <c r="D47" s="17">
        <v>25.9996</v>
      </c>
      <c r="E47" s="17">
        <v>0.0491</v>
      </c>
      <c r="F47" s="17">
        <v>0.0201</v>
      </c>
      <c r="G47" s="18">
        <v>0.096</v>
      </c>
      <c r="H47" s="17">
        <v>1.4123</v>
      </c>
      <c r="I47" s="17">
        <v>8.019600000000001</v>
      </c>
      <c r="J47" s="17">
        <v>10.6104</v>
      </c>
      <c r="K47" s="9">
        <v>10.8802</v>
      </c>
      <c r="L47" s="17">
        <v>0.8476</v>
      </c>
      <c r="M47" s="18">
        <v>9.363</v>
      </c>
      <c r="N47" s="17">
        <v>22.8369</v>
      </c>
      <c r="O47" s="17">
        <v>4.6579</v>
      </c>
      <c r="P47" s="17">
        <v>3.9785</v>
      </c>
      <c r="Q47" s="18">
        <v>7.939</v>
      </c>
      <c r="R47" s="17">
        <v>97.3312</v>
      </c>
      <c r="S47" s="17">
        <v>11.9974</v>
      </c>
      <c r="T47" s="17">
        <v>5.2764</v>
      </c>
      <c r="U47" s="17">
        <v>35.4256</v>
      </c>
      <c r="V47" s="17">
        <v>35.7362</v>
      </c>
      <c r="W47" s="17">
        <v>17.8695</v>
      </c>
      <c r="X47" s="10">
        <v>0.4261</v>
      </c>
      <c r="Y47" s="18">
        <v>50.884</v>
      </c>
      <c r="Z47" s="17">
        <v>32.9029</v>
      </c>
      <c r="AA47" s="17">
        <v>26.4276</v>
      </c>
      <c r="AB47" s="18">
        <v>3.796</v>
      </c>
      <c r="AC47" s="17">
        <v>1.6837</v>
      </c>
      <c r="AD47" s="18">
        <v>7.924</v>
      </c>
      <c r="AE47" s="17">
        <v>6.9016</v>
      </c>
      <c r="AF47" s="17">
        <v>40.2204</v>
      </c>
      <c r="AG47" s="17">
        <v>61.9016</v>
      </c>
      <c r="AH47" s="17">
        <v>32.7121</v>
      </c>
      <c r="AI47" s="17">
        <v>129.3887</v>
      </c>
      <c r="AJ47" s="17">
        <v>448.2893</v>
      </c>
      <c r="AK47" s="17">
        <v>751.8428</v>
      </c>
      <c r="AL47" s="17">
        <v>38.9886</v>
      </c>
      <c r="AM47" s="17">
        <v>48.1592</v>
      </c>
      <c r="AN47" s="17">
        <v>30.2502</v>
      </c>
      <c r="AO47" s="17">
        <v>27.8374</v>
      </c>
      <c r="AP47" s="17">
        <v>10.1955</v>
      </c>
      <c r="AQ47" s="17">
        <v>9.049799999999999</v>
      </c>
      <c r="AR47" s="17">
        <v>133.4676</v>
      </c>
      <c r="AS47" s="17">
        <v>33.8545</v>
      </c>
      <c r="AT47" s="4">
        <v>39.68</v>
      </c>
      <c r="AU47" s="18">
        <v>39.253</v>
      </c>
      <c r="AV47" s="17">
        <v>6.4381</v>
      </c>
      <c r="AW47" s="17">
        <v>49.0738</v>
      </c>
      <c r="AX47" s="17">
        <v>137.0274</v>
      </c>
      <c r="AY47" s="18">
        <v>22.736</v>
      </c>
      <c r="AZ47" s="17">
        <v>62.9255</v>
      </c>
      <c r="BA47" s="17">
        <v>49.7122</v>
      </c>
      <c r="BB47" s="17">
        <v>25.1647</v>
      </c>
      <c r="BC47" s="17">
        <v>76.57470000000001</v>
      </c>
      <c r="BD47" s="18">
        <v>90.81699999999999</v>
      </c>
      <c r="BE47" s="17">
        <v>862.7998</v>
      </c>
      <c r="BF47" s="17">
        <v>139.2717</v>
      </c>
      <c r="BG47" s="17">
        <v>313.1849</v>
      </c>
      <c r="BH47" s="17">
        <v>64.0735</v>
      </c>
      <c r="BI47" s="17">
        <v>202.1112</v>
      </c>
      <c r="BJ47" s="17">
        <v>15.5662</v>
      </c>
      <c r="BK47" s="18">
        <v>93.619</v>
      </c>
      <c r="BL47" s="17">
        <v>388.2611</v>
      </c>
      <c r="BM47" s="17">
        <v>481.7892</v>
      </c>
      <c r="BN47" s="17">
        <v>168.4205</v>
      </c>
      <c r="BO47" s="18">
        <v>56.094</v>
      </c>
      <c r="BP47" s="17">
        <v>101.2945</v>
      </c>
      <c r="BQ47" s="17">
        <v>82.85039999999999</v>
      </c>
      <c r="BR47" s="17">
        <v>28.9952</v>
      </c>
      <c r="BS47" s="17">
        <v>40.1321</v>
      </c>
      <c r="BT47" s="17">
        <v>63.2927</v>
      </c>
      <c r="BU47" s="17">
        <v>219.7945</v>
      </c>
      <c r="BV47" s="17">
        <v>1936.9159</v>
      </c>
      <c r="BW47" s="17">
        <v>16.7485</v>
      </c>
      <c r="BX47" s="17">
        <v>257.7986</v>
      </c>
      <c r="BY47" s="17">
        <v>89.75709999999999</v>
      </c>
      <c r="BZ47" s="17">
        <v>153.5141</v>
      </c>
      <c r="CA47" s="17">
        <v>79.88379999999999</v>
      </c>
      <c r="CB47" s="17">
        <v>1442.0889</v>
      </c>
      <c r="CC47" s="17">
        <v>3976.7069</v>
      </c>
      <c r="CD47" s="4">
        <v>10137</v>
      </c>
    </row>
    <row r="48" ht="19" customHeight="1">
      <c r="A48" t="s" s="3">
        <v>1</v>
      </c>
      <c r="B48" s="4">
        <v>44</v>
      </c>
      <c r="C48" t="s" s="12">
        <v>45</v>
      </c>
      <c r="D48" s="17">
        <v>0.5223</v>
      </c>
      <c r="E48" s="17">
        <v>0.0186</v>
      </c>
      <c r="F48" s="17">
        <v>0.0112</v>
      </c>
      <c r="G48" s="17">
        <v>0.0183</v>
      </c>
      <c r="H48" s="17">
        <v>0.0449</v>
      </c>
      <c r="I48" s="17">
        <v>0.2789</v>
      </c>
      <c r="J48" s="17">
        <v>2.9489</v>
      </c>
      <c r="K48" s="9">
        <v>0.5089</v>
      </c>
      <c r="L48" s="17">
        <v>0.0191</v>
      </c>
      <c r="M48" s="17">
        <v>0.0987</v>
      </c>
      <c r="N48" s="17">
        <v>3.8216</v>
      </c>
      <c r="O48" s="17">
        <v>0.5838</v>
      </c>
      <c r="P48" s="17">
        <v>0.0429</v>
      </c>
      <c r="Q48" s="17">
        <v>0.4329</v>
      </c>
      <c r="R48" s="17">
        <v>0.0946</v>
      </c>
      <c r="S48" s="17">
        <v>0.0837</v>
      </c>
      <c r="T48" s="17">
        <v>0.1584</v>
      </c>
      <c r="U48" s="17">
        <v>0.3389</v>
      </c>
      <c r="V48" s="18">
        <v>0.106</v>
      </c>
      <c r="W48" s="17">
        <v>0.3664</v>
      </c>
      <c r="X48" s="10">
        <v>0.1823</v>
      </c>
      <c r="Y48" s="17">
        <v>0.3042</v>
      </c>
      <c r="Z48" s="17">
        <v>2.6132</v>
      </c>
      <c r="AA48" s="17">
        <v>0.2228</v>
      </c>
      <c r="AB48" s="17">
        <v>0.0727</v>
      </c>
      <c r="AC48" s="17">
        <v>0.1736</v>
      </c>
      <c r="AD48" s="17">
        <v>0.0133</v>
      </c>
      <c r="AE48" s="17">
        <v>0.0545</v>
      </c>
      <c r="AF48" s="17">
        <v>0.0183</v>
      </c>
      <c r="AG48" s="17">
        <v>0.7466</v>
      </c>
      <c r="AH48" s="17">
        <v>0.1786</v>
      </c>
      <c r="AI48" s="17">
        <v>32.1286</v>
      </c>
      <c r="AJ48" s="17">
        <v>6.1204</v>
      </c>
      <c r="AK48" s="17">
        <v>18.7014</v>
      </c>
      <c r="AL48" s="17">
        <v>5.7589</v>
      </c>
      <c r="AM48" s="17">
        <v>18.0971</v>
      </c>
      <c r="AN48" s="17">
        <v>1.6465</v>
      </c>
      <c r="AO48" s="17">
        <v>0.0347</v>
      </c>
      <c r="AP48" s="17">
        <v>17.1566</v>
      </c>
      <c r="AQ48" s="17">
        <v>4.0169</v>
      </c>
      <c r="AR48" s="17">
        <v>0.1452</v>
      </c>
      <c r="AS48" s="17">
        <v>1.0356</v>
      </c>
      <c r="AT48" s="17">
        <v>0.2743</v>
      </c>
      <c r="AU48" s="17">
        <v>2100.6515</v>
      </c>
      <c r="AV48" s="17">
        <v>1690.4697</v>
      </c>
      <c r="AW48" s="17">
        <v>0.0541</v>
      </c>
      <c r="AX48" s="18">
        <v>204.173</v>
      </c>
      <c r="AY48" s="17">
        <v>9.136699999999999</v>
      </c>
      <c r="AZ48" s="17">
        <v>6.9897</v>
      </c>
      <c r="BA48" s="17">
        <v>7.8529</v>
      </c>
      <c r="BB48" s="17">
        <v>0.9661</v>
      </c>
      <c r="BC48" s="17">
        <v>61.6332</v>
      </c>
      <c r="BD48" s="17">
        <v>47.0392</v>
      </c>
      <c r="BE48" s="17">
        <v>362.6394</v>
      </c>
      <c r="BF48" s="18">
        <v>1.862</v>
      </c>
      <c r="BG48" s="17">
        <v>267.9182</v>
      </c>
      <c r="BH48" s="17">
        <v>1.3103</v>
      </c>
      <c r="BI48" s="17">
        <v>13.7879</v>
      </c>
      <c r="BJ48" s="17">
        <v>6.0992</v>
      </c>
      <c r="BK48" s="17">
        <v>46.2245</v>
      </c>
      <c r="BL48" s="17">
        <v>35.9517</v>
      </c>
      <c r="BM48" s="17">
        <v>45.1686</v>
      </c>
      <c r="BN48" s="17">
        <v>4.2242</v>
      </c>
      <c r="BO48" s="17">
        <v>5.4249</v>
      </c>
      <c r="BP48" s="17">
        <v>10.5637</v>
      </c>
      <c r="BQ48" s="17">
        <v>165.0859</v>
      </c>
      <c r="BR48" s="17">
        <v>0.9779</v>
      </c>
      <c r="BS48" s="17">
        <v>41.9557</v>
      </c>
      <c r="BT48" s="17">
        <v>3.3203</v>
      </c>
      <c r="BU48" s="17">
        <v>17.0553</v>
      </c>
      <c r="BV48" s="17">
        <v>1174.7033</v>
      </c>
      <c r="BW48" s="17">
        <v>368.6638</v>
      </c>
      <c r="BX48" s="17">
        <v>999.2307</v>
      </c>
      <c r="BY48" s="17">
        <v>1.6144</v>
      </c>
      <c r="BZ48" s="17">
        <v>437.5437</v>
      </c>
      <c r="CA48" s="17">
        <v>2.0527</v>
      </c>
      <c r="CB48" s="17">
        <v>377.3057</v>
      </c>
      <c r="CC48" s="17">
        <v>3361.1142</v>
      </c>
      <c r="CD48" s="4">
        <v>8640</v>
      </c>
    </row>
    <row r="49" ht="19" customHeight="1">
      <c r="A49" t="s" s="3">
        <v>1</v>
      </c>
      <c r="B49" s="4">
        <v>45</v>
      </c>
      <c r="C49" t="s" s="12">
        <v>46</v>
      </c>
      <c r="D49" s="17">
        <v>1.6059</v>
      </c>
      <c r="E49" s="17">
        <v>6.6043</v>
      </c>
      <c r="F49" s="4">
        <v>0</v>
      </c>
      <c r="G49" s="17">
        <v>6.3502</v>
      </c>
      <c r="H49" s="17">
        <v>7.3109</v>
      </c>
      <c r="I49" s="17">
        <v>3.5348</v>
      </c>
      <c r="J49" s="17">
        <v>6.8145</v>
      </c>
      <c r="K49" s="9">
        <v>25.6775</v>
      </c>
      <c r="L49" s="17">
        <v>1.4799</v>
      </c>
      <c r="M49" s="17">
        <v>4.1905</v>
      </c>
      <c r="N49" s="17">
        <v>61.1357</v>
      </c>
      <c r="O49" s="17">
        <v>25.1773</v>
      </c>
      <c r="P49" s="17">
        <v>0.5128</v>
      </c>
      <c r="Q49" s="17">
        <v>12.2796</v>
      </c>
      <c r="R49" s="18">
        <v>2.218</v>
      </c>
      <c r="S49" s="17">
        <v>2.2154</v>
      </c>
      <c r="T49" s="17">
        <v>0.1111</v>
      </c>
      <c r="U49" s="17">
        <v>43.7819</v>
      </c>
      <c r="V49" s="17">
        <v>15.0766</v>
      </c>
      <c r="W49" s="17">
        <v>9.4018</v>
      </c>
      <c r="X49" s="10">
        <v>0.2424</v>
      </c>
      <c r="Y49" s="17">
        <v>8.6714</v>
      </c>
      <c r="Z49" s="17">
        <v>130.7305</v>
      </c>
      <c r="AA49" s="17">
        <v>13.8234</v>
      </c>
      <c r="AB49" s="17">
        <v>0.9639</v>
      </c>
      <c r="AC49" s="17">
        <v>5.4979</v>
      </c>
      <c r="AD49" s="18">
        <v>3.876</v>
      </c>
      <c r="AE49" s="17">
        <v>13.3829</v>
      </c>
      <c r="AF49" s="17">
        <v>17.9062</v>
      </c>
      <c r="AG49" s="17">
        <v>37.8331</v>
      </c>
      <c r="AH49" s="17">
        <v>17.7466</v>
      </c>
      <c r="AI49" s="17">
        <v>303.2853</v>
      </c>
      <c r="AJ49" s="17">
        <v>239.8337</v>
      </c>
      <c r="AK49" s="17">
        <v>688.2662</v>
      </c>
      <c r="AL49" s="17">
        <v>304.4732</v>
      </c>
      <c r="AM49" s="17">
        <v>787.9331</v>
      </c>
      <c r="AN49" s="18">
        <v>38.204</v>
      </c>
      <c r="AO49" s="17">
        <v>0.1209</v>
      </c>
      <c r="AP49" s="17">
        <v>2.7466</v>
      </c>
      <c r="AQ49" s="18">
        <v>221.436</v>
      </c>
      <c r="AR49" s="17">
        <v>17.7509</v>
      </c>
      <c r="AS49" s="17">
        <v>56.8497</v>
      </c>
      <c r="AT49" s="17">
        <v>0.3544</v>
      </c>
      <c r="AU49" s="17">
        <v>133.7499</v>
      </c>
      <c r="AV49" s="17">
        <v>40.4835</v>
      </c>
      <c r="AW49" s="17">
        <v>126.4208</v>
      </c>
      <c r="AX49" s="17">
        <v>1024.9422</v>
      </c>
      <c r="AY49" s="18">
        <v>6.957</v>
      </c>
      <c r="AZ49" s="17">
        <v>354.6469</v>
      </c>
      <c r="BA49" s="17">
        <v>78.99769999999999</v>
      </c>
      <c r="BB49" s="17">
        <v>33.5538</v>
      </c>
      <c r="BC49" s="17">
        <v>139.1375</v>
      </c>
      <c r="BD49" s="17">
        <v>313.1471</v>
      </c>
      <c r="BE49" s="17">
        <v>568.5169</v>
      </c>
      <c r="BF49" s="17">
        <v>5.8693</v>
      </c>
      <c r="BG49" s="17">
        <v>260.7329</v>
      </c>
      <c r="BH49" s="17">
        <v>225.8827</v>
      </c>
      <c r="BI49" s="17">
        <v>46.5162</v>
      </c>
      <c r="BJ49" s="17">
        <v>37.4693</v>
      </c>
      <c r="BK49" s="17">
        <v>88.45869999999999</v>
      </c>
      <c r="BL49" s="17">
        <v>40.8599</v>
      </c>
      <c r="BM49" s="17">
        <v>57.7052</v>
      </c>
      <c r="BN49" s="17">
        <v>5.4872</v>
      </c>
      <c r="BO49" s="17">
        <v>228.3851</v>
      </c>
      <c r="BP49" s="17">
        <v>230.5602</v>
      </c>
      <c r="BQ49" s="17">
        <v>106.1319</v>
      </c>
      <c r="BR49" s="17">
        <v>88.15130000000001</v>
      </c>
      <c r="BS49" s="17">
        <v>204.9187</v>
      </c>
      <c r="BT49" s="17">
        <v>40.6597</v>
      </c>
      <c r="BU49" s="18">
        <v>72.61799999999999</v>
      </c>
      <c r="BV49" s="17">
        <v>2105.6275</v>
      </c>
      <c r="BW49" s="17">
        <v>696.1433</v>
      </c>
      <c r="BX49" s="17">
        <v>322.0676</v>
      </c>
      <c r="BY49" s="17">
        <v>0.8191000000000001</v>
      </c>
      <c r="BZ49" s="17">
        <v>14.0863</v>
      </c>
      <c r="CA49" s="4">
        <v>0</v>
      </c>
      <c r="CB49" s="18">
        <v>218.762</v>
      </c>
      <c r="CC49" s="17">
        <v>3357.5059</v>
      </c>
      <c r="CD49" s="4">
        <v>11074</v>
      </c>
    </row>
    <row r="50" ht="22" customHeight="1">
      <c r="A50" t="s" s="3">
        <v>1</v>
      </c>
      <c r="B50" s="4">
        <v>46</v>
      </c>
      <c r="C50" t="s" s="12">
        <v>47</v>
      </c>
      <c r="D50" s="18">
        <v>24.069</v>
      </c>
      <c r="E50" s="17">
        <v>0.1662</v>
      </c>
      <c r="F50" s="17">
        <v>0.0066</v>
      </c>
      <c r="G50" s="17">
        <v>0.3698</v>
      </c>
      <c r="H50" s="17">
        <v>1.7485</v>
      </c>
      <c r="I50" s="17">
        <v>38.4193</v>
      </c>
      <c r="J50" s="17">
        <v>42.3838</v>
      </c>
      <c r="K50" s="9">
        <v>25.2189</v>
      </c>
      <c r="L50" s="17">
        <v>1.4174</v>
      </c>
      <c r="M50" s="17">
        <v>4.7698</v>
      </c>
      <c r="N50" s="18">
        <v>41.852</v>
      </c>
      <c r="O50" s="17">
        <v>36.9211</v>
      </c>
      <c r="P50" s="17">
        <v>5.7665</v>
      </c>
      <c r="Q50" s="17">
        <v>27.2385</v>
      </c>
      <c r="R50" s="17">
        <v>193.8489</v>
      </c>
      <c r="S50" s="17">
        <v>26.8174</v>
      </c>
      <c r="T50" s="17">
        <v>26.5655</v>
      </c>
      <c r="U50" s="17">
        <v>60.4489</v>
      </c>
      <c r="V50" s="17">
        <v>55.2905</v>
      </c>
      <c r="W50" s="17">
        <v>101.9067</v>
      </c>
      <c r="X50" s="10">
        <v>0.7008</v>
      </c>
      <c r="Y50" s="17">
        <v>42.9367</v>
      </c>
      <c r="Z50" s="17">
        <v>156.4425</v>
      </c>
      <c r="AA50" s="17">
        <v>50.8603</v>
      </c>
      <c r="AB50" s="18">
        <v>3.697</v>
      </c>
      <c r="AC50" s="17">
        <v>79.9717</v>
      </c>
      <c r="AD50" s="17">
        <v>8.1585</v>
      </c>
      <c r="AE50" s="17">
        <v>18.5067</v>
      </c>
      <c r="AF50" s="17">
        <v>44.0998</v>
      </c>
      <c r="AG50" s="17">
        <v>253.6476</v>
      </c>
      <c r="AH50" s="17">
        <v>71.4606</v>
      </c>
      <c r="AI50" s="4">
        <v>159.72</v>
      </c>
      <c r="AJ50" s="17">
        <v>553.2879</v>
      </c>
      <c r="AK50" s="17">
        <v>925.8353</v>
      </c>
      <c r="AL50" s="17">
        <v>68.0818</v>
      </c>
      <c r="AM50" s="17">
        <v>43.6102</v>
      </c>
      <c r="AN50" s="17">
        <v>147.2679</v>
      </c>
      <c r="AO50" s="17">
        <v>9.7417</v>
      </c>
      <c r="AP50" s="17">
        <v>12.3311</v>
      </c>
      <c r="AQ50" s="17">
        <v>10.4065</v>
      </c>
      <c r="AR50" s="17">
        <v>91.01609999999999</v>
      </c>
      <c r="AS50" s="17">
        <v>162.6583</v>
      </c>
      <c r="AT50" s="17">
        <v>66.0244</v>
      </c>
      <c r="AU50" s="17">
        <v>80.80459999999999</v>
      </c>
      <c r="AV50" s="17">
        <v>9.483700000000001</v>
      </c>
      <c r="AW50" s="17">
        <v>585.7728</v>
      </c>
      <c r="AX50" s="17">
        <v>590.0128999999999</v>
      </c>
      <c r="AY50" s="17">
        <v>45.4357</v>
      </c>
      <c r="AZ50" s="17">
        <v>545.4334</v>
      </c>
      <c r="BA50" s="17">
        <v>207.1679</v>
      </c>
      <c r="BB50" s="17">
        <v>554.2809</v>
      </c>
      <c r="BC50" s="17">
        <v>64.8522</v>
      </c>
      <c r="BD50" s="17">
        <v>106.7438</v>
      </c>
      <c r="BE50" s="18">
        <v>771.554</v>
      </c>
      <c r="BF50" s="17">
        <v>262.0636</v>
      </c>
      <c r="BG50" s="18">
        <v>191.716</v>
      </c>
      <c r="BH50" s="17">
        <v>61.7594</v>
      </c>
      <c r="BI50" s="17">
        <v>313.2799</v>
      </c>
      <c r="BJ50" s="17">
        <v>11.0024</v>
      </c>
      <c r="BK50" s="17">
        <v>89.9751</v>
      </c>
      <c r="BL50" s="17">
        <v>182.8276</v>
      </c>
      <c r="BM50" s="17">
        <v>308.4757</v>
      </c>
      <c r="BN50" s="17">
        <v>212.8769</v>
      </c>
      <c r="BO50" s="18">
        <v>123.859</v>
      </c>
      <c r="BP50" s="17">
        <v>111.5109</v>
      </c>
      <c r="BQ50" s="17">
        <v>168.2641</v>
      </c>
      <c r="BR50" s="17">
        <v>56.4809</v>
      </c>
      <c r="BS50" s="18">
        <v>79.08199999999999</v>
      </c>
      <c r="BT50" s="17">
        <v>63.5369</v>
      </c>
      <c r="BU50" s="17">
        <v>160.7022</v>
      </c>
      <c r="BV50" s="17">
        <v>2376.9385</v>
      </c>
      <c r="BW50" s="17">
        <v>38.8301</v>
      </c>
      <c r="BX50" s="17">
        <v>92.1361</v>
      </c>
      <c r="BY50" s="18">
        <v>2.275</v>
      </c>
      <c r="BZ50" s="17">
        <v>21.2095</v>
      </c>
      <c r="CA50" s="17">
        <v>-0.1742</v>
      </c>
      <c r="CB50" s="17">
        <v>401.0049</v>
      </c>
      <c r="CC50" s="17">
        <v>2932.2199</v>
      </c>
      <c r="CD50" s="4">
        <v>12592</v>
      </c>
    </row>
    <row r="51" ht="19" customHeight="1">
      <c r="A51" t="s" s="3">
        <v>1</v>
      </c>
      <c r="B51" s="4">
        <v>47</v>
      </c>
      <c r="C51" t="s" s="12">
        <v>48</v>
      </c>
      <c r="D51" s="17">
        <v>115.1145</v>
      </c>
      <c r="E51" s="17">
        <v>1.9685</v>
      </c>
      <c r="F51" s="17">
        <v>0.0395</v>
      </c>
      <c r="G51" s="17">
        <v>3.9647</v>
      </c>
      <c r="H51" s="17">
        <v>18.6657</v>
      </c>
      <c r="I51" s="17">
        <v>75.68689999999999</v>
      </c>
      <c r="J51" s="17">
        <v>98.04389999999999</v>
      </c>
      <c r="K51" s="9">
        <v>65.492</v>
      </c>
      <c r="L51" s="17">
        <v>3.3533</v>
      </c>
      <c r="M51" s="17">
        <v>33.0855</v>
      </c>
      <c r="N51" s="17">
        <v>205.4624</v>
      </c>
      <c r="O51" s="18">
        <v>86.648</v>
      </c>
      <c r="P51" s="17">
        <v>18.3616</v>
      </c>
      <c r="Q51" s="17">
        <v>83.8258</v>
      </c>
      <c r="R51" s="17">
        <v>64.3382</v>
      </c>
      <c r="S51" s="17">
        <v>91.2415</v>
      </c>
      <c r="T51" s="17">
        <v>189.6994</v>
      </c>
      <c r="U51" s="17">
        <v>190.2235</v>
      </c>
      <c r="V51" s="17">
        <v>156.4533</v>
      </c>
      <c r="W51" s="17">
        <v>370.5967</v>
      </c>
      <c r="X51" s="10">
        <v>2.0578</v>
      </c>
      <c r="Y51" s="17">
        <v>244.3148</v>
      </c>
      <c r="Z51" s="17">
        <v>524.3753</v>
      </c>
      <c r="AA51" s="17">
        <v>260.6599</v>
      </c>
      <c r="AB51" s="17">
        <v>37.7774</v>
      </c>
      <c r="AC51" s="17">
        <v>303.2189</v>
      </c>
      <c r="AD51" s="17">
        <v>27.7044</v>
      </c>
      <c r="AE51" s="17">
        <v>108.5624</v>
      </c>
      <c r="AF51" s="17">
        <v>117.3172</v>
      </c>
      <c r="AG51" s="17">
        <v>1074.7745</v>
      </c>
      <c r="AH51" s="17">
        <v>356.8123</v>
      </c>
      <c r="AI51" s="18">
        <v>783.966</v>
      </c>
      <c r="AJ51" s="17">
        <v>2082.9268</v>
      </c>
      <c r="AK51" s="17">
        <v>2340.5899</v>
      </c>
      <c r="AL51" s="17">
        <v>118.2601</v>
      </c>
      <c r="AM51" s="17">
        <v>191.8068</v>
      </c>
      <c r="AN51" s="17">
        <v>421.9937</v>
      </c>
      <c r="AO51" s="17">
        <v>37.9918</v>
      </c>
      <c r="AP51" s="17">
        <v>31.6875</v>
      </c>
      <c r="AQ51" s="17">
        <v>72.7435</v>
      </c>
      <c r="AR51" s="18">
        <v>221.895</v>
      </c>
      <c r="AS51" s="17">
        <v>587.1482999999999</v>
      </c>
      <c r="AT51" s="17">
        <v>210.9967</v>
      </c>
      <c r="AU51" s="17">
        <v>38.6316</v>
      </c>
      <c r="AV51" s="18">
        <v>240.742</v>
      </c>
      <c r="AW51" s="17">
        <v>2930.2802</v>
      </c>
      <c r="AX51" s="17">
        <v>10127.6226</v>
      </c>
      <c r="AY51" s="17">
        <v>7.4264</v>
      </c>
      <c r="AZ51" s="17">
        <v>1112.5903</v>
      </c>
      <c r="BA51" s="17">
        <v>409.7597</v>
      </c>
      <c r="BB51" s="18">
        <v>1326.987</v>
      </c>
      <c r="BC51" s="17">
        <v>310.1614</v>
      </c>
      <c r="BD51" s="17">
        <v>446.3925</v>
      </c>
      <c r="BE51" s="18">
        <v>1572.894</v>
      </c>
      <c r="BF51" s="17">
        <v>803.8142</v>
      </c>
      <c r="BG51" s="17">
        <v>802.6587</v>
      </c>
      <c r="BH51" s="17">
        <v>303.1793</v>
      </c>
      <c r="BI51" s="17">
        <v>1179.1655</v>
      </c>
      <c r="BJ51" s="17">
        <v>64.1825</v>
      </c>
      <c r="BK51" s="17">
        <v>255.8092</v>
      </c>
      <c r="BL51" s="17">
        <v>673.2775</v>
      </c>
      <c r="BM51" s="17">
        <v>651.4396</v>
      </c>
      <c r="BN51" s="17">
        <v>199.4691</v>
      </c>
      <c r="BO51" s="17">
        <v>827.4835</v>
      </c>
      <c r="BP51" s="17">
        <v>337.6676</v>
      </c>
      <c r="BQ51" s="17">
        <v>136.5683</v>
      </c>
      <c r="BR51" s="17">
        <v>165.4337</v>
      </c>
      <c r="BS51" s="17">
        <v>231.9088</v>
      </c>
      <c r="BT51" s="17">
        <v>484.7866</v>
      </c>
      <c r="BU51" s="17">
        <v>604.3444</v>
      </c>
      <c r="BV51" s="17">
        <v>15691.0123</v>
      </c>
      <c r="BW51" s="17">
        <v>124.4214</v>
      </c>
      <c r="BX51" s="18">
        <v>1777.518</v>
      </c>
      <c r="BY51" s="17">
        <v>519.5736000000001</v>
      </c>
      <c r="BZ51" s="17">
        <v>485.6677</v>
      </c>
      <c r="CA51" s="4">
        <v>0</v>
      </c>
      <c r="CB51" s="17">
        <v>1517.6388</v>
      </c>
      <c r="CC51" s="17">
        <v>20115.8319</v>
      </c>
      <c r="CD51" s="17">
        <v>58402.9999</v>
      </c>
    </row>
    <row r="52" ht="19" customHeight="1">
      <c r="A52" t="s" s="3">
        <v>1</v>
      </c>
      <c r="B52" s="4">
        <v>48</v>
      </c>
      <c r="C52" t="s" s="12">
        <v>49</v>
      </c>
      <c r="D52" s="17">
        <v>0.1294</v>
      </c>
      <c r="E52" s="17">
        <v>0.0376</v>
      </c>
      <c r="F52" s="19">
        <v>0.0003</v>
      </c>
      <c r="G52" s="17">
        <v>0.0036</v>
      </c>
      <c r="H52" s="17">
        <v>0.0159</v>
      </c>
      <c r="I52" s="17">
        <v>0.07870000000000001</v>
      </c>
      <c r="J52" s="17">
        <v>0.09710000000000001</v>
      </c>
      <c r="K52" s="9">
        <v>0.1144</v>
      </c>
      <c r="L52" s="17">
        <v>0.0095</v>
      </c>
      <c r="M52" s="17">
        <v>0.0131</v>
      </c>
      <c r="N52" s="17">
        <v>0.0689</v>
      </c>
      <c r="O52" s="17">
        <v>0.0468</v>
      </c>
      <c r="P52" s="17">
        <v>0.0057</v>
      </c>
      <c r="Q52" s="17">
        <v>0.0029</v>
      </c>
      <c r="R52" s="17">
        <v>0.0395</v>
      </c>
      <c r="S52" s="17">
        <v>0.0176</v>
      </c>
      <c r="T52" s="17">
        <v>0.0296</v>
      </c>
      <c r="U52" s="17">
        <v>0.0413</v>
      </c>
      <c r="V52" s="17">
        <v>0.0526</v>
      </c>
      <c r="W52" s="17">
        <v>0.1169</v>
      </c>
      <c r="X52" s="10">
        <v>0.0138</v>
      </c>
      <c r="Y52" s="17">
        <v>0.07240000000000001</v>
      </c>
      <c r="Z52" s="17">
        <v>0.1107</v>
      </c>
      <c r="AA52" s="17">
        <v>0.0951</v>
      </c>
      <c r="AB52" s="17">
        <v>0.0305</v>
      </c>
      <c r="AC52" s="17">
        <v>0.0259</v>
      </c>
      <c r="AD52" s="17">
        <v>0.0033</v>
      </c>
      <c r="AE52" s="17">
        <v>0.0351</v>
      </c>
      <c r="AF52" s="19">
        <v>0.0002</v>
      </c>
      <c r="AG52" s="17">
        <v>0.1762</v>
      </c>
      <c r="AH52" s="17">
        <v>0.0615</v>
      </c>
      <c r="AI52" s="18">
        <v>0.257</v>
      </c>
      <c r="AJ52" s="17">
        <v>0.1511</v>
      </c>
      <c r="AK52" s="17">
        <v>0.06510000000000001</v>
      </c>
      <c r="AL52" s="17">
        <v>0.0113</v>
      </c>
      <c r="AM52" s="18">
        <v>0.024</v>
      </c>
      <c r="AN52" s="17">
        <v>0.0815</v>
      </c>
      <c r="AO52" s="18">
        <v>0.014</v>
      </c>
      <c r="AP52" s="17">
        <v>0.0137</v>
      </c>
      <c r="AQ52" s="17">
        <v>0.0157</v>
      </c>
      <c r="AR52" s="17">
        <v>0.0229</v>
      </c>
      <c r="AS52" s="17">
        <v>0.0142</v>
      </c>
      <c r="AT52" s="17">
        <v>0.0141</v>
      </c>
      <c r="AU52" s="17">
        <v>0.0012</v>
      </c>
      <c r="AV52" s="4">
        <v>0</v>
      </c>
      <c r="AW52" s="17">
        <v>0.4067</v>
      </c>
      <c r="AX52" s="17">
        <v>0.2536</v>
      </c>
      <c r="AY52" s="17">
        <v>0.0013</v>
      </c>
      <c r="AZ52" s="17">
        <v>1.0542</v>
      </c>
      <c r="BA52" s="17">
        <v>1.2376</v>
      </c>
      <c r="BB52" s="17">
        <v>0.1717</v>
      </c>
      <c r="BC52" s="17">
        <v>0.0825</v>
      </c>
      <c r="BD52" s="17">
        <v>0.1757</v>
      </c>
      <c r="BE52" s="17">
        <v>14.9283</v>
      </c>
      <c r="BF52" s="17">
        <v>0.6908</v>
      </c>
      <c r="BG52" s="17">
        <v>1.4683</v>
      </c>
      <c r="BH52" s="17">
        <v>0.09520000000000001</v>
      </c>
      <c r="BI52" s="17">
        <v>9.603199999999999</v>
      </c>
      <c r="BJ52" s="18">
        <v>0.052</v>
      </c>
      <c r="BK52" s="17">
        <v>2.2396</v>
      </c>
      <c r="BL52" s="17">
        <v>5.2074</v>
      </c>
      <c r="BM52" s="17">
        <v>4.9612</v>
      </c>
      <c r="BN52" s="17">
        <v>1.8872</v>
      </c>
      <c r="BO52" s="17">
        <v>0.0824</v>
      </c>
      <c r="BP52" s="17">
        <v>0.0518</v>
      </c>
      <c r="BQ52" s="17">
        <v>0.0133</v>
      </c>
      <c r="BR52" s="17">
        <v>0.0184</v>
      </c>
      <c r="BS52" s="17">
        <v>5.7694</v>
      </c>
      <c r="BT52" s="17">
        <v>0.2262</v>
      </c>
      <c r="BU52" s="17">
        <v>0.0524</v>
      </c>
      <c r="BV52" s="4">
        <v>466</v>
      </c>
      <c r="BW52" s="4">
        <v>1171</v>
      </c>
      <c r="BX52" s="17">
        <v>10.7224</v>
      </c>
      <c r="BY52" s="17">
        <v>0.2863</v>
      </c>
      <c r="BZ52" s="17">
        <v>2.4517</v>
      </c>
      <c r="CA52" s="4">
        <v>0</v>
      </c>
      <c r="CB52" s="17">
        <v>111.5431</v>
      </c>
      <c r="CC52" s="17">
        <v>1762.0035</v>
      </c>
      <c r="CD52" s="4">
        <v>1815</v>
      </c>
    </row>
    <row r="53" ht="19" customHeight="1">
      <c r="A53" t="s" s="3">
        <v>1</v>
      </c>
      <c r="B53" s="4">
        <v>49</v>
      </c>
      <c r="C53" t="s" s="12">
        <v>50</v>
      </c>
      <c r="D53" s="17">
        <v>2232.8715</v>
      </c>
      <c r="E53" s="17">
        <v>30.2223</v>
      </c>
      <c r="F53" s="17">
        <v>0.9928</v>
      </c>
      <c r="G53" s="4">
        <v>51.91</v>
      </c>
      <c r="H53" s="17">
        <v>150.0889</v>
      </c>
      <c r="I53" s="18">
        <v>882.5069999999999</v>
      </c>
      <c r="J53" s="17">
        <v>3206.8776</v>
      </c>
      <c r="K53" s="9">
        <v>431.8413</v>
      </c>
      <c r="L53" s="17">
        <v>114.4326</v>
      </c>
      <c r="M53" s="17">
        <v>306.9138</v>
      </c>
      <c r="N53" s="17">
        <v>377.8954</v>
      </c>
      <c r="O53" s="17">
        <v>411.3561</v>
      </c>
      <c r="P53" s="17">
        <v>30.2249</v>
      </c>
      <c r="Q53" s="17">
        <v>33.8054</v>
      </c>
      <c r="R53" s="17">
        <v>27.4056</v>
      </c>
      <c r="S53" s="17">
        <v>43.8407</v>
      </c>
      <c r="T53" s="17">
        <v>10.2307</v>
      </c>
      <c r="U53" s="17">
        <v>200.0226</v>
      </c>
      <c r="V53" s="17">
        <v>46.2475</v>
      </c>
      <c r="W53" s="17">
        <v>150.1754</v>
      </c>
      <c r="X53" s="10">
        <v>108.5062</v>
      </c>
      <c r="Y53" s="17">
        <v>112.3449</v>
      </c>
      <c r="Z53" s="17">
        <v>466.1283</v>
      </c>
      <c r="AA53" s="17">
        <v>158.1063</v>
      </c>
      <c r="AB53" s="17">
        <v>23.2513</v>
      </c>
      <c r="AC53" s="17">
        <v>3476.6696</v>
      </c>
      <c r="AD53" s="17">
        <v>163.8226</v>
      </c>
      <c r="AE53" s="17">
        <v>1811.9407</v>
      </c>
      <c r="AF53" s="17">
        <v>61.5994</v>
      </c>
      <c r="AG53" s="17">
        <v>1744.5129</v>
      </c>
      <c r="AH53" s="17">
        <v>476.0911</v>
      </c>
      <c r="AI53" s="17">
        <v>1698.9348</v>
      </c>
      <c r="AJ53" s="17">
        <v>1947.4695</v>
      </c>
      <c r="AK53" s="17">
        <v>1237.6439</v>
      </c>
      <c r="AL53" s="17">
        <v>438.9984</v>
      </c>
      <c r="AM53" s="17">
        <v>645.0234</v>
      </c>
      <c r="AN53" s="17">
        <v>444.5841</v>
      </c>
      <c r="AO53" s="17">
        <v>192.7813</v>
      </c>
      <c r="AP53" s="17">
        <v>369.2134</v>
      </c>
      <c r="AQ53" s="18">
        <v>151.305</v>
      </c>
      <c r="AR53" s="17">
        <v>58.7034</v>
      </c>
      <c r="AS53" s="17">
        <v>2152.4563</v>
      </c>
      <c r="AT53" s="4">
        <v>177.67</v>
      </c>
      <c r="AU53" s="17">
        <v>49.4873</v>
      </c>
      <c r="AV53" s="17">
        <v>158.9741</v>
      </c>
      <c r="AW53" s="17">
        <v>57.3681</v>
      </c>
      <c r="AX53" s="17">
        <v>900.5219</v>
      </c>
      <c r="AY53" s="17">
        <v>0.0216</v>
      </c>
      <c r="AZ53" s="18">
        <v>8310.147000000001</v>
      </c>
      <c r="BA53" s="17">
        <v>8719.3827</v>
      </c>
      <c r="BB53" s="17">
        <v>1691.6768</v>
      </c>
      <c r="BC53" s="17">
        <v>835.0734</v>
      </c>
      <c r="BD53" s="17">
        <v>32140.7262</v>
      </c>
      <c r="BE53" s="17">
        <v>3778.5363</v>
      </c>
      <c r="BF53" s="17">
        <v>191.7701</v>
      </c>
      <c r="BG53" s="17">
        <v>847.7738000000001</v>
      </c>
      <c r="BH53" s="17">
        <v>277.6829</v>
      </c>
      <c r="BI53" s="17">
        <v>2033.9038</v>
      </c>
      <c r="BJ53" s="17">
        <v>209.7893</v>
      </c>
      <c r="BK53" s="17">
        <v>203.2478</v>
      </c>
      <c r="BL53" s="18">
        <v>736.266</v>
      </c>
      <c r="BM53" s="17">
        <v>561.8374</v>
      </c>
      <c r="BN53" s="17">
        <v>161.3103</v>
      </c>
      <c r="BO53" s="17">
        <v>1402.9668</v>
      </c>
      <c r="BP53" s="17">
        <v>172.5561</v>
      </c>
      <c r="BQ53" s="17">
        <v>30.4318</v>
      </c>
      <c r="BR53" s="18">
        <v>82.592</v>
      </c>
      <c r="BS53" s="17">
        <v>88.04559999999999</v>
      </c>
      <c r="BT53" s="17">
        <v>141.8685</v>
      </c>
      <c r="BU53" s="18">
        <v>327.132</v>
      </c>
      <c r="BV53" s="17">
        <v>38711.5601</v>
      </c>
      <c r="BW53" s="17">
        <v>90.1474</v>
      </c>
      <c r="BX53" s="17">
        <v>2106.2497</v>
      </c>
      <c r="BY53" s="17">
        <v>19.6565</v>
      </c>
      <c r="BZ53" s="17">
        <v>501.6934</v>
      </c>
      <c r="CA53" s="4">
        <v>0</v>
      </c>
      <c r="CB53" s="17">
        <v>3300.1219</v>
      </c>
      <c r="CC53" s="17">
        <v>44729.4289</v>
      </c>
      <c r="CD53" s="17">
        <v>137075.9999</v>
      </c>
    </row>
    <row r="54" ht="19" customHeight="1">
      <c r="A54" t="s" s="3">
        <v>1</v>
      </c>
      <c r="B54" s="4">
        <v>50</v>
      </c>
      <c r="C54" t="s" s="12">
        <v>51</v>
      </c>
      <c r="D54" s="17">
        <v>151.3753</v>
      </c>
      <c r="E54" s="17">
        <v>5.1425</v>
      </c>
      <c r="F54" s="17">
        <v>0.1219</v>
      </c>
      <c r="G54" s="17">
        <v>8.0791</v>
      </c>
      <c r="H54" s="17">
        <v>13.2027</v>
      </c>
      <c r="I54" s="17">
        <v>37.9539</v>
      </c>
      <c r="J54" s="17">
        <v>105.8254</v>
      </c>
      <c r="K54" s="9">
        <v>38.7107</v>
      </c>
      <c r="L54" s="17">
        <v>14.7373</v>
      </c>
      <c r="M54" s="17">
        <v>18.7653</v>
      </c>
      <c r="N54" s="17">
        <v>57.5686</v>
      </c>
      <c r="O54" s="17">
        <v>11.3939</v>
      </c>
      <c r="P54" s="17">
        <v>15.0704</v>
      </c>
      <c r="Q54" s="17">
        <v>19.3795</v>
      </c>
      <c r="R54" s="17">
        <v>7.0165</v>
      </c>
      <c r="S54" s="17">
        <v>7.6838</v>
      </c>
      <c r="T54" s="17">
        <v>4.0469</v>
      </c>
      <c r="U54" s="17">
        <v>23.6089</v>
      </c>
      <c r="V54" s="17">
        <v>14.0243</v>
      </c>
      <c r="W54" s="17">
        <v>33.0045</v>
      </c>
      <c r="X54" s="10">
        <v>1.7829</v>
      </c>
      <c r="Y54" s="17">
        <v>35.2481</v>
      </c>
      <c r="Z54" s="17">
        <v>29.8884</v>
      </c>
      <c r="AA54" s="17">
        <v>50.1605</v>
      </c>
      <c r="AB54" s="17">
        <v>11.0931</v>
      </c>
      <c r="AC54" s="17">
        <v>48.3253</v>
      </c>
      <c r="AD54" s="17">
        <v>1.5899</v>
      </c>
      <c r="AE54" s="17">
        <v>23.3711</v>
      </c>
      <c r="AF54" s="17">
        <v>17.3048</v>
      </c>
      <c r="AG54" s="17">
        <v>194.8694</v>
      </c>
      <c r="AH54" s="18">
        <v>72.985</v>
      </c>
      <c r="AI54" s="17">
        <v>437.5462</v>
      </c>
      <c r="AJ54" s="17">
        <v>270.9647</v>
      </c>
      <c r="AK54" s="4">
        <v>252.07</v>
      </c>
      <c r="AL54" s="17">
        <v>27.0893</v>
      </c>
      <c r="AM54" s="17">
        <v>152.0506</v>
      </c>
      <c r="AN54" s="17">
        <v>111.5305</v>
      </c>
      <c r="AO54" s="17">
        <v>17.4204</v>
      </c>
      <c r="AP54" s="17">
        <v>13.0305</v>
      </c>
      <c r="AQ54" s="17">
        <v>43.2229</v>
      </c>
      <c r="AR54" s="17">
        <v>113.8003</v>
      </c>
      <c r="AS54" s="17">
        <v>48.1766</v>
      </c>
      <c r="AT54" s="17">
        <v>7.7677</v>
      </c>
      <c r="AU54" s="17">
        <v>8.9312</v>
      </c>
      <c r="AV54" s="17">
        <v>5.2766</v>
      </c>
      <c r="AW54" s="17">
        <v>6.2893</v>
      </c>
      <c r="AX54" s="17">
        <v>62.4927</v>
      </c>
      <c r="AY54" s="17">
        <v>1.0172</v>
      </c>
      <c r="AZ54" s="17">
        <v>1182.7463</v>
      </c>
      <c r="BA54" s="17">
        <v>328.6033</v>
      </c>
      <c r="BB54" s="17">
        <v>140.6437</v>
      </c>
      <c r="BC54" s="17">
        <v>130.9178</v>
      </c>
      <c r="BD54" s="17">
        <v>2710.1887</v>
      </c>
      <c r="BE54" s="17">
        <v>448.2384</v>
      </c>
      <c r="BF54" s="17">
        <v>66.82640000000001</v>
      </c>
      <c r="BG54" s="17">
        <v>129.5821</v>
      </c>
      <c r="BH54" s="18">
        <v>70.384</v>
      </c>
      <c r="BI54" s="17">
        <v>346.5513</v>
      </c>
      <c r="BJ54" s="18">
        <v>3.301</v>
      </c>
      <c r="BK54" s="17">
        <v>27.1168</v>
      </c>
      <c r="BL54" s="17">
        <v>45.7048</v>
      </c>
      <c r="BM54" s="18">
        <v>21.939</v>
      </c>
      <c r="BN54" s="17">
        <v>18.4827</v>
      </c>
      <c r="BO54" s="17">
        <v>163.6684</v>
      </c>
      <c r="BP54" s="17">
        <v>55.5815</v>
      </c>
      <c r="BQ54" s="17">
        <v>10.6186</v>
      </c>
      <c r="BR54" s="17">
        <v>23.7578</v>
      </c>
      <c r="BS54" s="17">
        <v>22.8503</v>
      </c>
      <c r="BT54" s="17">
        <v>51.5839</v>
      </c>
      <c r="BU54" s="17">
        <v>72.9558</v>
      </c>
      <c r="BV54" s="17">
        <v>43072.7309</v>
      </c>
      <c r="BW54" s="17">
        <v>1.2041</v>
      </c>
      <c r="BX54" s="17">
        <v>380.6958</v>
      </c>
      <c r="BY54" s="17">
        <v>19.6802</v>
      </c>
      <c r="BZ54" s="17">
        <v>81.77070000000001</v>
      </c>
      <c r="CA54" s="4">
        <v>0</v>
      </c>
      <c r="CB54" s="17">
        <v>388.3462</v>
      </c>
      <c r="CC54" s="17">
        <v>43944.4278</v>
      </c>
      <c r="CD54" s="4">
        <v>52704</v>
      </c>
    </row>
    <row r="55" ht="19" customHeight="1">
      <c r="A55" t="s" s="3">
        <v>1</v>
      </c>
      <c r="B55" s="4">
        <v>51</v>
      </c>
      <c r="C55" t="s" s="12">
        <v>52</v>
      </c>
      <c r="D55" s="17">
        <v>2039.8917</v>
      </c>
      <c r="E55" s="17">
        <v>11.0191</v>
      </c>
      <c r="F55" s="19">
        <v>0.0007</v>
      </c>
      <c r="G55" s="17">
        <v>45.4551</v>
      </c>
      <c r="H55" s="17">
        <v>121.6742</v>
      </c>
      <c r="I55" s="17">
        <v>371.6434</v>
      </c>
      <c r="J55" s="17">
        <v>805.6188</v>
      </c>
      <c r="K55" s="9">
        <v>487.7243</v>
      </c>
      <c r="L55" s="17">
        <v>87.3015</v>
      </c>
      <c r="M55" s="17">
        <v>114.1332</v>
      </c>
      <c r="N55" s="17">
        <v>286.2639</v>
      </c>
      <c r="O55" s="17">
        <v>251.8948</v>
      </c>
      <c r="P55" s="18">
        <v>29.561</v>
      </c>
      <c r="Q55" s="17">
        <v>100.4465</v>
      </c>
      <c r="R55" s="17">
        <v>73.02370000000001</v>
      </c>
      <c r="S55" s="17">
        <v>72.8531</v>
      </c>
      <c r="T55" s="17">
        <v>121.0402</v>
      </c>
      <c r="U55" s="17">
        <v>223.5264</v>
      </c>
      <c r="V55" s="4">
        <v>110.58</v>
      </c>
      <c r="W55" s="17">
        <v>384.3426</v>
      </c>
      <c r="X55" s="10">
        <v>10.7338</v>
      </c>
      <c r="Y55" s="17">
        <v>192.2553</v>
      </c>
      <c r="Z55" s="17">
        <v>193.0496</v>
      </c>
      <c r="AA55" s="17">
        <v>167.6087</v>
      </c>
      <c r="AB55" s="17">
        <v>47.3288</v>
      </c>
      <c r="AC55" s="17">
        <v>3027.1847</v>
      </c>
      <c r="AD55" s="17">
        <v>206.2586</v>
      </c>
      <c r="AE55" s="17">
        <v>884.6094000000001</v>
      </c>
      <c r="AF55" s="17">
        <v>2429.1498</v>
      </c>
      <c r="AG55" s="17">
        <v>1300.9157</v>
      </c>
      <c r="AH55" s="17">
        <v>197.5614</v>
      </c>
      <c r="AI55" s="17">
        <v>2290.7962</v>
      </c>
      <c r="AJ55" s="17">
        <v>1610.9605</v>
      </c>
      <c r="AK55" s="17">
        <v>1300.9799</v>
      </c>
      <c r="AL55" s="18">
        <v>612.558</v>
      </c>
      <c r="AM55" s="17">
        <v>826.3572</v>
      </c>
      <c r="AN55" s="17">
        <v>808.0374</v>
      </c>
      <c r="AO55" s="17">
        <v>152.2294</v>
      </c>
      <c r="AP55" s="17">
        <v>403.1197</v>
      </c>
      <c r="AQ55" s="17">
        <v>59.5562</v>
      </c>
      <c r="AR55" s="17">
        <v>85.7409</v>
      </c>
      <c r="AS55" s="17">
        <v>1139.7136</v>
      </c>
      <c r="AT55" s="17">
        <v>2.1766</v>
      </c>
      <c r="AU55" s="17">
        <v>48.0728</v>
      </c>
      <c r="AV55" s="17">
        <v>2.2785</v>
      </c>
      <c r="AW55" s="18">
        <v>48.572</v>
      </c>
      <c r="AX55" s="17">
        <v>344.4934</v>
      </c>
      <c r="AY55" s="17">
        <v>1.0183</v>
      </c>
      <c r="AZ55" s="17">
        <v>585.9507</v>
      </c>
      <c r="BA55" s="17">
        <v>7021.1246</v>
      </c>
      <c r="BB55" s="17">
        <v>1261.2384</v>
      </c>
      <c r="BC55" s="4">
        <v>511.34</v>
      </c>
      <c r="BD55" s="18">
        <v>4354.624</v>
      </c>
      <c r="BE55" s="18">
        <v>2205.275</v>
      </c>
      <c r="BF55" s="17">
        <v>252.2317</v>
      </c>
      <c r="BG55" s="18">
        <v>970.338</v>
      </c>
      <c r="BH55" s="17">
        <v>179.2104</v>
      </c>
      <c r="BI55" s="17">
        <v>3194.9673</v>
      </c>
      <c r="BJ55" s="17">
        <v>1.7474</v>
      </c>
      <c r="BK55" s="17">
        <v>75.4494</v>
      </c>
      <c r="BL55" s="17">
        <v>762.6404</v>
      </c>
      <c r="BM55" s="17">
        <v>702.7105</v>
      </c>
      <c r="BN55" s="17">
        <v>178.6575</v>
      </c>
      <c r="BO55" s="17">
        <v>1836.1066</v>
      </c>
      <c r="BP55" s="17">
        <v>191.4672</v>
      </c>
      <c r="BQ55" s="17">
        <v>39.6766</v>
      </c>
      <c r="BR55" s="17">
        <v>120.4547</v>
      </c>
      <c r="BS55" s="17">
        <v>128.4483</v>
      </c>
      <c r="BT55" s="17">
        <v>344.0251</v>
      </c>
      <c r="BU55" s="18">
        <v>40.741</v>
      </c>
      <c r="BV55" s="17">
        <v>2758.8493</v>
      </c>
      <c r="BW55" s="17">
        <v>1.1203</v>
      </c>
      <c r="BX55" s="17">
        <v>326.7108</v>
      </c>
      <c r="BY55" s="17">
        <v>9.498900000000001</v>
      </c>
      <c r="BZ55" s="17">
        <v>74.28489999999999</v>
      </c>
      <c r="CA55" s="17">
        <v>0.0061</v>
      </c>
      <c r="CB55" s="17">
        <v>1027.4125</v>
      </c>
      <c r="CC55" s="17">
        <v>4197.8828</v>
      </c>
      <c r="CD55" s="17">
        <v>53729.9998</v>
      </c>
    </row>
    <row r="56" ht="19" customHeight="1">
      <c r="A56" t="s" s="3">
        <v>1</v>
      </c>
      <c r="B56" s="4">
        <v>52</v>
      </c>
      <c r="C56" t="s" s="12">
        <v>53</v>
      </c>
      <c r="D56" s="17">
        <v>251.9553</v>
      </c>
      <c r="E56" s="17">
        <v>41.8224</v>
      </c>
      <c r="F56" s="17">
        <v>1.6816</v>
      </c>
      <c r="G56" s="17">
        <v>59.5944</v>
      </c>
      <c r="H56" s="17">
        <v>151.2896</v>
      </c>
      <c r="I56" s="17">
        <v>388.1452</v>
      </c>
      <c r="J56" s="17">
        <v>1106.9289</v>
      </c>
      <c r="K56" s="9">
        <v>550.9516</v>
      </c>
      <c r="L56" s="17">
        <v>41.6115</v>
      </c>
      <c r="M56" s="17">
        <v>21.3024</v>
      </c>
      <c r="N56" s="17">
        <v>88.0227</v>
      </c>
      <c r="O56" s="17">
        <v>31.6551</v>
      </c>
      <c r="P56" s="17">
        <v>5.7506</v>
      </c>
      <c r="Q56" s="17">
        <v>39.1115</v>
      </c>
      <c r="R56" s="17">
        <v>56.8143</v>
      </c>
      <c r="S56" s="17">
        <v>46.1179</v>
      </c>
      <c r="T56" s="17">
        <v>195.7238</v>
      </c>
      <c r="U56" s="17">
        <v>41.3207</v>
      </c>
      <c r="V56" s="17">
        <v>50.3942</v>
      </c>
      <c r="W56" s="17">
        <v>145.8394</v>
      </c>
      <c r="X56" s="10">
        <v>9.979100000000001</v>
      </c>
      <c r="Y56" s="17">
        <v>126.3632</v>
      </c>
      <c r="Z56" s="17">
        <v>151.7304</v>
      </c>
      <c r="AA56" s="17">
        <v>68.11279999999999</v>
      </c>
      <c r="AB56" s="17">
        <v>16.2238</v>
      </c>
      <c r="AC56" s="17">
        <v>302.5747</v>
      </c>
      <c r="AD56" s="18">
        <v>65.96599999999999</v>
      </c>
      <c r="AE56" s="17">
        <v>11.8732</v>
      </c>
      <c r="AF56" s="17">
        <v>18.4451</v>
      </c>
      <c r="AG56" s="17">
        <v>769.9767000000001</v>
      </c>
      <c r="AH56" s="17">
        <v>1081.2269</v>
      </c>
      <c r="AI56" s="17">
        <v>2205.8227</v>
      </c>
      <c r="AJ56" s="17">
        <v>772.8253</v>
      </c>
      <c r="AK56" s="17">
        <v>543.4647</v>
      </c>
      <c r="AL56" s="17">
        <v>78.7449</v>
      </c>
      <c r="AM56" s="17">
        <v>238.7532</v>
      </c>
      <c r="AN56" s="17">
        <v>203.6573</v>
      </c>
      <c r="AO56" s="17">
        <v>84.4949</v>
      </c>
      <c r="AP56" s="18">
        <v>9.759</v>
      </c>
      <c r="AQ56" s="17">
        <v>40.3212</v>
      </c>
      <c r="AR56" s="17">
        <v>127.6873</v>
      </c>
      <c r="AS56" s="17">
        <v>400.9925</v>
      </c>
      <c r="AT56" s="17">
        <v>12.2918</v>
      </c>
      <c r="AU56" s="17">
        <v>55.5245</v>
      </c>
      <c r="AV56" s="17">
        <v>35.8014</v>
      </c>
      <c r="AW56" s="17">
        <v>131.1844</v>
      </c>
      <c r="AX56" s="17">
        <v>246.8714</v>
      </c>
      <c r="AY56" s="17">
        <v>5.0139</v>
      </c>
      <c r="AZ56" s="17">
        <v>238.8272</v>
      </c>
      <c r="BA56" s="17">
        <v>208.4457</v>
      </c>
      <c r="BB56" s="17">
        <v>208.3392</v>
      </c>
      <c r="BC56" s="18">
        <v>257.985</v>
      </c>
      <c r="BD56" s="17">
        <v>481.0666</v>
      </c>
      <c r="BE56" s="17">
        <v>869.2318</v>
      </c>
      <c r="BF56" s="17">
        <v>661.9331</v>
      </c>
      <c r="BG56" s="17">
        <v>284.7712</v>
      </c>
      <c r="BH56" s="17">
        <v>314.6251</v>
      </c>
      <c r="BI56" s="18">
        <v>452.632</v>
      </c>
      <c r="BJ56" s="17">
        <v>44.9383</v>
      </c>
      <c r="BK56" s="17">
        <v>152.2211</v>
      </c>
      <c r="BL56" s="17">
        <v>75.9554</v>
      </c>
      <c r="BM56" s="17">
        <v>112.5051</v>
      </c>
      <c r="BN56" s="17">
        <v>18.3006</v>
      </c>
      <c r="BO56" s="17">
        <v>743.3709</v>
      </c>
      <c r="BP56" s="17">
        <v>270.5038</v>
      </c>
      <c r="BQ56" s="18">
        <v>47.191</v>
      </c>
      <c r="BR56" s="17">
        <v>186.3614</v>
      </c>
      <c r="BS56" s="17">
        <v>149.7249</v>
      </c>
      <c r="BT56" s="17">
        <v>1094.0487</v>
      </c>
      <c r="BU56" s="17">
        <v>338.3473</v>
      </c>
      <c r="BV56" s="17">
        <v>1151.1493</v>
      </c>
      <c r="BW56" s="4">
        <v>0</v>
      </c>
      <c r="BX56" s="17">
        <v>84.67319999999999</v>
      </c>
      <c r="BY56" s="17">
        <v>1.9543</v>
      </c>
      <c r="BZ56" s="18">
        <v>20.464</v>
      </c>
      <c r="CA56" s="17">
        <v>0.8381</v>
      </c>
      <c r="CB56" s="17">
        <v>1199.5155</v>
      </c>
      <c r="CC56" s="17">
        <v>2458.5945</v>
      </c>
      <c r="CD56" s="17">
        <v>20928.9999</v>
      </c>
    </row>
    <row r="57" ht="19" customHeight="1">
      <c r="A57" t="s" s="3">
        <v>1</v>
      </c>
      <c r="B57" s="4">
        <v>53</v>
      </c>
      <c r="C57" t="s" s="12">
        <v>54</v>
      </c>
      <c r="D57" s="17">
        <v>855.2805</v>
      </c>
      <c r="E57" s="17">
        <v>0.0037</v>
      </c>
      <c r="F57" s="17">
        <v>0.0026</v>
      </c>
      <c r="G57" s="17">
        <v>1.5288</v>
      </c>
      <c r="H57" s="17">
        <v>74.6785</v>
      </c>
      <c r="I57" s="17">
        <v>263.0324</v>
      </c>
      <c r="J57" s="17">
        <v>275.7127</v>
      </c>
      <c r="K57" s="9">
        <v>1030.1257</v>
      </c>
      <c r="L57" s="17">
        <v>32.8442</v>
      </c>
      <c r="M57" s="17">
        <v>21.0337</v>
      </c>
      <c r="N57" s="17">
        <v>281.3851</v>
      </c>
      <c r="O57" s="17">
        <v>63.6307</v>
      </c>
      <c r="P57" s="17">
        <v>9.514900000000001</v>
      </c>
      <c r="Q57" s="17">
        <v>82.6195</v>
      </c>
      <c r="R57" s="17">
        <v>156.4993</v>
      </c>
      <c r="S57" s="17">
        <v>78.2244</v>
      </c>
      <c r="T57" s="17">
        <v>192.4772</v>
      </c>
      <c r="U57" s="18">
        <v>99.688</v>
      </c>
      <c r="V57" s="17">
        <v>76.8997</v>
      </c>
      <c r="W57" s="17">
        <v>251.2939</v>
      </c>
      <c r="X57" s="10">
        <v>11.7289</v>
      </c>
      <c r="Y57" s="17">
        <v>467.5007</v>
      </c>
      <c r="Z57" s="17">
        <v>424.0061</v>
      </c>
      <c r="AA57" s="4">
        <v>148.27</v>
      </c>
      <c r="AB57" s="17">
        <v>6.1186</v>
      </c>
      <c r="AC57" s="4">
        <v>53.45</v>
      </c>
      <c r="AD57" s="17">
        <v>1.4504</v>
      </c>
      <c r="AE57" s="17">
        <v>18.5415</v>
      </c>
      <c r="AF57" s="4">
        <v>309.65</v>
      </c>
      <c r="AG57" s="17">
        <v>923.4786</v>
      </c>
      <c r="AH57" s="17">
        <v>591.9826</v>
      </c>
      <c r="AI57" s="17">
        <v>3989.0117</v>
      </c>
      <c r="AJ57" s="17">
        <v>9382.8279</v>
      </c>
      <c r="AK57" s="17">
        <v>7428.2821</v>
      </c>
      <c r="AL57" s="17">
        <v>195.9799</v>
      </c>
      <c r="AM57" s="17">
        <v>4991.6781</v>
      </c>
      <c r="AN57" s="17">
        <v>946.9530999999999</v>
      </c>
      <c r="AO57" s="17">
        <v>573.3425</v>
      </c>
      <c r="AP57" s="17">
        <v>61.6253</v>
      </c>
      <c r="AQ57" s="17">
        <v>419.0722</v>
      </c>
      <c r="AR57" s="17">
        <v>908.5502</v>
      </c>
      <c r="AS57" s="17">
        <v>1572.9474</v>
      </c>
      <c r="AT57" s="17">
        <v>121.9214</v>
      </c>
      <c r="AU57" s="17">
        <v>149.3719</v>
      </c>
      <c r="AV57" s="17">
        <v>169.3478</v>
      </c>
      <c r="AW57" s="17">
        <v>179.9747</v>
      </c>
      <c r="AX57" s="17">
        <v>3277.6173</v>
      </c>
      <c r="AY57" s="18">
        <v>11.496</v>
      </c>
      <c r="AZ57" s="17">
        <v>416.1447</v>
      </c>
      <c r="BA57" s="18">
        <v>1214.034</v>
      </c>
      <c r="BB57" s="17">
        <v>1333.0005</v>
      </c>
      <c r="BC57" s="17">
        <v>4274.6299</v>
      </c>
      <c r="BD57" s="17">
        <v>6776.5037</v>
      </c>
      <c r="BE57" s="17">
        <v>6623.6648</v>
      </c>
      <c r="BF57" s="17">
        <v>2115.8518</v>
      </c>
      <c r="BG57" s="17">
        <v>3201.9238</v>
      </c>
      <c r="BH57" s="17">
        <v>1541.1164</v>
      </c>
      <c r="BI57" s="17">
        <v>1063.4191</v>
      </c>
      <c r="BJ57" s="17">
        <v>49.2592</v>
      </c>
      <c r="BK57" s="17">
        <v>567.2949</v>
      </c>
      <c r="BL57" s="17">
        <v>1062.1691</v>
      </c>
      <c r="BM57" s="17">
        <v>1419.3649</v>
      </c>
      <c r="BN57" s="17">
        <v>552.9552</v>
      </c>
      <c r="BO57" s="17">
        <v>1148.4741</v>
      </c>
      <c r="BP57" s="17">
        <v>647.7461</v>
      </c>
      <c r="BQ57" s="17">
        <v>220.1259</v>
      </c>
      <c r="BR57" s="17">
        <v>530.5243</v>
      </c>
      <c r="BS57" s="17">
        <v>298.6527</v>
      </c>
      <c r="BT57" s="17">
        <v>220.8352</v>
      </c>
      <c r="BU57" s="18">
        <v>324.495</v>
      </c>
      <c r="BV57" s="18">
        <v>193854.454</v>
      </c>
      <c r="BW57" s="17">
        <v>366.6323</v>
      </c>
      <c r="BX57" s="17">
        <v>7207.6021</v>
      </c>
      <c r="BY57" s="18">
        <v>3.014</v>
      </c>
      <c r="BZ57" s="17">
        <v>18.3493</v>
      </c>
      <c r="CA57" s="17">
        <v>0.0212</v>
      </c>
      <c r="CB57" s="17">
        <v>2887.4382</v>
      </c>
      <c r="CC57" s="18">
        <v>204337.511</v>
      </c>
      <c r="CD57" s="17">
        <v>281235.9997</v>
      </c>
    </row>
    <row r="58" ht="19" customHeight="1">
      <c r="A58" t="s" s="3">
        <v>1</v>
      </c>
      <c r="B58" s="4">
        <v>54</v>
      </c>
      <c r="C58" t="s" s="12">
        <v>55</v>
      </c>
      <c r="D58" s="18">
        <v>2415.662</v>
      </c>
      <c r="E58" s="17">
        <v>56.2373</v>
      </c>
      <c r="F58" s="17">
        <v>0.6249</v>
      </c>
      <c r="G58" s="17">
        <v>26.5096</v>
      </c>
      <c r="H58" s="18">
        <v>285.359</v>
      </c>
      <c r="I58" s="17">
        <v>1364.8355</v>
      </c>
      <c r="J58" s="17">
        <v>426.5552</v>
      </c>
      <c r="K58" s="9">
        <v>1815.6762</v>
      </c>
      <c r="L58" s="17">
        <v>100.5849</v>
      </c>
      <c r="M58" s="17">
        <v>3183.1585</v>
      </c>
      <c r="N58" s="17">
        <v>1308.8425</v>
      </c>
      <c r="O58" s="17">
        <v>602.7345</v>
      </c>
      <c r="P58" s="17">
        <v>62.6964</v>
      </c>
      <c r="Q58" s="17">
        <v>311.7983</v>
      </c>
      <c r="R58" s="18">
        <v>726.079</v>
      </c>
      <c r="S58" s="17">
        <v>604.7279</v>
      </c>
      <c r="T58" s="17">
        <v>400.4634</v>
      </c>
      <c r="U58" s="17">
        <v>1298.5256</v>
      </c>
      <c r="V58" s="17">
        <v>556.4017</v>
      </c>
      <c r="W58" s="17">
        <v>1112.7593</v>
      </c>
      <c r="X58" s="10">
        <v>16.668</v>
      </c>
      <c r="Y58" s="17">
        <v>1117.2168</v>
      </c>
      <c r="Z58" s="17">
        <v>2425.5276</v>
      </c>
      <c r="AA58" s="18">
        <v>1788.249</v>
      </c>
      <c r="AB58" s="17">
        <v>151.1757</v>
      </c>
      <c r="AC58" s="17">
        <v>844.2979</v>
      </c>
      <c r="AD58" s="17">
        <v>213.1793</v>
      </c>
      <c r="AE58" s="17">
        <v>656.2665</v>
      </c>
      <c r="AF58" s="17">
        <v>2966.6777</v>
      </c>
      <c r="AG58" s="17">
        <v>5659.7249</v>
      </c>
      <c r="AH58" s="17">
        <v>6117.8027</v>
      </c>
      <c r="AI58" s="17">
        <v>5502.5472</v>
      </c>
      <c r="AJ58" s="17">
        <v>6791.2447</v>
      </c>
      <c r="AK58" s="17">
        <v>7115.8571</v>
      </c>
      <c r="AL58" s="17">
        <v>221.4606</v>
      </c>
      <c r="AM58" s="17">
        <v>734.5881000000001</v>
      </c>
      <c r="AN58" s="17">
        <v>3490.5801</v>
      </c>
      <c r="AO58" s="17">
        <v>74.92319999999999</v>
      </c>
      <c r="AP58" s="17">
        <v>363.0663</v>
      </c>
      <c r="AQ58" s="17">
        <v>866.2501</v>
      </c>
      <c r="AR58" s="17">
        <v>355.8766</v>
      </c>
      <c r="AS58" s="17">
        <v>2232.7737</v>
      </c>
      <c r="AT58" s="18">
        <v>607.9349999999999</v>
      </c>
      <c r="AU58" s="17">
        <v>318.0967</v>
      </c>
      <c r="AV58" s="17">
        <v>469.8236</v>
      </c>
      <c r="AW58" s="17">
        <v>431.4836</v>
      </c>
      <c r="AX58" s="17">
        <v>4166.2758</v>
      </c>
      <c r="AY58" s="18">
        <v>21.477</v>
      </c>
      <c r="AZ58" s="17">
        <v>578.2232</v>
      </c>
      <c r="BA58" s="17">
        <v>1150.0495</v>
      </c>
      <c r="BB58" s="17">
        <v>8709.026900000001</v>
      </c>
      <c r="BC58" s="17">
        <v>1105.1415</v>
      </c>
      <c r="BD58" s="17">
        <v>6577.3638</v>
      </c>
      <c r="BE58" s="17">
        <v>29246.6996</v>
      </c>
      <c r="BF58" s="17">
        <v>5003.3096</v>
      </c>
      <c r="BG58" s="17">
        <v>5563.0765</v>
      </c>
      <c r="BH58" s="17">
        <v>1060.5744</v>
      </c>
      <c r="BI58" s="17">
        <v>3930.0639</v>
      </c>
      <c r="BJ58" s="17">
        <v>679.1772</v>
      </c>
      <c r="BK58" s="17">
        <v>514.0545</v>
      </c>
      <c r="BL58" s="18">
        <v>969.731</v>
      </c>
      <c r="BM58" s="17">
        <v>1090.3092</v>
      </c>
      <c r="BN58" s="17">
        <v>181.6508</v>
      </c>
      <c r="BO58" s="17">
        <v>3442.7897</v>
      </c>
      <c r="BP58" s="17">
        <v>1044.9659</v>
      </c>
      <c r="BQ58" s="17">
        <v>385.3285</v>
      </c>
      <c r="BR58" s="17">
        <v>1421.0625</v>
      </c>
      <c r="BS58" s="17">
        <v>1348.0102</v>
      </c>
      <c r="BT58" s="17">
        <v>1801.3237</v>
      </c>
      <c r="BU58" s="17">
        <v>682.7673</v>
      </c>
      <c r="BV58" s="17">
        <v>6163.7221</v>
      </c>
      <c r="BW58" s="17">
        <v>4345.2515</v>
      </c>
      <c r="BX58" s="18">
        <v>9091.752</v>
      </c>
      <c r="BY58" s="17">
        <v>40.6669</v>
      </c>
      <c r="BZ58" s="17">
        <v>564.8402</v>
      </c>
      <c r="CA58" s="17">
        <v>0.2088</v>
      </c>
      <c r="CB58" s="18">
        <v>7220.049</v>
      </c>
      <c r="CC58" s="17">
        <v>27426.4905</v>
      </c>
      <c r="CD58" s="17">
        <v>177282.9994</v>
      </c>
    </row>
    <row r="59" ht="19" customHeight="1">
      <c r="A59" t="s" s="3">
        <v>1</v>
      </c>
      <c r="B59" s="4">
        <v>55</v>
      </c>
      <c r="C59" t="s" s="12">
        <v>56</v>
      </c>
      <c r="D59" s="17">
        <v>20.8167</v>
      </c>
      <c r="E59" s="17">
        <v>4.9608</v>
      </c>
      <c r="F59" s="17">
        <v>0.0484</v>
      </c>
      <c r="G59" s="17">
        <v>0.4991</v>
      </c>
      <c r="H59" s="17">
        <v>5.1633</v>
      </c>
      <c r="I59" s="17">
        <v>56.2029</v>
      </c>
      <c r="J59" s="17">
        <v>40.1467</v>
      </c>
      <c r="K59" s="9">
        <v>50.7748</v>
      </c>
      <c r="L59" s="17">
        <v>3.8088</v>
      </c>
      <c r="M59" s="17">
        <v>9.1068</v>
      </c>
      <c r="N59" s="17">
        <v>68.33759999999999</v>
      </c>
      <c r="O59" s="17">
        <v>38.9872</v>
      </c>
      <c r="P59" s="17">
        <v>11.1858</v>
      </c>
      <c r="Q59" s="17">
        <v>20.5153</v>
      </c>
      <c r="R59" s="17">
        <v>36.5292</v>
      </c>
      <c r="S59" s="17">
        <v>30.0677</v>
      </c>
      <c r="T59" s="17">
        <v>25.4981</v>
      </c>
      <c r="U59" s="17">
        <v>106.6573</v>
      </c>
      <c r="V59" s="17">
        <v>53.2649</v>
      </c>
      <c r="W59" s="17">
        <v>154.8572</v>
      </c>
      <c r="X59" s="10">
        <v>3.0822</v>
      </c>
      <c r="Y59" s="17">
        <v>61.9305</v>
      </c>
      <c r="Z59" s="17">
        <v>176.1436</v>
      </c>
      <c r="AA59" s="17">
        <v>134.7477</v>
      </c>
      <c r="AB59" s="17">
        <v>14.4509</v>
      </c>
      <c r="AC59" s="17">
        <v>88.7928</v>
      </c>
      <c r="AD59" s="17">
        <v>11.4631</v>
      </c>
      <c r="AE59" s="17">
        <v>9.6747</v>
      </c>
      <c r="AF59" s="17">
        <v>39.4302</v>
      </c>
      <c r="AG59" s="18">
        <v>124.887</v>
      </c>
      <c r="AH59" s="17">
        <v>42.4953</v>
      </c>
      <c r="AI59" s="17">
        <v>193.4713</v>
      </c>
      <c r="AJ59" s="17">
        <v>1002.5074</v>
      </c>
      <c r="AK59" s="17">
        <v>433.3033</v>
      </c>
      <c r="AL59" s="17">
        <v>35.1395</v>
      </c>
      <c r="AM59" s="17">
        <v>49.3966</v>
      </c>
      <c r="AN59" s="17">
        <v>146.9581</v>
      </c>
      <c r="AO59" s="17">
        <v>23.0409</v>
      </c>
      <c r="AP59" s="18">
        <v>24.714</v>
      </c>
      <c r="AQ59" s="17">
        <v>36.8685</v>
      </c>
      <c r="AR59" s="17">
        <v>82.8117</v>
      </c>
      <c r="AS59" s="17">
        <v>143.3895</v>
      </c>
      <c r="AT59" s="17">
        <v>188.0058</v>
      </c>
      <c r="AU59" s="17">
        <v>11.1497</v>
      </c>
      <c r="AV59" s="17">
        <v>0.0741</v>
      </c>
      <c r="AW59" s="17">
        <v>240.0522</v>
      </c>
      <c r="AX59" s="17">
        <v>2097.9013</v>
      </c>
      <c r="AY59" s="17">
        <v>6.7277</v>
      </c>
      <c r="AZ59" s="17">
        <v>5465.0458</v>
      </c>
      <c r="BA59" s="17">
        <v>6601.0359</v>
      </c>
      <c r="BB59" s="17">
        <v>1668.6261</v>
      </c>
      <c r="BC59" s="17">
        <v>118.4424</v>
      </c>
      <c r="BD59" s="17">
        <v>181.8335</v>
      </c>
      <c r="BE59" s="17">
        <v>2181.1797</v>
      </c>
      <c r="BF59" s="17">
        <v>3255.8382</v>
      </c>
      <c r="BG59" s="17">
        <v>1198.2136</v>
      </c>
      <c r="BH59" s="17">
        <v>80.73950000000001</v>
      </c>
      <c r="BI59" s="17">
        <v>1829.5736</v>
      </c>
      <c r="BJ59" s="17">
        <v>393.8844</v>
      </c>
      <c r="BK59" s="17">
        <v>908.1727</v>
      </c>
      <c r="BL59" s="17">
        <v>527.9717000000001</v>
      </c>
      <c r="BM59" s="17">
        <v>556.5816</v>
      </c>
      <c r="BN59" s="18">
        <v>119.618</v>
      </c>
      <c r="BO59" s="17">
        <v>275.1971</v>
      </c>
      <c r="BP59" s="18">
        <v>197.984</v>
      </c>
      <c r="BQ59" s="17">
        <v>112.1885</v>
      </c>
      <c r="BR59" s="17">
        <v>37.6209</v>
      </c>
      <c r="BS59" s="17">
        <v>53.0161</v>
      </c>
      <c r="BT59" s="17">
        <v>51.7569</v>
      </c>
      <c r="BU59" s="17">
        <v>268.9897</v>
      </c>
      <c r="BV59" s="17">
        <v>4.5345</v>
      </c>
      <c r="BW59" s="4">
        <v>23</v>
      </c>
      <c r="BX59" s="17">
        <v>13672.6503</v>
      </c>
      <c r="BY59" s="17">
        <v>995.6847</v>
      </c>
      <c r="BZ59" s="17">
        <v>2780.0925</v>
      </c>
      <c r="CA59" s="17">
        <v>0.06660000000000001</v>
      </c>
      <c r="CB59" s="17">
        <v>1889.7894</v>
      </c>
      <c r="CC59" s="17">
        <v>19365.8179</v>
      </c>
      <c r="CD59" s="17">
        <v>51620.9999</v>
      </c>
    </row>
    <row r="60" ht="19" customHeight="1">
      <c r="A60" t="s" s="3">
        <v>1</v>
      </c>
      <c r="B60" s="4">
        <v>56</v>
      </c>
      <c r="C60" t="s" s="12">
        <v>57</v>
      </c>
      <c r="D60" s="17">
        <v>958.5504</v>
      </c>
      <c r="E60" s="17">
        <v>36.6636</v>
      </c>
      <c r="F60" s="17">
        <v>0.2877</v>
      </c>
      <c r="G60" s="18">
        <v>13.668</v>
      </c>
      <c r="H60" s="17">
        <v>100.4962</v>
      </c>
      <c r="I60" s="17">
        <v>467.7125</v>
      </c>
      <c r="J60" s="17">
        <v>379.3551</v>
      </c>
      <c r="K60" s="9">
        <v>275.4009</v>
      </c>
      <c r="L60" s="17">
        <v>68.0718</v>
      </c>
      <c r="M60" s="17">
        <v>159.4241</v>
      </c>
      <c r="N60" s="17">
        <v>995.2935</v>
      </c>
      <c r="O60" s="17">
        <v>360.5159</v>
      </c>
      <c r="P60" s="17">
        <v>83.0193</v>
      </c>
      <c r="Q60" s="17">
        <v>299.1677</v>
      </c>
      <c r="R60" s="17">
        <v>130.3763</v>
      </c>
      <c r="S60" s="17">
        <v>133.2962</v>
      </c>
      <c r="T60" s="17">
        <v>87.4939</v>
      </c>
      <c r="U60" s="18">
        <v>345.317</v>
      </c>
      <c r="V60" s="17">
        <v>324.7577</v>
      </c>
      <c r="W60" s="17">
        <v>617.6681</v>
      </c>
      <c r="X60" s="10">
        <v>61.2548</v>
      </c>
      <c r="Y60" s="17">
        <v>370.0622</v>
      </c>
      <c r="Z60" s="17">
        <v>493.9643</v>
      </c>
      <c r="AA60" s="17">
        <v>353.9608</v>
      </c>
      <c r="AB60" s="17">
        <v>64.4577</v>
      </c>
      <c r="AC60" s="17">
        <v>608.2368</v>
      </c>
      <c r="AD60" s="17">
        <v>15.7532</v>
      </c>
      <c r="AE60" s="17">
        <v>351.6627</v>
      </c>
      <c r="AF60" s="17">
        <v>257.6184</v>
      </c>
      <c r="AG60" s="17">
        <v>878.5005</v>
      </c>
      <c r="AH60" s="17">
        <v>1034.5947</v>
      </c>
      <c r="AI60" s="17">
        <v>1854.2788</v>
      </c>
      <c r="AJ60" s="17">
        <v>2011.5021</v>
      </c>
      <c r="AK60" s="4">
        <v>1794.32</v>
      </c>
      <c r="AL60" s="17">
        <v>719.6865</v>
      </c>
      <c r="AM60" s="17">
        <v>3290.1208</v>
      </c>
      <c r="AN60" s="17">
        <v>700.6028</v>
      </c>
      <c r="AO60" s="17">
        <v>264.2567</v>
      </c>
      <c r="AP60" s="17">
        <v>148.6817</v>
      </c>
      <c r="AQ60" s="17">
        <v>2304.9963</v>
      </c>
      <c r="AR60" s="17">
        <v>314.2182</v>
      </c>
      <c r="AS60" s="17">
        <v>3054.6449</v>
      </c>
      <c r="AT60" s="17">
        <v>265.4242</v>
      </c>
      <c r="AU60" s="17">
        <v>183.7115</v>
      </c>
      <c r="AV60" s="17">
        <v>79.87479999999999</v>
      </c>
      <c r="AW60" s="17">
        <v>98.9359</v>
      </c>
      <c r="AX60" s="18">
        <v>279.509</v>
      </c>
      <c r="AY60" s="17">
        <v>250.6601</v>
      </c>
      <c r="AZ60" s="17">
        <v>2321.6923</v>
      </c>
      <c r="BA60" s="17">
        <v>3810.8567</v>
      </c>
      <c r="BB60" s="17">
        <v>1158.9433</v>
      </c>
      <c r="BC60" s="17">
        <v>766.4124</v>
      </c>
      <c r="BD60" s="17">
        <v>969.8062</v>
      </c>
      <c r="BE60" s="17">
        <v>7504.3587</v>
      </c>
      <c r="BF60" s="17">
        <v>1828.2659</v>
      </c>
      <c r="BG60" s="17">
        <v>3087.7554</v>
      </c>
      <c r="BH60" s="18">
        <v>1204.128</v>
      </c>
      <c r="BI60" s="17">
        <v>1215.2659</v>
      </c>
      <c r="BJ60" s="17">
        <v>9.7974</v>
      </c>
      <c r="BK60" s="17">
        <v>1527.9814</v>
      </c>
      <c r="BL60" s="17">
        <v>1785.4658</v>
      </c>
      <c r="BM60" s="17">
        <v>1994.3248</v>
      </c>
      <c r="BN60" s="17">
        <v>351.6093</v>
      </c>
      <c r="BO60" s="17">
        <v>3624.3172</v>
      </c>
      <c r="BP60" s="17">
        <v>1340.0873</v>
      </c>
      <c r="BQ60" s="17">
        <v>506.2415</v>
      </c>
      <c r="BR60" s="17">
        <v>1041.3167</v>
      </c>
      <c r="BS60" s="17">
        <v>503.3599</v>
      </c>
      <c r="BT60" s="17">
        <v>509.7938</v>
      </c>
      <c r="BU60" s="17">
        <v>783.8878999999999</v>
      </c>
      <c r="BV60" s="17">
        <v>2519.4791</v>
      </c>
      <c r="BW60" s="17">
        <v>4239.0667</v>
      </c>
      <c r="BX60" s="17">
        <v>225.8353</v>
      </c>
      <c r="BY60" s="17">
        <v>5.6111</v>
      </c>
      <c r="BZ60" s="17">
        <v>51.8684</v>
      </c>
      <c r="CA60" s="4">
        <v>0</v>
      </c>
      <c r="CB60" s="17">
        <v>2428.3162</v>
      </c>
      <c r="CC60" s="17">
        <v>9470.176799999999</v>
      </c>
      <c r="CD60" s="17">
        <v>75315.999800000005</v>
      </c>
    </row>
    <row r="61" ht="19" customHeight="1">
      <c r="A61" t="s" s="3">
        <v>1</v>
      </c>
      <c r="B61" s="4">
        <v>57</v>
      </c>
      <c r="C61" t="s" s="12">
        <v>58</v>
      </c>
      <c r="D61" s="18">
        <v>75.846</v>
      </c>
      <c r="E61" s="18">
        <v>18.608</v>
      </c>
      <c r="F61" s="17">
        <v>0.0078</v>
      </c>
      <c r="G61" s="17">
        <v>10.9568</v>
      </c>
      <c r="H61" s="17">
        <v>47.1443</v>
      </c>
      <c r="I61" s="17">
        <v>5.3759</v>
      </c>
      <c r="J61" s="18">
        <v>27.525</v>
      </c>
      <c r="K61" s="9">
        <v>31.2988</v>
      </c>
      <c r="L61" s="17">
        <v>0.7997</v>
      </c>
      <c r="M61" s="18">
        <v>3.196</v>
      </c>
      <c r="N61" s="17">
        <v>300.3314</v>
      </c>
      <c r="O61" s="17">
        <v>170.8235</v>
      </c>
      <c r="P61" s="17">
        <v>17.1468</v>
      </c>
      <c r="Q61" s="18">
        <v>40.952</v>
      </c>
      <c r="R61" s="17">
        <v>76.7465</v>
      </c>
      <c r="S61" s="17">
        <v>35.8981</v>
      </c>
      <c r="T61" s="17">
        <v>12.7743</v>
      </c>
      <c r="U61" s="17">
        <v>89.3728</v>
      </c>
      <c r="V61" s="17">
        <v>36.1631</v>
      </c>
      <c r="W61" s="17">
        <v>201.2558</v>
      </c>
      <c r="X61" s="10">
        <v>0.4671</v>
      </c>
      <c r="Y61" s="18">
        <v>32.004</v>
      </c>
      <c r="Z61" s="17">
        <v>37.8116</v>
      </c>
      <c r="AA61" s="17">
        <v>26.3829</v>
      </c>
      <c r="AB61" s="4">
        <v>12.41</v>
      </c>
      <c r="AC61" s="17">
        <v>7.2778</v>
      </c>
      <c r="AD61" s="17">
        <v>6.4028</v>
      </c>
      <c r="AE61" s="17">
        <v>8.9709</v>
      </c>
      <c r="AF61" s="18">
        <v>67.69799999999999</v>
      </c>
      <c r="AG61" s="17">
        <v>487.9828</v>
      </c>
      <c r="AH61" s="17">
        <v>232.3604</v>
      </c>
      <c r="AI61" s="17">
        <v>1041.3873</v>
      </c>
      <c r="AJ61" s="17">
        <v>989.3751</v>
      </c>
      <c r="AK61" s="18">
        <v>415.105</v>
      </c>
      <c r="AL61" s="18">
        <v>578.014</v>
      </c>
      <c r="AM61" s="17">
        <v>408.0629</v>
      </c>
      <c r="AN61" s="17">
        <v>70.1358</v>
      </c>
      <c r="AO61" s="17">
        <v>60.3237</v>
      </c>
      <c r="AP61" s="17">
        <v>32.0286</v>
      </c>
      <c r="AQ61" s="17">
        <v>82.3424</v>
      </c>
      <c r="AR61" s="17">
        <v>156.6543</v>
      </c>
      <c r="AS61" s="18">
        <v>593.759</v>
      </c>
      <c r="AT61" s="17">
        <v>4.5614</v>
      </c>
      <c r="AU61" s="17">
        <v>11.7184</v>
      </c>
      <c r="AV61" s="17">
        <v>1.1607</v>
      </c>
      <c r="AW61" s="17">
        <v>1.7343</v>
      </c>
      <c r="AX61" s="17">
        <v>158.2552</v>
      </c>
      <c r="AY61" s="17">
        <v>2.4868</v>
      </c>
      <c r="AZ61" s="17">
        <v>7.1994</v>
      </c>
      <c r="BA61" s="17">
        <v>7.8671</v>
      </c>
      <c r="BB61" s="17">
        <v>28.8676</v>
      </c>
      <c r="BC61" s="17">
        <v>256.2988</v>
      </c>
      <c r="BD61" s="17">
        <v>3447.3104</v>
      </c>
      <c r="BE61" s="17">
        <v>1043.7469</v>
      </c>
      <c r="BF61" s="18">
        <v>7.906</v>
      </c>
      <c r="BG61" s="17">
        <v>67.8558</v>
      </c>
      <c r="BH61" s="17">
        <v>618.2208000000001</v>
      </c>
      <c r="BI61" s="17">
        <v>394.0714</v>
      </c>
      <c r="BJ61" s="17">
        <v>45.2962</v>
      </c>
      <c r="BK61" s="17">
        <v>466.1834</v>
      </c>
      <c r="BL61" s="17">
        <v>460.3508</v>
      </c>
      <c r="BM61" s="17">
        <v>446.0382</v>
      </c>
      <c r="BN61" s="18">
        <v>74.41500000000001</v>
      </c>
      <c r="BO61" s="17">
        <v>1099.3732</v>
      </c>
      <c r="BP61" s="18">
        <v>706.122</v>
      </c>
      <c r="BQ61" s="17">
        <v>39.7475</v>
      </c>
      <c r="BR61" s="17">
        <v>295.1939</v>
      </c>
      <c r="BS61" s="18">
        <v>183.238</v>
      </c>
      <c r="BT61" s="17">
        <v>32.7368</v>
      </c>
      <c r="BU61" s="17">
        <v>488.9921</v>
      </c>
      <c r="BV61" s="18">
        <v>1394.182</v>
      </c>
      <c r="BW61" s="17">
        <v>0.1071</v>
      </c>
      <c r="BX61" s="17">
        <v>48.0272</v>
      </c>
      <c r="BY61" s="17">
        <v>0.7598</v>
      </c>
      <c r="BZ61" s="17">
        <v>11.2686</v>
      </c>
      <c r="CA61" s="4">
        <v>0</v>
      </c>
      <c r="CB61" s="17">
        <v>32.3429</v>
      </c>
      <c r="CC61" s="17">
        <v>1486.6876</v>
      </c>
      <c r="CD61" s="17">
        <v>18434.9999</v>
      </c>
    </row>
    <row r="62" ht="19" customHeight="1">
      <c r="A62" t="s" s="3">
        <v>1</v>
      </c>
      <c r="B62" s="4">
        <v>58</v>
      </c>
      <c r="C62" t="s" s="12">
        <v>59</v>
      </c>
      <c r="D62" s="17">
        <v>91.4828</v>
      </c>
      <c r="E62" s="17">
        <v>4.8677</v>
      </c>
      <c r="F62" s="17">
        <v>0.0781</v>
      </c>
      <c r="G62" s="17">
        <v>10.6662</v>
      </c>
      <c r="H62" s="17">
        <v>20.6657</v>
      </c>
      <c r="I62" s="17">
        <v>319.3759</v>
      </c>
      <c r="J62" s="17">
        <v>234.2244</v>
      </c>
      <c r="K62" s="9">
        <v>480.4577</v>
      </c>
      <c r="L62" s="18">
        <v>36.351</v>
      </c>
      <c r="M62" s="17">
        <v>15.2782</v>
      </c>
      <c r="N62" s="17">
        <v>108.4131</v>
      </c>
      <c r="O62" s="17">
        <v>68.4442</v>
      </c>
      <c r="P62" s="18">
        <v>1.325</v>
      </c>
      <c r="Q62" s="17">
        <v>23.8422</v>
      </c>
      <c r="R62" s="17">
        <v>116.2927</v>
      </c>
      <c r="S62" s="17">
        <v>44.1254</v>
      </c>
      <c r="T62" s="17">
        <v>97.86190000000001</v>
      </c>
      <c r="U62" s="17">
        <v>270.8758</v>
      </c>
      <c r="V62" s="17">
        <v>78.9675</v>
      </c>
      <c r="W62" s="17">
        <v>97.4781</v>
      </c>
      <c r="X62" s="10">
        <v>2.0202</v>
      </c>
      <c r="Y62" s="17">
        <v>84.7517</v>
      </c>
      <c r="Z62" s="17">
        <v>191.4335</v>
      </c>
      <c r="AA62" s="17">
        <v>33.9421</v>
      </c>
      <c r="AB62" s="17">
        <v>2.3874</v>
      </c>
      <c r="AC62" s="17">
        <v>56.3202</v>
      </c>
      <c r="AD62" s="17">
        <v>0.2455</v>
      </c>
      <c r="AE62" s="17">
        <v>111.7194</v>
      </c>
      <c r="AF62" s="17">
        <v>0.0372</v>
      </c>
      <c r="AG62" s="17">
        <v>1300.1124</v>
      </c>
      <c r="AH62" s="17">
        <v>404.1421</v>
      </c>
      <c r="AI62" s="4">
        <v>446.57</v>
      </c>
      <c r="AJ62" s="17">
        <v>273.3352</v>
      </c>
      <c r="AK62" s="18">
        <v>347.002</v>
      </c>
      <c r="AL62" s="17">
        <v>3.3034</v>
      </c>
      <c r="AM62" s="17">
        <v>10.8173</v>
      </c>
      <c r="AN62" s="17">
        <v>1498.2733</v>
      </c>
      <c r="AO62" s="17">
        <v>34.9797</v>
      </c>
      <c r="AP62" s="17">
        <v>5.9901</v>
      </c>
      <c r="AQ62" s="17">
        <v>0.6042999999999999</v>
      </c>
      <c r="AR62" s="17">
        <v>176.2478</v>
      </c>
      <c r="AS62" s="17">
        <v>689.0921</v>
      </c>
      <c r="AT62" s="17">
        <v>4.9646</v>
      </c>
      <c r="AU62" s="17">
        <v>12.3291</v>
      </c>
      <c r="AV62" s="17">
        <v>851.4263999999999</v>
      </c>
      <c r="AW62" s="17">
        <v>2.2104</v>
      </c>
      <c r="AX62" s="17">
        <v>225.6095</v>
      </c>
      <c r="AY62" s="18">
        <v>0.958</v>
      </c>
      <c r="AZ62" s="17">
        <v>175.1823</v>
      </c>
      <c r="BA62" s="17">
        <v>193.2169</v>
      </c>
      <c r="BB62" s="17">
        <v>407.4717</v>
      </c>
      <c r="BC62" s="17">
        <v>105.3421</v>
      </c>
      <c r="BD62" s="17">
        <v>100.6818</v>
      </c>
      <c r="BE62" s="17">
        <v>1664.4483</v>
      </c>
      <c r="BF62" s="17">
        <v>603.4779</v>
      </c>
      <c r="BG62" s="17">
        <v>397.9136</v>
      </c>
      <c r="BH62" s="17">
        <v>171.9394</v>
      </c>
      <c r="BI62" s="17">
        <v>2436.8139</v>
      </c>
      <c r="BJ62" s="17">
        <v>101.0836</v>
      </c>
      <c r="BK62" s="17">
        <v>245.6258</v>
      </c>
      <c r="BL62" s="17">
        <v>608.2963</v>
      </c>
      <c r="BM62" s="17">
        <v>573.4648999999999</v>
      </c>
      <c r="BN62" s="17">
        <v>104.2002</v>
      </c>
      <c r="BO62" s="17">
        <v>392.4441</v>
      </c>
      <c r="BP62" s="17">
        <v>267.9115</v>
      </c>
      <c r="BQ62" s="18">
        <v>35.626</v>
      </c>
      <c r="BR62" s="17">
        <v>16.9991</v>
      </c>
      <c r="BS62" s="17">
        <v>21.6507</v>
      </c>
      <c r="BT62" s="17">
        <v>283.9785</v>
      </c>
      <c r="BU62" s="17">
        <v>199.0609</v>
      </c>
      <c r="BV62" s="17">
        <v>1512.8183</v>
      </c>
      <c r="BW62" s="4">
        <v>68912</v>
      </c>
      <c r="BX62" s="17">
        <v>1571.8822</v>
      </c>
      <c r="BY62" s="17">
        <v>34.0395</v>
      </c>
      <c r="BZ62" s="17">
        <v>177.0604</v>
      </c>
      <c r="CA62" s="4">
        <v>0</v>
      </c>
      <c r="CB62" s="17">
        <v>164.7519</v>
      </c>
      <c r="CC62" s="17">
        <v>72372.5523</v>
      </c>
      <c r="CD62" s="17">
        <v>90519.9999</v>
      </c>
    </row>
    <row r="63" ht="19" customHeight="1">
      <c r="A63" t="s" s="3">
        <v>1</v>
      </c>
      <c r="B63" s="4">
        <v>59</v>
      </c>
      <c r="C63" t="s" s="12">
        <v>60</v>
      </c>
      <c r="D63" s="4">
        <v>0</v>
      </c>
      <c r="E63" s="4">
        <v>0</v>
      </c>
      <c r="F63" s="4">
        <v>0</v>
      </c>
      <c r="G63" s="19">
        <v>0.0001</v>
      </c>
      <c r="H63" s="17">
        <v>0.0258</v>
      </c>
      <c r="I63" s="17">
        <v>0.1354</v>
      </c>
      <c r="J63" s="17">
        <v>0.0644</v>
      </c>
      <c r="K63" s="9">
        <v>0.1319</v>
      </c>
      <c r="L63" s="17">
        <v>0.0156</v>
      </c>
      <c r="M63" s="17">
        <v>0.0488</v>
      </c>
      <c r="N63" s="17">
        <v>0.3558</v>
      </c>
      <c r="O63" s="17">
        <v>0.1805</v>
      </c>
      <c r="P63" s="18">
        <v>0.052</v>
      </c>
      <c r="Q63" s="17">
        <v>0.1426</v>
      </c>
      <c r="R63" s="17">
        <v>0.1444</v>
      </c>
      <c r="S63" s="17">
        <v>0.1284</v>
      </c>
      <c r="T63" s="17">
        <v>0.0785</v>
      </c>
      <c r="U63" s="17">
        <v>0.4218</v>
      </c>
      <c r="V63" s="18">
        <v>0.135</v>
      </c>
      <c r="W63" s="17">
        <v>0.5024999999999999</v>
      </c>
      <c r="X63" s="10">
        <v>0.0025</v>
      </c>
      <c r="Y63" s="17">
        <v>0.2751</v>
      </c>
      <c r="Z63" s="17">
        <v>0.2076</v>
      </c>
      <c r="AA63" s="17">
        <v>0.8858</v>
      </c>
      <c r="AB63" s="17">
        <v>0.0917</v>
      </c>
      <c r="AC63" s="17">
        <v>0.2176</v>
      </c>
      <c r="AD63" s="17">
        <v>0.0975</v>
      </c>
      <c r="AE63" s="17">
        <v>0.0179</v>
      </c>
      <c r="AF63" s="17">
        <v>0.0119</v>
      </c>
      <c r="AG63" s="17">
        <v>0.3657</v>
      </c>
      <c r="AH63" s="17">
        <v>0.0983</v>
      </c>
      <c r="AI63" s="18">
        <v>0.544</v>
      </c>
      <c r="AJ63" s="17">
        <v>6.6273</v>
      </c>
      <c r="AK63" s="17">
        <v>2.7836</v>
      </c>
      <c r="AL63" s="17">
        <v>0.2202</v>
      </c>
      <c r="AM63" s="17">
        <v>0.3285</v>
      </c>
      <c r="AN63" s="17">
        <v>0.3992</v>
      </c>
      <c r="AO63" s="18">
        <v>0.136</v>
      </c>
      <c r="AP63" s="17">
        <v>0.1656</v>
      </c>
      <c r="AQ63" s="17">
        <v>0.2337</v>
      </c>
      <c r="AR63" s="17">
        <v>0.4398</v>
      </c>
      <c r="AS63" s="17">
        <v>0.5349</v>
      </c>
      <c r="AT63" s="17">
        <v>0.8027</v>
      </c>
      <c r="AU63" s="17">
        <v>0.0689</v>
      </c>
      <c r="AV63" s="4">
        <v>0</v>
      </c>
      <c r="AW63" s="17">
        <v>0.4665</v>
      </c>
      <c r="AX63" s="17">
        <v>14.4214</v>
      </c>
      <c r="AY63" s="17">
        <v>0.0523</v>
      </c>
      <c r="AZ63" s="17">
        <v>58.5589</v>
      </c>
      <c r="BA63" s="17">
        <v>69.3403</v>
      </c>
      <c r="BB63" s="4">
        <v>7.99</v>
      </c>
      <c r="BC63" s="17">
        <v>0.7359</v>
      </c>
      <c r="BD63" s="17">
        <v>0.8065</v>
      </c>
      <c r="BE63" s="17">
        <v>15.4036</v>
      </c>
      <c r="BF63" s="17">
        <v>16.0816</v>
      </c>
      <c r="BG63" s="17">
        <v>7.9953</v>
      </c>
      <c r="BH63" s="17">
        <v>0.3576</v>
      </c>
      <c r="BI63" s="17">
        <v>14.0414</v>
      </c>
      <c r="BJ63" s="17">
        <v>1.7794</v>
      </c>
      <c r="BK63" s="17">
        <v>5.4697</v>
      </c>
      <c r="BL63" s="17">
        <v>3.2095</v>
      </c>
      <c r="BM63" s="17">
        <v>3.3275</v>
      </c>
      <c r="BN63" s="17">
        <v>0.7655</v>
      </c>
      <c r="BO63" s="17">
        <v>1.4451</v>
      </c>
      <c r="BP63" s="17">
        <v>1.5518</v>
      </c>
      <c r="BQ63" s="17">
        <v>0.7584</v>
      </c>
      <c r="BR63" s="17">
        <v>0.2949</v>
      </c>
      <c r="BS63" s="17">
        <v>0.4363</v>
      </c>
      <c r="BT63" s="17">
        <v>0.1175</v>
      </c>
      <c r="BU63" s="17">
        <v>1.4208</v>
      </c>
      <c r="BV63" s="4">
        <v>0</v>
      </c>
      <c r="BW63" s="4">
        <v>29888</v>
      </c>
      <c r="BX63" s="17">
        <v>729.4928</v>
      </c>
      <c r="BY63" s="18">
        <v>17.341</v>
      </c>
      <c r="BZ63" s="17">
        <v>167.9757</v>
      </c>
      <c r="CA63" s="4">
        <v>0</v>
      </c>
      <c r="CB63" s="17">
        <v>111.2236</v>
      </c>
      <c r="CC63" s="18">
        <v>30914.033</v>
      </c>
      <c r="CD63" s="4">
        <v>31159</v>
      </c>
    </row>
    <row r="64" ht="19" customHeight="1">
      <c r="A64" t="s" s="3">
        <v>1</v>
      </c>
      <c r="B64" s="4">
        <v>60</v>
      </c>
      <c r="C64" t="s" s="12">
        <v>61</v>
      </c>
      <c r="D64" s="17">
        <v>1.7046</v>
      </c>
      <c r="E64" s="17">
        <v>0.9292</v>
      </c>
      <c r="F64" s="17">
        <v>0.0386</v>
      </c>
      <c r="G64" s="18">
        <v>1.417</v>
      </c>
      <c r="H64" s="18">
        <v>3.552</v>
      </c>
      <c r="I64" s="17">
        <v>134.7565</v>
      </c>
      <c r="J64" s="17">
        <v>34.1183</v>
      </c>
      <c r="K64" s="9">
        <v>167.412</v>
      </c>
      <c r="L64" s="17">
        <v>11.8898</v>
      </c>
      <c r="M64" s="17">
        <v>34.8375</v>
      </c>
      <c r="N64" s="17">
        <v>25.1538</v>
      </c>
      <c r="O64" s="17">
        <v>33.8098</v>
      </c>
      <c r="P64" s="17">
        <v>2.7638</v>
      </c>
      <c r="Q64" s="18">
        <v>30.794</v>
      </c>
      <c r="R64" s="17">
        <v>72.91589999999999</v>
      </c>
      <c r="S64" s="17">
        <v>1.0728</v>
      </c>
      <c r="T64" s="17">
        <v>77.1225</v>
      </c>
      <c r="U64" s="18">
        <v>167.582</v>
      </c>
      <c r="V64" s="17">
        <v>113.1416</v>
      </c>
      <c r="W64" s="17">
        <v>101.1138</v>
      </c>
      <c r="X64" s="10">
        <v>0.2568</v>
      </c>
      <c r="Y64" s="17">
        <v>142.0582</v>
      </c>
      <c r="Z64" s="17">
        <v>144.5177</v>
      </c>
      <c r="AA64" s="17">
        <v>84.3715</v>
      </c>
      <c r="AB64" s="17">
        <v>13.6939</v>
      </c>
      <c r="AC64" s="17">
        <v>74.9598</v>
      </c>
      <c r="AD64" s="17">
        <v>2.4312</v>
      </c>
      <c r="AE64" s="18">
        <v>25.735</v>
      </c>
      <c r="AF64" s="17">
        <v>19.2039</v>
      </c>
      <c r="AG64" s="17">
        <v>227.7388</v>
      </c>
      <c r="AH64" s="18">
        <v>101.768</v>
      </c>
      <c r="AI64" s="17">
        <v>418.1817</v>
      </c>
      <c r="AJ64" s="17">
        <v>246.7748</v>
      </c>
      <c r="AK64" s="17">
        <v>199.3161</v>
      </c>
      <c r="AL64" s="17">
        <v>12.8502</v>
      </c>
      <c r="AM64" s="18">
        <v>49.572</v>
      </c>
      <c r="AN64" s="17">
        <v>110.7212</v>
      </c>
      <c r="AO64" s="17">
        <v>3.1612</v>
      </c>
      <c r="AP64" s="17">
        <v>6.8262</v>
      </c>
      <c r="AQ64" s="17">
        <v>9.2333</v>
      </c>
      <c r="AR64" s="17">
        <v>54.7103</v>
      </c>
      <c r="AS64" s="17">
        <v>240.3506</v>
      </c>
      <c r="AT64" s="17">
        <v>0.5716</v>
      </c>
      <c r="AU64" s="17">
        <v>48.1189</v>
      </c>
      <c r="AV64" s="17">
        <v>0.9804</v>
      </c>
      <c r="AW64" s="17">
        <v>0.3322</v>
      </c>
      <c r="AX64" s="17">
        <v>10.2827</v>
      </c>
      <c r="AY64" s="17">
        <v>0.8724</v>
      </c>
      <c r="AZ64" s="17">
        <v>89.85939999999999</v>
      </c>
      <c r="BA64" s="17">
        <v>65.8369</v>
      </c>
      <c r="BB64" s="17">
        <v>34.3729</v>
      </c>
      <c r="BC64" s="17">
        <v>176.6582</v>
      </c>
      <c r="BD64" s="17">
        <v>306.6174</v>
      </c>
      <c r="BE64" s="17">
        <v>991.3087</v>
      </c>
      <c r="BF64" s="17">
        <v>336.4015</v>
      </c>
      <c r="BG64" s="17">
        <v>208.5058</v>
      </c>
      <c r="BH64" s="17">
        <v>81.17570000000001</v>
      </c>
      <c r="BI64" s="17">
        <v>308.9165</v>
      </c>
      <c r="BJ64" s="17">
        <v>11.0061</v>
      </c>
      <c r="BK64" s="18">
        <v>64.922</v>
      </c>
      <c r="BL64" s="17">
        <v>161.6385</v>
      </c>
      <c r="BM64" s="17">
        <v>156.6401</v>
      </c>
      <c r="BN64" s="17">
        <v>28.8695</v>
      </c>
      <c r="BO64" s="17">
        <v>232.5388</v>
      </c>
      <c r="BP64" s="17">
        <v>157.2977</v>
      </c>
      <c r="BQ64" s="17">
        <v>63.5613</v>
      </c>
      <c r="BR64" s="17">
        <v>74.6416</v>
      </c>
      <c r="BS64" s="17">
        <v>102.9167</v>
      </c>
      <c r="BT64" s="17">
        <v>184.6019</v>
      </c>
      <c r="BU64" s="17">
        <v>162.3982</v>
      </c>
      <c r="BV64" s="17">
        <v>213.3272</v>
      </c>
      <c r="BW64" s="4">
        <v>19635</v>
      </c>
      <c r="BX64" s="17">
        <v>136.0129</v>
      </c>
      <c r="BY64" s="17">
        <v>8.957100000000001</v>
      </c>
      <c r="BZ64" s="17">
        <v>28.1756</v>
      </c>
      <c r="CA64" s="4">
        <v>0</v>
      </c>
      <c r="CB64" s="17">
        <v>46.4032</v>
      </c>
      <c r="CC64" s="18">
        <v>20067.876</v>
      </c>
      <c r="CD64" s="4">
        <v>27392</v>
      </c>
    </row>
    <row r="65" ht="19" customHeight="1">
      <c r="A65" t="s" s="3">
        <v>1</v>
      </c>
      <c r="B65" s="4">
        <v>61</v>
      </c>
      <c r="C65" t="s" s="12">
        <v>62</v>
      </c>
      <c r="D65" s="4">
        <v>0</v>
      </c>
      <c r="E65" s="4">
        <v>0</v>
      </c>
      <c r="F65" s="4">
        <v>0</v>
      </c>
      <c r="G65" s="4">
        <v>0</v>
      </c>
      <c r="H65" s="17">
        <v>0.0021</v>
      </c>
      <c r="I65" s="18">
        <v>0.011</v>
      </c>
      <c r="J65" s="17">
        <v>0.0052</v>
      </c>
      <c r="K65" s="9">
        <v>0.0107</v>
      </c>
      <c r="L65" s="17">
        <v>0.0013</v>
      </c>
      <c r="M65" s="18">
        <v>0.004</v>
      </c>
      <c r="N65" s="17">
        <v>0.0289</v>
      </c>
      <c r="O65" s="17">
        <v>0.0147</v>
      </c>
      <c r="P65" s="17">
        <v>0.0042</v>
      </c>
      <c r="Q65" s="17">
        <v>0.0116</v>
      </c>
      <c r="R65" s="17">
        <v>0.0117</v>
      </c>
      <c r="S65" s="17">
        <v>0.0104</v>
      </c>
      <c r="T65" s="17">
        <v>0.0064</v>
      </c>
      <c r="U65" s="17">
        <v>0.0342</v>
      </c>
      <c r="V65" s="18">
        <v>0.011</v>
      </c>
      <c r="W65" s="18">
        <v>0.041</v>
      </c>
      <c r="X65" s="23">
        <v>0.0002</v>
      </c>
      <c r="Y65" s="17">
        <v>0.0223</v>
      </c>
      <c r="Z65" s="17">
        <v>0.0169</v>
      </c>
      <c r="AA65" s="17">
        <v>0.0721</v>
      </c>
      <c r="AB65" s="17">
        <v>0.0075</v>
      </c>
      <c r="AC65" s="17">
        <v>0.0177</v>
      </c>
      <c r="AD65" s="17">
        <v>0.007900000000000001</v>
      </c>
      <c r="AE65" s="17">
        <v>0.0015</v>
      </c>
      <c r="AF65" s="18">
        <v>0.001</v>
      </c>
      <c r="AG65" s="17">
        <v>0.0297</v>
      </c>
      <c r="AH65" s="18">
        <v>0.008</v>
      </c>
      <c r="AI65" s="17">
        <v>0.0442</v>
      </c>
      <c r="AJ65" s="17">
        <v>0.5389</v>
      </c>
      <c r="AK65" s="17">
        <v>0.2264</v>
      </c>
      <c r="AL65" s="17">
        <v>0.0179</v>
      </c>
      <c r="AM65" s="17">
        <v>0.0267</v>
      </c>
      <c r="AN65" s="17">
        <v>0.0325</v>
      </c>
      <c r="AO65" s="17">
        <v>0.0111</v>
      </c>
      <c r="AP65" s="17">
        <v>0.0135</v>
      </c>
      <c r="AQ65" s="18">
        <v>0.019</v>
      </c>
      <c r="AR65" s="17">
        <v>0.0358</v>
      </c>
      <c r="AS65" s="17">
        <v>0.0435</v>
      </c>
      <c r="AT65" s="17">
        <v>0.0653</v>
      </c>
      <c r="AU65" s="17">
        <v>0.0056</v>
      </c>
      <c r="AV65" s="4">
        <v>0</v>
      </c>
      <c r="AW65" s="17">
        <v>0.0379</v>
      </c>
      <c r="AX65" s="17">
        <v>1.1727</v>
      </c>
      <c r="AY65" s="17">
        <v>0.0043</v>
      </c>
      <c r="AZ65" s="17">
        <v>4.7619</v>
      </c>
      <c r="BA65" s="17">
        <v>5.6387</v>
      </c>
      <c r="BB65" s="17">
        <v>0.6497000000000001</v>
      </c>
      <c r="BC65" s="17">
        <v>0.0598</v>
      </c>
      <c r="BD65" s="17">
        <v>0.06560000000000001</v>
      </c>
      <c r="BE65" s="17">
        <v>1.2526</v>
      </c>
      <c r="BF65" s="17">
        <v>1.3077</v>
      </c>
      <c r="BG65" s="17">
        <v>0.6502</v>
      </c>
      <c r="BH65" s="17">
        <v>0.0291</v>
      </c>
      <c r="BI65" s="17">
        <v>1.1418</v>
      </c>
      <c r="BJ65" s="17">
        <v>0.1447</v>
      </c>
      <c r="BK65" s="17">
        <v>0.4448</v>
      </c>
      <c r="BL65" s="18">
        <v>0.261</v>
      </c>
      <c r="BM65" s="17">
        <v>0.2706</v>
      </c>
      <c r="BN65" s="17">
        <v>0.0623</v>
      </c>
      <c r="BO65" s="17">
        <v>0.1175</v>
      </c>
      <c r="BP65" s="17">
        <v>0.1262</v>
      </c>
      <c r="BQ65" s="17">
        <v>0.0617</v>
      </c>
      <c r="BR65" s="18">
        <v>0.024</v>
      </c>
      <c r="BS65" s="17">
        <v>0.0355</v>
      </c>
      <c r="BT65" s="17">
        <v>0.0095</v>
      </c>
      <c r="BU65" s="17">
        <v>0.1155</v>
      </c>
      <c r="BV65" s="4">
        <v>24526</v>
      </c>
      <c r="BW65" s="4">
        <v>37513</v>
      </c>
      <c r="BX65" s="18">
        <v>12.511</v>
      </c>
      <c r="BY65" s="17">
        <v>0.9962</v>
      </c>
      <c r="BZ65" s="17">
        <v>2.4971</v>
      </c>
      <c r="CA65" s="4">
        <v>0</v>
      </c>
      <c r="CB65" s="17">
        <v>516.0753</v>
      </c>
      <c r="CC65" s="17">
        <v>62571.0796</v>
      </c>
      <c r="CD65" s="4">
        <v>62591</v>
      </c>
    </row>
    <row r="66" ht="19" customHeight="1">
      <c r="A66" t="s" s="3">
        <v>1</v>
      </c>
      <c r="B66" s="4">
        <v>62</v>
      </c>
      <c r="C66" t="s" s="12">
        <v>63</v>
      </c>
      <c r="D66" s="18">
        <v>8.435</v>
      </c>
      <c r="E66" s="17">
        <v>0.3788</v>
      </c>
      <c r="F66" s="17">
        <v>0.0111</v>
      </c>
      <c r="G66" s="17">
        <v>0.7949000000000001</v>
      </c>
      <c r="H66" s="17">
        <v>2.2737</v>
      </c>
      <c r="I66" s="17">
        <v>33.0949</v>
      </c>
      <c r="J66" s="17">
        <v>30.4606</v>
      </c>
      <c r="K66" s="9">
        <v>36.7824</v>
      </c>
      <c r="L66" s="17">
        <v>2.3302</v>
      </c>
      <c r="M66" s="17">
        <v>7.4515</v>
      </c>
      <c r="N66" s="17">
        <v>33.7741</v>
      </c>
      <c r="O66" s="17">
        <v>10.1464</v>
      </c>
      <c r="P66" s="17">
        <v>4.5796</v>
      </c>
      <c r="Q66" s="17">
        <v>6.1412</v>
      </c>
      <c r="R66" s="17">
        <v>7.1223</v>
      </c>
      <c r="S66" s="17">
        <v>8.0831</v>
      </c>
      <c r="T66" s="17">
        <v>37.1317</v>
      </c>
      <c r="U66" s="17">
        <v>27.2831</v>
      </c>
      <c r="V66" s="17">
        <v>14.5527</v>
      </c>
      <c r="W66" s="17">
        <v>40.9942</v>
      </c>
      <c r="X66" s="10">
        <v>1.0597</v>
      </c>
      <c r="Y66" s="17">
        <v>23.3491</v>
      </c>
      <c r="Z66" s="17">
        <v>29.0009</v>
      </c>
      <c r="AA66" s="18">
        <v>29.279</v>
      </c>
      <c r="AB66" s="17">
        <v>1.1361</v>
      </c>
      <c r="AC66" s="17">
        <v>59.6142</v>
      </c>
      <c r="AD66" s="17">
        <v>3.7791</v>
      </c>
      <c r="AE66" s="17">
        <v>11.3787</v>
      </c>
      <c r="AF66" s="17">
        <v>63.4877</v>
      </c>
      <c r="AG66" s="17">
        <v>42.5193</v>
      </c>
      <c r="AH66" s="17">
        <v>9.586600000000001</v>
      </c>
      <c r="AI66" s="18">
        <v>51.857</v>
      </c>
      <c r="AJ66" s="17">
        <v>36.8873</v>
      </c>
      <c r="AK66" s="4">
        <v>26.62</v>
      </c>
      <c r="AL66" s="17">
        <v>6.1736</v>
      </c>
      <c r="AM66" s="17">
        <v>12.6954</v>
      </c>
      <c r="AN66" s="17">
        <v>28.4833</v>
      </c>
      <c r="AO66" s="17">
        <v>8.484400000000001</v>
      </c>
      <c r="AP66" s="17">
        <v>2.3003</v>
      </c>
      <c r="AQ66" s="17">
        <v>6.3351</v>
      </c>
      <c r="AR66" s="17">
        <v>7.3233</v>
      </c>
      <c r="AS66" s="17">
        <v>61.1001</v>
      </c>
      <c r="AT66" s="17">
        <v>8.616099999999999</v>
      </c>
      <c r="AU66" s="17">
        <v>3.9764</v>
      </c>
      <c r="AV66" s="18">
        <v>5.054</v>
      </c>
      <c r="AW66" s="17">
        <v>0.0359</v>
      </c>
      <c r="AX66" s="17">
        <v>16.0355</v>
      </c>
      <c r="AY66" s="17">
        <v>3.4221</v>
      </c>
      <c r="AZ66" s="17">
        <v>172.5677</v>
      </c>
      <c r="BA66" s="17">
        <v>76.8032</v>
      </c>
      <c r="BB66" s="17">
        <v>471.5416</v>
      </c>
      <c r="BC66" s="17">
        <v>29.0066</v>
      </c>
      <c r="BD66" s="17">
        <v>44.3015</v>
      </c>
      <c r="BE66" s="17">
        <v>442.7158</v>
      </c>
      <c r="BF66" s="18">
        <v>73.827</v>
      </c>
      <c r="BG66" s="17">
        <v>151.7131</v>
      </c>
      <c r="BH66" s="17">
        <v>60.4518</v>
      </c>
      <c r="BI66" s="17">
        <v>84.95950000000001</v>
      </c>
      <c r="BJ66" s="17">
        <v>21.0506</v>
      </c>
      <c r="BK66" s="17">
        <v>64.88339999999999</v>
      </c>
      <c r="BL66" s="17">
        <v>362.7194</v>
      </c>
      <c r="BM66" s="17">
        <v>379.1929</v>
      </c>
      <c r="BN66" s="17">
        <v>56.1532</v>
      </c>
      <c r="BO66" s="17">
        <v>96.1289</v>
      </c>
      <c r="BP66" s="17">
        <v>108.9961</v>
      </c>
      <c r="BQ66" s="17">
        <v>30.0325</v>
      </c>
      <c r="BR66" s="17">
        <v>4.1408</v>
      </c>
      <c r="BS66" s="17">
        <v>5.6729</v>
      </c>
      <c r="BT66" s="18">
        <v>69.497</v>
      </c>
      <c r="BU66" s="17">
        <v>133.3301</v>
      </c>
      <c r="BV66" s="17">
        <v>17135.6872</v>
      </c>
      <c r="BW66" s="4">
        <v>15076</v>
      </c>
      <c r="BX66" s="18">
        <v>1022.501</v>
      </c>
      <c r="BY66" s="17">
        <v>9.5656</v>
      </c>
      <c r="BZ66" s="17">
        <v>243.5733</v>
      </c>
      <c r="CA66" s="17">
        <v>0.0303</v>
      </c>
      <c r="CB66" s="17">
        <v>12489.1339</v>
      </c>
      <c r="CC66" s="17">
        <v>45976.4912</v>
      </c>
      <c r="CD66" s="4">
        <v>49801</v>
      </c>
    </row>
    <row r="67" ht="19" customHeight="1">
      <c r="A67" t="s" s="3">
        <v>1</v>
      </c>
      <c r="B67" s="4">
        <v>63</v>
      </c>
      <c r="C67" t="s" s="12">
        <v>64</v>
      </c>
      <c r="D67" s="17">
        <v>1.8683</v>
      </c>
      <c r="E67" s="17">
        <v>0.0437</v>
      </c>
      <c r="F67" s="18">
        <v>0.004</v>
      </c>
      <c r="G67" s="17">
        <v>0.1263</v>
      </c>
      <c r="H67" s="17">
        <v>0.6133999999999999</v>
      </c>
      <c r="I67" s="17">
        <v>14.7407</v>
      </c>
      <c r="J67" s="17">
        <v>6.4471</v>
      </c>
      <c r="K67" s="9">
        <v>20.4226</v>
      </c>
      <c r="L67" s="17">
        <v>0.0032</v>
      </c>
      <c r="M67" s="17">
        <v>2.0768</v>
      </c>
      <c r="N67" s="17">
        <v>4.2444</v>
      </c>
      <c r="O67" s="17">
        <v>1.9945</v>
      </c>
      <c r="P67" s="17">
        <v>1.3883</v>
      </c>
      <c r="Q67" s="17">
        <v>1.3445</v>
      </c>
      <c r="R67" s="17">
        <v>4.0077</v>
      </c>
      <c r="S67" s="17">
        <v>0.9996</v>
      </c>
      <c r="T67" s="17">
        <v>2.4445</v>
      </c>
      <c r="U67" s="17">
        <v>15.3772</v>
      </c>
      <c r="V67" s="17">
        <v>2.9202</v>
      </c>
      <c r="W67" s="17">
        <v>7.4861</v>
      </c>
      <c r="X67" s="10">
        <v>0.6723</v>
      </c>
      <c r="Y67" s="17">
        <v>6.0304</v>
      </c>
      <c r="Z67" s="18">
        <v>2.498</v>
      </c>
      <c r="AA67" s="18">
        <v>3.817</v>
      </c>
      <c r="AB67" s="17">
        <v>1.1106</v>
      </c>
      <c r="AC67" s="17">
        <v>6.0865</v>
      </c>
      <c r="AD67" s="17">
        <v>0.0038</v>
      </c>
      <c r="AE67" s="17">
        <v>6.0047</v>
      </c>
      <c r="AF67" s="17">
        <v>16.8831</v>
      </c>
      <c r="AG67" s="17">
        <v>15.5596</v>
      </c>
      <c r="AH67" s="17">
        <v>10.4058</v>
      </c>
      <c r="AI67" s="17">
        <v>41.2784</v>
      </c>
      <c r="AJ67" s="17">
        <v>27.4846</v>
      </c>
      <c r="AK67" s="17">
        <v>21.8064</v>
      </c>
      <c r="AL67" s="17">
        <v>2.0536</v>
      </c>
      <c r="AM67" s="17">
        <v>3.7424</v>
      </c>
      <c r="AN67" s="17">
        <v>30.7819</v>
      </c>
      <c r="AO67" s="17">
        <v>1.1909</v>
      </c>
      <c r="AP67" s="17">
        <v>2.3689</v>
      </c>
      <c r="AQ67" s="17">
        <v>2.1309</v>
      </c>
      <c r="AR67" s="17">
        <v>1.3106</v>
      </c>
      <c r="AS67" s="17">
        <v>8.2813</v>
      </c>
      <c r="AT67" s="17">
        <v>3.1759</v>
      </c>
      <c r="AU67" s="17">
        <v>0.9677</v>
      </c>
      <c r="AV67" s="17">
        <v>0.0075</v>
      </c>
      <c r="AW67" s="17">
        <v>0.0147</v>
      </c>
      <c r="AX67" s="17">
        <v>0.5896</v>
      </c>
      <c r="AY67" s="17">
        <v>0.0017</v>
      </c>
      <c r="AZ67" s="17">
        <v>1.6896</v>
      </c>
      <c r="BA67" s="17">
        <v>2.0073</v>
      </c>
      <c r="BB67" s="17">
        <v>0.2382</v>
      </c>
      <c r="BC67" s="17">
        <v>12.5597</v>
      </c>
      <c r="BD67" s="17">
        <v>30.8091</v>
      </c>
      <c r="BE67" s="17">
        <v>64.6161</v>
      </c>
      <c r="BF67" s="17">
        <v>0.4687</v>
      </c>
      <c r="BG67" s="17">
        <v>21.7189</v>
      </c>
      <c r="BH67" s="17">
        <v>8.628299999999999</v>
      </c>
      <c r="BI67" s="18">
        <v>11.122</v>
      </c>
      <c r="BJ67" s="4">
        <v>1.02</v>
      </c>
      <c r="BK67" s="17">
        <v>4.1841</v>
      </c>
      <c r="BL67" s="17">
        <v>57.3376</v>
      </c>
      <c r="BM67" s="17">
        <v>75.4748</v>
      </c>
      <c r="BN67" s="17">
        <v>12.0511</v>
      </c>
      <c r="BO67" s="17">
        <v>18.6223</v>
      </c>
      <c r="BP67" s="17">
        <v>7.6877</v>
      </c>
      <c r="BQ67" s="17">
        <v>54.9159</v>
      </c>
      <c r="BR67" s="17">
        <v>4.0427</v>
      </c>
      <c r="BS67" s="17">
        <v>1.6818</v>
      </c>
      <c r="BT67" s="17">
        <v>7.0997</v>
      </c>
      <c r="BU67" s="17">
        <v>9.781499999999999</v>
      </c>
      <c r="BV67" s="17">
        <v>6415.4025</v>
      </c>
      <c r="BW67" s="4">
        <v>1260</v>
      </c>
      <c r="BX67" s="18">
        <v>56.077</v>
      </c>
      <c r="BY67" s="17">
        <v>0.8252</v>
      </c>
      <c r="BZ67" s="17">
        <v>13.2217</v>
      </c>
      <c r="CA67" s="17">
        <v>0.0272</v>
      </c>
      <c r="CB67" s="17">
        <v>668.6156999999999</v>
      </c>
      <c r="CC67" s="17">
        <v>8414.1693</v>
      </c>
      <c r="CD67" s="4">
        <v>9129</v>
      </c>
    </row>
    <row r="68" ht="19" customHeight="1">
      <c r="A68" t="s" s="3">
        <v>1</v>
      </c>
      <c r="B68" s="4">
        <v>64</v>
      </c>
      <c r="C68" t="s" s="12">
        <v>65</v>
      </c>
      <c r="D68" s="17">
        <v>0.6823</v>
      </c>
      <c r="E68" s="17">
        <v>1.3963</v>
      </c>
      <c r="F68" s="17">
        <v>0.1072</v>
      </c>
      <c r="G68" s="17">
        <v>1.4069</v>
      </c>
      <c r="H68" s="18">
        <v>1.668</v>
      </c>
      <c r="I68" s="17">
        <v>0.3834</v>
      </c>
      <c r="J68" s="18">
        <v>2.455</v>
      </c>
      <c r="K68" s="9">
        <v>1.3088</v>
      </c>
      <c r="L68" s="17">
        <v>0.1751</v>
      </c>
      <c r="M68" s="17">
        <v>2.3537</v>
      </c>
      <c r="N68" s="17">
        <v>5.6409</v>
      </c>
      <c r="O68" s="17">
        <v>21.1866</v>
      </c>
      <c r="P68" s="17">
        <v>8.239100000000001</v>
      </c>
      <c r="Q68" s="17">
        <v>14.3564</v>
      </c>
      <c r="R68" s="17">
        <v>9.961399999999999</v>
      </c>
      <c r="S68" s="17">
        <v>8.7059</v>
      </c>
      <c r="T68" s="17">
        <v>5.4221</v>
      </c>
      <c r="U68" s="17">
        <v>259.5402</v>
      </c>
      <c r="V68" s="18">
        <v>8.907999999999999</v>
      </c>
      <c r="W68" s="17">
        <v>6.0776</v>
      </c>
      <c r="X68" s="10">
        <v>2.3011</v>
      </c>
      <c r="Y68" s="18">
        <v>2.586</v>
      </c>
      <c r="Z68" s="17">
        <v>2.5031</v>
      </c>
      <c r="AA68" s="18">
        <v>5.481</v>
      </c>
      <c r="AB68" s="17">
        <v>1.2023</v>
      </c>
      <c r="AC68" s="17">
        <v>4.0242</v>
      </c>
      <c r="AD68" s="17">
        <v>0.0183</v>
      </c>
      <c r="AE68" s="17">
        <v>2.6851</v>
      </c>
      <c r="AF68" s="18">
        <v>0.004</v>
      </c>
      <c r="AG68" s="17">
        <v>2.4195</v>
      </c>
      <c r="AH68" s="17">
        <v>4.8553</v>
      </c>
      <c r="AI68" s="17">
        <v>5.8466</v>
      </c>
      <c r="AJ68" s="17">
        <v>12.3383</v>
      </c>
      <c r="AK68" s="17">
        <v>14.7557</v>
      </c>
      <c r="AL68" s="17">
        <v>6.9021</v>
      </c>
      <c r="AM68" s="17">
        <v>6.4706</v>
      </c>
      <c r="AN68" s="17">
        <v>0.1375</v>
      </c>
      <c r="AO68" s="17">
        <v>0.1391</v>
      </c>
      <c r="AP68" s="17">
        <v>2.6283</v>
      </c>
      <c r="AQ68" s="17">
        <v>0.0743</v>
      </c>
      <c r="AR68" s="17">
        <v>25.3956</v>
      </c>
      <c r="AS68" s="17">
        <v>12.8609</v>
      </c>
      <c r="AT68" s="17">
        <v>12.6985</v>
      </c>
      <c r="AU68" s="17">
        <v>0.09030000000000001</v>
      </c>
      <c r="AV68" s="17">
        <v>0.0131</v>
      </c>
      <c r="AW68" s="17">
        <v>0.1076</v>
      </c>
      <c r="AX68" s="17">
        <v>1.7488</v>
      </c>
      <c r="AY68" s="17">
        <v>0.0061</v>
      </c>
      <c r="AZ68" s="17">
        <v>21.3989</v>
      </c>
      <c r="BA68" s="17">
        <v>1768.3172</v>
      </c>
      <c r="BB68" s="17">
        <v>70.2576</v>
      </c>
      <c r="BC68" s="17">
        <v>6.4835</v>
      </c>
      <c r="BD68" s="17">
        <v>10.9611</v>
      </c>
      <c r="BE68" s="17">
        <v>25.5155</v>
      </c>
      <c r="BF68" s="17">
        <v>1.5421</v>
      </c>
      <c r="BG68" s="17">
        <v>21.3588</v>
      </c>
      <c r="BH68" s="17">
        <v>29.1008</v>
      </c>
      <c r="BI68" s="17">
        <v>81.7687</v>
      </c>
      <c r="BJ68" s="17">
        <v>102.4906</v>
      </c>
      <c r="BK68" s="17">
        <v>11.5577</v>
      </c>
      <c r="BL68" s="17">
        <v>60.8237</v>
      </c>
      <c r="BM68" s="17">
        <v>84.21469999999999</v>
      </c>
      <c r="BN68" s="17">
        <v>10.6593</v>
      </c>
      <c r="BO68" s="17">
        <v>812.1342</v>
      </c>
      <c r="BP68" s="17">
        <v>144.8265</v>
      </c>
      <c r="BQ68" s="17">
        <v>0.0885</v>
      </c>
      <c r="BR68" s="17">
        <v>7.9209</v>
      </c>
      <c r="BS68" s="17">
        <v>3.1506</v>
      </c>
      <c r="BT68" s="17">
        <v>13.2495</v>
      </c>
      <c r="BU68" s="17">
        <v>16.7706</v>
      </c>
      <c r="BV68" s="17">
        <v>37923.5915</v>
      </c>
      <c r="BW68" s="4">
        <v>63160</v>
      </c>
      <c r="BX68" s="17">
        <v>226.6598</v>
      </c>
      <c r="BY68" s="17">
        <v>3.0097</v>
      </c>
      <c r="BZ68" s="17">
        <v>53.4975</v>
      </c>
      <c r="CA68" s="4">
        <v>0</v>
      </c>
      <c r="CB68" s="17">
        <v>482.4847</v>
      </c>
      <c r="CC68" s="17">
        <v>101849.2432</v>
      </c>
      <c r="CD68" s="4">
        <v>105645</v>
      </c>
    </row>
    <row r="69" ht="19" customHeight="1">
      <c r="A69" t="s" s="3">
        <v>1</v>
      </c>
      <c r="B69" s="4">
        <v>65</v>
      </c>
      <c r="C69" t="s" s="12">
        <v>66</v>
      </c>
      <c r="D69" s="4">
        <v>0.03</v>
      </c>
      <c r="E69" s="4">
        <v>0</v>
      </c>
      <c r="F69" s="4">
        <v>0</v>
      </c>
      <c r="G69" s="4">
        <v>0</v>
      </c>
      <c r="H69" s="17">
        <v>0.0056</v>
      </c>
      <c r="I69" s="17">
        <v>0.0701</v>
      </c>
      <c r="J69" s="17">
        <v>0.0262</v>
      </c>
      <c r="K69" s="9">
        <v>0.4243</v>
      </c>
      <c r="L69" s="17">
        <v>0.0034</v>
      </c>
      <c r="M69" s="17">
        <v>0.0236</v>
      </c>
      <c r="N69" s="17">
        <v>0.3195</v>
      </c>
      <c r="O69" s="17">
        <v>0.0415</v>
      </c>
      <c r="P69" s="17">
        <v>0.0114</v>
      </c>
      <c r="Q69" s="17">
        <v>0.1045</v>
      </c>
      <c r="R69" s="17">
        <v>0.06610000000000001</v>
      </c>
      <c r="S69" s="17">
        <v>0.0291</v>
      </c>
      <c r="T69" s="17">
        <v>0.0171</v>
      </c>
      <c r="U69" s="17">
        <v>0.0917</v>
      </c>
      <c r="V69" s="17">
        <v>0.0675</v>
      </c>
      <c r="W69" s="18">
        <v>0.167</v>
      </c>
      <c r="X69" s="10">
        <v>0.3345</v>
      </c>
      <c r="Y69" s="17">
        <v>0.0598</v>
      </c>
      <c r="Z69" s="17">
        <v>0.0452</v>
      </c>
      <c r="AA69" s="17">
        <v>0.1927</v>
      </c>
      <c r="AB69" s="4">
        <v>0.02</v>
      </c>
      <c r="AC69" s="17">
        <v>0.2761</v>
      </c>
      <c r="AD69" s="17">
        <v>0.0212</v>
      </c>
      <c r="AE69" s="18">
        <v>0.149</v>
      </c>
      <c r="AF69" s="17">
        <v>0.0104</v>
      </c>
      <c r="AG69" s="18">
        <v>0.099</v>
      </c>
      <c r="AH69" s="17">
        <v>0.1212</v>
      </c>
      <c r="AI69" s="17">
        <v>0.1256</v>
      </c>
      <c r="AJ69" s="17">
        <v>1.7825</v>
      </c>
      <c r="AK69" s="17">
        <v>1.5133</v>
      </c>
      <c r="AL69" s="17">
        <v>0.09180000000000001</v>
      </c>
      <c r="AM69" s="17">
        <v>0.5086000000000001</v>
      </c>
      <c r="AN69" s="17">
        <v>0.1146</v>
      </c>
      <c r="AO69" s="17">
        <v>0.1534</v>
      </c>
      <c r="AP69" s="18">
        <v>0.036</v>
      </c>
      <c r="AQ69" s="17">
        <v>0.0508</v>
      </c>
      <c r="AR69" s="17">
        <v>0.1237</v>
      </c>
      <c r="AS69" s="17">
        <v>0.2338</v>
      </c>
      <c r="AT69" s="17">
        <v>0.1746</v>
      </c>
      <c r="AU69" s="17">
        <v>0.0246</v>
      </c>
      <c r="AV69" s="17">
        <v>0.0035</v>
      </c>
      <c r="AW69" s="17">
        <v>0.1015</v>
      </c>
      <c r="AX69" s="17">
        <v>3.2447</v>
      </c>
      <c r="AY69" s="17">
        <v>0.0114</v>
      </c>
      <c r="AZ69" s="17">
        <v>12.7498</v>
      </c>
      <c r="BA69" s="17">
        <v>15.1029</v>
      </c>
      <c r="BB69" s="17">
        <v>1.7406</v>
      </c>
      <c r="BC69" s="17">
        <v>0.8565</v>
      </c>
      <c r="BD69" s="17">
        <v>0.4193</v>
      </c>
      <c r="BE69" s="17">
        <v>7.8703</v>
      </c>
      <c r="BF69" s="17">
        <v>3.5018</v>
      </c>
      <c r="BG69" s="18">
        <v>1.784</v>
      </c>
      <c r="BH69" s="17">
        <v>0.0979</v>
      </c>
      <c r="BI69" s="17">
        <v>4.5316</v>
      </c>
      <c r="BJ69" s="17">
        <v>0.3912</v>
      </c>
      <c r="BK69" s="17">
        <v>1.2004</v>
      </c>
      <c r="BL69" s="17">
        <v>0.7998</v>
      </c>
      <c r="BM69" s="4">
        <v>0.76</v>
      </c>
      <c r="BN69" s="17">
        <v>0.1939</v>
      </c>
      <c r="BO69" s="17">
        <v>836.3038</v>
      </c>
      <c r="BP69" s="17">
        <v>30.0226</v>
      </c>
      <c r="BQ69" s="17">
        <v>0.1685</v>
      </c>
      <c r="BR69" s="17">
        <v>0.0704</v>
      </c>
      <c r="BS69" s="17">
        <v>0.0949</v>
      </c>
      <c r="BT69" s="17">
        <v>0.0599</v>
      </c>
      <c r="BU69" s="4">
        <v>0.32</v>
      </c>
      <c r="BV69" s="17">
        <v>21941.5363</v>
      </c>
      <c r="BW69" s="4">
        <v>44063</v>
      </c>
      <c r="BX69" s="17">
        <v>159.3468</v>
      </c>
      <c r="BY69" s="17">
        <v>3.7786</v>
      </c>
      <c r="BZ69" s="17">
        <v>36.6969</v>
      </c>
      <c r="CA69" s="4">
        <v>0</v>
      </c>
      <c r="CB69" s="17">
        <v>136.8924</v>
      </c>
      <c r="CC69" s="18">
        <v>66341.251</v>
      </c>
      <c r="CD69" s="4">
        <v>67272</v>
      </c>
    </row>
    <row r="70" ht="19" customHeight="1">
      <c r="A70" t="s" s="3">
        <v>1</v>
      </c>
      <c r="B70" s="4">
        <v>66</v>
      </c>
      <c r="C70" t="s" s="12">
        <v>67</v>
      </c>
      <c r="D70" s="17">
        <v>6.9607</v>
      </c>
      <c r="E70" s="17">
        <v>0.9346</v>
      </c>
      <c r="F70" s="17">
        <v>0.4509</v>
      </c>
      <c r="G70" s="17">
        <v>0.4109</v>
      </c>
      <c r="H70" s="17">
        <v>1.5936</v>
      </c>
      <c r="I70" s="17">
        <v>4.0332</v>
      </c>
      <c r="J70" s="17">
        <v>3.3072</v>
      </c>
      <c r="K70" s="9">
        <v>10.6829</v>
      </c>
      <c r="L70" s="17">
        <v>0.7638</v>
      </c>
      <c r="M70" s="17">
        <v>9.915100000000001</v>
      </c>
      <c r="N70" s="17">
        <v>1.1358</v>
      </c>
      <c r="O70" s="17">
        <v>2.6363</v>
      </c>
      <c r="P70" s="17">
        <v>0.0688</v>
      </c>
      <c r="Q70" s="17">
        <v>1.1663</v>
      </c>
      <c r="R70" s="17">
        <v>0.4111</v>
      </c>
      <c r="S70" s="17">
        <v>0.2908</v>
      </c>
      <c r="T70" s="17">
        <v>0.6024</v>
      </c>
      <c r="U70" s="17">
        <v>1.0034</v>
      </c>
      <c r="V70" s="18">
        <v>0.399</v>
      </c>
      <c r="W70" s="17">
        <v>1.0077</v>
      </c>
      <c r="X70" s="10">
        <v>0.1789</v>
      </c>
      <c r="Y70" s="17">
        <v>0.9578</v>
      </c>
      <c r="Z70" s="17">
        <v>1.5932</v>
      </c>
      <c r="AA70" s="17">
        <v>0.6379</v>
      </c>
      <c r="AB70" s="17">
        <v>1.1847</v>
      </c>
      <c r="AC70" s="18">
        <v>21.025</v>
      </c>
      <c r="AD70" s="17">
        <v>0.0222</v>
      </c>
      <c r="AE70" s="17">
        <v>4.5336</v>
      </c>
      <c r="AF70" s="18">
        <v>0.167</v>
      </c>
      <c r="AG70" s="17">
        <v>14.1539</v>
      </c>
      <c r="AH70" s="17">
        <v>0.4248</v>
      </c>
      <c r="AI70" s="18">
        <v>8.006</v>
      </c>
      <c r="AJ70" s="17">
        <v>6.4798</v>
      </c>
      <c r="AK70" s="17">
        <v>19.3874</v>
      </c>
      <c r="AL70" s="17">
        <v>14.2422</v>
      </c>
      <c r="AM70" s="17">
        <v>19.5936</v>
      </c>
      <c r="AN70" s="17">
        <v>2.2328</v>
      </c>
      <c r="AO70" s="17">
        <v>17.6368</v>
      </c>
      <c r="AP70" s="17">
        <v>1.1779</v>
      </c>
      <c r="AQ70" s="17">
        <v>0.1159</v>
      </c>
      <c r="AR70" s="17">
        <v>0.4547</v>
      </c>
      <c r="AS70" s="17">
        <v>0.6307</v>
      </c>
      <c r="AT70" s="17">
        <v>158.2317</v>
      </c>
      <c r="AU70" s="17">
        <v>243.3548</v>
      </c>
      <c r="AV70" s="18">
        <v>99.386</v>
      </c>
      <c r="AW70" s="17">
        <v>12.7957</v>
      </c>
      <c r="AX70" s="17">
        <v>43.9498</v>
      </c>
      <c r="AY70" s="17">
        <v>4.8328</v>
      </c>
      <c r="AZ70" s="17">
        <v>16.8726</v>
      </c>
      <c r="BA70" s="17">
        <v>4.7178</v>
      </c>
      <c r="BB70" s="18">
        <v>6.393</v>
      </c>
      <c r="BC70" s="17">
        <v>38.8166</v>
      </c>
      <c r="BD70" s="17">
        <v>10.8445</v>
      </c>
      <c r="BE70" s="18">
        <v>398.654</v>
      </c>
      <c r="BF70" s="17">
        <v>4.2767</v>
      </c>
      <c r="BG70" s="17">
        <v>151.2543</v>
      </c>
      <c r="BH70" s="17">
        <v>36.8297</v>
      </c>
      <c r="BI70" s="17">
        <v>34.7589</v>
      </c>
      <c r="BJ70" s="17">
        <v>31.0479</v>
      </c>
      <c r="BK70" s="17">
        <v>26.5506</v>
      </c>
      <c r="BL70" s="17">
        <v>288.9186</v>
      </c>
      <c r="BM70" s="17">
        <v>326.4925</v>
      </c>
      <c r="BN70" s="17">
        <v>68.4239</v>
      </c>
      <c r="BO70" s="17">
        <v>71.5813</v>
      </c>
      <c r="BP70" s="17">
        <v>151.9702</v>
      </c>
      <c r="BQ70" s="17">
        <v>606.2311999999999</v>
      </c>
      <c r="BR70" s="17">
        <v>220.7514</v>
      </c>
      <c r="BS70" s="17">
        <v>109.2688</v>
      </c>
      <c r="BT70" s="17">
        <v>1.0864</v>
      </c>
      <c r="BU70" s="17">
        <v>66.2561</v>
      </c>
      <c r="BV70" s="18">
        <v>1289.094</v>
      </c>
      <c r="BW70" s="17">
        <v>2903.1929</v>
      </c>
      <c r="BX70" s="17">
        <v>196.1125</v>
      </c>
      <c r="BY70" s="17">
        <v>0.7799</v>
      </c>
      <c r="BZ70" s="17">
        <v>2.3325</v>
      </c>
      <c r="CA70" s="17">
        <v>0.0151</v>
      </c>
      <c r="CB70" s="17">
        <v>371.9905</v>
      </c>
      <c r="CC70" s="17">
        <v>4763.5175</v>
      </c>
      <c r="CD70" s="4">
        <v>8184</v>
      </c>
    </row>
    <row r="71" ht="19" customHeight="1">
      <c r="A71" t="s" s="3">
        <v>1</v>
      </c>
      <c r="B71" s="4">
        <v>67</v>
      </c>
      <c r="C71" t="s" s="12">
        <v>68</v>
      </c>
      <c r="D71" s="17">
        <v>4.6824</v>
      </c>
      <c r="E71" s="17">
        <v>1.1669</v>
      </c>
      <c r="F71" s="17">
        <v>0.009599999999999999</v>
      </c>
      <c r="G71" s="17">
        <v>0.2533</v>
      </c>
      <c r="H71" s="17">
        <v>1.1717</v>
      </c>
      <c r="I71" s="18">
        <v>40.613</v>
      </c>
      <c r="J71" s="17">
        <v>51.1265</v>
      </c>
      <c r="K71" s="9">
        <v>44.1135</v>
      </c>
      <c r="L71" s="17">
        <v>5.6218</v>
      </c>
      <c r="M71" s="18">
        <v>0.386</v>
      </c>
      <c r="N71" s="17">
        <v>2.0572</v>
      </c>
      <c r="O71" s="17">
        <v>1.3626</v>
      </c>
      <c r="P71" s="17">
        <v>0.1526</v>
      </c>
      <c r="Q71" s="17">
        <v>0.0475</v>
      </c>
      <c r="R71" s="18">
        <v>1.169</v>
      </c>
      <c r="S71" s="18">
        <v>0.484</v>
      </c>
      <c r="T71" s="17">
        <v>0.8865</v>
      </c>
      <c r="U71" s="17">
        <v>1.0642</v>
      </c>
      <c r="V71" s="17">
        <v>1.5766</v>
      </c>
      <c r="W71" s="17">
        <v>3.3976</v>
      </c>
      <c r="X71" s="10">
        <v>0.5536</v>
      </c>
      <c r="Y71" s="17">
        <v>2.1226</v>
      </c>
      <c r="Z71" s="18">
        <v>5.788</v>
      </c>
      <c r="AA71" s="18">
        <v>2.491</v>
      </c>
      <c r="AB71" s="17">
        <v>0.8955</v>
      </c>
      <c r="AC71" s="18">
        <v>18.373</v>
      </c>
      <c r="AD71" s="17">
        <v>0.0514</v>
      </c>
      <c r="AE71" s="17">
        <v>1.1346</v>
      </c>
      <c r="AF71" s="17">
        <v>0.0176</v>
      </c>
      <c r="AG71" s="18">
        <v>150.789</v>
      </c>
      <c r="AH71" s="17">
        <v>49.8483</v>
      </c>
      <c r="AI71" s="17">
        <v>129.2681</v>
      </c>
      <c r="AJ71" s="18">
        <v>242.348</v>
      </c>
      <c r="AK71" s="17">
        <v>184.4016</v>
      </c>
      <c r="AL71" s="17">
        <v>11.2556</v>
      </c>
      <c r="AM71" s="18">
        <v>9.999000000000001</v>
      </c>
      <c r="AN71" s="17">
        <v>8.546099999999999</v>
      </c>
      <c r="AO71" s="17">
        <v>0.4352</v>
      </c>
      <c r="AP71" s="17">
        <v>6.4054</v>
      </c>
      <c r="AQ71" s="17">
        <v>13.3146</v>
      </c>
      <c r="AR71" s="17">
        <v>0.5336</v>
      </c>
      <c r="AS71" s="17">
        <v>0.2481</v>
      </c>
      <c r="AT71" s="17">
        <v>0.0237</v>
      </c>
      <c r="AU71" s="17">
        <v>125.4004</v>
      </c>
      <c r="AV71" s="17">
        <v>0.0097</v>
      </c>
      <c r="AW71" s="17">
        <v>12.3724</v>
      </c>
      <c r="AX71" s="17">
        <v>0.4893</v>
      </c>
      <c r="AY71" s="17">
        <v>0.4943</v>
      </c>
      <c r="AZ71" s="17">
        <v>39.2246</v>
      </c>
      <c r="BA71" s="17">
        <v>46.6271</v>
      </c>
      <c r="BB71" s="17">
        <v>88.4186</v>
      </c>
      <c r="BC71" s="18">
        <v>28.402</v>
      </c>
      <c r="BD71" s="17">
        <v>63.7998</v>
      </c>
      <c r="BE71" s="17">
        <v>324.3244</v>
      </c>
      <c r="BF71" s="17">
        <v>13.0832</v>
      </c>
      <c r="BG71" s="17">
        <v>109.0582</v>
      </c>
      <c r="BH71" s="17">
        <v>3.7944</v>
      </c>
      <c r="BI71" s="17">
        <v>83.5703</v>
      </c>
      <c r="BJ71" s="17">
        <v>72.8694</v>
      </c>
      <c r="BK71" s="17">
        <v>41.8727</v>
      </c>
      <c r="BL71" s="17">
        <v>246.2628</v>
      </c>
      <c r="BM71" s="17">
        <v>245.1647</v>
      </c>
      <c r="BN71" s="17">
        <v>50.0343</v>
      </c>
      <c r="BO71" s="17">
        <v>234.9904</v>
      </c>
      <c r="BP71" s="17">
        <v>168.3406</v>
      </c>
      <c r="BQ71" s="17">
        <v>44.2736</v>
      </c>
      <c r="BR71" s="17">
        <v>1367.6754</v>
      </c>
      <c r="BS71" s="17">
        <v>351.0484</v>
      </c>
      <c r="BT71" s="18">
        <v>7.783</v>
      </c>
      <c r="BU71" s="17">
        <v>86.52849999999999</v>
      </c>
      <c r="BV71" s="18">
        <v>9248.335999999999</v>
      </c>
      <c r="BW71" s="17">
        <v>2804.0047</v>
      </c>
      <c r="BX71" s="17">
        <v>89.16630000000001</v>
      </c>
      <c r="BY71" s="17">
        <v>1.0279</v>
      </c>
      <c r="BZ71" s="17">
        <v>21.1313</v>
      </c>
      <c r="CA71" s="4">
        <v>0</v>
      </c>
      <c r="CB71" s="17">
        <v>738.7904</v>
      </c>
      <c r="CC71" s="17">
        <v>12902.4566</v>
      </c>
      <c r="CD71" s="4">
        <v>17774</v>
      </c>
    </row>
    <row r="72" ht="19" customHeight="1">
      <c r="A72" t="s" s="3">
        <v>1</v>
      </c>
      <c r="B72" s="4">
        <v>68</v>
      </c>
      <c r="C72" t="s" s="12">
        <v>69</v>
      </c>
      <c r="D72" s="17">
        <v>11.7139</v>
      </c>
      <c r="E72" s="17">
        <v>2.2058</v>
      </c>
      <c r="F72" s="17">
        <v>0.0194</v>
      </c>
      <c r="G72" s="17">
        <v>0.3942</v>
      </c>
      <c r="H72" s="17">
        <v>1.0827</v>
      </c>
      <c r="I72" s="17">
        <v>12.9397</v>
      </c>
      <c r="J72" s="17">
        <v>9.556100000000001</v>
      </c>
      <c r="K72" s="9">
        <v>9.132199999999999</v>
      </c>
      <c r="L72" s="17">
        <v>0.9127999999999999</v>
      </c>
      <c r="M72" s="17">
        <v>2.1507</v>
      </c>
      <c r="N72" s="17">
        <v>6.1836</v>
      </c>
      <c r="O72" s="17">
        <v>14.7899</v>
      </c>
      <c r="P72" s="17">
        <v>0.4584</v>
      </c>
      <c r="Q72" s="17">
        <v>0.3958</v>
      </c>
      <c r="R72" s="17">
        <v>3.5206</v>
      </c>
      <c r="S72" s="18">
        <v>2.084</v>
      </c>
      <c r="T72" s="17">
        <v>7.2242</v>
      </c>
      <c r="U72" s="17">
        <v>6.4987</v>
      </c>
      <c r="V72" s="17">
        <v>3.8643</v>
      </c>
      <c r="W72" s="18">
        <v>8.542</v>
      </c>
      <c r="X72" s="10">
        <v>0.8239</v>
      </c>
      <c r="Y72" s="17">
        <v>7.1482</v>
      </c>
      <c r="Z72" s="17">
        <v>8.5227</v>
      </c>
      <c r="AA72" s="17">
        <v>5.9208</v>
      </c>
      <c r="AB72" s="17">
        <v>1.8909</v>
      </c>
      <c r="AC72" s="17">
        <v>3.7013</v>
      </c>
      <c r="AD72" s="17">
        <v>0.1803</v>
      </c>
      <c r="AE72" s="17">
        <v>2.9193</v>
      </c>
      <c r="AF72" s="17">
        <v>1.1002</v>
      </c>
      <c r="AG72" s="17">
        <v>10.4248</v>
      </c>
      <c r="AH72" s="17">
        <v>4.7703</v>
      </c>
      <c r="AI72" s="17">
        <v>56.3278</v>
      </c>
      <c r="AJ72" s="17">
        <v>10.5574</v>
      </c>
      <c r="AK72" s="17">
        <v>7.7834</v>
      </c>
      <c r="AL72" s="17">
        <v>0.4666</v>
      </c>
      <c r="AM72" s="17">
        <v>1.3924</v>
      </c>
      <c r="AN72" s="17">
        <v>7.8011</v>
      </c>
      <c r="AO72" s="17">
        <v>0.8349</v>
      </c>
      <c r="AP72" s="17">
        <v>0.6762</v>
      </c>
      <c r="AQ72" s="17">
        <v>1.1764</v>
      </c>
      <c r="AR72" s="17">
        <v>2.7569</v>
      </c>
      <c r="AS72" s="17">
        <v>3.6351</v>
      </c>
      <c r="AT72" s="17">
        <v>0.3073</v>
      </c>
      <c r="AU72" s="17">
        <v>0.9596</v>
      </c>
      <c r="AV72" s="17">
        <v>0.6554</v>
      </c>
      <c r="AW72" s="17">
        <v>22.4537</v>
      </c>
      <c r="AX72" s="17">
        <v>7.1152</v>
      </c>
      <c r="AY72" s="17">
        <v>0.0483</v>
      </c>
      <c r="AZ72" s="4">
        <v>8.65</v>
      </c>
      <c r="BA72" s="18">
        <v>3.674</v>
      </c>
      <c r="BB72" s="17">
        <v>4.3363</v>
      </c>
      <c r="BC72" s="17">
        <v>4.2306</v>
      </c>
      <c r="BD72" s="17">
        <v>9.2689</v>
      </c>
      <c r="BE72" s="17">
        <v>81.8165</v>
      </c>
      <c r="BF72" s="17">
        <v>25.1246</v>
      </c>
      <c r="BG72" s="17">
        <v>37.1208</v>
      </c>
      <c r="BH72" s="17">
        <v>3.2678</v>
      </c>
      <c r="BI72" s="17">
        <v>8.216699999999999</v>
      </c>
      <c r="BJ72" s="17">
        <v>1.6433</v>
      </c>
      <c r="BK72" s="17">
        <v>6.2571</v>
      </c>
      <c r="BL72" s="18">
        <v>5.235</v>
      </c>
      <c r="BM72" s="17">
        <v>8.144600000000001</v>
      </c>
      <c r="BN72" s="17">
        <v>0.9419</v>
      </c>
      <c r="BO72" s="17">
        <v>3.2978</v>
      </c>
      <c r="BP72" s="17">
        <v>2.4879</v>
      </c>
      <c r="BQ72" s="17">
        <v>0.7047</v>
      </c>
      <c r="BR72" s="17">
        <v>2.3035</v>
      </c>
      <c r="BS72" s="17">
        <v>312.4926</v>
      </c>
      <c r="BT72" s="18">
        <v>13.365</v>
      </c>
      <c r="BU72" s="17">
        <v>3.7423</v>
      </c>
      <c r="BV72" s="17">
        <v>9746.5563</v>
      </c>
      <c r="BW72" s="18">
        <v>162.501</v>
      </c>
      <c r="BX72" s="17">
        <v>47.8528</v>
      </c>
      <c r="BY72" s="17">
        <v>0.5189</v>
      </c>
      <c r="BZ72" s="17">
        <v>11.3585</v>
      </c>
      <c r="CA72" s="4">
        <v>0</v>
      </c>
      <c r="CB72" s="17">
        <v>741.3178</v>
      </c>
      <c r="CC72" s="17">
        <v>10710.1052</v>
      </c>
      <c r="CD72" s="4">
        <v>11537</v>
      </c>
    </row>
    <row r="73" ht="19" customHeight="1">
      <c r="A73" t="s" s="3">
        <v>1</v>
      </c>
      <c r="B73" s="4">
        <v>69</v>
      </c>
      <c r="C73" t="s" s="12">
        <v>70</v>
      </c>
      <c r="D73" s="17">
        <v>522.9256</v>
      </c>
      <c r="E73" s="17">
        <v>24.0731</v>
      </c>
      <c r="F73" s="17">
        <v>2.7685</v>
      </c>
      <c r="G73" s="17">
        <v>25.1515</v>
      </c>
      <c r="H73" s="17">
        <v>144.8723</v>
      </c>
      <c r="I73" s="17">
        <v>668.8685</v>
      </c>
      <c r="J73" s="17">
        <v>549.9675999999999</v>
      </c>
      <c r="K73" s="9">
        <v>1544.3899</v>
      </c>
      <c r="L73" s="17">
        <v>56.5516</v>
      </c>
      <c r="M73" s="4">
        <v>242.41</v>
      </c>
      <c r="N73" s="17">
        <v>186.8687</v>
      </c>
      <c r="O73" s="17">
        <v>47.7574</v>
      </c>
      <c r="P73" s="17">
        <v>38.7636</v>
      </c>
      <c r="Q73" s="17">
        <v>194.0813</v>
      </c>
      <c r="R73" s="4">
        <v>124.18</v>
      </c>
      <c r="S73" s="17">
        <v>85.3327</v>
      </c>
      <c r="T73" s="17">
        <v>403.7362</v>
      </c>
      <c r="U73" s="17">
        <v>127.3133</v>
      </c>
      <c r="V73" s="18">
        <v>149.155</v>
      </c>
      <c r="W73" s="17">
        <v>334.2907</v>
      </c>
      <c r="X73" s="10">
        <v>2.1857</v>
      </c>
      <c r="Y73" s="17">
        <v>124.8363</v>
      </c>
      <c r="Z73" s="17">
        <v>157.0924</v>
      </c>
      <c r="AA73" s="17">
        <v>85.4308</v>
      </c>
      <c r="AB73" s="17">
        <v>54.8209</v>
      </c>
      <c r="AC73" s="17">
        <v>298.7117</v>
      </c>
      <c r="AD73" s="17">
        <v>33.8926</v>
      </c>
      <c r="AE73" s="4">
        <v>177.82</v>
      </c>
      <c r="AF73" s="17">
        <v>282.0782</v>
      </c>
      <c r="AG73" s="17">
        <v>590.0346</v>
      </c>
      <c r="AH73" s="17">
        <v>273.2008</v>
      </c>
      <c r="AI73" s="17">
        <v>1341.3357</v>
      </c>
      <c r="AJ73" s="17">
        <v>1057.4927</v>
      </c>
      <c r="AK73" s="17">
        <v>652.0651</v>
      </c>
      <c r="AL73" s="17">
        <v>12.8883</v>
      </c>
      <c r="AM73" s="18">
        <v>51.857</v>
      </c>
      <c r="AN73" s="17">
        <v>3324.8937</v>
      </c>
      <c r="AO73" s="17">
        <v>78.7762</v>
      </c>
      <c r="AP73" s="17">
        <v>92.6425</v>
      </c>
      <c r="AQ73" s="17">
        <v>83.5692</v>
      </c>
      <c r="AR73" s="17">
        <v>539.9636</v>
      </c>
      <c r="AS73" s="17">
        <v>611.6622</v>
      </c>
      <c r="AT73" s="17">
        <v>20.9456</v>
      </c>
      <c r="AU73" s="17">
        <v>19.0681</v>
      </c>
      <c r="AV73" s="18">
        <v>10.767</v>
      </c>
      <c r="AW73" s="17">
        <v>170.9681</v>
      </c>
      <c r="AX73" s="17">
        <v>1152.9303</v>
      </c>
      <c r="AY73" s="17">
        <v>1.8029</v>
      </c>
      <c r="AZ73" s="17">
        <v>266.9182</v>
      </c>
      <c r="BA73" s="17">
        <v>106.4466</v>
      </c>
      <c r="BB73" s="18">
        <v>263.641</v>
      </c>
      <c r="BC73" s="17">
        <v>156.0548</v>
      </c>
      <c r="BD73" s="18">
        <v>259.076</v>
      </c>
      <c r="BE73" s="17">
        <v>921.2368</v>
      </c>
      <c r="BF73" s="17">
        <v>410.5162</v>
      </c>
      <c r="BG73" s="17">
        <v>488.0137</v>
      </c>
      <c r="BH73" s="17">
        <v>388.8071</v>
      </c>
      <c r="BI73" s="17">
        <v>179.6771</v>
      </c>
      <c r="BJ73" s="17">
        <v>102.8096</v>
      </c>
      <c r="BK73" s="17">
        <v>135.6531</v>
      </c>
      <c r="BL73" s="17">
        <v>180.7851</v>
      </c>
      <c r="BM73" s="17">
        <v>208.3006</v>
      </c>
      <c r="BN73" s="17">
        <v>31.8845</v>
      </c>
      <c r="BO73" s="18">
        <v>177.898</v>
      </c>
      <c r="BP73" s="17">
        <v>188.4943</v>
      </c>
      <c r="BQ73" s="17">
        <v>35.6836</v>
      </c>
      <c r="BR73" s="17">
        <v>37.6554</v>
      </c>
      <c r="BS73" s="17">
        <v>45.7214</v>
      </c>
      <c r="BT73" s="17">
        <v>265.6871</v>
      </c>
      <c r="BU73" s="17">
        <v>147.7474</v>
      </c>
      <c r="BV73" s="17">
        <v>11257.4903</v>
      </c>
      <c r="BW73" s="4">
        <v>0</v>
      </c>
      <c r="BX73" s="17">
        <v>65.6521</v>
      </c>
      <c r="BY73" s="18">
        <v>0.925</v>
      </c>
      <c r="BZ73" s="17">
        <v>15.6418</v>
      </c>
      <c r="CA73" s="17">
        <v>0.1573</v>
      </c>
      <c r="CB73" s="17">
        <v>98.41889999999999</v>
      </c>
      <c r="CC73" s="17">
        <v>11438.2853</v>
      </c>
      <c r="CD73" s="4">
        <v>33383</v>
      </c>
    </row>
    <row r="74" ht="19" customHeight="1">
      <c r="A74" t="s" s="3">
        <v>1</v>
      </c>
      <c r="B74" s="4">
        <v>70</v>
      </c>
      <c r="C74" t="s" s="12">
        <v>71</v>
      </c>
      <c r="D74" s="17">
        <v>14.2097</v>
      </c>
      <c r="E74" s="17">
        <v>2.5509</v>
      </c>
      <c r="F74" s="17">
        <v>2.8863</v>
      </c>
      <c r="G74" s="17">
        <v>1.6431</v>
      </c>
      <c r="H74" s="17">
        <v>1.5365</v>
      </c>
      <c r="I74" s="17">
        <v>18.4374</v>
      </c>
      <c r="J74" s="17">
        <v>19.0187</v>
      </c>
      <c r="K74" s="9">
        <v>42.4761</v>
      </c>
      <c r="L74" s="17">
        <v>0.8165</v>
      </c>
      <c r="M74" s="17">
        <v>2.0839</v>
      </c>
      <c r="N74" s="17">
        <v>9.488200000000001</v>
      </c>
      <c r="O74" s="17">
        <v>7.9096</v>
      </c>
      <c r="P74" s="17">
        <v>3.1644</v>
      </c>
      <c r="Q74" s="18">
        <v>1.931</v>
      </c>
      <c r="R74" s="17">
        <v>8.695600000000001</v>
      </c>
      <c r="S74" s="17">
        <v>2.9528</v>
      </c>
      <c r="T74" s="17">
        <v>6.8587</v>
      </c>
      <c r="U74" s="17">
        <v>16.4462</v>
      </c>
      <c r="V74" s="17">
        <v>9.2658</v>
      </c>
      <c r="W74" s="17">
        <v>10.3106</v>
      </c>
      <c r="X74" s="10">
        <v>0.7168</v>
      </c>
      <c r="Y74" s="17">
        <v>8.5968</v>
      </c>
      <c r="Z74" s="17">
        <v>14.7215</v>
      </c>
      <c r="AA74" s="17">
        <v>6.6215</v>
      </c>
      <c r="AB74" s="17">
        <v>3.9066</v>
      </c>
      <c r="AC74" s="17">
        <v>11.2686</v>
      </c>
      <c r="AD74" s="17">
        <v>0.0167</v>
      </c>
      <c r="AE74" s="17">
        <v>4.9856</v>
      </c>
      <c r="AF74" s="17">
        <v>67.51220000000001</v>
      </c>
      <c r="AG74" s="17">
        <v>181.8261</v>
      </c>
      <c r="AH74" s="17">
        <v>88.1863</v>
      </c>
      <c r="AI74" s="17">
        <v>98.13639999999999</v>
      </c>
      <c r="AJ74" s="17">
        <v>65.49850000000001</v>
      </c>
      <c r="AK74" s="17">
        <v>155.4622</v>
      </c>
      <c r="AL74" s="17">
        <v>32.9911</v>
      </c>
      <c r="AM74" s="17">
        <v>19.0107</v>
      </c>
      <c r="AN74" s="17">
        <v>202.1435</v>
      </c>
      <c r="AO74" s="17">
        <v>4.1729</v>
      </c>
      <c r="AP74" s="17">
        <v>16.4447</v>
      </c>
      <c r="AQ74" s="17">
        <v>5.1858</v>
      </c>
      <c r="AR74" s="17">
        <v>8.0784</v>
      </c>
      <c r="AS74" s="17">
        <v>38.9998</v>
      </c>
      <c r="AT74" s="17">
        <v>11.5198</v>
      </c>
      <c r="AU74" s="17">
        <v>71.9799</v>
      </c>
      <c r="AV74" s="17">
        <v>7.0716</v>
      </c>
      <c r="AW74" s="4">
        <v>0.08</v>
      </c>
      <c r="AX74" s="18">
        <v>2.539</v>
      </c>
      <c r="AY74" s="18">
        <v>0.819</v>
      </c>
      <c r="AZ74" s="17">
        <v>22.4021</v>
      </c>
      <c r="BA74" s="17">
        <v>15.6059</v>
      </c>
      <c r="BB74" s="18">
        <v>1.371</v>
      </c>
      <c r="BC74" s="17">
        <v>17.3954</v>
      </c>
      <c r="BD74" s="17">
        <v>38.7647</v>
      </c>
      <c r="BE74" s="17">
        <v>291.7653</v>
      </c>
      <c r="BF74" s="17">
        <v>3.7173</v>
      </c>
      <c r="BG74" s="17">
        <v>44.1715</v>
      </c>
      <c r="BH74" s="17">
        <v>16.2012</v>
      </c>
      <c r="BI74" s="17">
        <v>28.1532</v>
      </c>
      <c r="BJ74" s="18">
        <v>123.149</v>
      </c>
      <c r="BK74" s="17">
        <v>19.0994</v>
      </c>
      <c r="BL74" s="17">
        <v>47.6906</v>
      </c>
      <c r="BM74" s="17">
        <v>73.5647</v>
      </c>
      <c r="BN74" s="17">
        <v>2.8966</v>
      </c>
      <c r="BO74" s="17">
        <v>1178.9976</v>
      </c>
      <c r="BP74" s="17">
        <v>201.2849</v>
      </c>
      <c r="BQ74" s="17">
        <v>47.5359</v>
      </c>
      <c r="BR74" s="17">
        <v>23.1418</v>
      </c>
      <c r="BS74" s="17">
        <v>30.2788</v>
      </c>
      <c r="BT74" s="17">
        <v>7.3412</v>
      </c>
      <c r="BU74" s="17">
        <v>150.6987</v>
      </c>
      <c r="BV74" s="17">
        <v>22305.9667</v>
      </c>
      <c r="BW74" s="4">
        <v>760</v>
      </c>
      <c r="BX74" s="17">
        <v>60.0472</v>
      </c>
      <c r="BY74" s="17">
        <v>2.3978</v>
      </c>
      <c r="BZ74" s="17">
        <v>13.2938</v>
      </c>
      <c r="CA74" s="4">
        <v>0</v>
      </c>
      <c r="CB74" s="17">
        <v>338.3064</v>
      </c>
      <c r="CC74" s="17">
        <v>23480.0119</v>
      </c>
      <c r="CD74" s="4">
        <v>27185</v>
      </c>
    </row>
    <row r="75" ht="19" customHeight="1">
      <c r="A75" t="s" s="3">
        <v>1</v>
      </c>
      <c r="B75" s="4">
        <v>71</v>
      </c>
      <c r="C75" t="s" s="3">
        <v>81</v>
      </c>
      <c r="D75" s="4">
        <v>6503</v>
      </c>
      <c r="E75" s="4">
        <v>331</v>
      </c>
      <c r="F75" s="4">
        <v>658</v>
      </c>
      <c r="G75" s="4">
        <v>268</v>
      </c>
      <c r="H75" s="4">
        <v>1353</v>
      </c>
      <c r="I75" s="4">
        <v>5959</v>
      </c>
      <c r="J75" s="4">
        <v>4356</v>
      </c>
      <c r="K75" s="9">
        <v>5464</v>
      </c>
      <c r="L75" s="4">
        <v>1076</v>
      </c>
      <c r="M75" s="4">
        <v>3974</v>
      </c>
      <c r="N75" s="4">
        <v>12978</v>
      </c>
      <c r="O75" s="4">
        <v>2484</v>
      </c>
      <c r="P75" s="4">
        <v>1511</v>
      </c>
      <c r="Q75" s="4">
        <v>2602</v>
      </c>
      <c r="R75" s="4">
        <v>1593</v>
      </c>
      <c r="S75" s="4">
        <v>2167</v>
      </c>
      <c r="T75" s="4">
        <v>728</v>
      </c>
      <c r="U75" s="4">
        <v>4308</v>
      </c>
      <c r="V75" s="4">
        <v>2980</v>
      </c>
      <c r="W75" s="4">
        <v>5387</v>
      </c>
      <c r="X75" s="10">
        <v>2234</v>
      </c>
      <c r="Y75" s="4">
        <v>6867</v>
      </c>
      <c r="Z75" s="4">
        <v>6268</v>
      </c>
      <c r="AA75" s="4">
        <v>7545</v>
      </c>
      <c r="AB75" s="4">
        <v>1843</v>
      </c>
      <c r="AC75" s="4">
        <v>6763</v>
      </c>
      <c r="AD75" s="4">
        <v>217</v>
      </c>
      <c r="AE75" s="4">
        <v>3314</v>
      </c>
      <c r="AF75" s="4">
        <v>2670</v>
      </c>
      <c r="AG75" s="4">
        <v>13178</v>
      </c>
      <c r="AH75" s="4">
        <v>14573</v>
      </c>
      <c r="AI75" s="4">
        <v>41468</v>
      </c>
      <c r="AJ75" s="4">
        <v>43469</v>
      </c>
      <c r="AK75" s="4">
        <v>49585</v>
      </c>
      <c r="AL75" s="4">
        <v>4730</v>
      </c>
      <c r="AM75" s="4">
        <v>24148</v>
      </c>
      <c r="AN75" s="4">
        <v>14605</v>
      </c>
      <c r="AO75" s="4">
        <v>4845</v>
      </c>
      <c r="AP75" s="4">
        <v>1637</v>
      </c>
      <c r="AQ75" s="4">
        <v>4948</v>
      </c>
      <c r="AR75" s="4">
        <v>3666</v>
      </c>
      <c r="AS75" s="4">
        <v>10767</v>
      </c>
      <c r="AT75" s="4">
        <v>3176</v>
      </c>
      <c r="AU75" s="4">
        <v>2009</v>
      </c>
      <c r="AV75" s="4">
        <v>2011</v>
      </c>
      <c r="AW75" s="4">
        <v>2076</v>
      </c>
      <c r="AX75" s="4">
        <v>7672</v>
      </c>
      <c r="AY75" s="4">
        <v>616</v>
      </c>
      <c r="AZ75" s="4">
        <v>21613</v>
      </c>
      <c r="BA75" s="4">
        <v>6897</v>
      </c>
      <c r="BB75" s="4">
        <v>15696</v>
      </c>
      <c r="BC75" s="4">
        <v>4538</v>
      </c>
      <c r="BD75" s="4">
        <v>13553</v>
      </c>
      <c r="BE75" s="4">
        <v>64872</v>
      </c>
      <c r="BF75" s="4">
        <v>20263</v>
      </c>
      <c r="BG75" s="4">
        <v>41538</v>
      </c>
      <c r="BH75" s="4">
        <v>5820</v>
      </c>
      <c r="BI75" s="4">
        <v>47220</v>
      </c>
      <c r="BJ75" s="4">
        <v>12304</v>
      </c>
      <c r="BK75" s="4">
        <v>15441</v>
      </c>
      <c r="BL75" s="4">
        <v>41594</v>
      </c>
      <c r="BM75" s="4">
        <v>28450</v>
      </c>
      <c r="BN75" s="4">
        <v>3039</v>
      </c>
      <c r="BO75" s="4">
        <v>54091</v>
      </c>
      <c r="BP75" s="4">
        <v>47456</v>
      </c>
      <c r="BQ75" s="4">
        <v>1605</v>
      </c>
      <c r="BR75" s="4">
        <v>4495</v>
      </c>
      <c r="BS75" s="4">
        <v>2131</v>
      </c>
      <c r="BT75" s="4">
        <v>8976</v>
      </c>
      <c r="BU75" s="4">
        <v>12845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833249</v>
      </c>
    </row>
    <row r="76" ht="19" customHeight="1">
      <c r="A76" t="s" s="3">
        <v>1</v>
      </c>
      <c r="B76" s="4">
        <v>72</v>
      </c>
      <c r="C76" t="s" s="3">
        <v>82</v>
      </c>
      <c r="D76" s="4">
        <v>33254</v>
      </c>
      <c r="E76" s="4">
        <v>434</v>
      </c>
      <c r="F76" s="4">
        <v>1181</v>
      </c>
      <c r="G76" s="4">
        <v>1161</v>
      </c>
      <c r="H76" s="4">
        <v>1662</v>
      </c>
      <c r="I76" s="4">
        <v>32390</v>
      </c>
      <c r="J76" s="4">
        <v>21938</v>
      </c>
      <c r="K76" s="9">
        <v>6577</v>
      </c>
      <c r="L76" s="4">
        <v>1265</v>
      </c>
      <c r="M76" s="4">
        <v>2613</v>
      </c>
      <c r="N76" s="4">
        <v>6529</v>
      </c>
      <c r="O76" s="4">
        <v>2555</v>
      </c>
      <c r="P76" s="4">
        <v>898</v>
      </c>
      <c r="Q76" s="4">
        <v>1459</v>
      </c>
      <c r="R76" s="4">
        <v>885</v>
      </c>
      <c r="S76" s="4">
        <v>648</v>
      </c>
      <c r="T76" s="4">
        <v>4800</v>
      </c>
      <c r="U76" s="4">
        <v>4183</v>
      </c>
      <c r="V76" s="4">
        <v>1602</v>
      </c>
      <c r="W76" s="4">
        <v>3360</v>
      </c>
      <c r="X76" s="10">
        <v>1131</v>
      </c>
      <c r="Y76" s="4">
        <v>2942</v>
      </c>
      <c r="Z76" s="4">
        <v>1428</v>
      </c>
      <c r="AA76" s="4">
        <v>4184</v>
      </c>
      <c r="AB76" s="4">
        <v>1037</v>
      </c>
      <c r="AC76" s="4">
        <v>16248</v>
      </c>
      <c r="AD76" s="4">
        <v>1370</v>
      </c>
      <c r="AE76" s="4">
        <v>9103</v>
      </c>
      <c r="AF76" s="4">
        <v>1378</v>
      </c>
      <c r="AG76" s="4">
        <v>14845</v>
      </c>
      <c r="AH76" s="4">
        <v>13358</v>
      </c>
      <c r="AI76" s="4">
        <v>32991</v>
      </c>
      <c r="AJ76" s="4">
        <v>23811</v>
      </c>
      <c r="AK76" s="4">
        <v>23382</v>
      </c>
      <c r="AL76" s="4">
        <v>3022</v>
      </c>
      <c r="AM76" s="4">
        <v>7218</v>
      </c>
      <c r="AN76" s="4">
        <v>7594</v>
      </c>
      <c r="AO76" s="4">
        <v>2127</v>
      </c>
      <c r="AP76" s="4">
        <v>3082</v>
      </c>
      <c r="AQ76" s="4">
        <v>3858</v>
      </c>
      <c r="AR76" s="4">
        <v>1467</v>
      </c>
      <c r="AS76" s="4">
        <v>21195</v>
      </c>
      <c r="AT76" s="4">
        <v>2666</v>
      </c>
      <c r="AU76" s="4">
        <v>877</v>
      </c>
      <c r="AV76" s="4">
        <v>3130</v>
      </c>
      <c r="AW76" s="4">
        <v>3736</v>
      </c>
      <c r="AX76" s="4">
        <v>14572</v>
      </c>
      <c r="AY76" s="4">
        <v>696</v>
      </c>
      <c r="AZ76" s="4">
        <v>85506</v>
      </c>
      <c r="BA76" s="4">
        <v>6970</v>
      </c>
      <c r="BB76" s="4">
        <v>11608</v>
      </c>
      <c r="BC76" s="4">
        <v>2364</v>
      </c>
      <c r="BD76" s="4">
        <v>162037</v>
      </c>
      <c r="BE76" s="4">
        <v>22238</v>
      </c>
      <c r="BF76" s="4">
        <v>6883</v>
      </c>
      <c r="BG76" s="4">
        <v>3951</v>
      </c>
      <c r="BH76" s="4">
        <v>2935</v>
      </c>
      <c r="BI76" s="4">
        <v>8082</v>
      </c>
      <c r="BJ76" s="4">
        <v>5596</v>
      </c>
      <c r="BK76" s="4">
        <v>2257</v>
      </c>
      <c r="BL76" s="4">
        <v>4334</v>
      </c>
      <c r="BM76" s="4">
        <v>2909</v>
      </c>
      <c r="BN76" s="4">
        <v>2007</v>
      </c>
      <c r="BO76" s="4">
        <v>12164</v>
      </c>
      <c r="BP76" s="4">
        <v>3501</v>
      </c>
      <c r="BQ76" s="4">
        <v>2607</v>
      </c>
      <c r="BR76" s="4">
        <v>1349</v>
      </c>
      <c r="BS76" s="4">
        <v>1811</v>
      </c>
      <c r="BT76" s="4">
        <v>4401</v>
      </c>
      <c r="BU76" s="4">
        <v>3403</v>
      </c>
      <c r="BV76" s="4">
        <v>0</v>
      </c>
      <c r="BW76" s="4">
        <v>0</v>
      </c>
      <c r="BX76" s="4">
        <v>0</v>
      </c>
      <c r="BY76" s="4">
        <v>0</v>
      </c>
      <c r="BZ76" s="4">
        <v>0</v>
      </c>
      <c r="CA76" s="4">
        <v>0</v>
      </c>
      <c r="CB76" s="4">
        <v>0</v>
      </c>
      <c r="CC76" s="4">
        <v>0</v>
      </c>
      <c r="CD76" s="4">
        <v>752565</v>
      </c>
    </row>
    <row r="77" ht="19" customHeight="1">
      <c r="A77" t="s" s="3">
        <v>1</v>
      </c>
      <c r="B77" s="4">
        <v>73</v>
      </c>
      <c r="C77" t="s" s="3">
        <v>83</v>
      </c>
      <c r="D77" s="17">
        <v>621.9207</v>
      </c>
      <c r="E77" s="17">
        <v>45.7316</v>
      </c>
      <c r="F77" s="17">
        <v>97.9978</v>
      </c>
      <c r="G77" s="17">
        <v>45.5668</v>
      </c>
      <c r="H77" s="17">
        <v>62.4051</v>
      </c>
      <c r="I77" s="18">
        <v>31.795</v>
      </c>
      <c r="J77" s="17">
        <v>90.7034</v>
      </c>
      <c r="K77" s="9">
        <v>353.1666</v>
      </c>
      <c r="L77" s="17">
        <v>34.6465</v>
      </c>
      <c r="M77" s="17">
        <v>31.2238</v>
      </c>
      <c r="N77" s="17">
        <v>304.5343</v>
      </c>
      <c r="O77" s="17">
        <v>289.1334</v>
      </c>
      <c r="P77" s="17">
        <v>75.5308</v>
      </c>
      <c r="Q77" s="18">
        <v>35.846</v>
      </c>
      <c r="R77" s="17">
        <v>8.4392</v>
      </c>
      <c r="S77" s="17">
        <v>9.6069</v>
      </c>
      <c r="T77" s="17">
        <v>141.6366</v>
      </c>
      <c r="U77" s="17">
        <v>128.3055</v>
      </c>
      <c r="V77" s="18">
        <v>44.531</v>
      </c>
      <c r="W77" s="17">
        <v>64.5266</v>
      </c>
      <c r="X77" s="10">
        <v>116.3568</v>
      </c>
      <c r="Y77" s="17">
        <v>96.9958</v>
      </c>
      <c r="Z77" s="17">
        <v>99.27970000000001</v>
      </c>
      <c r="AA77" s="17">
        <v>37.8565</v>
      </c>
      <c r="AB77" s="17">
        <v>13.2656</v>
      </c>
      <c r="AC77" s="18">
        <v>179.201</v>
      </c>
      <c r="AD77" s="18">
        <v>4.982</v>
      </c>
      <c r="AE77" s="17">
        <v>73.5801</v>
      </c>
      <c r="AF77" s="17">
        <v>47.4733</v>
      </c>
      <c r="AG77" s="17">
        <v>315.1409</v>
      </c>
      <c r="AH77" s="17">
        <v>146.8655</v>
      </c>
      <c r="AI77" s="17">
        <v>1007.7926</v>
      </c>
      <c r="AJ77" s="17">
        <v>161.0409</v>
      </c>
      <c r="AK77" s="18">
        <v>303.291</v>
      </c>
      <c r="AL77" s="17">
        <v>352.7172</v>
      </c>
      <c r="AM77" s="17">
        <v>1979.4392</v>
      </c>
      <c r="AN77" s="17">
        <v>808.5334</v>
      </c>
      <c r="AO77" s="18">
        <v>-29.272</v>
      </c>
      <c r="AP77" s="17">
        <v>53.1534</v>
      </c>
      <c r="AQ77" s="18">
        <v>132.819</v>
      </c>
      <c r="AR77" s="18">
        <v>192.982</v>
      </c>
      <c r="AS77" s="17">
        <v>48.1128</v>
      </c>
      <c r="AT77" s="17">
        <v>22.5803</v>
      </c>
      <c r="AU77" s="17">
        <v>18.7252</v>
      </c>
      <c r="AV77" s="17">
        <v>12.0779</v>
      </c>
      <c r="AW77" s="17">
        <v>2.9889</v>
      </c>
      <c r="AX77" s="18">
        <v>402.147</v>
      </c>
      <c r="AY77" s="17">
        <v>0.7459</v>
      </c>
      <c r="AZ77" s="17">
        <v>1495.7628</v>
      </c>
      <c r="BA77" s="17">
        <v>1858.4694</v>
      </c>
      <c r="BB77" s="17">
        <v>218.0667</v>
      </c>
      <c r="BC77" s="17">
        <v>87.83280000000001</v>
      </c>
      <c r="BD77" s="17">
        <v>2246.9616</v>
      </c>
      <c r="BE77" s="17">
        <v>417.9282</v>
      </c>
      <c r="BF77" s="4">
        <v>51.14</v>
      </c>
      <c r="BG77" s="17">
        <v>83.9806</v>
      </c>
      <c r="BH77" s="17">
        <v>48.0052</v>
      </c>
      <c r="BI77" s="17">
        <v>54.6908</v>
      </c>
      <c r="BJ77" s="17">
        <v>194.6599</v>
      </c>
      <c r="BK77" s="17">
        <v>88.99469999999999</v>
      </c>
      <c r="BL77" s="17">
        <v>44.7178</v>
      </c>
      <c r="BM77" s="17">
        <v>73.7336</v>
      </c>
      <c r="BN77" s="17">
        <v>13.3535</v>
      </c>
      <c r="BO77" s="17">
        <v>118.0588</v>
      </c>
      <c r="BP77" s="17">
        <v>63.7176</v>
      </c>
      <c r="BQ77" s="17">
        <v>5.5863</v>
      </c>
      <c r="BR77" s="17">
        <v>33.9989</v>
      </c>
      <c r="BS77" s="18">
        <v>67.117</v>
      </c>
      <c r="BT77" s="17">
        <v>112.0095</v>
      </c>
      <c r="BU77" s="17">
        <v>57.2745</v>
      </c>
      <c r="BV77" s="17">
        <v>69299.1045</v>
      </c>
      <c r="BW77" s="4">
        <v>0</v>
      </c>
      <c r="BX77" s="17">
        <v>32470.6051</v>
      </c>
      <c r="BY77" s="18">
        <v>252.218</v>
      </c>
      <c r="BZ77" s="17">
        <v>1019.1993</v>
      </c>
      <c r="CA77" s="17">
        <v>-35.7435</v>
      </c>
      <c r="CB77" s="17">
        <v>272.7612</v>
      </c>
      <c r="CC77" s="17">
        <v>103278.1447</v>
      </c>
      <c r="CD77" s="4">
        <v>119951</v>
      </c>
    </row>
    <row r="78" ht="19" customHeight="1">
      <c r="A78" t="s" s="3">
        <v>1</v>
      </c>
      <c r="B78" s="4">
        <v>74</v>
      </c>
      <c r="C78" t="s" s="3">
        <v>84</v>
      </c>
      <c r="D78" s="4">
        <v>947</v>
      </c>
      <c r="E78" s="4">
        <v>17</v>
      </c>
      <c r="F78" s="4">
        <v>-4</v>
      </c>
      <c r="G78" s="4">
        <v>25</v>
      </c>
      <c r="H78" s="4">
        <v>78</v>
      </c>
      <c r="I78" s="4">
        <v>364</v>
      </c>
      <c r="J78" s="4">
        <v>237</v>
      </c>
      <c r="K78" s="9">
        <v>398</v>
      </c>
      <c r="L78" s="4">
        <v>143</v>
      </c>
      <c r="M78" s="4">
        <v>194</v>
      </c>
      <c r="N78" s="4">
        <v>544</v>
      </c>
      <c r="O78" s="4">
        <v>127</v>
      </c>
      <c r="P78" s="4">
        <v>58</v>
      </c>
      <c r="Q78" s="4">
        <v>150</v>
      </c>
      <c r="R78" s="4">
        <v>90</v>
      </c>
      <c r="S78" s="4">
        <v>107</v>
      </c>
      <c r="T78" s="4">
        <v>24</v>
      </c>
      <c r="U78" s="4">
        <v>208</v>
      </c>
      <c r="V78" s="4">
        <v>157</v>
      </c>
      <c r="W78" s="4">
        <v>340</v>
      </c>
      <c r="X78" s="10">
        <v>94</v>
      </c>
      <c r="Y78" s="4">
        <v>349</v>
      </c>
      <c r="Z78" s="4">
        <v>250</v>
      </c>
      <c r="AA78" s="4">
        <v>331</v>
      </c>
      <c r="AB78" s="4">
        <v>94</v>
      </c>
      <c r="AC78" s="4">
        <v>2020</v>
      </c>
      <c r="AD78" s="4">
        <v>143</v>
      </c>
      <c r="AE78" s="4">
        <v>503</v>
      </c>
      <c r="AF78" s="4">
        <v>164</v>
      </c>
      <c r="AG78" s="4">
        <v>989</v>
      </c>
      <c r="AH78" s="4">
        <v>591</v>
      </c>
      <c r="AI78" s="4">
        <v>2203</v>
      </c>
      <c r="AJ78" s="4">
        <v>2326</v>
      </c>
      <c r="AK78" s="4">
        <v>2949</v>
      </c>
      <c r="AL78" s="4">
        <v>603</v>
      </c>
      <c r="AM78" s="4">
        <v>1381</v>
      </c>
      <c r="AN78" s="4">
        <v>1673</v>
      </c>
      <c r="AO78" s="4">
        <v>85</v>
      </c>
      <c r="AP78" s="4">
        <v>88</v>
      </c>
      <c r="AQ78" s="4">
        <v>242</v>
      </c>
      <c r="AR78" s="4">
        <v>274</v>
      </c>
      <c r="AS78" s="4">
        <v>900</v>
      </c>
      <c r="AT78" s="4">
        <v>145</v>
      </c>
      <c r="AU78" s="4">
        <v>141</v>
      </c>
      <c r="AV78" s="4">
        <v>117</v>
      </c>
      <c r="AW78" s="4">
        <v>85</v>
      </c>
      <c r="AX78" s="4">
        <v>141</v>
      </c>
      <c r="AY78" s="4">
        <v>17</v>
      </c>
      <c r="AZ78" s="4">
        <v>2835</v>
      </c>
      <c r="BA78" s="4">
        <v>1059</v>
      </c>
      <c r="BB78" s="4">
        <v>922</v>
      </c>
      <c r="BC78" s="4">
        <v>270</v>
      </c>
      <c r="BD78" s="4">
        <v>18532</v>
      </c>
      <c r="BE78" s="4">
        <v>2733</v>
      </c>
      <c r="BF78" s="4">
        <v>815</v>
      </c>
      <c r="BG78" s="4">
        <v>1669</v>
      </c>
      <c r="BH78" s="4">
        <v>263</v>
      </c>
      <c r="BI78" s="4">
        <v>1138</v>
      </c>
      <c r="BJ78" s="4">
        <v>0</v>
      </c>
      <c r="BK78" s="4">
        <v>615</v>
      </c>
      <c r="BL78" s="4">
        <v>567</v>
      </c>
      <c r="BM78" s="4">
        <v>437</v>
      </c>
      <c r="BN78" s="4">
        <v>9</v>
      </c>
      <c r="BO78" s="4">
        <v>1252</v>
      </c>
      <c r="BP78" s="4">
        <v>801</v>
      </c>
      <c r="BQ78" s="4">
        <v>-303</v>
      </c>
      <c r="BR78" s="4">
        <v>224</v>
      </c>
      <c r="BS78" s="4">
        <v>163</v>
      </c>
      <c r="BT78" s="4">
        <v>503</v>
      </c>
      <c r="BU78" s="4">
        <v>806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58747</v>
      </c>
    </row>
    <row r="79" ht="19" customHeight="1">
      <c r="A79" t="s" s="3">
        <v>1</v>
      </c>
      <c r="B79" s="4">
        <v>75</v>
      </c>
      <c r="C79" t="s" s="3">
        <v>85</v>
      </c>
      <c r="D79" s="17">
        <v>4316.7063</v>
      </c>
      <c r="E79" s="17">
        <v>239.9451</v>
      </c>
      <c r="F79" s="17">
        <v>271.4065</v>
      </c>
      <c r="G79" s="17">
        <v>301.5101</v>
      </c>
      <c r="H79" s="17">
        <v>358.9088</v>
      </c>
      <c r="I79" s="17">
        <v>2739.8965</v>
      </c>
      <c r="J79" s="17">
        <v>1172.0199</v>
      </c>
      <c r="K79" s="9">
        <v>3307.8982</v>
      </c>
      <c r="L79" s="17">
        <v>271.5805</v>
      </c>
      <c r="M79" s="17">
        <v>521.8538</v>
      </c>
      <c r="N79" s="17">
        <v>4848.1991</v>
      </c>
      <c r="O79" s="17">
        <v>1013.7232</v>
      </c>
      <c r="P79" s="17">
        <v>654.7825</v>
      </c>
      <c r="Q79" s="17">
        <v>574.8854</v>
      </c>
      <c r="R79" s="17">
        <v>1220.7071</v>
      </c>
      <c r="S79" s="17">
        <v>890.9271</v>
      </c>
      <c r="T79" s="17">
        <v>7968.6065</v>
      </c>
      <c r="U79" s="17">
        <v>3566.3884</v>
      </c>
      <c r="V79" s="17">
        <v>2147.5897</v>
      </c>
      <c r="W79" s="17">
        <v>2139.9054</v>
      </c>
      <c r="X79" s="10">
        <v>7048.3623</v>
      </c>
      <c r="Y79" s="17">
        <v>3828.9158</v>
      </c>
      <c r="Z79" s="18">
        <v>4976.547</v>
      </c>
      <c r="AA79" s="17">
        <v>5236.2336</v>
      </c>
      <c r="AB79" s="17">
        <v>977.5376</v>
      </c>
      <c r="AC79" s="17">
        <v>1431.2517</v>
      </c>
      <c r="AD79" s="18">
        <v>128.291</v>
      </c>
      <c r="AE79" s="17">
        <v>910.9272999999999</v>
      </c>
      <c r="AF79" s="17">
        <v>708.8465</v>
      </c>
      <c r="AG79" s="17">
        <v>9193.8542</v>
      </c>
      <c r="AH79" s="17">
        <v>3075.2769</v>
      </c>
      <c r="AI79" s="17">
        <v>14892.6803</v>
      </c>
      <c r="AJ79" s="17">
        <v>5942.3504</v>
      </c>
      <c r="AK79" s="18">
        <v>2592.053</v>
      </c>
      <c r="AL79" s="17">
        <v>719.4951</v>
      </c>
      <c r="AM79" s="17">
        <v>2715.2992</v>
      </c>
      <c r="AN79" s="17">
        <v>4383.3141</v>
      </c>
      <c r="AO79" s="17">
        <v>583.3946999999999</v>
      </c>
      <c r="AP79" s="17">
        <v>295.5464</v>
      </c>
      <c r="AQ79" s="17">
        <v>4045.7903</v>
      </c>
      <c r="AR79" s="4">
        <v>1154.32</v>
      </c>
      <c r="AS79" s="17">
        <v>530.6185</v>
      </c>
      <c r="AT79" s="17">
        <v>740.7845</v>
      </c>
      <c r="AU79" s="17">
        <v>771.0494</v>
      </c>
      <c r="AV79" s="17">
        <v>1364.8642</v>
      </c>
      <c r="AW79" s="17">
        <v>682.2547</v>
      </c>
      <c r="AX79" s="17">
        <v>2675.1263</v>
      </c>
      <c r="AY79" s="17">
        <v>47.2163</v>
      </c>
      <c r="AZ79" s="17">
        <v>862.6575</v>
      </c>
      <c r="BA79" s="17">
        <v>849.7616</v>
      </c>
      <c r="BB79" s="17">
        <v>1437.4508</v>
      </c>
      <c r="BC79" s="17">
        <v>638.4448</v>
      </c>
      <c r="BD79" s="17">
        <v>1402.5488</v>
      </c>
      <c r="BE79" s="17">
        <v>4502.3227</v>
      </c>
      <c r="BF79" s="17">
        <v>2626.1173</v>
      </c>
      <c r="BG79" s="17">
        <v>1818.0155</v>
      </c>
      <c r="BH79" s="17">
        <v>463.4456</v>
      </c>
      <c r="BI79" s="17">
        <v>1524.4822</v>
      </c>
      <c r="BJ79" s="17">
        <v>1798.8367</v>
      </c>
      <c r="BK79" s="17">
        <v>697.6876999999999</v>
      </c>
      <c r="BL79" s="17">
        <v>2416.7247</v>
      </c>
      <c r="BM79" s="17">
        <v>2722.8501</v>
      </c>
      <c r="BN79" s="17">
        <v>406.3697</v>
      </c>
      <c r="BO79" s="18">
        <v>6005.191</v>
      </c>
      <c r="BP79" s="18">
        <v>2527.278</v>
      </c>
      <c r="BQ79" s="17">
        <v>474.2818</v>
      </c>
      <c r="BR79" s="17">
        <v>3113.8717</v>
      </c>
      <c r="BS79" s="17">
        <v>1147.3401</v>
      </c>
      <c r="BT79" s="17">
        <v>6436.9998</v>
      </c>
      <c r="BU79" s="17">
        <v>1382.8487</v>
      </c>
      <c r="BV79" s="17">
        <v>117383.6499</v>
      </c>
      <c r="BW79" s="17">
        <v>5499.1136</v>
      </c>
      <c r="BX79" s="17">
        <v>47937.3309</v>
      </c>
      <c r="BY79" s="17">
        <v>3682.3378</v>
      </c>
      <c r="BZ79" s="17">
        <v>10737.7144</v>
      </c>
      <c r="CA79" s="18">
        <v>1028.816</v>
      </c>
      <c r="CB79" s="4">
        <v>9722</v>
      </c>
      <c r="CC79" s="17">
        <v>195990.9625</v>
      </c>
      <c r="CD79" s="4">
        <v>362889</v>
      </c>
    </row>
    <row r="80" ht="19" customHeight="1">
      <c r="A80" t="s" s="3">
        <v>1</v>
      </c>
      <c r="B80" s="4">
        <v>76</v>
      </c>
      <c r="C80" t="s" s="3">
        <v>86</v>
      </c>
      <c r="D80" s="4">
        <v>40704</v>
      </c>
      <c r="E80" s="4">
        <v>782</v>
      </c>
      <c r="F80" s="4">
        <v>1835</v>
      </c>
      <c r="G80" s="4">
        <v>1454</v>
      </c>
      <c r="H80" s="4">
        <v>3093</v>
      </c>
      <c r="I80" s="4">
        <v>38713</v>
      </c>
      <c r="J80" s="4">
        <v>26531</v>
      </c>
      <c r="K80" s="9">
        <v>12439</v>
      </c>
      <c r="L80" s="4">
        <v>2484</v>
      </c>
      <c r="M80" s="4">
        <v>6781</v>
      </c>
      <c r="N80" s="4">
        <v>20051</v>
      </c>
      <c r="O80" s="4">
        <v>5166</v>
      </c>
      <c r="P80" s="4">
        <v>2467</v>
      </c>
      <c r="Q80" s="4">
        <v>4211</v>
      </c>
      <c r="R80" s="4">
        <v>2568</v>
      </c>
      <c r="S80" s="4">
        <v>2922</v>
      </c>
      <c r="T80" s="4">
        <v>5552</v>
      </c>
      <c r="U80" s="4">
        <v>8699</v>
      </c>
      <c r="V80" s="4">
        <v>4739</v>
      </c>
      <c r="W80" s="4">
        <v>9087</v>
      </c>
      <c r="X80" s="10">
        <v>3459</v>
      </c>
      <c r="Y80" s="4">
        <v>10158</v>
      </c>
      <c r="Z80" s="4">
        <v>7946</v>
      </c>
      <c r="AA80" s="4">
        <v>12060</v>
      </c>
      <c r="AB80" s="4">
        <v>2974</v>
      </c>
      <c r="AC80" s="4">
        <v>25031</v>
      </c>
      <c r="AD80" s="4">
        <v>1730</v>
      </c>
      <c r="AE80" s="4">
        <v>12920</v>
      </c>
      <c r="AF80" s="4">
        <v>4212</v>
      </c>
      <c r="AG80" s="4">
        <v>29012</v>
      </c>
      <c r="AH80" s="4">
        <v>28522</v>
      </c>
      <c r="AI80" s="4">
        <v>76662</v>
      </c>
      <c r="AJ80" s="4">
        <v>69606</v>
      </c>
      <c r="AK80" s="4">
        <v>75916</v>
      </c>
      <c r="AL80" s="4">
        <v>8355</v>
      </c>
      <c r="AM80" s="4">
        <v>32747</v>
      </c>
      <c r="AN80" s="4">
        <v>23872</v>
      </c>
      <c r="AO80" s="4">
        <v>7057</v>
      </c>
      <c r="AP80" s="4">
        <v>4807</v>
      </c>
      <c r="AQ80" s="4">
        <v>9048</v>
      </c>
      <c r="AR80" s="4">
        <v>5407</v>
      </c>
      <c r="AS80" s="4">
        <v>32862</v>
      </c>
      <c r="AT80" s="4">
        <v>5987</v>
      </c>
      <c r="AU80" s="4">
        <v>3027</v>
      </c>
      <c r="AV80" s="4">
        <v>5258</v>
      </c>
      <c r="AW80" s="4">
        <v>5897</v>
      </c>
      <c r="AX80" s="4">
        <v>22385</v>
      </c>
      <c r="AY80" s="4">
        <v>1329</v>
      </c>
      <c r="AZ80" s="4">
        <v>109954</v>
      </c>
      <c r="BA80" s="4">
        <v>14926</v>
      </c>
      <c r="BB80" s="4">
        <v>28226</v>
      </c>
      <c r="BC80" s="4">
        <v>7172</v>
      </c>
      <c r="BD80" s="4">
        <v>194122</v>
      </c>
      <c r="BE80" s="4">
        <v>89843</v>
      </c>
      <c r="BF80" s="4">
        <v>27961</v>
      </c>
      <c r="BG80" s="4">
        <v>47158</v>
      </c>
      <c r="BH80" s="4">
        <v>9018</v>
      </c>
      <c r="BI80" s="4">
        <v>56440</v>
      </c>
      <c r="BJ80" s="4">
        <v>17900</v>
      </c>
      <c r="BK80" s="4">
        <v>18313</v>
      </c>
      <c r="BL80" s="4">
        <v>46495</v>
      </c>
      <c r="BM80" s="4">
        <v>31796</v>
      </c>
      <c r="BN80" s="4">
        <v>5055</v>
      </c>
      <c r="BO80" s="4">
        <v>67507</v>
      </c>
      <c r="BP80" s="4">
        <v>51758</v>
      </c>
      <c r="BQ80" s="4">
        <v>3909</v>
      </c>
      <c r="BR80" s="4">
        <v>6068</v>
      </c>
      <c r="BS80" s="4">
        <v>4105</v>
      </c>
      <c r="BT80" s="4">
        <v>13880</v>
      </c>
      <c r="BU80" s="4">
        <v>17054</v>
      </c>
      <c r="BV80" s="4">
        <v>0</v>
      </c>
      <c r="BW80" s="4">
        <v>0</v>
      </c>
      <c r="BX80" s="4">
        <v>0</v>
      </c>
      <c r="BY80" s="4">
        <v>0</v>
      </c>
      <c r="BZ80" s="4">
        <v>0</v>
      </c>
      <c r="CA80" s="4">
        <v>0</v>
      </c>
      <c r="CB80" s="4">
        <v>0</v>
      </c>
      <c r="CC80" s="4">
        <v>0</v>
      </c>
      <c r="CD80" s="4">
        <v>0</v>
      </c>
    </row>
    <row r="81" ht="19" customHeight="1">
      <c r="A81" s="5"/>
      <c r="B81" s="5"/>
      <c r="C81" s="5"/>
      <c r="D81" s="4">
        <f>D76+D75+D78</f>
        <v>40704</v>
      </c>
      <c r="E81" s="5"/>
      <c r="F81" s="5"/>
      <c r="G81" s="5"/>
      <c r="H81" s="5"/>
      <c r="I81" s="5"/>
      <c r="J81" s="5"/>
      <c r="K81" s="20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22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</sheetData>
  <mergeCells count="1">
    <mergeCell ref="A1:C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7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0" width="16.3516" style="102" customWidth="1"/>
    <col min="11" max="16384" width="16.3516" style="102" customWidth="1"/>
  </cols>
  <sheetData>
    <row r="1" ht="27.65" customHeight="1">
      <c r="A1" t="s" s="2">
        <v>242</v>
      </c>
      <c r="B1" s="2"/>
      <c r="C1" s="2"/>
      <c r="D1" s="2"/>
      <c r="E1" s="2"/>
      <c r="F1" s="2"/>
      <c r="G1" s="2"/>
      <c r="H1" s="2"/>
      <c r="I1" s="2"/>
      <c r="J1" s="2"/>
    </row>
    <row r="2" ht="20.25" customHeight="1">
      <c r="A2" s="103"/>
      <c r="B2" s="103"/>
      <c r="C2" s="103"/>
      <c r="D2" s="103"/>
      <c r="E2" t="s" s="104">
        <v>243</v>
      </c>
      <c r="F2" s="103"/>
      <c r="G2" t="s" s="104">
        <v>244</v>
      </c>
      <c r="H2" t="s" s="104">
        <v>245</v>
      </c>
      <c r="I2" t="s" s="104">
        <v>169</v>
      </c>
      <c r="J2" s="103"/>
    </row>
    <row r="3" ht="20.25" customHeight="1">
      <c r="A3" t="s" s="105">
        <v>2</v>
      </c>
      <c r="B3" s="106">
        <v>140.1</v>
      </c>
      <c r="C3" s="107">
        <f>B3/B$73</f>
        <v>0.0110176156023907</v>
      </c>
      <c r="D3" s="108">
        <f>IF(A3='Glad-base'!C5,1,2)</f>
        <v>1</v>
      </c>
      <c r="E3" s="109">
        <v>72203.2703</v>
      </c>
      <c r="F3" s="110">
        <f>E3/E$73</f>
        <v>0.0350879265709243</v>
      </c>
      <c r="G3" s="110">
        <f>B3/E3</f>
        <v>0.00194035532487508</v>
      </c>
      <c r="H3" s="111">
        <v>0.64</v>
      </c>
      <c r="I3" s="111">
        <f>MIN(H3,1)</f>
        <v>0.64</v>
      </c>
      <c r="J3" s="110"/>
    </row>
    <row r="4" ht="20.05" customHeight="1">
      <c r="A4" t="s" s="112">
        <v>3</v>
      </c>
      <c r="B4" s="92">
        <v>6.7</v>
      </c>
      <c r="C4" s="113">
        <f>B4/B$73</f>
        <v>0.0005268952500786411</v>
      </c>
      <c r="D4" s="114">
        <f>IF(A4='Glad-base'!C6,1,2)</f>
        <v>1</v>
      </c>
      <c r="E4" s="115">
        <v>1245.1491</v>
      </c>
      <c r="F4" s="116">
        <f>E4/E$73</f>
        <v>0.00060509309355552</v>
      </c>
      <c r="G4" s="116">
        <f>B4/E4</f>
        <v>0.00538088169521224</v>
      </c>
      <c r="H4" s="117">
        <v>0.870767251668021</v>
      </c>
      <c r="I4" s="117">
        <f>MIN(H4,1)</f>
        <v>0.870767251668021</v>
      </c>
      <c r="J4" s="116"/>
    </row>
    <row r="5" ht="27.7" customHeight="1">
      <c r="A5" t="s" s="112">
        <v>4</v>
      </c>
      <c r="B5" s="92">
        <v>7.1</v>
      </c>
      <c r="C5" s="113">
        <f>B5/B$73</f>
        <v>0.000558351682919157</v>
      </c>
      <c r="D5" s="114">
        <f>IF(A5='Glad-base'!C7,1,2)</f>
        <v>1</v>
      </c>
      <c r="E5" s="115">
        <v>2593.3945</v>
      </c>
      <c r="F5" s="116">
        <f>E5/E$73</f>
        <v>0.00126028690123526</v>
      </c>
      <c r="G5" s="116">
        <f>B5/E5</f>
        <v>0.00273772463078795</v>
      </c>
      <c r="H5" s="117">
        <v>0.6</v>
      </c>
      <c r="I5" s="117">
        <f>MIN(H5,1)</f>
        <v>0.6</v>
      </c>
      <c r="J5" s="116"/>
    </row>
    <row r="6" ht="27.7" customHeight="1">
      <c r="A6" t="s" s="112">
        <v>246</v>
      </c>
      <c r="B6" s="92">
        <v>6.2</v>
      </c>
      <c r="C6" s="113">
        <f>B6/B$73</f>
        <v>0.000487574709027996</v>
      </c>
      <c r="D6" s="114">
        <f>IF(A6='Glad-base'!C8,1,2)</f>
        <v>1</v>
      </c>
      <c r="E6" s="115">
        <v>2085.8148</v>
      </c>
      <c r="F6" s="116">
        <f>E6/E$73</f>
        <v>0.00101362329211489</v>
      </c>
      <c r="G6" s="116">
        <f>B6/E6</f>
        <v>0.00297245949160971</v>
      </c>
      <c r="H6" s="117">
        <v>0.8</v>
      </c>
      <c r="I6" s="117">
        <f>MIN(H6,1)</f>
        <v>0.8</v>
      </c>
      <c r="J6" s="116"/>
    </row>
    <row r="7" ht="57.7" customHeight="1">
      <c r="A7" t="s" s="112">
        <v>6</v>
      </c>
      <c r="B7" s="92">
        <v>6.8</v>
      </c>
      <c r="C7" s="113">
        <f>B7/B$73</f>
        <v>0.00053475935828877</v>
      </c>
      <c r="D7" s="114">
        <f>IF(A7='Glad-base'!C9,1,2)</f>
        <v>1</v>
      </c>
      <c r="E7" s="115">
        <v>7333.9611</v>
      </c>
      <c r="F7" s="116">
        <f>E7/E$73</f>
        <v>0.00356401430962352</v>
      </c>
      <c r="G7" s="116">
        <f>B7/E7</f>
        <v>0.000927193355306998</v>
      </c>
      <c r="H7" s="117">
        <v>0.150044110890581</v>
      </c>
      <c r="I7" s="117">
        <f>MIN(H7,1)</f>
        <v>0.150044110890581</v>
      </c>
      <c r="J7" s="116"/>
    </row>
    <row r="8" ht="20.05" customHeight="1">
      <c r="A8" t="s" s="112">
        <v>247</v>
      </c>
      <c r="B8" s="92">
        <v>108.8</v>
      </c>
      <c r="C8" s="113">
        <f>B8/B$73</f>
        <v>0.008556149732620319</v>
      </c>
      <c r="D8" s="114">
        <f>IF(A8='Glad-base'!C10,1,2)</f>
        <v>1</v>
      </c>
      <c r="E8" s="115">
        <v>50909.1497</v>
      </c>
      <c r="F8" s="116">
        <f>E8/E$73</f>
        <v>0.0247398282520978</v>
      </c>
      <c r="G8" s="116">
        <f>B8/E8</f>
        <v>0.00213714038912734</v>
      </c>
      <c r="H8" s="117">
        <v>1</v>
      </c>
      <c r="I8" s="117">
        <f>MIN(H8,1)</f>
        <v>1</v>
      </c>
      <c r="J8" s="116"/>
    </row>
    <row r="9" ht="27.7" customHeight="1">
      <c r="A9" t="s" s="112">
        <v>248</v>
      </c>
      <c r="B9" s="92">
        <v>1979.6</v>
      </c>
      <c r="C9" s="113">
        <f>B9/B$73</f>
        <v>0.155677886127713</v>
      </c>
      <c r="D9" s="114">
        <f>IF(A9='Glad-base'!C11,1,2)</f>
        <v>1</v>
      </c>
      <c r="E9" s="115">
        <v>37597.1578</v>
      </c>
      <c r="F9" s="116">
        <f>E9/E$73</f>
        <v>0.0182707279972311</v>
      </c>
      <c r="G9" s="116">
        <f>B9/E9</f>
        <v>0.0526529162265558</v>
      </c>
      <c r="H9" s="117">
        <v>3.15</v>
      </c>
      <c r="I9" s="117">
        <f>MIN(H9,1)</f>
        <v>1</v>
      </c>
      <c r="J9" s="116"/>
    </row>
    <row r="10" ht="20.05" customHeight="1">
      <c r="A10" t="s" s="112">
        <v>249</v>
      </c>
      <c r="B10" s="118">
        <f>1372745272.53/1000000</f>
        <v>1372.74527253</v>
      </c>
      <c r="C10" s="113">
        <f>B10/B$73</f>
        <v>0.107954173681189</v>
      </c>
      <c r="D10" s="114">
        <f>IF(A10='Glad-base'!C12,1,2)</f>
        <v>1</v>
      </c>
      <c r="E10" s="115">
        <f>B10*3</f>
        <v>4118.23581759</v>
      </c>
      <c r="F10" s="116">
        <f>E10/E$73</f>
        <v>0.00200129932299407</v>
      </c>
      <c r="G10" s="116">
        <f>B10/E10</f>
        <v>0.333333333333333</v>
      </c>
      <c r="H10" s="117">
        <v>3.15</v>
      </c>
      <c r="I10" s="117">
        <f>MIN(H10,1)</f>
        <v>1</v>
      </c>
      <c r="J10" s="116"/>
    </row>
    <row r="11" ht="42.7" customHeight="1">
      <c r="A11" t="s" s="112">
        <v>10</v>
      </c>
      <c r="B11" s="92">
        <v>42.4</v>
      </c>
      <c r="C11" s="113">
        <f>B11/B$73</f>
        <v>0.00333438188109468</v>
      </c>
      <c r="D11" s="114">
        <f>IF(A11='Glad-base'!C13,1,2)</f>
        <v>1</v>
      </c>
      <c r="E11" s="115">
        <v>3413.4315</v>
      </c>
      <c r="F11" s="116">
        <f>E11/E$73</f>
        <v>0.00165879236950407</v>
      </c>
      <c r="G11" s="116">
        <f>B11/E11</f>
        <v>0.0124215177600605</v>
      </c>
      <c r="H11" s="117">
        <v>2.01012612693146</v>
      </c>
      <c r="I11" s="117">
        <f>MIN(H11,1)</f>
        <v>1</v>
      </c>
      <c r="J11" s="116"/>
    </row>
    <row r="12" ht="42.7" customHeight="1">
      <c r="A12" t="s" s="112">
        <v>11</v>
      </c>
      <c r="B12" s="92">
        <v>33.9</v>
      </c>
      <c r="C12" s="113">
        <f>B12/B$73</f>
        <v>0.00266593268323372</v>
      </c>
      <c r="D12" s="114">
        <f>IF(A12='Glad-base'!C14,1,2)</f>
        <v>1</v>
      </c>
      <c r="E12" s="115">
        <v>8310.408299999999</v>
      </c>
      <c r="F12" s="116">
        <f>E12/E$73</f>
        <v>0.00403852893356826</v>
      </c>
      <c r="G12" s="116">
        <f>B12/E12</f>
        <v>0.00407922195591762</v>
      </c>
      <c r="H12" s="117">
        <v>0.91</v>
      </c>
      <c r="I12" s="117">
        <f>MIN(H12,1)</f>
        <v>0.91</v>
      </c>
      <c r="J12" s="116"/>
    </row>
    <row r="13" ht="27.7" customHeight="1">
      <c r="A13" t="s" s="112">
        <v>12</v>
      </c>
      <c r="B13" s="92">
        <v>37.2</v>
      </c>
      <c r="C13" s="113">
        <f>B13/B$73</f>
        <v>0.00292544825416798</v>
      </c>
      <c r="D13" s="114">
        <f>IF(A13='Glad-base'!C15,1,2)</f>
        <v>1</v>
      </c>
      <c r="E13" s="115">
        <v>63147.213</v>
      </c>
      <c r="F13" s="116">
        <f>E13/E$73</f>
        <v>0.0306870417876697</v>
      </c>
      <c r="G13" s="116">
        <f>B13/E13</f>
        <v>0.000589099632948171</v>
      </c>
      <c r="H13" s="117">
        <v>0.09533171279296949</v>
      </c>
      <c r="I13" s="117">
        <f>MIN(H13,1)</f>
        <v>0.09533171279296949</v>
      </c>
      <c r="J13" s="116"/>
    </row>
    <row r="14" ht="42.7" customHeight="1">
      <c r="A14" t="s" s="112">
        <v>13</v>
      </c>
      <c r="B14" s="92">
        <v>12</v>
      </c>
      <c r="C14" s="113">
        <f>B14/B$73</f>
        <v>0.000943692985215477</v>
      </c>
      <c r="D14" s="114">
        <f>IF(A14='Glad-base'!C16,1,2)</f>
        <v>1</v>
      </c>
      <c r="E14" s="115">
        <v>12549.0458</v>
      </c>
      <c r="F14" s="116">
        <f>E14/E$73</f>
        <v>0.00609833870039493</v>
      </c>
      <c r="G14" s="116">
        <f>B14/E14</f>
        <v>0.000956248004131119</v>
      </c>
      <c r="H14" s="117">
        <v>0.154745912219399</v>
      </c>
      <c r="I14" s="117">
        <f>MIN(H14,1)</f>
        <v>0.154745912219399</v>
      </c>
      <c r="J14" s="116"/>
    </row>
    <row r="15" ht="57.7" customHeight="1">
      <c r="A15" t="s" s="112">
        <v>14</v>
      </c>
      <c r="B15" s="92">
        <v>3</v>
      </c>
      <c r="C15" s="113">
        <f>B15/B$73</f>
        <v>0.000235923246303869</v>
      </c>
      <c r="D15" s="114">
        <f>IF(A15='Glad-base'!C17,1,2)</f>
        <v>1</v>
      </c>
      <c r="E15" s="115">
        <v>3708.5664</v>
      </c>
      <c r="F15" s="116">
        <f>E15/E$73</f>
        <v>0.00180221622907012</v>
      </c>
      <c r="G15" s="116">
        <f>B15/E15</f>
        <v>0.000808937922750958</v>
      </c>
      <c r="H15" s="117">
        <v>0.130907292087585</v>
      </c>
      <c r="I15" s="117">
        <f>MIN(H15,1)</f>
        <v>0.130907292087585</v>
      </c>
      <c r="J15" s="116"/>
    </row>
    <row r="16" ht="27.7" customHeight="1">
      <c r="A16" t="s" s="112">
        <v>15</v>
      </c>
      <c r="B16" s="92">
        <v>5.9</v>
      </c>
      <c r="C16" s="113">
        <f>B16/B$73</f>
        <v>0.000463982384397609</v>
      </c>
      <c r="D16" s="114">
        <f>IF(A16='Glad-base'!C18,1,2)</f>
        <v>1</v>
      </c>
      <c r="E16" s="115">
        <v>9651.3369</v>
      </c>
      <c r="F16" s="116">
        <f>E16/E$73</f>
        <v>0.00469016706655255</v>
      </c>
      <c r="G16" s="116">
        <f>B16/E16</f>
        <v>0.000611314272948031</v>
      </c>
      <c r="H16" s="117">
        <v>0.0989266219761024</v>
      </c>
      <c r="I16" s="117">
        <f>MIN(H16,1)</f>
        <v>0.0989266219761024</v>
      </c>
      <c r="J16" s="116"/>
    </row>
    <row r="17" ht="57.7" customHeight="1">
      <c r="A17" t="s" s="112">
        <v>16</v>
      </c>
      <c r="B17" s="92">
        <v>1.1</v>
      </c>
      <c r="C17" s="113">
        <f>B17/B$73</f>
        <v>8.65051903114187e-05</v>
      </c>
      <c r="D17" s="114">
        <f>IF(A17='Glad-base'!C19,1,2)</f>
        <v>1</v>
      </c>
      <c r="E17" s="115">
        <v>6159.0152</v>
      </c>
      <c r="F17" s="116">
        <f>E17/E$73</f>
        <v>0.00299303718777412</v>
      </c>
      <c r="G17" s="116">
        <f>B17/E17</f>
        <v>0.000178599981373646</v>
      </c>
      <c r="H17" s="117">
        <v>0.0289021435031856</v>
      </c>
      <c r="I17" s="117">
        <f>MIN(H17,1)</f>
        <v>0.0289021435031856</v>
      </c>
      <c r="J17" s="116"/>
    </row>
    <row r="18" ht="57.7" customHeight="1">
      <c r="A18" t="s" s="112">
        <v>250</v>
      </c>
      <c r="B18" s="92">
        <v>1.5</v>
      </c>
      <c r="C18" s="113">
        <f>B18/B$73</f>
        <v>0.000117961623151935</v>
      </c>
      <c r="D18" s="114">
        <f>IF(A18='Glad-base'!C20,1,2)</f>
        <v>1</v>
      </c>
      <c r="E18" s="115">
        <v>3549.8441</v>
      </c>
      <c r="F18" s="116">
        <f>E18/E$73</f>
        <v>0.00172508348446689</v>
      </c>
      <c r="G18" s="116">
        <f>B18/E18</f>
        <v>0.000422553767924625</v>
      </c>
      <c r="H18" s="117">
        <v>0.06838024026900311</v>
      </c>
      <c r="I18" s="117">
        <f>MIN(H18,1)</f>
        <v>0.06838024026900311</v>
      </c>
      <c r="J18" s="116"/>
    </row>
    <row r="19" ht="42.7" customHeight="1">
      <c r="A19" t="s" s="112">
        <v>18</v>
      </c>
      <c r="B19" s="92">
        <v>64.90000000000001</v>
      </c>
      <c r="C19" s="113">
        <f>B19/B$73</f>
        <v>0.0051038062283737</v>
      </c>
      <c r="D19" s="114">
        <f>IF(A19='Glad-base'!C21,1,2)</f>
        <v>1</v>
      </c>
      <c r="E19" s="115">
        <v>10695.9442</v>
      </c>
      <c r="F19" s="116">
        <f>E19/E$73</f>
        <v>0.00519780479661048</v>
      </c>
      <c r="G19" s="116">
        <f>B19/E19</f>
        <v>0.00606772051035943</v>
      </c>
      <c r="H19" s="117">
        <v>0.981915717901127</v>
      </c>
      <c r="I19" s="117">
        <f>MIN(H19,1)</f>
        <v>0.981915717901127</v>
      </c>
      <c r="J19" s="116"/>
    </row>
    <row r="20" ht="57.7" customHeight="1">
      <c r="A20" t="s" s="112">
        <v>19</v>
      </c>
      <c r="B20" s="92">
        <v>299.3</v>
      </c>
      <c r="C20" s="113">
        <f>B20/B$73</f>
        <v>0.023537275872916</v>
      </c>
      <c r="D20" s="114">
        <f>IF(A20='Glad-base'!C22,1,2)</f>
        <v>1</v>
      </c>
      <c r="E20" s="115">
        <v>16729.1212</v>
      </c>
      <c r="F20" s="116">
        <f>E20/E$73</f>
        <v>0.00812968960855631</v>
      </c>
      <c r="G20" s="116">
        <f>B20/E20</f>
        <v>0.017890957715101</v>
      </c>
      <c r="H20" s="117">
        <v>2.89522441891798</v>
      </c>
      <c r="I20" s="117">
        <f>MIN(H20,1)</f>
        <v>1</v>
      </c>
      <c r="J20" s="116"/>
    </row>
    <row r="21" ht="57.7" customHeight="1">
      <c r="A21" t="s" s="112">
        <v>20</v>
      </c>
      <c r="B21" s="92">
        <v>7.1</v>
      </c>
      <c r="C21" s="113">
        <f>B21/B$73</f>
        <v>0.000558351682919157</v>
      </c>
      <c r="D21" s="114">
        <f>IF(A21='Glad-base'!C23,1,2)</f>
        <v>1</v>
      </c>
      <c r="E21" s="115">
        <v>8026.8372</v>
      </c>
      <c r="F21" s="116">
        <f>E21/E$73</f>
        <v>0.00390072462230791</v>
      </c>
      <c r="G21" s="116">
        <f>B21/E21</f>
        <v>0.000884532702369994</v>
      </c>
      <c r="H21" s="117">
        <v>0.143140502594311</v>
      </c>
      <c r="I21" s="117">
        <f>MIN(H21,1)</f>
        <v>0.143140502594311</v>
      </c>
      <c r="J21" s="116"/>
    </row>
    <row r="22" ht="42.7" customHeight="1">
      <c r="A22" t="s" s="112">
        <v>21</v>
      </c>
      <c r="B22" s="92">
        <v>206.3</v>
      </c>
      <c r="C22" s="113">
        <f>B22/B$73</f>
        <v>0.0162236552374961</v>
      </c>
      <c r="D22" s="114">
        <f>IF(A22='Glad-base'!C24,1,2)</f>
        <v>1</v>
      </c>
      <c r="E22" s="115">
        <v>18952.647</v>
      </c>
      <c r="F22" s="116">
        <f>E22/E$73</f>
        <v>0.009210234986553619</v>
      </c>
      <c r="G22" s="116">
        <f>B22/E22</f>
        <v>0.0108850230788343</v>
      </c>
      <c r="H22" s="117">
        <v>1.76148114148897</v>
      </c>
      <c r="I22" s="117">
        <f>MIN(H22,1)</f>
        <v>1</v>
      </c>
      <c r="J22" s="116"/>
    </row>
    <row r="23" ht="20.05" customHeight="1">
      <c r="A23" t="s" s="112">
        <v>251</v>
      </c>
      <c r="B23" s="92">
        <f>937.476958</f>
        <v>937.476958</v>
      </c>
      <c r="C23" s="113">
        <f>B23/B$73</f>
        <v>0.07372420242214529</v>
      </c>
      <c r="D23" s="114">
        <f>IF(A23='Glad-base'!C25,1,2)</f>
        <v>1</v>
      </c>
      <c r="E23" s="115">
        <f>B23*3.3</f>
        <v>3093.6739614</v>
      </c>
      <c r="F23" s="116">
        <f>E23/E$73</f>
        <v>0.00150340288384394</v>
      </c>
      <c r="G23" s="116">
        <f>B23/E23</f>
        <v>0.303030303030303</v>
      </c>
      <c r="H23" s="117">
        <v>3.15</v>
      </c>
      <c r="I23" s="117">
        <f>MIN(H23,1)</f>
        <v>1</v>
      </c>
      <c r="J23" s="116"/>
    </row>
    <row r="24" ht="42.7" customHeight="1">
      <c r="A24" t="s" s="112">
        <v>23</v>
      </c>
      <c r="B24" s="92">
        <v>132.5</v>
      </c>
      <c r="C24" s="113">
        <f>B24/B$73</f>
        <v>0.0104199433784209</v>
      </c>
      <c r="D24" s="114">
        <f>IF(A24='Glad-base'!C26,1,2)</f>
        <v>1</v>
      </c>
      <c r="E24" s="115">
        <v>15612.0988</v>
      </c>
      <c r="F24" s="116">
        <f>E24/E$73</f>
        <v>0.00758686101109211</v>
      </c>
      <c r="G24" s="116">
        <f>B24/E24</f>
        <v>0.008487007525215</v>
      </c>
      <c r="H24" s="117">
        <v>1.3734195688028</v>
      </c>
      <c r="I24" s="117">
        <f>MIN(H24,1)</f>
        <v>1</v>
      </c>
      <c r="J24" s="116"/>
    </row>
    <row r="25" ht="42.7" customHeight="1">
      <c r="A25" t="s" s="112">
        <v>24</v>
      </c>
      <c r="B25" s="92">
        <v>22.3</v>
      </c>
      <c r="C25" s="113">
        <f>B25/B$73</f>
        <v>0.00175369613085876</v>
      </c>
      <c r="D25" s="114">
        <f>IF(A25='Glad-base'!C27,1,2)</f>
        <v>1</v>
      </c>
      <c r="E25" s="115">
        <v>13723.2902</v>
      </c>
      <c r="F25" s="116">
        <f>E25/E$73</f>
        <v>0.00666897492105817</v>
      </c>
      <c r="G25" s="116">
        <f>B25/E25</f>
        <v>0.00162497474548778</v>
      </c>
      <c r="H25" s="117">
        <v>1</v>
      </c>
      <c r="I25" s="117">
        <f>MIN(H25,1)</f>
        <v>1</v>
      </c>
      <c r="J25" s="116"/>
    </row>
    <row r="26" ht="42.7" customHeight="1">
      <c r="A26" t="s" s="112">
        <v>25</v>
      </c>
      <c r="B26" s="92">
        <v>34.2</v>
      </c>
      <c r="C26" s="113">
        <f>B26/B$73</f>
        <v>0.00268952500786411</v>
      </c>
      <c r="D26" s="114">
        <f>IF(A26='Glad-base'!C28,1,2)</f>
        <v>1</v>
      </c>
      <c r="E26" s="115">
        <v>13424.5302</v>
      </c>
      <c r="F26" s="116">
        <f>E26/E$73</f>
        <v>0.00652378940662408</v>
      </c>
      <c r="G26" s="116">
        <f>B26/E26</f>
        <v>0.00254757518441874</v>
      </c>
      <c r="H26" s="117">
        <v>1</v>
      </c>
      <c r="I26" s="117">
        <f>MIN(H26,1)</f>
        <v>1</v>
      </c>
      <c r="J26" s="116"/>
    </row>
    <row r="27" ht="42.7" customHeight="1">
      <c r="A27" t="s" s="112">
        <v>26</v>
      </c>
      <c r="B27" s="92">
        <v>1.9</v>
      </c>
      <c r="C27" s="113">
        <f>B27/B$73</f>
        <v>0.00014941805599245</v>
      </c>
      <c r="D27" s="114">
        <f>IF(A27='Glad-base'!C29,1,2)</f>
        <v>1</v>
      </c>
      <c r="E27" s="115">
        <v>4020.0949</v>
      </c>
      <c r="F27" s="116">
        <f>E27/E$73</f>
        <v>0.00195360672824465</v>
      </c>
      <c r="G27" s="116">
        <f>B27/E27</f>
        <v>0.000472625658662934</v>
      </c>
      <c r="H27" s="117">
        <v>0.076483180484695</v>
      </c>
      <c r="I27" s="117">
        <f>MIN(H27,1)</f>
        <v>0.076483180484695</v>
      </c>
      <c r="J27" s="116"/>
    </row>
    <row r="28" ht="20.05" customHeight="1">
      <c r="A28" t="s" s="112">
        <v>27</v>
      </c>
      <c r="B28" s="92">
        <v>807.8</v>
      </c>
      <c r="C28" s="113">
        <f>B28/B$73</f>
        <v>0.0635262661214218</v>
      </c>
      <c r="D28" s="114">
        <f>IF(A28='Glad-base'!C30,1,2)</f>
        <v>1</v>
      </c>
      <c r="E28" s="115">
        <v>58010.94</v>
      </c>
      <c r="F28" s="116">
        <f>E28/E$73</f>
        <v>0.0281910167582852</v>
      </c>
      <c r="G28" s="116">
        <f>B28/E28</f>
        <v>0.0139249596713999</v>
      </c>
      <c r="H28" s="117">
        <v>3.15</v>
      </c>
      <c r="I28" s="117">
        <f>MIN(H28,1)</f>
        <v>1</v>
      </c>
      <c r="J28" s="116"/>
    </row>
    <row r="29" ht="20.05" customHeight="1">
      <c r="A29" t="s" s="112">
        <v>28</v>
      </c>
      <c r="B29" s="92">
        <v>2.7</v>
      </c>
      <c r="C29" s="113">
        <f>B29/B$73</f>
        <v>0.000212330921673482</v>
      </c>
      <c r="D29" s="114">
        <f>IF(A29='Glad-base'!C31,1,2)</f>
        <v>1</v>
      </c>
      <c r="E29" s="115">
        <v>4167.5397</v>
      </c>
      <c r="F29" s="116">
        <f>E29/E$73</f>
        <v>0.00202525905499064</v>
      </c>
      <c r="G29" s="116">
        <f>B29/E29</f>
        <v>0.000647864254298525</v>
      </c>
      <c r="H29" s="117">
        <v>1.2</v>
      </c>
      <c r="I29" s="117">
        <f>MIN(H29,1)</f>
        <v>1</v>
      </c>
      <c r="J29" s="116"/>
    </row>
    <row r="30" ht="42.7" customHeight="1">
      <c r="A30" t="s" s="112">
        <v>29</v>
      </c>
      <c r="B30" s="92">
        <v>53.7</v>
      </c>
      <c r="C30" s="113">
        <f>B30/B$73</f>
        <v>0.00422302610883926</v>
      </c>
      <c r="D30" s="114">
        <f>IF(A30='Glad-base'!C32,1,2)</f>
        <v>1</v>
      </c>
      <c r="E30" s="115">
        <v>16674.6187</v>
      </c>
      <c r="F30" s="116">
        <f>E30/E$73</f>
        <v>0.00810320355453153</v>
      </c>
      <c r="G30" s="116">
        <f>B30/E30</f>
        <v>0.0032204634460397</v>
      </c>
      <c r="H30" s="117">
        <v>1.2</v>
      </c>
      <c r="I30" s="117">
        <f>MIN(H30,1)</f>
        <v>1</v>
      </c>
      <c r="J30" s="116"/>
    </row>
    <row r="31" ht="42.7" customHeight="1">
      <c r="A31" t="s" s="112">
        <v>30</v>
      </c>
      <c r="B31" s="92">
        <v>88.8</v>
      </c>
      <c r="C31" s="113">
        <f>B31/B$73</f>
        <v>0.00698332809059453</v>
      </c>
      <c r="D31" s="114">
        <f>IF(A31='Glad-base'!C33,1,2)</f>
        <v>1</v>
      </c>
      <c r="E31" s="115">
        <v>10840.5399</v>
      </c>
      <c r="F31" s="116">
        <f>E31/E$73</f>
        <v>0.00526807257372073</v>
      </c>
      <c r="G31" s="116">
        <f>B31/E31</f>
        <v>0.008191473932031739</v>
      </c>
      <c r="H31" s="117">
        <v>1.2</v>
      </c>
      <c r="I31" s="117">
        <f>MIN(H31,1)</f>
        <v>1</v>
      </c>
      <c r="J31" s="116"/>
    </row>
    <row r="32" ht="27.7" customHeight="1">
      <c r="A32" t="s" s="112">
        <v>31</v>
      </c>
      <c r="B32" s="92">
        <v>130</v>
      </c>
      <c r="C32" s="113">
        <f>B32/B$73</f>
        <v>0.0102233406731677</v>
      </c>
      <c r="D32" s="114">
        <f>IF(A32='Glad-base'!C34,1,2)</f>
        <v>1</v>
      </c>
      <c r="E32" s="115">
        <v>118136.6978</v>
      </c>
      <c r="F32" s="116">
        <f>E32/E$73</f>
        <v>0.0574097511167423</v>
      </c>
      <c r="G32" s="116">
        <f>B32/E32</f>
        <v>0.00110042012703016</v>
      </c>
      <c r="H32" s="117">
        <v>0.5</v>
      </c>
      <c r="I32" s="117">
        <f>MIN(H32,1)</f>
        <v>0.5</v>
      </c>
      <c r="J32" s="116"/>
    </row>
    <row r="33" ht="42.7" customHeight="1">
      <c r="A33" t="s" s="112">
        <v>32</v>
      </c>
      <c r="B33" s="92">
        <v>681.5</v>
      </c>
      <c r="C33" s="113">
        <f>B33/B$73</f>
        <v>0.0535938974520289</v>
      </c>
      <c r="D33" s="114">
        <f>IF(A33='Glad-base'!C35,1,2)</f>
        <v>1</v>
      </c>
      <c r="E33" s="115">
        <v>48193.3598</v>
      </c>
      <c r="F33" s="116">
        <f>E33/E$73</f>
        <v>0.0234200620393303</v>
      </c>
      <c r="G33" s="116">
        <f>B33/E33</f>
        <v>0.0141409522562484</v>
      </c>
      <c r="H33" s="117">
        <v>2.28837555434424</v>
      </c>
      <c r="I33" s="117">
        <f>MIN(H33,1)</f>
        <v>1</v>
      </c>
      <c r="J33" s="116"/>
    </row>
    <row r="34" ht="27.7" customHeight="1">
      <c r="A34" t="s" s="112">
        <v>33</v>
      </c>
      <c r="B34" s="92">
        <v>594</v>
      </c>
      <c r="C34" s="113">
        <f>B34/B$73</f>
        <v>0.0467128027681661</v>
      </c>
      <c r="D34" s="114">
        <f>IF(A34='Glad-base'!C36,1,2)</f>
        <v>1</v>
      </c>
      <c r="E34" s="115">
        <v>160245.6303</v>
      </c>
      <c r="F34" s="116">
        <f>E34/E$73</f>
        <v>0.0778730227303551</v>
      </c>
      <c r="G34" s="116">
        <f>B34/E34</f>
        <v>0.00370680934567737</v>
      </c>
      <c r="H34" s="117">
        <v>0.9</v>
      </c>
      <c r="I34" s="117">
        <f>MIN(H34,1)</f>
        <v>0.9</v>
      </c>
      <c r="J34" s="116"/>
    </row>
    <row r="35" ht="20.05" customHeight="1">
      <c r="A35" t="s" s="112">
        <v>34</v>
      </c>
      <c r="B35" s="92">
        <v>206.8</v>
      </c>
      <c r="C35" s="113">
        <f>B35/B$73</f>
        <v>0.0162629757785467</v>
      </c>
      <c r="D35" s="114">
        <f>IF(A35='Glad-base'!C37,1,2)</f>
        <v>1</v>
      </c>
      <c r="E35" s="115">
        <v>82093.7588</v>
      </c>
      <c r="F35" s="116">
        <f>E35/E$73</f>
        <v>0.0398943118329305</v>
      </c>
      <c r="G35" s="116">
        <f>B35/E35</f>
        <v>0.00251907091382932</v>
      </c>
      <c r="H35" s="117">
        <v>0.78</v>
      </c>
      <c r="I35" s="117">
        <f>MIN(H35,1)</f>
        <v>0.78</v>
      </c>
      <c r="J35" s="116"/>
    </row>
    <row r="36" ht="20.05" customHeight="1">
      <c r="A36" t="s" s="112">
        <v>35</v>
      </c>
      <c r="B36" s="92">
        <v>307.4</v>
      </c>
      <c r="C36" s="113">
        <f>B36/B$73</f>
        <v>0.0241742686379365</v>
      </c>
      <c r="D36" s="114">
        <f>IF(A36='Glad-base'!C38,1,2)</f>
        <v>1</v>
      </c>
      <c r="E36" s="115">
        <v>69244.9589</v>
      </c>
      <c r="F36" s="116">
        <f>E36/E$73</f>
        <v>0.0336503045249166</v>
      </c>
      <c r="G36" s="116">
        <f>B36/E36</f>
        <v>0.00443931233238121</v>
      </c>
      <c r="H36" s="117">
        <v>0.98</v>
      </c>
      <c r="I36" s="117">
        <f>MIN(H36,1)</f>
        <v>0.98</v>
      </c>
      <c r="J36" s="116"/>
    </row>
    <row r="37" ht="20.05" customHeight="1">
      <c r="A37" t="s" s="112">
        <v>36</v>
      </c>
      <c r="B37" s="92">
        <v>54.8</v>
      </c>
      <c r="C37" s="113">
        <f>B37/B$73</f>
        <v>0.00430953129915068</v>
      </c>
      <c r="D37" s="114">
        <f>IF(A37='Glad-base'!C39,1,2)</f>
        <v>1</v>
      </c>
      <c r="E37" s="115">
        <v>10435.2985</v>
      </c>
      <c r="F37" s="116">
        <f>E37/E$73</f>
        <v>0.0050711413207786</v>
      </c>
      <c r="G37" s="116">
        <f>B37/E37</f>
        <v>0.00525140703929073</v>
      </c>
      <c r="H37" s="117">
        <v>0.98</v>
      </c>
      <c r="I37" s="117">
        <f>MIN(H37,1)</f>
        <v>0.98</v>
      </c>
      <c r="J37" s="116"/>
    </row>
    <row r="38" ht="27.7" customHeight="1">
      <c r="A38" t="s" s="112">
        <v>37</v>
      </c>
      <c r="B38" s="92">
        <v>171.5</v>
      </c>
      <c r="C38" s="113">
        <f>B38/B$73</f>
        <v>0.0134869455803712</v>
      </c>
      <c r="D38" s="114">
        <f>IF(A38='Glad-base'!C40,1,2)</f>
        <v>1</v>
      </c>
      <c r="E38" s="115">
        <v>38738.3711</v>
      </c>
      <c r="F38" s="116">
        <f>E38/E$73</f>
        <v>0.0188253124129478</v>
      </c>
      <c r="G38" s="116">
        <f>B38/E38</f>
        <v>0.00442713503769393</v>
      </c>
      <c r="H38" s="117">
        <v>0.9399999999999999</v>
      </c>
      <c r="I38" s="117">
        <f>MIN(H38,1)</f>
        <v>0.9399999999999999</v>
      </c>
      <c r="J38" s="116"/>
    </row>
    <row r="39" ht="20.05" customHeight="1">
      <c r="A39" t="s" s="112">
        <v>38</v>
      </c>
      <c r="B39" s="92">
        <v>178.4</v>
      </c>
      <c r="C39" s="113">
        <f>B39/B$73</f>
        <v>0.0140295690468701</v>
      </c>
      <c r="D39" s="114">
        <f>IF(A39='Glad-base'!C41,1,2)</f>
        <v>1</v>
      </c>
      <c r="E39" s="115">
        <v>32244.5287</v>
      </c>
      <c r="F39" s="116">
        <f>E39/E$73</f>
        <v>0.0156695624815717</v>
      </c>
      <c r="G39" s="116">
        <f>B39/E39</f>
        <v>0.00553272158696492</v>
      </c>
      <c r="H39" s="117">
        <v>0.89533891347443</v>
      </c>
      <c r="I39" s="117">
        <f>MIN(H39,1)</f>
        <v>0.89533891347443</v>
      </c>
      <c r="J39" s="116"/>
    </row>
    <row r="40" ht="20.05" customHeight="1">
      <c r="A40" t="s" s="112">
        <v>39</v>
      </c>
      <c r="B40" s="92">
        <v>217.4</v>
      </c>
      <c r="C40" s="113">
        <f>B40/B$73</f>
        <v>0.0170965712488204</v>
      </c>
      <c r="D40" s="114">
        <f>IF(A40='Glad-base'!C42,1,2)</f>
        <v>1</v>
      </c>
      <c r="E40" s="115">
        <v>9413.958500000001</v>
      </c>
      <c r="F40" s="116">
        <f>E40/E$73</f>
        <v>0.0045748105759931</v>
      </c>
      <c r="G40" s="116">
        <f>B40/E40</f>
        <v>0.023093367152617</v>
      </c>
      <c r="H40" s="117">
        <v>1.2</v>
      </c>
      <c r="I40" s="117">
        <f>MIN(H40,1)</f>
        <v>1</v>
      </c>
      <c r="J40" s="116"/>
    </row>
    <row r="41" ht="24.35" customHeight="1">
      <c r="A41" t="s" s="119">
        <v>40</v>
      </c>
      <c r="B41" s="92">
        <v>132.4</v>
      </c>
      <c r="C41" s="113">
        <f>B41/B$73</f>
        <v>0.0104120792702108</v>
      </c>
      <c r="D41" s="114">
        <f>IF(A41='Glad-base'!C43,1,2)</f>
        <v>1</v>
      </c>
      <c r="E41" s="115">
        <v>7736.9028</v>
      </c>
      <c r="F41" s="116">
        <f>E41/E$73</f>
        <v>0.0037598279995467</v>
      </c>
      <c r="G41" s="116">
        <f>B41/E41</f>
        <v>0.0171127909219694</v>
      </c>
      <c r="H41" s="117">
        <v>2.76929669960065</v>
      </c>
      <c r="I41" s="117">
        <f>MIN(H41,1)</f>
        <v>1</v>
      </c>
      <c r="J41" s="116"/>
    </row>
    <row r="42" ht="27.7" customHeight="1">
      <c r="A42" t="s" s="112">
        <v>41</v>
      </c>
      <c r="B42" s="92">
        <v>14.8</v>
      </c>
      <c r="C42" s="113">
        <f>B42/B$73</f>
        <v>0.00116388801509909</v>
      </c>
      <c r="D42" s="114">
        <f>IF(A42='Glad-base'!C44,1,2)</f>
        <v>1</v>
      </c>
      <c r="E42" s="115">
        <v>16377.7762</v>
      </c>
      <c r="F42" s="116">
        <f>E42/E$73</f>
        <v>0.007958949869070279</v>
      </c>
      <c r="G42" s="116">
        <f>B42/E42</f>
        <v>0.000903663587734213</v>
      </c>
      <c r="H42" s="117">
        <v>0.146236379704079</v>
      </c>
      <c r="I42" s="117">
        <f>MIN(H42,1)</f>
        <v>0.146236379704079</v>
      </c>
      <c r="J42" s="116"/>
    </row>
    <row r="43" ht="33" customHeight="1">
      <c r="A43" t="s" s="120">
        <v>42</v>
      </c>
      <c r="B43" s="92">
        <v>18.8</v>
      </c>
      <c r="C43" s="113">
        <f>B43/B$73</f>
        <v>0.00147845234350425</v>
      </c>
      <c r="D43" s="114">
        <f>IF(A43='Glad-base'!C45,1,2)</f>
        <v>1</v>
      </c>
      <c r="E43" s="115">
        <v>9011.8043</v>
      </c>
      <c r="F43" s="116">
        <f>E43/E$73</f>
        <v>0.00437937957984625</v>
      </c>
      <c r="G43" s="116">
        <f>B43/E43</f>
        <v>0.00208615271416846</v>
      </c>
      <c r="H43" s="117">
        <v>0.337594016811887</v>
      </c>
      <c r="I43" s="117">
        <f>MIN(H43,1)</f>
        <v>0.337594016811887</v>
      </c>
      <c r="J43" s="116"/>
    </row>
    <row r="44" ht="20.35" customHeight="1">
      <c r="A44" t="s" s="121">
        <v>43</v>
      </c>
      <c r="B44" s="92">
        <v>570.2</v>
      </c>
      <c r="C44" s="113">
        <f>B44/B$73</f>
        <v>0.0448411450141554</v>
      </c>
      <c r="D44" s="114">
        <f>IF(A44='Glad-base'!C46,1,2)</f>
        <v>1</v>
      </c>
      <c r="E44" s="115">
        <v>49477.5225</v>
      </c>
      <c r="F44" s="116">
        <f>E44/E$73</f>
        <v>0.0240441141956316</v>
      </c>
      <c r="G44" s="116">
        <f>B44/E44</f>
        <v>0.0115244250558423</v>
      </c>
      <c r="H44" s="117">
        <v>1.5</v>
      </c>
      <c r="I44" s="117">
        <f>MIN(H44,1)</f>
        <v>1</v>
      </c>
      <c r="J44" s="116"/>
    </row>
    <row r="45" ht="57.7" customHeight="1">
      <c r="A45" t="s" s="112">
        <v>44</v>
      </c>
      <c r="B45" s="92">
        <v>5</v>
      </c>
      <c r="C45" s="113">
        <f>B45/B$73</f>
        <v>0.000393205410506449</v>
      </c>
      <c r="D45" s="114">
        <f>IF(A45='Glad-base'!C47,1,2)</f>
        <v>1</v>
      </c>
      <c r="E45" s="115">
        <v>6050.0273</v>
      </c>
      <c r="F45" s="116">
        <f>E45/E$73</f>
        <v>0.00294007338964655</v>
      </c>
      <c r="G45" s="116">
        <f>B45/E45</f>
        <v>0.0008264425517550969</v>
      </c>
      <c r="H45" s="117">
        <v>0.4</v>
      </c>
      <c r="I45" s="117">
        <f>MIN(H45,1)</f>
        <v>0.4</v>
      </c>
      <c r="J45" s="116"/>
    </row>
    <row r="46" ht="22" customHeight="1">
      <c r="A46" t="s" s="120">
        <v>45</v>
      </c>
      <c r="B46" s="92">
        <v>5.2</v>
      </c>
      <c r="C46" s="113">
        <f>B46/B$73</f>
        <v>0.000408933626926707</v>
      </c>
      <c r="D46" s="114">
        <f>IF(A46='Glad-base'!C48,1,2)</f>
        <v>1</v>
      </c>
      <c r="E46" s="115">
        <v>5693.1951</v>
      </c>
      <c r="F46" s="116">
        <f>E46/E$73</f>
        <v>0.00276666708852308</v>
      </c>
      <c r="G46" s="116">
        <f>B46/E46</f>
        <v>0.000913371122658347</v>
      </c>
      <c r="H46" s="117">
        <v>0.2</v>
      </c>
      <c r="I46" s="117">
        <f>MIN(H46,1)</f>
        <v>0.2</v>
      </c>
      <c r="J46" s="116"/>
    </row>
    <row r="47" ht="27.7" customHeight="1">
      <c r="A47" t="s" s="112">
        <v>46</v>
      </c>
      <c r="B47" s="92">
        <v>3.6</v>
      </c>
      <c r="C47" s="113">
        <f>B47/B$73</f>
        <v>0.000283107895564643</v>
      </c>
      <c r="D47" s="114">
        <f>IF(A47='Glad-base'!C49,1,2)</f>
        <v>1</v>
      </c>
      <c r="E47" s="115">
        <v>7567.8729</v>
      </c>
      <c r="F47" s="116">
        <f>E47/E$73</f>
        <v>0.00367768617003055</v>
      </c>
      <c r="G47" s="116">
        <f>B47/E47</f>
        <v>0.000475695092606537</v>
      </c>
      <c r="H47" s="117">
        <v>0.4</v>
      </c>
      <c r="I47" s="117">
        <f>MIN(H47,1)</f>
        <v>0.4</v>
      </c>
      <c r="J47" s="116"/>
    </row>
    <row r="48" ht="60.35" customHeight="1">
      <c r="A48" t="s" s="121">
        <v>47</v>
      </c>
      <c r="B48" s="92">
        <v>1.3</v>
      </c>
      <c r="C48" s="113">
        <f>B48/B$73</f>
        <v>0.000102233406731677</v>
      </c>
      <c r="D48" s="114">
        <f>IF(A48='Glad-base'!C50,1,2)</f>
        <v>1</v>
      </c>
      <c r="E48" s="115">
        <v>9732.5978</v>
      </c>
      <c r="F48" s="116">
        <f>E48/E$73</f>
        <v>0.00472965664203078</v>
      </c>
      <c r="G48" s="116">
        <f>B48/E48</f>
        <v>0.000133571737650558</v>
      </c>
      <c r="H48" s="117">
        <v>0.7</v>
      </c>
      <c r="I48" s="117">
        <f>MIN(H48,1)</f>
        <v>0.7</v>
      </c>
      <c r="J48" s="116"/>
    </row>
    <row r="49" ht="27.7" customHeight="1">
      <c r="A49" t="s" s="112">
        <v>48</v>
      </c>
      <c r="B49" s="92">
        <v>19.9</v>
      </c>
      <c r="C49" s="113">
        <f>B49/B$73</f>
        <v>0.00156495753381567</v>
      </c>
      <c r="D49" s="114">
        <f>IF(A49='Glad-base'!C51,1,2)</f>
        <v>1</v>
      </c>
      <c r="E49" s="115">
        <v>47478.8616</v>
      </c>
      <c r="F49" s="116">
        <f>E49/E$73</f>
        <v>0.0230728442433428</v>
      </c>
      <c r="G49" s="116">
        <f>B49/E49</f>
        <v>0.000419133890944007</v>
      </c>
      <c r="H49" s="117">
        <v>0.2</v>
      </c>
      <c r="I49" s="117">
        <f>MIN(H49,1)</f>
        <v>0.2</v>
      </c>
      <c r="J49" s="116"/>
    </row>
    <row r="50" ht="42.7" customHeight="1">
      <c r="A50" t="s" s="112">
        <v>49</v>
      </c>
      <c r="B50" s="92">
        <v>2.5</v>
      </c>
      <c r="C50" s="113">
        <f>B50/B$73</f>
        <v>0.000196602705253224</v>
      </c>
      <c r="D50" s="114">
        <f>IF(A50='Glad-base'!C52,1,2)</f>
        <v>1</v>
      </c>
      <c r="E50" s="115">
        <v>1133.8185</v>
      </c>
      <c r="F50" s="116">
        <f>E50/E$73</f>
        <v>0.000550990836113908</v>
      </c>
      <c r="G50" s="116">
        <f>B50/E50</f>
        <v>0.00220493844473344</v>
      </c>
      <c r="H50" s="117">
        <v>0.356816651688522</v>
      </c>
      <c r="I50" s="117">
        <f>MIN(H50,1)</f>
        <v>0.356816651688522</v>
      </c>
      <c r="J50" s="116"/>
    </row>
    <row r="51" ht="20.05" customHeight="1">
      <c r="A51" t="s" s="112">
        <v>50</v>
      </c>
      <c r="B51" s="92">
        <v>95</v>
      </c>
      <c r="C51" s="113">
        <f>B51/B$73</f>
        <v>0.00747090279962252</v>
      </c>
      <c r="D51" s="114">
        <f>IF(A51='Glad-base'!C53,1,2)</f>
        <v>1</v>
      </c>
      <c r="E51" s="115">
        <v>110252.3209</v>
      </c>
      <c r="F51" s="116">
        <f>E51/E$73</f>
        <v>0.0535782565518113</v>
      </c>
      <c r="G51" s="116">
        <f>B51/E51</f>
        <v>0.000861659865520346</v>
      </c>
      <c r="H51" s="117">
        <v>0.4</v>
      </c>
      <c r="I51" s="117">
        <f>MIN(H51,1)</f>
        <v>0.4</v>
      </c>
      <c r="J51" s="116"/>
    </row>
    <row r="52" ht="42.7" customHeight="1">
      <c r="A52" t="s" s="112">
        <v>51</v>
      </c>
      <c r="B52" s="92">
        <v>16.7</v>
      </c>
      <c r="C52" s="113">
        <f>B52/B$73</f>
        <v>0.00131330607109154</v>
      </c>
      <c r="D52" s="114">
        <f>IF(A52='Glad-base'!C54,1,2)</f>
        <v>1</v>
      </c>
      <c r="E52" s="115">
        <v>42029.9812</v>
      </c>
      <c r="F52" s="116">
        <f>E52/E$73</f>
        <v>0.0204249044121611</v>
      </c>
      <c r="G52" s="116">
        <f>B52/E52</f>
        <v>0.000397335414463616</v>
      </c>
      <c r="H52" s="117">
        <v>0.4</v>
      </c>
      <c r="I52" s="117">
        <f>MIN(H52,1)</f>
        <v>0.4</v>
      </c>
      <c r="J52" s="116"/>
    </row>
    <row r="53" ht="42.7" customHeight="1">
      <c r="A53" t="s" s="112">
        <v>52</v>
      </c>
      <c r="B53" s="92">
        <v>31.4</v>
      </c>
      <c r="C53" s="113">
        <f>B53/B$73</f>
        <v>0.0024693299779805</v>
      </c>
      <c r="D53" s="114">
        <f>IF(A53='Glad-base'!C55,1,2)</f>
        <v>1</v>
      </c>
      <c r="E53" s="115">
        <v>35368.3405</v>
      </c>
      <c r="F53" s="116">
        <f>E53/E$73</f>
        <v>0.017187611160037</v>
      </c>
      <c r="G53" s="116">
        <f>B53/E53</f>
        <v>0.000887799641037724</v>
      </c>
      <c r="H53" s="117">
        <v>0.3</v>
      </c>
      <c r="I53" s="117">
        <f>MIN(H53,1)</f>
        <v>0.3</v>
      </c>
      <c r="J53" s="116"/>
    </row>
    <row r="54" ht="42.7" customHeight="1">
      <c r="A54" t="s" s="112">
        <v>53</v>
      </c>
      <c r="B54" s="92">
        <v>118</v>
      </c>
      <c r="C54" s="113">
        <f>B54/B$73</f>
        <v>0.00927964768795219</v>
      </c>
      <c r="D54" s="114">
        <f>IF(A54='Glad-base'!C56,1,2)</f>
        <v>1</v>
      </c>
      <c r="E54" s="115">
        <v>15368.5655</v>
      </c>
      <c r="F54" s="116">
        <f>E54/E$73</f>
        <v>0.00746851348316892</v>
      </c>
      <c r="G54" s="116">
        <f>B54/E54</f>
        <v>0.00767801002637494</v>
      </c>
      <c r="H54" s="117">
        <v>1.3</v>
      </c>
      <c r="I54" s="117">
        <f>MIN(H54,1)</f>
        <v>1</v>
      </c>
      <c r="J54" s="116"/>
    </row>
    <row r="55" ht="57.7" customHeight="1">
      <c r="A55" t="s" s="112">
        <v>54</v>
      </c>
      <c r="B55" s="92">
        <v>495.3</v>
      </c>
      <c r="C55" s="113">
        <f>B55/B$73</f>
        <v>0.0389509279647688</v>
      </c>
      <c r="D55" s="114">
        <f>IF(A55='Glad-base'!C57,1,2)</f>
        <v>1</v>
      </c>
      <c r="E55" s="115">
        <v>245453.7666</v>
      </c>
      <c r="F55" s="116">
        <f>E55/E$73</f>
        <v>0.119280798546012</v>
      </c>
      <c r="G55" s="116">
        <f>B55/E55</f>
        <v>0.00201789529189486</v>
      </c>
      <c r="H55" s="117">
        <v>0.75</v>
      </c>
      <c r="I55" s="117">
        <f>MIN(H55,1)</f>
        <v>0.75</v>
      </c>
      <c r="J55" s="116"/>
    </row>
    <row r="56" ht="20.35" customHeight="1">
      <c r="A56" t="s" s="121">
        <v>55</v>
      </c>
      <c r="B56" s="92">
        <v>621.5</v>
      </c>
      <c r="C56" s="113">
        <f>B56/B$73</f>
        <v>0.0488754325259516</v>
      </c>
      <c r="D56" s="114">
        <f>IF(A56='Glad-base'!C58,1,2)</f>
        <v>1</v>
      </c>
      <c r="E56" s="115">
        <v>104282.2127</v>
      </c>
      <c r="F56" s="116">
        <f>E56/E$73</f>
        <v>0.0506770206760442</v>
      </c>
      <c r="G56" s="116">
        <f>B56/E56</f>
        <v>0.0059597891520382</v>
      </c>
      <c r="H56" s="117">
        <v>1.08</v>
      </c>
      <c r="I56" s="117">
        <f>MIN(H56,1)</f>
        <v>1</v>
      </c>
      <c r="J56" s="116"/>
    </row>
    <row r="57" ht="30.35" customHeight="1">
      <c r="A57" t="s" s="121">
        <v>56</v>
      </c>
      <c r="B57" s="92">
        <v>5.9</v>
      </c>
      <c r="C57" s="113">
        <f>B57/B$73</f>
        <v>0.000463982384397609</v>
      </c>
      <c r="D57" s="114">
        <f>IF(A57='Glad-base'!C59,1,2)</f>
        <v>1</v>
      </c>
      <c r="E57" s="115">
        <v>27781.0482</v>
      </c>
      <c r="F57" s="116">
        <f>E57/E$73</f>
        <v>0.0135004879315682</v>
      </c>
      <c r="G57" s="116">
        <f>B57/E57</f>
        <v>0.000212374995987372</v>
      </c>
      <c r="H57" s="117">
        <v>0.2</v>
      </c>
      <c r="I57" s="117">
        <f>MIN(H57,1)</f>
        <v>0.2</v>
      </c>
      <c r="J57" s="116"/>
    </row>
    <row r="58" ht="30.35" customHeight="1">
      <c r="A58" t="s" s="121">
        <v>57</v>
      </c>
      <c r="B58" s="92">
        <v>175</v>
      </c>
      <c r="C58" s="113">
        <f>B58/B$73</f>
        <v>0.0137621893677257</v>
      </c>
      <c r="D58" s="114">
        <f>IF(A58='Glad-base'!C60,1,2)</f>
        <v>1</v>
      </c>
      <c r="E58" s="115">
        <v>29967.6163</v>
      </c>
      <c r="F58" s="116">
        <f>E58/E$73</f>
        <v>0.0145630733327052</v>
      </c>
      <c r="G58" s="116">
        <f>B58/E58</f>
        <v>0.00583963696838977</v>
      </c>
      <c r="H58" s="117">
        <v>0.8</v>
      </c>
      <c r="I58" s="117">
        <f>MIN(H58,1)</f>
        <v>0.8</v>
      </c>
      <c r="J58" s="116"/>
    </row>
    <row r="59" ht="57.7" customHeight="1">
      <c r="A59" t="s" s="112">
        <v>58</v>
      </c>
      <c r="B59" s="92">
        <v>43.9</v>
      </c>
      <c r="C59" s="113">
        <f>B59/B$73</f>
        <v>0.00345234350424662</v>
      </c>
      <c r="D59" s="114">
        <f>IF(A59='Glad-base'!C61,1,2)</f>
        <v>1</v>
      </c>
      <c r="E59" s="115">
        <v>11827.5015</v>
      </c>
      <c r="F59" s="116">
        <f>E59/E$73</f>
        <v>0.00574769677917894</v>
      </c>
      <c r="G59" s="116">
        <f>B59/E59</f>
        <v>0.00371168838997822</v>
      </c>
      <c r="H59" s="117">
        <v>0.600648161669341</v>
      </c>
      <c r="I59" s="117">
        <f>MIN(H59,1)</f>
        <v>0.600648161669341</v>
      </c>
      <c r="J59" s="116"/>
    </row>
    <row r="60" ht="20.35" customHeight="1">
      <c r="A60" t="s" s="121">
        <v>59</v>
      </c>
      <c r="B60" s="92">
        <v>126</v>
      </c>
      <c r="C60" s="113">
        <f>B60/B$73</f>
        <v>0.009908776344762499</v>
      </c>
      <c r="D60" s="114">
        <f>IF(A60='Glad-base'!C62,1,2)</f>
        <v>1</v>
      </c>
      <c r="E60" s="115">
        <v>40549.1241</v>
      </c>
      <c r="F60" s="116">
        <f>E60/E$73</f>
        <v>0.0197052665762162</v>
      </c>
      <c r="G60" s="116">
        <f>B60/E60</f>
        <v>0.00310734208929559</v>
      </c>
      <c r="H60" s="117">
        <v>0.5600000000000001</v>
      </c>
      <c r="I60" s="117">
        <f>MIN(H60,1)</f>
        <v>0.5600000000000001</v>
      </c>
      <c r="J60" s="116"/>
    </row>
    <row r="61" ht="20.05" customHeight="1">
      <c r="A61" t="s" s="112">
        <v>60</v>
      </c>
      <c r="B61" s="92">
        <v>1.4</v>
      </c>
      <c r="C61" s="113">
        <f>B61/B$73</f>
        <v>0.000110097514941806</v>
      </c>
      <c r="D61" s="114">
        <f>IF(A61='Glad-base'!C63,1,2)</f>
        <v>1</v>
      </c>
      <c r="E61" s="115">
        <v>16857.4582</v>
      </c>
      <c r="F61" s="116">
        <f>E61/E$73</f>
        <v>0.00819205630210942</v>
      </c>
      <c r="G61" s="116">
        <f>B61/E61</f>
        <v>8.30492938727856e-05</v>
      </c>
      <c r="H61" s="117">
        <v>0.0134395456868938</v>
      </c>
      <c r="I61" s="117">
        <f>MIN(H61,1)</f>
        <v>0.0134395456868938</v>
      </c>
      <c r="J61" s="116"/>
    </row>
    <row r="62" ht="20.05" customHeight="1">
      <c r="A62" t="s" s="121">
        <v>61</v>
      </c>
      <c r="B62" s="92">
        <v>77.2</v>
      </c>
      <c r="C62" s="113">
        <f>B62/B$73</f>
        <v>0.00607109153821957</v>
      </c>
      <c r="D62" s="114">
        <f>IF(A62='Glad-base'!C64,1,2)</f>
        <v>1</v>
      </c>
      <c r="E62" s="115">
        <v>10540.8076</v>
      </c>
      <c r="F62" s="116">
        <f>E62/E$73</f>
        <v>0.00512241456003746</v>
      </c>
      <c r="G62" s="116">
        <f>B62/E62</f>
        <v>0.00732391700233671</v>
      </c>
      <c r="H62" s="117">
        <v>1.02</v>
      </c>
      <c r="I62" s="117">
        <f>MIN(H62,1)</f>
        <v>1</v>
      </c>
      <c r="J62" s="116"/>
    </row>
    <row r="63" ht="27.7" customHeight="1">
      <c r="A63" t="s" s="112">
        <v>62</v>
      </c>
      <c r="B63" s="92">
        <v>255.2</v>
      </c>
      <c r="C63" s="113">
        <f>B63/B$73</f>
        <v>0.0200692041522491</v>
      </c>
      <c r="D63" s="114">
        <f>IF(A63='Glad-base'!C65,1,2)</f>
        <v>1</v>
      </c>
      <c r="E63" s="115">
        <v>17943.0485</v>
      </c>
      <c r="F63" s="116">
        <f>E63/E$73</f>
        <v>0.008719610145228179</v>
      </c>
      <c r="G63" s="116">
        <f>B63/E63</f>
        <v>0.0142227782530934</v>
      </c>
      <c r="H63" s="117">
        <v>1.2</v>
      </c>
      <c r="I63" s="117">
        <f>MIN(H63,1)</f>
        <v>1</v>
      </c>
      <c r="J63" s="116"/>
    </row>
    <row r="64" ht="27.7" customHeight="1">
      <c r="A64" t="s" s="112">
        <v>63</v>
      </c>
      <c r="B64" s="92">
        <v>28.9</v>
      </c>
      <c r="C64" s="113">
        <f>B64/B$73</f>
        <v>0.00227272727272727</v>
      </c>
      <c r="D64" s="114">
        <f>IF(A64='Glad-base'!C66,1,2)</f>
        <v>1</v>
      </c>
      <c r="E64" s="115">
        <v>18092.5027</v>
      </c>
      <c r="F64" s="116">
        <f>E64/E$73</f>
        <v>0.00879223896070327</v>
      </c>
      <c r="G64" s="116">
        <f>B64/E64</f>
        <v>0.00159734672859825</v>
      </c>
      <c r="H64" s="117">
        <v>0.3</v>
      </c>
      <c r="I64" s="117">
        <f>MIN(H64,1)</f>
        <v>0.3</v>
      </c>
      <c r="J64" s="116"/>
    </row>
    <row r="65" ht="42.7" customHeight="1">
      <c r="A65" t="s" s="112">
        <v>64</v>
      </c>
      <c r="B65" s="92">
        <v>6.7</v>
      </c>
      <c r="C65" s="113">
        <f>B65/B$73</f>
        <v>0.0005268952500786411</v>
      </c>
      <c r="D65" s="114">
        <f>IF(A65='Glad-base'!C67,1,2)</f>
        <v>1</v>
      </c>
      <c r="E65" s="115">
        <v>5655.6581</v>
      </c>
      <c r="F65" s="116">
        <f>E65/E$73</f>
        <v>0.00274842559483144</v>
      </c>
      <c r="G65" s="116">
        <f>B65/E65</f>
        <v>0.00118465435525532</v>
      </c>
      <c r="H65" s="117">
        <v>0.6</v>
      </c>
      <c r="I65" s="117">
        <f>MIN(H65,1)</f>
        <v>0.6</v>
      </c>
      <c r="J65" s="116"/>
    </row>
    <row r="66" ht="20.05" customHeight="1">
      <c r="A66" t="s" s="121">
        <v>65</v>
      </c>
      <c r="B66" s="92">
        <v>347.4</v>
      </c>
      <c r="C66" s="113">
        <f>B66/B$73</f>
        <v>0.027319911921988</v>
      </c>
      <c r="D66" s="114">
        <f>IF(A66='Glad-base'!C68,1,2)</f>
        <v>1</v>
      </c>
      <c r="E66" s="115">
        <v>44140.638</v>
      </c>
      <c r="F66" s="116">
        <f>E66/E$73</f>
        <v>0.0214505999313129</v>
      </c>
      <c r="G66" s="116">
        <f>B66/E66</f>
        <v>0.007870298567048351</v>
      </c>
      <c r="H66" s="117">
        <v>0.67</v>
      </c>
      <c r="I66" s="117">
        <f>MIN(H66,1)</f>
        <v>0.67</v>
      </c>
      <c r="J66" s="116"/>
    </row>
    <row r="67" ht="30.35" customHeight="1">
      <c r="A67" t="s" s="121">
        <v>66</v>
      </c>
      <c r="B67" s="92">
        <v>96.3</v>
      </c>
      <c r="C67" s="113">
        <f>B67/B$73</f>
        <v>0.0075731362063542</v>
      </c>
      <c r="D67" s="114">
        <f>IF(A67='Glad-base'!C69,1,2)</f>
        <v>1</v>
      </c>
      <c r="E67" s="115">
        <v>16408.1332</v>
      </c>
      <c r="F67" s="116">
        <f>E67/E$73</f>
        <v>0.007973702167442471</v>
      </c>
      <c r="G67" s="116">
        <f>B67/E67</f>
        <v>0.0058690406048142</v>
      </c>
      <c r="H67" s="117">
        <v>0.46</v>
      </c>
      <c r="I67" s="117">
        <f>MIN(H67,1)</f>
        <v>0.46</v>
      </c>
      <c r="J67" s="116"/>
    </row>
    <row r="68" ht="36.35" customHeight="1">
      <c r="A68" t="s" s="119">
        <v>67</v>
      </c>
      <c r="B68" s="92">
        <v>4.1</v>
      </c>
      <c r="C68" s="113">
        <f>B68/B$73</f>
        <v>0.000322428436615288</v>
      </c>
      <c r="D68" s="114">
        <f>IF(A68='Glad-base'!C70,1,2)</f>
        <v>1</v>
      </c>
      <c r="E68" s="115">
        <v>6398.3065</v>
      </c>
      <c r="F68" s="116">
        <f>E68/E$73</f>
        <v>0.0031093232718888</v>
      </c>
      <c r="G68" s="116">
        <f>B68/E68</f>
        <v>0.000640794560248091</v>
      </c>
      <c r="H68" s="117">
        <v>0.3</v>
      </c>
      <c r="I68" s="117">
        <f>MIN(H68,1)</f>
        <v>0.3</v>
      </c>
      <c r="J68" s="116"/>
    </row>
    <row r="69" ht="22" customHeight="1">
      <c r="A69" t="s" s="120">
        <v>68</v>
      </c>
      <c r="B69" s="92">
        <v>12.6</v>
      </c>
      <c r="C69" s="113">
        <f>B69/B$73</f>
        <v>0.00099087763447625</v>
      </c>
      <c r="D69" s="114">
        <f>IF(A69='Glad-base'!C71,1,2)</f>
        <v>1</v>
      </c>
      <c r="E69" s="115">
        <v>9898.3256</v>
      </c>
      <c r="F69" s="116">
        <f>E69/E$73</f>
        <v>0.00481019378187223</v>
      </c>
      <c r="G69" s="116">
        <f>B69/E69</f>
        <v>0.0012729425671752</v>
      </c>
      <c r="H69" s="117">
        <v>0.5</v>
      </c>
      <c r="I69" s="117">
        <f>MIN(H69,1)</f>
        <v>0.5</v>
      </c>
      <c r="J69" s="116"/>
    </row>
    <row r="70" ht="20.05" customHeight="1">
      <c r="A70" t="s" s="112">
        <v>69</v>
      </c>
      <c r="B70" s="92">
        <v>2.5</v>
      </c>
      <c r="C70" s="113">
        <f>B70/B$73</f>
        <v>0.000196602705253224</v>
      </c>
      <c r="D70" s="114">
        <f>IF(A70='Glad-base'!C72,1,2)</f>
        <v>1</v>
      </c>
      <c r="E70" s="115">
        <v>8019.1163</v>
      </c>
      <c r="F70" s="116">
        <f>E70/E$73</f>
        <v>0.00389697257103466</v>
      </c>
      <c r="G70" s="116">
        <f>B70/E70</f>
        <v>0.000311755049618123</v>
      </c>
      <c r="H70" s="117">
        <v>0.3</v>
      </c>
      <c r="I70" s="117">
        <f>MIN(H70,1)</f>
        <v>0.3</v>
      </c>
      <c r="J70" s="116"/>
    </row>
    <row r="71" ht="27.7" customHeight="1">
      <c r="A71" t="s" s="112">
        <v>70</v>
      </c>
      <c r="B71" s="92">
        <v>107.7</v>
      </c>
      <c r="C71" s="113">
        <f>B71/B$73</f>
        <v>0.008469644542308899</v>
      </c>
      <c r="D71" s="114">
        <f>IF(A71='Glad-base'!C73,1,2)</f>
        <v>1</v>
      </c>
      <c r="E71" s="115">
        <v>17315.0028</v>
      </c>
      <c r="F71" s="116">
        <f>E71/E$73</f>
        <v>0.008414404836476611</v>
      </c>
      <c r="G71" s="116">
        <f>B71/E71</f>
        <v>0.00622003942153564</v>
      </c>
      <c r="H71" s="117">
        <v>1.00656489756623</v>
      </c>
      <c r="I71" s="117">
        <f>MIN(H71,1)</f>
        <v>1</v>
      </c>
      <c r="J71" s="116"/>
    </row>
    <row r="72" ht="27.7" customHeight="1">
      <c r="A72" t="s" s="112">
        <v>71</v>
      </c>
      <c r="B72" s="92">
        <v>47.8</v>
      </c>
      <c r="C72" s="113">
        <f>B72/B$73</f>
        <v>0.00375904372444165</v>
      </c>
      <c r="D72" s="114">
        <f>IF(A72='Glad-base'!C74,1,2)</f>
        <v>1</v>
      </c>
      <c r="E72" s="115">
        <v>12077.761</v>
      </c>
      <c r="F72" s="116">
        <f>E72/E$73</f>
        <v>0.00586931297361434</v>
      </c>
      <c r="G72" s="116">
        <f>B72/E72</f>
        <v>0.00395768719053142</v>
      </c>
      <c r="H72" s="117">
        <v>0.640457195133491</v>
      </c>
      <c r="I72" s="117">
        <f>MIN(H72,1)</f>
        <v>0.640457195133491</v>
      </c>
      <c r="J72" s="116"/>
    </row>
    <row r="73" ht="20.05" customHeight="1">
      <c r="A73" s="122"/>
      <c r="B73" s="92">
        <v>12716</v>
      </c>
      <c r="C73" s="123">
        <v>1</v>
      </c>
      <c r="D73" s="124"/>
      <c r="E73" s="114">
        <f>SUM(E3:E72)</f>
        <v>2057781.04767899</v>
      </c>
      <c r="F73" s="124"/>
      <c r="G73" s="124"/>
      <c r="H73" s="114"/>
      <c r="I73" s="114"/>
      <c r="J73" s="124"/>
    </row>
    <row r="74" ht="20.05" customHeight="1">
      <c r="A74" s="125"/>
      <c r="B74" s="92">
        <v>81.09999999999999</v>
      </c>
      <c r="C74" s="124"/>
      <c r="D74" s="124"/>
      <c r="E74" s="124"/>
      <c r="F74" s="124"/>
      <c r="G74" s="124"/>
      <c r="H74" s="114"/>
      <c r="I74" s="114"/>
      <c r="J74" s="124"/>
    </row>
  </sheetData>
  <mergeCells count="1">
    <mergeCell ref="A1:J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H91"/>
  <sheetViews>
    <sheetView workbookViewId="0" showGridLines="0" defaultGridColor="1">
      <pane topLeftCell="D5" xSplit="3" ySplit="4" activePane="bottomRight" state="frozen"/>
    </sheetView>
  </sheetViews>
  <sheetFormatPr defaultColWidth="8.33333" defaultRowHeight="19.9" customHeight="1" outlineLevelRow="0" outlineLevelCol="0"/>
  <cols>
    <col min="1" max="1" width="5" style="126" customWidth="1"/>
    <col min="2" max="2" width="3.5" style="126" customWidth="1"/>
    <col min="3" max="3" width="50.5625" style="126" customWidth="1"/>
    <col min="4" max="4" width="9.35156" style="126" customWidth="1"/>
    <col min="5" max="5" width="7.5" style="126" customWidth="1"/>
    <col min="6" max="6" width="8.5" style="126" customWidth="1"/>
    <col min="7" max="7" width="7.5" style="126" customWidth="1"/>
    <col min="8" max="11" width="9.35156" style="126" customWidth="1"/>
    <col min="12" max="12" width="8.5" style="126" customWidth="1"/>
    <col min="13" max="15" width="9.35156" style="126" customWidth="1"/>
    <col min="16" max="16" width="8.5" style="126" customWidth="1"/>
    <col min="17" max="17" width="9.35156" style="126" customWidth="1"/>
    <col min="18" max="19" width="8.5" style="126" customWidth="1"/>
    <col min="20" max="23" width="9.35156" style="126" customWidth="1"/>
    <col min="24" max="24" width="10.3516" style="126" customWidth="1"/>
    <col min="25" max="27" width="9.35156" style="126" customWidth="1"/>
    <col min="28" max="28" width="8.5" style="126" customWidth="1"/>
    <col min="29" max="29" width="10.3516" style="126" customWidth="1"/>
    <col min="30" max="32" width="9.35156" style="126" customWidth="1"/>
    <col min="33" max="35" width="10.3516" style="126" customWidth="1"/>
    <col min="36" max="37" width="9.35156" style="126" customWidth="1"/>
    <col min="38" max="38" width="8.5" style="126" customWidth="1"/>
    <col min="39" max="41" width="9.35156" style="126" customWidth="1"/>
    <col min="42" max="42" width="8.5" style="126" customWidth="1"/>
    <col min="43" max="43" width="9.35156" style="126" customWidth="1"/>
    <col min="44" max="44" width="8.5" style="126" customWidth="1"/>
    <col min="45" max="45" width="9.35156" style="126" customWidth="1"/>
    <col min="46" max="46" width="8.5" style="126" customWidth="1"/>
    <col min="47" max="49" width="9.35156" style="126" customWidth="1"/>
    <col min="50" max="50" width="10.3516" style="126" customWidth="1"/>
    <col min="51" max="51" width="8.5" style="126" customWidth="1"/>
    <col min="52" max="55" width="9.35156" style="126" customWidth="1"/>
    <col min="56" max="57" width="10.3516" style="126" customWidth="1"/>
    <col min="58" max="65" width="9.35156" style="126" customWidth="1"/>
    <col min="66" max="66" width="8.5" style="126" customWidth="1"/>
    <col min="67" max="68" width="9.35156" style="126" customWidth="1"/>
    <col min="69" max="69" width="8.5" style="126" customWidth="1"/>
    <col min="70" max="72" width="9.35156" style="126" customWidth="1"/>
    <col min="73" max="73" width="8.5" style="126" customWidth="1"/>
    <col min="74" max="77" width="10.3516" style="126" customWidth="1"/>
    <col min="78" max="78" width="9.35156" style="126" customWidth="1"/>
    <col min="79" max="79" width="10.3516" style="126" customWidth="1"/>
    <col min="80" max="80" width="15.8516" style="126" customWidth="1"/>
    <col min="81" max="81" width="10.3516" style="126" customWidth="1"/>
    <col min="82" max="86" width="11.1719" style="126" customWidth="1"/>
    <col min="87" max="16384" width="8.35156" style="12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</row>
    <row r="2" ht="19" customHeight="1">
      <c r="A2" t="s" s="29">
        <v>1</v>
      </c>
      <c r="B2" s="30">
        <v>0</v>
      </c>
      <c r="C2" s="30"/>
      <c r="D2" t="s" s="29">
        <v>1</v>
      </c>
      <c r="E2" t="s" s="29">
        <v>1</v>
      </c>
      <c r="F2" t="s" s="29">
        <v>1</v>
      </c>
      <c r="G2" t="s" s="29">
        <v>1</v>
      </c>
      <c r="H2" t="s" s="29">
        <v>1</v>
      </c>
      <c r="I2" t="s" s="29">
        <v>1</v>
      </c>
      <c r="J2" t="s" s="29">
        <v>1</v>
      </c>
      <c r="K2" t="s" s="127">
        <v>1</v>
      </c>
      <c r="L2" t="s" s="29">
        <v>1</v>
      </c>
      <c r="M2" t="s" s="29">
        <v>1</v>
      </c>
      <c r="N2" t="s" s="29">
        <v>1</v>
      </c>
      <c r="O2" t="s" s="29">
        <v>1</v>
      </c>
      <c r="P2" t="s" s="29">
        <v>1</v>
      </c>
      <c r="Q2" t="s" s="29">
        <v>1</v>
      </c>
      <c r="R2" t="s" s="29">
        <v>1</v>
      </c>
      <c r="S2" t="s" s="29">
        <v>1</v>
      </c>
      <c r="T2" t="s" s="29">
        <v>1</v>
      </c>
      <c r="U2" t="s" s="29">
        <v>1</v>
      </c>
      <c r="V2" t="s" s="29">
        <v>1</v>
      </c>
      <c r="W2" t="s" s="29">
        <v>1</v>
      </c>
      <c r="X2" t="s" s="32">
        <v>1</v>
      </c>
      <c r="Y2" t="s" s="29">
        <v>1</v>
      </c>
      <c r="Z2" t="s" s="29">
        <v>1</v>
      </c>
      <c r="AA2" t="s" s="29">
        <v>1</v>
      </c>
      <c r="AB2" t="s" s="29">
        <v>1</v>
      </c>
      <c r="AC2" t="s" s="33">
        <v>1</v>
      </c>
      <c r="AD2" t="s" s="29">
        <v>1</v>
      </c>
      <c r="AE2" t="s" s="29">
        <v>1</v>
      </c>
      <c r="AF2" t="s" s="29">
        <v>1</v>
      </c>
      <c r="AG2" t="s" s="29">
        <v>1</v>
      </c>
      <c r="AH2" t="s" s="29">
        <v>1</v>
      </c>
      <c r="AI2" t="s" s="29">
        <v>1</v>
      </c>
      <c r="AJ2" t="s" s="29">
        <v>1</v>
      </c>
      <c r="AK2" t="s" s="29">
        <v>1</v>
      </c>
      <c r="AL2" t="s" s="29">
        <v>1</v>
      </c>
      <c r="AM2" t="s" s="29">
        <v>1</v>
      </c>
      <c r="AN2" t="s" s="29">
        <v>1</v>
      </c>
      <c r="AO2" t="s" s="29">
        <v>1</v>
      </c>
      <c r="AP2" t="s" s="29">
        <v>1</v>
      </c>
      <c r="AQ2" t="s" s="29">
        <v>1</v>
      </c>
      <c r="AR2" t="s" s="29">
        <v>1</v>
      </c>
      <c r="AS2" t="s" s="29">
        <v>1</v>
      </c>
      <c r="AT2" t="s" s="29">
        <v>1</v>
      </c>
      <c r="AU2" t="s" s="29">
        <v>1</v>
      </c>
      <c r="AV2" t="s" s="29">
        <v>1</v>
      </c>
      <c r="AW2" t="s" s="29">
        <v>1</v>
      </c>
      <c r="AX2" t="s" s="29">
        <v>1</v>
      </c>
      <c r="AY2" t="s" s="29">
        <v>1</v>
      </c>
      <c r="AZ2" t="s" s="29">
        <v>1</v>
      </c>
      <c r="BA2" t="s" s="29">
        <v>1</v>
      </c>
      <c r="BB2" t="s" s="29">
        <v>1</v>
      </c>
      <c r="BC2" t="s" s="29">
        <v>1</v>
      </c>
      <c r="BD2" t="s" s="29">
        <v>1</v>
      </c>
      <c r="BE2" t="s" s="29">
        <v>1</v>
      </c>
      <c r="BF2" t="s" s="29">
        <v>1</v>
      </c>
      <c r="BG2" t="s" s="29">
        <v>1</v>
      </c>
      <c r="BH2" t="s" s="29">
        <v>1</v>
      </c>
      <c r="BI2" t="s" s="29">
        <v>1</v>
      </c>
      <c r="BJ2" t="s" s="29">
        <v>1</v>
      </c>
      <c r="BK2" t="s" s="29">
        <v>1</v>
      </c>
      <c r="BL2" t="s" s="29">
        <v>1</v>
      </c>
      <c r="BM2" t="s" s="29">
        <v>1</v>
      </c>
      <c r="BN2" t="s" s="29">
        <v>1</v>
      </c>
      <c r="BO2" t="s" s="29">
        <v>1</v>
      </c>
      <c r="BP2" t="s" s="29">
        <v>1</v>
      </c>
      <c r="BQ2" t="s" s="29">
        <v>1</v>
      </c>
      <c r="BR2" t="s" s="29">
        <v>1</v>
      </c>
      <c r="BS2" t="s" s="29">
        <v>1</v>
      </c>
      <c r="BT2" t="s" s="29">
        <v>1</v>
      </c>
      <c r="BU2" t="s" s="29">
        <v>1</v>
      </c>
      <c r="BV2" s="30"/>
      <c r="BW2" t="s" s="29">
        <v>1</v>
      </c>
      <c r="BX2" t="s" s="29">
        <v>1</v>
      </c>
      <c r="BY2" t="s" s="29">
        <v>1</v>
      </c>
      <c r="BZ2" t="s" s="29">
        <v>1</v>
      </c>
      <c r="CA2" t="s" s="29">
        <v>1</v>
      </c>
      <c r="CB2" t="s" s="29">
        <v>1</v>
      </c>
      <c r="CC2" t="s" s="29">
        <v>1</v>
      </c>
      <c r="CD2" t="s" s="29">
        <v>1</v>
      </c>
      <c r="CE2" t="s" s="29">
        <v>1</v>
      </c>
      <c r="CF2" s="30"/>
      <c r="CG2" s="30"/>
      <c r="CH2" s="30"/>
    </row>
    <row r="3" ht="19" customHeight="1">
      <c r="A3" s="30">
        <v>0</v>
      </c>
      <c r="B3" s="30">
        <v>0</v>
      </c>
      <c r="C3" s="30"/>
      <c r="D3" s="30">
        <v>1</v>
      </c>
      <c r="E3" s="30">
        <v>2</v>
      </c>
      <c r="F3" s="30">
        <v>3</v>
      </c>
      <c r="G3" s="30">
        <v>4</v>
      </c>
      <c r="H3" s="30">
        <v>5</v>
      </c>
      <c r="I3" s="30">
        <v>6</v>
      </c>
      <c r="J3" s="30">
        <v>7</v>
      </c>
      <c r="K3" s="128">
        <v>8</v>
      </c>
      <c r="L3" s="30">
        <v>9</v>
      </c>
      <c r="M3" s="30">
        <v>10</v>
      </c>
      <c r="N3" s="30">
        <v>11</v>
      </c>
      <c r="O3" s="30">
        <v>12</v>
      </c>
      <c r="P3" s="30">
        <v>13</v>
      </c>
      <c r="Q3" s="30">
        <v>14</v>
      </c>
      <c r="R3" s="30">
        <v>15</v>
      </c>
      <c r="S3" s="30">
        <v>16</v>
      </c>
      <c r="T3" s="30">
        <v>17</v>
      </c>
      <c r="U3" s="30">
        <v>18</v>
      </c>
      <c r="V3" s="30">
        <v>19</v>
      </c>
      <c r="W3" s="30">
        <v>20</v>
      </c>
      <c r="X3" s="36">
        <v>21</v>
      </c>
      <c r="Y3" s="30">
        <v>22</v>
      </c>
      <c r="Z3" s="30">
        <v>23</v>
      </c>
      <c r="AA3" s="30">
        <v>24</v>
      </c>
      <c r="AB3" s="30">
        <v>25</v>
      </c>
      <c r="AC3" s="37">
        <v>26</v>
      </c>
      <c r="AD3" s="30">
        <v>27</v>
      </c>
      <c r="AE3" s="30">
        <v>28</v>
      </c>
      <c r="AF3" s="30">
        <v>29</v>
      </c>
      <c r="AG3" s="30">
        <v>30</v>
      </c>
      <c r="AH3" s="30">
        <v>31</v>
      </c>
      <c r="AI3" s="30">
        <v>32</v>
      </c>
      <c r="AJ3" s="30">
        <v>33</v>
      </c>
      <c r="AK3" s="30">
        <v>34</v>
      </c>
      <c r="AL3" s="30">
        <v>35</v>
      </c>
      <c r="AM3" s="30">
        <v>36</v>
      </c>
      <c r="AN3" s="30">
        <v>37</v>
      </c>
      <c r="AO3" s="30">
        <v>38</v>
      </c>
      <c r="AP3" s="30">
        <v>39</v>
      </c>
      <c r="AQ3" s="30">
        <v>40</v>
      </c>
      <c r="AR3" s="30">
        <v>41</v>
      </c>
      <c r="AS3" s="30">
        <v>42</v>
      </c>
      <c r="AT3" s="30">
        <v>43</v>
      </c>
      <c r="AU3" s="30">
        <v>44</v>
      </c>
      <c r="AV3" s="30">
        <v>45</v>
      </c>
      <c r="AW3" s="30">
        <v>46</v>
      </c>
      <c r="AX3" s="30">
        <v>47</v>
      </c>
      <c r="AY3" s="30">
        <v>48</v>
      </c>
      <c r="AZ3" s="30">
        <v>49</v>
      </c>
      <c r="BA3" s="30">
        <v>50</v>
      </c>
      <c r="BB3" s="30">
        <v>51</v>
      </c>
      <c r="BC3" s="30">
        <v>52</v>
      </c>
      <c r="BD3" s="30">
        <v>53</v>
      </c>
      <c r="BE3" s="30">
        <v>54</v>
      </c>
      <c r="BF3" s="30">
        <v>55</v>
      </c>
      <c r="BG3" s="30">
        <v>56</v>
      </c>
      <c r="BH3" s="30">
        <v>57</v>
      </c>
      <c r="BI3" s="30">
        <v>58</v>
      </c>
      <c r="BJ3" s="30">
        <v>59</v>
      </c>
      <c r="BK3" s="30">
        <v>60</v>
      </c>
      <c r="BL3" s="30">
        <v>61</v>
      </c>
      <c r="BM3" s="30">
        <v>62</v>
      </c>
      <c r="BN3" s="30">
        <v>63</v>
      </c>
      <c r="BO3" s="30">
        <v>64</v>
      </c>
      <c r="BP3" s="30">
        <v>65</v>
      </c>
      <c r="BQ3" s="30">
        <v>66</v>
      </c>
      <c r="BR3" s="30">
        <v>67</v>
      </c>
      <c r="BS3" s="30">
        <v>68</v>
      </c>
      <c r="BT3" s="30">
        <v>69</v>
      </c>
      <c r="BU3" s="30">
        <v>70</v>
      </c>
      <c r="BV3" s="30"/>
      <c r="BW3" s="30">
        <v>71</v>
      </c>
      <c r="BX3" s="30">
        <v>72</v>
      </c>
      <c r="BY3" s="30">
        <v>73</v>
      </c>
      <c r="BZ3" s="30">
        <v>74</v>
      </c>
      <c r="CA3" s="30">
        <v>75</v>
      </c>
      <c r="CB3" s="30">
        <v>76</v>
      </c>
      <c r="CC3" s="30">
        <v>77</v>
      </c>
      <c r="CD3" s="30">
        <v>78</v>
      </c>
      <c r="CE3" s="30">
        <v>79</v>
      </c>
      <c r="CF3" s="30"/>
      <c r="CG3" s="30"/>
      <c r="CH3" s="30"/>
    </row>
    <row r="4" ht="22.1" customHeight="1">
      <c r="A4" s="38"/>
      <c r="B4" s="38"/>
      <c r="C4" s="38"/>
      <c r="D4" t="s" s="44">
        <v>2</v>
      </c>
      <c r="E4" t="s" s="44">
        <v>3</v>
      </c>
      <c r="F4" t="s" s="44">
        <v>4</v>
      </c>
      <c r="G4" t="s" s="44">
        <v>5</v>
      </c>
      <c r="H4" t="s" s="44">
        <v>6</v>
      </c>
      <c r="I4" t="s" s="44">
        <v>7</v>
      </c>
      <c r="J4" t="s" s="44">
        <v>8</v>
      </c>
      <c r="K4" t="s" s="129">
        <v>9</v>
      </c>
      <c r="L4" t="s" s="44">
        <v>10</v>
      </c>
      <c r="M4" t="s" s="44">
        <v>11</v>
      </c>
      <c r="N4" t="s" s="44">
        <v>12</v>
      </c>
      <c r="O4" t="s" s="44">
        <v>13</v>
      </c>
      <c r="P4" t="s" s="44">
        <v>14</v>
      </c>
      <c r="Q4" t="s" s="44">
        <v>15</v>
      </c>
      <c r="R4" t="s" s="44">
        <v>16</v>
      </c>
      <c r="S4" t="s" s="44">
        <v>17</v>
      </c>
      <c r="T4" t="s" s="44">
        <v>18</v>
      </c>
      <c r="U4" t="s" s="44">
        <v>19</v>
      </c>
      <c r="V4" t="s" s="44">
        <v>20</v>
      </c>
      <c r="W4" t="s" s="44">
        <v>21</v>
      </c>
      <c r="X4" t="s" s="130">
        <v>22</v>
      </c>
      <c r="Y4" t="s" s="44">
        <v>23</v>
      </c>
      <c r="Z4" t="s" s="44">
        <v>24</v>
      </c>
      <c r="AA4" t="s" s="44">
        <v>25</v>
      </c>
      <c r="AB4" t="s" s="44">
        <v>26</v>
      </c>
      <c r="AC4" t="s" s="131">
        <v>27</v>
      </c>
      <c r="AD4" t="s" s="44">
        <v>28</v>
      </c>
      <c r="AE4" t="s" s="44">
        <v>29</v>
      </c>
      <c r="AF4" t="s" s="44">
        <v>30</v>
      </c>
      <c r="AG4" t="s" s="44">
        <v>31</v>
      </c>
      <c r="AH4" t="s" s="44">
        <v>32</v>
      </c>
      <c r="AI4" t="s" s="44">
        <v>33</v>
      </c>
      <c r="AJ4" t="s" s="44">
        <v>34</v>
      </c>
      <c r="AK4" t="s" s="44">
        <v>35</v>
      </c>
      <c r="AL4" t="s" s="44">
        <v>36</v>
      </c>
      <c r="AM4" t="s" s="44">
        <v>37</v>
      </c>
      <c r="AN4" t="s" s="44">
        <v>38</v>
      </c>
      <c r="AO4" t="s" s="44">
        <v>39</v>
      </c>
      <c r="AP4" t="s" s="44">
        <v>40</v>
      </c>
      <c r="AQ4" t="s" s="44">
        <v>41</v>
      </c>
      <c r="AR4" t="s" s="44">
        <v>42</v>
      </c>
      <c r="AS4" t="s" s="44">
        <v>43</v>
      </c>
      <c r="AT4" t="s" s="44">
        <v>44</v>
      </c>
      <c r="AU4" t="s" s="44">
        <v>45</v>
      </c>
      <c r="AV4" t="s" s="44">
        <v>46</v>
      </c>
      <c r="AW4" t="s" s="44">
        <v>47</v>
      </c>
      <c r="AX4" t="s" s="44">
        <v>48</v>
      </c>
      <c r="AY4" t="s" s="44">
        <v>49</v>
      </c>
      <c r="AZ4" t="s" s="44">
        <v>50</v>
      </c>
      <c r="BA4" t="s" s="44">
        <v>51</v>
      </c>
      <c r="BB4" t="s" s="44">
        <v>52</v>
      </c>
      <c r="BC4" t="s" s="44">
        <v>53</v>
      </c>
      <c r="BD4" t="s" s="44">
        <v>54</v>
      </c>
      <c r="BE4" t="s" s="44">
        <v>55</v>
      </c>
      <c r="BF4" t="s" s="44">
        <v>56</v>
      </c>
      <c r="BG4" t="s" s="44">
        <v>57</v>
      </c>
      <c r="BH4" t="s" s="44">
        <v>58</v>
      </c>
      <c r="BI4" t="s" s="44">
        <v>59</v>
      </c>
      <c r="BJ4" t="s" s="44">
        <v>60</v>
      </c>
      <c r="BK4" t="s" s="44">
        <v>61</v>
      </c>
      <c r="BL4" t="s" s="44">
        <v>62</v>
      </c>
      <c r="BM4" t="s" s="44">
        <v>63</v>
      </c>
      <c r="BN4" t="s" s="44">
        <v>64</v>
      </c>
      <c r="BO4" t="s" s="44">
        <v>65</v>
      </c>
      <c r="BP4" t="s" s="44">
        <v>66</v>
      </c>
      <c r="BQ4" t="s" s="44">
        <v>67</v>
      </c>
      <c r="BR4" t="s" s="44">
        <v>68</v>
      </c>
      <c r="BS4" t="s" s="44">
        <v>69</v>
      </c>
      <c r="BT4" t="s" s="44">
        <v>70</v>
      </c>
      <c r="BU4" t="s" s="44">
        <v>71</v>
      </c>
      <c r="BV4" t="s" s="45">
        <v>252</v>
      </c>
      <c r="BW4" t="s" s="45">
        <v>72</v>
      </c>
      <c r="BX4" t="s" s="45">
        <v>73</v>
      </c>
      <c r="BY4" t="s" s="45">
        <v>74</v>
      </c>
      <c r="BZ4" t="s" s="45">
        <v>75</v>
      </c>
      <c r="CA4" t="s" s="45">
        <v>76</v>
      </c>
      <c r="CB4" t="s" s="45">
        <v>77</v>
      </c>
      <c r="CC4" t="s" s="45">
        <v>78</v>
      </c>
      <c r="CD4" t="s" s="132">
        <v>79</v>
      </c>
      <c r="CE4" t="s" s="45">
        <v>80</v>
      </c>
      <c r="CF4" t="s" s="45">
        <v>168</v>
      </c>
      <c r="CG4" t="s" s="45">
        <v>169</v>
      </c>
      <c r="CH4" s="46"/>
    </row>
    <row r="5" ht="19.2" customHeight="1">
      <c r="A5" t="s" s="47">
        <v>1</v>
      </c>
      <c r="B5" s="48">
        <v>1</v>
      </c>
      <c r="C5" t="s" s="133">
        <v>2</v>
      </c>
      <c r="D5" s="50">
        <f>'Glad-base'!D5/'Glad-base'!D$81*D$86</f>
        <v>14.6999691454419</v>
      </c>
      <c r="E5" s="51">
        <f>'Glad-base'!E5/'Glad-base'!E$81*E$86</f>
        <v>0.009324529889633301</v>
      </c>
      <c r="F5" s="51">
        <f>'Glad-base'!F5/'Glad-base'!F$81*F$86</f>
        <v>0.000334549949882287</v>
      </c>
      <c r="G5" s="51">
        <f>'Glad-base'!G5/'Glad-base'!G$81*G$86</f>
        <v>0.0322015454104554</v>
      </c>
      <c r="H5" s="51">
        <f>'Glad-base'!H5/'Glad-base'!H$81*H$86</f>
        <v>2.47974821682651</v>
      </c>
      <c r="I5" s="51">
        <f>'Glad-base'!I5/'Glad-base'!I$81*I$86</f>
        <v>0.00136306814018542</v>
      </c>
      <c r="J5" s="51">
        <f>'Glad-base'!J5/'Glad-base'!J$81*J$86</f>
        <v>0.0167804844014033</v>
      </c>
      <c r="K5" s="134">
        <f>'Glad-base'!K5/'Glad-base'!K$81*K$86</f>
        <v>0.00464801583287957</v>
      </c>
      <c r="L5" s="51">
        <f>'Glad-base'!L5/'Glad-base'!L$81*L$86</f>
        <v>0.000876959153860272</v>
      </c>
      <c r="M5" s="51">
        <f>'Glad-base'!M5/'Glad-base'!M$81*M$86</f>
        <v>0.0005372335315943501</v>
      </c>
      <c r="N5" s="51">
        <f>'Glad-base'!N5/'Glad-base'!N$81*N$86</f>
        <v>18.835327335824</v>
      </c>
      <c r="O5" s="51">
        <f>'Glad-base'!O5/'Glad-base'!O$81*O$86</f>
        <v>2.90980644918835</v>
      </c>
      <c r="P5" s="51">
        <f>'Glad-base'!P5/'Glad-base'!P$81*P$86</f>
        <v>0.720081835396017</v>
      </c>
      <c r="Q5" s="51">
        <f>'Glad-base'!Q5/'Glad-base'!Q$81*Q$86</f>
        <v>0.00507127981409498</v>
      </c>
      <c r="R5" s="51">
        <f>'Glad-base'!R5/'Glad-base'!R$81*R$86</f>
        <v>0.000864013129891285</v>
      </c>
      <c r="S5" s="51">
        <f>'Glad-base'!S5/'Glad-base'!S$81*S$86</f>
        <v>0.00063729559278392</v>
      </c>
      <c r="T5" s="51">
        <f>'Glad-base'!T5/'Glad-base'!T$81*T$86</f>
        <v>0.00344100430142483</v>
      </c>
      <c r="U5" s="51">
        <f>'Glad-base'!U5/'Glad-base'!U$81*U$86</f>
        <v>4.85924673377344</v>
      </c>
      <c r="V5" s="51">
        <f>'Glad-base'!V5/'Glad-base'!V$81*V$86</f>
        <v>0.289405478411846</v>
      </c>
      <c r="W5" s="51">
        <f>'Glad-base'!W5/'Glad-base'!W$81*W$86</f>
        <v>0.107485248894257</v>
      </c>
      <c r="X5" s="53">
        <v>0.0797308285406761</v>
      </c>
      <c r="Y5" s="51">
        <f>'Glad-base'!Y5/'Glad-base'!Y$81*Y$86</f>
        <v>0.0262545577792526</v>
      </c>
      <c r="Z5" s="51">
        <f>'Glad-base'!Z5/'Glad-base'!Z$81*Z$86</f>
        <v>0.00230665165121991</v>
      </c>
      <c r="AA5" s="51">
        <f>'Glad-base'!AA5/'Glad-base'!AA$81*AA$86</f>
        <v>0.00348406382221107</v>
      </c>
      <c r="AB5" s="51">
        <f>'Glad-base'!AB5/'Glad-base'!AB$81*AB$86</f>
        <v>0.009082541807657329</v>
      </c>
      <c r="AC5" s="54">
        <f>'Glad-base'!AC5/'Glad-base'!AC$81*AC$86</f>
        <v>0.0392605256870514</v>
      </c>
      <c r="AD5" s="51">
        <f>'Glad-base'!AD5/'Glad-base'!AD$81*AD$86</f>
        <v>9.782750239907731e-05</v>
      </c>
      <c r="AE5" s="51">
        <f>'Glad-base'!AE5/'Glad-base'!AE$81*AE$86</f>
        <v>0.0404989380656722</v>
      </c>
      <c r="AF5" s="51">
        <f>'Glad-base'!AF5/'Glad-base'!AF$81*AF$86</f>
        <v>0.00164484796555197</v>
      </c>
      <c r="AG5" s="51">
        <f>'Glad-base'!AG5/'Glad-base'!AG$81*AG$86</f>
        <v>0.14132640670442</v>
      </c>
      <c r="AH5" s="51">
        <f>'Glad-base'!AH5/'Glad-base'!AH$81*AH$86</f>
        <v>0.367529005520798</v>
      </c>
      <c r="AI5" s="51">
        <f>'Glad-base'!AI5/'Glad-base'!AI$81*AI$86</f>
        <v>1.0721423372254</v>
      </c>
      <c r="AJ5" s="51">
        <f>'Glad-base'!AJ5/'Glad-base'!AJ$81*AJ$86</f>
        <v>1.85004371708705</v>
      </c>
      <c r="AK5" s="51">
        <f>'Glad-base'!AK5/'Glad-base'!AK$81*AK$86</f>
        <v>12.8749189304523</v>
      </c>
      <c r="AL5" s="51">
        <f>'Glad-base'!AL5/'Glad-base'!AL$81*AL$86</f>
        <v>1.71265765708571</v>
      </c>
      <c r="AM5" s="51">
        <f>'Glad-base'!AM5/'Glad-base'!AM$81*AM$86</f>
        <v>4.35840199537972</v>
      </c>
      <c r="AN5" s="51">
        <f>'Glad-base'!AN5/'Glad-base'!AN$81*AN$86</f>
        <v>0.0243384422610587</v>
      </c>
      <c r="AO5" s="51">
        <f>'Glad-base'!AO5/'Glad-base'!AO$81*AO$86</f>
        <v>0.127565450814341</v>
      </c>
      <c r="AP5" s="51">
        <f>'Glad-base'!AP5/'Glad-base'!AP$81*AP$86</f>
        <v>0.0930063073818118</v>
      </c>
      <c r="AQ5" s="51">
        <f>'Glad-base'!AQ5/'Glad-base'!AQ$81*AQ$86</f>
        <v>0.00547249632095962</v>
      </c>
      <c r="AR5" s="51">
        <f>'Glad-base'!AR5/'Glad-base'!AR$81*AR$86</f>
        <v>0.0137120731749579</v>
      </c>
      <c r="AS5" s="51">
        <f>'Glad-base'!AS5/'Glad-base'!AS$81*AS$86</f>
        <v>0.334043527341127</v>
      </c>
      <c r="AT5" s="51">
        <f>'Glad-base'!AT5/'Glad-base'!AT$81*AT$86</f>
        <v>0.000169007501833917</v>
      </c>
      <c r="AU5" s="51">
        <f>'Glad-base'!AU5/'Glad-base'!AU$81*AU$86</f>
        <v>0.0203243342213935</v>
      </c>
      <c r="AV5" s="51">
        <f>'Glad-base'!AV5/'Glad-base'!AV$81*AV$86</f>
        <v>2.43555887414547e-05</v>
      </c>
      <c r="AW5" s="51">
        <f>'Glad-base'!AW5/'Glad-base'!AW$81*AW$86</f>
        <v>4.43458168999853e-06</v>
      </c>
      <c r="AX5" s="51">
        <f>'Glad-base'!AX5/'Glad-base'!AX$81*AX$86</f>
        <v>0.000181107754276905</v>
      </c>
      <c r="AY5" s="51">
        <f>'Glad-base'!AY5/'Glad-base'!AY$81*AY$86</f>
        <v>0.00186802385037817</v>
      </c>
      <c r="AZ5" s="51">
        <f>'Glad-base'!AZ5/'Glad-base'!AZ$81*AZ$86</f>
        <v>0.00109809933261913</v>
      </c>
      <c r="BA5" s="51">
        <f>'Glad-base'!BA5/'Glad-base'!BA$81*BA$86</f>
        <v>8.4274841407733e-05</v>
      </c>
      <c r="BB5" s="51">
        <f>'Glad-base'!BB5/'Glad-base'!BB$81*BB$86</f>
        <v>0.000152612758294385</v>
      </c>
      <c r="BC5" s="51">
        <f>'Glad-base'!BC5/'Glad-base'!BC$81*BC$86</f>
        <v>0.159374757520473</v>
      </c>
      <c r="BD5" s="51">
        <f>'Glad-base'!BD5/'Glad-base'!BD$81*BD$86</f>
        <v>3.39683372550861</v>
      </c>
      <c r="BE5" s="51">
        <f>'Glad-base'!BE5/'Glad-base'!BE$81*BE$86</f>
        <v>0.30926120682516</v>
      </c>
      <c r="BF5" s="51">
        <f>'Glad-base'!BF5/'Glad-base'!BF$81*BF$86</f>
        <v>3.23022368896793e-05</v>
      </c>
      <c r="BG5" s="51">
        <f>'Glad-base'!BG5/'Glad-base'!BG$81*BG$86</f>
        <v>0.0635346662523839</v>
      </c>
      <c r="BH5" s="51">
        <f>'Glad-base'!BH5/'Glad-base'!BH$81*BH$86</f>
        <v>0.0293342156836759</v>
      </c>
      <c r="BI5" s="51">
        <f>'Glad-base'!BI5/'Glad-base'!BI$81*BI$86</f>
        <v>0.09629777428410589</v>
      </c>
      <c r="BJ5" s="51">
        <f>'Glad-base'!BJ5/'Glad-base'!BJ$81*BJ$86</f>
        <v>0.000559743935773188</v>
      </c>
      <c r="BK5" s="51">
        <f>'Glad-base'!BK5/'Glad-base'!BK$81*BK$86</f>
        <v>0.171063264640178</v>
      </c>
      <c r="BL5" s="51">
        <f>'Glad-base'!BL5/'Glad-base'!BL$81*BL$86</f>
        <v>0.676890462621221</v>
      </c>
      <c r="BM5" s="51">
        <f>'Glad-base'!BM5/'Glad-base'!BM$81*BM$86</f>
        <v>0.112596651429545</v>
      </c>
      <c r="BN5" s="51">
        <f>'Glad-base'!BN5/'Glad-base'!BN$81*BN$86</f>
        <v>0.00863861802395728</v>
      </c>
      <c r="BO5" s="51">
        <f>'Glad-base'!BO5/'Glad-base'!BO$81*BO$86</f>
        <v>1.89162232544079</v>
      </c>
      <c r="BP5" s="51">
        <f>'Glad-base'!BP5/'Glad-base'!BP$81*BP$86</f>
        <v>0.615172881458568</v>
      </c>
      <c r="BQ5" s="51">
        <f>'Glad-base'!BQ5/'Glad-base'!BQ$81*BQ$86</f>
        <v>0.00984709000733241</v>
      </c>
      <c r="BR5" s="51">
        <f>'Glad-base'!BR5/'Glad-base'!BR$81*BR$86</f>
        <v>0.249550970519701</v>
      </c>
      <c r="BS5" s="51">
        <f>'Glad-base'!BS5/'Glad-base'!BS$81*BS$86</f>
        <v>0.0387107492131022</v>
      </c>
      <c r="BT5" s="51">
        <f>'Glad-base'!BT5/'Glad-base'!BT$81*BT$86</f>
        <v>0.0557856675599267</v>
      </c>
      <c r="BU5" s="51">
        <f>'Glad-base'!BU5/'Glad-base'!BU$81*BU$86</f>
        <v>0.761154669313294</v>
      </c>
      <c r="BV5" s="55">
        <f>SUM(D5:BU5)</f>
        <v>76.8248375453811</v>
      </c>
      <c r="BW5" s="56">
        <f>'Glad-base'!BW5*'Households'!$B$3/'Households'!$B$7</f>
        <v>26.4377679729145</v>
      </c>
      <c r="BX5" s="56">
        <f>'Glad-base'!BX5*'Households'!$B$3/'Households'!$B$7</f>
        <v>0.0317926632234809</v>
      </c>
      <c r="BY5" s="56">
        <f>'Glad-base'!BY5*'Businesses'!$B$4/'Businesses'!$C$4</f>
        <v>8.73221407548812</v>
      </c>
      <c r="BZ5" s="56">
        <f>'Glad-base'!BZ5*'Households'!$B$3/'Households'!$B$7</f>
        <v>0.109401679649846</v>
      </c>
      <c r="CA5" s="56">
        <f>'Glad-base'!CA5*'Households'!$B$3/'Households'!$B$7</f>
        <v>0.6396445241091659</v>
      </c>
      <c r="CB5" s="56">
        <f>'Glad-base'!CB5*'Glad-id-output'!B3/'Glad-id-output'!E3</f>
        <v>-0.110808453644239</v>
      </c>
      <c r="CC5" s="51">
        <f>'Exports'!D6</f>
        <v>53.8</v>
      </c>
      <c r="CD5" s="57">
        <f>SUM(BW5:CC5)</f>
        <v>89.64001246174089</v>
      </c>
      <c r="CE5" s="55">
        <f>SUM(CD5,BV5)</f>
        <v>166.464850007122</v>
      </c>
      <c r="CF5" s="55">
        <v>0.00194035532487508</v>
      </c>
      <c r="CG5" s="55">
        <f>'Glad-id-output'!I3</f>
        <v>0.64</v>
      </c>
      <c r="CH5" s="55"/>
    </row>
    <row r="6" ht="19" customHeight="1">
      <c r="A6" t="s" s="58">
        <v>1</v>
      </c>
      <c r="B6" s="59">
        <v>2</v>
      </c>
      <c r="C6" t="s" s="135">
        <v>3</v>
      </c>
      <c r="D6" s="61">
        <f>'Glad-base'!D6/'Glad-base'!D$81*D$86</f>
        <v>0.000138929441261056</v>
      </c>
      <c r="E6" s="62">
        <f>'Glad-base'!E6/'Glad-base'!E$81*E$86</f>
        <v>0.274658496721397</v>
      </c>
      <c r="F6" s="62">
        <f>'Glad-base'!F6/'Glad-base'!F$81*F$86</f>
        <v>2.46395216770915e-06</v>
      </c>
      <c r="G6" s="62">
        <f>'Glad-base'!G6/'Glad-base'!G$81*G$86</f>
        <v>1.81320028988192e-05</v>
      </c>
      <c r="H6" s="62">
        <f>'Glad-base'!H6/'Glad-base'!H$81*H$86</f>
        <v>1.69676384021181e-05</v>
      </c>
      <c r="I6" s="62">
        <f>'Glad-base'!I6/'Glad-base'!I$81*I$86</f>
        <v>8.975989634334831e-05</v>
      </c>
      <c r="J6" s="62">
        <f>'Glad-base'!J6/'Glad-base'!J$81*J$86</f>
        <v>0.00573916786869459</v>
      </c>
      <c r="K6" s="136">
        <f>'Glad-base'!K6/'Glad-base'!K$81*K$86</f>
        <v>0.000292726103517522</v>
      </c>
      <c r="L6" s="62">
        <f>'Glad-base'!L6/'Glad-base'!L$81*L$86</f>
        <v>5.46546781442663e-05</v>
      </c>
      <c r="M6" s="62">
        <f>'Glad-base'!M6/'Glad-base'!M$81*M$86</f>
        <v>1.14218214765693e-05</v>
      </c>
      <c r="N6" s="62">
        <f>'Glad-base'!N6/'Glad-base'!N$81*N$86</f>
        <v>0.312901742789504</v>
      </c>
      <c r="O6" s="62">
        <f>'Glad-base'!O6/'Glad-base'!O$81*O$86</f>
        <v>1.50130936648586e-05</v>
      </c>
      <c r="P6" s="62">
        <f>'Glad-base'!P6/'Glad-base'!P$81*P$86</f>
        <v>4.44915857513027e-06</v>
      </c>
      <c r="Q6" s="62">
        <f>'Glad-base'!Q6/'Glad-base'!Q$81*Q$86</f>
        <v>4.034674201457e-05</v>
      </c>
      <c r="R6" s="62">
        <f>'Glad-base'!R6/'Glad-base'!R$81*R$86</f>
        <v>1.23233987147815e-06</v>
      </c>
      <c r="S6" s="62">
        <f>'Glad-base'!S6/'Glad-base'!S$81*S$86</f>
        <v>1.60570431811358e-06</v>
      </c>
      <c r="T6" s="62">
        <f>'Glad-base'!T6/'Glad-base'!T$81*T$86</f>
        <v>0.000140771115840339</v>
      </c>
      <c r="U6" s="62">
        <f>'Glad-base'!U6/'Glad-base'!U$81*U$86</f>
        <v>0.000339928196586919</v>
      </c>
      <c r="V6" s="62">
        <f>'Glad-base'!V6/'Glad-base'!V$81*V$86</f>
        <v>7.16471488919696e-06</v>
      </c>
      <c r="W6" s="62">
        <f>'Glad-base'!W6/'Glad-base'!W$81*W$86</f>
        <v>0.000484383527008127</v>
      </c>
      <c r="X6" s="64">
        <v>0.00204350071075167</v>
      </c>
      <c r="Y6" s="62">
        <f>'Glad-base'!Y6/'Glad-base'!Y$81*Y$86</f>
        <v>0.000225754400170719</v>
      </c>
      <c r="Z6" s="62">
        <f>'Glad-base'!Z6/'Glad-base'!Z$81*Z$86</f>
        <v>3.591194187528e-05</v>
      </c>
      <c r="AA6" s="62">
        <f>'Glad-base'!AA6/'Glad-base'!AA$81*AA$86</f>
        <v>3.41375074712112e-05</v>
      </c>
      <c r="AB6" s="62">
        <f>'Glad-base'!AB6/'Glad-base'!AB$81*AB$86</f>
        <v>3.73374270343718e-06</v>
      </c>
      <c r="AC6" s="65">
        <f>'Glad-base'!AC6/'Glad-base'!AC$81*AC$86</f>
        <v>0.000341314931287099</v>
      </c>
      <c r="AD6" s="62">
        <f>'Glad-base'!AD6/'Glad-base'!AD$81*AD$86</f>
        <v>3.88718552579115e-06</v>
      </c>
      <c r="AE6" s="62">
        <f>'Glad-base'!AE6/'Glad-base'!AE$81*AE$86</f>
        <v>9.98343668272307e-06</v>
      </c>
      <c r="AF6" s="62">
        <f>'Glad-base'!AF6/'Glad-base'!AF$81*AF$86</f>
        <v>1.8840390043673e-05</v>
      </c>
      <c r="AG6" s="62">
        <f>'Glad-base'!AG6/'Glad-base'!AG$81*AG$86</f>
        <v>0.000184320371277552</v>
      </c>
      <c r="AH6" s="62">
        <f>'Glad-base'!AH6/'Glad-base'!AH$81*AH$86</f>
        <v>0.00175489217500042</v>
      </c>
      <c r="AI6" s="62">
        <f>'Glad-base'!AI6/'Glad-base'!AI$81*AI$86</f>
        <v>0.00125141883510068</v>
      </c>
      <c r="AJ6" s="62">
        <f>'Glad-base'!AJ6/'Glad-base'!AJ$81*AJ$86</f>
        <v>0.0247443297723627</v>
      </c>
      <c r="AK6" s="62">
        <f>'Glad-base'!AK6/'Glad-base'!AK$81*AK$86</f>
        <v>1.0576350880035</v>
      </c>
      <c r="AL6" s="62">
        <f>'Glad-base'!AL6/'Glad-base'!AL$81*AL$86</f>
        <v>0.432265369313585</v>
      </c>
      <c r="AM6" s="62">
        <f>'Glad-base'!AM6/'Glad-base'!AM$81*AM$86</f>
        <v>0.589630636276289</v>
      </c>
      <c r="AN6" s="62">
        <f>'Glad-base'!AN6/'Glad-base'!AN$81*AN$86</f>
        <v>0.00011508060900887</v>
      </c>
      <c r="AO6" s="62">
        <f>'Glad-base'!AO6/'Glad-base'!AO$81*AO$86</f>
        <v>0.000182437600505675</v>
      </c>
      <c r="AP6" s="62">
        <f>'Glad-base'!AP6/'Glad-base'!AP$81*AP$86</f>
        <v>1.36902327375756e-05</v>
      </c>
      <c r="AQ6" s="62">
        <f>'Glad-base'!AQ6/'Glad-base'!AQ$81*AQ$86</f>
        <v>2.22301242582616e-05</v>
      </c>
      <c r="AR6" s="62">
        <f>'Glad-base'!AR6/'Glad-base'!AR$81*AR$86</f>
        <v>2.60769089271058e-05</v>
      </c>
      <c r="AS6" s="62">
        <f>'Glad-base'!AS6/'Glad-base'!AS$81*AS$86</f>
        <v>0.000354952291719942</v>
      </c>
      <c r="AT6" s="62">
        <f>'Glad-base'!AT6/'Glad-base'!AT$81*AT$86</f>
        <v>1.7355293586857e-06</v>
      </c>
      <c r="AU6" s="62">
        <f>'Glad-base'!AU6/'Glad-base'!AU$81*AU$86</f>
        <v>2.1007535821142e-06</v>
      </c>
      <c r="AV6" s="62">
        <f>'Glad-base'!AV6/'Glad-base'!AV$81*AV$86</f>
        <v>3.80556074085229e-07</v>
      </c>
      <c r="AW6" s="62">
        <f>'Glad-base'!AW6/'Glad-base'!AW$81*AW$86</f>
        <v>4.00715212951675e-08</v>
      </c>
      <c r="AX6" s="62">
        <f>'Glad-base'!AX6/'Glad-base'!AX$81*AX$86</f>
        <v>4.10751213125127e-06</v>
      </c>
      <c r="AY6" s="62">
        <f>'Glad-base'!AY6/'Glad-base'!AY$81*AY$86</f>
        <v>0</v>
      </c>
      <c r="AZ6" s="62">
        <f>'Glad-base'!AZ6/'Glad-base'!AZ$81*AZ$86</f>
        <v>7.75493878968311e-07</v>
      </c>
      <c r="BA6" s="62">
        <f>'Glad-base'!BA6/'Glad-base'!BA$81*BA$86</f>
        <v>2.3840124867817e-07</v>
      </c>
      <c r="BB6" s="62">
        <f>'Glad-base'!BB6/'Glad-base'!BB$81*BB$86</f>
        <v>1.33169946155659e-06</v>
      </c>
      <c r="BC6" s="62">
        <f>'Glad-base'!BC6/'Glad-base'!BC$81*BC$86</f>
        <v>7.44766972558369e-05</v>
      </c>
      <c r="BD6" s="62">
        <f>'Glad-base'!BD6/'Glad-base'!BD$81*BD$86</f>
        <v>2.52236911486858e-05</v>
      </c>
      <c r="BE6" s="62">
        <f>'Glad-base'!BE6/'Glad-base'!BE$81*BE$86</f>
        <v>8.46290059589424e-05</v>
      </c>
      <c r="BF6" s="62">
        <f>'Glad-base'!BF6/'Glad-base'!BF$81*BF$86</f>
        <v>2.3361249558611e-07</v>
      </c>
      <c r="BG6" s="62">
        <f>'Glad-base'!BG6/'Glad-base'!BG$81*BG$86</f>
        <v>1.98547656925252e-05</v>
      </c>
      <c r="BH6" s="62">
        <f>'Glad-base'!BH6/'Glad-base'!BH$81*BH$86</f>
        <v>9.20498720714599e-05</v>
      </c>
      <c r="BI6" s="62">
        <f>'Glad-base'!BI6/'Glad-base'!BI$81*BI$86</f>
        <v>3.38700287733219e-05</v>
      </c>
      <c r="BJ6" s="62">
        <f>'Glad-base'!BJ6/'Glad-base'!BJ$81*BJ$86</f>
        <v>5.06600692623992e-07</v>
      </c>
      <c r="BK6" s="62">
        <f>'Glad-base'!BK6/'Glad-base'!BK$81*BK$86</f>
        <v>8.349265382663849e-05</v>
      </c>
      <c r="BL6" s="62">
        <f>'Glad-base'!BL6/'Glad-base'!BL$81*BL$86</f>
        <v>0.000103826281247582</v>
      </c>
      <c r="BM6" s="62">
        <f>'Glad-base'!BM6/'Glad-base'!BM$81*BM$86</f>
        <v>1.35774471930851e-05</v>
      </c>
      <c r="BN6" s="62">
        <f>'Glad-base'!BN6/'Glad-base'!BN$81*BN$86</f>
        <v>8.29258048678721e-07</v>
      </c>
      <c r="BO6" s="62">
        <f>'Glad-base'!BO6/'Glad-base'!BO$81*BO$86</f>
        <v>0.000421060973337087</v>
      </c>
      <c r="BP6" s="62">
        <f>'Glad-base'!BP6/'Glad-base'!BP$81*BP$86</f>
        <v>0.000122076044580135</v>
      </c>
      <c r="BQ6" s="62">
        <f>'Glad-base'!BQ6/'Glad-base'!BQ$81*BQ$86</f>
        <v>1.85830422471946e-06</v>
      </c>
      <c r="BR6" s="62">
        <f>'Glad-base'!BR6/'Glad-base'!BR$81*BR$86</f>
        <v>0.000572951449485557</v>
      </c>
      <c r="BS6" s="62">
        <f>'Glad-base'!BS6/'Glad-base'!BS$81*BS$86</f>
        <v>0.00283051762199783</v>
      </c>
      <c r="BT6" s="62">
        <f>'Glad-base'!BT6/'Glad-base'!BT$81*BT$86</f>
        <v>0.000480187043342551</v>
      </c>
      <c r="BU6" s="62">
        <f>'Glad-base'!BU6/'Glad-base'!BU$81*BU$86</f>
        <v>9.973371720139191e-05</v>
      </c>
      <c r="BV6" s="4">
        <f>SUM(D6:BU6)</f>
        <v>2.71092860935319</v>
      </c>
      <c r="BW6" s="66">
        <f>'Glad-base'!BW6*'Households'!$B$3/'Households'!$B$7</f>
        <v>1.88831897907312</v>
      </c>
      <c r="BX6" s="66">
        <f>'Glad-base'!BX6*'Households'!$B$3/'Households'!$B$7</f>
        <v>0</v>
      </c>
      <c r="BY6" s="66">
        <f>'Glad-base'!BY6*'Businesses'!$B$4/'Businesses'!$C$4</f>
        <v>0.009228543058352801</v>
      </c>
      <c r="BZ6" s="66">
        <f>'Glad-base'!BZ6*'Households'!$B$3/'Households'!$B$7</f>
        <v>0.000162410051493306</v>
      </c>
      <c r="CA6" s="66">
        <f>'Glad-base'!CA6*'Households'!$B$3/'Households'!$B$7</f>
        <v>0.00406741643666323</v>
      </c>
      <c r="CB6" s="66">
        <f>'Glad-base'!CB6*'Glad-id-output'!B4/'Glad-id-output'!E4</f>
        <v>0.483529795748959</v>
      </c>
      <c r="CC6" s="62">
        <f>'Exports'!D7</f>
        <v>1.7</v>
      </c>
      <c r="CD6" s="4">
        <f>SUM(BW6:CC6)</f>
        <v>4.08530714436859</v>
      </c>
      <c r="CE6" s="4">
        <f>SUM(CD6,BV6)</f>
        <v>6.79623575372178</v>
      </c>
      <c r="CF6" s="67">
        <v>0.00538088169521224</v>
      </c>
      <c r="CG6" s="67">
        <f>'Glad-id-output'!I4</f>
        <v>0.870767251668021</v>
      </c>
      <c r="CH6" s="67"/>
    </row>
    <row r="7" ht="19" customHeight="1">
      <c r="A7" t="s" s="58">
        <v>1</v>
      </c>
      <c r="B7" s="59">
        <v>3</v>
      </c>
      <c r="C7" t="s" s="135">
        <v>4</v>
      </c>
      <c r="D7" s="61">
        <f>'Glad-base'!D7/'Glad-base'!D$81*D$86</f>
        <v>0.123052483815266</v>
      </c>
      <c r="E7" s="62">
        <f>'Glad-base'!E7/'Glad-base'!E$81*E$86</f>
        <v>0.00652270479093628</v>
      </c>
      <c r="F7" s="62">
        <f>'Glad-base'!F7/'Glad-base'!F$81*F$86</f>
        <v>0.62427212288759</v>
      </c>
      <c r="G7" s="62">
        <f>'Glad-base'!G7/'Glad-base'!G$81*G$86</f>
        <v>0.00041346911528291</v>
      </c>
      <c r="H7" s="62">
        <f>'Glad-base'!H7/'Glad-base'!H$81*H$86</f>
        <v>0.00127461270554053</v>
      </c>
      <c r="I7" s="62">
        <f>'Glad-base'!I7/'Glad-base'!I$81*I$86</f>
        <v>0.0123313000452648</v>
      </c>
      <c r="J7" s="62">
        <f>'Glad-base'!J7/'Glad-base'!J$81*J$86</f>
        <v>0.407759979133316</v>
      </c>
      <c r="K7" s="136">
        <f>'Glad-base'!K7/'Glad-base'!K$81*K$86</f>
        <v>0.0182879644233033</v>
      </c>
      <c r="L7" s="62">
        <f>'Glad-base'!L7/'Glad-base'!L$81*L$86</f>
        <v>0.00375750912241831</v>
      </c>
      <c r="M7" s="62">
        <f>'Glad-base'!M7/'Glad-base'!M$81*M$86</f>
        <v>0.00165697995849374</v>
      </c>
      <c r="N7" s="62">
        <f>'Glad-base'!N7/'Glad-base'!N$81*N$86</f>
        <v>0.00275327495450987</v>
      </c>
      <c r="O7" s="62">
        <f>'Glad-base'!O7/'Glad-base'!O$81*O$86</f>
        <v>0.00160286290452458</v>
      </c>
      <c r="P7" s="62">
        <f>'Glad-base'!P7/'Glad-base'!P$81*P$86</f>
        <v>0.000208786877862022</v>
      </c>
      <c r="Q7" s="62">
        <f>'Glad-base'!Q7/'Glad-base'!Q$81*Q$86</f>
        <v>1.35656194013909</v>
      </c>
      <c r="R7" s="62">
        <f>'Glad-base'!R7/'Glad-base'!R$81*R$86</f>
        <v>0.000223410716700293</v>
      </c>
      <c r="S7" s="62">
        <f>'Glad-base'!S7/'Glad-base'!S$81*S$86</f>
        <v>0.000935153743793988</v>
      </c>
      <c r="T7" s="62">
        <f>'Glad-base'!T7/'Glad-base'!T$81*T$86</f>
        <v>0.059862310239053</v>
      </c>
      <c r="U7" s="62">
        <f>'Glad-base'!U7/'Glad-base'!U$81*U$86</f>
        <v>2.9545682190407</v>
      </c>
      <c r="V7" s="62">
        <f>'Glad-base'!V7/'Glad-base'!V$81*V$86</f>
        <v>0.0289698612549411</v>
      </c>
      <c r="W7" s="62">
        <f>'Glad-base'!W7/'Glad-base'!W$81*W$86</f>
        <v>0.0447298253378539</v>
      </c>
      <c r="X7" s="64">
        <v>0.0393261288641708</v>
      </c>
      <c r="Y7" s="62">
        <f>'Glad-base'!Y7/'Glad-base'!Y$81*Y$86</f>
        <v>0.0214823134478242</v>
      </c>
      <c r="Z7" s="62">
        <f>'Glad-base'!Z7/'Glad-base'!Z$81*Z$86</f>
        <v>0.00592937034881037</v>
      </c>
      <c r="AA7" s="62">
        <f>'Glad-base'!AA7/'Glad-base'!AA$81*AA$86</f>
        <v>0.00702875993381132</v>
      </c>
      <c r="AB7" s="62">
        <f>'Glad-base'!AB7/'Glad-base'!AB$81*AB$86</f>
        <v>0.000501077723314442</v>
      </c>
      <c r="AC7" s="65">
        <f>'Glad-base'!AC7/'Glad-base'!AC$81*AC$86</f>
        <v>0.008486330337001949</v>
      </c>
      <c r="AD7" s="62">
        <f>'Glad-base'!AD7/'Glad-base'!AD$81*AD$86</f>
        <v>3.51142425829801e-05</v>
      </c>
      <c r="AE7" s="62">
        <f>'Glad-base'!AE7/'Glad-base'!AE$81*AE$86</f>
        <v>0.0037318730412708</v>
      </c>
      <c r="AF7" s="62">
        <f>'Glad-base'!AF7/'Glad-base'!AF$81*AF$86</f>
        <v>0.000256393134072594</v>
      </c>
      <c r="AG7" s="62">
        <f>'Glad-base'!AG7/'Glad-base'!AG$81*AG$86</f>
        <v>0.00807906448863005</v>
      </c>
      <c r="AH7" s="62">
        <f>'Glad-base'!AH7/'Glad-base'!AH$81*AH$86</f>
        <v>0.0328692294244237</v>
      </c>
      <c r="AI7" s="62">
        <f>'Glad-base'!AI7/'Glad-base'!AI$81*AI$86</f>
        <v>0.03915502711839</v>
      </c>
      <c r="AJ7" s="62">
        <f>'Glad-base'!AJ7/'Glad-base'!AJ$81*AJ$86</f>
        <v>0.00338815037910044</v>
      </c>
      <c r="AK7" s="62">
        <f>'Glad-base'!AK7/'Glad-base'!AK$81*AK$86</f>
        <v>0.00453786506616007</v>
      </c>
      <c r="AL7" s="62">
        <f>'Glad-base'!AL7/'Glad-base'!AL$81*AL$86</f>
        <v>0.00191623842863719</v>
      </c>
      <c r="AM7" s="62">
        <f>'Glad-base'!AM7/'Glad-base'!AM$81*AM$86</f>
        <v>0.00545467307994269</v>
      </c>
      <c r="AN7" s="62">
        <f>'Glad-base'!AN7/'Glad-base'!AN$81*AN$86</f>
        <v>0.0140724773564453</v>
      </c>
      <c r="AO7" s="62">
        <f>'Glad-base'!AO7/'Glad-base'!AO$81*AO$86</f>
        <v>0.0591513506247133</v>
      </c>
      <c r="AP7" s="62">
        <f>'Glad-base'!AP7/'Glad-base'!AP$81*AP$86</f>
        <v>0.00597749786904393</v>
      </c>
      <c r="AQ7" s="62">
        <f>'Glad-base'!AQ7/'Glad-base'!AQ$81*AQ$86</f>
        <v>0.0007136231352337079</v>
      </c>
      <c r="AR7" s="62">
        <f>'Glad-base'!AR7/'Glad-base'!AR$81*AR$86</f>
        <v>0.00123521102205915</v>
      </c>
      <c r="AS7" s="62">
        <f>'Glad-base'!AS7/'Glad-base'!AS$81*AS$86</f>
        <v>0.0019798962245937</v>
      </c>
      <c r="AT7" s="62">
        <f>'Glad-base'!AT7/'Glad-base'!AT$81*AT$86</f>
        <v>3.13221727115182e-05</v>
      </c>
      <c r="AU7" s="62">
        <f>'Glad-base'!AU7/'Glad-base'!AU$81*AU$86</f>
        <v>1.85414337899644e-05</v>
      </c>
      <c r="AV7" s="62">
        <f>'Glad-base'!AV7/'Glad-base'!AV$81*AV$86</f>
        <v>4.5191033797621e-06</v>
      </c>
      <c r="AW7" s="62">
        <f>'Glad-base'!AW7/'Glad-base'!AW$81*AW$86</f>
        <v>0.00168272339374797</v>
      </c>
      <c r="AX7" s="62">
        <f>'Glad-base'!AX7/'Glad-base'!AX$81*AX$86</f>
        <v>3.05967740389125e-05</v>
      </c>
      <c r="AY7" s="62">
        <f>'Glad-base'!AY7/'Glad-base'!AY$81*AY$86</f>
        <v>2.66797551812746e-05</v>
      </c>
      <c r="AZ7" s="62">
        <f>'Glad-base'!AZ7/'Glad-base'!AZ$81*AZ$86</f>
        <v>0.000684416431182811</v>
      </c>
      <c r="BA7" s="62">
        <f>'Glad-base'!BA7/'Glad-base'!BA$81*BA$86</f>
        <v>0.000235858302025603</v>
      </c>
      <c r="BB7" s="62">
        <f>'Glad-base'!BB7/'Glad-base'!BB$81*BB$86</f>
        <v>0.000899784936191733</v>
      </c>
      <c r="BC7" s="62">
        <f>'Glad-base'!BC7/'Glad-base'!BC$81*BC$86</f>
        <v>0.0170843401096869</v>
      </c>
      <c r="BD7" s="62">
        <f>'Glad-base'!BD7/'Glad-base'!BD$81*BD$86</f>
        <v>0.0374012856562129</v>
      </c>
      <c r="BE7" s="62">
        <f>'Glad-base'!BE7/'Glad-base'!BE$81*BE$86</f>
        <v>0.122275206095622</v>
      </c>
      <c r="BF7" s="62">
        <f>'Glad-base'!BF7/'Glad-base'!BF$81*BF$86</f>
        <v>0.00274322658566929</v>
      </c>
      <c r="BG7" s="62">
        <f>'Glad-base'!BG7/'Glad-base'!BG$81*BG$86</f>
        <v>0.06582964358096111</v>
      </c>
      <c r="BH7" s="62">
        <f>'Glad-base'!BH7/'Glad-base'!BH$81*BH$86</f>
        <v>0.00647763857818999</v>
      </c>
      <c r="BI7" s="62">
        <f>'Glad-base'!BI7/'Glad-base'!BI$81*BI$86</f>
        <v>0.00157417950243714</v>
      </c>
      <c r="BJ7" s="62">
        <f>'Glad-base'!BJ7/'Glad-base'!BJ$81*BJ$86</f>
        <v>6.07754732561045e-05</v>
      </c>
      <c r="BK7" s="62">
        <f>'Glad-base'!BK7/'Glad-base'!BK$81*BK$86</f>
        <v>0.0148265375795304</v>
      </c>
      <c r="BL7" s="62">
        <f>'Glad-base'!BL7/'Glad-base'!BL$81*BL$86</f>
        <v>0.0192633308659897</v>
      </c>
      <c r="BM7" s="62">
        <f>'Glad-base'!BM7/'Glad-base'!BM$81*BM$86</f>
        <v>0.00368204394409183</v>
      </c>
      <c r="BN7" s="62">
        <f>'Glad-base'!BN7/'Glad-base'!BN$81*BN$86</f>
        <v>0.000387737370475065</v>
      </c>
      <c r="BO7" s="62">
        <f>'Glad-base'!BO7/'Glad-base'!BO$81*BO$86</f>
        <v>0.0173626656687654</v>
      </c>
      <c r="BP7" s="62">
        <f>'Glad-base'!BP7/'Glad-base'!BP$81*BP$86</f>
        <v>0.00586258466014891</v>
      </c>
      <c r="BQ7" s="62">
        <f>'Glad-base'!BQ7/'Glad-base'!BQ$81*BQ$86</f>
        <v>7.24097853080342e-06</v>
      </c>
      <c r="BR7" s="62">
        <f>'Glad-base'!BR7/'Glad-base'!BR$81*BR$86</f>
        <v>0.000635834812304012</v>
      </c>
      <c r="BS7" s="62">
        <f>'Glad-base'!BS7/'Glad-base'!BS$81*BS$86</f>
        <v>0.00010234918278963</v>
      </c>
      <c r="BT7" s="62">
        <f>'Glad-base'!BT7/'Glad-base'!BT$81*BT$86</f>
        <v>0.0453409773632841</v>
      </c>
      <c r="BU7" s="62">
        <f>'Glad-base'!BU7/'Glad-base'!BU$81*BU$86</f>
        <v>0.0037154767344709</v>
      </c>
      <c r="BV7" s="4">
        <f>SUM(D7:BU7)</f>
        <v>6.28329995354134</v>
      </c>
      <c r="BW7" s="66">
        <f>'Glad-base'!BW7*'Households'!$B$3/'Households'!$B$7</f>
        <v>0.181083326292482</v>
      </c>
      <c r="BX7" s="66">
        <f>'Glad-base'!BX7*'Households'!$B$3/'Households'!$B$7</f>
        <v>0.194056127703399</v>
      </c>
      <c r="BY7" s="66">
        <f>'Glad-base'!BY7*'Businesses'!$B$4/'Businesses'!$C$4</f>
        <v>0.0350183535923496</v>
      </c>
      <c r="BZ7" s="66">
        <f>'Glad-base'!BZ7*'Households'!$B$3/'Households'!$B$7</f>
        <v>0.0007995112461380021</v>
      </c>
      <c r="CA7" s="66">
        <f>'Glad-base'!CA7*'Households'!$B$3/'Households'!$B$7</f>
        <v>0.0156400282492276</v>
      </c>
      <c r="CB7" s="66">
        <f>'Glad-base'!CB7*'Glad-id-output'!B5/'Glad-id-output'!E5</f>
        <v>0.19393877021024</v>
      </c>
      <c r="CC7" s="62">
        <f>'Exports'!D8</f>
        <v>2.6</v>
      </c>
      <c r="CD7" s="4">
        <f>SUM(BW7:CC7)</f>
        <v>3.22053611729384</v>
      </c>
      <c r="CE7" s="4">
        <f>SUM(CD7,BV7)</f>
        <v>9.503836070835179</v>
      </c>
      <c r="CF7" s="67">
        <v>0.00273772463078795</v>
      </c>
      <c r="CG7" s="67">
        <f>'Glad-id-output'!I5</f>
        <v>0.6</v>
      </c>
      <c r="CH7" s="67"/>
    </row>
    <row r="8" ht="19" customHeight="1">
      <c r="A8" t="s" s="58">
        <v>1</v>
      </c>
      <c r="B8" s="59">
        <v>4</v>
      </c>
      <c r="C8" t="s" s="135">
        <v>5</v>
      </c>
      <c r="D8" s="61">
        <f>'Glad-base'!D8/'Glad-base'!D$81*D$86</f>
        <v>0.0925537847833466</v>
      </c>
      <c r="E8" s="62">
        <f>'Glad-base'!E8/'Glad-base'!E$81*E$86</f>
        <v>0.00304181242230348</v>
      </c>
      <c r="F8" s="62">
        <f>'Glad-base'!F8/'Glad-base'!F$81*F$86</f>
        <v>7.69300621251414e-05</v>
      </c>
      <c r="G8" s="62">
        <f>'Glad-base'!G8/'Glad-base'!G$81*G$86</f>
        <v>0.0165681919602833</v>
      </c>
      <c r="H8" s="62">
        <f>'Glad-base'!H8/'Glad-base'!H$81*H$86</f>
        <v>0.00236267410799329</v>
      </c>
      <c r="I8" s="62">
        <f>'Glad-base'!I8/'Glad-base'!I$81*I$86</f>
        <v>0.0142273709984985</v>
      </c>
      <c r="J8" s="62">
        <f>'Glad-base'!J8/'Glad-base'!J$81*J$86</f>
        <v>1.0284430861952</v>
      </c>
      <c r="K8" s="136">
        <f>'Glad-base'!K8/'Glad-base'!K$81*K$86</f>
        <v>0.0468633724001236</v>
      </c>
      <c r="L8" s="62">
        <f>'Glad-base'!L8/'Glad-base'!L$81*L$86</f>
        <v>0.008823004064970981</v>
      </c>
      <c r="M8" s="62">
        <f>'Glad-base'!M8/'Glad-base'!M$81*M$86</f>
        <v>0.001346959089844</v>
      </c>
      <c r="N8" s="62">
        <f>'Glad-base'!N8/'Glad-base'!N$81*N$86</f>
        <v>0.191217145877839</v>
      </c>
      <c r="O8" s="62">
        <f>'Glad-base'!O8/'Glad-base'!O$81*O$86</f>
        <v>0.00202944513916747</v>
      </c>
      <c r="P8" s="62">
        <f>'Glad-base'!P8/'Glad-base'!P$81*P$86</f>
        <v>0.0178685488818536</v>
      </c>
      <c r="Q8" s="62">
        <f>'Glad-base'!Q8/'Glad-base'!Q$81*Q$86</f>
        <v>0.000367888929460125</v>
      </c>
      <c r="R8" s="62">
        <f>'Glad-base'!R8/'Glad-base'!R$81*R$86</f>
        <v>9.5140210077741e-05</v>
      </c>
      <c r="S8" s="62">
        <f>'Glad-base'!S8/'Glad-base'!S$81*S$86</f>
        <v>0.000141724533761919</v>
      </c>
      <c r="T8" s="62">
        <f>'Glad-base'!T8/'Glad-base'!T$81*T$86</f>
        <v>0.0200617043234014</v>
      </c>
      <c r="U8" s="62">
        <f>'Glad-base'!U8/'Glad-base'!U$81*U$86</f>
        <v>0.00471426735792912</v>
      </c>
      <c r="V8" s="62">
        <f>'Glad-base'!V8/'Glad-base'!V$81*V$86</f>
        <v>0.000194420287980925</v>
      </c>
      <c r="W8" s="62">
        <f>'Glad-base'!W8/'Glad-base'!W$81*W$86</f>
        <v>0.0201274961750725</v>
      </c>
      <c r="X8" s="64">
        <v>0.0102454486605415</v>
      </c>
      <c r="Y8" s="62">
        <f>'Glad-base'!Y8/'Glad-base'!Y$81*Y$86</f>
        <v>0.0106927807810184</v>
      </c>
      <c r="Z8" s="62">
        <f>'Glad-base'!Z8/'Glad-base'!Z$81*Z$86</f>
        <v>0.00271435781486279</v>
      </c>
      <c r="AA8" s="62">
        <f>'Glad-base'!AA8/'Glad-base'!AA$81*AA$86</f>
        <v>0.000619570284850639</v>
      </c>
      <c r="AB8" s="62">
        <f>'Glad-base'!AB8/'Glad-base'!AB$81*AB$86</f>
        <v>6.65929553056073e-05</v>
      </c>
      <c r="AC8" s="65">
        <f>'Glad-base'!AC8/'Glad-base'!AC$81*AC$86</f>
        <v>0.0508393761590486</v>
      </c>
      <c r="AD8" s="62">
        <f>'Glad-base'!AD8/'Glad-base'!AD$81*AD$86</f>
        <v>0.000692890819972273</v>
      </c>
      <c r="AE8" s="62">
        <f>'Glad-base'!AE8/'Glad-base'!AE$81*AE$86</f>
        <v>0.000163599543058817</v>
      </c>
      <c r="AF8" s="62">
        <f>'Glad-base'!AF8/'Glad-base'!AF$81*AF$86</f>
        <v>0.00101246617799912</v>
      </c>
      <c r="AG8" s="62">
        <f>'Glad-base'!AG8/'Glad-base'!AG$81*AG$86</f>
        <v>0.0137596532683852</v>
      </c>
      <c r="AH8" s="62">
        <f>'Glad-base'!AH8/'Glad-base'!AH$81*AH$86</f>
        <v>0.264748322236708</v>
      </c>
      <c r="AI8" s="62">
        <f>'Glad-base'!AI8/'Glad-base'!AI$81*AI$86</f>
        <v>0.13573891006749</v>
      </c>
      <c r="AJ8" s="62">
        <f>'Glad-base'!AJ8/'Glad-base'!AJ$81*AJ$86</f>
        <v>0.0803618888504348</v>
      </c>
      <c r="AK8" s="62">
        <f>'Glad-base'!AK8/'Glad-base'!AK$81*AK$86</f>
        <v>2.49495301758349</v>
      </c>
      <c r="AL8" s="62">
        <f>'Glad-base'!AL8/'Glad-base'!AL$81*AL$86</f>
        <v>0.278157053197855</v>
      </c>
      <c r="AM8" s="62">
        <f>'Glad-base'!AM8/'Glad-base'!AM$81*AM$86</f>
        <v>0.564882508702076</v>
      </c>
      <c r="AN8" s="62">
        <f>'Glad-base'!AN8/'Glad-base'!AN$81*AN$86</f>
        <v>0.0116214816934198</v>
      </c>
      <c r="AO8" s="62">
        <f>'Glad-base'!AO8/'Glad-base'!AO$81*AO$86</f>
        <v>0.0260239154442841</v>
      </c>
      <c r="AP8" s="62">
        <f>'Glad-base'!AP8/'Glad-base'!AP$81*AP$86</f>
        <v>0.00120302920181445</v>
      </c>
      <c r="AQ8" s="62">
        <f>'Glad-base'!AQ8/'Glad-base'!AQ$81*AQ$86</f>
        <v>0.000542830717151942</v>
      </c>
      <c r="AR8" s="62">
        <f>'Glad-base'!AR8/'Glad-base'!AR$81*AR$86</f>
        <v>0.00264440718047994</v>
      </c>
      <c r="AS8" s="62">
        <f>'Glad-base'!AS8/'Glad-base'!AS$81*AS$86</f>
        <v>0.0627965921292846</v>
      </c>
      <c r="AT8" s="62">
        <f>'Glad-base'!AT8/'Glad-base'!AT$81*AT$86</f>
        <v>2.13222178352815e-05</v>
      </c>
      <c r="AU8" s="62">
        <f>'Glad-base'!AU8/'Glad-base'!AU$81*AU$86</f>
        <v>0.000208705301527432</v>
      </c>
      <c r="AV8" s="62">
        <f>'Glad-base'!AV8/'Glad-base'!AV$81*AV$86</f>
        <v>2.85417055563922e-05</v>
      </c>
      <c r="AW8" s="62">
        <f>'Glad-base'!AW8/'Glad-base'!AW$81*AW$86</f>
        <v>4.28765277858292e-05</v>
      </c>
      <c r="AX8" s="62">
        <f>'Glad-base'!AX8/'Glad-base'!AX$81*AX$86</f>
        <v>0.000472321981704801</v>
      </c>
      <c r="AY8" s="62">
        <f>'Glad-base'!AY8/'Glad-base'!AY$81*AY$86</f>
        <v>1.32296306684006e-06</v>
      </c>
      <c r="AZ8" s="62">
        <f>'Glad-base'!AZ8/'Glad-base'!AZ$81*AZ$86</f>
        <v>2.25754884766331e-05</v>
      </c>
      <c r="BA8" s="62">
        <f>'Glad-base'!BA8/'Glad-base'!BA$81*BA$86</f>
        <v>7.58910641625507e-06</v>
      </c>
      <c r="BB8" s="62">
        <f>'Glad-base'!BB8/'Glad-base'!BB$81*BB$86</f>
        <v>3.20495670414618e-05</v>
      </c>
      <c r="BC8" s="62">
        <f>'Glad-base'!BC8/'Glad-base'!BC$81*BC$86</f>
        <v>0.0121704136928069</v>
      </c>
      <c r="BD8" s="62">
        <f>'Glad-base'!BD8/'Glad-base'!BD$81*BD$86</f>
        <v>0.00404709079742433</v>
      </c>
      <c r="BE8" s="62">
        <f>'Glad-base'!BE8/'Glad-base'!BE$81*BE$86</f>
        <v>0.0146473737989643</v>
      </c>
      <c r="BF8" s="62">
        <f>'Glad-base'!BF8/'Glad-base'!BF$81*BF$86</f>
        <v>7.114562365576981e-05</v>
      </c>
      <c r="BG8" s="62">
        <f>'Glad-base'!BG8/'Glad-base'!BG$81*BG$86</f>
        <v>0.0041111044257464</v>
      </c>
      <c r="BH8" s="62">
        <f>'Glad-base'!BH8/'Glad-base'!BH$81*BH$86</f>
        <v>0.0162453177452567</v>
      </c>
      <c r="BI8" s="62">
        <f>'Glad-base'!BI8/'Glad-base'!BI$81*BI$86</f>
        <v>0.0203310285560521</v>
      </c>
      <c r="BJ8" s="62">
        <f>'Glad-base'!BJ8/'Glad-base'!BJ$81*BJ$86</f>
        <v>3.51547660963502e-05</v>
      </c>
      <c r="BK8" s="62">
        <f>'Glad-base'!BK8/'Glad-base'!BK$81*BK$86</f>
        <v>0.0129889668036442</v>
      </c>
      <c r="BL8" s="62">
        <f>'Glad-base'!BL8/'Glad-base'!BL$81*BL$86</f>
        <v>0.0061527738722882</v>
      </c>
      <c r="BM8" s="62">
        <f>'Glad-base'!BM8/'Glad-base'!BM$81*BM$86</f>
        <v>0.000832217645599688</v>
      </c>
      <c r="BN8" s="62">
        <f>'Glad-base'!BN8/'Glad-base'!BN$81*BN$86</f>
        <v>2.46408105893106e-05</v>
      </c>
      <c r="BO8" s="62">
        <f>'Glad-base'!BO8/'Glad-base'!BO$81*BO$86</f>
        <v>0.0479797011542969</v>
      </c>
      <c r="BP8" s="62">
        <f>'Glad-base'!BP8/'Glad-base'!BP$81*BP$86</f>
        <v>0.0103488792984689</v>
      </c>
      <c r="BQ8" s="62">
        <f>'Glad-base'!BQ8/'Glad-base'!BQ$81*BQ$86</f>
        <v>0.00151669664465121</v>
      </c>
      <c r="BR8" s="62">
        <f>'Glad-base'!BR8/'Glad-base'!BR$81*BR$86</f>
        <v>0.00215674659156494</v>
      </c>
      <c r="BS8" s="62">
        <f>'Glad-base'!BS8/'Glad-base'!BS$81*BS$86</f>
        <v>0.000813275397938798</v>
      </c>
      <c r="BT8" s="62">
        <f>'Glad-base'!BT8/'Glad-base'!BT$81*BT$86</f>
        <v>0.0770805945234961</v>
      </c>
      <c r="BU8" s="62">
        <f>'Glad-base'!BU8/'Glad-base'!BU$81*BU$86</f>
        <v>0.0157599061614152</v>
      </c>
      <c r="BV8" s="4">
        <f>SUM(D8:BU8)</f>
        <v>5.73375599444013</v>
      </c>
      <c r="BW8" s="66">
        <f>'Glad-base'!BW8*'Households'!$B$3/'Households'!$B$7</f>
        <v>1.82909633292482</v>
      </c>
      <c r="BX8" s="66">
        <f>'Glad-base'!BX8*'Households'!$B$3/'Households'!$B$7</f>
        <v>0.0686660144181256</v>
      </c>
      <c r="BY8" s="66">
        <f>'Glad-base'!BY8*'Businesses'!$B$4/'Businesses'!$C$4</f>
        <v>0.0217899216743592</v>
      </c>
      <c r="BZ8" s="66">
        <f>'Glad-base'!BZ8*'Households'!$B$3/'Households'!$B$7</f>
        <v>0.000445433450051493</v>
      </c>
      <c r="CA8" s="66">
        <f>'Glad-base'!CA8*'Households'!$B$3/'Households'!$B$7</f>
        <v>0.00967354869207003</v>
      </c>
      <c r="CB8" s="66">
        <f>'Glad-base'!CB8*'Glad-id-output'!B6/'Glad-id-output'!E6</f>
        <v>0.0073577289795815</v>
      </c>
      <c r="CC8" s="62">
        <f>'Exports'!D9</f>
        <v>2</v>
      </c>
      <c r="CD8" s="4">
        <f>SUM(BW8:CC8)</f>
        <v>3.93702898013901</v>
      </c>
      <c r="CE8" s="4">
        <f>SUM(CD8,BV8)</f>
        <v>9.67078497457914</v>
      </c>
      <c r="CF8" s="67">
        <v>0.00297245949160971</v>
      </c>
      <c r="CG8" s="67">
        <f>'Glad-id-output'!I6</f>
        <v>0.8</v>
      </c>
      <c r="CH8" s="67"/>
    </row>
    <row r="9" ht="19" customHeight="1">
      <c r="A9" t="s" s="58">
        <v>1</v>
      </c>
      <c r="B9" s="59">
        <v>5</v>
      </c>
      <c r="C9" t="s" s="135">
        <v>6</v>
      </c>
      <c r="D9" s="61">
        <f>'Glad-base'!D9/'Glad-base'!D$81*D$86</f>
        <v>10.3753672887307</v>
      </c>
      <c r="E9" s="62">
        <f>'Glad-base'!E9/'Glad-base'!E$81*E$86</f>
        <v>0.0594221527365679</v>
      </c>
      <c r="F9" s="62">
        <f>'Glad-base'!F9/'Glad-base'!F$81*F$86</f>
        <v>2.17727434449329</v>
      </c>
      <c r="G9" s="62">
        <f>'Glad-base'!G9/'Glad-base'!G$81*G$86</f>
        <v>0.192826419680213</v>
      </c>
      <c r="H9" s="62">
        <f>'Glad-base'!H9/'Glad-base'!H$81*H$86</f>
        <v>0.150543285537743</v>
      </c>
      <c r="I9" s="62">
        <f>'Glad-base'!I9/'Glad-base'!I$81*I$86</f>
        <v>0.0383437180055671</v>
      </c>
      <c r="J9" s="62">
        <f>'Glad-base'!J9/'Glad-base'!J$81*J$86</f>
        <v>0.6643271093220779</v>
      </c>
      <c r="K9" s="136">
        <f>'Glad-base'!K9/'Glad-base'!K$81*K$86</f>
        <v>0.534547038739393</v>
      </c>
      <c r="L9" s="62">
        <f>'Glad-base'!L9/'Glad-base'!L$81*L$86</f>
        <v>0.09970876521178181</v>
      </c>
      <c r="M9" s="62">
        <f>'Glad-base'!M9/'Glad-base'!M$81*M$86</f>
        <v>0.0012478339963152</v>
      </c>
      <c r="N9" s="62">
        <f>'Glad-base'!N9/'Glad-base'!N$81*N$86</f>
        <v>0.00289689744502263</v>
      </c>
      <c r="O9" s="62">
        <f>'Glad-base'!O9/'Glad-base'!O$81*O$86</f>
        <v>0.000760025913683413</v>
      </c>
      <c r="P9" s="62">
        <f>'Glad-base'!P9/'Glad-base'!P$81*P$86</f>
        <v>0.000169229813439501</v>
      </c>
      <c r="Q9" s="62">
        <f>'Glad-base'!Q9/'Glad-base'!Q$81*Q$86</f>
        <v>0.00126621525355726</v>
      </c>
      <c r="R9" s="62">
        <f>'Glad-base'!R9/'Glad-base'!R$81*R$86</f>
        <v>0.000119697707516617</v>
      </c>
      <c r="S9" s="62">
        <f>'Glad-base'!S9/'Glad-base'!S$81*S$86</f>
        <v>0.000151950334945695</v>
      </c>
      <c r="T9" s="62">
        <f>'Glad-base'!T9/'Glad-base'!T$81*T$86</f>
        <v>0.0142099946632108</v>
      </c>
      <c r="U9" s="62">
        <f>'Glad-base'!U9/'Glad-base'!U$81*U$86</f>
        <v>0.0155043039559065</v>
      </c>
      <c r="V9" s="62">
        <f>'Glad-base'!V9/'Glad-base'!V$81*V$86</f>
        <v>0.000566012476246559</v>
      </c>
      <c r="W9" s="62">
        <f>'Glad-base'!W9/'Glad-base'!W$81*W$86</f>
        <v>0.030002389112191</v>
      </c>
      <c r="X9" s="64">
        <v>0.0117061408854869</v>
      </c>
      <c r="Y9" s="62">
        <f>'Glad-base'!Y9/'Glad-base'!Y$81*Y$86</f>
        <v>0.0147351424652783</v>
      </c>
      <c r="Z9" s="62">
        <f>'Glad-base'!Z9/'Glad-base'!Z$81*Z$86</f>
        <v>0.00332616080653895</v>
      </c>
      <c r="AA9" s="62">
        <f>'Glad-base'!AA9/'Glad-base'!AA$81*AA$86</f>
        <v>0.00256948433100475</v>
      </c>
      <c r="AB9" s="62">
        <f>'Glad-base'!AB9/'Glad-base'!AB$81*AB$86</f>
        <v>0.0002068209882309</v>
      </c>
      <c r="AC9" s="65">
        <f>'Glad-base'!AC9/'Glad-base'!AC$81*AC$86</f>
        <v>0.034341453525835</v>
      </c>
      <c r="AD9" s="62">
        <f>'Glad-base'!AD9/'Glad-base'!AD$81*AD$86</f>
        <v>0.000436595720971776</v>
      </c>
      <c r="AE9" s="62">
        <f>'Glad-base'!AE9/'Glad-base'!AE$81*AE$86</f>
        <v>0.00104278606382765</v>
      </c>
      <c r="AF9" s="62">
        <f>'Glad-base'!AF9/'Glad-base'!AF$81*AF$86</f>
        <v>0.000973147103125371</v>
      </c>
      <c r="AG9" s="62">
        <f>'Glad-base'!AG9/'Glad-base'!AG$81*AG$86</f>
        <v>0.0125499614227409</v>
      </c>
      <c r="AH9" s="62">
        <f>'Glad-base'!AH9/'Glad-base'!AH$81*AH$86</f>
        <v>0.175668807593697</v>
      </c>
      <c r="AI9" s="62">
        <f>'Glad-base'!AI9/'Glad-base'!AI$81*AI$86</f>
        <v>0.102638214653395</v>
      </c>
      <c r="AJ9" s="62">
        <f>'Glad-base'!AJ9/'Glad-base'!AJ$81*AJ$86</f>
        <v>0.0197643784828135</v>
      </c>
      <c r="AK9" s="62">
        <f>'Glad-base'!AK9/'Glad-base'!AK$81*AK$86</f>
        <v>0.0098601566214519</v>
      </c>
      <c r="AL9" s="62">
        <f>'Glad-base'!AL9/'Glad-base'!AL$81*AL$86</f>
        <v>0.00348588399268119</v>
      </c>
      <c r="AM9" s="62">
        <f>'Glad-base'!AM9/'Glad-base'!AM$81*AM$86</f>
        <v>0.00669736988502338</v>
      </c>
      <c r="AN9" s="62">
        <f>'Glad-base'!AN9/'Glad-base'!AN$81*AN$86</f>
        <v>0.032951229955487</v>
      </c>
      <c r="AO9" s="62">
        <f>'Glad-base'!AO9/'Glad-base'!AO$81*AO$86</f>
        <v>0.0188210942293829</v>
      </c>
      <c r="AP9" s="62">
        <f>'Glad-base'!AP9/'Glad-base'!AP$81*AP$86</f>
        <v>0.00219557107528868</v>
      </c>
      <c r="AQ9" s="62">
        <f>'Glad-base'!AQ9/'Glad-base'!AQ$81*AQ$86</f>
        <v>0.000926616642862662</v>
      </c>
      <c r="AR9" s="62">
        <f>'Glad-base'!AR9/'Glad-base'!AR$81*AR$86</f>
        <v>0.00216939020746378</v>
      </c>
      <c r="AS9" s="62">
        <f>'Glad-base'!AS9/'Glad-base'!AS$81*AS$86</f>
        <v>0.0528222022434531</v>
      </c>
      <c r="AT9" s="62">
        <f>'Glad-base'!AT9/'Glad-base'!AT$81*AT$86</f>
        <v>8.33880534720893e-05</v>
      </c>
      <c r="AU9" s="62">
        <f>'Glad-base'!AU9/'Glad-base'!AU$81*AU$86</f>
        <v>0.000155638439300982</v>
      </c>
      <c r="AV9" s="62">
        <f>'Glad-base'!AV9/'Glad-base'!AV$81*AV$86</f>
        <v>2.36420461025449e-05</v>
      </c>
      <c r="AW9" s="62">
        <f>'Glad-base'!AW9/'Glad-base'!AW$81*AW$86</f>
        <v>0.000355113821717774</v>
      </c>
      <c r="AX9" s="62">
        <f>'Glad-base'!AX9/'Glad-base'!AX$81*AX$86</f>
        <v>0.000583224809248586</v>
      </c>
      <c r="AY9" s="62">
        <f>'Glad-base'!AY9/'Glad-base'!AY$81*AY$86</f>
        <v>1.30091368239273e-05</v>
      </c>
      <c r="AZ9" s="62">
        <f>'Glad-base'!AZ9/'Glad-base'!AZ$81*AZ$86</f>
        <v>0.00226969825176714</v>
      </c>
      <c r="BA9" s="62">
        <f>'Glad-base'!BA9/'Glad-base'!BA$81*BA$86</f>
        <v>0.00120583351581418</v>
      </c>
      <c r="BB9" s="62">
        <f>'Glad-base'!BB9/'Glad-base'!BB$81*BB$86</f>
        <v>0.000519007670150654</v>
      </c>
      <c r="BC9" s="62">
        <f>'Glad-base'!BC9/'Glad-base'!BC$81*BC$86</f>
        <v>0.0112229472555523</v>
      </c>
      <c r="BD9" s="62">
        <f>'Glad-base'!BD9/'Glad-base'!BD$81*BD$86</f>
        <v>0.00465871486039766</v>
      </c>
      <c r="BE9" s="62">
        <f>'Glad-base'!BE9/'Glad-base'!BE$81*BE$86</f>
        <v>0.0574654789617827</v>
      </c>
      <c r="BF9" s="62">
        <f>'Glad-base'!BF9/'Glad-base'!BF$81*BF$86</f>
        <v>0.000721990036358671</v>
      </c>
      <c r="BG9" s="62">
        <f>'Glad-base'!BG9/'Glad-base'!BG$81*BG$86</f>
        <v>0.0173513133241765</v>
      </c>
      <c r="BH9" s="62">
        <f>'Glad-base'!BH9/'Glad-base'!BH$81*BH$86</f>
        <v>0.0113462602393244</v>
      </c>
      <c r="BI9" s="62">
        <f>'Glad-base'!BI9/'Glad-base'!BI$81*BI$86</f>
        <v>0.0914841906535781</v>
      </c>
      <c r="BJ9" s="62">
        <f>'Glad-base'!BJ9/'Glad-base'!BJ$81*BJ$86</f>
        <v>4.69145461087366e-05</v>
      </c>
      <c r="BK9" s="62">
        <f>'Glad-base'!BK9/'Glad-base'!BK$81*BK$86</f>
        <v>0.0234240837485735</v>
      </c>
      <c r="BL9" s="62">
        <f>'Glad-base'!BL9/'Glad-base'!BL$81*BL$86</f>
        <v>0.0110724328700332</v>
      </c>
      <c r="BM9" s="62">
        <f>'Glad-base'!BM9/'Glad-base'!BM$81*BM$86</f>
        <v>0.00166251847512506</v>
      </c>
      <c r="BN9" s="62">
        <f>'Glad-base'!BN9/'Glad-base'!BN$81*BN$86</f>
        <v>0.000144409365905623</v>
      </c>
      <c r="BO9" s="62">
        <f>'Glad-base'!BO9/'Glad-base'!BO$81*BO$86</f>
        <v>0.0369227186974506</v>
      </c>
      <c r="BP9" s="62">
        <f>'Glad-base'!BP9/'Glad-base'!BP$81*BP$86</f>
        <v>0.00938753044740032</v>
      </c>
      <c r="BQ9" s="62">
        <f>'Glad-base'!BQ9/'Glad-base'!BQ$81*BQ$86</f>
        <v>0.000197300645100387</v>
      </c>
      <c r="BR9" s="62">
        <f>'Glad-base'!BR9/'Glad-base'!BR$81*BR$86</f>
        <v>0.00115608643950852</v>
      </c>
      <c r="BS9" s="62">
        <f>'Glad-base'!BS9/'Glad-base'!BS$81*BS$86</f>
        <v>0.00017271229748844</v>
      </c>
      <c r="BT9" s="62">
        <f>'Glad-base'!BT9/'Glad-base'!BT$81*BT$86</f>
        <v>0.0574806283022952</v>
      </c>
      <c r="BU9" s="62">
        <f>'Glad-base'!BU9/'Glad-base'!BU$81*BU$86</f>
        <v>0.0109240081833048</v>
      </c>
      <c r="BV9" s="4">
        <f>SUM(D9:BU9)</f>
        <v>15.2211940771193</v>
      </c>
      <c r="BW9" s="66">
        <f>'Glad-base'!BW9*'Households'!$B$3/'Households'!$B$7</f>
        <v>0.0375364260556128</v>
      </c>
      <c r="BX9" s="66">
        <f>'Glad-base'!BX9*'Households'!$B$3/'Households'!$B$7</f>
        <v>1.35045092298661</v>
      </c>
      <c r="BY9" s="66">
        <f>'Glad-base'!BY9*'Businesses'!$B$4/'Businesses'!$C$4</f>
        <v>0.0781484707717274</v>
      </c>
      <c r="BZ9" s="66">
        <f>'Glad-base'!BZ9*'Households'!$B$3/'Households'!$B$7</f>
        <v>0.00299861499485067</v>
      </c>
      <c r="CA9" s="66">
        <f>'Glad-base'!CA9*'Households'!$B$3/'Households'!$B$7</f>
        <v>0.033996543738414</v>
      </c>
      <c r="CB9" s="66">
        <f>'Glad-base'!CB9*'Glad-id-output'!B7/'Glad-id-output'!E7</f>
        <v>0.022343320037517</v>
      </c>
      <c r="CC9" s="62">
        <f>'Exports'!D10</f>
        <v>2.8</v>
      </c>
      <c r="CD9" s="4">
        <f>SUM(BW9:CC9)</f>
        <v>4.32547429858473</v>
      </c>
      <c r="CE9" s="4">
        <f>SUM(CD9,BV9)</f>
        <v>19.546668375704</v>
      </c>
      <c r="CF9" s="67">
        <v>0.000927193355306998</v>
      </c>
      <c r="CG9" s="67">
        <f>'Glad-id-output'!I7</f>
        <v>0.150044110890581</v>
      </c>
      <c r="CH9" s="67"/>
    </row>
    <row r="10" ht="19" customHeight="1">
      <c r="A10" t="s" s="58">
        <v>1</v>
      </c>
      <c r="B10" s="59">
        <v>6</v>
      </c>
      <c r="C10" t="s" s="135">
        <v>7</v>
      </c>
      <c r="D10" s="61">
        <f>'Glad-base'!D10/'Glad-base'!D$81*D$86</f>
        <v>0.07514899155474961</v>
      </c>
      <c r="E10" s="62">
        <f>'Glad-base'!E10/'Glad-base'!E$81*E$86</f>
        <v>0.00188707521051093</v>
      </c>
      <c r="F10" s="62">
        <f>'Glad-base'!F10/'Glad-base'!F$81*F$86</f>
        <v>0.000243931264603206</v>
      </c>
      <c r="G10" s="62">
        <f>'Glad-base'!G10/'Glad-base'!G$81*G$86</f>
        <v>0.00150555073250032</v>
      </c>
      <c r="H10" s="62">
        <f>'Glad-base'!H10/'Glad-base'!H$81*H$86</f>
        <v>0.00279270638618468</v>
      </c>
      <c r="I10" s="62">
        <f>'Glad-base'!I10/'Glad-base'!I$81*I$86</f>
        <v>2.991736882221</v>
      </c>
      <c r="J10" s="62">
        <f>'Glad-base'!J10/'Glad-base'!J$81*J$86</f>
        <v>13.5397500605751</v>
      </c>
      <c r="K10" s="136">
        <v>163.3646</v>
      </c>
      <c r="L10" s="62">
        <f>'Glad-base'!L10/'Glad-base'!L$81*L$86</f>
        <v>1.87749626146006</v>
      </c>
      <c r="M10" s="62">
        <f>'Glad-base'!M10/'Glad-base'!M$81*M$86</f>
        <v>0.0716462306671503</v>
      </c>
      <c r="N10" s="62">
        <f>'Glad-base'!N10/'Glad-base'!N$81*N$86</f>
        <v>0.0306495578831009</v>
      </c>
      <c r="O10" s="62">
        <f>'Glad-base'!O10/'Glad-base'!O$81*O$86</f>
        <v>0.009619663671958229</v>
      </c>
      <c r="P10" s="62">
        <f>'Glad-base'!P10/'Glad-base'!P$81*P$86</f>
        <v>0.00403983598621829</v>
      </c>
      <c r="Q10" s="62">
        <f>'Glad-base'!Q10/'Glad-base'!Q$81*Q$86</f>
        <v>0.00191096841723554</v>
      </c>
      <c r="R10" s="62">
        <f>'Glad-base'!R10/'Glad-base'!R$81*R$86</f>
        <v>0.0061661107769307</v>
      </c>
      <c r="S10" s="62">
        <f>'Glad-base'!S10/'Glad-base'!S$81*S$86</f>
        <v>0.000903546721953226</v>
      </c>
      <c r="T10" s="62">
        <f>'Glad-base'!T10/'Glad-base'!T$81*T$86</f>
        <v>0.108634647701322</v>
      </c>
      <c r="U10" s="62">
        <f>'Glad-base'!U10/'Glad-base'!U$81*U$86</f>
        <v>0.615194893799921</v>
      </c>
      <c r="V10" s="62">
        <f>'Glad-base'!V10/'Glad-base'!V$81*V$86</f>
        <v>0.00388354082975546</v>
      </c>
      <c r="W10" s="62">
        <f>'Glad-base'!W10/'Glad-base'!W$81*W$86</f>
        <v>8.19186264219452</v>
      </c>
      <c r="X10" s="64">
        <v>1</v>
      </c>
      <c r="Y10" s="62">
        <f>'Glad-base'!Y10/'Glad-base'!Y$81*Y$86</f>
        <v>0.903143208394249</v>
      </c>
      <c r="Z10" s="62">
        <f>'Glad-base'!Z10/'Glad-base'!Z$81*Z$86</f>
        <v>0.0126185788886108</v>
      </c>
      <c r="AA10" s="62">
        <f>'Glad-base'!AA10/'Glad-base'!AA$81*AA$86</f>
        <v>0.007918373188210341</v>
      </c>
      <c r="AB10" s="62">
        <f>'Glad-base'!AB10/'Glad-base'!AB$81*AB$86</f>
        <v>0.000507410907140525</v>
      </c>
      <c r="AC10" s="65">
        <v>500</v>
      </c>
      <c r="AD10" s="62">
        <f>'Glad-base'!AD10/'Glad-base'!AD$81*AD$86</f>
        <v>0.0022874143226518</v>
      </c>
      <c r="AE10" s="62">
        <f>'Glad-base'!AE10/'Glad-base'!AE$81*AE$86</f>
        <v>0.00773394296566434</v>
      </c>
      <c r="AF10" s="62">
        <f>'Glad-base'!AF10/'Glad-base'!AF$81*AF$86</f>
        <v>0.0150444610235695</v>
      </c>
      <c r="AG10" s="62">
        <f>'Glad-base'!AG10/'Glad-base'!AG$81*AG$86</f>
        <v>0.0604196674947181</v>
      </c>
      <c r="AH10" s="62">
        <f>'Glad-base'!AH10/'Glad-base'!AH$81*AH$86</f>
        <v>0.557051704039941</v>
      </c>
      <c r="AI10" s="62">
        <f>'Glad-base'!AI10/'Glad-base'!AI$81*AI$86</f>
        <v>0.153936749188224</v>
      </c>
      <c r="AJ10" s="62">
        <f>'Glad-base'!AJ10/'Glad-base'!AJ$81*AJ$86</f>
        <v>0.272489160284375</v>
      </c>
      <c r="AK10" s="62">
        <f>'Glad-base'!AK10/'Glad-base'!AK$81*AK$86</f>
        <v>0.115356418819392</v>
      </c>
      <c r="AL10" s="62">
        <f>'Glad-base'!AL10/'Glad-base'!AL$81*AL$86</f>
        <v>0.0355226177765782</v>
      </c>
      <c r="AM10" s="62">
        <f>'Glad-base'!AM10/'Glad-base'!AM$81*AM$86</f>
        <v>0.0418669733379677</v>
      </c>
      <c r="AN10" s="62">
        <f>'Glad-base'!AN10/'Glad-base'!AN$81*AN$86</f>
        <v>0.0940767380482755</v>
      </c>
      <c r="AO10" s="62">
        <f>'Glad-base'!AO10/'Glad-base'!AO$81*AO$86</f>
        <v>0.26507952419803</v>
      </c>
      <c r="AP10" s="62">
        <f>'Glad-base'!AP10/'Glad-base'!AP$81*AP$86</f>
        <v>0.0365597665256955</v>
      </c>
      <c r="AQ10" s="62">
        <f>'Glad-base'!AQ10/'Glad-base'!AQ$81*AQ$86</f>
        <v>0.0021338208297168</v>
      </c>
      <c r="AR10" s="62">
        <f>'Glad-base'!AR10/'Glad-base'!AR$81*AR$86</f>
        <v>0.00863312577704334</v>
      </c>
      <c r="AS10" s="62">
        <f>'Glad-base'!AS10/'Glad-base'!AS$81*AS$86</f>
        <v>0.29294051293696</v>
      </c>
      <c r="AT10" s="62">
        <f>'Glad-base'!AT10/'Glad-base'!AT$81*AT$86</f>
        <v>0.00082288884878255</v>
      </c>
      <c r="AU10" s="62">
        <f>'Glad-base'!AU10/'Glad-base'!AU$81*AU$86</f>
        <v>0.0020125219316654</v>
      </c>
      <c r="AV10" s="62">
        <f>'Glad-base'!AV10/'Glad-base'!AV$81*AV$86</f>
        <v>0.000326374403037345</v>
      </c>
      <c r="AW10" s="62">
        <f>'Glad-base'!AW10/'Glad-base'!AW$81*AW$86</f>
        <v>0.00062323237070374</v>
      </c>
      <c r="AX10" s="62">
        <f>'Glad-base'!AX10/'Glad-base'!AX$81*AX$86</f>
        <v>0.00555142838555337</v>
      </c>
      <c r="AY10" s="62">
        <f>'Glad-base'!AY10/'Glad-base'!AY$81*AY$86</f>
        <v>0.000151258777308714</v>
      </c>
      <c r="AZ10" s="62">
        <f>'Glad-base'!AZ10/'Glad-base'!AZ$81*AZ$86</f>
        <v>0.00666950585708713</v>
      </c>
      <c r="BA10" s="62">
        <f>'Glad-base'!BA10/'Glad-base'!BA$81*BA$86</f>
        <v>0.00296853261499912</v>
      </c>
      <c r="BB10" s="62">
        <f>'Glad-base'!BB10/'Glad-base'!BB$81*BB$86</f>
        <v>0.0262947609882912</v>
      </c>
      <c r="BC10" s="62">
        <f>'Glad-base'!BC10/'Glad-base'!BC$81*BC$86</f>
        <v>0.0431780571843221</v>
      </c>
      <c r="BD10" s="62">
        <f>'Glad-base'!BD10/'Glad-base'!BD$81*BD$86</f>
        <v>0.238288613860693</v>
      </c>
      <c r="BE10" s="62">
        <f>'Glad-base'!BE10/'Glad-base'!BE$81*BE$86</f>
        <v>0.997489910376633</v>
      </c>
      <c r="BF10" s="62">
        <f>'Glad-base'!BF10/'Glad-base'!BF$81*BF$86</f>
        <v>0.00645602997801933</v>
      </c>
      <c r="BG10" s="62">
        <f>'Glad-base'!BG10/'Glad-base'!BG$81*BG$86</f>
        <v>0.48028035850152</v>
      </c>
      <c r="BH10" s="62">
        <f>'Glad-base'!BH10/'Glad-base'!BH$81*BH$86</f>
        <v>0.0125770561094412</v>
      </c>
      <c r="BI10" s="62">
        <f>'Glad-base'!BI10/'Glad-base'!BI$81*BI$86</f>
        <v>0.130455853669106</v>
      </c>
      <c r="BJ10" s="62">
        <f>'Glad-base'!BJ10/'Glad-base'!BJ$81*BJ$86</f>
        <v>0.00271060437806691</v>
      </c>
      <c r="BK10" s="62">
        <f>'Glad-base'!BK10/'Glad-base'!BK$81*BK$86</f>
        <v>0.0210767683493246</v>
      </c>
      <c r="BL10" s="62">
        <f>'Glad-base'!BL10/'Glad-base'!BL$81*BL$86</f>
        <v>0.134061063258008</v>
      </c>
      <c r="BM10" s="62">
        <f>'Glad-base'!BM10/'Glad-base'!BM$81*BM$86</f>
        <v>0.0166985029660932</v>
      </c>
      <c r="BN10" s="62">
        <f>'Glad-base'!BN10/'Glad-base'!BN$81*BN$86</f>
        <v>0.00210596004733737</v>
      </c>
      <c r="BO10" s="62">
        <f>'Glad-base'!BO10/'Glad-base'!BO$81*BO$86</f>
        <v>0.126385189538946</v>
      </c>
      <c r="BP10" s="62">
        <f>'Glad-base'!BP10/'Glad-base'!BP$81*BP$86</f>
        <v>0.0392380578675458</v>
      </c>
      <c r="BQ10" s="62">
        <f>'Glad-base'!BQ10/'Glad-base'!BQ$81*BQ$86</f>
        <v>0.000726212475129161</v>
      </c>
      <c r="BR10" s="62">
        <f>'Glad-base'!BR10/'Glad-base'!BR$81*BR$86</f>
        <v>0.00304233273554873</v>
      </c>
      <c r="BS10" s="62">
        <f>'Glad-base'!BS10/'Glad-base'!BS$81*BS$86</f>
        <v>0.000903715537833015</v>
      </c>
      <c r="BT10" s="62">
        <f>'Glad-base'!BT10/'Glad-base'!BT$81*BT$86</f>
        <v>0.0724783873555019</v>
      </c>
      <c r="BU10" s="62">
        <f>'Glad-base'!BU10/'Glad-base'!BU$81*BU$86</f>
        <v>0.021001467076555</v>
      </c>
      <c r="BV10" s="4">
        <f>SUM(D10:BU10)</f>
        <v>697.179567912445</v>
      </c>
      <c r="BW10" s="66">
        <f>'Glad-base'!BW10*'Households'!$B$3/'Households'!$B$7</f>
        <v>0.0965091876210093</v>
      </c>
      <c r="BX10" s="66">
        <f>'Glad-base'!BX10*'Households'!$B$3/'Households'!$B$7</f>
        <v>0.11356612415036</v>
      </c>
      <c r="BY10" s="66">
        <f>'Glad-base'!BY10*'Businesses'!$B$4/'Businesses'!$C$4</f>
        <v>0.345889825966556</v>
      </c>
      <c r="BZ10" s="66">
        <f>'Glad-base'!BZ10*'Households'!$B$3/'Households'!$B$7</f>
        <v>0.084696841853759</v>
      </c>
      <c r="CA10" s="66">
        <f>'Glad-base'!CA10*'Households'!$B$3/'Households'!$B$7</f>
        <v>0.193033302636457</v>
      </c>
      <c r="CB10" s="66">
        <f>'Glad-base'!CB10*'Glad-id-output'!B8/'Glad-id-output'!E8</f>
        <v>1.4485751271544</v>
      </c>
      <c r="CC10" s="62">
        <f>'Exports'!D11</f>
        <v>120.8</v>
      </c>
      <c r="CD10" s="4">
        <f>SUM(BW10:CC10)</f>
        <v>123.082270409383</v>
      </c>
      <c r="CE10" s="4">
        <f>SUM(CD10,BV10)</f>
        <v>820.261838321828</v>
      </c>
      <c r="CF10" s="67">
        <v>0.00213714038912734</v>
      </c>
      <c r="CG10" s="67">
        <f>'Glad-id-output'!I8</f>
        <v>1</v>
      </c>
      <c r="CH10" s="67"/>
    </row>
    <row r="11" ht="19" customHeight="1">
      <c r="A11" t="s" s="58">
        <v>1</v>
      </c>
      <c r="B11" s="59">
        <v>7</v>
      </c>
      <c r="C11" t="s" s="135">
        <v>8</v>
      </c>
      <c r="D11" s="61">
        <f>'Glad-base'!D11/'Glad-base'!D$81*D$86</f>
        <v>0.133960191274051</v>
      </c>
      <c r="E11" s="62">
        <f>'Glad-base'!E11/'Glad-base'!E$81*E$86</f>
        <v>0.0327313652638066</v>
      </c>
      <c r="F11" s="62">
        <f>'Glad-base'!F11/'Glad-base'!F$81*F$86</f>
        <v>0.000310184200668275</v>
      </c>
      <c r="G11" s="62">
        <f>'Glad-base'!G11/'Glad-base'!G$81*G$86</f>
        <v>0.00116728484235513</v>
      </c>
      <c r="H11" s="62">
        <f>'Glad-base'!H11/'Glad-base'!H$81*H$86</f>
        <v>0.00266976054727097</v>
      </c>
      <c r="I11" s="62">
        <f>'Glad-base'!I11/'Glad-base'!I$81*I$86</f>
        <v>1.403422052441</v>
      </c>
      <c r="J11" s="62">
        <f>'Glad-base'!J11/'Glad-base'!J$81*J$86</f>
        <v>16.5045409980432</v>
      </c>
      <c r="K11" s="136">
        <f>'Glad-base'!K11/'Glad-base'!K$81*K$86</f>
        <v>1.69897686564823</v>
      </c>
      <c r="L11" s="62">
        <f>'Glad-base'!L11/'Glad-base'!L$81*L$86</f>
        <v>0.770093110115144</v>
      </c>
      <c r="M11" s="62">
        <f>'Glad-base'!M11/'Glad-base'!M$81*M$86</f>
        <v>0.0494328275062009</v>
      </c>
      <c r="N11" s="62">
        <f>'Glad-base'!N11/'Glad-base'!N$81*N$86</f>
        <v>0.194722170873954</v>
      </c>
      <c r="O11" s="62">
        <f>'Glad-base'!O11/'Glad-base'!O$81*O$86</f>
        <v>0.0592813518937033</v>
      </c>
      <c r="P11" s="62">
        <f>'Glad-base'!P11/'Glad-base'!P$81*P$86</f>
        <v>0.00583729605057092</v>
      </c>
      <c r="Q11" s="62">
        <f>'Glad-base'!Q11/'Glad-base'!Q$81*Q$86</f>
        <v>0.0177307425668666</v>
      </c>
      <c r="R11" s="62">
        <f>'Glad-base'!R11/'Glad-base'!R$81*R$86</f>
        <v>0.0129874155855306</v>
      </c>
      <c r="S11" s="62">
        <f>'Glad-base'!S11/'Glad-base'!S$81*S$86</f>
        <v>0.00325784729532207</v>
      </c>
      <c r="T11" s="62">
        <f>'Glad-base'!T11/'Glad-base'!T$81*T$86</f>
        <v>6.6991056628736</v>
      </c>
      <c r="U11" s="62">
        <f>'Glad-base'!U11/'Glad-base'!U$81*U$86</f>
        <v>18.5092853155969</v>
      </c>
      <c r="V11" s="62">
        <f>'Glad-base'!V11/'Glad-base'!V$81*V$86</f>
        <v>0.125194989628044</v>
      </c>
      <c r="W11" s="62">
        <f>'Glad-base'!W11/'Glad-base'!W$81*W$86</f>
        <v>3.97235746384133</v>
      </c>
      <c r="X11" s="64">
        <v>3</v>
      </c>
      <c r="Y11" s="62">
        <f>'Glad-base'!Y11/'Glad-base'!Y$81*Y$86</f>
        <v>0.763632929994012</v>
      </c>
      <c r="Z11" s="62">
        <f>'Glad-base'!Z11/'Glad-base'!Z$81*Z$86</f>
        <v>0.0513594392983105</v>
      </c>
      <c r="AA11" s="62">
        <f>'Glad-base'!AA11/'Glad-base'!AA$81*AA$86</f>
        <v>0.0455486062372596</v>
      </c>
      <c r="AB11" s="62">
        <f>'Glad-base'!AB11/'Glad-base'!AB$81*AB$86</f>
        <v>0.00313157035173473</v>
      </c>
      <c r="AC11" s="65">
        <f>'Glad-base'!AC11/'Glad-base'!AC$81*AC$86</f>
        <v>12.6048834926653</v>
      </c>
      <c r="AD11" s="62">
        <f>'Glad-base'!AD11/'Glad-base'!AD$81*AD$86</f>
        <v>0.0205590003137823</v>
      </c>
      <c r="AE11" s="62">
        <f>'Glad-base'!AE11/'Glad-base'!AE$81*AE$86</f>
        <v>0.0404886325826449</v>
      </c>
      <c r="AF11" s="62">
        <f>'Glad-base'!AF11/'Glad-base'!AF$81*AF$86</f>
        <v>0.0271563743794716</v>
      </c>
      <c r="AG11" s="62">
        <f>'Glad-base'!AG11/'Glad-base'!AG$81*AG$86</f>
        <v>0.403128349504281</v>
      </c>
      <c r="AH11" s="62">
        <f>'Glad-base'!AH11/'Glad-base'!AH$81*AH$86</f>
        <v>0.963604081407082</v>
      </c>
      <c r="AI11" s="62">
        <f>'Glad-base'!AI11/'Glad-base'!AI$81*AI$86</f>
        <v>1.07015734082079</v>
      </c>
      <c r="AJ11" s="62">
        <f>'Glad-base'!AJ11/'Glad-base'!AJ$81*AJ$86</f>
        <v>0.80543362719067</v>
      </c>
      <c r="AK11" s="62">
        <f>'Glad-base'!AK11/'Glad-base'!AK$81*AK$86</f>
        <v>0.199237669270968</v>
      </c>
      <c r="AL11" s="62">
        <f>'Glad-base'!AL11/'Glad-base'!AL$81*AL$86</f>
        <v>0.126724854109348</v>
      </c>
      <c r="AM11" s="62">
        <f>'Glad-base'!AM11/'Glad-base'!AM$81*AM$86</f>
        <v>1.58463631941406</v>
      </c>
      <c r="AN11" s="62">
        <f>'Glad-base'!AN11/'Glad-base'!AN$81*AN$86</f>
        <v>1.15027992826578</v>
      </c>
      <c r="AO11" s="62">
        <f>'Glad-base'!AO11/'Glad-base'!AO$81*AO$86</f>
        <v>0.268931497839087</v>
      </c>
      <c r="AP11" s="62">
        <f>'Glad-base'!AP11/'Glad-base'!AP$81*AP$86</f>
        <v>0.08253156805847429</v>
      </c>
      <c r="AQ11" s="62">
        <f>'Glad-base'!AQ11/'Glad-base'!AQ$81*AQ$86</f>
        <v>0.00321234332167758</v>
      </c>
      <c r="AR11" s="62">
        <f>'Glad-base'!AR11/'Glad-base'!AR$81*AR$86</f>
        <v>0.332906789820103</v>
      </c>
      <c r="AS11" s="62">
        <f>'Glad-base'!AS11/'Glad-base'!AS$81*AS$86</f>
        <v>0.800355185933168</v>
      </c>
      <c r="AT11" s="62">
        <f>'Glad-base'!AT11/'Glad-base'!AT$81*AT$86</f>
        <v>0.00585038682387433</v>
      </c>
      <c r="AU11" s="62">
        <f>'Glad-base'!AU11/'Glad-base'!AU$81*AU$86</f>
        <v>0.00356114267013263</v>
      </c>
      <c r="AV11" s="62">
        <f>'Glad-base'!AV11/'Glad-base'!AV$81*AV$86</f>
        <v>0.000325185165305829</v>
      </c>
      <c r="AW11" s="62">
        <f>'Glad-base'!AW11/'Glad-base'!AW$81*AW$86</f>
        <v>0.000206755692709299</v>
      </c>
      <c r="AX11" s="62">
        <f>'Glad-base'!AX11/'Glad-base'!AX$81*AX$86</f>
        <v>0.00805022081658335</v>
      </c>
      <c r="AY11" s="62">
        <f>'Glad-base'!AY11/'Glad-base'!AY$81*AY$86</f>
        <v>8.378766089987069e-05</v>
      </c>
      <c r="AZ11" s="62">
        <f>'Glad-base'!AZ11/'Glad-base'!AZ$81*AZ$86</f>
        <v>0.00374753108712109</v>
      </c>
      <c r="BA11" s="62">
        <f>'Glad-base'!BA11/'Glad-base'!BA$81*BA$86</f>
        <v>0.0007781019421441001</v>
      </c>
      <c r="BB11" s="62">
        <f>'Glad-base'!BB11/'Glad-base'!BB$81*BB$86</f>
        <v>0.00535938009305243</v>
      </c>
      <c r="BC11" s="62">
        <f>'Glad-base'!BC11/'Glad-base'!BC$81*BC$86</f>
        <v>0.173711905642722</v>
      </c>
      <c r="BD11" s="62">
        <f>'Glad-base'!BD11/'Glad-base'!BD$81*BD$86</f>
        <v>0.185430855637153</v>
      </c>
      <c r="BE11" s="62">
        <f>'Glad-base'!BE11/'Glad-base'!BE$81*BE$86</f>
        <v>0.487217531010444</v>
      </c>
      <c r="BF11" s="62">
        <f>'Glad-base'!BF11/'Glad-base'!BF$81*BF$86</f>
        <v>0.00104792194270049</v>
      </c>
      <c r="BG11" s="62">
        <f>'Glad-base'!BG11/'Glad-base'!BG$81*BG$86</f>
        <v>0.151281051339409</v>
      </c>
      <c r="BH11" s="62">
        <f>'Glad-base'!BH11/'Glad-base'!BH$81*BH$86</f>
        <v>0.00763754120005819</v>
      </c>
      <c r="BI11" s="62">
        <f>'Glad-base'!BI11/'Glad-base'!BI$81*BI$86</f>
        <v>0.26295851357243</v>
      </c>
      <c r="BJ11" s="62">
        <f>'Glad-base'!BJ11/'Glad-base'!BJ$81*BJ$86</f>
        <v>0.00238603112775329</v>
      </c>
      <c r="BK11" s="62">
        <f>'Glad-base'!BK11/'Glad-base'!BK$81*BK$86</f>
        <v>0.0594694736672738</v>
      </c>
      <c r="BL11" s="62">
        <f>'Glad-base'!BL11/'Glad-base'!BL$81*BL$86</f>
        <v>0.301114705229716</v>
      </c>
      <c r="BM11" s="62">
        <f>'Glad-base'!BM11/'Glad-base'!BM$81*BM$86</f>
        <v>0.03028888866768</v>
      </c>
      <c r="BN11" s="62">
        <f>'Glad-base'!BN11/'Glad-base'!BN$81*BN$86</f>
        <v>0.00324808531123902</v>
      </c>
      <c r="BO11" s="62">
        <f>'Glad-base'!BO11/'Glad-base'!BO$81*BO$86</f>
        <v>0.320467539232215</v>
      </c>
      <c r="BP11" s="62">
        <f>'Glad-base'!BP11/'Glad-base'!BP$81*BP$86</f>
        <v>0.172896654081282</v>
      </c>
      <c r="BQ11" s="62">
        <f>'Glad-base'!BQ11/'Glad-base'!BQ$81*BQ$86</f>
        <v>0.0008138731709711</v>
      </c>
      <c r="BR11" s="62">
        <f>'Glad-base'!BR11/'Glad-base'!BR$81*BR$86</f>
        <v>0.00507305801296332</v>
      </c>
      <c r="BS11" s="62">
        <f>'Glad-base'!BS11/'Glad-base'!BS$81*BS$86</f>
        <v>0.0009655677396772509</v>
      </c>
      <c r="BT11" s="62">
        <f>'Glad-base'!BT11/'Glad-base'!BT$81*BT$86</f>
        <v>0.0935083406397139</v>
      </c>
      <c r="BU11" s="62">
        <f>'Glad-base'!BU11/'Glad-base'!BU$81*BU$86</f>
        <v>0.0620494113105898</v>
      </c>
      <c r="BV11" s="4">
        <f>SUM(D11:BU11)</f>
        <v>76.8944939373536</v>
      </c>
      <c r="BW11" s="66">
        <f>'Glad-base'!BW11*'Households'!$B$3/'Households'!$B$7</f>
        <v>12.0300689802884</v>
      </c>
      <c r="BX11" s="66">
        <f>'Glad-base'!BX11*'Households'!$B$3/'Households'!$B$7</f>
        <v>0.0350235484757981</v>
      </c>
      <c r="BY11" s="66">
        <f>'Glad-base'!BY11*'Businesses'!$B$4/'Businesses'!$C$4</f>
        <v>4.39217697501093</v>
      </c>
      <c r="BZ11" s="66">
        <f>'Glad-base'!BZ11*'Households'!$B$3/'Households'!$B$7</f>
        <v>0.646029866354274</v>
      </c>
      <c r="CA11" s="66">
        <f>'Glad-base'!CA11*'Households'!$B$3/'Households'!$B$7</f>
        <v>2.05303382026777</v>
      </c>
      <c r="CB11" s="66">
        <f>'Glad-base'!CB11*'Glad-id-output'!B9/'Glad-id-output'!E9</f>
        <v>-10.8236493770282</v>
      </c>
      <c r="CC11" s="62">
        <f>'Exports'!D12</f>
        <v>2333</v>
      </c>
      <c r="CD11" s="4">
        <f>SUM(BW11:CC11)</f>
        <v>2341.332683813370</v>
      </c>
      <c r="CE11" s="4">
        <f>SUM(CD11,BV11)</f>
        <v>2418.227177750720</v>
      </c>
      <c r="CF11" s="67">
        <v>0.0526529162265558</v>
      </c>
      <c r="CG11" s="67">
        <f>'Glad-id-output'!I9</f>
        <v>1</v>
      </c>
      <c r="CH11" s="67"/>
    </row>
    <row r="12" ht="19" customHeight="1">
      <c r="A12" t="s" s="127">
        <v>1</v>
      </c>
      <c r="B12" s="128">
        <v>8</v>
      </c>
      <c r="C12" t="s" s="137">
        <v>253</v>
      </c>
      <c r="D12" s="138">
        <f>'Glad-base'!D12/'Glad-base'!D$81*D$86</f>
        <v>0.039283657765291</v>
      </c>
      <c r="E12" s="136">
        <f>'Glad-base'!E12/'Glad-base'!E$81*E$86</f>
        <v>0.000891612096896669</v>
      </c>
      <c r="F12" s="136">
        <f>'Glad-base'!F12/'Glad-base'!F$81*F$86</f>
        <v>0.000283628271749632</v>
      </c>
      <c r="G12" s="136">
        <f>'Glad-base'!G12/'Glad-base'!G$81*G$86</f>
        <v>0.000599842325406839</v>
      </c>
      <c r="H12" s="136">
        <f>'Glad-base'!H12/'Glad-base'!H$81*H$86</f>
        <v>0.00165939794799293</v>
      </c>
      <c r="I12" s="136">
        <f>'Glad-base'!I12/'Glad-base'!I$81*I$86</f>
        <v>0.367350069490554</v>
      </c>
      <c r="J12" s="136">
        <f>'Glad-base'!J12/'Glad-base'!J$81*J$86</f>
        <v>3.16892629367851</v>
      </c>
      <c r="K12" s="136">
        <v>733.166687</v>
      </c>
      <c r="L12" s="136">
        <f>'Glad-base'!L12/'Glad-base'!L$81*L$86</f>
        <v>0.256062135712991</v>
      </c>
      <c r="M12" s="136">
        <f>'Glad-base'!M12/'Glad-base'!M$81*M$86</f>
        <v>0.057764230428967</v>
      </c>
      <c r="N12" s="136">
        <f>'Glad-base'!N12/'Glad-base'!N$81*N$86</f>
        <v>0.00903561017015905</v>
      </c>
      <c r="O12" s="136">
        <f>'Glad-base'!O12/'Glad-base'!O$81*O$86</f>
        <v>0.00333921803042587</v>
      </c>
      <c r="P12" s="136">
        <f>'Glad-base'!P12/'Glad-base'!P$81*P$86</f>
        <v>0.00198853120170641</v>
      </c>
      <c r="Q12" s="136">
        <f>'Glad-base'!Q12/'Glad-base'!Q$81*Q$86</f>
        <v>0.00369881813989935</v>
      </c>
      <c r="R12" s="136">
        <f>'Glad-base'!R12/'Glad-base'!R$81*R$86</f>
        <v>0.000775516839120644</v>
      </c>
      <c r="S12" s="136">
        <f>'Glad-base'!S12/'Glad-base'!S$81*S$86</f>
        <v>0.000441737708988403</v>
      </c>
      <c r="T12" s="136">
        <f>'Glad-base'!T12/'Glad-base'!T$81*T$86</f>
        <v>0.0337905287501406</v>
      </c>
      <c r="U12" s="136">
        <f>'Glad-base'!U12/'Glad-base'!U$81*U$86</f>
        <v>6.23949297229074</v>
      </c>
      <c r="V12" s="136">
        <f>'Glad-base'!V12/'Glad-base'!V$81*V$86</f>
        <v>0.00426698575623285</v>
      </c>
      <c r="W12" s="136">
        <f>'Glad-base'!W12/'Glad-base'!W$81*W$86</f>
        <v>13.1862464894745</v>
      </c>
      <c r="X12" s="136">
        <v>219.56</v>
      </c>
      <c r="Y12" s="136">
        <f>'Glad-base'!Y12/'Glad-base'!Y$81*Y$86</f>
        <v>0.0404278603463616</v>
      </c>
      <c r="Z12" s="136">
        <f>'Glad-base'!Z12/'Glad-base'!Z$81*Z$86</f>
        <v>0.00883433770131889</v>
      </c>
      <c r="AA12" s="136">
        <f>'Glad-base'!AA12/'Glad-base'!AA$81*AA$86</f>
        <v>0.00954933082127522</v>
      </c>
      <c r="AB12" s="136">
        <f>'Glad-base'!AB12/'Glad-base'!AB$81*AB$86</f>
        <v>0.00131593162141521</v>
      </c>
      <c r="AC12" s="65">
        <f>'Glad-base'!AC12/'Glad-base'!AC$81*AC$86</f>
        <v>0.161134779060639</v>
      </c>
      <c r="AD12" s="136">
        <f>'Glad-base'!AD12/'Glad-base'!AD$81*AD$86</f>
        <v>0.000926186737945172</v>
      </c>
      <c r="AE12" s="136">
        <f>'Glad-base'!AE12/'Glad-base'!AE$81*AE$86</f>
        <v>0.0342406114509833</v>
      </c>
      <c r="AF12" s="136">
        <f>'Glad-base'!AF12/'Glad-base'!AF$81*AF$86</f>
        <v>0.00786791071171649</v>
      </c>
      <c r="AG12" s="136">
        <f>'Glad-base'!AG12/'Glad-base'!AG$81*AG$86</f>
        <v>0.198870126197145</v>
      </c>
      <c r="AH12" s="136">
        <f>'Glad-base'!AH12/'Glad-base'!AH$81*AH$86</f>
        <v>0.808138452301887</v>
      </c>
      <c r="AI12" s="136">
        <f>'Glad-base'!AI12/'Glad-base'!AI$81*AI$86</f>
        <v>0.828473742163564</v>
      </c>
      <c r="AJ12" s="136">
        <f>'Glad-base'!AJ12/'Glad-base'!AJ$81*AJ$86</f>
        <v>0.121660545040118</v>
      </c>
      <c r="AK12" s="136">
        <f>'Glad-base'!AK12/'Glad-base'!AK$81*AK$86</f>
        <v>0.109393090563305</v>
      </c>
      <c r="AL12" s="136">
        <f>'Glad-base'!AL12/'Glad-base'!AL$81*AL$86</f>
        <v>0.0383263439948555</v>
      </c>
      <c r="AM12" s="136">
        <f>'Glad-base'!AM12/'Glad-base'!AM$81*AM$86</f>
        <v>0.0792860041035644</v>
      </c>
      <c r="AN12" s="136">
        <f>'Glad-base'!AN12/'Glad-base'!AN$81*AN$86</f>
        <v>0.0230858340937698</v>
      </c>
      <c r="AO12" s="136">
        <f>'Glad-base'!AO12/'Glad-base'!AO$81*AO$86</f>
        <v>0.114603143831577</v>
      </c>
      <c r="AP12" s="136">
        <f>'Glad-base'!AP12/'Glad-base'!AP$81*AP$86</f>
        <v>0.00975600210461478</v>
      </c>
      <c r="AQ12" s="136">
        <f>'Glad-base'!AQ12/'Glad-base'!AQ$81*AQ$86</f>
        <v>0.00138983459793522</v>
      </c>
      <c r="AR12" s="136">
        <f>'Glad-base'!AR12/'Glad-base'!AR$81*AR$86</f>
        <v>0.00298152945908956</v>
      </c>
      <c r="AS12" s="136">
        <f>'Glad-base'!AS12/'Glad-base'!AS$81*AS$86</f>
        <v>0.145355268344327</v>
      </c>
      <c r="AT12" s="136">
        <f>'Glad-base'!AT12/'Glad-base'!AT$81*AT$86</f>
        <v>0.000855781262342403</v>
      </c>
      <c r="AU12" s="136">
        <f>'Glad-base'!AU12/'Glad-base'!AU$81*AU$86</f>
        <v>0.00140723088867972</v>
      </c>
      <c r="AV12" s="136">
        <f>'Glad-base'!AV12/'Glad-base'!AV$81*AV$86</f>
        <v>0.000242128802136727</v>
      </c>
      <c r="AW12" s="136">
        <f>'Glad-base'!AW12/'Glad-base'!AW$81*AW$86</f>
        <v>0.000246893999873292</v>
      </c>
      <c r="AX12" s="136">
        <f>'Glad-base'!AX12/'Glad-base'!AX$81*AX$86</f>
        <v>0.00381390884064499</v>
      </c>
      <c r="AY12" s="136">
        <f>'Glad-base'!AY12/'Glad-base'!AY$81*AY$86</f>
        <v>0.0001331782820619</v>
      </c>
      <c r="AZ12" s="136">
        <f>'Glad-base'!AZ12/'Glad-base'!AZ$81*AZ$86</f>
        <v>0.00445710798637709</v>
      </c>
      <c r="BA12" s="136">
        <f>'Glad-base'!BA12/'Glad-base'!BA$81*BA$86</f>
        <v>0.00193208318637078</v>
      </c>
      <c r="BB12" s="136">
        <f>'Glad-base'!BB12/'Glad-base'!BB$81*BB$86</f>
        <v>0.00749933234780976</v>
      </c>
      <c r="BC12" s="136">
        <f>'Glad-base'!BC12/'Glad-base'!BC$81*BC$86</f>
        <v>0.0884998147680081</v>
      </c>
      <c r="BD12" s="136">
        <f>'Glad-base'!BD12/'Glad-base'!BD$81*BD$86</f>
        <v>0.0797770867860049</v>
      </c>
      <c r="BE12" s="136">
        <f>'Glad-base'!BE12/'Glad-base'!BE$81*BE$86</f>
        <v>0.323036663471181</v>
      </c>
      <c r="BF12" s="136">
        <f>'Glad-base'!BF12/'Glad-base'!BF$81*BF$86</f>
        <v>0.00210841648516344</v>
      </c>
      <c r="BG12" s="136">
        <f>'Glad-base'!BG12/'Glad-base'!BG$81*BG$86</f>
        <v>0.117786645579815</v>
      </c>
      <c r="BH12" s="136">
        <f>'Glad-base'!BH12/'Glad-base'!BH$81*BH$86</f>
        <v>0.00729866405005317</v>
      </c>
      <c r="BI12" s="136">
        <f>'Glad-base'!BI12/'Glad-base'!BI$81*BI$86</f>
        <v>0.159023513901253</v>
      </c>
      <c r="BJ12" s="136">
        <f>'Glad-base'!BJ12/'Glad-base'!BJ$81*BJ$86</f>
        <v>0.000650026823142293</v>
      </c>
      <c r="BK12" s="136">
        <f>'Glad-base'!BK12/'Glad-base'!BK$81*BK$86</f>
        <v>0.0164648978129532</v>
      </c>
      <c r="BL12" s="136">
        <f>'Glad-base'!BL12/'Glad-base'!BL$81*BL$86</f>
        <v>0.06604773765171509</v>
      </c>
      <c r="BM12" s="136">
        <f>'Glad-base'!BM12/'Glad-base'!BM$81*BM$86</f>
        <v>0.00685437454708795</v>
      </c>
      <c r="BN12" s="136">
        <f>'Glad-base'!BN12/'Glad-base'!BN$81*BN$86</f>
        <v>0.00132432510373992</v>
      </c>
      <c r="BO12" s="136">
        <f>'Glad-base'!BO12/'Glad-base'!BO$81*BO$86</f>
        <v>0.113865905608342</v>
      </c>
      <c r="BP12" s="136">
        <f>'Glad-base'!BP12/'Glad-base'!BP$81*BP$86</f>
        <v>0.0254387695975067</v>
      </c>
      <c r="BQ12" s="136">
        <f>'Glad-base'!BQ12/'Glad-base'!BQ$81*BQ$86</f>
        <v>0.000325715874974104</v>
      </c>
      <c r="BR12" s="136">
        <f>'Glad-base'!BR12/'Glad-base'!BR$81*BR$86</f>
        <v>0.00168219360252203</v>
      </c>
      <c r="BS12" s="136">
        <f>'Glad-base'!BS12/'Glad-base'!BS$81*BS$86</f>
        <v>0.000489891884969919</v>
      </c>
      <c r="BT12" s="136">
        <f>'Glad-base'!BT12/'Glad-base'!BT$81*BT$86</f>
        <v>0.0232449093222208</v>
      </c>
      <c r="BU12" s="136">
        <f>'Glad-base'!BU12/'Glad-base'!BU$81*BU$86</f>
        <v>0.0104395872711838</v>
      </c>
      <c r="BV12" s="9">
        <f>SUM(D12:BU12)</f>
        <v>979.913147927066</v>
      </c>
      <c r="BW12" s="9">
        <f>'Glad-base'!BW12*'Households'!$B$3/'Households'!$B$7</f>
        <v>0.456863057425335</v>
      </c>
      <c r="BX12" s="9">
        <f>'Glad-base'!BX12*'Households'!$B$3/'Households'!$B$7</f>
        <v>0.0152963996292482</v>
      </c>
      <c r="BY12" s="9">
        <f>'Glad-base'!BY12*'Businesses'!$B$4/'Businesses'!$C$4</f>
        <v>1.07604837990551</v>
      </c>
      <c r="BZ12" s="9">
        <f>'Glad-base'!BZ12*'Households'!$B$3/'Households'!$B$7</f>
        <v>0.142469142358393</v>
      </c>
      <c r="CA12" s="9">
        <f>'Glad-base'!CA12*'Households'!$B$3/'Households'!$B$7</f>
        <v>0.548219607033986</v>
      </c>
      <c r="CB12" s="9">
        <v>-80.229</v>
      </c>
      <c r="CC12" s="62">
        <f>'Exports'!D13</f>
        <v>1973.46921</v>
      </c>
      <c r="CD12" s="9">
        <f>SUM(BW12:CC12)</f>
        <v>1895.479106586350</v>
      </c>
      <c r="CE12" s="9">
        <f>SUM(CD12,BV12)</f>
        <v>2875.392254513420</v>
      </c>
      <c r="CF12" s="136">
        <v>0.00494469769455274</v>
      </c>
      <c r="CG12" s="136">
        <f>'Glad-id-output'!I10</f>
        <v>1</v>
      </c>
      <c r="CH12" s="136"/>
    </row>
    <row r="13" ht="19" customHeight="1">
      <c r="A13" t="s" s="58">
        <v>1</v>
      </c>
      <c r="B13" s="59">
        <v>9</v>
      </c>
      <c r="C13" t="s" s="135">
        <v>10</v>
      </c>
      <c r="D13" s="61">
        <f>'Glad-base'!D13/'Glad-base'!D$81*D$86</f>
        <v>0.0458952244992704</v>
      </c>
      <c r="E13" s="62">
        <f>'Glad-base'!E13/'Glad-base'!E$81*E$86</f>
        <v>0.00169874435117851</v>
      </c>
      <c r="F13" s="62">
        <f>'Glad-base'!F13/'Glad-base'!F$81*F$86</f>
        <v>0.000541521931969856</v>
      </c>
      <c r="G13" s="62">
        <f>'Glad-base'!G13/'Glad-base'!G$81*G$86</f>
        <v>0.00131888027642723</v>
      </c>
      <c r="H13" s="62">
        <f>'Glad-base'!H13/'Glad-base'!H$81*H$86</f>
        <v>0.00196194113982961</v>
      </c>
      <c r="I13" s="62">
        <f>'Glad-base'!I13/'Glad-base'!I$81*I$86</f>
        <v>0.0875862108535669</v>
      </c>
      <c r="J13" s="62">
        <f>'Glad-base'!J13/'Glad-base'!J$81*J$86</f>
        <v>0.681513021178425</v>
      </c>
      <c r="K13" s="136">
        <f>'Glad-base'!K13/'Glad-base'!K$81*K$86</f>
        <v>0.239901403576846</v>
      </c>
      <c r="L13" s="62">
        <f>'Glad-base'!L13/'Glad-base'!L$81*L$86</f>
        <v>0.07052192493096759</v>
      </c>
      <c r="M13" s="62">
        <f>'Glad-base'!M13/'Glad-base'!M$81*M$86</f>
        <v>0.0448049501972123</v>
      </c>
      <c r="N13" s="62">
        <f>'Glad-base'!N13/'Glad-base'!N$81*N$86</f>
        <v>0.0610508691808774</v>
      </c>
      <c r="O13" s="62">
        <f>'Glad-base'!O13/'Glad-base'!O$81*O$86</f>
        <v>0.00327304566853999</v>
      </c>
      <c r="P13" s="62">
        <f>'Glad-base'!P13/'Glad-base'!P$81*P$86</f>
        <v>0.00098294046993469</v>
      </c>
      <c r="Q13" s="62">
        <f>'Glad-base'!Q13/'Glad-base'!Q$81*Q$86</f>
        <v>0.00339041008919707</v>
      </c>
      <c r="R13" s="62">
        <f>'Glad-base'!R13/'Glad-base'!R$81*R$86</f>
        <v>0.000240574174910301</v>
      </c>
      <c r="S13" s="62">
        <f>'Glad-base'!S13/'Glad-base'!S$81*S$86</f>
        <v>0.000492190628878603</v>
      </c>
      <c r="T13" s="62">
        <f>'Glad-base'!T13/'Glad-base'!T$81*T$86</f>
        <v>0.0329768474297014</v>
      </c>
      <c r="U13" s="62">
        <f>'Glad-base'!U13/'Glad-base'!U$81*U$86</f>
        <v>0.969464482091265</v>
      </c>
      <c r="V13" s="62">
        <f>'Glad-base'!V13/'Glad-base'!V$81*V$86</f>
        <v>0.00289817139931529</v>
      </c>
      <c r="W13" s="62">
        <f>'Glad-base'!W13/'Glad-base'!W$81*W$86</f>
        <v>10.5501714678694</v>
      </c>
      <c r="X13" s="64">
        <v>0.400295684196487</v>
      </c>
      <c r="Y13" s="62">
        <f>'Glad-base'!Y13/'Glad-base'!Y$81*Y$86</f>
        <v>0.269129798230588</v>
      </c>
      <c r="Z13" s="62">
        <f>'Glad-base'!Z13/'Glad-base'!Z$81*Z$86</f>
        <v>0.0101065304295613</v>
      </c>
      <c r="AA13" s="62">
        <f>'Glad-base'!AA13/'Glad-base'!AA$81*AA$86</f>
        <v>0.0223121729801762</v>
      </c>
      <c r="AB13" s="62">
        <f>'Glad-base'!AB13/'Glad-base'!AB$81*AB$86</f>
        <v>0.00601553212089595</v>
      </c>
      <c r="AC13" s="65">
        <f>'Glad-base'!AC13/'Glad-base'!AC$81*AC$86</f>
        <v>0.08305847138488021</v>
      </c>
      <c r="AD13" s="62">
        <f>'Glad-base'!AD13/'Glad-base'!AD$81*AD$86</f>
        <v>0.00148011067537041</v>
      </c>
      <c r="AE13" s="62">
        <f>'Glad-base'!AE13/'Glad-base'!AE$81*AE$86</f>
        <v>0.0201227437962345</v>
      </c>
      <c r="AF13" s="62">
        <f>'Glad-base'!AF13/'Glad-base'!AF$81*AF$86</f>
        <v>0.0979372623313715</v>
      </c>
      <c r="AG13" s="62">
        <f>'Glad-base'!AG13/'Glad-base'!AG$81*AG$86</f>
        <v>0.291096337043543</v>
      </c>
      <c r="AH13" s="62">
        <f>'Glad-base'!AH13/'Glad-base'!AH$81*AH$86</f>
        <v>2.25884318922293</v>
      </c>
      <c r="AI13" s="62">
        <f>'Glad-base'!AI13/'Glad-base'!AI$81*AI$86</f>
        <v>5.7406741006154</v>
      </c>
      <c r="AJ13" s="62">
        <f>'Glad-base'!AJ13/'Glad-base'!AJ$81*AJ$86</f>
        <v>0.135056208438588</v>
      </c>
      <c r="AK13" s="62">
        <f>'Glad-base'!AK13/'Glad-base'!AK$81*AK$86</f>
        <v>0.08130866895496131</v>
      </c>
      <c r="AL13" s="62">
        <f>'Glad-base'!AL13/'Glad-base'!AL$81*AL$86</f>
        <v>0.0138117256540386</v>
      </c>
      <c r="AM13" s="62">
        <f>'Glad-base'!AM13/'Glad-base'!AM$81*AM$86</f>
        <v>0.0409222227209239</v>
      </c>
      <c r="AN13" s="62">
        <f>'Glad-base'!AN13/'Glad-base'!AN$81*AN$86</f>
        <v>0.0579956474910424</v>
      </c>
      <c r="AO13" s="62">
        <f>'Glad-base'!AO13/'Glad-base'!AO$81*AO$86</f>
        <v>0.0530639390432834</v>
      </c>
      <c r="AP13" s="62">
        <f>'Glad-base'!AP13/'Glad-base'!AP$81*AP$86</f>
        <v>0.0275909528034913</v>
      </c>
      <c r="AQ13" s="62">
        <f>'Glad-base'!AQ13/'Glad-base'!AQ$81*AQ$86</f>
        <v>0.0023680504316575</v>
      </c>
      <c r="AR13" s="62">
        <f>'Glad-base'!AR13/'Glad-base'!AR$81*AR$86</f>
        <v>0.00474975249961875</v>
      </c>
      <c r="AS13" s="62">
        <f>'Glad-base'!AS13/'Glad-base'!AS$81*AS$86</f>
        <v>0.116050960312332</v>
      </c>
      <c r="AT13" s="62">
        <f>'Glad-base'!AT13/'Glad-base'!AT$81*AT$86</f>
        <v>0.000649831778445033</v>
      </c>
      <c r="AU13" s="62">
        <f>'Glad-base'!AU13/'Glad-base'!AU$81*AU$86</f>
        <v>0.00162525257565826</v>
      </c>
      <c r="AV13" s="62">
        <f>'Glad-base'!AV13/'Glad-base'!AV$81*AV$86</f>
        <v>0.000169680439532752</v>
      </c>
      <c r="AW13" s="62">
        <f>'Glad-base'!AW13/'Glad-base'!AW$81*AW$86</f>
        <v>0.000428471420035461</v>
      </c>
      <c r="AX13" s="62">
        <f>'Glad-base'!AX13/'Glad-base'!AX$81*AX$86</f>
        <v>0.00689630330142541</v>
      </c>
      <c r="AY13" s="62">
        <f>'Glad-base'!AY13/'Glad-base'!AY$81*AY$86</f>
        <v>0.000644062519706637</v>
      </c>
      <c r="AZ13" s="62">
        <f>'Glad-base'!AZ13/'Glad-base'!AZ$81*AZ$86</f>
        <v>0.00294394709653681</v>
      </c>
      <c r="BA13" s="62">
        <f>'Glad-base'!BA13/'Glad-base'!BA$81*BA$86</f>
        <v>0.000824868320426467</v>
      </c>
      <c r="BB13" s="62">
        <f>'Glad-base'!BB13/'Glad-base'!BB$81*BB$86</f>
        <v>0.0201363612183048</v>
      </c>
      <c r="BC13" s="62">
        <f>'Glad-base'!BC13/'Glad-base'!BC$81*BC$86</f>
        <v>0.0313930795948392</v>
      </c>
      <c r="BD13" s="62">
        <f>'Glad-base'!BD13/'Glad-base'!BD$81*BD$86</f>
        <v>0.0732138823491169</v>
      </c>
      <c r="BE13" s="62">
        <f>'Glad-base'!BE13/'Glad-base'!BE$81*BE$86</f>
        <v>0.799438965107421</v>
      </c>
      <c r="BF13" s="62">
        <f>'Glad-base'!BF13/'Glad-base'!BF$81*BF$86</f>
        <v>0.00637859805448234</v>
      </c>
      <c r="BG13" s="62">
        <f>'Glad-base'!BG13/'Glad-base'!BG$81*BG$86</f>
        <v>0.385773425696191</v>
      </c>
      <c r="BH13" s="62">
        <f>'Glad-base'!BH13/'Glad-base'!BH$81*BH$86</f>
        <v>0.0150200894077249</v>
      </c>
      <c r="BI13" s="62">
        <f>'Glad-base'!BI13/'Glad-base'!BI$81*BI$86</f>
        <v>0.0667929396778265</v>
      </c>
      <c r="BJ13" s="62">
        <f>'Glad-base'!BJ13/'Glad-base'!BJ$81*BJ$86</f>
        <v>0.000501335367392458</v>
      </c>
      <c r="BK13" s="62">
        <f>'Glad-base'!BK13/'Glad-base'!BK$81*BK$86</f>
        <v>0.0235632381716179</v>
      </c>
      <c r="BL13" s="62">
        <f>'Glad-base'!BL13/'Glad-base'!BL$81*BL$86</f>
        <v>0.103880327804944</v>
      </c>
      <c r="BM13" s="62">
        <f>'Glad-base'!BM13/'Glad-base'!BM$81*BM$86</f>
        <v>0.0120251456422333</v>
      </c>
      <c r="BN13" s="62">
        <f>'Glad-base'!BN13/'Glad-base'!BN$81*BN$86</f>
        <v>0.00300606042646036</v>
      </c>
      <c r="BO13" s="62">
        <f>'Glad-base'!BO13/'Glad-base'!BO$81*BO$86</f>
        <v>0.204429431219368</v>
      </c>
      <c r="BP13" s="62">
        <f>'Glad-base'!BP13/'Glad-base'!BP$81*BP$86</f>
        <v>0.0453172101260124</v>
      </c>
      <c r="BQ13" s="62">
        <f>'Glad-base'!BQ13/'Glad-base'!BQ$81*BQ$86</f>
        <v>0.00110248704090684</v>
      </c>
      <c r="BR13" s="62">
        <f>'Glad-base'!BR13/'Glad-base'!BR$81*BR$86</f>
        <v>0.00950328002950317</v>
      </c>
      <c r="BS13" s="62">
        <f>'Glad-base'!BS13/'Glad-base'!BS$81*BS$86</f>
        <v>0.00311486940275452</v>
      </c>
      <c r="BT13" s="62">
        <f>'Glad-base'!BT13/'Glad-base'!BT$81*BT$86</f>
        <v>0.0578662707464304</v>
      </c>
      <c r="BU13" s="62">
        <f>'Glad-base'!BU13/'Glad-base'!BU$81*BU$86</f>
        <v>0.0201956819645628</v>
      </c>
      <c r="BV13" s="4">
        <f>SUM(D13:BU13)</f>
        <v>24.4315099798149</v>
      </c>
      <c r="BW13" s="66">
        <f>'Glad-base'!BW13*'Households'!$B$3/'Households'!$B$7</f>
        <v>0.326606613553038</v>
      </c>
      <c r="BX13" s="66">
        <f>'Glad-base'!BX13*'Households'!$B$3/'Households'!$B$7</f>
        <v>0.0127853133367662</v>
      </c>
      <c r="BY13" s="66">
        <f>'Glad-base'!BY13*'Businesses'!$B$4/'Businesses'!$C$4</f>
        <v>0.160179658503837</v>
      </c>
      <c r="BZ13" s="66">
        <f>'Glad-base'!BZ13*'Households'!$B$3/'Households'!$B$7</f>
        <v>0.008318439824922761</v>
      </c>
      <c r="CA13" s="66">
        <f>'Glad-base'!CA13*'Households'!$B$3/'Households'!$B$7</f>
        <v>0.0588906608959835</v>
      </c>
      <c r="CB13" s="66">
        <f>'Glad-base'!CB13*'Glad-id-output'!B11/'Glad-id-output'!E11</f>
        <v>0.557503802258812</v>
      </c>
      <c r="CC13" s="62">
        <f>'Exports'!D14</f>
        <v>15.6</v>
      </c>
      <c r="CD13" s="4">
        <f>SUM(BW13:CC13)</f>
        <v>16.7242844883734</v>
      </c>
      <c r="CE13" s="4">
        <f>SUM(CD13,BV13)</f>
        <v>41.1557944681883</v>
      </c>
      <c r="CF13" s="67">
        <v>0.0124215177600605</v>
      </c>
      <c r="CG13" s="67">
        <f>'Glad-id-output'!I11</f>
        <v>1</v>
      </c>
      <c r="CH13" s="67"/>
    </row>
    <row r="14" ht="19" customHeight="1">
      <c r="A14" t="s" s="58">
        <v>1</v>
      </c>
      <c r="B14" s="59">
        <v>10</v>
      </c>
      <c r="C14" t="s" s="135">
        <v>11</v>
      </c>
      <c r="D14" s="61">
        <f>'Glad-base'!D14/'Glad-base'!D$81*D$86</f>
        <v>0.09003112882547649</v>
      </c>
      <c r="E14" s="62">
        <f>'Glad-base'!E14/'Glad-base'!E$81*E$86</f>
        <v>0.00294226611094206</v>
      </c>
      <c r="F14" s="62">
        <f>'Glad-base'!F14/'Glad-base'!F$81*F$86</f>
        <v>0.000676217983804624</v>
      </c>
      <c r="G14" s="62">
        <f>'Glad-base'!G14/'Glad-base'!G$81*G$86</f>
        <v>0.00235894385254146</v>
      </c>
      <c r="H14" s="62">
        <f>'Glad-base'!H14/'Glad-base'!H$81*H$86</f>
        <v>0.00323043436922511</v>
      </c>
      <c r="I14" s="62">
        <f>'Glad-base'!I14/'Glad-base'!I$81*I$86</f>
        <v>6.89730730112744</v>
      </c>
      <c r="J14" s="62">
        <f>'Glad-base'!J14/'Glad-base'!J$81*J$86</f>
        <v>31.3015110658179</v>
      </c>
      <c r="K14" s="136">
        <f>'Glad-base'!K14/'Glad-base'!K$81*K$86</f>
        <v>10.0680052868793</v>
      </c>
      <c r="L14" s="62">
        <f>'Glad-base'!L14/'Glad-base'!L$81*L$86</f>
        <v>4.25632125326083</v>
      </c>
      <c r="M14" s="62">
        <f>'Glad-base'!M14/'Glad-base'!M$81*M$86</f>
        <v>0.16646733711026</v>
      </c>
      <c r="N14" s="62">
        <f>'Glad-base'!N14/'Glad-base'!N$81*N$86</f>
        <v>0.0176906619774336</v>
      </c>
      <c r="O14" s="62">
        <f>'Glad-base'!O14/'Glad-base'!O$81*O$86</f>
        <v>0.0191056438729389</v>
      </c>
      <c r="P14" s="62">
        <f>'Glad-base'!P14/'Glad-base'!P$81*P$86</f>
        <v>0.00158899676165971</v>
      </c>
      <c r="Q14" s="62">
        <f>'Glad-base'!Q14/'Glad-base'!Q$81*Q$86</f>
        <v>0.00441864069629566</v>
      </c>
      <c r="R14" s="62">
        <f>'Glad-base'!R14/'Glad-base'!R$81*R$86</f>
        <v>0.00363049112137278</v>
      </c>
      <c r="S14" s="62">
        <f>'Glad-base'!S14/'Glad-base'!S$81*S$86</f>
        <v>0.00186802569724118</v>
      </c>
      <c r="T14" s="62">
        <f>'Glad-base'!T14/'Glad-base'!T$81*T$86</f>
        <v>0.0586718234749205</v>
      </c>
      <c r="U14" s="62">
        <f>'Glad-base'!U14/'Glad-base'!U$81*U$86</f>
        <v>0.646255385489107</v>
      </c>
      <c r="V14" s="62">
        <f>'Glad-base'!V14/'Glad-base'!V$81*V$86</f>
        <v>0.00774143021114219</v>
      </c>
      <c r="W14" s="62">
        <f>'Glad-base'!W14/'Glad-base'!W$81*W$86</f>
        <v>0.185502563309494</v>
      </c>
      <c r="X14" s="64">
        <v>0.334280924233572</v>
      </c>
      <c r="Y14" s="62">
        <f>'Glad-base'!Y14/'Glad-base'!Y$81*Y$86</f>
        <v>0.397661283696206</v>
      </c>
      <c r="Z14" s="62">
        <f>'Glad-base'!Z14/'Glad-base'!Z$81*Z$86</f>
        <v>0.0257140878650223</v>
      </c>
      <c r="AA14" s="62">
        <f>'Glad-base'!AA14/'Glad-base'!AA$81*AA$86</f>
        <v>0.0208491005517646</v>
      </c>
      <c r="AB14" s="62">
        <f>'Glad-base'!AB14/'Glad-base'!AB$81*AB$86</f>
        <v>0.00143829440444304</v>
      </c>
      <c r="AC14" s="65">
        <f>'Glad-base'!AC14/'Glad-base'!AC$81*AC$86</f>
        <v>0.0978818822794459</v>
      </c>
      <c r="AD14" s="62">
        <f>'Glad-base'!AD14/'Glad-base'!AD$81*AD$86</f>
        <v>0.000578801924790303</v>
      </c>
      <c r="AE14" s="62">
        <f>'Glad-base'!AE14/'Glad-base'!AE$81*AE$86</f>
        <v>0.0107106173288388</v>
      </c>
      <c r="AF14" s="62">
        <f>'Glad-base'!AF14/'Glad-base'!AF$81*AF$86</f>
        <v>0.0743638386497706</v>
      </c>
      <c r="AG14" s="62">
        <f>'Glad-base'!AG14/'Glad-base'!AG$81*AG$86</f>
        <v>0.07152037561016029</v>
      </c>
      <c r="AH14" s="62">
        <f>'Glad-base'!AH14/'Glad-base'!AH$81*AH$86</f>
        <v>0.535799266894026</v>
      </c>
      <c r="AI14" s="62">
        <f>'Glad-base'!AI14/'Glad-base'!AI$81*AI$86</f>
        <v>0.171992617511019</v>
      </c>
      <c r="AJ14" s="62">
        <f>'Glad-base'!AJ14/'Glad-base'!AJ$81*AJ$86</f>
        <v>0.26958290817109</v>
      </c>
      <c r="AK14" s="62">
        <f>'Glad-base'!AK14/'Glad-base'!AK$81*AK$86</f>
        <v>0.109611504730058</v>
      </c>
      <c r="AL14" s="62">
        <f>'Glad-base'!AL14/'Glad-base'!AL$81*AL$86</f>
        <v>0.04189152423383</v>
      </c>
      <c r="AM14" s="62">
        <f>'Glad-base'!AM14/'Glad-base'!AM$81*AM$86</f>
        <v>0.0599115330381044</v>
      </c>
      <c r="AN14" s="62">
        <f>'Glad-base'!AN14/'Glad-base'!AN$81*AN$86</f>
        <v>0.149620283331975</v>
      </c>
      <c r="AO14" s="62">
        <f>'Glad-base'!AO14/'Glad-base'!AO$81*AO$86</f>
        <v>0.25612160707953</v>
      </c>
      <c r="AP14" s="62">
        <f>'Glad-base'!AP14/'Glad-base'!AP$81*AP$86</f>
        <v>0.0326768742655007</v>
      </c>
      <c r="AQ14" s="62">
        <f>'Glad-base'!AQ14/'Glad-base'!AQ$81*AQ$86</f>
        <v>0.00347648418837229</v>
      </c>
      <c r="AR14" s="62">
        <f>'Glad-base'!AR14/'Glad-base'!AR$81*AR$86</f>
        <v>0.0118334926558492</v>
      </c>
      <c r="AS14" s="62">
        <f>'Glad-base'!AS14/'Glad-base'!AS$81*AS$86</f>
        <v>0.381693567619519</v>
      </c>
      <c r="AT14" s="62">
        <f>'Glad-base'!AT14/'Glad-base'!AT$81*AT$86</f>
        <v>0.000742393344241604</v>
      </c>
      <c r="AU14" s="62">
        <f>'Glad-base'!AU14/'Glad-base'!AU$81*AU$86</f>
        <v>0.000836373937018248</v>
      </c>
      <c r="AV14" s="62">
        <f>'Glad-base'!AV14/'Glad-base'!AV$81*AV$86</f>
        <v>0.000320142797324199</v>
      </c>
      <c r="AW14" s="62">
        <f>'Glad-base'!AW14/'Glad-base'!AW$81*AW$86</f>
        <v>7.837989565334761e-05</v>
      </c>
      <c r="AX14" s="62">
        <f>'Glad-base'!AX14/'Glad-base'!AX$81*AX$86</f>
        <v>0.0147903967436321</v>
      </c>
      <c r="AY14" s="62">
        <f>'Glad-base'!AY14/'Glad-base'!AY$81*AY$86</f>
        <v>0.000127665935950066</v>
      </c>
      <c r="AZ14" s="62">
        <f>'Glad-base'!AZ14/'Glad-base'!AZ$81*AZ$86</f>
        <v>0.00880349268003482</v>
      </c>
      <c r="BA14" s="62">
        <f>'Glad-base'!BA14/'Glad-base'!BA$81*BA$86</f>
        <v>0.00364885031164373</v>
      </c>
      <c r="BB14" s="62">
        <f>'Glad-base'!BB14/'Glad-base'!BB$81*BB$86</f>
        <v>0.00270121918782138</v>
      </c>
      <c r="BC14" s="62">
        <f>'Glad-base'!BC14/'Glad-base'!BC$81*BC$86</f>
        <v>0.0324587873865001</v>
      </c>
      <c r="BD14" s="62">
        <f>'Glad-base'!BD14/'Glad-base'!BD$81*BD$86</f>
        <v>0.219895498275071</v>
      </c>
      <c r="BE14" s="62">
        <f>'Glad-base'!BE14/'Glad-base'!BE$81*BE$86</f>
        <v>0.188592759884927</v>
      </c>
      <c r="BF14" s="62">
        <f>'Glad-base'!BF14/'Glad-base'!BF$81*BF$86</f>
        <v>0.00195323407559546</v>
      </c>
      <c r="BG14" s="62">
        <f>'Glad-base'!BG14/'Glad-base'!BG$81*BG$86</f>
        <v>0.0905459070496708</v>
      </c>
      <c r="BH14" s="62">
        <f>'Glad-base'!BH14/'Glad-base'!BH$81*BH$86</f>
        <v>0.0101997196956602</v>
      </c>
      <c r="BI14" s="62">
        <f>'Glad-base'!BI14/'Glad-base'!BI$81*BI$86</f>
        <v>0.134372658372663</v>
      </c>
      <c r="BJ14" s="62">
        <f>'Glad-base'!BJ14/'Glad-base'!BJ$81*BJ$86</f>
        <v>0.00275439627072603</v>
      </c>
      <c r="BK14" s="62">
        <f>'Glad-base'!BK14/'Glad-base'!BK$81*BK$86</f>
        <v>0.0348274225212118</v>
      </c>
      <c r="BL14" s="62">
        <f>'Glad-base'!BL14/'Glad-base'!BL$81*BL$86</f>
        <v>0.145284257577524</v>
      </c>
      <c r="BM14" s="62">
        <f>'Glad-base'!BM14/'Glad-base'!BM$81*BM$86</f>
        <v>0.022667627956192</v>
      </c>
      <c r="BN14" s="62">
        <f>'Glad-base'!BN14/'Glad-base'!BN$81*BN$86</f>
        <v>0.00381352083500238</v>
      </c>
      <c r="BO14" s="62">
        <f>'Glad-base'!BO14/'Glad-base'!BO$81*BO$86</f>
        <v>0.235643035336281</v>
      </c>
      <c r="BP14" s="62">
        <f>'Glad-base'!BP14/'Glad-base'!BP$81*BP$86</f>
        <v>0.0507261179474092</v>
      </c>
      <c r="BQ14" s="62">
        <f>'Glad-base'!BQ14/'Glad-base'!BQ$81*BQ$86</f>
        <v>0.00120469377326641</v>
      </c>
      <c r="BR14" s="62">
        <f>'Glad-base'!BR14/'Glad-base'!BR$81*BR$86</f>
        <v>0.00350479277020348</v>
      </c>
      <c r="BS14" s="62">
        <f>'Glad-base'!BS14/'Glad-base'!BS$81*BS$86</f>
        <v>0.000695213760648415</v>
      </c>
      <c r="BT14" s="62">
        <f>'Glad-base'!BT14/'Glad-base'!BT$81*BT$86</f>
        <v>0.0988737466447305</v>
      </c>
      <c r="BU14" s="62">
        <f>'Glad-base'!BU14/'Glad-base'!BU$81*BU$86</f>
        <v>0.0233428348184734</v>
      </c>
      <c r="BV14" s="4">
        <f>SUM(D14:BU14)</f>
        <v>58.1279409079973</v>
      </c>
      <c r="BW14" s="66">
        <f>'Glad-base'!BW14*'Households'!$B$3/'Households'!$B$7</f>
        <v>0.421551708784758</v>
      </c>
      <c r="BX14" s="66">
        <f>'Glad-base'!BX14*'Households'!$B$3/'Households'!$B$7</f>
        <v>0.396378150803296</v>
      </c>
      <c r="BY14" s="66">
        <f>'Glad-base'!BY14*'Businesses'!$B$4/'Businesses'!$C$4</f>
        <v>5.02123352068546</v>
      </c>
      <c r="BZ14" s="66">
        <f>'Glad-base'!BZ14*'Households'!$B$3/'Households'!$B$7</f>
        <v>0.0180418460144181</v>
      </c>
      <c r="CA14" s="66">
        <f>'Glad-base'!CA14*'Households'!$B$3/'Households'!$B$7</f>
        <v>0.25371704215242</v>
      </c>
      <c r="CB14" s="66">
        <f>'Glad-base'!CB14*'Glad-id-output'!B12/'Glad-id-output'!E12</f>
        <v>0.00154276174372804</v>
      </c>
      <c r="CC14" s="62">
        <f>'Exports'!D15</f>
        <v>1.7</v>
      </c>
      <c r="CD14" s="4">
        <f>SUM(BW14:CC14)</f>
        <v>7.81246503018408</v>
      </c>
      <c r="CE14" s="4">
        <f>SUM(CD14,BV14)</f>
        <v>65.9404059381814</v>
      </c>
      <c r="CF14" s="67">
        <v>0.00407922195591762</v>
      </c>
      <c r="CG14" s="67">
        <f>'Glad-id-output'!I12</f>
        <v>0.91</v>
      </c>
      <c r="CH14" s="67"/>
    </row>
    <row r="15" ht="19" customHeight="1">
      <c r="A15" t="s" s="58">
        <v>1</v>
      </c>
      <c r="B15" s="59">
        <v>11</v>
      </c>
      <c r="C15" t="s" s="135">
        <v>12</v>
      </c>
      <c r="D15" s="61">
        <f>'Glad-base'!D15/'Glad-base'!D$81*D$86</f>
        <v>2.37564920546265</v>
      </c>
      <c r="E15" s="62">
        <f>'Glad-base'!E15/'Glad-base'!E$81*E$86</f>
        <v>0.376392136491927</v>
      </c>
      <c r="F15" s="62">
        <f>'Glad-base'!F15/'Glad-base'!F$81*F$86</f>
        <v>0.00437214623536836</v>
      </c>
      <c r="G15" s="62">
        <f>'Glad-base'!G15/'Glad-base'!G$81*G$86</f>
        <v>0.0748640675097329</v>
      </c>
      <c r="H15" s="62">
        <f>'Glad-base'!H15/'Glad-base'!H$81*H$86</f>
        <v>0.0680415280631908</v>
      </c>
      <c r="I15" s="62">
        <f>'Glad-base'!I15/'Glad-base'!I$81*I$86</f>
        <v>0.109653681369579</v>
      </c>
      <c r="J15" s="62">
        <f>'Glad-base'!J15/'Glad-base'!J$81*J$86</f>
        <v>3.6380585119655</v>
      </c>
      <c r="K15" s="136">
        <f>'Glad-base'!K15/'Glad-base'!K$81*K$86</f>
        <v>0.537862458543591</v>
      </c>
      <c r="L15" s="62">
        <f>'Glad-base'!L15/'Glad-base'!L$81*L$86</f>
        <v>0.0731242329017002</v>
      </c>
      <c r="M15" s="62">
        <f>'Glad-base'!M15/'Glad-base'!M$81*M$86</f>
        <v>0.110988694743193</v>
      </c>
      <c r="N15" s="62">
        <f>'Glad-base'!N15/'Glad-base'!N$81*N$86</f>
        <v>4.85218210152838</v>
      </c>
      <c r="O15" s="62">
        <f>'Glad-base'!O15/'Glad-base'!O$81*O$86</f>
        <v>0.373739300561004</v>
      </c>
      <c r="P15" s="62">
        <f>'Glad-base'!P15/'Glad-base'!P$81*P$86</f>
        <v>0.271647178812816</v>
      </c>
      <c r="Q15" s="62">
        <f>'Glad-base'!Q15/'Glad-base'!Q$81*Q$86</f>
        <v>0.0113932474992143</v>
      </c>
      <c r="R15" s="62">
        <f>'Glad-base'!R15/'Glad-base'!R$81*R$86</f>
        <v>0.00254429961465268</v>
      </c>
      <c r="S15" s="62">
        <f>'Glad-base'!S15/'Glad-base'!S$81*S$86</f>
        <v>0.00327753830090736</v>
      </c>
      <c r="T15" s="62">
        <f>'Glad-base'!T15/'Glad-base'!T$81*T$86</f>
        <v>0.238643447672436</v>
      </c>
      <c r="U15" s="62">
        <f>'Glad-base'!U15/'Glad-base'!U$81*U$86</f>
        <v>3.84637699916957</v>
      </c>
      <c r="V15" s="62">
        <f>'Glad-base'!V15/'Glad-base'!V$81*V$86</f>
        <v>0.0275111783754628</v>
      </c>
      <c r="W15" s="62">
        <f>'Glad-base'!W15/'Glad-base'!W$81*W$86</f>
        <v>0.346203601533865</v>
      </c>
      <c r="X15" s="64">
        <v>0.0985742620636411</v>
      </c>
      <c r="Y15" s="62">
        <f>'Glad-base'!Y15/'Glad-base'!Y$81*Y$86</f>
        <v>0.270172002754684</v>
      </c>
      <c r="Z15" s="62">
        <f>'Glad-base'!Z15/'Glad-base'!Z$81*Z$86</f>
        <v>0.078096611263092</v>
      </c>
      <c r="AA15" s="62">
        <f>'Glad-base'!AA15/'Glad-base'!AA$81*AA$86</f>
        <v>0.111953700994319</v>
      </c>
      <c r="AB15" s="62">
        <f>'Glad-base'!AB15/'Glad-base'!AB$81*AB$86</f>
        <v>0.0104649718592464</v>
      </c>
      <c r="AC15" s="65">
        <f>'Glad-base'!AC15/'Glad-base'!AC$81*AC$86</f>
        <v>0.234732621122843</v>
      </c>
      <c r="AD15" s="62">
        <f>'Glad-base'!AD15/'Glad-base'!AD$81*AD$86</f>
        <v>0.00478357050803859</v>
      </c>
      <c r="AE15" s="62">
        <f>'Glad-base'!AE15/'Glad-base'!AE$81*AE$86</f>
        <v>0.0495912725128761</v>
      </c>
      <c r="AF15" s="62">
        <f>'Glad-base'!AF15/'Glad-base'!AF$81*AF$86</f>
        <v>0.598854084749045</v>
      </c>
      <c r="AG15" s="62">
        <f>'Glad-base'!AG15/'Glad-base'!AG$81*AG$86</f>
        <v>0.156099766993826</v>
      </c>
      <c r="AH15" s="62">
        <f>'Glad-base'!AH15/'Glad-base'!AH$81*AH$86</f>
        <v>0.996638759972904</v>
      </c>
      <c r="AI15" s="62">
        <f>'Glad-base'!AI15/'Glad-base'!AI$81*AI$86</f>
        <v>0.955168408108536</v>
      </c>
      <c r="AJ15" s="62">
        <f>'Glad-base'!AJ15/'Glad-base'!AJ$81*AJ$86</f>
        <v>2.37670889592645</v>
      </c>
      <c r="AK15" s="62">
        <f>'Glad-base'!AK15/'Glad-base'!AK$81*AK$86</f>
        <v>5.07499877395407</v>
      </c>
      <c r="AL15" s="62">
        <f>'Glad-base'!AL15/'Glad-base'!AL$81*AL$86</f>
        <v>3.81440676565218</v>
      </c>
      <c r="AM15" s="62">
        <f>'Glad-base'!AM15/'Glad-base'!AM$81*AM$86</f>
        <v>37.1949066115999</v>
      </c>
      <c r="AN15" s="62">
        <f>'Glad-base'!AN15/'Glad-base'!AN$81*AN$86</f>
        <v>0.229784439677668</v>
      </c>
      <c r="AO15" s="62">
        <f>'Glad-base'!AO15/'Glad-base'!AO$81*AO$86</f>
        <v>0.447013689299778</v>
      </c>
      <c r="AP15" s="62">
        <f>'Glad-base'!AP15/'Glad-base'!AP$81*AP$86</f>
        <v>0.123386645105584</v>
      </c>
      <c r="AQ15" s="62">
        <f>'Glad-base'!AQ15/'Glad-base'!AQ$81*AQ$86</f>
        <v>0.0101907046452375</v>
      </c>
      <c r="AR15" s="62">
        <f>'Glad-base'!AR15/'Glad-base'!AR$81*AR$86</f>
        <v>0.058287732679681</v>
      </c>
      <c r="AS15" s="62">
        <f>'Glad-base'!AS15/'Glad-base'!AS$81*AS$86</f>
        <v>0.264419865808762</v>
      </c>
      <c r="AT15" s="62">
        <f>'Glad-base'!AT15/'Glad-base'!AT$81*AT$86</f>
        <v>0.00262659971798805</v>
      </c>
      <c r="AU15" s="62">
        <f>'Glad-base'!AU15/'Glad-base'!AU$81*AU$86</f>
        <v>0.009259208418836731</v>
      </c>
      <c r="AV15" s="62">
        <f>'Glad-base'!AV15/'Glad-base'!AV$81*AV$86</f>
        <v>0.0009458721221388381</v>
      </c>
      <c r="AW15" s="62">
        <f>'Glad-base'!AW15/'Glad-base'!AW$81*AW$86</f>
        <v>0.00282195674416958</v>
      </c>
      <c r="AX15" s="62">
        <f>'Glad-base'!AX15/'Glad-base'!AX$81*AX$86</f>
        <v>0.0193829725268729</v>
      </c>
      <c r="AY15" s="62">
        <f>'Glad-base'!AY15/'Glad-base'!AY$81*AY$86</f>
        <v>0.000425773613678027</v>
      </c>
      <c r="AZ15" s="62">
        <f>'Glad-base'!AZ15/'Glad-base'!AZ$81*AZ$86</f>
        <v>0.0217640633812725</v>
      </c>
      <c r="BA15" s="62">
        <f>'Glad-base'!BA15/'Glad-base'!BA$81*BA$86</f>
        <v>0.0107812991360558</v>
      </c>
      <c r="BB15" s="62">
        <f>'Glad-base'!BB15/'Glad-base'!BB$81*BB$86</f>
        <v>0.0241278196244463</v>
      </c>
      <c r="BC15" s="62">
        <f>'Glad-base'!BC15/'Glad-base'!BC$81*BC$86</f>
        <v>0.248593234026949</v>
      </c>
      <c r="BD15" s="62">
        <f>'Glad-base'!BD15/'Glad-base'!BD$81*BD$86</f>
        <v>0.157363950022187</v>
      </c>
      <c r="BE15" s="62">
        <f>'Glad-base'!BE15/'Glad-base'!BE$81*BE$86</f>
        <v>1.68075530152229</v>
      </c>
      <c r="BF15" s="62">
        <f>'Glad-base'!BF15/'Glad-base'!BF$81*BF$86</f>
        <v>0.008923530106398221</v>
      </c>
      <c r="BG15" s="62">
        <f>'Glad-base'!BG15/'Glad-base'!BG$81*BG$86</f>
        <v>0.5827467164947649</v>
      </c>
      <c r="BH15" s="62">
        <f>'Glad-base'!BH15/'Glad-base'!BH$81*BH$86</f>
        <v>0.167046020666326</v>
      </c>
      <c r="BI15" s="62">
        <f>'Glad-base'!BI15/'Glad-base'!BI$81*BI$86</f>
        <v>0.189875070569034</v>
      </c>
      <c r="BJ15" s="62">
        <f>'Glad-base'!BJ15/'Glad-base'!BJ$81*BJ$86</f>
        <v>0.011462637943839</v>
      </c>
      <c r="BK15" s="62">
        <f>'Glad-base'!BK15/'Glad-base'!BK$81*BK$86</f>
        <v>1.1399252026951</v>
      </c>
      <c r="BL15" s="62">
        <f>'Glad-base'!BL15/'Glad-base'!BL$81*BL$86</f>
        <v>2.57920981041767</v>
      </c>
      <c r="BM15" s="62">
        <f>'Glad-base'!BM15/'Glad-base'!BM$81*BM$86</f>
        <v>0.424342825716422</v>
      </c>
      <c r="BN15" s="62">
        <f>'Glad-base'!BN15/'Glad-base'!BN$81*BN$86</f>
        <v>0.0339732806691409</v>
      </c>
      <c r="BO15" s="62">
        <f>'Glad-base'!BO15/'Glad-base'!BO$81*BO$86</f>
        <v>8.08815394059325</v>
      </c>
      <c r="BP15" s="62">
        <f>'Glad-base'!BP15/'Glad-base'!BP$81*BP$86</f>
        <v>8.15748694007433</v>
      </c>
      <c r="BQ15" s="62">
        <f>'Glad-base'!BQ15/'Glad-base'!BQ$81*BQ$86</f>
        <v>0.024974070873285</v>
      </c>
      <c r="BR15" s="62">
        <f>'Glad-base'!BR15/'Glad-base'!BR$81*BR$86</f>
        <v>0.613356937864319</v>
      </c>
      <c r="BS15" s="62">
        <f>'Glad-base'!BS15/'Glad-base'!BS$81*BS$86</f>
        <v>0.039417092629022</v>
      </c>
      <c r="BT15" s="62">
        <f>'Glad-base'!BT15/'Glad-base'!BT$81*BT$86</f>
        <v>0.668873805206662</v>
      </c>
      <c r="BU15" s="62">
        <f>'Glad-base'!BU15/'Glad-base'!BU$81*BU$86</f>
        <v>0.581100877886224</v>
      </c>
      <c r="BV15" s="4">
        <f>SUM(D15:BU15)</f>
        <v>95.9914765248698</v>
      </c>
      <c r="BW15" s="66">
        <f>'Glad-base'!BW15*'Households'!$B$3/'Households'!$B$7</f>
        <v>91.56055126217301</v>
      </c>
      <c r="BX15" s="66">
        <f>'Glad-base'!BX15*'Households'!$B$3/'Households'!$B$7</f>
        <v>0.00773149467559217</v>
      </c>
      <c r="BY15" s="66">
        <f>'Glad-base'!BY15*'Businesses'!$B$4/'Businesses'!$C$4</f>
        <v>1.11469031094661</v>
      </c>
      <c r="BZ15" s="66">
        <f>'Glad-base'!BZ15*'Households'!$B$3/'Households'!$B$7</f>
        <v>0.104183062554068</v>
      </c>
      <c r="CA15" s="66">
        <f>'Glad-base'!CA15*'Households'!$B$3/'Households'!$B$7</f>
        <v>0.451455160968074</v>
      </c>
      <c r="CB15" s="66">
        <f>'Glad-base'!CB15*'Glad-id-output'!B13/'Glad-id-output'!E13</f>
        <v>0.002111686544266</v>
      </c>
      <c r="CC15" s="62">
        <f>'Exports'!D16</f>
        <v>12.6</v>
      </c>
      <c r="CD15" s="4">
        <f>SUM(BW15:CC15)</f>
        <v>105.840722977862</v>
      </c>
      <c r="CE15" s="4">
        <f>SUM(CD15,BV15)</f>
        <v>201.832199502732</v>
      </c>
      <c r="CF15" s="67">
        <v>0.000589099632948171</v>
      </c>
      <c r="CG15" s="67">
        <f>'Glad-id-output'!I13</f>
        <v>0.09533171279296949</v>
      </c>
      <c r="CH15" s="67"/>
    </row>
    <row r="16" ht="19" customHeight="1">
      <c r="A16" t="s" s="58">
        <v>1</v>
      </c>
      <c r="B16" s="59">
        <v>12</v>
      </c>
      <c r="C16" t="s" s="135">
        <v>13</v>
      </c>
      <c r="D16" s="61">
        <f>'Glad-base'!D16/'Glad-base'!D$81*D$86</f>
        <v>0.0536267643267676</v>
      </c>
      <c r="E16" s="62">
        <f>'Glad-base'!E16/'Glad-base'!E$81*E$86</f>
        <v>0.00621330409346158</v>
      </c>
      <c r="F16" s="62">
        <f>'Glad-base'!F16/'Glad-base'!F$81*F$86</f>
        <v>0.000488683846595649</v>
      </c>
      <c r="G16" s="62">
        <f>'Glad-base'!G16/'Glad-base'!G$81*G$86</f>
        <v>0.00227601223272555</v>
      </c>
      <c r="H16" s="62">
        <f>'Glad-base'!H16/'Glad-base'!H$81*H$86</f>
        <v>0.00825211358156781</v>
      </c>
      <c r="I16" s="62">
        <f>'Glad-base'!I16/'Glad-base'!I$81*I$86</f>
        <v>0.0142521618270124</v>
      </c>
      <c r="J16" s="62">
        <f>'Glad-base'!J16/'Glad-base'!J$81*J$86</f>
        <v>0.505231057651916</v>
      </c>
      <c r="K16" s="136">
        <f>'Glad-base'!K16/'Glad-base'!K$81*K$86</f>
        <v>0.08037655549472419</v>
      </c>
      <c r="L16" s="62">
        <f>'Glad-base'!L16/'Glad-base'!L$81*L$86</f>
        <v>0.0196682312212798</v>
      </c>
      <c r="M16" s="62">
        <f>'Glad-base'!M16/'Glad-base'!M$81*M$86</f>
        <v>0.00451243532763607</v>
      </c>
      <c r="N16" s="62">
        <f>'Glad-base'!N16/'Glad-base'!N$81*N$86</f>
        <v>0.07237047753793981</v>
      </c>
      <c r="O16" s="62">
        <f>'Glad-base'!O16/'Glad-base'!O$81*O$86</f>
        <v>0.403856618325514</v>
      </c>
      <c r="P16" s="62">
        <f>'Glad-base'!P16/'Glad-base'!P$81*P$86</f>
        <v>0.00385831031635297</v>
      </c>
      <c r="Q16" s="62">
        <f>'Glad-base'!Q16/'Glad-base'!Q$81*Q$86</f>
        <v>0.00271613044613539</v>
      </c>
      <c r="R16" s="62">
        <f>'Glad-base'!R16/'Glad-base'!R$81*R$86</f>
        <v>0.000966672399184857</v>
      </c>
      <c r="S16" s="62">
        <f>'Glad-base'!S16/'Glad-base'!S$81*S$86</f>
        <v>0.00161449343648641</v>
      </c>
      <c r="T16" s="62">
        <f>'Glad-base'!T16/'Glad-base'!T$81*T$86</f>
        <v>0.0182474558908039</v>
      </c>
      <c r="U16" s="62">
        <f>'Glad-base'!U16/'Glad-base'!U$81*U$86</f>
        <v>0.274087683099576</v>
      </c>
      <c r="V16" s="62">
        <f>'Glad-base'!V16/'Glad-base'!V$81*V$86</f>
        <v>0.0102012272031629</v>
      </c>
      <c r="W16" s="62">
        <f>'Glad-base'!W16/'Glad-base'!W$81*W$86</f>
        <v>0.0933466924171595</v>
      </c>
      <c r="X16" s="64">
        <v>0.0110400593320632</v>
      </c>
      <c r="Y16" s="62">
        <f>'Glad-base'!Y16/'Glad-base'!Y$81*Y$86</f>
        <v>0.0507370283872403</v>
      </c>
      <c r="Z16" s="62">
        <f>'Glad-base'!Z16/'Glad-base'!Z$81*Z$86</f>
        <v>0.0124755811110079</v>
      </c>
      <c r="AA16" s="62">
        <f>'Glad-base'!AA16/'Glad-base'!AA$81*AA$86</f>
        <v>0.0147733884944443</v>
      </c>
      <c r="AB16" s="62">
        <f>'Glad-base'!AB16/'Glad-base'!AB$81*AB$86</f>
        <v>0.000918217129650347</v>
      </c>
      <c r="AC16" s="65">
        <f>'Glad-base'!AC16/'Glad-base'!AC$81*AC$86</f>
        <v>0.0302694629668128</v>
      </c>
      <c r="AD16" s="62">
        <f>'Glad-base'!AD16/'Glad-base'!AD$81*AD$86</f>
        <v>0.000266790499920133</v>
      </c>
      <c r="AE16" s="62">
        <f>'Glad-base'!AE16/'Glad-base'!AE$81*AE$86</f>
        <v>0.0107508731219143</v>
      </c>
      <c r="AF16" s="62">
        <f>'Glad-base'!AF16/'Glad-base'!AF$81*AF$86</f>
        <v>0.0100779703785787</v>
      </c>
      <c r="AG16" s="62">
        <f>'Glad-base'!AG16/'Glad-base'!AG$81*AG$86</f>
        <v>0.0207187101517239</v>
      </c>
      <c r="AH16" s="62">
        <f>'Glad-base'!AH16/'Glad-base'!AH$81*AH$86</f>
        <v>0.127012619070397</v>
      </c>
      <c r="AI16" s="62">
        <f>'Glad-base'!AI16/'Glad-base'!AI$81*AI$86</f>
        <v>0.0918417617531752</v>
      </c>
      <c r="AJ16" s="62">
        <f>'Glad-base'!AJ16/'Glad-base'!AJ$81*AJ$86</f>
        <v>0.0409741998559822</v>
      </c>
      <c r="AK16" s="62">
        <f>'Glad-base'!AK16/'Glad-base'!AK$81*AK$86</f>
        <v>0.0809299956130092</v>
      </c>
      <c r="AL16" s="62">
        <f>'Glad-base'!AL16/'Glad-base'!AL$81*AL$86</f>
        <v>1.20164691407725</v>
      </c>
      <c r="AM16" s="62">
        <f>'Glad-base'!AM16/'Glad-base'!AM$81*AM$86</f>
        <v>5.37925240744054</v>
      </c>
      <c r="AN16" s="62">
        <f>'Glad-base'!AN16/'Glad-base'!AN$81*AN$86</f>
        <v>0.0350287669113923</v>
      </c>
      <c r="AO16" s="62">
        <f>'Glad-base'!AO16/'Glad-base'!AO$81*AO$86</f>
        <v>0.07684317920033321</v>
      </c>
      <c r="AP16" s="62">
        <f>'Glad-base'!AP16/'Glad-base'!AP$81*AP$86</f>
        <v>0.00732940835187951</v>
      </c>
      <c r="AQ16" s="62">
        <f>'Glad-base'!AQ16/'Glad-base'!AQ$81*AQ$86</f>
        <v>0.0132064107702241</v>
      </c>
      <c r="AR16" s="62">
        <f>'Glad-base'!AR16/'Glad-base'!AR$81*AR$86</f>
        <v>0.0032804751430299</v>
      </c>
      <c r="AS16" s="62">
        <f>'Glad-base'!AS16/'Glad-base'!AS$81*AS$86</f>
        <v>0.0293780643523531</v>
      </c>
      <c r="AT16" s="62">
        <f>'Glad-base'!AT16/'Glad-base'!AT$81*AT$86</f>
        <v>0.000464873935362242</v>
      </c>
      <c r="AU16" s="62">
        <f>'Glad-base'!AU16/'Glad-base'!AU$81*AU$86</f>
        <v>0.00036817989954358</v>
      </c>
      <c r="AV16" s="62">
        <f>'Glad-base'!AV16/'Glad-base'!AV$81*AV$86</f>
        <v>0.000124013710642524</v>
      </c>
      <c r="AW16" s="62">
        <f>'Glad-base'!AW16/'Glad-base'!AW$81*AW$86</f>
        <v>0.000274009062616355</v>
      </c>
      <c r="AX16" s="62">
        <f>'Glad-base'!AX16/'Glad-base'!AX$81*AX$86</f>
        <v>0.00208581980828285</v>
      </c>
      <c r="AY16" s="62">
        <f>'Glad-base'!AY16/'Glad-base'!AY$81*AY$86</f>
        <v>5.53439549628093e-05</v>
      </c>
      <c r="AZ16" s="62">
        <f>'Glad-base'!AZ16/'Glad-base'!AZ$81*AZ$86</f>
        <v>0.0207336043480968</v>
      </c>
      <c r="BA16" s="62">
        <f>'Glad-base'!BA16/'Glad-base'!BA$81*BA$86</f>
        <v>0.00422164904513448</v>
      </c>
      <c r="BB16" s="62">
        <f>'Glad-base'!BB16/'Glad-base'!BB$81*BB$86</f>
        <v>0.00498730326349352</v>
      </c>
      <c r="BC16" s="62">
        <f>'Glad-base'!BC16/'Glad-base'!BC$81*BC$86</f>
        <v>0.0245212606212336</v>
      </c>
      <c r="BD16" s="62">
        <f>'Glad-base'!BD16/'Glad-base'!BD$81*BD$86</f>
        <v>0.0226177811687327</v>
      </c>
      <c r="BE16" s="62">
        <f>'Glad-base'!BE16/'Glad-base'!BE$81*BE$86</f>
        <v>0.0942105589786742</v>
      </c>
      <c r="BF16" s="62">
        <f>'Glad-base'!BF16/'Glad-base'!BF$81*BF$86</f>
        <v>0.00102974264304397</v>
      </c>
      <c r="BG16" s="62">
        <f>'Glad-base'!BG16/'Glad-base'!BG$81*BG$86</f>
        <v>0.0350822030512984</v>
      </c>
      <c r="BH16" s="62">
        <f>'Glad-base'!BH16/'Glad-base'!BH$81*BH$86</f>
        <v>0.0115147708922294</v>
      </c>
      <c r="BI16" s="62">
        <f>'Glad-base'!BI16/'Glad-base'!BI$81*BI$86</f>
        <v>0.0844171625398932</v>
      </c>
      <c r="BJ16" s="62">
        <f>'Glad-base'!BJ16/'Glad-base'!BJ$81*BJ$86</f>
        <v>0.00187928094640033</v>
      </c>
      <c r="BK16" s="62">
        <f>'Glad-base'!BK16/'Glad-base'!BK$81*BK$86</f>
        <v>0.0292268231895249</v>
      </c>
      <c r="BL16" s="62">
        <f>'Glad-base'!BL16/'Glad-base'!BL$81*BL$86</f>
        <v>0.0570674754627119</v>
      </c>
      <c r="BM16" s="62">
        <f>'Glad-base'!BM16/'Glad-base'!BM$81*BM$86</f>
        <v>0.0381433620015433</v>
      </c>
      <c r="BN16" s="62">
        <f>'Glad-base'!BN16/'Glad-base'!BN$81*BN$86</f>
        <v>0.00224977708606537</v>
      </c>
      <c r="BO16" s="62">
        <f>'Glad-base'!BO16/'Glad-base'!BO$81*BO$86</f>
        <v>0.166935328845949</v>
      </c>
      <c r="BP16" s="62">
        <f>'Glad-base'!BP16/'Glad-base'!BP$81*BP$86</f>
        <v>0.185928858744272</v>
      </c>
      <c r="BQ16" s="62">
        <f>'Glad-base'!BQ16/'Glad-base'!BQ$81*BQ$86</f>
        <v>0.000540253893745165</v>
      </c>
      <c r="BR16" s="62">
        <f>'Glad-base'!BR16/'Glad-base'!BR$81*BR$86</f>
        <v>0.0449852811469447</v>
      </c>
      <c r="BS16" s="62">
        <f>'Glad-base'!BS16/'Glad-base'!BS$81*BS$86</f>
        <v>0.0265500264661332</v>
      </c>
      <c r="BT16" s="62">
        <f>'Glad-base'!BT16/'Glad-base'!BT$81*BT$86</f>
        <v>0.0696053511466946</v>
      </c>
      <c r="BU16" s="62">
        <f>'Glad-base'!BU16/'Glad-base'!BU$81*BU$86</f>
        <v>0.0417682433027115</v>
      </c>
      <c r="BV16" s="4">
        <f>SUM(D16:BU16)</f>
        <v>9.796503703944859</v>
      </c>
      <c r="BW16" s="66">
        <f>'Glad-base'!BW16*'Households'!$B$3/'Households'!$B$7</f>
        <v>29.1450175440989</v>
      </c>
      <c r="BX16" s="66">
        <f>'Glad-base'!BX16*'Households'!$B$3/'Households'!$B$7</f>
        <v>0.000973564665293512</v>
      </c>
      <c r="BY16" s="66">
        <f>'Glad-base'!BY16*'Businesses'!$B$4/'Businesses'!$C$4</f>
        <v>0.137828024792385</v>
      </c>
      <c r="BZ16" s="66">
        <f>'Glad-base'!BZ16*'Households'!$B$3/'Households'!$B$7</f>
        <v>0.0118347368589083</v>
      </c>
      <c r="CA16" s="66">
        <f>'Glad-base'!CA16*'Households'!$B$3/'Households'!$B$7</f>
        <v>0.055988476869207</v>
      </c>
      <c r="CB16" s="66">
        <f>'Glad-base'!CB16*'Glad-id-output'!B14/'Glad-id-output'!E14</f>
        <v>0.06572856718715619</v>
      </c>
      <c r="CC16" s="62">
        <f>'Exports'!D17</f>
        <v>4.3</v>
      </c>
      <c r="CD16" s="4">
        <f>SUM(BW16:CC16)</f>
        <v>33.7173709144719</v>
      </c>
      <c r="CE16" s="4">
        <f>SUM(CD16,BV16)</f>
        <v>43.5138746184168</v>
      </c>
      <c r="CF16" s="67">
        <v>0.000956248004131119</v>
      </c>
      <c r="CG16" s="67">
        <f>'Glad-id-output'!I14</f>
        <v>0.154745912219399</v>
      </c>
      <c r="CH16" s="67"/>
    </row>
    <row r="17" ht="19" customHeight="1">
      <c r="A17" t="s" s="58">
        <v>1</v>
      </c>
      <c r="B17" s="59">
        <v>13</v>
      </c>
      <c r="C17" t="s" s="135">
        <v>14</v>
      </c>
      <c r="D17" s="61">
        <f>'Glad-base'!D17/'Glad-base'!D$81*D$86</f>
        <v>0.0433442393536571</v>
      </c>
      <c r="E17" s="62">
        <f>'Glad-base'!E17/'Glad-base'!E$81*E$86</f>
        <v>0.0106632932554021</v>
      </c>
      <c r="F17" s="62">
        <f>'Glad-base'!F17/'Glad-base'!F$81*F$86</f>
        <v>0.00196075838057033</v>
      </c>
      <c r="G17" s="62">
        <f>'Glad-base'!G17/'Glad-base'!G$81*G$86</f>
        <v>0.0104154980586004</v>
      </c>
      <c r="H17" s="62">
        <f>'Glad-base'!H17/'Glad-base'!H$81*H$86</f>
        <v>0.0062363952271304</v>
      </c>
      <c r="I17" s="62">
        <f>'Glad-base'!I17/'Glad-base'!I$81*I$86</f>
        <v>0.0188391062441964</v>
      </c>
      <c r="J17" s="62">
        <f>'Glad-base'!J17/'Glad-base'!J$81*J$86</f>
        <v>1.10319969665367</v>
      </c>
      <c r="K17" s="136">
        <f>'Glad-base'!K17/'Glad-base'!K$81*K$86</f>
        <v>0.062375383537705</v>
      </c>
      <c r="L17" s="62">
        <f>'Glad-base'!L17/'Glad-base'!L$81*L$86</f>
        <v>0.0126351678655336</v>
      </c>
      <c r="M17" s="62">
        <f>'Glad-base'!M17/'Glad-base'!M$81*M$86</f>
        <v>0.00506109068070699</v>
      </c>
      <c r="N17" s="62">
        <f>'Glad-base'!N17/'Glad-base'!N$81*N$86</f>
        <v>0.0266946374973033</v>
      </c>
      <c r="O17" s="62">
        <f>'Glad-base'!O17/'Glad-base'!O$81*O$86</f>
        <v>0.00603717614928141</v>
      </c>
      <c r="P17" s="62">
        <f>'Glad-base'!P17/'Glad-base'!P$81*P$86</f>
        <v>0.17950235433293</v>
      </c>
      <c r="Q17" s="62">
        <f>'Glad-base'!Q17/'Glad-base'!Q$81*Q$86</f>
        <v>0.00668032011192149</v>
      </c>
      <c r="R17" s="62">
        <f>'Glad-base'!R17/'Glad-base'!R$81*R$86</f>
        <v>0.00140638555332677</v>
      </c>
      <c r="S17" s="62">
        <f>'Glad-base'!S17/'Glad-base'!S$81*S$86</f>
        <v>0.0133919965668351</v>
      </c>
      <c r="T17" s="62">
        <f>'Glad-base'!T17/'Glad-base'!T$81*T$86</f>
        <v>0.0123095845993662</v>
      </c>
      <c r="U17" s="62">
        <f>'Glad-base'!U17/'Glad-base'!U$81*U$86</f>
        <v>0.515334724217313</v>
      </c>
      <c r="V17" s="62">
        <f>'Glad-base'!V17/'Glad-base'!V$81*V$86</f>
        <v>0.0492691791481706</v>
      </c>
      <c r="W17" s="62">
        <f>'Glad-base'!W17/'Glad-base'!W$81*W$86</f>
        <v>0.175850813345492</v>
      </c>
      <c r="X17" s="64">
        <v>0.0161647066865676</v>
      </c>
      <c r="Y17" s="62">
        <f>'Glad-base'!Y17/'Glad-base'!Y$81*Y$86</f>
        <v>0.204679463084105</v>
      </c>
      <c r="Z17" s="62">
        <f>'Glad-base'!Z17/'Glad-base'!Z$81*Z$86</f>
        <v>0.0687042572341726</v>
      </c>
      <c r="AA17" s="62">
        <f>'Glad-base'!AA17/'Glad-base'!AA$81*AA$86</f>
        <v>0.072880776118333</v>
      </c>
      <c r="AB17" s="62">
        <f>'Glad-base'!AB17/'Glad-base'!AB$81*AB$86</f>
        <v>0.0265518259282884</v>
      </c>
      <c r="AC17" s="65">
        <f>'Glad-base'!AC17/'Glad-base'!AC$81*AC$86</f>
        <v>0.0359994166617538</v>
      </c>
      <c r="AD17" s="62">
        <f>'Glad-base'!AD17/'Glad-base'!AD$81*AD$86</f>
        <v>0.000229408732447108</v>
      </c>
      <c r="AE17" s="62">
        <f>'Glad-base'!AE17/'Glad-base'!AE$81*AE$86</f>
        <v>0.0230868583519694</v>
      </c>
      <c r="AF17" s="62">
        <f>'Glad-base'!AF17/'Glad-base'!AF$81*AF$86</f>
        <v>0.0647413142218129</v>
      </c>
      <c r="AG17" s="62">
        <f>'Glad-base'!AG17/'Glad-base'!AG$81*AG$86</f>
        <v>0.494560607229027</v>
      </c>
      <c r="AH17" s="62">
        <f>'Glad-base'!AH17/'Glad-base'!AH$81*AH$86</f>
        <v>0.394302070427553</v>
      </c>
      <c r="AI17" s="62">
        <f>'Glad-base'!AI17/'Glad-base'!AI$81*AI$86</f>
        <v>1.01646865561987</v>
      </c>
      <c r="AJ17" s="62">
        <f>'Glad-base'!AJ17/'Glad-base'!AJ$81*AJ$86</f>
        <v>0.256033077632693</v>
      </c>
      <c r="AK17" s="62">
        <f>'Glad-base'!AK17/'Glad-base'!AK$81*AK$86</f>
        <v>0.166832021038285</v>
      </c>
      <c r="AL17" s="62">
        <f>'Glad-base'!AL17/'Glad-base'!AL$81*AL$86</f>
        <v>0.0391277087090513</v>
      </c>
      <c r="AM17" s="62">
        <f>'Glad-base'!AM17/'Glad-base'!AM$81*AM$86</f>
        <v>0.111944979276633</v>
      </c>
      <c r="AN17" s="62">
        <f>'Glad-base'!AN17/'Glad-base'!AN$81*AN$86</f>
        <v>0.163358584304568</v>
      </c>
      <c r="AO17" s="62">
        <f>'Glad-base'!AO17/'Glad-base'!AO$81*AO$86</f>
        <v>0.0891311598622407</v>
      </c>
      <c r="AP17" s="62">
        <f>'Glad-base'!AP17/'Glad-base'!AP$81*AP$86</f>
        <v>0.0417466534541445</v>
      </c>
      <c r="AQ17" s="62">
        <f>'Glad-base'!AQ17/'Glad-base'!AQ$81*AQ$86</f>
        <v>0.00324180275463771</v>
      </c>
      <c r="AR17" s="62">
        <f>'Glad-base'!AR17/'Glad-base'!AR$81*AR$86</f>
        <v>0.00860433686958781</v>
      </c>
      <c r="AS17" s="62">
        <f>'Glad-base'!AS17/'Glad-base'!AS$81*AS$86</f>
        <v>0.0187387151407995</v>
      </c>
      <c r="AT17" s="62">
        <f>'Glad-base'!AT17/'Glad-base'!AT$81*AT$86</f>
        <v>0.0019255285013342</v>
      </c>
      <c r="AU17" s="62">
        <f>'Glad-base'!AU17/'Glad-base'!AU$81*AU$86</f>
        <v>0.00202996732010818</v>
      </c>
      <c r="AV17" s="62">
        <f>'Glad-base'!AV17/'Glad-base'!AV$81*AV$86</f>
        <v>0.000333890385500528</v>
      </c>
      <c r="AW17" s="62">
        <f>'Glad-base'!AW17/'Glad-base'!AW$81*AW$86</f>
        <v>0.000207436908571317</v>
      </c>
      <c r="AX17" s="62">
        <f>'Glad-base'!AX17/'Glad-base'!AX$81*AX$86</f>
        <v>0.00268111567359062</v>
      </c>
      <c r="AY17" s="62">
        <f>'Glad-base'!AY17/'Glad-base'!AY$81*AY$86</f>
        <v>0.000150597295775294</v>
      </c>
      <c r="AZ17" s="62">
        <f>'Glad-base'!AZ17/'Glad-base'!AZ$81*AZ$86</f>
        <v>0.00302830359737125</v>
      </c>
      <c r="BA17" s="62">
        <f>'Glad-base'!BA17/'Glad-base'!BA$81*BA$86</f>
        <v>0.00081751761525889</v>
      </c>
      <c r="BB17" s="62">
        <f>'Glad-base'!BB17/'Glad-base'!BB$81*BB$86</f>
        <v>0.00354276446756104</v>
      </c>
      <c r="BC17" s="62">
        <f>'Glad-base'!BC17/'Glad-base'!BC$81*BC$86</f>
        <v>0.0202261818124795</v>
      </c>
      <c r="BD17" s="62">
        <f>'Glad-base'!BD17/'Glad-base'!BD$81*BD$86</f>
        <v>0.008580090781136951</v>
      </c>
      <c r="BE17" s="62">
        <f>'Glad-base'!BE17/'Glad-base'!BE$81*BE$86</f>
        <v>0.08548423570225989</v>
      </c>
      <c r="BF17" s="62">
        <f>'Glad-base'!BF17/'Glad-base'!BF$81*BF$86</f>
        <v>0.000774977597857521</v>
      </c>
      <c r="BG17" s="62">
        <f>'Glad-base'!BG17/'Glad-base'!BG$81*BG$86</f>
        <v>0.0351662938236432</v>
      </c>
      <c r="BH17" s="62">
        <f>'Glad-base'!BH17/'Glad-base'!BH$81*BH$86</f>
        <v>0.0135216808046907</v>
      </c>
      <c r="BI17" s="62">
        <f>'Glad-base'!BI17/'Glad-base'!BI$81*BI$86</f>
        <v>0.0197291363933555</v>
      </c>
      <c r="BJ17" s="62">
        <f>'Glad-base'!BJ17/'Glad-base'!BJ$81*BJ$86</f>
        <v>0.000824172887464137</v>
      </c>
      <c r="BK17" s="62">
        <f>'Glad-base'!BK17/'Glad-base'!BK$81*BK$86</f>
        <v>0.0483481056992256</v>
      </c>
      <c r="BL17" s="62">
        <f>'Glad-base'!BL17/'Glad-base'!BL$81*BL$86</f>
        <v>0.495110556046259</v>
      </c>
      <c r="BM17" s="62">
        <f>'Glad-base'!BM17/'Glad-base'!BM$81*BM$86</f>
        <v>0.0442100848767595</v>
      </c>
      <c r="BN17" s="62">
        <f>'Glad-base'!BN17/'Glad-base'!BN$81*BN$86</f>
        <v>0.00277031420976455</v>
      </c>
      <c r="BO17" s="62">
        <f>'Glad-base'!BO17/'Glad-base'!BO$81*BO$86</f>
        <v>0.394243717999726</v>
      </c>
      <c r="BP17" s="62">
        <f>'Glad-base'!BP17/'Glad-base'!BP$81*BP$86</f>
        <v>0.167379169008696</v>
      </c>
      <c r="BQ17" s="62">
        <f>'Glad-base'!BQ17/'Glad-base'!BQ$81*BQ$86</f>
        <v>0.00204298121698296</v>
      </c>
      <c r="BR17" s="62">
        <f>'Glad-base'!BR17/'Glad-base'!BR$81*BR$86</f>
        <v>0.0471435552695902</v>
      </c>
      <c r="BS17" s="62">
        <f>'Glad-base'!BS17/'Glad-base'!BS$81*BS$86</f>
        <v>0.00382426801816055</v>
      </c>
      <c r="BT17" s="62">
        <f>'Glad-base'!BT17/'Glad-base'!BT$81*BT$86</f>
        <v>0.179876698027447</v>
      </c>
      <c r="BU17" s="62">
        <f>'Glad-base'!BU17/'Glad-base'!BU$81*BU$86</f>
        <v>0.0826847923220206</v>
      </c>
      <c r="BV17" s="4">
        <f>SUM(D17:BU17)</f>
        <v>7.24499433438024</v>
      </c>
      <c r="BW17" s="66">
        <f>'Glad-base'!BW17*'Households'!$B$3/'Households'!$B$7</f>
        <v>4.1277729676931</v>
      </c>
      <c r="BX17" s="66">
        <f>'Glad-base'!BX17*'Households'!$B$3/'Households'!$B$7</f>
        <v>4.26923480947477e-05</v>
      </c>
      <c r="BY17" s="66">
        <f>'Glad-base'!BY17*'Businesses'!$B$4/'Businesses'!$C$4</f>
        <v>0.702448129050777</v>
      </c>
      <c r="BZ17" s="66">
        <f>'Glad-base'!BZ17*'Households'!$B$3/'Households'!$B$7</f>
        <v>0.06995126307929971</v>
      </c>
      <c r="CA17" s="66">
        <f>'Glad-base'!CA17*'Households'!$B$3/'Households'!$B$7</f>
        <v>0.678231838733265</v>
      </c>
      <c r="CB17" s="66">
        <f>'Glad-base'!CB17*'Glad-id-output'!B15/'Glad-id-output'!E15</f>
        <v>0.0163820445550065</v>
      </c>
      <c r="CC17" s="62">
        <f>'Exports'!D18</f>
        <v>1</v>
      </c>
      <c r="CD17" s="4">
        <f>SUM(BW17:CC17)</f>
        <v>6.59482893545954</v>
      </c>
      <c r="CE17" s="4">
        <f>SUM(CD17,BV17)</f>
        <v>13.8398232698398</v>
      </c>
      <c r="CF17" s="67">
        <v>0.000808937922750958</v>
      </c>
      <c r="CG17" s="67">
        <f>'Glad-id-output'!I15</f>
        <v>0.130907292087585</v>
      </c>
      <c r="CH17" s="67"/>
    </row>
    <row r="18" ht="19" customHeight="1">
      <c r="A18" t="s" s="58">
        <v>1</v>
      </c>
      <c r="B18" s="59">
        <v>14</v>
      </c>
      <c r="C18" t="s" s="135">
        <v>15</v>
      </c>
      <c r="D18" s="61">
        <f>'Glad-base'!D18/'Glad-base'!D$81*D$86</f>
        <v>0.0414696620742953</v>
      </c>
      <c r="E18" s="62">
        <f>'Glad-base'!E18/'Glad-base'!E$81*E$86</f>
        <v>0.0060820105800984</v>
      </c>
      <c r="F18" s="62">
        <f>'Glad-base'!F18/'Glad-base'!F$81*F$86</f>
        <v>0.000519620134923553</v>
      </c>
      <c r="G18" s="62">
        <f>'Glad-base'!G18/'Glad-base'!G$81*G$86</f>
        <v>0.00560130266598933</v>
      </c>
      <c r="H18" s="62">
        <f>'Glad-base'!H18/'Glad-base'!H$81*H$86</f>
        <v>0.00446916469191526</v>
      </c>
      <c r="I18" s="62">
        <f>'Glad-base'!I18/'Glad-base'!I$81*I$86</f>
        <v>0.00980007096838233</v>
      </c>
      <c r="J18" s="62">
        <f>'Glad-base'!J18/'Glad-base'!J$81*J$86</f>
        <v>0.233331398257982</v>
      </c>
      <c r="K18" s="136">
        <f>'Glad-base'!K18/'Glad-base'!K$81*K$86</f>
        <v>0.0890658727533617</v>
      </c>
      <c r="L18" s="62">
        <f>'Glad-base'!L18/'Glad-base'!L$81*L$86</f>
        <v>0.0156250271903801</v>
      </c>
      <c r="M18" s="62">
        <f>'Glad-base'!M18/'Glad-base'!M$81*M$86</f>
        <v>0.00653205811801088</v>
      </c>
      <c r="N18" s="62">
        <f>'Glad-base'!N18/'Glad-base'!N$81*N$86</f>
        <v>0.00592834524621063</v>
      </c>
      <c r="O18" s="62">
        <f>'Glad-base'!O18/'Glad-base'!O$81*O$86</f>
        <v>0.00230713955956715</v>
      </c>
      <c r="P18" s="62">
        <f>'Glad-base'!P18/'Glad-base'!P$81*P$86</f>
        <v>0.00694675441162386</v>
      </c>
      <c r="Q18" s="62">
        <f>'Glad-base'!Q18/'Glad-base'!Q$81*Q$86</f>
        <v>0.573750967081048</v>
      </c>
      <c r="R18" s="62">
        <f>'Glad-base'!R18/'Glad-base'!R$81*R$86</f>
        <v>0.0545756357282573</v>
      </c>
      <c r="S18" s="62">
        <f>'Glad-base'!S18/'Glad-base'!S$81*S$86</f>
        <v>0.000508332182813324</v>
      </c>
      <c r="T18" s="62">
        <f>'Glad-base'!T18/'Glad-base'!T$81*T$86</f>
        <v>0.0581779110253773</v>
      </c>
      <c r="U18" s="62">
        <f>'Glad-base'!U18/'Glad-base'!U$81*U$86</f>
        <v>0.0473967251788456</v>
      </c>
      <c r="V18" s="62">
        <f>'Glad-base'!V18/'Glad-base'!V$81*V$86</f>
        <v>0.015968291969345</v>
      </c>
      <c r="W18" s="62">
        <f>'Glad-base'!W18/'Glad-base'!W$81*W$86</f>
        <v>0.477792645533893</v>
      </c>
      <c r="X18" s="64">
        <v>0.0211427490675091</v>
      </c>
      <c r="Y18" s="62">
        <f>'Glad-base'!Y18/'Glad-base'!Y$81*Y$86</f>
        <v>0.953789425800969</v>
      </c>
      <c r="Z18" s="62">
        <f>'Glad-base'!Z18/'Glad-base'!Z$81*Z$86</f>
        <v>0.102121212885231</v>
      </c>
      <c r="AA18" s="62">
        <f>'Glad-base'!AA18/'Glad-base'!AA$81*AA$86</f>
        <v>0.0619216171900004</v>
      </c>
      <c r="AB18" s="62">
        <f>'Glad-base'!AB18/'Glad-base'!AB$81*AB$86</f>
        <v>0.268350563067553</v>
      </c>
      <c r="AC18" s="65">
        <f>'Glad-base'!AC18/'Glad-base'!AC$81*AC$86</f>
        <v>0.0294513414193943</v>
      </c>
      <c r="AD18" s="62">
        <f>'Glad-base'!AD18/'Glad-base'!AD$81*AD$86</f>
        <v>0.000168574278968476</v>
      </c>
      <c r="AE18" s="62">
        <f>'Glad-base'!AE18/'Glad-base'!AE$81*AE$86</f>
        <v>0.051542229268487</v>
      </c>
      <c r="AF18" s="62">
        <f>'Glad-base'!AF18/'Glad-base'!AF$81*AF$86</f>
        <v>0.07436465779716379</v>
      </c>
      <c r="AG18" s="62">
        <f>'Glad-base'!AG18/'Glad-base'!AG$81*AG$86</f>
        <v>5.84314097020579</v>
      </c>
      <c r="AH18" s="62">
        <f>'Glad-base'!AH18/'Glad-base'!AH$81*AH$86</f>
        <v>5.6616427508339</v>
      </c>
      <c r="AI18" s="62">
        <f>'Glad-base'!AI18/'Glad-base'!AI$81*AI$86</f>
        <v>10.3391037977027</v>
      </c>
      <c r="AJ18" s="62">
        <f>'Glad-base'!AJ18/'Glad-base'!AJ$81*AJ$86</f>
        <v>0.145555696007429</v>
      </c>
      <c r="AK18" s="62">
        <f>'Glad-base'!AK18/'Glad-base'!AK$81*AK$86</f>
        <v>0.191608711027771</v>
      </c>
      <c r="AL18" s="62">
        <f>'Glad-base'!AL18/'Glad-base'!AL$81*AL$86</f>
        <v>0.0211400641773688</v>
      </c>
      <c r="AM18" s="62">
        <f>'Glad-base'!AM18/'Glad-base'!AM$81*AM$86</f>
        <v>0.0466823681184674</v>
      </c>
      <c r="AN18" s="62">
        <f>'Glad-base'!AN18/'Glad-base'!AN$81*AN$86</f>
        <v>0.0740001512256558</v>
      </c>
      <c r="AO18" s="62">
        <f>'Glad-base'!AO18/'Glad-base'!AO$81*AO$86</f>
        <v>0.103594535709925</v>
      </c>
      <c r="AP18" s="62">
        <f>'Glad-base'!AP18/'Glad-base'!AP$81*AP$86</f>
        <v>0.009227216865125931</v>
      </c>
      <c r="AQ18" s="62">
        <f>'Glad-base'!AQ18/'Glad-base'!AQ$81*AQ$86</f>
        <v>0.000805616088465051</v>
      </c>
      <c r="AR18" s="62">
        <f>'Glad-base'!AR18/'Glad-base'!AR$81*AR$86</f>
        <v>0.00474078204294783</v>
      </c>
      <c r="AS18" s="62">
        <f>'Glad-base'!AS18/'Glad-base'!AS$81*AS$86</f>
        <v>0.0972281168686245</v>
      </c>
      <c r="AT18" s="62">
        <f>'Glad-base'!AT18/'Glad-base'!AT$81*AT$86</f>
        <v>0.00023834603192617</v>
      </c>
      <c r="AU18" s="62">
        <f>'Glad-base'!AU18/'Glad-base'!AU$81*AU$86</f>
        <v>0.00163429494977258</v>
      </c>
      <c r="AV18" s="62">
        <f>'Glad-base'!AV18/'Glad-base'!AV$81*AV$86</f>
        <v>0.000131767540652011</v>
      </c>
      <c r="AW18" s="62">
        <f>'Glad-base'!AW18/'Glad-base'!AW$81*AW$86</f>
        <v>5.93058515168478e-05</v>
      </c>
      <c r="AX18" s="62">
        <f>'Glad-base'!AX18/'Glad-base'!AX$81*AX$86</f>
        <v>0.00121406322850841</v>
      </c>
      <c r="AY18" s="62">
        <f>'Glad-base'!AY18/'Glad-base'!AY$81*AY$86</f>
        <v>0.000895425502406249</v>
      </c>
      <c r="AZ18" s="62">
        <f>'Glad-base'!AZ18/'Glad-base'!AZ$81*AZ$86</f>
        <v>0.000648312882817508</v>
      </c>
      <c r="BA18" s="62">
        <f>'Glad-base'!BA18/'Glad-base'!BA$81*BA$86</f>
        <v>0.000227951327277777</v>
      </c>
      <c r="BB18" s="62">
        <f>'Glad-base'!BB18/'Glad-base'!BB$81*BB$86</f>
        <v>0.00048598152350405</v>
      </c>
      <c r="BC18" s="62">
        <f>'Glad-base'!BC18/'Glad-base'!BC$81*BC$86</f>
        <v>0.0340696338900335</v>
      </c>
      <c r="BD18" s="62">
        <f>'Glad-base'!BD18/'Glad-base'!BD$81*BD$86</f>
        <v>0.0381646554451367</v>
      </c>
      <c r="BE18" s="62">
        <f>'Glad-base'!BE18/'Glad-base'!BE$81*BE$86</f>
        <v>0.026527021515722</v>
      </c>
      <c r="BF18" s="62">
        <f>'Glad-base'!BF18/'Glad-base'!BF$81*BF$86</f>
        <v>0.00026086020757129</v>
      </c>
      <c r="BG18" s="62">
        <f>'Glad-base'!BG18/'Glad-base'!BG$81*BG$86</f>
        <v>0.00673018160606922</v>
      </c>
      <c r="BH18" s="62">
        <f>'Glad-base'!BH18/'Glad-base'!BH$81*BH$86</f>
        <v>0.00336204734364227</v>
      </c>
      <c r="BI18" s="62">
        <f>'Glad-base'!BI18/'Glad-base'!BI$81*BI$86</f>
        <v>0.0386233299673173</v>
      </c>
      <c r="BJ18" s="62">
        <f>'Glad-base'!BJ18/'Glad-base'!BJ$81*BJ$86</f>
        <v>0.0013782528613952</v>
      </c>
      <c r="BK18" s="62">
        <f>'Glad-base'!BK18/'Glad-base'!BK$81*BK$86</f>
        <v>0.0195050557606231</v>
      </c>
      <c r="BL18" s="62">
        <f>'Glad-base'!BL18/'Glad-base'!BL$81*BL$86</f>
        <v>0.529194021851972</v>
      </c>
      <c r="BM18" s="62">
        <f>'Glad-base'!BM18/'Glad-base'!BM$81*BM$86</f>
        <v>0.107053538811963</v>
      </c>
      <c r="BN18" s="62">
        <f>'Glad-base'!BN18/'Glad-base'!BN$81*BN$86</f>
        <v>0.0190572976821212</v>
      </c>
      <c r="BO18" s="62">
        <f>'Glad-base'!BO18/'Glad-base'!BO$81*BO$86</f>
        <v>0.0867094404027418</v>
      </c>
      <c r="BP18" s="62">
        <f>'Glad-base'!BP18/'Glad-base'!BP$81*BP$86</f>
        <v>0.0229350368754929</v>
      </c>
      <c r="BQ18" s="62">
        <f>'Glad-base'!BQ18/'Glad-base'!BQ$81*BQ$86</f>
        <v>0.00334776710056012</v>
      </c>
      <c r="BR18" s="62">
        <f>'Glad-base'!BR18/'Glad-base'!BR$81*BR$86</f>
        <v>0.00192965363758089</v>
      </c>
      <c r="BS18" s="62">
        <f>'Glad-base'!BS18/'Glad-base'!BS$81*BS$86</f>
        <v>0.000237152066244506</v>
      </c>
      <c r="BT18" s="62">
        <f>'Glad-base'!BT18/'Glad-base'!BT$81*BT$86</f>
        <v>0.309772891287087</v>
      </c>
      <c r="BU18" s="62">
        <f>'Glad-base'!BU18/'Glad-base'!BU$81*BU$86</f>
        <v>0.0101142653841221</v>
      </c>
      <c r="BV18" s="4">
        <f>SUM(D18:BU18)</f>
        <v>27.0216796355375</v>
      </c>
      <c r="BW18" s="66">
        <f>'Glad-base'!BW18*'Households'!$B$3/'Households'!$B$7</f>
        <v>0.845177728300721</v>
      </c>
      <c r="BX18" s="66">
        <f>'Glad-base'!BX18*'Households'!$B$3/'Households'!$B$7</f>
        <v>0.000294666766220391</v>
      </c>
      <c r="BY18" s="66">
        <f>'Glad-base'!BY18*'Businesses'!$B$4/'Businesses'!$C$4</f>
        <v>0.332302909620969</v>
      </c>
      <c r="BZ18" s="66">
        <f>'Glad-base'!BZ18*'Households'!$B$3/'Households'!$B$7</f>
        <v>0.0373919288774459</v>
      </c>
      <c r="CA18" s="66">
        <f>'Glad-base'!CA18*'Households'!$B$3/'Households'!$B$7</f>
        <v>0.188465221390319</v>
      </c>
      <c r="CB18" s="66">
        <f>'Glad-base'!CB18*'Glad-id-output'!B16/'Glad-id-output'!E16</f>
        <v>0.00647510191049284</v>
      </c>
      <c r="CC18" s="62">
        <f>'Exports'!D19</f>
        <v>0</v>
      </c>
      <c r="CD18" s="4">
        <f>SUM(BW18:CC18)</f>
        <v>1.41010755686617</v>
      </c>
      <c r="CE18" s="4">
        <f>SUM(CD18,BV18)</f>
        <v>28.4317871924037</v>
      </c>
      <c r="CF18" s="67">
        <v>0.000611314272948031</v>
      </c>
      <c r="CG18" s="67">
        <f>'Glad-id-output'!I16</f>
        <v>0.0989266219761024</v>
      </c>
      <c r="CH18" s="67"/>
    </row>
    <row r="19" ht="19" customHeight="1">
      <c r="A19" t="s" s="58">
        <v>1</v>
      </c>
      <c r="B19" s="59">
        <v>15</v>
      </c>
      <c r="C19" t="s" s="135">
        <v>16</v>
      </c>
      <c r="D19" s="61">
        <f>'Glad-base'!D19/'Glad-base'!D$81*D$86</f>
        <v>0.0880224729931658</v>
      </c>
      <c r="E19" s="62">
        <f>'Glad-base'!E19/'Glad-base'!E$81*E$86</f>
        <v>0.00181120477860844</v>
      </c>
      <c r="F19" s="62">
        <f>'Glad-base'!F19/'Glad-base'!F$81*F$86</f>
        <v>0.000499087200192643</v>
      </c>
      <c r="G19" s="62">
        <f>'Glad-base'!G19/'Glad-base'!G$81*G$86</f>
        <v>0.0021202553553652</v>
      </c>
      <c r="H19" s="62">
        <f>'Glad-base'!H19/'Glad-base'!H$81*H$86</f>
        <v>0.00175610421495145</v>
      </c>
      <c r="I19" s="62">
        <f>'Glad-base'!I19/'Glad-base'!I$81*I$86</f>
        <v>0.0151130019757529</v>
      </c>
      <c r="J19" s="62">
        <f>'Glad-base'!J19/'Glad-base'!J$81*J$86</f>
        <v>0.684282564571942</v>
      </c>
      <c r="K19" s="136">
        <f>'Glad-base'!K19/'Glad-base'!K$81*K$86</f>
        <v>0.088128852540244</v>
      </c>
      <c r="L19" s="62">
        <f>'Glad-base'!L19/'Glad-base'!L$81*L$86</f>
        <v>0.0159442601968137</v>
      </c>
      <c r="M19" s="62">
        <f>'Glad-base'!M19/'Glad-base'!M$81*M$86</f>
        <v>0.0298015718433473</v>
      </c>
      <c r="N19" s="62">
        <f>'Glad-base'!N19/'Glad-base'!N$81*N$86</f>
        <v>0.384073049114614</v>
      </c>
      <c r="O19" s="62">
        <f>'Glad-base'!O19/'Glad-base'!O$81*O$86</f>
        <v>0.392533876958199</v>
      </c>
      <c r="P19" s="62">
        <f>'Glad-base'!P19/'Glad-base'!P$81*P$86</f>
        <v>0.00442335345539452</v>
      </c>
      <c r="Q19" s="62">
        <f>'Glad-base'!Q19/'Glad-base'!Q$81*Q$86</f>
        <v>0.010360309772214</v>
      </c>
      <c r="R19" s="62">
        <f>'Glad-base'!R19/'Glad-base'!R$81*R$86</f>
        <v>0.0794782240511438</v>
      </c>
      <c r="S19" s="62">
        <f>'Glad-base'!S19/'Glad-base'!S$81*S$86</f>
        <v>0.123616330080524</v>
      </c>
      <c r="T19" s="62">
        <f>'Glad-base'!T19/'Glad-base'!T$81*T$86</f>
        <v>0.0734740276599424</v>
      </c>
      <c r="U19" s="62">
        <f>'Glad-base'!U19/'Glad-base'!U$81*U$86</f>
        <v>5.42475485980698</v>
      </c>
      <c r="V19" s="62">
        <f>'Glad-base'!V19/'Glad-base'!V$81*V$86</f>
        <v>0.0644678392131835</v>
      </c>
      <c r="W19" s="62">
        <f>'Glad-base'!W19/'Glad-base'!W$81*W$86</f>
        <v>1.32413366797788</v>
      </c>
      <c r="X19" s="64">
        <v>0.0125758430365514</v>
      </c>
      <c r="Y19" s="62">
        <f>'Glad-base'!Y19/'Glad-base'!Y$81*Y$86</f>
        <v>0.310275659413582</v>
      </c>
      <c r="Z19" s="62">
        <f>'Glad-base'!Z19/'Glad-base'!Z$81*Z$86</f>
        <v>0.0324876325941136</v>
      </c>
      <c r="AA19" s="62">
        <f>'Glad-base'!AA19/'Glad-base'!AA$81*AA$86</f>
        <v>0.144422546719735</v>
      </c>
      <c r="AB19" s="62">
        <f>'Glad-base'!AB19/'Glad-base'!AB$81*AB$86</f>
        <v>0.00292328422396198</v>
      </c>
      <c r="AC19" s="65">
        <f>'Glad-base'!AC19/'Glad-base'!AC$81*AC$86</f>
        <v>0.221981922720094</v>
      </c>
      <c r="AD19" s="62">
        <f>'Glad-base'!AD19/'Glad-base'!AD$81*AD$86</f>
        <v>0.00325059410951742</v>
      </c>
      <c r="AE19" s="62">
        <f>'Glad-base'!AE19/'Glad-base'!AE$81*AE$86</f>
        <v>0.0152089606702671</v>
      </c>
      <c r="AF19" s="62">
        <f>'Glad-base'!AF19/'Glad-base'!AF$81*AF$86</f>
        <v>0.152927445984494</v>
      </c>
      <c r="AG19" s="62">
        <f>'Glad-base'!AG19/'Glad-base'!AG$81*AG$86</f>
        <v>0.354334180483586</v>
      </c>
      <c r="AH19" s="62">
        <f>'Glad-base'!AH19/'Glad-base'!AH$81*AH$86</f>
        <v>1.72469841374288</v>
      </c>
      <c r="AI19" s="62">
        <f>'Glad-base'!AI19/'Glad-base'!AI$81*AI$86</f>
        <v>0.408939284505407</v>
      </c>
      <c r="AJ19" s="62">
        <f>'Glad-base'!AJ19/'Glad-base'!AJ$81*AJ$86</f>
        <v>1.64014540798441</v>
      </c>
      <c r="AK19" s="62">
        <f>'Glad-base'!AK19/'Glad-base'!AK$81*AK$86</f>
        <v>1.85139478738285</v>
      </c>
      <c r="AL19" s="62">
        <f>'Glad-base'!AL19/'Glad-base'!AL$81*AL$86</f>
        <v>0.0936336377919616</v>
      </c>
      <c r="AM19" s="62">
        <f>'Glad-base'!AM19/'Glad-base'!AM$81*AM$86</f>
        <v>0.284204803593303</v>
      </c>
      <c r="AN19" s="62">
        <f>'Glad-base'!AN19/'Glad-base'!AN$81*AN$86</f>
        <v>0.132264688985825</v>
      </c>
      <c r="AO19" s="62">
        <f>'Glad-base'!AO19/'Glad-base'!AO$81*AO$86</f>
        <v>0.165246897997267</v>
      </c>
      <c r="AP19" s="62">
        <f>'Glad-base'!AP19/'Glad-base'!AP$81*AP$86</f>
        <v>0.153595854920137</v>
      </c>
      <c r="AQ19" s="62">
        <f>'Glad-base'!AQ19/'Glad-base'!AQ$81*AQ$86</f>
        <v>0.0157808579653201</v>
      </c>
      <c r="AR19" s="62">
        <f>'Glad-base'!AR19/'Glad-base'!AR$81*AR$86</f>
        <v>0.0483434599217828</v>
      </c>
      <c r="AS19" s="62">
        <f>'Glad-base'!AS19/'Glad-base'!AS$81*AS$86</f>
        <v>0.0223873481134792</v>
      </c>
      <c r="AT19" s="62">
        <f>'Glad-base'!AT19/'Glad-base'!AT$81*AT$86</f>
        <v>0.420678101733524</v>
      </c>
      <c r="AU19" s="62">
        <f>'Glad-base'!AU19/'Glad-base'!AU$81*AU$86</f>
        <v>0.00317990156353504</v>
      </c>
      <c r="AV19" s="62">
        <f>'Glad-base'!AV19/'Glad-base'!AV$81*AV$86</f>
        <v>0.000579634470341065</v>
      </c>
      <c r="AW19" s="62">
        <f>'Glad-base'!AW19/'Glad-base'!AW$81*AW$86</f>
        <v>0.000180415346044609</v>
      </c>
      <c r="AX19" s="62">
        <f>'Glad-base'!AX19/'Glad-base'!AX$81*AX$86</f>
        <v>0.0113446551127923</v>
      </c>
      <c r="AY19" s="62">
        <f>'Glad-base'!AY19/'Glad-base'!AY$81*AY$86</f>
        <v>0.000692571165490773</v>
      </c>
      <c r="AZ19" s="62">
        <f>'Glad-base'!AZ19/'Glad-base'!AZ$81*AZ$86</f>
        <v>0.0114069979637045</v>
      </c>
      <c r="BA19" s="62">
        <f>'Glad-base'!BA19/'Glad-base'!BA$81*BA$86</f>
        <v>0.00635299594185876</v>
      </c>
      <c r="BB19" s="62">
        <f>'Glad-base'!BB19/'Glad-base'!BB$81*BB$86</f>
        <v>0.0528987425915559</v>
      </c>
      <c r="BC19" s="62">
        <f>'Glad-base'!BC19/'Glad-base'!BC$81*BC$86</f>
        <v>0.08694655333967249</v>
      </c>
      <c r="BD19" s="62">
        <f>'Glad-base'!BD19/'Glad-base'!BD$81*BD$86</f>
        <v>0.0242603479363352</v>
      </c>
      <c r="BE19" s="62">
        <f>'Glad-base'!BE19/'Glad-base'!BE$81*BE$86</f>
        <v>0.298785089453707</v>
      </c>
      <c r="BF19" s="62">
        <f>'Glad-base'!BF19/'Glad-base'!BF$81*BF$86</f>
        <v>0.00285489335855945</v>
      </c>
      <c r="BG19" s="62">
        <f>'Glad-base'!BG19/'Glad-base'!BG$81*BG$86</f>
        <v>0.174447475156708</v>
      </c>
      <c r="BH19" s="62">
        <f>'Glad-base'!BH19/'Glad-base'!BH$81*BH$86</f>
        <v>0.0292106164602896</v>
      </c>
      <c r="BI19" s="62">
        <f>'Glad-base'!BI19/'Glad-base'!BI$81*BI$86</f>
        <v>0.376682883761723</v>
      </c>
      <c r="BJ19" s="62">
        <f>'Glad-base'!BJ19/'Glad-base'!BJ$81*BJ$86</f>
        <v>0.00133980934326149</v>
      </c>
      <c r="BK19" s="62">
        <f>'Glad-base'!BK19/'Glad-base'!BK$81*BK$86</f>
        <v>0.143100549525256</v>
      </c>
      <c r="BL19" s="62">
        <f>'Glad-base'!BL19/'Glad-base'!BL$81*BL$86</f>
        <v>0.775970602765745</v>
      </c>
      <c r="BM19" s="62">
        <f>'Glad-base'!BM19/'Glad-base'!BM$81*BM$86</f>
        <v>0.103717480169286</v>
      </c>
      <c r="BN19" s="62">
        <f>'Glad-base'!BN19/'Glad-base'!BN$81*BN$86</f>
        <v>0.013158903647305</v>
      </c>
      <c r="BO19" s="62">
        <f>'Glad-base'!BO19/'Glad-base'!BO$81*BO$86</f>
        <v>1.35264539085276</v>
      </c>
      <c r="BP19" s="62">
        <f>'Glad-base'!BP19/'Glad-base'!BP$81*BP$86</f>
        <v>0.524482118416737</v>
      </c>
      <c r="BQ19" s="62">
        <f>'Glad-base'!BQ19/'Glad-base'!BQ$81*BQ$86</f>
        <v>0.00575946150750984</v>
      </c>
      <c r="BR19" s="62">
        <f>'Glad-base'!BR19/'Glad-base'!BR$81*BR$86</f>
        <v>0.00374970692012799</v>
      </c>
      <c r="BS19" s="62">
        <f>'Glad-base'!BS19/'Glad-base'!BS$81*BS$86</f>
        <v>0.00104441059172567</v>
      </c>
      <c r="BT19" s="62">
        <f>'Glad-base'!BT19/'Glad-base'!BT$81*BT$86</f>
        <v>0.139139793843984</v>
      </c>
      <c r="BU19" s="62">
        <f>'Glad-base'!BU19/'Glad-base'!BU$81*BU$86</f>
        <v>0.195370436623146</v>
      </c>
      <c r="BV19" s="4">
        <f>SUM(D19:BU19)</f>
        <v>21.3597989661837</v>
      </c>
      <c r="BW19" s="66">
        <f>'Glad-base'!BW19*'Households'!$B$3/'Households'!$B$7</f>
        <v>5.85144607013388</v>
      </c>
      <c r="BX19" s="66">
        <f>'Glad-base'!BX19*'Households'!$B$3/'Households'!$B$7</f>
        <v>1.16433676622039e-05</v>
      </c>
      <c r="BY19" s="66">
        <f>'Glad-base'!BY19*'Businesses'!$B$4/'Businesses'!$C$4</f>
        <v>0.130469694344551</v>
      </c>
      <c r="BZ19" s="66">
        <f>'Glad-base'!BZ19*'Households'!$B$3/'Households'!$B$7</f>
        <v>0.00548372762100927</v>
      </c>
      <c r="CA19" s="66">
        <f>'Glad-base'!CA19*'Households'!$B$3/'Households'!$B$7</f>
        <v>0.0503647302883625</v>
      </c>
      <c r="CB19" s="66">
        <f>'Glad-base'!CB19*'Glad-id-output'!B17/'Glad-id-output'!E17</f>
        <v>0.0152497772695869</v>
      </c>
      <c r="CC19" s="62">
        <f>'Exports'!D20</f>
        <v>0.2</v>
      </c>
      <c r="CD19" s="4">
        <f>SUM(BW19:CC19)</f>
        <v>6.25302564302505</v>
      </c>
      <c r="CE19" s="4">
        <f>SUM(CD19,BV19)</f>
        <v>27.6128246092088</v>
      </c>
      <c r="CF19" s="67">
        <v>0.000178599981373646</v>
      </c>
      <c r="CG19" s="67">
        <f>'Glad-id-output'!I17</f>
        <v>0.0289021435031856</v>
      </c>
      <c r="CH19" s="67"/>
    </row>
    <row r="20" ht="19" customHeight="1">
      <c r="A20" t="s" s="58">
        <v>1</v>
      </c>
      <c r="B20" s="59">
        <v>16</v>
      </c>
      <c r="C20" t="s" s="135">
        <v>17</v>
      </c>
      <c r="D20" s="61">
        <f>'Glad-base'!D20/'Glad-base'!D$81*D$86</f>
        <v>0.553067433705977</v>
      </c>
      <c r="E20" s="62">
        <f>'Glad-base'!E20/'Glad-base'!E$81*E$86</f>
        <v>0.0223172068308928</v>
      </c>
      <c r="F20" s="62">
        <f>'Glad-base'!F20/'Glad-base'!F$81*F$86</f>
        <v>0.000916316433924727</v>
      </c>
      <c r="G20" s="62">
        <f>'Glad-base'!G20/'Glad-base'!G$81*G$86</f>
        <v>0.0282677925192591</v>
      </c>
      <c r="H20" s="62">
        <f>'Glad-base'!H20/'Glad-base'!H$81*H$86</f>
        <v>0.0422536847107084</v>
      </c>
      <c r="I20" s="62">
        <f>'Glad-base'!I20/'Glad-base'!I$81*I$86</f>
        <v>0.0503057201915906</v>
      </c>
      <c r="J20" s="62">
        <f>'Glad-base'!J20/'Glad-base'!J$81*J$86</f>
        <v>1.25937351147325</v>
      </c>
      <c r="K20" s="136">
        <f>'Glad-base'!K20/'Glad-base'!K$81*K$86</f>
        <v>0.159590612561459</v>
      </c>
      <c r="L20" s="62">
        <f>'Glad-base'!L20/'Glad-base'!L$81*L$86</f>
        <v>0.0269758101195234</v>
      </c>
      <c r="M20" s="62">
        <f>'Glad-base'!M20/'Glad-base'!M$81*M$86</f>
        <v>0.0283265251840875</v>
      </c>
      <c r="N20" s="62">
        <f>'Glad-base'!N20/'Glad-base'!N$81*N$86</f>
        <v>0.100727554199423</v>
      </c>
      <c r="O20" s="62">
        <f>'Glad-base'!O20/'Glad-base'!O$81*O$86</f>
        <v>0.0384464291300937</v>
      </c>
      <c r="P20" s="62">
        <f>'Glad-base'!P20/'Glad-base'!P$81*P$86</f>
        <v>0.00428065680582125</v>
      </c>
      <c r="Q20" s="62">
        <f>'Glad-base'!Q20/'Glad-base'!Q$81*Q$86</f>
        <v>0.0101448214909999</v>
      </c>
      <c r="R20" s="62">
        <f>'Glad-base'!R20/'Glad-base'!R$81*R$86</f>
        <v>0.0205430520775464</v>
      </c>
      <c r="S20" s="62">
        <f>'Glad-base'!S20/'Glad-base'!S$81*S$86</f>
        <v>0.0940403974360451</v>
      </c>
      <c r="T20" s="62">
        <f>'Glad-base'!T20/'Glad-base'!T$81*T$86</f>
        <v>0.0852472257661928</v>
      </c>
      <c r="U20" s="62">
        <f>'Glad-base'!U20/'Glad-base'!U$81*U$86</f>
        <v>0.658546473439382</v>
      </c>
      <c r="V20" s="62">
        <f>'Glad-base'!V20/'Glad-base'!V$81*V$86</f>
        <v>0.0218819238043099</v>
      </c>
      <c r="W20" s="62">
        <f>'Glad-base'!W20/'Glad-base'!W$81*W$86</f>
        <v>0.556490273891557</v>
      </c>
      <c r="X20" s="64">
        <v>0.0156872781480727</v>
      </c>
      <c r="Y20" s="62">
        <f>'Glad-base'!Y20/'Glad-base'!Y$81*Y$86</f>
        <v>0.567428592624587</v>
      </c>
      <c r="Z20" s="62">
        <f>'Glad-base'!Z20/'Glad-base'!Z$81*Z$86</f>
        <v>0.063540249990487</v>
      </c>
      <c r="AA20" s="62">
        <f>'Glad-base'!AA20/'Glad-base'!AA$81*AA$86</f>
        <v>0.112843059491199</v>
      </c>
      <c r="AB20" s="62">
        <f>'Glad-base'!AB20/'Glad-base'!AB$81*AB$86</f>
        <v>0.00688643942211414</v>
      </c>
      <c r="AC20" s="65">
        <f>'Glad-base'!AC20/'Glad-base'!AC$81*AC$86</f>
        <v>0.322995628066017</v>
      </c>
      <c r="AD20" s="62">
        <f>'Glad-base'!AD20/'Glad-base'!AD$81*AD$86</f>
        <v>0.00656221703178976</v>
      </c>
      <c r="AE20" s="62">
        <f>'Glad-base'!AE20/'Glad-base'!AE$81*AE$86</f>
        <v>0.0160192292732907</v>
      </c>
      <c r="AF20" s="62">
        <f>'Glad-base'!AF20/'Glad-base'!AF$81*AF$86</f>
        <v>0.180044501289092</v>
      </c>
      <c r="AG20" s="62">
        <f>'Glad-base'!AG20/'Glad-base'!AG$81*AG$86</f>
        <v>0.227737777515566</v>
      </c>
      <c r="AH20" s="62">
        <f>'Glad-base'!AH20/'Glad-base'!AH$81*AH$86</f>
        <v>1.07407178633767</v>
      </c>
      <c r="AI20" s="62">
        <f>'Glad-base'!AI20/'Glad-base'!AI$81*AI$86</f>
        <v>0.857972901617399</v>
      </c>
      <c r="AJ20" s="62">
        <f>'Glad-base'!AJ20/'Glad-base'!AJ$81*AJ$86</f>
        <v>0.587378062654868</v>
      </c>
      <c r="AK20" s="62">
        <f>'Glad-base'!AK20/'Glad-base'!AK$81*AK$86</f>
        <v>3.07947638452566</v>
      </c>
      <c r="AL20" s="62">
        <f>'Glad-base'!AL20/'Glad-base'!AL$81*AL$86</f>
        <v>0.102833577784095</v>
      </c>
      <c r="AM20" s="62">
        <f>'Glad-base'!AM20/'Glad-base'!AM$81*AM$86</f>
        <v>0.267475988426369</v>
      </c>
      <c r="AN20" s="62">
        <f>'Glad-base'!AN20/'Glad-base'!AN$81*AN$86</f>
        <v>0.384227043144842</v>
      </c>
      <c r="AO20" s="62">
        <f>'Glad-base'!AO20/'Glad-base'!AO$81*AO$86</f>
        <v>0.101107380067588</v>
      </c>
      <c r="AP20" s="62">
        <f>'Glad-base'!AP20/'Glad-base'!AP$81*AP$86</f>
        <v>1.5446364454779</v>
      </c>
      <c r="AQ20" s="62">
        <f>'Glad-base'!AQ20/'Glad-base'!AQ$81*AQ$86</f>
        <v>0.185542015160764</v>
      </c>
      <c r="AR20" s="62">
        <f>'Glad-base'!AR20/'Glad-base'!AR$81*AR$86</f>
        <v>0.07977072471491641</v>
      </c>
      <c r="AS20" s="62">
        <f>'Glad-base'!AS20/'Glad-base'!AS$81*AS$86</f>
        <v>0.746932561144305</v>
      </c>
      <c r="AT20" s="62">
        <f>'Glad-base'!AT20/'Glad-base'!AT$81*AT$86</f>
        <v>0.290108029760461</v>
      </c>
      <c r="AU20" s="62">
        <f>'Glad-base'!AU20/'Glad-base'!AU$81*AU$86</f>
        <v>0.055857485017508</v>
      </c>
      <c r="AV20" s="62">
        <f>'Glad-base'!AV20/'Glad-base'!AV$81*AV$86</f>
        <v>0.0123121782343887</v>
      </c>
      <c r="AW20" s="62">
        <f>'Glad-base'!AW20/'Glad-base'!AW$81*AW$86</f>
        <v>0.000560667368788218</v>
      </c>
      <c r="AX20" s="62">
        <f>'Glad-base'!AX20/'Glad-base'!AX$81*AX$86</f>
        <v>0.0387148945458288</v>
      </c>
      <c r="AY20" s="62">
        <f>'Glad-base'!AY20/'Glad-base'!AY$81*AY$86</f>
        <v>0.00197805027877037</v>
      </c>
      <c r="AZ20" s="62">
        <f>'Glad-base'!AZ20/'Glad-base'!AZ$81*AZ$86</f>
        <v>0.0331156566156241</v>
      </c>
      <c r="BA20" s="62">
        <f>'Glad-base'!BA20/'Glad-base'!BA$81*BA$86</f>
        <v>0.0436012441042919</v>
      </c>
      <c r="BB20" s="62">
        <f>'Glad-base'!BB20/'Glad-base'!BB$81*BB$86</f>
        <v>0.127756232724575</v>
      </c>
      <c r="BC20" s="62">
        <f>'Glad-base'!BC20/'Glad-base'!BC$81*BC$86</f>
        <v>0.247284901118455</v>
      </c>
      <c r="BD20" s="62">
        <f>'Glad-base'!BD20/'Glad-base'!BD$81*BD$86</f>
        <v>0.274422055905008</v>
      </c>
      <c r="BE20" s="62">
        <f>'Glad-base'!BE20/'Glad-base'!BE$81*BE$86</f>
        <v>2.55382090583508</v>
      </c>
      <c r="BF20" s="62">
        <f>'Glad-base'!BF20/'Glad-base'!BF$81*BF$86</f>
        <v>0.0121695544950676</v>
      </c>
      <c r="BG20" s="62">
        <f>'Glad-base'!BG20/'Glad-base'!BG$81*BG$86</f>
        <v>0.794337202588916</v>
      </c>
      <c r="BH20" s="62">
        <f>'Glad-base'!BH20/'Glad-base'!BH$81*BH$86</f>
        <v>0.160660431960207</v>
      </c>
      <c r="BI20" s="62">
        <f>'Glad-base'!BI20/'Glad-base'!BI$81*BI$86</f>
        <v>0.624322511568135</v>
      </c>
      <c r="BJ20" s="62">
        <f>'Glad-base'!BJ20/'Glad-base'!BJ$81*BJ$86</f>
        <v>0.00466300192279284</v>
      </c>
      <c r="BK20" s="62">
        <f>'Glad-base'!BK20/'Glad-base'!BK$81*BK$86</f>
        <v>0.184172343682661</v>
      </c>
      <c r="BL20" s="62">
        <f>'Glad-base'!BL20/'Glad-base'!BL$81*BL$86</f>
        <v>1.15800580486644</v>
      </c>
      <c r="BM20" s="62">
        <f>'Glad-base'!BM20/'Glad-base'!BM$81*BM$86</f>
        <v>0.132911068185166</v>
      </c>
      <c r="BN20" s="62">
        <f>'Glad-base'!BN20/'Glad-base'!BN$81*BN$86</f>
        <v>0.0161322676135603</v>
      </c>
      <c r="BO20" s="62">
        <f>'Glad-base'!BO20/'Glad-base'!BO$81*BO$86</f>
        <v>0.642159696921463</v>
      </c>
      <c r="BP20" s="62">
        <f>'Glad-base'!BP20/'Glad-base'!BP$81*BP$86</f>
        <v>0.191768554146062</v>
      </c>
      <c r="BQ20" s="62">
        <f>'Glad-base'!BQ20/'Glad-base'!BQ$81*BQ$86</f>
        <v>0.0345145406835387</v>
      </c>
      <c r="BR20" s="62">
        <f>'Glad-base'!BR20/'Glad-base'!BR$81*BR$86</f>
        <v>0.14635071612516</v>
      </c>
      <c r="BS20" s="62">
        <f>'Glad-base'!BS20/'Glad-base'!BS$81*BS$86</f>
        <v>0.0469091276304348</v>
      </c>
      <c r="BT20" s="62">
        <f>'Glad-base'!BT20/'Glad-base'!BT$81*BT$86</f>
        <v>0.466326929499544</v>
      </c>
      <c r="BU20" s="62">
        <f>'Glad-base'!BU20/'Glad-base'!BU$81*BU$86</f>
        <v>0.407570146486588</v>
      </c>
      <c r="BV20" s="4">
        <f>SUM(D20:BU20)</f>
        <v>22.9954194655652</v>
      </c>
      <c r="BW20" s="66">
        <f>'Glad-base'!BW20*'Households'!$B$3/'Households'!$B$7</f>
        <v>0.7656869645314111</v>
      </c>
      <c r="BX20" s="66">
        <f>'Glad-base'!BX20*'Households'!$B$3/'Households'!$B$7</f>
        <v>1.4927394438723e-05</v>
      </c>
      <c r="BY20" s="66">
        <f>'Glad-base'!BY20*'Businesses'!$B$4/'Businesses'!$C$4</f>
        <v>0.093374821325981</v>
      </c>
      <c r="BZ20" s="66">
        <f>'Glad-base'!BZ20*'Households'!$B$3/'Households'!$B$7</f>
        <v>0.00434924564366632</v>
      </c>
      <c r="CA20" s="66">
        <f>'Glad-base'!CA20*'Households'!$B$3/'Households'!$B$7</f>
        <v>0.0389204940679712</v>
      </c>
      <c r="CB20" s="66">
        <f>'Glad-base'!CB20*'Glad-id-output'!B18/'Glad-id-output'!E18</f>
        <v>0.017970662429936</v>
      </c>
      <c r="CC20" s="62">
        <f>'Exports'!D21</f>
        <v>0.1</v>
      </c>
      <c r="CD20" s="4">
        <f>SUM(BW20:CC20)</f>
        <v>1.0203171153934</v>
      </c>
      <c r="CE20" s="4">
        <f>SUM(CD20,BV20)</f>
        <v>24.0157365809586</v>
      </c>
      <c r="CF20" s="67">
        <v>0.000422553767924625</v>
      </c>
      <c r="CG20" s="67">
        <f>'Glad-id-output'!I18</f>
        <v>0.06838024026900311</v>
      </c>
      <c r="CH20" s="67"/>
    </row>
    <row r="21" ht="19" customHeight="1">
      <c r="A21" t="s" s="58">
        <v>1</v>
      </c>
      <c r="B21" s="59">
        <v>17</v>
      </c>
      <c r="C21" t="s" s="135">
        <v>18</v>
      </c>
      <c r="D21" s="61">
        <f>'Glad-base'!D21/'Glad-base'!D$81*D$86</f>
        <v>1.63164071794128</v>
      </c>
      <c r="E21" s="62">
        <f>'Glad-base'!E21/'Glad-base'!E$81*E$86</f>
        <v>0.426545720508492</v>
      </c>
      <c r="F21" s="62">
        <f>'Glad-base'!F21/'Glad-base'!F$81*F$86</f>
        <v>0.533649604794026</v>
      </c>
      <c r="G21" s="62">
        <f>'Glad-base'!G21/'Glad-base'!G$81*G$86</f>
        <v>0.222257632844488</v>
      </c>
      <c r="H21" s="62">
        <f>'Glad-base'!H21/'Glad-base'!H$81*H$86</f>
        <v>0.0471308144789587</v>
      </c>
      <c r="I21" s="62">
        <f>'Glad-base'!I21/'Glad-base'!I$81*I$86</f>
        <v>1.33750559027703</v>
      </c>
      <c r="J21" s="62">
        <f>'Glad-base'!J21/'Glad-base'!J$81*J$86</f>
        <v>4.74895079967986</v>
      </c>
      <c r="K21" s="136">
        <f>'Glad-base'!K21/'Glad-base'!K$81*K$86</f>
        <v>3.87049030518802</v>
      </c>
      <c r="L21" s="62">
        <f>'Glad-base'!L21/'Glad-base'!L$81*L$86</f>
        <v>0.76074219154537</v>
      </c>
      <c r="M21" s="62">
        <f>'Glad-base'!M21/'Glad-base'!M$81*M$86</f>
        <v>0.200368119097109</v>
      </c>
      <c r="N21" s="62">
        <f>'Glad-base'!N21/'Glad-base'!N$81*N$86</f>
        <v>0.0471983091320277</v>
      </c>
      <c r="O21" s="62">
        <f>'Glad-base'!O21/'Glad-base'!O$81*O$86</f>
        <v>0.0219986765846372</v>
      </c>
      <c r="P21" s="62">
        <f>'Glad-base'!P21/'Glad-base'!P$81*P$86</f>
        <v>0.00589351723620211</v>
      </c>
      <c r="Q21" s="62">
        <f>'Glad-base'!Q21/'Glad-base'!Q$81*Q$86</f>
        <v>0.00871294006947369</v>
      </c>
      <c r="R21" s="62">
        <f>'Glad-base'!R21/'Glad-base'!R$81*R$86</f>
        <v>0.00175624505683961</v>
      </c>
      <c r="S21" s="62">
        <f>'Glad-base'!S21/'Glad-base'!S$81*S$86</f>
        <v>0.00185395465676929</v>
      </c>
      <c r="T21" s="62">
        <f>'Glad-base'!T21/'Glad-base'!T$81*T$86</f>
        <v>0.6946411388346621</v>
      </c>
      <c r="U21" s="62">
        <f>'Glad-base'!U21/'Glad-base'!U$81*U$86</f>
        <v>2.80616093569816</v>
      </c>
      <c r="V21" s="62">
        <f>'Glad-base'!V21/'Glad-base'!V$81*V$86</f>
        <v>0.0332537415857892</v>
      </c>
      <c r="W21" s="62">
        <f>'Glad-base'!W21/'Glad-base'!W$81*W$86</f>
        <v>0.68762432392689</v>
      </c>
      <c r="X21" s="64">
        <v>157.4</v>
      </c>
      <c r="Y21" s="62">
        <f>'Glad-base'!Y21/'Glad-base'!Y$81*Y$86</f>
        <v>0.468122966272799</v>
      </c>
      <c r="Z21" s="62">
        <f>'Glad-base'!Z21/'Glad-base'!Z$81*Z$86</f>
        <v>0.0942446352989023</v>
      </c>
      <c r="AA21" s="62">
        <f>'Glad-base'!AA21/'Glad-base'!AA$81*AA$86</f>
        <v>0.0493200365402731</v>
      </c>
      <c r="AB21" s="62">
        <f>'Glad-base'!AB21/'Glad-base'!AB$81*AB$86</f>
        <v>0.00243808672277861</v>
      </c>
      <c r="AC21" s="65">
        <f>'Glad-base'!AC21/'Glad-base'!AC$81*AC$86</f>
        <v>1.22408566384203</v>
      </c>
      <c r="AD21" s="62">
        <f>'Glad-base'!AD21/'Glad-base'!AD$81*AD$86</f>
        <v>0.0012402713284291</v>
      </c>
      <c r="AE21" s="62">
        <f>'Glad-base'!AE21/'Glad-base'!AE$81*AE$86</f>
        <v>0.186840983656196</v>
      </c>
      <c r="AF21" s="62">
        <f>'Glad-base'!AF21/'Glad-base'!AF$81*AF$86</f>
        <v>0.485190830762959</v>
      </c>
      <c r="AG21" s="62">
        <f>'Glad-base'!AG21/'Glad-base'!AG$81*AG$86</f>
        <v>0.323877632543746</v>
      </c>
      <c r="AH21" s="62">
        <f>'Glad-base'!AH21/'Glad-base'!AH$81*AH$86</f>
        <v>4.63874000023547</v>
      </c>
      <c r="AI21" s="62">
        <f>'Glad-base'!AI21/'Glad-base'!AI$81*AI$86</f>
        <v>3.72817947223613</v>
      </c>
      <c r="AJ21" s="62">
        <f>'Glad-base'!AJ21/'Glad-base'!AJ$81*AJ$86</f>
        <v>0.679873056561761</v>
      </c>
      <c r="AK21" s="62">
        <f>'Glad-base'!AK21/'Glad-base'!AK$81*AK$86</f>
        <v>0.544354693233849</v>
      </c>
      <c r="AL21" s="62">
        <f>'Glad-base'!AL21/'Glad-base'!AL$81*AL$86</f>
        <v>0.101376312330692</v>
      </c>
      <c r="AM21" s="62">
        <f>'Glad-base'!AM21/'Glad-base'!AM$81*AM$86</f>
        <v>0.178037235540861</v>
      </c>
      <c r="AN21" s="62">
        <f>'Glad-base'!AN21/'Glad-base'!AN$81*AN$86</f>
        <v>9.77280023323771</v>
      </c>
      <c r="AO21" s="62">
        <f>'Glad-base'!AO21/'Glad-base'!AO$81*AO$86</f>
        <v>4.447004267121</v>
      </c>
      <c r="AP21" s="62">
        <f>'Glad-base'!AP21/'Glad-base'!AP$81*AP$86</f>
        <v>7.67605531246948</v>
      </c>
      <c r="AQ21" s="62">
        <f>'Glad-base'!AQ21/'Glad-base'!AQ$81*AQ$86</f>
        <v>0.836570903930168</v>
      </c>
      <c r="AR21" s="62">
        <f>'Glad-base'!AR21/'Glad-base'!AR$81*AR$86</f>
        <v>0.278877729291125</v>
      </c>
      <c r="AS21" s="62">
        <f>'Glad-base'!AS21/'Glad-base'!AS$81*AS$86</f>
        <v>0.870261195879402</v>
      </c>
      <c r="AT21" s="62">
        <f>'Glad-base'!AT21/'Glad-base'!AT$81*AT$86</f>
        <v>0.009154421501536031</v>
      </c>
      <c r="AU21" s="62">
        <f>'Glad-base'!AU21/'Glad-base'!AU$81*AU$86</f>
        <v>0.0119018650880241</v>
      </c>
      <c r="AV21" s="62">
        <f>'Glad-base'!AV21/'Glad-base'!AV$81*AV$86</f>
        <v>0.00113253487647764</v>
      </c>
      <c r="AW21" s="62">
        <f>'Glad-base'!AW21/'Glad-base'!AW$81*AW$86</f>
        <v>0.000183380638620451</v>
      </c>
      <c r="AX21" s="62">
        <f>'Glad-base'!AX21/'Glad-base'!AX$81*AX$86</f>
        <v>0.102941127804968</v>
      </c>
      <c r="AY21" s="62">
        <f>'Glad-base'!AY21/'Glad-base'!AY$81*AY$86</f>
        <v>0.000536902511292592</v>
      </c>
      <c r="AZ21" s="62">
        <f>'Glad-base'!AZ21/'Glad-base'!AZ$81*AZ$86</f>
        <v>0.0501622183991593</v>
      </c>
      <c r="BA21" s="62">
        <f>'Glad-base'!BA21/'Glad-base'!BA$81*BA$86</f>
        <v>0.0111091008529882</v>
      </c>
      <c r="BB21" s="62">
        <f>'Glad-base'!BB21/'Glad-base'!BB$81*BB$86</f>
        <v>0.0717002970495605</v>
      </c>
      <c r="BC21" s="62">
        <f>'Glad-base'!BC21/'Glad-base'!BC$81*BC$86</f>
        <v>0.238060539872768</v>
      </c>
      <c r="BD21" s="62">
        <f>'Glad-base'!BD21/'Glad-base'!BD$81*BD$86</f>
        <v>0.0338229519350957</v>
      </c>
      <c r="BE21" s="62">
        <f>'Glad-base'!BE21/'Glad-base'!BE$81*BE$86</f>
        <v>0.8386871565681689</v>
      </c>
      <c r="BF21" s="62">
        <f>'Glad-base'!BF21/'Glad-base'!BF$81*BF$86</f>
        <v>0.000546993039665076</v>
      </c>
      <c r="BG21" s="62">
        <f>'Glad-base'!BG21/'Glad-base'!BG$81*BG$86</f>
        <v>0.137104748634946</v>
      </c>
      <c r="BH21" s="62">
        <f>'Glad-base'!BH21/'Glad-base'!BH$81*BH$86</f>
        <v>0.0193991393702212</v>
      </c>
      <c r="BI21" s="62">
        <f>'Glad-base'!BI21/'Glad-base'!BI$81*BI$86</f>
        <v>0.0742925098103414</v>
      </c>
      <c r="BJ21" s="62">
        <f>'Glad-base'!BJ21/'Glad-base'!BJ$81*BJ$86</f>
        <v>0.0109912003222408</v>
      </c>
      <c r="BK21" s="62">
        <f>'Glad-base'!BK21/'Glad-base'!BK$81*BK$86</f>
        <v>0.337677982093137</v>
      </c>
      <c r="BL21" s="62">
        <f>'Glad-base'!BL21/'Glad-base'!BL$81*BL$86</f>
        <v>0.209790246066603</v>
      </c>
      <c r="BM21" s="62">
        <f>'Glad-base'!BM21/'Glad-base'!BM$81*BM$86</f>
        <v>0.024220887915081</v>
      </c>
      <c r="BN21" s="62">
        <f>'Glad-base'!BN21/'Glad-base'!BN$81*BN$86</f>
        <v>0.00339687789825909</v>
      </c>
      <c r="BO21" s="62">
        <f>'Glad-base'!BO21/'Glad-base'!BO$81*BO$86</f>
        <v>0.574828505650507</v>
      </c>
      <c r="BP21" s="62">
        <f>'Glad-base'!BP21/'Glad-base'!BP$81*BP$86</f>
        <v>0.158353171462552</v>
      </c>
      <c r="BQ21" s="62">
        <f>'Glad-base'!BQ21/'Glad-base'!BQ$81*BQ$86</f>
        <v>0.00171624007071246</v>
      </c>
      <c r="BR21" s="62">
        <f>'Glad-base'!BR21/'Glad-base'!BR$81*BR$86</f>
        <v>0.0232539875228998</v>
      </c>
      <c r="BS21" s="62">
        <f>'Glad-base'!BS21/'Glad-base'!BS$81*BS$86</f>
        <v>0.00107013038331917</v>
      </c>
      <c r="BT21" s="62">
        <f>'Glad-base'!BT21/'Glad-base'!BT$81*BT$86</f>
        <v>0.23149058514735</v>
      </c>
      <c r="BU21" s="62">
        <f>'Glad-base'!BU21/'Glad-base'!BU$81*BU$86</f>
        <v>0.0775259470691629</v>
      </c>
      <c r="BV21" s="4">
        <f>SUM(D21:BU21)</f>
        <v>215.330918447728</v>
      </c>
      <c r="BW21" s="66">
        <f>'Glad-base'!BW21*'Households'!$B$3/'Households'!$B$7</f>
        <v>14.8742985923481</v>
      </c>
      <c r="BX21" s="66">
        <f>'Glad-base'!BX21*'Households'!$B$3/'Households'!$B$7</f>
        <v>0.00479647038105046</v>
      </c>
      <c r="BY21" s="66">
        <f>'Glad-base'!BY21*'Businesses'!$B$4/'Businesses'!$C$4</f>
        <v>0.327605499524271</v>
      </c>
      <c r="BZ21" s="66">
        <f>'Glad-base'!BZ21*'Households'!$B$3/'Households'!$B$7</f>
        <v>0.0151083144593203</v>
      </c>
      <c r="CA21" s="66">
        <f>'Glad-base'!CA21*'Households'!$B$3/'Households'!$B$7</f>
        <v>0.121255225025747</v>
      </c>
      <c r="CB21" s="66">
        <f>'Glad-base'!CB21*'Glad-id-output'!B19/'Glad-id-output'!E19</f>
        <v>-0.810893809636741</v>
      </c>
      <c r="CC21" s="62">
        <f>'Exports'!D22</f>
        <v>58.2</v>
      </c>
      <c r="CD21" s="4">
        <f>SUM(BW21:CC21)</f>
        <v>72.7321702921017</v>
      </c>
      <c r="CE21" s="4">
        <f>SUM(CD21,BV21)</f>
        <v>288.063088739830</v>
      </c>
      <c r="CF21" s="67">
        <v>0.00606772051035943</v>
      </c>
      <c r="CG21" s="67">
        <f>'Glad-id-output'!I19</f>
        <v>0.981915717901127</v>
      </c>
      <c r="CH21" s="67"/>
    </row>
    <row r="22" ht="19" customHeight="1">
      <c r="A22" t="s" s="58">
        <v>1</v>
      </c>
      <c r="B22" s="59">
        <v>18</v>
      </c>
      <c r="C22" t="s" s="135">
        <v>19</v>
      </c>
      <c r="D22" s="61">
        <f>'Glad-base'!D22/'Glad-base'!D$81*D$86</f>
        <v>2.02492687592296</v>
      </c>
      <c r="E22" s="62">
        <f>'Glad-base'!E22/'Glad-base'!E$81*E$86</f>
        <v>0.019647751421898</v>
      </c>
      <c r="F22" s="62">
        <f>'Glad-base'!F22/'Glad-base'!F$81*F$86</f>
        <v>0.00282286786680546</v>
      </c>
      <c r="G22" s="62">
        <f>'Glad-base'!G22/'Glad-base'!G$81*G$86</f>
        <v>0.009286557943687041</v>
      </c>
      <c r="H22" s="62">
        <f>'Glad-base'!H22/'Glad-base'!H$81*H$86</f>
        <v>0.09546475505576379</v>
      </c>
      <c r="I22" s="62">
        <f>'Glad-base'!I22/'Glad-base'!I$81*I$86</f>
        <v>0.464321746077012</v>
      </c>
      <c r="J22" s="62">
        <f>'Glad-base'!J22/'Glad-base'!J$81*J$86</f>
        <v>2.2868056616769</v>
      </c>
      <c r="K22" s="136">
        <v>78.05200000000001</v>
      </c>
      <c r="L22" s="62">
        <f>'Glad-base'!L22/'Glad-base'!L$81*L$86</f>
        <v>0.292429855410897</v>
      </c>
      <c r="M22" s="62">
        <f>'Glad-base'!M22/'Glad-base'!M$81*M$86</f>
        <v>0.196653171661854</v>
      </c>
      <c r="N22" s="62">
        <f>'Glad-base'!N22/'Glad-base'!N$81*N$86</f>
        <v>0.053199113633091</v>
      </c>
      <c r="O22" s="62">
        <f>'Glad-base'!O22/'Glad-base'!O$81*O$86</f>
        <v>0.0173627862606096</v>
      </c>
      <c r="P22" s="62">
        <f>'Glad-base'!P22/'Glad-base'!P$81*P$86</f>
        <v>0.0117532208672332</v>
      </c>
      <c r="Q22" s="62">
        <f>'Glad-base'!Q22/'Glad-base'!Q$81*Q$86</f>
        <v>0.0347379335602718</v>
      </c>
      <c r="R22" s="62">
        <f>'Glad-base'!R22/'Glad-base'!R$81*R$86</f>
        <v>0.0120885040192789</v>
      </c>
      <c r="S22" s="62">
        <f>'Glad-base'!S22/'Glad-base'!S$81*S$86</f>
        <v>0.0128108161144316</v>
      </c>
      <c r="T22" s="62">
        <f>'Glad-base'!T22/'Glad-base'!T$81*T$86</f>
        <v>0.817965737891565</v>
      </c>
      <c r="U22" s="62">
        <f>'Glad-base'!U22/'Glad-base'!U$81*U$86</f>
        <v>17.0293721298403</v>
      </c>
      <c r="V22" s="62">
        <f>'Glad-base'!V22/'Glad-base'!V$81*V$86</f>
        <v>0.895633676238008</v>
      </c>
      <c r="W22" s="62">
        <f>'Glad-base'!W22/'Glad-base'!W$81*W$86</f>
        <v>1.26841650034425</v>
      </c>
      <c r="X22" s="64">
        <v>1.00532427860288</v>
      </c>
      <c r="Y22" s="62">
        <f>'Glad-base'!Y22/'Glad-base'!Y$81*Y$86</f>
        <v>0.498785675760648</v>
      </c>
      <c r="Z22" s="62">
        <f>'Glad-base'!Z22/'Glad-base'!Z$81*Z$86</f>
        <v>0.165350117714482</v>
      </c>
      <c r="AA22" s="62">
        <f>'Glad-base'!AA22/'Glad-base'!AA$81*AA$86</f>
        <v>0.372373460041082</v>
      </c>
      <c r="AB22" s="62">
        <f>'Glad-base'!AB22/'Glad-base'!AB$81*AB$86</f>
        <v>0.008905779811317391</v>
      </c>
      <c r="AC22" s="65">
        <f>'Glad-base'!AC22/'Glad-base'!AC$81*AC$86</f>
        <v>0.275695584315648</v>
      </c>
      <c r="AD22" s="62">
        <f>'Glad-base'!AD22/'Glad-base'!AD$81*AD$86</f>
        <v>0.00124772176735353</v>
      </c>
      <c r="AE22" s="62">
        <f>'Glad-base'!AE22/'Glad-base'!AE$81*AE$86</f>
        <v>0.1604702187283</v>
      </c>
      <c r="AF22" s="62">
        <f>'Glad-base'!AF22/'Glad-base'!AF$81*AF$86</f>
        <v>0.209471552242523</v>
      </c>
      <c r="AG22" s="62">
        <f>'Glad-base'!AG22/'Glad-base'!AG$81*AG$86</f>
        <v>0.356457000950639</v>
      </c>
      <c r="AH22" s="62">
        <f>'Glad-base'!AH22/'Glad-base'!AH$81*AH$86</f>
        <v>2.38469200792264</v>
      </c>
      <c r="AI22" s="62">
        <f>'Glad-base'!AI22/'Glad-base'!AI$81*AI$86</f>
        <v>3.72445449952466</v>
      </c>
      <c r="AJ22" s="62">
        <f>'Glad-base'!AJ22/'Glad-base'!AJ$81*AJ$86</f>
        <v>0.416981304551985</v>
      </c>
      <c r="AK22" s="62">
        <f>'Glad-base'!AK22/'Glad-base'!AK$81*AK$86</f>
        <v>0.329212743600892</v>
      </c>
      <c r="AL22" s="62">
        <f>'Glad-base'!AL22/'Glad-base'!AL$81*AL$86</f>
        <v>0.110608811046469</v>
      </c>
      <c r="AM22" s="62">
        <f>'Glad-base'!AM22/'Glad-base'!AM$81*AM$86</f>
        <v>0.262447648450557</v>
      </c>
      <c r="AN22" s="62">
        <f>'Glad-base'!AN22/'Glad-base'!AN$81*AN$86</f>
        <v>0.237108103242334</v>
      </c>
      <c r="AO22" s="62">
        <f>'Glad-base'!AO22/'Glad-base'!AO$81*AO$86</f>
        <v>0.300026716710085</v>
      </c>
      <c r="AP22" s="62">
        <f>'Glad-base'!AP22/'Glad-base'!AP$81*AP$86</f>
        <v>0.0360994324498945</v>
      </c>
      <c r="AQ22" s="62">
        <f>'Glad-base'!AQ22/'Glad-base'!AQ$81*AQ$86</f>
        <v>0.00696426417159126</v>
      </c>
      <c r="AR22" s="62">
        <f>'Glad-base'!AR22/'Glad-base'!AR$81*AR$86</f>
        <v>0.0219511247042948</v>
      </c>
      <c r="AS22" s="62">
        <f>'Glad-base'!AS22/'Glad-base'!AS$81*AS$86</f>
        <v>0.205861957215016</v>
      </c>
      <c r="AT22" s="62">
        <f>'Glad-base'!AT22/'Glad-base'!AT$81*AT$86</f>
        <v>0.00420014633652975</v>
      </c>
      <c r="AU22" s="62">
        <f>'Glad-base'!AU22/'Glad-base'!AU$81*AU$86</f>
        <v>0.00477428219524745</v>
      </c>
      <c r="AV22" s="62">
        <f>'Glad-base'!AV22/'Glad-base'!AV$81*AV$86</f>
        <v>0.000864385552775338</v>
      </c>
      <c r="AW22" s="62">
        <f>'Glad-base'!AW22/'Glad-base'!AW$81*AW$86</f>
        <v>0.00202601611668367</v>
      </c>
      <c r="AX22" s="62">
        <f>'Glad-base'!AX22/'Glad-base'!AX$81*AX$86</f>
        <v>0.0237198347232487</v>
      </c>
      <c r="AY22" s="62">
        <f>'Glad-base'!AY22/'Glad-base'!AY$81*AY$86</f>
        <v>0.000432829416701174</v>
      </c>
      <c r="AZ22" s="62">
        <f>'Glad-base'!AZ22/'Glad-base'!AZ$81*AZ$86</f>
        <v>0.00849398445633991</v>
      </c>
      <c r="BA22" s="62">
        <f>'Glad-base'!BA22/'Glad-base'!BA$81*BA$86</f>
        <v>0.00308411748706659</v>
      </c>
      <c r="BB22" s="62">
        <f>'Glad-base'!BB22/'Glad-base'!BB$81*BB$86</f>
        <v>0.00991086251276053</v>
      </c>
      <c r="BC22" s="62">
        <f>'Glad-base'!BC22/'Glad-base'!BC$81*BC$86</f>
        <v>0.243217859207484</v>
      </c>
      <c r="BD22" s="62">
        <f>'Glad-base'!BD22/'Glad-base'!BD$81*BD$86</f>
        <v>0.105317991074577</v>
      </c>
      <c r="BE22" s="62">
        <f>'Glad-base'!BE22/'Glad-base'!BE$81*BE$86</f>
        <v>1.06910094889078</v>
      </c>
      <c r="BF22" s="62">
        <f>'Glad-base'!BF22/'Glad-base'!BF$81*BF$86</f>
        <v>0.00745931069656328</v>
      </c>
      <c r="BG22" s="62">
        <f>'Glad-base'!BG22/'Glad-base'!BG$81*BG$86</f>
        <v>0.289401312843157</v>
      </c>
      <c r="BH22" s="62">
        <f>'Glad-base'!BH22/'Glad-base'!BH$81*BH$86</f>
        <v>0.225901521128533</v>
      </c>
      <c r="BI22" s="62">
        <f>'Glad-base'!BI22/'Glad-base'!BI$81*BI$86</f>
        <v>0.148811544858992</v>
      </c>
      <c r="BJ22" s="62">
        <f>'Glad-base'!BJ22/'Glad-base'!BJ$81*BJ$86</f>
        <v>0.00440597266318596</v>
      </c>
      <c r="BK22" s="62">
        <f>'Glad-base'!BK22/'Glad-base'!BK$81*BK$86</f>
        <v>0.174981560236428</v>
      </c>
      <c r="BL22" s="62">
        <f>'Glad-base'!BL22/'Glad-base'!BL$81*BL$86</f>
        <v>0.480081346266216</v>
      </c>
      <c r="BM22" s="62">
        <f>'Glad-base'!BM22/'Glad-base'!BM$81*BM$86</f>
        <v>0.0724537307931423</v>
      </c>
      <c r="BN22" s="62">
        <f>'Glad-base'!BN22/'Glad-base'!BN$81*BN$86</f>
        <v>0.00700083337781681</v>
      </c>
      <c r="BO22" s="62">
        <f>'Glad-base'!BO22/'Glad-base'!BO$81*BO$86</f>
        <v>2.34656493410902</v>
      </c>
      <c r="BP22" s="62">
        <f>'Glad-base'!BP22/'Glad-base'!BP$81*BP$86</f>
        <v>0.942585528254975</v>
      </c>
      <c r="BQ22" s="62">
        <f>'Glad-base'!BQ22/'Glad-base'!BQ$81*BQ$86</f>
        <v>0.00275381462266617</v>
      </c>
      <c r="BR22" s="62">
        <f>'Glad-base'!BR22/'Glad-base'!BR$81*BR$86</f>
        <v>0.0534494581588627</v>
      </c>
      <c r="BS22" s="62">
        <f>'Glad-base'!BS22/'Glad-base'!BS$81*BS$86</f>
        <v>0.00592181834300121</v>
      </c>
      <c r="BT22" s="62">
        <f>'Glad-base'!BT22/'Glad-base'!BT$81*BT$86</f>
        <v>0.462941362042402</v>
      </c>
      <c r="BU22" s="62">
        <f>'Glad-base'!BU22/'Glad-base'!BU$81*BU$86</f>
        <v>0.285308878027972</v>
      </c>
      <c r="BV22" s="4">
        <f>SUM(D22:BU22)</f>
        <v>121.673355849725</v>
      </c>
      <c r="BW22" s="66">
        <f>'Glad-base'!BW22*'Households'!$B$3/'Households'!$B$7</f>
        <v>15.292438197312</v>
      </c>
      <c r="BX22" s="66">
        <f>'Glad-base'!BX22*'Households'!$B$3/'Households'!$B$7</f>
        <v>12.7047457107621</v>
      </c>
      <c r="BY22" s="66">
        <f>'Glad-base'!BY22*'Businesses'!$B$4/'Businesses'!$C$4</f>
        <v>1.17083234322876</v>
      </c>
      <c r="BZ22" s="66">
        <f>'Glad-base'!BZ22*'Households'!$B$3/'Households'!$B$7</f>
        <v>0.0473864165499485</v>
      </c>
      <c r="CA22" s="66">
        <f>'Glad-base'!CA22*'Households'!$B$3/'Households'!$B$7</f>
        <v>0.452137939989701</v>
      </c>
      <c r="CB22" s="66">
        <f>'Glad-base'!CB22*'Glad-id-output'!B20/'Glad-id-output'!E20</f>
        <v>1.73797772712652</v>
      </c>
      <c r="CC22" s="62">
        <f>'Exports'!D23</f>
        <v>267.6</v>
      </c>
      <c r="CD22" s="4">
        <f>SUM(BW22:CC22)</f>
        <v>299.005518334969</v>
      </c>
      <c r="CE22" s="4">
        <f>SUM(CD22,BV22)</f>
        <v>420.678874184694</v>
      </c>
      <c r="CF22" s="67">
        <v>0.017890957715101</v>
      </c>
      <c r="CG22" s="67">
        <f>'Glad-id-output'!I20</f>
        <v>1</v>
      </c>
      <c r="CH22" s="67"/>
    </row>
    <row r="23" ht="19" customHeight="1">
      <c r="A23" t="s" s="58">
        <v>1</v>
      </c>
      <c r="B23" s="59">
        <v>19</v>
      </c>
      <c r="C23" t="s" s="135">
        <v>20</v>
      </c>
      <c r="D23" s="61">
        <f>'Glad-base'!D23/'Glad-base'!D$81*D$86</f>
        <v>0.118878779511459</v>
      </c>
      <c r="E23" s="62">
        <f>'Glad-base'!E23/'Glad-base'!E$81*E$86</f>
        <v>0.0457843080800524</v>
      </c>
      <c r="F23" s="62">
        <f>'Glad-base'!F23/'Glad-base'!F$81*F$86</f>
        <v>0.00185070185041265</v>
      </c>
      <c r="G23" s="62">
        <f>'Glad-base'!G23/'Glad-base'!G$81*G$86</f>
        <v>0.0376705736290681</v>
      </c>
      <c r="H23" s="62">
        <f>'Glad-base'!H23/'Glad-base'!H$81*H$86</f>
        <v>0.0127976790059604</v>
      </c>
      <c r="I23" s="62">
        <f>'Glad-base'!I23/'Glad-base'!I$81*I$86</f>
        <v>0.115339543374852</v>
      </c>
      <c r="J23" s="62">
        <f>'Glad-base'!J23/'Glad-base'!J$81*J$86</f>
        <v>3.72212942330444</v>
      </c>
      <c r="K23" s="136">
        <f>'Glad-base'!K23/'Glad-base'!K$81*K$86</f>
        <v>0.344963867841855</v>
      </c>
      <c r="L23" s="62">
        <f>'Glad-base'!L23/'Glad-base'!L$81*L$86</f>
        <v>0.0436815093550288</v>
      </c>
      <c r="M23" s="62">
        <f>'Glad-base'!M23/'Glad-base'!M$81*M$86</f>
        <v>0.0480320226865388</v>
      </c>
      <c r="N23" s="62">
        <f>'Glad-base'!N23/'Glad-base'!N$81*N$86</f>
        <v>0.133495101992862</v>
      </c>
      <c r="O23" s="62">
        <f>'Glad-base'!O23/'Glad-base'!O$81*O$86</f>
        <v>0.10808700690215</v>
      </c>
      <c r="P23" s="62">
        <f>'Glad-base'!P23/'Glad-base'!P$81*P$86</f>
        <v>0.0174374658628197</v>
      </c>
      <c r="Q23" s="62">
        <f>'Glad-base'!Q23/'Glad-base'!Q$81*Q$86</f>
        <v>0.0813352417528809</v>
      </c>
      <c r="R23" s="62">
        <f>'Glad-base'!R23/'Glad-base'!R$81*R$86</f>
        <v>0.0219514736706609</v>
      </c>
      <c r="S23" s="62">
        <f>'Glad-base'!S23/'Glad-base'!S$81*S$86</f>
        <v>0.0419497436521226</v>
      </c>
      <c r="T23" s="62">
        <f>'Glad-base'!T23/'Glad-base'!T$81*T$86</f>
        <v>0.351075881641193</v>
      </c>
      <c r="U23" s="62">
        <f>'Glad-base'!U23/'Glad-base'!U$81*U$86</f>
        <v>6.88557660458578</v>
      </c>
      <c r="V23" s="62">
        <f>'Glad-base'!V23/'Glad-base'!V$81*V$86</f>
        <v>0.545355541781762</v>
      </c>
      <c r="W23" s="62">
        <f>'Glad-base'!W23/'Glad-base'!W$81*W$86</f>
        <v>0.778151795366631</v>
      </c>
      <c r="X23" s="64">
        <v>0.0597900030466432</v>
      </c>
      <c r="Y23" s="62">
        <f>'Glad-base'!Y23/'Glad-base'!Y$81*Y$86</f>
        <v>0.914276464865826</v>
      </c>
      <c r="Z23" s="62">
        <f>'Glad-base'!Z23/'Glad-base'!Z$81*Z$86</f>
        <v>0.313912946328279</v>
      </c>
      <c r="AA23" s="62">
        <f>'Glad-base'!AA23/'Glad-base'!AA$81*AA$86</f>
        <v>0.491776016117123</v>
      </c>
      <c r="AB23" s="62">
        <f>'Glad-base'!AB23/'Glad-base'!AB$81*AB$86</f>
        <v>0.0531641952034515</v>
      </c>
      <c r="AC23" s="65">
        <f>'Glad-base'!AC23/'Glad-base'!AC$81*AC$86</f>
        <v>0.32050196049228</v>
      </c>
      <c r="AD23" s="62">
        <f>'Glad-base'!AD23/'Glad-base'!AD$81*AD$86</f>
        <v>0.00721047000464087</v>
      </c>
      <c r="AE23" s="62">
        <f>'Glad-base'!AE23/'Glad-base'!AE$81*AE$86</f>
        <v>0.192436860940035</v>
      </c>
      <c r="AF23" s="62">
        <f>'Glad-base'!AF23/'Glad-base'!AF$81*AF$86</f>
        <v>0.182999985083769</v>
      </c>
      <c r="AG23" s="62">
        <f>'Glad-base'!AG23/'Glad-base'!AG$81*AG$86</f>
        <v>1.13624782561004</v>
      </c>
      <c r="AH23" s="62">
        <f>'Glad-base'!AH23/'Glad-base'!AH$81*AH$86</f>
        <v>6.99473153145882</v>
      </c>
      <c r="AI23" s="62">
        <f>'Glad-base'!AI23/'Glad-base'!AI$81*AI$86</f>
        <v>10.2400882478229</v>
      </c>
      <c r="AJ23" s="62">
        <f>'Glad-base'!AJ23/'Glad-base'!AJ$81*AJ$86</f>
        <v>1.14429375647007</v>
      </c>
      <c r="AK23" s="62">
        <f>'Glad-base'!AK23/'Glad-base'!AK$81*AK$86</f>
        <v>0.842901999036352</v>
      </c>
      <c r="AL23" s="62">
        <f>'Glad-base'!AL23/'Glad-base'!AL$81*AL$86</f>
        <v>0.149432463287945</v>
      </c>
      <c r="AM23" s="62">
        <f>'Glad-base'!AM23/'Glad-base'!AM$81*AM$86</f>
        <v>0.126829892700367</v>
      </c>
      <c r="AN23" s="62">
        <f>'Glad-base'!AN23/'Glad-base'!AN$81*AN$86</f>
        <v>0.39739879342693</v>
      </c>
      <c r="AO23" s="62">
        <f>'Glad-base'!AO23/'Glad-base'!AO$81*AO$86</f>
        <v>0.175020010976254</v>
      </c>
      <c r="AP23" s="62">
        <f>'Glad-base'!AP23/'Glad-base'!AP$81*AP$86</f>
        <v>0.153998005506803</v>
      </c>
      <c r="AQ23" s="62">
        <f>'Glad-base'!AQ23/'Glad-base'!AQ$81*AQ$86</f>
        <v>0.0173809750801211</v>
      </c>
      <c r="AR23" s="62">
        <f>'Glad-base'!AR23/'Glad-base'!AR$81*AR$86</f>
        <v>0.135793104162282</v>
      </c>
      <c r="AS23" s="62">
        <f>'Glad-base'!AS23/'Glad-base'!AS$81*AS$86</f>
        <v>0.112998140115039</v>
      </c>
      <c r="AT23" s="62">
        <f>'Glad-base'!AT23/'Glad-base'!AT$81*AT$86</f>
        <v>0.00826707013371659</v>
      </c>
      <c r="AU23" s="62">
        <f>'Glad-base'!AU23/'Glad-base'!AU$81*AU$86</f>
        <v>0.00330302399086938</v>
      </c>
      <c r="AV23" s="62">
        <f>'Glad-base'!AV23/'Glad-base'!AV$81*AV$86</f>
        <v>0.000451767629448428</v>
      </c>
      <c r="AW23" s="62">
        <f>'Glad-base'!AW23/'Glad-base'!AW$81*AW$86</f>
        <v>0.0005000124427211</v>
      </c>
      <c r="AX23" s="62">
        <f>'Glad-base'!AX23/'Glad-base'!AX$81*AX$86</f>
        <v>0.00655693058992804</v>
      </c>
      <c r="AY23" s="62">
        <f>'Glad-base'!AY23/'Glad-base'!AY$81*AY$86</f>
        <v>0.00096929094030482</v>
      </c>
      <c r="AZ23" s="62">
        <f>'Glad-base'!AZ23/'Glad-base'!AZ$81*AZ$86</f>
        <v>0.00320727035143983</v>
      </c>
      <c r="BA23" s="62">
        <f>'Glad-base'!BA23/'Glad-base'!BA$81*BA$86</f>
        <v>0.000988053975146675</v>
      </c>
      <c r="BB23" s="62">
        <f>'Glad-base'!BB23/'Glad-base'!BB$81*BB$86</f>
        <v>0.00260400512712775</v>
      </c>
      <c r="BC23" s="62">
        <f>'Glad-base'!BC23/'Glad-base'!BC$81*BC$86</f>
        <v>0.07455194175409539</v>
      </c>
      <c r="BD23" s="62">
        <f>'Glad-base'!BD23/'Glad-base'!BD$81*BD$86</f>
        <v>0.415205565682283</v>
      </c>
      <c r="BE23" s="62">
        <f>'Glad-base'!BE23/'Glad-base'!BE$81*BE$86</f>
        <v>0.544152588737696</v>
      </c>
      <c r="BF23" s="62">
        <f>'Glad-base'!BF23/'Glad-base'!BF$81*BF$86</f>
        <v>0.00198071540007623</v>
      </c>
      <c r="BG23" s="62">
        <f>'Glad-base'!BG23/'Glad-base'!BG$81*BG$86</f>
        <v>0.110217892105085</v>
      </c>
      <c r="BH23" s="62">
        <f>'Glad-base'!BH23/'Glad-base'!BH$81*BH$86</f>
        <v>0.103272533087398</v>
      </c>
      <c r="BI23" s="62">
        <f>'Glad-base'!BI23/'Glad-base'!BI$81*BI$86</f>
        <v>0.133876105106793</v>
      </c>
      <c r="BJ23" s="62">
        <f>'Glad-base'!BJ23/'Glad-base'!BJ$81*BJ$86</f>
        <v>0.0049481184535875</v>
      </c>
      <c r="BK23" s="62">
        <f>'Glad-base'!BK23/'Glad-base'!BK$81*BK$86</f>
        <v>0.116888982965594</v>
      </c>
      <c r="BL23" s="62">
        <f>'Glad-base'!BL23/'Glad-base'!BL$81*BL$86</f>
        <v>0.456387619974387</v>
      </c>
      <c r="BM23" s="62">
        <f>'Glad-base'!BM23/'Glad-base'!BM$81*BM$86</f>
        <v>0.0749209925501351</v>
      </c>
      <c r="BN23" s="62">
        <f>'Glad-base'!BN23/'Glad-base'!BN$81*BN$86</f>
        <v>0.007853902979036161</v>
      </c>
      <c r="BO23" s="62">
        <f>'Glad-base'!BO23/'Glad-base'!BO$81*BO$86</f>
        <v>1.28919976598435</v>
      </c>
      <c r="BP23" s="62">
        <f>'Glad-base'!BP23/'Glad-base'!BP$81*BP$86</f>
        <v>0.284059217656765</v>
      </c>
      <c r="BQ23" s="62">
        <f>'Glad-base'!BQ23/'Glad-base'!BQ$81*BQ$86</f>
        <v>0.00381900742016657</v>
      </c>
      <c r="BR23" s="62">
        <f>'Glad-base'!BR23/'Glad-base'!BR$81*BR$86</f>
        <v>0.00932468618732849</v>
      </c>
      <c r="BS23" s="62">
        <f>'Glad-base'!BS23/'Glad-base'!BS$81*BS$86</f>
        <v>0.00207535336530785</v>
      </c>
      <c r="BT23" s="62">
        <f>'Glad-base'!BT23/'Glad-base'!BT$81*BT$86</f>
        <v>2.68057699303404</v>
      </c>
      <c r="BU23" s="62">
        <f>'Glad-base'!BU23/'Glad-base'!BU$81*BU$86</f>
        <v>0.19258897406564</v>
      </c>
      <c r="BV23" s="4">
        <f>SUM(D23:BU23)</f>
        <v>44.151476295275</v>
      </c>
      <c r="BW23" s="66">
        <f>'Glad-base'!BW23*'Households'!$B$3/'Households'!$B$7</f>
        <v>4.66678446219361</v>
      </c>
      <c r="BX23" s="66">
        <f>'Glad-base'!BX23*'Households'!$B$3/'Households'!$B$7</f>
        <v>9.9416446961895e-05</v>
      </c>
      <c r="BY23" s="66">
        <f>'Glad-base'!BY23*'Businesses'!$B$4/'Businesses'!$C$4</f>
        <v>1.23765111786628</v>
      </c>
      <c r="BZ23" s="66">
        <f>'Glad-base'!BZ23*'Households'!$B$3/'Households'!$B$7</f>
        <v>0.0519933090216272</v>
      </c>
      <c r="CA23" s="66">
        <f>'Glad-base'!CA23*'Households'!$B$3/'Households'!$B$7</f>
        <v>0.225055549186406</v>
      </c>
      <c r="CB23" s="66">
        <f>'Glad-base'!CB23*'Glad-id-output'!B21/'Glad-id-output'!E21</f>
        <v>0.0719225039222173</v>
      </c>
      <c r="CC23" s="62">
        <f>'Exports'!D24</f>
        <v>1.2</v>
      </c>
      <c r="CD23" s="4">
        <f>SUM(BW23:CC23)</f>
        <v>7.4535063586371</v>
      </c>
      <c r="CE23" s="4">
        <f>SUM(CD23,BV23)</f>
        <v>51.6049826539121</v>
      </c>
      <c r="CF23" s="67">
        <v>0.000884532702369994</v>
      </c>
      <c r="CG23" s="67">
        <f>'Glad-id-output'!I21</f>
        <v>0.143140502594311</v>
      </c>
      <c r="CH23" s="67"/>
    </row>
    <row r="24" ht="19" customHeight="1">
      <c r="A24" t="s" s="58">
        <v>1</v>
      </c>
      <c r="B24" s="59">
        <v>20</v>
      </c>
      <c r="C24" t="s" s="135">
        <v>21</v>
      </c>
      <c r="D24" s="61">
        <f>'Glad-base'!D24/'Glad-base'!D$81*D$86</f>
        <v>0.128744516160787</v>
      </c>
      <c r="E24" s="62">
        <f>'Glad-base'!E24/'Glad-base'!E$81*E$86</f>
        <v>0.0107962010332738</v>
      </c>
      <c r="F24" s="62">
        <f>'Glad-base'!F24/'Glad-base'!F$81*F$86</f>
        <v>0.00222686521468292</v>
      </c>
      <c r="G24" s="62">
        <f>'Glad-base'!G24/'Glad-base'!G$81*G$86</f>
        <v>0.0087164402131963</v>
      </c>
      <c r="H24" s="62">
        <f>'Glad-base'!H24/'Glad-base'!H$81*H$86</f>
        <v>0.0114625205743183</v>
      </c>
      <c r="I24" s="62">
        <f>'Glad-base'!I24/'Glad-base'!I$81*I$86</f>
        <v>0.230793210046484</v>
      </c>
      <c r="J24" s="62">
        <f>'Glad-base'!J24/'Glad-base'!J$81*J$86</f>
        <v>3.56844609142237</v>
      </c>
      <c r="K24" s="136">
        <f>'Glad-base'!K24/'Glad-base'!K$81*K$86</f>
        <v>0.638215098254539</v>
      </c>
      <c r="L24" s="62">
        <f>'Glad-base'!L24/'Glad-base'!L$81*L$86</f>
        <v>0.07135540877266761</v>
      </c>
      <c r="M24" s="62">
        <f>'Glad-base'!M24/'Glad-base'!M$81*M$86</f>
        <v>0.291129175927493</v>
      </c>
      <c r="N24" s="62">
        <f>'Glad-base'!N24/'Glad-base'!N$81*N$86</f>
        <v>0.09247491635141521</v>
      </c>
      <c r="O24" s="62">
        <f>'Glad-base'!O24/'Glad-base'!O$81*O$86</f>
        <v>0.249378004501346</v>
      </c>
      <c r="P24" s="62">
        <f>'Glad-base'!P24/'Glad-base'!P$81*P$86</f>
        <v>0.00398636518952445</v>
      </c>
      <c r="Q24" s="62">
        <f>'Glad-base'!Q24/'Glad-base'!Q$81*Q$86</f>
        <v>0.05668222088486</v>
      </c>
      <c r="R24" s="62">
        <f>'Glad-base'!R24/'Glad-base'!R$81*R$86</f>
        <v>0.00153803159959729</v>
      </c>
      <c r="S24" s="62">
        <f>'Glad-base'!S24/'Glad-base'!S$81*S$86</f>
        <v>0.00300063881678635</v>
      </c>
      <c r="T24" s="62">
        <f>'Glad-base'!T24/'Glad-base'!T$81*T$86</f>
        <v>0.526949974178063</v>
      </c>
      <c r="U24" s="62">
        <f>'Glad-base'!U24/'Glad-base'!U$81*U$86</f>
        <v>2.81032416155847</v>
      </c>
      <c r="V24" s="62">
        <f>'Glad-base'!V24/'Glad-base'!V$81*V$86</f>
        <v>0.023597651887097</v>
      </c>
      <c r="W24" s="62">
        <f>'Glad-base'!W24/'Glad-base'!W$81*W$86</f>
        <v>24.4810972182408</v>
      </c>
      <c r="X24" s="64">
        <v>1.64823579590392</v>
      </c>
      <c r="Y24" s="62">
        <f>'Glad-base'!Y24/'Glad-base'!Y$81*Y$86</f>
        <v>18.5691735758167</v>
      </c>
      <c r="Z24" s="62">
        <f>'Glad-base'!Z24/'Glad-base'!Z$81*Z$86</f>
        <v>0.746317751117731</v>
      </c>
      <c r="AA24" s="62">
        <f>'Glad-base'!AA24/'Glad-base'!AA$81*AA$86</f>
        <v>0.969385221391211</v>
      </c>
      <c r="AB24" s="62">
        <f>'Glad-base'!AB24/'Glad-base'!AB$81*AB$86</f>
        <v>0.0520093344065087</v>
      </c>
      <c r="AC24" s="65">
        <f>'Glad-base'!AC24/'Glad-base'!AC$81*AC$86</f>
        <v>0.7170261333465719</v>
      </c>
      <c r="AD24" s="62">
        <f>'Glad-base'!AD24/'Glad-base'!AD$81*AD$86</f>
        <v>0.00744998541945503</v>
      </c>
      <c r="AE24" s="62">
        <f>'Glad-base'!AE24/'Glad-base'!AE$81*AE$86</f>
        <v>0.308788340689314</v>
      </c>
      <c r="AF24" s="62">
        <f>'Glad-base'!AF24/'Glad-base'!AF$81*AF$86</f>
        <v>0.250802453113982</v>
      </c>
      <c r="AG24" s="62">
        <f>'Glad-base'!AG24/'Glad-base'!AG$81*AG$86</f>
        <v>7.22613313980747</v>
      </c>
      <c r="AH24" s="62">
        <f>'Glad-base'!AH24/'Glad-base'!AH$81*AH$86</f>
        <v>18.3093090347272</v>
      </c>
      <c r="AI24" s="62">
        <f>'Glad-base'!AI24/'Glad-base'!AI$81*AI$86</f>
        <v>32.3531353890528</v>
      </c>
      <c r="AJ24" s="62">
        <f>'Glad-base'!AJ24/'Glad-base'!AJ$81*AJ$86</f>
        <v>0.593843761969393</v>
      </c>
      <c r="AK24" s="62">
        <f>'Glad-base'!AK24/'Glad-base'!AK$81*AK$86</f>
        <v>0.244102691495713</v>
      </c>
      <c r="AL24" s="62">
        <f>'Glad-base'!AL24/'Glad-base'!AL$81*AL$86</f>
        <v>0.0837457634776811</v>
      </c>
      <c r="AM24" s="62">
        <f>'Glad-base'!AM24/'Glad-base'!AM$81*AM$86</f>
        <v>0.20948538928112</v>
      </c>
      <c r="AN24" s="62">
        <f>'Glad-base'!AN24/'Glad-base'!AN$81*AN$86</f>
        <v>0.06272501790358</v>
      </c>
      <c r="AO24" s="62">
        <f>'Glad-base'!AO24/'Glad-base'!AO$81*AO$86</f>
        <v>0.994374986887822</v>
      </c>
      <c r="AP24" s="62">
        <f>'Glad-base'!AP24/'Glad-base'!AP$81*AP$86</f>
        <v>0.222758910710368</v>
      </c>
      <c r="AQ24" s="62">
        <f>'Glad-base'!AQ24/'Glad-base'!AQ$81*AQ$86</f>
        <v>0.0259824065736104</v>
      </c>
      <c r="AR24" s="62">
        <f>'Glad-base'!AR24/'Glad-base'!AR$81*AR$86</f>
        <v>0.0106589886777723</v>
      </c>
      <c r="AS24" s="62">
        <f>'Glad-base'!AS24/'Glad-base'!AS$81*AS$86</f>
        <v>0.125612775781164</v>
      </c>
      <c r="AT24" s="62">
        <f>'Glad-base'!AT24/'Glad-base'!AT$81*AT$86</f>
        <v>0.000761318878676795</v>
      </c>
      <c r="AU24" s="62">
        <f>'Glad-base'!AU24/'Glad-base'!AU$81*AU$86</f>
        <v>0.0018521339625266</v>
      </c>
      <c r="AV24" s="62">
        <f>'Glad-base'!AV24/'Glad-base'!AV$81*AV$86</f>
        <v>0.00038350538365939</v>
      </c>
      <c r="AW24" s="62">
        <f>'Glad-base'!AW24/'Glad-base'!AW$81*AW$86</f>
        <v>0.000385367820295625</v>
      </c>
      <c r="AX24" s="62">
        <f>'Glad-base'!AX24/'Glad-base'!AX$81*AX$86</f>
        <v>0.0104915080777758</v>
      </c>
      <c r="AY24" s="62">
        <f>'Glad-base'!AY24/'Glad-base'!AY$81*AY$86</f>
        <v>0.00020704371996047</v>
      </c>
      <c r="AZ24" s="62">
        <f>'Glad-base'!AZ24/'Glad-base'!AZ$81*AZ$86</f>
        <v>0.00286622537666688</v>
      </c>
      <c r="BA24" s="62">
        <f>'Glad-base'!BA24/'Glad-base'!BA$81*BA$86</f>
        <v>0.00121227034952849</v>
      </c>
      <c r="BB24" s="62">
        <f>'Glad-base'!BB24/'Glad-base'!BB$81*BB$86</f>
        <v>0.00408245786934787</v>
      </c>
      <c r="BC24" s="62">
        <f>'Glad-base'!BC24/'Glad-base'!BC$81*BC$86</f>
        <v>0.0992559390139568</v>
      </c>
      <c r="BD24" s="62">
        <f>'Glad-base'!BD24/'Glad-base'!BD$81*BD$86</f>
        <v>0.0901298985810715</v>
      </c>
      <c r="BE24" s="62">
        <f>'Glad-base'!BE24/'Glad-base'!BE$81*BE$86</f>
        <v>0.796775535335376</v>
      </c>
      <c r="BF24" s="62">
        <f>'Glad-base'!BF24/'Glad-base'!BF$81*BF$86</f>
        <v>0.00521276551400965</v>
      </c>
      <c r="BG24" s="62">
        <f>'Glad-base'!BG24/'Glad-base'!BG$81*BG$86</f>
        <v>0.155589535494687</v>
      </c>
      <c r="BH24" s="62">
        <f>'Glad-base'!BH24/'Glad-base'!BH$81*BH$86</f>
        <v>0.0267378896548861</v>
      </c>
      <c r="BI24" s="62">
        <f>'Glad-base'!BI24/'Glad-base'!BI$81*BI$86</f>
        <v>0.116560441314194</v>
      </c>
      <c r="BJ24" s="62">
        <f>'Glad-base'!BJ24/'Glad-base'!BJ$81*BJ$86</f>
        <v>0.00213017286319002</v>
      </c>
      <c r="BK24" s="62">
        <f>'Glad-base'!BK24/'Glad-base'!BK$81*BK$86</f>
        <v>0.0469558290770813</v>
      </c>
      <c r="BL24" s="62">
        <f>'Glad-base'!BL24/'Glad-base'!BL$81*BL$86</f>
        <v>0.452295726670972</v>
      </c>
      <c r="BM24" s="62">
        <f>'Glad-base'!BM24/'Glad-base'!BM$81*BM$86</f>
        <v>0.0741996307675002</v>
      </c>
      <c r="BN24" s="62">
        <f>'Glad-base'!BN24/'Glad-base'!BN$81*BN$86</f>
        <v>0.00688793581776098</v>
      </c>
      <c r="BO24" s="62">
        <f>'Glad-base'!BO24/'Glad-base'!BO$81*BO$86</f>
        <v>0.477827862841493</v>
      </c>
      <c r="BP24" s="62">
        <f>'Glad-base'!BP24/'Glad-base'!BP$81*BP$86</f>
        <v>0.368132050512608</v>
      </c>
      <c r="BQ24" s="62">
        <f>'Glad-base'!BQ24/'Glad-base'!BQ$81*BQ$86</f>
        <v>0.00234825574548515</v>
      </c>
      <c r="BR24" s="62">
        <f>'Glad-base'!BR24/'Glad-base'!BR$81*BR$86</f>
        <v>0.009219413837023099</v>
      </c>
      <c r="BS24" s="62">
        <f>'Glad-base'!BS24/'Glad-base'!BS$81*BS$86</f>
        <v>0.00180362766406069</v>
      </c>
      <c r="BT24" s="62">
        <f>'Glad-base'!BT24/'Glad-base'!BT$81*BT$86</f>
        <v>1.30506876730046</v>
      </c>
      <c r="BU24" s="62">
        <f>'Glad-base'!BU24/'Glad-base'!BU$81*BU$86</f>
        <v>0.424085179363957</v>
      </c>
      <c r="BV24" s="4">
        <f>SUM(D24:BU24)</f>
        <v>121.425429847187</v>
      </c>
      <c r="BW24" s="66">
        <f>'Glad-base'!BW24*'Households'!$B$3/'Households'!$B$7</f>
        <v>1.84916949877446</v>
      </c>
      <c r="BX24" s="66">
        <f>'Glad-base'!BX24*'Households'!$B$3/'Households'!$B$7</f>
        <v>0.0141374367250257</v>
      </c>
      <c r="BY24" s="66">
        <f>'Glad-base'!BY24*'Businesses'!$B$4/'Businesses'!$C$4</f>
        <v>0.465732207318491</v>
      </c>
      <c r="BZ24" s="66">
        <f>'Glad-base'!BZ24*'Households'!$B$3/'Households'!$B$7</f>
        <v>0.019840895592173</v>
      </c>
      <c r="CA24" s="66">
        <f>'Glad-base'!CA24*'Households'!$B$3/'Households'!$B$7</f>
        <v>0.152053723779609</v>
      </c>
      <c r="CB24" s="66">
        <f>'Glad-base'!CB24*'Glad-id-output'!B22/'Glad-id-output'!E22</f>
        <v>1.38269726914663</v>
      </c>
      <c r="CC24" s="62">
        <f>'Exports'!D25</f>
        <v>141.3</v>
      </c>
      <c r="CD24" s="4">
        <f>SUM(BW24:CC24)</f>
        <v>145.183631031336</v>
      </c>
      <c r="CE24" s="4">
        <f>SUM(CD24,BV24)</f>
        <v>266.609060878523</v>
      </c>
      <c r="CF24" s="67">
        <v>0.0108850230788343</v>
      </c>
      <c r="CG24" s="67">
        <f>'Glad-id-output'!I22</f>
        <v>1</v>
      </c>
      <c r="CH24" s="67"/>
    </row>
    <row r="25" ht="20.35" customHeight="1">
      <c r="A25" t="s" s="32">
        <v>1</v>
      </c>
      <c r="B25" s="36">
        <v>21</v>
      </c>
      <c r="C25" t="s" s="139">
        <v>22</v>
      </c>
      <c r="D25" s="72">
        <f>'Glad-base'!D25/'Glad-base'!D$81*D$86</f>
        <v>0.0552164974444378</v>
      </c>
      <c r="E25" s="64">
        <f>'Glad-base'!E25/'Glad-base'!E$81*E$86</f>
        <v>0.00581404267167683</v>
      </c>
      <c r="F25" s="64">
        <f>'Glad-base'!F25/'Glad-base'!F$81*F$86</f>
        <v>0.000380817496142604</v>
      </c>
      <c r="G25" s="64">
        <f>'Glad-base'!G25/'Glad-base'!G$81*G$86</f>
        <v>0.00106265426825047</v>
      </c>
      <c r="H25" s="64">
        <f>'Glad-base'!H25/'Glad-base'!H$81*H$86</f>
        <v>0.00477430402514679</v>
      </c>
      <c r="I25" s="64">
        <f>'Glad-base'!I25/'Glad-base'!I$81*I$86</f>
        <v>0.0606383665449435</v>
      </c>
      <c r="J25" s="73">
        <v>4</v>
      </c>
      <c r="K25" s="64">
        <f>'Glad-base'!K25/'Glad-base'!K$81*K$86</f>
        <v>0.300555537847077</v>
      </c>
      <c r="L25" s="64">
        <f>'Glad-base'!L25/'Glad-base'!L$81*L$86</f>
        <v>0.0345156713998801</v>
      </c>
      <c r="M25" s="64">
        <f>'Glad-base'!M25/'Glad-base'!M$81*M$86</f>
        <v>0.301155087650748</v>
      </c>
      <c r="N25" s="64">
        <f>'Glad-base'!N25/'Glad-base'!N$81*N$86</f>
        <v>0.0155212436691387</v>
      </c>
      <c r="O25" s="64">
        <f>'Glad-base'!O25/'Glad-base'!O$81*O$86</f>
        <v>0.00330890496869491</v>
      </c>
      <c r="P25" s="64">
        <f>'Glad-base'!P25/'Glad-base'!P$81*P$86</f>
        <v>0.00258253431838243</v>
      </c>
      <c r="Q25" s="64">
        <f>'Glad-base'!Q25/'Glad-base'!Q$81*Q$86</f>
        <v>0.00807570607135266</v>
      </c>
      <c r="R25" s="64">
        <f>'Glad-base'!R25/'Glad-base'!R$81*R$86</f>
        <v>0.00314391333211842</v>
      </c>
      <c r="S25" s="64">
        <f>'Glad-base'!S25/'Glad-base'!S$81*S$86</f>
        <v>0.00252420944345133</v>
      </c>
      <c r="T25" s="64">
        <f>'Glad-base'!T25/'Glad-base'!T$81*T$86</f>
        <v>0.07556678446396529</v>
      </c>
      <c r="U25" s="64">
        <f>'Glad-base'!U25/'Glad-base'!U$81*U$86</f>
        <v>0.424267960351677</v>
      </c>
      <c r="V25" s="64">
        <f>'Glad-base'!V25/'Glad-base'!V$81*V$86</f>
        <v>0.0256038605093423</v>
      </c>
      <c r="W25" s="64">
        <f>'Glad-base'!W25/'Glad-base'!W$81*W$86</f>
        <v>0.681527622500435</v>
      </c>
      <c r="X25" s="64">
        <v>0</v>
      </c>
      <c r="Y25" s="73">
        <v>120</v>
      </c>
      <c r="Z25" s="73">
        <v>70</v>
      </c>
      <c r="AA25" s="73">
        <v>60</v>
      </c>
      <c r="AB25" s="64">
        <v>10</v>
      </c>
      <c r="AC25" s="65">
        <f>'Glad-base'!AC25/'Glad-base'!AC$81*AC$86</f>
        <v>0.165249175414155</v>
      </c>
      <c r="AD25" s="64">
        <f>'Glad-base'!AD25/'Glad-base'!AD$81*AD$86</f>
        <v>0.00116071359800124</v>
      </c>
      <c r="AE25" s="64">
        <f>'Glad-base'!AE25/'Glad-base'!AE$81*AE$86</f>
        <v>0.025210431948288</v>
      </c>
      <c r="AF25" s="64">
        <f>'Glad-base'!AF25/'Glad-base'!AF$81*AF$86</f>
        <v>0.0437031517221758</v>
      </c>
      <c r="AG25" s="64">
        <f>'Glad-base'!AG25/'Glad-base'!AG$81*AG$86</f>
        <v>0.125765585772112</v>
      </c>
      <c r="AH25" s="73">
        <v>30</v>
      </c>
      <c r="AI25" s="64">
        <f>'Glad-base'!AI25/'Glad-base'!AI$81*AI$86</f>
        <v>0.240681277410158</v>
      </c>
      <c r="AJ25" s="64">
        <f>'Glad-base'!AJ25/'Glad-base'!AJ$81*AJ$86</f>
        <v>0.433422020871092</v>
      </c>
      <c r="AK25" s="64">
        <f>'Glad-base'!AK25/'Glad-base'!AK$81*AK$86</f>
        <v>0.08261116319328191</v>
      </c>
      <c r="AL25" s="64">
        <f>'Glad-base'!AL25/'Glad-base'!AL$81*AL$86</f>
        <v>0.0296746508976241</v>
      </c>
      <c r="AM25" s="64">
        <f>'Glad-base'!AM25/'Glad-base'!AM$81*AM$86</f>
        <v>0.05792729111421</v>
      </c>
      <c r="AN25" s="64">
        <f>'Glad-base'!AN25/'Glad-base'!AN$81*AN$86</f>
        <v>0.0503599384288721</v>
      </c>
      <c r="AO25" s="64">
        <f>'Glad-base'!AO25/'Glad-base'!AO$81*AO$86</f>
        <v>0.18063169919434</v>
      </c>
      <c r="AP25" s="64">
        <f>'Glad-base'!AP25/'Glad-base'!AP$81*AP$86</f>
        <v>0.0317664737884519</v>
      </c>
      <c r="AQ25" s="64">
        <f>'Glad-base'!AQ25/'Glad-base'!AQ$81*AQ$86</f>
        <v>0.00475742732398554</v>
      </c>
      <c r="AR25" s="64">
        <f>'Glad-base'!AR25/'Glad-base'!AR$81*AR$86</f>
        <v>0.0171619439183783</v>
      </c>
      <c r="AS25" s="64">
        <f>'Glad-base'!AS25/'Glad-base'!AS$81*AS$86</f>
        <v>0.257222862361388</v>
      </c>
      <c r="AT25" s="64">
        <f>'Glad-base'!AT25/'Glad-base'!AT$81*AT$86</f>
        <v>0.0006267740312510661</v>
      </c>
      <c r="AU25" s="64">
        <f>'Glad-base'!AU25/'Glad-base'!AU$81*AU$86</f>
        <v>0.000924970935916108</v>
      </c>
      <c r="AV25" s="64">
        <f>'Glad-base'!AV25/'Glad-base'!AV$81*AV$86</f>
        <v>0.000198222145089144</v>
      </c>
      <c r="AW25" s="64">
        <f>'Glad-base'!AW25/'Glad-base'!AW$81*AW$86</f>
        <v>0.000669541692147188</v>
      </c>
      <c r="AX25" s="64">
        <f>'Glad-base'!AX25/'Glad-base'!AX$81*AX$86</f>
        <v>0.0507948362435042</v>
      </c>
      <c r="AY25" s="64">
        <f>'Glad-base'!AY25/'Glad-base'!AY$81*AY$86</f>
        <v>6.01948195412229e-05</v>
      </c>
      <c r="AZ25" s="64">
        <f>'Glad-base'!AZ25/'Glad-base'!AZ$81*AZ$86</f>
        <v>0.00566946341716422</v>
      </c>
      <c r="BA25" s="64">
        <f>'Glad-base'!BA25/'Glad-base'!BA$81*BA$86</f>
        <v>0.000241103129496522</v>
      </c>
      <c r="BB25" s="64">
        <f>'Glad-base'!BB25/'Glad-base'!BB$81*BB$86</f>
        <v>0.0106751692237299</v>
      </c>
      <c r="BC25" s="64">
        <f>'Glad-base'!BC25/'Glad-base'!BC$81*BC$86</f>
        <v>0.05527015517486</v>
      </c>
      <c r="BD25" s="64">
        <f>'Glad-base'!BD25/'Glad-base'!BD$81*BD$86</f>
        <v>0.08252364406780301</v>
      </c>
      <c r="BE25" s="64">
        <f>'Glad-base'!BE25/'Glad-base'!BE$81*BE$86</f>
        <v>1.52280002973124</v>
      </c>
      <c r="BF25" s="64">
        <f>'Glad-base'!BF25/'Glad-base'!BF$81*BF$86</f>
        <v>0.00849960837690782</v>
      </c>
      <c r="BG25" s="64">
        <f>'Glad-base'!BG25/'Glad-base'!BG$81*BG$86</f>
        <v>0.208532268213805</v>
      </c>
      <c r="BH25" s="64">
        <f>'Glad-base'!BH25/'Glad-base'!BH$81*BH$86</f>
        <v>0.0362446371281373</v>
      </c>
      <c r="BI25" s="64">
        <f>'Glad-base'!BI25/'Glad-base'!BI$81*BI$86</f>
        <v>0.0931574943686638</v>
      </c>
      <c r="BJ25" s="64">
        <f>'Glad-base'!BJ25/'Glad-base'!BJ$81*BJ$86</f>
        <v>0.00134031594395411</v>
      </c>
      <c r="BK25" s="64">
        <f>'Glad-base'!BK25/'Glad-base'!BK$81*BK$86</f>
        <v>0.0436615312094303</v>
      </c>
      <c r="BL25" s="64">
        <f>'Glad-base'!BL25/'Glad-base'!BL$81*BL$86</f>
        <v>0.163691377192677</v>
      </c>
      <c r="BM25" s="64">
        <f>'Glad-base'!BM25/'Glad-base'!BM$81*BM$86</f>
        <v>0.0276939989070722</v>
      </c>
      <c r="BN25" s="64">
        <f>'Glad-base'!BN25/'Glad-base'!BN$81*BN$86</f>
        <v>0.00224278762536936</v>
      </c>
      <c r="BO25" s="64">
        <f>'Glad-base'!BO25/'Glad-base'!BO$81*BO$86</f>
        <v>0.263658937145403</v>
      </c>
      <c r="BP25" s="64">
        <f>'Glad-base'!BP25/'Glad-base'!BP$81*BP$86</f>
        <v>0.145957170801124</v>
      </c>
      <c r="BQ25" s="64">
        <f>'Glad-base'!BQ25/'Glad-base'!BQ$81*BQ$86</f>
        <v>0.000541279165041562</v>
      </c>
      <c r="BR25" s="64">
        <f>'Glad-base'!BR25/'Glad-base'!BR$81*BR$86</f>
        <v>0.009469674345729749</v>
      </c>
      <c r="BS25" s="64">
        <f>'Glad-base'!BS25/'Glad-base'!BS$81*BS$86</f>
        <v>0.00269680588121661</v>
      </c>
      <c r="BT25" s="64">
        <f>'Glad-base'!BT25/'Glad-base'!BT$81*BT$86</f>
        <v>0.118152136827838</v>
      </c>
      <c r="BU25" s="64">
        <f>'Glad-base'!BU25/'Glad-base'!BU$81*BU$86</f>
        <v>0.0270365442733964</v>
      </c>
      <c r="BV25" s="10">
        <f>SUM(D25:BU25)</f>
        <v>300.636572197951</v>
      </c>
      <c r="BW25" s="10">
        <f>'Glad-base'!BW25*'Households'!$B$3/'Households'!$B$7</f>
        <v>0.398750412327497</v>
      </c>
      <c r="BX25" s="10">
        <f>'Glad-base'!BX25*'Households'!$B$3/'Households'!$B$7</f>
        <v>0.486551256580844</v>
      </c>
      <c r="BY25" s="10">
        <f>'Glad-base'!BY25*'Businesses'!$B$4/'Businesses'!$C$4</f>
        <v>2.32544585912451</v>
      </c>
      <c r="BZ25" s="10">
        <f>'Glad-base'!BZ25*'Households'!$B$3/'Households'!$B$7</f>
        <v>0.0440226774871267</v>
      </c>
      <c r="CA25" s="10">
        <f>'Glad-base'!CA25*'Households'!$B$3/'Households'!$B$7</f>
        <v>0.177587031967044</v>
      </c>
      <c r="CB25" s="140">
        <v>21.807</v>
      </c>
      <c r="CC25" s="62">
        <f>'Exports'!D26</f>
        <v>606.749473</v>
      </c>
      <c r="CD25" s="10">
        <f>SUM(BW25:CC25)</f>
        <v>631.988830237487</v>
      </c>
      <c r="CE25" s="10">
        <f>SUM(CD25,BV25)</f>
        <v>932.625402435438</v>
      </c>
      <c r="CF25" s="64">
        <v>0.080158533420739</v>
      </c>
      <c r="CG25" s="64">
        <f>'Glad-id-output'!I23</f>
        <v>1</v>
      </c>
      <c r="CH25" s="64"/>
    </row>
    <row r="26" ht="19" customHeight="1">
      <c r="A26" t="s" s="58">
        <v>1</v>
      </c>
      <c r="B26" s="59">
        <v>22</v>
      </c>
      <c r="C26" t="s" s="135">
        <v>23</v>
      </c>
      <c r="D26" s="61">
        <f>'Glad-base'!D26/'Glad-base'!D$81*D$86</f>
        <v>0.163308453633852</v>
      </c>
      <c r="E26" s="62">
        <f>'Glad-base'!E26/'Glad-base'!E$81*E$86</f>
        <v>0.0947401078312629</v>
      </c>
      <c r="F26" s="62">
        <f>'Glad-base'!F26/'Glad-base'!F$81*F$86</f>
        <v>0.00329813686271024</v>
      </c>
      <c r="G26" s="62">
        <f>'Glad-base'!G26/'Glad-base'!G$81*G$86</f>
        <v>0.100187044410654</v>
      </c>
      <c r="H26" s="62">
        <f>'Glad-base'!H26/'Glad-base'!H$81*H$86</f>
        <v>0.0381370389324808</v>
      </c>
      <c r="I26" s="62">
        <f>'Glad-base'!I26/'Glad-base'!I$81*I$86</f>
        <v>1.238515170879</v>
      </c>
      <c r="J26" s="62">
        <f>'Glad-base'!J26/'Glad-base'!J$81*J$86</f>
        <v>13.9672022303771</v>
      </c>
      <c r="K26" s="136">
        <f>'Glad-base'!K26/'Glad-base'!K$81*K$86</f>
        <v>3.19059338324747</v>
      </c>
      <c r="L26" s="62">
        <f>'Glad-base'!L26/'Glad-base'!L$81*L$86</f>
        <v>0.646153690208812</v>
      </c>
      <c r="M26" s="62">
        <f>'Glad-base'!M26/'Glad-base'!M$81*M$86</f>
        <v>0.56697105965299</v>
      </c>
      <c r="N26" s="62">
        <f>'Glad-base'!N26/'Glad-base'!N$81*N$86</f>
        <v>0.0587698754021021</v>
      </c>
      <c r="O26" s="62">
        <f>'Glad-base'!O26/'Glad-base'!O$81*O$86</f>
        <v>0.225551268607212</v>
      </c>
      <c r="P26" s="62">
        <f>'Glad-base'!P26/'Glad-base'!P$81*P$86</f>
        <v>0.0120605363840863</v>
      </c>
      <c r="Q26" s="62">
        <f>'Glad-base'!Q26/'Glad-base'!Q$81*Q$86</f>
        <v>0.0807356647139735</v>
      </c>
      <c r="R26" s="62">
        <f>'Glad-base'!R26/'Glad-base'!R$81*R$86</f>
        <v>0.0149845741572451</v>
      </c>
      <c r="S26" s="62">
        <f>'Glad-base'!S26/'Glad-base'!S$81*S$86</f>
        <v>0.00448333773305707</v>
      </c>
      <c r="T26" s="62">
        <f>'Glad-base'!T26/'Glad-base'!T$81*T$86</f>
        <v>0.210049314767368</v>
      </c>
      <c r="U26" s="62">
        <f>'Glad-base'!U26/'Glad-base'!U$81*U$86</f>
        <v>2.47428367008304</v>
      </c>
      <c r="V26" s="62">
        <f>'Glad-base'!V26/'Glad-base'!V$81*V$86</f>
        <v>0.184317686174076</v>
      </c>
      <c r="W26" s="62">
        <f>'Glad-base'!W26/'Glad-base'!W$81*W$86</f>
        <v>10.0807896796685</v>
      </c>
      <c r="X26" s="64">
        <v>1.73856644721575</v>
      </c>
      <c r="Y26" s="62">
        <f>'Glad-base'!Y26/'Glad-base'!Y$81*Y$86</f>
        <v>14.8827086112214</v>
      </c>
      <c r="Z26" s="62">
        <f>'Glad-base'!Z26/'Glad-base'!Z$81*Z$86</f>
        <v>1.11943811477513</v>
      </c>
      <c r="AA26" s="62">
        <f>'Glad-base'!AA26/'Glad-base'!AA$81*AA$86</f>
        <v>2.11188836686441</v>
      </c>
      <c r="AB26" s="62">
        <f>'Glad-base'!AB26/'Glad-base'!AB$81*AB$86</f>
        <v>0.0678500922950849</v>
      </c>
      <c r="AC26" s="65">
        <f>'Glad-base'!AC26/'Glad-base'!AC$81*AC$86</f>
        <v>0.967775733335816</v>
      </c>
      <c r="AD26" s="62">
        <f>'Glad-base'!AD26/'Glad-base'!AD$81*AD$86</f>
        <v>0.0113330246140187</v>
      </c>
      <c r="AE26" s="62">
        <f>'Glad-base'!AE26/'Glad-base'!AE$81*AE$86</f>
        <v>0.559567761510493</v>
      </c>
      <c r="AF26" s="62">
        <f>'Glad-base'!AF26/'Glad-base'!AF$81*AF$86</f>
        <v>0.161806184579423</v>
      </c>
      <c r="AG26" s="62">
        <f>'Glad-base'!AG26/'Glad-base'!AG$81*AG$86</f>
        <v>5.92727777261436</v>
      </c>
      <c r="AH26" s="62">
        <f>'Glad-base'!AH26/'Glad-base'!AH$81*AH$86</f>
        <v>16.3201748137925</v>
      </c>
      <c r="AI26" s="62">
        <f>'Glad-base'!AI26/'Glad-base'!AI$81*AI$86</f>
        <v>14.3910111625677</v>
      </c>
      <c r="AJ26" s="62">
        <f>'Glad-base'!AJ26/'Glad-base'!AJ$81*AJ$86</f>
        <v>0.561440197083533</v>
      </c>
      <c r="AK26" s="62">
        <f>'Glad-base'!AK26/'Glad-base'!AK$81*AK$86</f>
        <v>1.25535007314446</v>
      </c>
      <c r="AL26" s="62">
        <f>'Glad-base'!AL26/'Glad-base'!AL$81*AL$86</f>
        <v>0.0745479240483634</v>
      </c>
      <c r="AM26" s="62">
        <f>'Glad-base'!AM26/'Glad-base'!AM$81*AM$86</f>
        <v>0.221327090079944</v>
      </c>
      <c r="AN26" s="62">
        <f>'Glad-base'!AN26/'Glad-base'!AN$81*AN$86</f>
        <v>0.394532843644882</v>
      </c>
      <c r="AO26" s="62">
        <f>'Glad-base'!AO26/'Glad-base'!AO$81*AO$86</f>
        <v>6.31785105489896</v>
      </c>
      <c r="AP26" s="62">
        <f>'Glad-base'!AP26/'Glad-base'!AP$81*AP$86</f>
        <v>0.268770071662268</v>
      </c>
      <c r="AQ26" s="62">
        <f>'Glad-base'!AQ26/'Glad-base'!AQ$81*AQ$86</f>
        <v>0.0114773408614535</v>
      </c>
      <c r="AR26" s="62">
        <f>'Glad-base'!AR26/'Glad-base'!AR$81*AR$86</f>
        <v>0.234095957898242</v>
      </c>
      <c r="AS26" s="62">
        <f>'Glad-base'!AS26/'Glad-base'!AS$81*AS$86</f>
        <v>0.324481711872295</v>
      </c>
      <c r="AT26" s="62">
        <f>'Glad-base'!AT26/'Glad-base'!AT$81*AT$86</f>
        <v>0.00174015743697553</v>
      </c>
      <c r="AU26" s="62">
        <f>'Glad-base'!AU26/'Glad-base'!AU$81*AU$86</f>
        <v>0.0139899228115334</v>
      </c>
      <c r="AV26" s="62">
        <f>'Glad-base'!AV26/'Glad-base'!AV$81*AV$86</f>
        <v>0.000701317275029817</v>
      </c>
      <c r="AW26" s="62">
        <f>'Glad-base'!AW26/'Glad-base'!AW$81*AW$86</f>
        <v>0.000910692107301506</v>
      </c>
      <c r="AX26" s="62">
        <f>'Glad-base'!AX26/'Glad-base'!AX$81*AX$86</f>
        <v>0.0326770612798349</v>
      </c>
      <c r="AY26" s="62">
        <f>'Glad-base'!AY26/'Glad-base'!AY$81*AY$86</f>
        <v>0.000993765757041361</v>
      </c>
      <c r="AZ26" s="62">
        <f>'Glad-base'!AZ26/'Glad-base'!AZ$81*AZ$86</f>
        <v>0.0106514945936163</v>
      </c>
      <c r="BA26" s="62">
        <f>'Glad-base'!BA26/'Glad-base'!BA$81*BA$86</f>
        <v>0.00214863098725345</v>
      </c>
      <c r="BB26" s="62">
        <f>'Glad-base'!BB26/'Glad-base'!BB$81*BB$86</f>
        <v>0.00524600807889191</v>
      </c>
      <c r="BC26" s="62">
        <f>'Glad-base'!BC26/'Glad-base'!BC$81*BC$86</f>
        <v>0.136111154941559</v>
      </c>
      <c r="BD26" s="62">
        <f>'Glad-base'!BD26/'Glad-base'!BD$81*BD$86</f>
        <v>0.238801966422951</v>
      </c>
      <c r="BE26" s="62">
        <f>'Glad-base'!BE26/'Glad-base'!BE$81*BE$86</f>
        <v>1.21912493327829</v>
      </c>
      <c r="BF26" s="62">
        <f>'Glad-base'!BF26/'Glad-base'!BF$81*BF$86</f>
        <v>0.00702179696732969</v>
      </c>
      <c r="BG26" s="62">
        <f>'Glad-base'!BG26/'Glad-base'!BG$81*BG$86</f>
        <v>0.195311914081068</v>
      </c>
      <c r="BH26" s="62">
        <f>'Glad-base'!BH26/'Glad-base'!BH$81*BH$86</f>
        <v>0.0804560422165239</v>
      </c>
      <c r="BI26" s="62">
        <f>'Glad-base'!BI26/'Glad-base'!BI$81*BI$86</f>
        <v>0.128220742504275</v>
      </c>
      <c r="BJ26" s="62">
        <f>'Glad-base'!BJ26/'Glad-base'!BJ$81*BJ$86</f>
        <v>0.0132776719564993</v>
      </c>
      <c r="BK26" s="62">
        <f>'Glad-base'!BK26/'Glad-base'!BK$81*BK$86</f>
        <v>0.204483030313541</v>
      </c>
      <c r="BL26" s="62">
        <f>'Glad-base'!BL26/'Glad-base'!BL$81*BL$86</f>
        <v>1.65919802089372</v>
      </c>
      <c r="BM26" s="62">
        <f>'Glad-base'!BM26/'Glad-base'!BM$81*BM$86</f>
        <v>0.272013931494397</v>
      </c>
      <c r="BN26" s="62">
        <f>'Glad-base'!BN26/'Glad-base'!BN$81*BN$86</f>
        <v>0.0307478222560872</v>
      </c>
      <c r="BO26" s="62">
        <f>'Glad-base'!BO26/'Glad-base'!BO$81*BO$86</f>
        <v>1.00656081681466</v>
      </c>
      <c r="BP26" s="62">
        <f>'Glad-base'!BP26/'Glad-base'!BP$81*BP$86</f>
        <v>0.306058729459851</v>
      </c>
      <c r="BQ26" s="62">
        <f>'Glad-base'!BQ26/'Glad-base'!BQ$81*BQ$86</f>
        <v>0.0140010407441407</v>
      </c>
      <c r="BR26" s="62">
        <f>'Glad-base'!BR26/'Glad-base'!BR$81*BR$86</f>
        <v>0.0460983421276827</v>
      </c>
      <c r="BS26" s="62">
        <f>'Glad-base'!BS26/'Glad-base'!BS$81*BS$86</f>
        <v>0.00913654288814841</v>
      </c>
      <c r="BT26" s="62">
        <f>'Glad-base'!BT26/'Glad-base'!BT$81*BT$86</f>
        <v>1.94826251775137</v>
      </c>
      <c r="BU26" s="62">
        <f>'Glad-base'!BU26/'Glad-base'!BU$81*BU$86</f>
        <v>0.266177418148943</v>
      </c>
      <c r="BV26" s="4">
        <f>SUM(D26:BU26)</f>
        <v>109.128527759896</v>
      </c>
      <c r="BW26" s="66">
        <f>'Glad-base'!BW26*'Households'!$B$3/'Households'!$B$7</f>
        <v>3.53768142216272</v>
      </c>
      <c r="BX26" s="66">
        <f>'Glad-base'!BX26*'Households'!$B$3/'Households'!$B$7</f>
        <v>0.000638593934088568</v>
      </c>
      <c r="BY26" s="66">
        <f>'Glad-base'!BY26*'Businesses'!$B$4/'Businesses'!$C$4</f>
        <v>3.60040415317398</v>
      </c>
      <c r="BZ26" s="66">
        <f>'Glad-base'!BZ26*'Households'!$B$3/'Households'!$B$7</f>
        <v>0.492610285983522</v>
      </c>
      <c r="CA26" s="66">
        <f>'Glad-base'!CA26*'Households'!$B$3/'Households'!$B$7</f>
        <v>0.888367457178167</v>
      </c>
      <c r="CB26" s="66">
        <f>'Glad-base'!CB26*'Glad-id-output'!B24/'Glad-id-output'!E24</f>
        <v>2.2903148838643</v>
      </c>
      <c r="CC26" s="62">
        <f>'Exports'!D27</f>
        <v>180</v>
      </c>
      <c r="CD26" s="4">
        <f>SUM(BW26:CC26)</f>
        <v>190.810016796297</v>
      </c>
      <c r="CE26" s="4">
        <f>SUM(CD26,BV26)</f>
        <v>299.938544556193</v>
      </c>
      <c r="CF26" s="67">
        <v>0.008487007525215</v>
      </c>
      <c r="CG26" s="67">
        <f>'Glad-id-output'!I24</f>
        <v>1</v>
      </c>
      <c r="CH26" s="67"/>
    </row>
    <row r="27" ht="19" customHeight="1">
      <c r="A27" t="s" s="58">
        <v>1</v>
      </c>
      <c r="B27" s="59">
        <v>23</v>
      </c>
      <c r="C27" t="s" s="135">
        <v>24</v>
      </c>
      <c r="D27" s="61">
        <f>'Glad-base'!D27/'Glad-base'!D$81*D$86</f>
        <v>0.0994680469480065</v>
      </c>
      <c r="E27" s="62">
        <f>'Glad-base'!E27/'Glad-base'!E$81*E$86</f>
        <v>0.147698745475542</v>
      </c>
      <c r="F27" s="62">
        <f>'Glad-base'!F27/'Glad-base'!F$81*F$86</f>
        <v>0.00168589082763922</v>
      </c>
      <c r="G27" s="62">
        <f>'Glad-base'!G27/'Glad-base'!G$81*G$86</f>
        <v>0.244723481682075</v>
      </c>
      <c r="H27" s="62">
        <f>'Glad-base'!H27/'Glad-base'!H$81*H$86</f>
        <v>0.0180738727943348</v>
      </c>
      <c r="I27" s="62">
        <f>'Glad-base'!I27/'Glad-base'!I$81*I$86</f>
        <v>0.307920896977778</v>
      </c>
      <c r="J27" s="62">
        <f>'Glad-base'!J27/'Glad-base'!J$81*J$86</f>
        <v>1.0605139774688</v>
      </c>
      <c r="K27" s="136">
        <f>'Glad-base'!K27/'Glad-base'!K$81*K$86</f>
        <v>0.296075147266043</v>
      </c>
      <c r="L27" s="62">
        <f>'Glad-base'!L27/'Glad-base'!L$81*L$86</f>
        <v>0.031415260566969</v>
      </c>
      <c r="M27" s="62">
        <f>'Glad-base'!M27/'Glad-base'!M$81*M$86</f>
        <v>0.215384143039037</v>
      </c>
      <c r="N27" s="62">
        <f>'Glad-base'!N27/'Glad-base'!N$81*N$86</f>
        <v>0.0236369747624491</v>
      </c>
      <c r="O27" s="62">
        <f>'Glad-base'!O27/'Glad-base'!O$81*O$86</f>
        <v>0.00726241671697461</v>
      </c>
      <c r="P27" s="62">
        <f>'Glad-base'!P27/'Glad-base'!P$81*P$86</f>
        <v>0.00380977404098791</v>
      </c>
      <c r="Q27" s="62">
        <f>'Glad-base'!Q27/'Glad-base'!Q$81*Q$86</f>
        <v>0.00578346094207943</v>
      </c>
      <c r="R27" s="62">
        <f>'Glad-base'!R27/'Glad-base'!R$81*R$86</f>
        <v>0.00157594837564291</v>
      </c>
      <c r="S27" s="62">
        <f>'Glad-base'!S27/'Glad-base'!S$81*S$86</f>
        <v>0.00367520365190122</v>
      </c>
      <c r="T27" s="62">
        <f>'Glad-base'!T27/'Glad-base'!T$81*T$86</f>
        <v>0.0483130110196349</v>
      </c>
      <c r="U27" s="62">
        <f>'Glad-base'!U27/'Glad-base'!U$81*U$86</f>
        <v>0.379755257556506</v>
      </c>
      <c r="V27" s="62">
        <f>'Glad-base'!V27/'Glad-base'!V$81*V$86</f>
        <v>0.00770560663669621</v>
      </c>
      <c r="W27" s="62">
        <f>'Glad-base'!W27/'Glad-base'!W$81*W$86</f>
        <v>0.285454287730891</v>
      </c>
      <c r="X27" s="64">
        <v>0.0737602311838865</v>
      </c>
      <c r="Y27" s="62">
        <f>'Glad-base'!Y27/'Glad-base'!Y$81*Y$86</f>
        <v>0.282510414294842</v>
      </c>
      <c r="Z27" s="62">
        <f>'Glad-base'!Z27/'Glad-base'!Z$81*Z$86</f>
        <v>1.31905179998307</v>
      </c>
      <c r="AA27" s="62">
        <f>'Glad-base'!AA27/'Glad-base'!AA$81*AA$86</f>
        <v>0.162428808123207</v>
      </c>
      <c r="AB27" s="62">
        <f>'Glad-base'!AB27/'Glad-base'!AB$81*AB$86</f>
        <v>0.00279194155341955</v>
      </c>
      <c r="AC27" s="65">
        <f>'Glad-base'!AC27/'Glad-base'!AC$81*AC$86</f>
        <v>0.114210181734687</v>
      </c>
      <c r="AD27" s="62">
        <f>'Glad-base'!AD27/'Glad-base'!AD$81*AD$86</f>
        <v>0.00130440988960465</v>
      </c>
      <c r="AE27" s="62">
        <f>'Glad-base'!AE27/'Glad-base'!AE$81*AE$86</f>
        <v>0.0123536977790083</v>
      </c>
      <c r="AF27" s="62">
        <f>'Glad-base'!AF27/'Glad-base'!AF$81*AF$86</f>
        <v>0.0901889471390627</v>
      </c>
      <c r="AG27" s="62">
        <f>'Glad-base'!AG27/'Glad-base'!AG$81*AG$86</f>
        <v>0.161331604445778</v>
      </c>
      <c r="AH27" s="62">
        <f>'Glad-base'!AH27/'Glad-base'!AH$81*AH$86</f>
        <v>2.7792542718717</v>
      </c>
      <c r="AI27" s="62">
        <f>'Glad-base'!AI27/'Glad-base'!AI$81*AI$86</f>
        <v>0.780782674483948</v>
      </c>
      <c r="AJ27" s="62">
        <f>'Glad-base'!AJ27/'Glad-base'!AJ$81*AJ$86</f>
        <v>0.757742828557145</v>
      </c>
      <c r="AK27" s="62">
        <f>'Glad-base'!AK27/'Glad-base'!AK$81*AK$86</f>
        <v>1.05689372284399</v>
      </c>
      <c r="AL27" s="62">
        <f>'Glad-base'!AL27/'Glad-base'!AL$81*AL$86</f>
        <v>0.053738173373766</v>
      </c>
      <c r="AM27" s="62">
        <f>'Glad-base'!AM27/'Glad-base'!AM$81*AM$86</f>
        <v>0.6974663488109339</v>
      </c>
      <c r="AN27" s="62">
        <f>'Glad-base'!AN27/'Glad-base'!AN$81*AN$86</f>
        <v>0.908430282623421</v>
      </c>
      <c r="AO27" s="62">
        <f>'Glad-base'!AO27/'Glad-base'!AO$81*AO$86</f>
        <v>16.9340705379145</v>
      </c>
      <c r="AP27" s="62">
        <f>'Glad-base'!AP27/'Glad-base'!AP$81*AP$86</f>
        <v>4.78410830235582</v>
      </c>
      <c r="AQ27" s="62">
        <f>'Glad-base'!AQ27/'Glad-base'!AQ$81*AQ$86</f>
        <v>1.68656970657591</v>
      </c>
      <c r="AR27" s="62">
        <f>'Glad-base'!AR27/'Glad-base'!AR$81*AR$86</f>
        <v>0.267730580878238</v>
      </c>
      <c r="AS27" s="62">
        <f>'Glad-base'!AS27/'Glad-base'!AS$81*AS$86</f>
        <v>1.5824188044177</v>
      </c>
      <c r="AT27" s="62">
        <f>'Glad-base'!AT27/'Glad-base'!AT$81*AT$86</f>
        <v>0.00367089252638579</v>
      </c>
      <c r="AU27" s="62">
        <f>'Glad-base'!AU27/'Glad-base'!AU$81*AU$86</f>
        <v>0.00547821731948023</v>
      </c>
      <c r="AV27" s="62">
        <f>'Glad-base'!AV27/'Glad-base'!AV$81*AV$86</f>
        <v>0.0026035743808541</v>
      </c>
      <c r="AW27" s="62">
        <f>'Glad-base'!AW27/'Glad-base'!AW$81*AW$86</f>
        <v>0.00114678015359887</v>
      </c>
      <c r="AX27" s="62">
        <f>'Glad-base'!AX27/'Glad-base'!AX$81*AX$86</f>
        <v>0.0605840435736142</v>
      </c>
      <c r="AY27" s="62">
        <f>'Glad-base'!AY27/'Glad-base'!AY$81*AY$86</f>
        <v>0.000826631422930566</v>
      </c>
      <c r="AZ27" s="62">
        <f>'Glad-base'!AZ27/'Glad-base'!AZ$81*AZ$86</f>
        <v>0.00431019497930587</v>
      </c>
      <c r="BA27" s="62">
        <f>'Glad-base'!BA27/'Glad-base'!BA$81*BA$86</f>
        <v>0.00732809678249392</v>
      </c>
      <c r="BB27" s="62">
        <f>'Glad-base'!BB27/'Glad-base'!BB$81*BB$86</f>
        <v>0.0455291177713017</v>
      </c>
      <c r="BC27" s="62">
        <f>'Glad-base'!BC27/'Glad-base'!BC$81*BC$86</f>
        <v>0.8006982043965</v>
      </c>
      <c r="BD27" s="62">
        <f>'Glad-base'!BD27/'Glad-base'!BD$81*BD$86</f>
        <v>0.223670778576677</v>
      </c>
      <c r="BE27" s="62">
        <f>'Glad-base'!BE27/'Glad-base'!BE$81*BE$86</f>
        <v>2.42801154477229</v>
      </c>
      <c r="BF27" s="62">
        <f>'Glad-base'!BF27/'Glad-base'!BF$81*BF$86</f>
        <v>0.0197469669268995</v>
      </c>
      <c r="BG27" s="62">
        <f>'Glad-base'!BG27/'Glad-base'!BG$81*BG$86</f>
        <v>0.694062460349908</v>
      </c>
      <c r="BH27" s="62">
        <f>'Glad-base'!BH27/'Glad-base'!BH$81*BH$86</f>
        <v>0.137588205759264</v>
      </c>
      <c r="BI27" s="62">
        <f>'Glad-base'!BI27/'Glad-base'!BI$81*BI$86</f>
        <v>0.208890761218687</v>
      </c>
      <c r="BJ27" s="62">
        <f>'Glad-base'!BJ27/'Glad-base'!BJ$81*BJ$86</f>
        <v>0.07395845240773009</v>
      </c>
      <c r="BK27" s="62">
        <f>'Glad-base'!BK27/'Glad-base'!BK$81*BK$86</f>
        <v>0.150173256174413</v>
      </c>
      <c r="BL27" s="62">
        <f>'Glad-base'!BL27/'Glad-base'!BL$81*BL$86</f>
        <v>0.504935651263496</v>
      </c>
      <c r="BM27" s="62">
        <f>'Glad-base'!BM27/'Glad-base'!BM$81*BM$86</f>
        <v>0.102105278116112</v>
      </c>
      <c r="BN27" s="62">
        <f>'Glad-base'!BN27/'Glad-base'!BN$81*BN$86</f>
        <v>0.0289299701479479</v>
      </c>
      <c r="BO27" s="62">
        <f>'Glad-base'!BO27/'Glad-base'!BO$81*BO$86</f>
        <v>0.574274436631387</v>
      </c>
      <c r="BP27" s="62">
        <f>'Glad-base'!BP27/'Glad-base'!BP$81*BP$86</f>
        <v>0.183115240678324</v>
      </c>
      <c r="BQ27" s="62">
        <f>'Glad-base'!BQ27/'Glad-base'!BQ$81*BQ$86</f>
        <v>0.00488907025632486</v>
      </c>
      <c r="BR27" s="62">
        <f>'Glad-base'!BR27/'Glad-base'!BR$81*BR$86</f>
        <v>0.0280141562528515</v>
      </c>
      <c r="BS27" s="62">
        <f>'Glad-base'!BS27/'Glad-base'!BS$81*BS$86</f>
        <v>0.00423709405486487</v>
      </c>
      <c r="BT27" s="62">
        <f>'Glad-base'!BT27/'Glad-base'!BT$81*BT$86</f>
        <v>5.55266091380592</v>
      </c>
      <c r="BU27" s="62">
        <f>'Glad-base'!BU27/'Glad-base'!BU$81*BU$86</f>
        <v>0.0757121390297424</v>
      </c>
      <c r="BV27" s="4">
        <f>SUM(D27:BU27)</f>
        <v>49.6262218050429</v>
      </c>
      <c r="BW27" s="66">
        <f>'Glad-base'!BW27*'Households'!$B$3/'Households'!$B$7</f>
        <v>24.1015749147992</v>
      </c>
      <c r="BX27" s="66">
        <f>'Glad-base'!BX27*'Households'!$B$3/'Households'!$B$7</f>
        <v>0.227174045005149</v>
      </c>
      <c r="BY27" s="66">
        <f>'Glad-base'!BY27*'Businesses'!$B$4/'Businesses'!$C$4</f>
        <v>2.20833457161248</v>
      </c>
      <c r="BZ27" s="66">
        <f>'Glad-base'!BZ27*'Households'!$B$3/'Households'!$B$7</f>
        <v>0.69536818900103</v>
      </c>
      <c r="CA27" s="66">
        <f>'Glad-base'!CA27*'Households'!$B$3/'Households'!$B$7</f>
        <v>5.77377674703399</v>
      </c>
      <c r="CB27" s="66">
        <f>'Glad-base'!CB27*'Glad-id-output'!B25/'Glad-id-output'!E25</f>
        <v>-0.185406856003089</v>
      </c>
      <c r="CC27" s="62">
        <f>'Exports'!D28</f>
        <v>30</v>
      </c>
      <c r="CD27" s="4">
        <f>SUM(BW27:CC27)</f>
        <v>62.8208216114488</v>
      </c>
      <c r="CE27" s="4">
        <f>SUM(CD27,BV27)</f>
        <v>112.447043416492</v>
      </c>
      <c r="CF27" s="67">
        <v>0.00162497474548778</v>
      </c>
      <c r="CG27" s="67">
        <f>'Glad-id-output'!I25</f>
        <v>1</v>
      </c>
      <c r="CH27" s="67"/>
    </row>
    <row r="28" ht="19" customHeight="1">
      <c r="A28" t="s" s="58">
        <v>1</v>
      </c>
      <c r="B28" s="59">
        <v>24</v>
      </c>
      <c r="C28" t="s" s="135">
        <v>25</v>
      </c>
      <c r="D28" s="61">
        <f>'Glad-base'!D28/'Glad-base'!D$81*D$86</f>
        <v>0.662049818953976</v>
      </c>
      <c r="E28" s="62">
        <f>'Glad-base'!E28/'Glad-base'!E$81*E$86</f>
        <v>0.199413861360057</v>
      </c>
      <c r="F28" s="62">
        <f>'Glad-base'!F28/'Glad-base'!F$81*F$86</f>
        <v>0.00621025455247939</v>
      </c>
      <c r="G28" s="62">
        <f>'Glad-base'!G28/'Glad-base'!G$81*G$86</f>
        <v>0.147891155053651</v>
      </c>
      <c r="H28" s="62">
        <f>'Glad-base'!H28/'Glad-base'!H$81*H$86</f>
        <v>0.0653530382101427</v>
      </c>
      <c r="I28" s="62">
        <f>'Glad-base'!I28/'Glad-base'!I$81*I$86</f>
        <v>0.591118712792015</v>
      </c>
      <c r="J28" s="62">
        <f>'Glad-base'!J28/'Glad-base'!J$81*J$86</f>
        <v>8.620704015025311</v>
      </c>
      <c r="K28" s="136">
        <f>'Glad-base'!K28/'Glad-base'!K$81*K$86</f>
        <v>2.64805324068484</v>
      </c>
      <c r="L28" s="62">
        <f>'Glad-base'!L28/'Glad-base'!L$81*L$86</f>
        <v>0.386869412788861</v>
      </c>
      <c r="M28" s="62">
        <f>'Glad-base'!M28/'Glad-base'!M$81*M$86</f>
        <v>0.399082929535484</v>
      </c>
      <c r="N28" s="62">
        <f>'Glad-base'!N28/'Glad-base'!N$81*N$86</f>
        <v>0.0714691550995291</v>
      </c>
      <c r="O28" s="62">
        <f>'Glad-base'!O28/'Glad-base'!O$81*O$86</f>
        <v>0.0288499066598354</v>
      </c>
      <c r="P28" s="62">
        <f>'Glad-base'!P28/'Glad-base'!P$81*P$86</f>
        <v>0.0114418606607664</v>
      </c>
      <c r="Q28" s="62">
        <f>'Glad-base'!Q28/'Glad-base'!Q$81*Q$86</f>
        <v>0.0279400577136624</v>
      </c>
      <c r="R28" s="62">
        <f>'Glad-base'!R28/'Glad-base'!R$81*R$86</f>
        <v>0.00755468991211452</v>
      </c>
      <c r="S28" s="62">
        <f>'Glad-base'!S28/'Glad-base'!S$81*S$86</f>
        <v>0.0192050264967974</v>
      </c>
      <c r="T28" s="62">
        <f>'Glad-base'!T28/'Glad-base'!T$81*T$86</f>
        <v>0.351898057770346</v>
      </c>
      <c r="U28" s="62">
        <f>'Glad-base'!U28/'Glad-base'!U$81*U$86</f>
        <v>1.34930024895749</v>
      </c>
      <c r="V28" s="62">
        <f>'Glad-base'!V28/'Glad-base'!V$81*V$86</f>
        <v>0.0529978383017411</v>
      </c>
      <c r="W28" s="62">
        <f>'Glad-base'!W28/'Glad-base'!W$81*W$86</f>
        <v>1.24086650693172</v>
      </c>
      <c r="X28" s="64">
        <v>0.265248128764306</v>
      </c>
      <c r="Y28" s="62">
        <f>'Glad-base'!Y28/'Glad-base'!Y$81*Y$86</f>
        <v>2.32753210926387</v>
      </c>
      <c r="Z28" s="62">
        <f>'Glad-base'!Z28/'Glad-base'!Z$81*Z$86</f>
        <v>0.523730660450509</v>
      </c>
      <c r="AA28" s="62">
        <f>'Glad-base'!AA28/'Glad-base'!AA$81*AA$86</f>
        <v>1.71026212001072</v>
      </c>
      <c r="AB28" s="62">
        <f>'Glad-base'!AB28/'Glad-base'!AB$81*AB$86</f>
        <v>0.0171814078319395</v>
      </c>
      <c r="AC28" s="65">
        <f>'Glad-base'!AC28/'Glad-base'!AC$81*AC$86</f>
        <v>1.81407024261286</v>
      </c>
      <c r="AD28" s="62">
        <f>'Glad-base'!AD28/'Glad-base'!AD$81*AD$86</f>
        <v>0.00876884268193054</v>
      </c>
      <c r="AE28" s="62">
        <f>'Glad-base'!AE28/'Glad-base'!AE$81*AE$86</f>
        <v>0.158092550566089</v>
      </c>
      <c r="AF28" s="62">
        <f>'Glad-base'!AF28/'Glad-base'!AF$81*AF$86</f>
        <v>0.207320471187971</v>
      </c>
      <c r="AG28" s="62">
        <f>'Glad-base'!AG28/'Glad-base'!AG$81*AG$86</f>
        <v>1.05016768125713</v>
      </c>
      <c r="AH28" s="62">
        <f>'Glad-base'!AH28/'Glad-base'!AH$81*AH$86</f>
        <v>5.01944271687819</v>
      </c>
      <c r="AI28" s="62">
        <f>'Glad-base'!AI28/'Glad-base'!AI$81*AI$86</f>
        <v>4.00062958846248</v>
      </c>
      <c r="AJ28" s="62">
        <f>'Glad-base'!AJ28/'Glad-base'!AJ$81*AJ$86</f>
        <v>0.674945250040129</v>
      </c>
      <c r="AK28" s="62">
        <f>'Glad-base'!AK28/'Glad-base'!AK$81*AK$86</f>
        <v>0.445176460347354</v>
      </c>
      <c r="AL28" s="62">
        <f>'Glad-base'!AL28/'Glad-base'!AL$81*AL$86</f>
        <v>0.0775895390055205</v>
      </c>
      <c r="AM28" s="62">
        <f>'Glad-base'!AM28/'Glad-base'!AM$81*AM$86</f>
        <v>0.271467936089858</v>
      </c>
      <c r="AN28" s="62">
        <f>'Glad-base'!AN28/'Glad-base'!AN$81*AN$86</f>
        <v>0.580020654480833</v>
      </c>
      <c r="AO28" s="62">
        <f>'Glad-base'!AO28/'Glad-base'!AO$81*AO$86</f>
        <v>0.532546902559641</v>
      </c>
      <c r="AP28" s="62">
        <f>'Glad-base'!AP28/'Glad-base'!AP$81*AP$86</f>
        <v>1.19756679895216</v>
      </c>
      <c r="AQ28" s="62">
        <f>'Glad-base'!AQ28/'Glad-base'!AQ$81*AQ$86</f>
        <v>0.127146551190509</v>
      </c>
      <c r="AR28" s="62">
        <f>'Glad-base'!AR28/'Glad-base'!AR$81*AR$86</f>
        <v>0.13144931698084</v>
      </c>
      <c r="AS28" s="62">
        <f>'Glad-base'!AS28/'Glad-base'!AS$81*AS$86</f>
        <v>0.684197048467817</v>
      </c>
      <c r="AT28" s="62">
        <f>'Glad-base'!AT28/'Glad-base'!AT$81*AT$86</f>
        <v>0.004032626431289</v>
      </c>
      <c r="AU28" s="62">
        <f>'Glad-base'!AU28/'Glad-base'!AU$81*AU$86</f>
        <v>0.011361697406084</v>
      </c>
      <c r="AV28" s="62">
        <f>'Glad-base'!AV28/'Glad-base'!AV$81*AV$86</f>
        <v>0.0032459054644007</v>
      </c>
      <c r="AW28" s="62">
        <f>'Glad-base'!AW28/'Glad-base'!AW$81*AW$86</f>
        <v>0.008035675737057581</v>
      </c>
      <c r="AX28" s="62">
        <f>'Glad-base'!AX28/'Glad-base'!AX$81*AX$86</f>
        <v>0.100606887339523</v>
      </c>
      <c r="AY28" s="62">
        <f>'Glad-base'!AY28/'Glad-base'!AY$81*AY$86</f>
        <v>0.00167928111950899</v>
      </c>
      <c r="AZ28" s="62">
        <f>'Glad-base'!AZ28/'Glad-base'!AZ$81*AZ$86</f>
        <v>0.0249451392728006</v>
      </c>
      <c r="BA28" s="62">
        <f>'Glad-base'!BA28/'Glad-base'!BA$81*BA$86</f>
        <v>0.00410077961205464</v>
      </c>
      <c r="BB28" s="62">
        <f>'Glad-base'!BB28/'Glad-base'!BB$81*BB$86</f>
        <v>0.0418269044882103</v>
      </c>
      <c r="BC28" s="62">
        <f>'Glad-base'!BC28/'Glad-base'!BC$81*BC$86</f>
        <v>0.190966697574995</v>
      </c>
      <c r="BD28" s="62">
        <f>'Glad-base'!BD28/'Glad-base'!BD$81*BD$86</f>
        <v>0.14630426950637</v>
      </c>
      <c r="BE28" s="62">
        <f>'Glad-base'!BE28/'Glad-base'!BE$81*BE$86</f>
        <v>2.48019545858754</v>
      </c>
      <c r="BF28" s="62">
        <f>'Glad-base'!BF28/'Glad-base'!BF$81*BF$86</f>
        <v>0.0194409133201821</v>
      </c>
      <c r="BG28" s="62">
        <f>'Glad-base'!BG28/'Glad-base'!BG$81*BG$86</f>
        <v>0.783182912015595</v>
      </c>
      <c r="BH28" s="62">
        <f>'Glad-base'!BH28/'Glad-base'!BH$81*BH$86</f>
        <v>0.179545502488417</v>
      </c>
      <c r="BI28" s="62">
        <f>'Glad-base'!BI28/'Glad-base'!BI$81*BI$86</f>
        <v>0.302069385513558</v>
      </c>
      <c r="BJ28" s="62">
        <f>'Glad-base'!BJ28/'Glad-base'!BJ$81*BJ$86</f>
        <v>0.008660920185464259</v>
      </c>
      <c r="BK28" s="62">
        <f>'Glad-base'!BK28/'Glad-base'!BK$81*BK$86</f>
        <v>0.21520011806306</v>
      </c>
      <c r="BL28" s="62">
        <f>'Glad-base'!BL28/'Glad-base'!BL$81*BL$86</f>
        <v>0.84038414319618</v>
      </c>
      <c r="BM28" s="62">
        <f>'Glad-base'!BM28/'Glad-base'!BM$81*BM$86</f>
        <v>0.124557583733289</v>
      </c>
      <c r="BN28" s="62">
        <f>'Glad-base'!BN28/'Glad-base'!BN$81*BN$86</f>
        <v>0.0118753306533859</v>
      </c>
      <c r="BO28" s="62">
        <f>'Glad-base'!BO28/'Glad-base'!BO$81*BO$86</f>
        <v>8.386389460433261</v>
      </c>
      <c r="BP28" s="62">
        <f>'Glad-base'!BP28/'Glad-base'!BP$81*BP$86</f>
        <v>0.584543532350164</v>
      </c>
      <c r="BQ28" s="62">
        <f>'Glad-base'!BQ28/'Glad-base'!BQ$81*BQ$86</f>
        <v>0.00734344158098709</v>
      </c>
      <c r="BR28" s="62">
        <f>'Glad-base'!BR28/'Glad-base'!BR$81*BR$86</f>
        <v>0.0546168737872191</v>
      </c>
      <c r="BS28" s="62">
        <f>'Glad-base'!BS28/'Glad-base'!BS$81*BS$86</f>
        <v>0.0140520159309823</v>
      </c>
      <c r="BT28" s="62">
        <f>'Glad-base'!BT28/'Glad-base'!BT$81*BT$86</f>
        <v>2.75794308736699</v>
      </c>
      <c r="BU28" s="62">
        <f>'Glad-base'!BU28/'Glad-base'!BU$81*BU$86</f>
        <v>0.231071941231491</v>
      </c>
      <c r="BV28" s="4">
        <f>SUM(D28:BU28)</f>
        <v>56.2510012499335</v>
      </c>
      <c r="BW28" s="66">
        <f>'Glad-base'!BW28*'Households'!$B$3/'Households'!$B$7</f>
        <v>7.78064610726056</v>
      </c>
      <c r="BX28" s="66">
        <f>'Glad-base'!BX28*'Households'!$B$3/'Households'!$B$7</f>
        <v>0.17680841907312</v>
      </c>
      <c r="BY28" s="66">
        <f>'Glad-base'!BY28*'Businesses'!$B$4/'Businesses'!$C$4</f>
        <v>9.707627514091399</v>
      </c>
      <c r="BZ28" s="66">
        <f>'Glad-base'!BZ28*'Households'!$B$3/'Households'!$B$7</f>
        <v>0.505486656426365</v>
      </c>
      <c r="CA28" s="66">
        <f>'Glad-base'!CA28*'Households'!$B$3/'Households'!$B$7</f>
        <v>2.28007889258496</v>
      </c>
      <c r="CB28" s="66">
        <f>'Glad-base'!CB28*'Glad-id-output'!B26/'Glad-id-output'!E26</f>
        <v>0.426881378686906</v>
      </c>
      <c r="CC28" s="62">
        <f>'Exports'!D29</f>
        <v>40</v>
      </c>
      <c r="CD28" s="4">
        <f>SUM(BW28:CC28)</f>
        <v>60.8775289681233</v>
      </c>
      <c r="CE28" s="4">
        <f>SUM(CD28,BV28)</f>
        <v>117.128530218057</v>
      </c>
      <c r="CF28" s="67">
        <v>0.00254757518441874</v>
      </c>
      <c r="CG28" s="67">
        <f>'Glad-id-output'!I26</f>
        <v>1</v>
      </c>
      <c r="CH28" s="67"/>
    </row>
    <row r="29" ht="19" customHeight="1">
      <c r="A29" t="s" s="58">
        <v>1</v>
      </c>
      <c r="B29" s="59">
        <v>25</v>
      </c>
      <c r="C29" t="s" s="135">
        <v>26</v>
      </c>
      <c r="D29" s="61">
        <f>'Glad-base'!D29/'Glad-base'!D$81*D$86</f>
        <v>0.0316698975060137</v>
      </c>
      <c r="E29" s="62">
        <f>'Glad-base'!E29/'Glad-base'!E$81*E$86</f>
        <v>0.00749718246593922</v>
      </c>
      <c r="F29" s="62">
        <f>'Glad-base'!F29/'Glad-base'!F$81*F$86</f>
        <v>0.000899068768750763</v>
      </c>
      <c r="G29" s="62">
        <f>'Glad-base'!G29/'Glad-base'!G$81*G$86</f>
        <v>0.00701649062994471</v>
      </c>
      <c r="H29" s="62">
        <f>'Glad-base'!H29/'Glad-base'!H$81*H$86</f>
        <v>0.0033095239624328</v>
      </c>
      <c r="I29" s="62">
        <f>'Glad-base'!I29/'Glad-base'!I$81*I$86</f>
        <v>0.0171928670024516</v>
      </c>
      <c r="J29" s="62">
        <f>'Glad-base'!J29/'Glad-base'!J$81*J$86</f>
        <v>0.399667225909295</v>
      </c>
      <c r="K29" s="136">
        <f>'Glad-base'!K29/'Glad-base'!K$81*K$86</f>
        <v>0.0646059366677177</v>
      </c>
      <c r="L29" s="62">
        <f>'Glad-base'!L29/'Glad-base'!L$81*L$86</f>
        <v>0.00907640302727622</v>
      </c>
      <c r="M29" s="62">
        <f>'Glad-base'!M29/'Glad-base'!M$81*M$86</f>
        <v>0.00448551246272701</v>
      </c>
      <c r="N29" s="62">
        <f>'Glad-base'!N29/'Glad-base'!N$81*N$86</f>
        <v>0.01658975258338</v>
      </c>
      <c r="O29" s="62">
        <f>'Glad-base'!O29/'Glad-base'!O$81*O$86</f>
        <v>0.0320696893145453</v>
      </c>
      <c r="P29" s="62">
        <f>'Glad-base'!P29/'Glad-base'!P$81*P$86</f>
        <v>0.00692992850283064</v>
      </c>
      <c r="Q29" s="62">
        <f>'Glad-base'!Q29/'Glad-base'!Q$81*Q$86</f>
        <v>0.00561357670562718</v>
      </c>
      <c r="R29" s="62">
        <f>'Glad-base'!R29/'Glad-base'!R$81*R$86</f>
        <v>0.00110621256463209</v>
      </c>
      <c r="S29" s="62">
        <f>'Glad-base'!S29/'Glad-base'!S$81*S$86</f>
        <v>0.0031775198240396</v>
      </c>
      <c r="T29" s="62">
        <f>'Glad-base'!T29/'Glad-base'!T$81*T$86</f>
        <v>0.0232515049956973</v>
      </c>
      <c r="U29" s="62">
        <f>'Glad-base'!U29/'Glad-base'!U$81*U$86</f>
        <v>0.178312019163326</v>
      </c>
      <c r="V29" s="62">
        <f>'Glad-base'!V29/'Glad-base'!V$81*V$86</f>
        <v>0.00910228377373843</v>
      </c>
      <c r="W29" s="62">
        <f>'Glad-base'!W29/'Glad-base'!W$81*W$86</f>
        <v>0.166550649626936</v>
      </c>
      <c r="X29" s="64">
        <v>0.0406588879754994</v>
      </c>
      <c r="Y29" s="62">
        <f>'Glad-base'!Y29/'Glad-base'!Y$81*Y$86</f>
        <v>0.149522401177733</v>
      </c>
      <c r="Z29" s="62">
        <f>'Glad-base'!Z29/'Glad-base'!Z$81*Z$86</f>
        <v>0.346430640955184</v>
      </c>
      <c r="AA29" s="62">
        <f>'Glad-base'!AA29/'Glad-base'!AA$81*AA$86</f>
        <v>0.0504047940537986</v>
      </c>
      <c r="AB29" s="62">
        <f>'Glad-base'!AB29/'Glad-base'!AB$81*AB$86</f>
        <v>0.0448094969101351</v>
      </c>
      <c r="AC29" s="65">
        <f>'Glad-base'!AC29/'Glad-base'!AC$81*AC$86</f>
        <v>0.0526473110071997</v>
      </c>
      <c r="AD29" s="62">
        <f>'Glad-base'!AD29/'Glad-base'!AD$81*AD$86</f>
        <v>0.00029419515787696</v>
      </c>
      <c r="AE29" s="62">
        <f>'Glad-base'!AE29/'Glad-base'!AE$81*AE$86</f>
        <v>0.0224917167071413</v>
      </c>
      <c r="AF29" s="62">
        <f>'Glad-base'!AF29/'Glad-base'!AF$81*AF$86</f>
        <v>0.09615397845636819</v>
      </c>
      <c r="AG29" s="62">
        <f>'Glad-base'!AG29/'Glad-base'!AG$81*AG$86</f>
        <v>1.08952101588199</v>
      </c>
      <c r="AH29" s="62">
        <f>'Glad-base'!AH29/'Glad-base'!AH$81*AH$86</f>
        <v>0.839679846309449</v>
      </c>
      <c r="AI29" s="62">
        <f>'Glad-base'!AI29/'Glad-base'!AI$81*AI$86</f>
        <v>1.21115843743541</v>
      </c>
      <c r="AJ29" s="62">
        <f>'Glad-base'!AJ29/'Glad-base'!AJ$81*AJ$86</f>
        <v>0.084118327397137</v>
      </c>
      <c r="AK29" s="62">
        <f>'Glad-base'!AK29/'Glad-base'!AK$81*AK$86</f>
        <v>0.274821844973324</v>
      </c>
      <c r="AL29" s="62">
        <f>'Glad-base'!AL29/'Glad-base'!AL$81*AL$86</f>
        <v>0.0917877682176509</v>
      </c>
      <c r="AM29" s="62">
        <f>'Glad-base'!AM29/'Glad-base'!AM$81*AM$86</f>
        <v>0.0879206882810826</v>
      </c>
      <c r="AN29" s="62">
        <f>'Glad-base'!AN29/'Glad-base'!AN$81*AN$86</f>
        <v>0.0902901433941567</v>
      </c>
      <c r="AO29" s="62">
        <f>'Glad-base'!AO29/'Glad-base'!AO$81*AO$86</f>
        <v>0.138467829447092</v>
      </c>
      <c r="AP29" s="62">
        <f>'Glad-base'!AP29/'Glad-base'!AP$81*AP$86</f>
        <v>0.0289890678218162</v>
      </c>
      <c r="AQ29" s="62">
        <f>'Glad-base'!AQ29/'Glad-base'!AQ$81*AQ$86</f>
        <v>0.00412016376191537</v>
      </c>
      <c r="AR29" s="62">
        <f>'Glad-base'!AR29/'Glad-base'!AR$81*AR$86</f>
        <v>0.0257320678834537</v>
      </c>
      <c r="AS29" s="62">
        <f>'Glad-base'!AS29/'Glad-base'!AS$81*AS$86</f>
        <v>0.0666376830003968</v>
      </c>
      <c r="AT29" s="62">
        <f>'Glad-base'!AT29/'Glad-base'!AT$81*AT$86</f>
        <v>0.000644046680582747</v>
      </c>
      <c r="AU29" s="62">
        <f>'Glad-base'!AU29/'Glad-base'!AU$81*AU$86</f>
        <v>0.00646474946906351</v>
      </c>
      <c r="AV29" s="62">
        <f>'Glad-base'!AV29/'Glad-base'!AV$81*AV$86</f>
        <v>0.000716206531428402</v>
      </c>
      <c r="AW29" s="62">
        <f>'Glad-base'!AW29/'Glad-base'!AW$81*AW$86</f>
        <v>0.000103050595597406</v>
      </c>
      <c r="AX29" s="62">
        <f>'Glad-base'!AX29/'Glad-base'!AX$81*AX$86</f>
        <v>0.00182373538627556</v>
      </c>
      <c r="AY29" s="62">
        <f>'Glad-base'!AY29/'Glad-base'!AY$81*AY$86</f>
        <v>0.000476928185595843</v>
      </c>
      <c r="AZ29" s="62">
        <f>'Glad-base'!AZ29/'Glad-base'!AZ$81*AZ$86</f>
        <v>0.00594105860677623</v>
      </c>
      <c r="BA29" s="62">
        <f>'Glad-base'!BA29/'Glad-base'!BA$81*BA$86</f>
        <v>0.00203105943811367</v>
      </c>
      <c r="BB29" s="62">
        <f>'Glad-base'!BB29/'Glad-base'!BB$81*BB$86</f>
        <v>0.00722207251991368</v>
      </c>
      <c r="BC29" s="62">
        <f>'Glad-base'!BC29/'Glad-base'!BC$81*BC$86</f>
        <v>0.0291987043293013</v>
      </c>
      <c r="BD29" s="62">
        <f>'Glad-base'!BD29/'Glad-base'!BD$81*BD$86</f>
        <v>0.0549148006840975</v>
      </c>
      <c r="BE29" s="62">
        <f>'Glad-base'!BE29/'Glad-base'!BE$81*BE$86</f>
        <v>0.261773010882804</v>
      </c>
      <c r="BF29" s="62">
        <f>'Glad-base'!BF29/'Glad-base'!BF$81*BF$86</f>
        <v>0.00150535644655769</v>
      </c>
      <c r="BG29" s="62">
        <f>'Glad-base'!BG29/'Glad-base'!BG$81*BG$86</f>
        <v>0.100637967658442</v>
      </c>
      <c r="BH29" s="62">
        <f>'Glad-base'!BH29/'Glad-base'!BH$81*BH$86</f>
        <v>0.0307105097386798</v>
      </c>
      <c r="BI29" s="62">
        <f>'Glad-base'!BI29/'Glad-base'!BI$81*BI$86</f>
        <v>0.0501838854763326</v>
      </c>
      <c r="BJ29" s="62">
        <f>'Glad-base'!BJ29/'Glad-base'!BJ$81*BJ$86</f>
        <v>0.00136942472145652</v>
      </c>
      <c r="BK29" s="62">
        <f>'Glad-base'!BK29/'Glad-base'!BK$81*BK$86</f>
        <v>0.0573828897133081</v>
      </c>
      <c r="BL29" s="62">
        <f>'Glad-base'!BL29/'Glad-base'!BL$81*BL$86</f>
        <v>0.333400411864238</v>
      </c>
      <c r="BM29" s="62">
        <f>'Glad-base'!BM29/'Glad-base'!BM$81*BM$86</f>
        <v>0.0533461094909772</v>
      </c>
      <c r="BN29" s="62">
        <f>'Glad-base'!BN29/'Glad-base'!BN$81*BN$86</f>
        <v>0.00800861883783251</v>
      </c>
      <c r="BO29" s="62">
        <f>'Glad-base'!BO29/'Glad-base'!BO$81*BO$86</f>
        <v>0.40903437009678</v>
      </c>
      <c r="BP29" s="62">
        <f>'Glad-base'!BP29/'Glad-base'!BP$81*BP$86</f>
        <v>0.15874052814247</v>
      </c>
      <c r="BQ29" s="62">
        <f>'Glad-base'!BQ29/'Glad-base'!BQ$81*BQ$86</f>
        <v>0.00356095945075466</v>
      </c>
      <c r="BR29" s="62">
        <f>'Glad-base'!BR29/'Glad-base'!BR$81*BR$86</f>
        <v>0.0124287566373852</v>
      </c>
      <c r="BS29" s="62">
        <f>'Glad-base'!BS29/'Glad-base'!BS$81*BS$86</f>
        <v>0.00173317102284699</v>
      </c>
      <c r="BT29" s="62">
        <f>'Glad-base'!BT29/'Glad-base'!BT$81*BT$86</f>
        <v>0.345352138782213</v>
      </c>
      <c r="BU29" s="62">
        <f>'Glad-base'!BU29/'Glad-base'!BU$81*BU$86</f>
        <v>0.116564573516565</v>
      </c>
      <c r="BV29" s="4">
        <f>SUM(D29:BU29)</f>
        <v>7.8800506465695</v>
      </c>
      <c r="BW29" s="66">
        <f>'Glad-base'!BW29*'Households'!$B$3/'Households'!$B$7</f>
        <v>6.44302169721936</v>
      </c>
      <c r="BX29" s="66">
        <f>'Glad-base'!BX29*'Households'!$B$3/'Households'!$B$7</f>
        <v>0.0145912295159629</v>
      </c>
      <c r="BY29" s="66">
        <f>'Glad-base'!BY29*'Businesses'!$B$4/'Businesses'!$C$4</f>
        <v>0.950259727245729</v>
      </c>
      <c r="BZ29" s="66">
        <f>'Glad-base'!BZ29*'Households'!$B$3/'Households'!$B$7</f>
        <v>0.210905573450051</v>
      </c>
      <c r="CA29" s="66">
        <f>'Glad-base'!CA29*'Households'!$B$3/'Households'!$B$7</f>
        <v>1.86903368110196</v>
      </c>
      <c r="CB29" s="66">
        <f>'Glad-base'!CB29*'Glad-id-output'!B27/'Glad-id-output'!E27</f>
        <v>0.0212953306152051</v>
      </c>
      <c r="CC29" s="62">
        <f>'Exports'!D30</f>
        <v>0.3</v>
      </c>
      <c r="CD29" s="4">
        <f>SUM(BW29:CC29)</f>
        <v>9.80910723914827</v>
      </c>
      <c r="CE29" s="4">
        <f>SUM(CD29,BV29)</f>
        <v>17.6891578857178</v>
      </c>
      <c r="CF29" s="67">
        <v>0.000472625658662934</v>
      </c>
      <c r="CG29" s="67">
        <f>'Glad-id-output'!I27</f>
        <v>0.076483180484695</v>
      </c>
      <c r="CH29" s="67"/>
    </row>
    <row r="30" ht="19" customHeight="1">
      <c r="A30" t="s" s="33">
        <v>1</v>
      </c>
      <c r="B30" s="37">
        <v>26</v>
      </c>
      <c r="C30" t="s" s="141">
        <v>27</v>
      </c>
      <c r="D30" s="74">
        <f>'Glad-base'!D30/'Glad-base'!D$81*D$86</f>
        <v>1.12073002613013</v>
      </c>
      <c r="E30" s="65">
        <f>'Glad-base'!E30/'Glad-base'!E$81*E$86</f>
        <v>0.0158348586526706</v>
      </c>
      <c r="F30" s="65">
        <f>'Glad-base'!F30/'Glad-base'!F$81*F$86</f>
        <v>0.00500729834971116</v>
      </c>
      <c r="G30" s="65">
        <f>'Glad-base'!G30/'Glad-base'!G$81*G$86</f>
        <v>0.00887873650143819</v>
      </c>
      <c r="H30" s="65">
        <f>'Glad-base'!H30/'Glad-base'!H$81*H$86</f>
        <v>0.0490154276929557</v>
      </c>
      <c r="I30" s="65">
        <f>'Glad-base'!I30/'Glad-base'!I$81*I$86</f>
        <v>0.7717397739212291</v>
      </c>
      <c r="J30" s="65">
        <f>'Glad-base'!J30/'Glad-base'!J$81*J$86-40</f>
        <v>44.2285489048324</v>
      </c>
      <c r="K30" s="65">
        <v>147.2625</v>
      </c>
      <c r="L30" s="65">
        <f>'Glad-base'!L30/'Glad-base'!L$81*L$86</f>
        <v>1.90145488491566</v>
      </c>
      <c r="M30" s="65">
        <f>'Glad-base'!M30/'Glad-base'!M$81*M$86</f>
        <v>0.566144201362525</v>
      </c>
      <c r="N30" s="65">
        <f>'Glad-base'!N30/'Glad-base'!N$81*N$86</f>
        <v>0.434406664313119</v>
      </c>
      <c r="O30" s="65">
        <f>'Glad-base'!O30/'Glad-base'!O$81*O$86</f>
        <v>0.144991199251181</v>
      </c>
      <c r="P30" s="65">
        <f>'Glad-base'!P30/'Glad-base'!P$81*P$86</f>
        <v>0.103291018329886</v>
      </c>
      <c r="Q30" s="65">
        <f>'Glad-base'!Q30/'Glad-base'!Q$81*Q$86</f>
        <v>0.11174011861507</v>
      </c>
      <c r="R30" s="65">
        <f>'Glad-base'!R30/'Glad-base'!R$81*R$86</f>
        <v>0.06937457306486269</v>
      </c>
      <c r="S30" s="65">
        <f>'Glad-base'!S30/'Glad-base'!S$81*S$86</f>
        <v>0.0199740743544202</v>
      </c>
      <c r="T30" s="65">
        <f>'Glad-base'!T30/'Glad-base'!T$81*T$86</f>
        <v>1.80370152080636</v>
      </c>
      <c r="U30" s="65">
        <f>'Glad-base'!U30/'Glad-base'!U$81*U$86</f>
        <v>9.967269023671131</v>
      </c>
      <c r="V30" s="65">
        <f>'Glad-base'!V30/'Glad-base'!V$81*V$86</f>
        <v>0.251115826791653</v>
      </c>
      <c r="W30" s="65">
        <f>'Glad-base'!W30/'Glad-base'!W$81*W$86</f>
        <v>5.63631175581965</v>
      </c>
      <c r="X30" s="65">
        <f>384.23+X90</f>
        <v>558.88</v>
      </c>
      <c r="Y30" s="65">
        <f>'Glad-base'!Y30/'Glad-base'!Y$81*Y$86</f>
        <v>2.15723096756216</v>
      </c>
      <c r="Z30" s="65">
        <f>'Glad-base'!Z30/'Glad-base'!Z$81*Z$86</f>
        <v>0.415626940542291</v>
      </c>
      <c r="AA30" s="65">
        <f>'Glad-base'!AA30/'Glad-base'!AA$81*AA$86</f>
        <v>0.429370614399601</v>
      </c>
      <c r="AB30" s="65">
        <f>'Glad-base'!AB30/'Glad-base'!AB$81*AB$86</f>
        <v>0.0536607357204428</v>
      </c>
      <c r="AC30" s="142">
        <v>0</v>
      </c>
      <c r="AD30" s="65">
        <f>'Glad-base'!AD30/'Glad-base'!AD$81*AD$86</f>
        <v>0.00555128964938234</v>
      </c>
      <c r="AE30" s="65">
        <f>'Glad-base'!AE30/'Glad-base'!AE$81*AE$86</f>
        <v>1.64312199414791</v>
      </c>
      <c r="AF30" s="65">
        <f>'Glad-base'!AF30/'Glad-base'!AF$81*AF$86</f>
        <v>0.0952635652399564</v>
      </c>
      <c r="AG30" s="65">
        <f>'Glad-base'!AG30/'Glad-base'!AG$81*AG$86</f>
        <v>0.148257182790494</v>
      </c>
      <c r="AH30" s="65">
        <f>'Glad-base'!AH30/'Glad-base'!AH$81*AH$86</f>
        <v>4.42657339486839</v>
      </c>
      <c r="AI30" s="65">
        <f>'Glad-base'!AI30/'Glad-base'!AI$81*AI$86</f>
        <v>0.673892378830127</v>
      </c>
      <c r="AJ30" s="65">
        <f>'Glad-base'!AJ30/'Glad-base'!AJ$81*AJ$86</f>
        <v>2.0103208635149</v>
      </c>
      <c r="AK30" s="65">
        <f>'Glad-base'!AK30/'Glad-base'!AK$81*AK$86</f>
        <v>7.745883958926</v>
      </c>
      <c r="AL30" s="65">
        <f>'Glad-base'!AL30/'Glad-base'!AL$81*AL$86</f>
        <v>2.14643228078238</v>
      </c>
      <c r="AM30" s="65">
        <f>'Glad-base'!AM30/'Glad-base'!AM$81*AM$86</f>
        <v>4.91043430192138</v>
      </c>
      <c r="AN30" s="65">
        <f>'Glad-base'!AN30/'Glad-base'!AN$81*AN$86</f>
        <v>0.757905952584136</v>
      </c>
      <c r="AO30" s="65">
        <f>'Glad-base'!AO30/'Glad-base'!AO$81*AO$86</f>
        <v>6.21723787288843</v>
      </c>
      <c r="AP30" s="65">
        <f>'Glad-base'!AP30/'Glad-base'!AP$81*AP$86</f>
        <v>0.0614691449917143</v>
      </c>
      <c r="AQ30" s="65">
        <f>'Glad-base'!AQ30/'Glad-base'!AQ$81*AQ$86</f>
        <v>0.0423026613344491</v>
      </c>
      <c r="AR30" s="65">
        <f>'Glad-base'!AR30/'Glad-base'!AR$81*AR$86</f>
        <v>0.125151430552037</v>
      </c>
      <c r="AS30" s="65">
        <f>'Glad-base'!AS30/'Glad-base'!AS$81*AS$86</f>
        <v>5.39732848668807</v>
      </c>
      <c r="AT30" s="65">
        <f>'Glad-base'!AT30/'Glad-base'!AT$81*AT$86</f>
        <v>0.0386592470417448</v>
      </c>
      <c r="AU30" s="65">
        <f>'Glad-base'!AU30/'Glad-base'!AU$81*AU$86</f>
        <v>0.0758763879354846</v>
      </c>
      <c r="AV30" s="65">
        <f>'Glad-base'!AV30/'Glad-base'!AV$81*AV$86</f>
        <v>0.00938622528927514</v>
      </c>
      <c r="AW30" s="65">
        <f>'Glad-base'!AW30/'Glad-base'!AW$81*AW$86</f>
        <v>0.00708110531393787</v>
      </c>
      <c r="AX30" s="65">
        <f>'Glad-base'!AX30/'Glad-base'!AX$81*AX$86</f>
        <v>0.183167797350895</v>
      </c>
      <c r="AY30" s="65">
        <f>'Glad-base'!AY30/'Glad-base'!AY$81*AY$86</f>
        <v>0.00446367738751837</v>
      </c>
      <c r="AZ30" s="65">
        <f>'Glad-base'!AZ30/'Glad-base'!AZ$81*AZ$86</f>
        <v>0.135905302289197</v>
      </c>
      <c r="BA30" s="65">
        <f>'Glad-base'!BA30/'Glad-base'!BA$81*BA$86</f>
        <v>0.0322624833817437</v>
      </c>
      <c r="BB30" s="65">
        <f>'Glad-base'!BB30/'Glad-base'!BB$81*BB$86</f>
        <v>0.148259787874413</v>
      </c>
      <c r="BC30" s="65">
        <f>'Glad-base'!BC30/'Glad-base'!BC$81*BC$86</f>
        <v>7.05296549635683</v>
      </c>
      <c r="BD30" s="65">
        <f>'Glad-base'!BD30/'Glad-base'!BD$81*BD$86</f>
        <v>1.57872318383074</v>
      </c>
      <c r="BE30" s="65">
        <f>'Glad-base'!BE30/'Glad-base'!BE$81*BE$86</f>
        <v>4.92426684718783</v>
      </c>
      <c r="BF30" s="65">
        <f>'Glad-base'!BF30/'Glad-base'!BF$81*BF$86</f>
        <v>0.0156812812412168</v>
      </c>
      <c r="BG30" s="65">
        <f>'Glad-base'!BG30/'Glad-base'!BG$81*BG$86</f>
        <v>0.742023398771293</v>
      </c>
      <c r="BH30" s="65">
        <f>'Glad-base'!BH30/'Glad-base'!BH$81*BH$86</f>
        <v>0.172021167784253</v>
      </c>
      <c r="BI30" s="65">
        <f>'Glad-base'!BI30/'Glad-base'!BI$81*BI$86</f>
        <v>9.029276112033211</v>
      </c>
      <c r="BJ30" s="65">
        <f>'Glad-base'!BJ30/'Glad-base'!BJ$81*BJ$86</f>
        <v>0.00276865583448399</v>
      </c>
      <c r="BK30" s="65">
        <f>'Glad-base'!BK30/'Glad-base'!BK$81*BK$86</f>
        <v>0.803188343936759</v>
      </c>
      <c r="BL30" s="65">
        <f>'Glad-base'!BL30/'Glad-base'!BL$81*BL$86</f>
        <v>3.19202381245305</v>
      </c>
      <c r="BM30" s="65">
        <f>'Glad-base'!BM30/'Glad-base'!BM$81*BM$86</f>
        <v>0.237623855101041</v>
      </c>
      <c r="BN30" s="65">
        <f>'Glad-base'!BN30/'Glad-base'!BN$81*BN$86</f>
        <v>0.07230727401997659</v>
      </c>
      <c r="BO30" s="65">
        <f>'Glad-base'!BO30/'Glad-base'!BO$81*BO$86</f>
        <v>3.9532525442881</v>
      </c>
      <c r="BP30" s="65">
        <f>'Glad-base'!BP30/'Glad-base'!BP$81*BP$86</f>
        <v>0.878938130512007</v>
      </c>
      <c r="BQ30" s="65">
        <f>'Glad-base'!BQ30/'Glad-base'!BQ$81*BQ$86</f>
        <v>0.0141511789096068</v>
      </c>
      <c r="BR30" s="65">
        <f>'Glad-base'!BR30/'Glad-base'!BR$81*BR$86</f>
        <v>0.0709395617375933</v>
      </c>
      <c r="BS30" s="65">
        <f>'Glad-base'!BS30/'Glad-base'!BS$81*BS$86</f>
        <v>0.0207424039978071</v>
      </c>
      <c r="BT30" s="65">
        <f>'Glad-base'!BT30/'Glad-base'!BT$81*BT$86</f>
        <v>0.575302020164848</v>
      </c>
      <c r="BU30" s="65">
        <f>'Glad-base'!BU30/'Glad-base'!BU$81*BU$86</f>
        <v>0.342400494594983</v>
      </c>
      <c r="BV30" s="11">
        <f>SUM(D30:BU30)</f>
        <v>847.128703681930</v>
      </c>
      <c r="BW30" s="11">
        <f>'Glad-base'!BW30*'Households'!$B$3/'Households'!$B$7</f>
        <v>41.1025946187745</v>
      </c>
      <c r="BX30" s="11">
        <v>0</v>
      </c>
      <c r="BY30" s="11">
        <v>0</v>
      </c>
      <c r="BZ30" s="11">
        <v>0</v>
      </c>
      <c r="CA30" s="11">
        <v>0</v>
      </c>
      <c r="CB30" s="11">
        <v>0</v>
      </c>
      <c r="CC30" s="62">
        <v>30</v>
      </c>
      <c r="CD30" s="11">
        <f>SUM(BW30:CC30)</f>
        <v>71.1025946187745</v>
      </c>
      <c r="CE30" s="11">
        <f>SUM(CD30,BV30)</f>
        <v>918.231298300705</v>
      </c>
      <c r="CF30" s="65">
        <v>0.0139249596713999</v>
      </c>
      <c r="CG30" s="65">
        <f>'Glad-id-output'!I28</f>
        <v>1</v>
      </c>
      <c r="CH30" s="65"/>
    </row>
    <row r="31" ht="19" customHeight="1">
      <c r="A31" t="s" s="58">
        <v>1</v>
      </c>
      <c r="B31" s="59">
        <v>27</v>
      </c>
      <c r="C31" t="s" s="135">
        <v>28</v>
      </c>
      <c r="D31" s="61">
        <f>'Glad-base'!D31/'Glad-base'!D$81*D$86</f>
        <v>0.0164066744494813</v>
      </c>
      <c r="E31" s="62">
        <f>'Glad-base'!E31/'Glad-base'!E$81*E$86</f>
        <v>0.0119633142729654</v>
      </c>
      <c r="F31" s="62">
        <f>'Glad-base'!F31/'Glad-base'!F$81*F$86</f>
        <v>1.01295811339154e-05</v>
      </c>
      <c r="G31" s="62">
        <f>'Glad-base'!G31/'Glad-base'!G$81*G$86</f>
        <v>1.12953460681169e-05</v>
      </c>
      <c r="H31" s="62">
        <f>'Glad-base'!H31/'Glad-base'!H$81*H$86</f>
        <v>2.17890438497144e-05</v>
      </c>
      <c r="I31" s="62">
        <f>'Glad-base'!I31/'Glad-base'!I$81*I$86</f>
        <v>0.164272792008545</v>
      </c>
      <c r="J31" s="62">
        <f>'Glad-base'!J31/'Glad-base'!J$81*J$86</f>
        <v>3.13776103256401</v>
      </c>
      <c r="K31" s="136">
        <v>261.38336</v>
      </c>
      <c r="L31" s="62">
        <f>'Glad-base'!L31/'Glad-base'!L$81*L$86</f>
        <v>0.0984107166058554</v>
      </c>
      <c r="M31" s="62">
        <f>'Glad-base'!M31/'Glad-base'!M$81*M$86</f>
        <v>2.28436429531387e-05</v>
      </c>
      <c r="N31" s="62">
        <f>'Glad-base'!N31/'Glad-base'!N$81*N$86</f>
        <v>0.0601326395830011</v>
      </c>
      <c r="O31" s="62">
        <f>'Glad-base'!O31/'Glad-base'!O$81*O$86</f>
        <v>0.0153737904120168</v>
      </c>
      <c r="P31" s="62">
        <f>'Glad-base'!P31/'Glad-base'!P$81*P$86</f>
        <v>0.00141693566549058</v>
      </c>
      <c r="Q31" s="62">
        <f>'Glad-base'!Q31/'Glad-base'!Q$81*Q$86</f>
        <v>0.00505507998586186</v>
      </c>
      <c r="R31" s="62">
        <f>'Glad-base'!R31/'Glad-base'!R$81*R$86</f>
        <v>0.0038294872206193</v>
      </c>
      <c r="S31" s="62">
        <f>'Glad-base'!S31/'Glad-base'!S$81*S$86</f>
        <v>0.000835642331447739</v>
      </c>
      <c r="T31" s="62">
        <f>'Glad-base'!T31/'Glad-base'!T$81*T$86</f>
        <v>0.531549306324915</v>
      </c>
      <c r="U31" s="62">
        <f>'Glad-base'!U31/'Glad-base'!U$81*U$86</f>
        <v>6.15054628691434</v>
      </c>
      <c r="V31" s="62">
        <f>'Glad-base'!V31/'Glad-base'!V$81*V$86</f>
        <v>0.0386089679257479</v>
      </c>
      <c r="W31" s="62">
        <f>'Glad-base'!W31/'Glad-base'!W$81*W$86</f>
        <v>1.35814827659693</v>
      </c>
      <c r="X31" s="64">
        <v>8.981999999999999</v>
      </c>
      <c r="Y31" s="62">
        <f>'Glad-base'!Y31/'Glad-base'!Y$81*Y$86</f>
        <v>0.231511986075825</v>
      </c>
      <c r="Z31" s="62">
        <f>'Glad-base'!Z31/'Glad-base'!Z$81*Z$86</f>
        <v>0.015633882026338</v>
      </c>
      <c r="AA31" s="62">
        <f>'Glad-base'!AA31/'Glad-base'!AA$81*AA$86</f>
        <v>0.0133227991844363</v>
      </c>
      <c r="AB31" s="62">
        <f>'Glad-base'!AB31/'Glad-base'!AB$81*AB$86</f>
        <v>0.000629348327075562</v>
      </c>
      <c r="AC31" s="65">
        <f>'Glad-base'!AC31/'Glad-base'!AC$81*AC$86</f>
        <v>4.59603929879433</v>
      </c>
      <c r="AD31" s="62">
        <f>'Glad-base'!AD31/'Glad-base'!AD$81*AD$86</f>
        <v>0.951892307108676</v>
      </c>
      <c r="AE31" s="62">
        <f>'Glad-base'!AE31/'Glad-base'!AE$81*AE$86</f>
        <v>4.92730907244074e-05</v>
      </c>
      <c r="AF31" s="62">
        <f>'Glad-base'!AF31/'Glad-base'!AF$81*AF$86</f>
        <v>0.00257703769901719</v>
      </c>
      <c r="AG31" s="62">
        <f>'Glad-base'!AG31/'Glad-base'!AG$81*AG$86</f>
        <v>0.000590155314126277</v>
      </c>
      <c r="AH31" s="62">
        <f>'Glad-base'!AH31/'Glad-base'!AH$81*AH$86</f>
        <v>0.00176196265112855</v>
      </c>
      <c r="AI31" s="62">
        <f>'Glad-base'!AI31/'Glad-base'!AI$81*AI$86</f>
        <v>0.0494918356597459</v>
      </c>
      <c r="AJ31" s="62">
        <f>'Glad-base'!AJ31/'Glad-base'!AJ$81*AJ$86</f>
        <v>0.022135579934001</v>
      </c>
      <c r="AK31" s="62">
        <f>'Glad-base'!AK31/'Glad-base'!AK$81*AK$86</f>
        <v>0.0200297333124708</v>
      </c>
      <c r="AL31" s="62">
        <f>'Glad-base'!AL31/'Glad-base'!AL$81*AL$86</f>
        <v>0.0153892483286415</v>
      </c>
      <c r="AM31" s="62">
        <f>'Glad-base'!AM31/'Glad-base'!AM$81*AM$86</f>
        <v>0.496652831641648</v>
      </c>
      <c r="AN31" s="62">
        <f>'Glad-base'!AN31/'Glad-base'!AN$81*AN$86</f>
        <v>0.211581785656554</v>
      </c>
      <c r="AO31" s="62">
        <f>'Glad-base'!AO31/'Glad-base'!AO$81*AO$86</f>
        <v>0.000417989945462368</v>
      </c>
      <c r="AP31" s="62">
        <f>'Glad-base'!AP31/'Glad-base'!AP$81*AP$86</f>
        <v>0.00333528295069185</v>
      </c>
      <c r="AQ31" s="62">
        <f>'Glad-base'!AQ31/'Glad-base'!AQ$81*AQ$86</f>
        <v>0.000784831825947164</v>
      </c>
      <c r="AR31" s="62">
        <f>'Glad-base'!AR31/'Glad-base'!AR$81*AR$86</f>
        <v>9.116487360916171e-05</v>
      </c>
      <c r="AS31" s="62">
        <f>'Glad-base'!AS31/'Glad-base'!AS$81*AS$86</f>
        <v>0.213148851177825</v>
      </c>
      <c r="AT31" s="62">
        <f>'Glad-base'!AT31/'Glad-base'!AT$81*AT$86</f>
        <v>0.00309114307632959</v>
      </c>
      <c r="AU31" s="62">
        <f>'Glad-base'!AU31/'Glad-base'!AU$81*AU$86</f>
        <v>0.00057670252684648</v>
      </c>
      <c r="AV31" s="62">
        <f>'Glad-base'!AV31/'Glad-base'!AV$81*AV$86</f>
        <v>2.52118399081464e-06</v>
      </c>
      <c r="AW31" s="62">
        <f>'Glad-base'!AW31/'Glad-base'!AW$81*AW$86</f>
        <v>6.01072819427512e-07</v>
      </c>
      <c r="AX31" s="62">
        <f>'Glad-base'!AX31/'Glad-base'!AX$81*AX$86</f>
        <v>0.00127894515482654</v>
      </c>
      <c r="AY31" s="62">
        <f>'Glad-base'!AY31/'Glad-base'!AY$81*AY$86</f>
        <v>8.81975377893375e-07</v>
      </c>
      <c r="AZ31" s="62">
        <f>'Glad-base'!AZ31/'Glad-base'!AZ$81*AZ$86</f>
        <v>2.95549333873479e-05</v>
      </c>
      <c r="BA31" s="62">
        <f>'Glad-base'!BA31/'Glad-base'!BA$81*BA$86</f>
        <v>7.31097162613054e-05</v>
      </c>
      <c r="BB31" s="62">
        <f>'Glad-base'!BB31/'Glad-base'!BB$81*BB$86</f>
        <v>2.58349695541978e-05</v>
      </c>
      <c r="BC31" s="62">
        <f>'Glad-base'!BC31/'Glad-base'!BC$81*BC$86</f>
        <v>0.0366363926418507</v>
      </c>
      <c r="BD31" s="62">
        <f>'Glad-base'!BD31/'Glad-base'!BD$81*BD$86</f>
        <v>0.0143434015243179</v>
      </c>
      <c r="BE31" s="62">
        <f>'Glad-base'!BE31/'Glad-base'!BE$81*BE$86</f>
        <v>0.181486307300037</v>
      </c>
      <c r="BF31" s="62">
        <f>'Glad-base'!BF31/'Glad-base'!BF$81*BF$86</f>
        <v>6.75352487239844e-06</v>
      </c>
      <c r="BG31" s="62">
        <f>'Glad-base'!BG31/'Glad-base'!BG$81*BG$86</f>
        <v>0.0495726782246608</v>
      </c>
      <c r="BH31" s="62">
        <f>'Glad-base'!BH31/'Glad-base'!BH$81*BH$86</f>
        <v>8.759584600348601e-05</v>
      </c>
      <c r="BI31" s="62">
        <f>'Glad-base'!BI31/'Glad-base'!BI$81*BI$86</f>
        <v>0.0266942436865116</v>
      </c>
      <c r="BJ31" s="62">
        <f>'Glad-base'!BJ31/'Glad-base'!BJ$81*BJ$86</f>
        <v>8.00262995758162e-05</v>
      </c>
      <c r="BK31" s="62">
        <f>'Glad-base'!BK31/'Glad-base'!BK$81*BK$86</f>
        <v>0.0254176539566095</v>
      </c>
      <c r="BL31" s="62">
        <f>'Glad-base'!BL31/'Glad-base'!BL$81*BL$86</f>
        <v>0.142882030330576</v>
      </c>
      <c r="BM31" s="62">
        <f>'Glad-base'!BM31/'Glad-base'!BM$81*BM$86</f>
        <v>0.0163942084142953</v>
      </c>
      <c r="BN31" s="62">
        <f>'Glad-base'!BN31/'Glad-base'!BN$81*BN$86</f>
        <v>0.00175684240884363</v>
      </c>
      <c r="BO31" s="62">
        <f>'Glad-base'!BO31/'Glad-base'!BO$81*BO$86</f>
        <v>0.0995954802465701</v>
      </c>
      <c r="BP31" s="62">
        <f>'Glad-base'!BP31/'Glad-base'!BP$81*BP$86</f>
        <v>0.0840182507782177</v>
      </c>
      <c r="BQ31" s="62">
        <f>'Glad-base'!BQ31/'Glad-base'!BQ$81*BQ$86</f>
        <v>0.000341992056804406</v>
      </c>
      <c r="BR31" s="62">
        <f>'Glad-base'!BR31/'Glad-base'!BR$81*BR$86</f>
        <v>0.00101759028819985</v>
      </c>
      <c r="BS31" s="62">
        <f>'Glad-base'!BS31/'Glad-base'!BS$81*BS$86</f>
        <v>0.000321357105146361</v>
      </c>
      <c r="BT31" s="62">
        <f>'Glad-base'!BT31/'Glad-base'!BT$81*BT$86</f>
        <v>0.0334065877251836</v>
      </c>
      <c r="BU31" s="62">
        <f>'Glad-base'!BU31/'Glad-base'!BU$81*BU$86</f>
        <v>0.0310500348533143</v>
      </c>
      <c r="BV31" s="4">
        <f>SUM(D31:BU31)</f>
        <v>289.556992907874</v>
      </c>
      <c r="BW31" s="66">
        <f>'Glad-base'!BW31*'Households'!$B$3/'Households'!$B$7</f>
        <v>3.57947752949537</v>
      </c>
      <c r="BX31" s="66">
        <f>'Glad-base'!BX31*'Households'!$B$3/'Households'!$B$7</f>
        <v>4.77676622039135e-06</v>
      </c>
      <c r="BY31" s="66">
        <f>'Glad-base'!BY31*'Businesses'!$B$4/'Businesses'!$C$4</f>
        <v>0.0256723145077727</v>
      </c>
      <c r="BZ31" s="66">
        <f>'Glad-base'!BZ31*'Households'!$B$3/'Households'!$B$7</f>
        <v>0.00240898291452111</v>
      </c>
      <c r="CA31" s="66">
        <f>'Glad-base'!CA31*'Households'!$B$3/'Households'!$B$7</f>
        <v>0.0116111244902163</v>
      </c>
      <c r="CB31" s="66">
        <f>'Glad-base'!CB31*'Glad-id-output'!B29/'Glad-id-output'!E29</f>
        <v>1.96302869052453e-05</v>
      </c>
      <c r="CC31" s="62">
        <f>'Exports'!D32</f>
        <v>0.2</v>
      </c>
      <c r="CD31" s="4">
        <f>SUM(BW31:CC31)</f>
        <v>3.81919435846101</v>
      </c>
      <c r="CE31" s="4">
        <f>SUM(CD31,BV31)</f>
        <v>293.376187266335</v>
      </c>
      <c r="CF31" s="67">
        <v>0.000647864254298525</v>
      </c>
      <c r="CG31" s="67">
        <f>'Glad-id-output'!I29</f>
        <v>1</v>
      </c>
      <c r="CH31" s="67"/>
    </row>
    <row r="32" ht="19" customHeight="1">
      <c r="A32" t="s" s="58">
        <v>1</v>
      </c>
      <c r="B32" s="59">
        <v>28</v>
      </c>
      <c r="C32" t="s" s="135">
        <v>29</v>
      </c>
      <c r="D32" s="61">
        <f>'Glad-base'!D32/'Glad-base'!D$81*D$86</f>
        <v>2.3276457849029</v>
      </c>
      <c r="E32" s="62">
        <f>'Glad-base'!E32/'Glad-base'!E$81*E$86</f>
        <v>0.00512851834370679</v>
      </c>
      <c r="F32" s="62">
        <f>'Glad-base'!F32/'Glad-base'!F$81*F$86</f>
        <v>6.789557084354121e-05</v>
      </c>
      <c r="G32" s="62">
        <f>'Glad-base'!G32/'Glad-base'!G$81*G$86</f>
        <v>0.00647401677272594</v>
      </c>
      <c r="H32" s="62">
        <f>'Glad-base'!H32/'Glad-base'!H$81*H$86</f>
        <v>0.0151469088103017</v>
      </c>
      <c r="I32" s="62">
        <f>'Glad-base'!I32/'Glad-base'!I$81*I$86</f>
        <v>0.085367004273497</v>
      </c>
      <c r="J32" s="62">
        <f>'Glad-base'!J32/'Glad-base'!J$81*J$86</f>
        <v>0.206836450812779</v>
      </c>
      <c r="K32" s="136">
        <v>0.18</v>
      </c>
      <c r="L32" s="62">
        <f>'Glad-base'!L32/'Glad-base'!L$81*L$86</f>
        <v>0.06841523551886131</v>
      </c>
      <c r="M32" s="62">
        <f>'Glad-base'!M32/'Glad-base'!M$81*M$86</f>
        <v>0.0389027239491951</v>
      </c>
      <c r="N32" s="62">
        <f>'Glad-base'!N32/'Glad-base'!N$81*N$86</f>
        <v>0.07398926441931809</v>
      </c>
      <c r="O32" s="62">
        <f>'Glad-base'!O32/'Glad-base'!O$81*O$86</f>
        <v>0.0584496073797101</v>
      </c>
      <c r="P32" s="62">
        <f>'Glad-base'!P32/'Glad-base'!P$81*P$86</f>
        <v>0.0091553976221108</v>
      </c>
      <c r="Q32" s="62">
        <f>'Glad-base'!Q32/'Glad-base'!Q$81*Q$86</f>
        <v>0.0110501779292359</v>
      </c>
      <c r="R32" s="62">
        <f>'Glad-base'!R32/'Glad-base'!R$81*R$86</f>
        <v>0.0181764058643661</v>
      </c>
      <c r="S32" s="62">
        <f>'Glad-base'!S32/'Glad-base'!S$81*S$86</f>
        <v>0.00521651077578308</v>
      </c>
      <c r="T32" s="62">
        <f>'Glad-base'!T32/'Glad-base'!T$81*T$86</f>
        <v>0.531940067525782</v>
      </c>
      <c r="U32" s="62">
        <f>'Glad-base'!U32/'Glad-base'!U$81*U$86</f>
        <v>2.6772601635524</v>
      </c>
      <c r="V32" s="62">
        <f>'Glad-base'!V32/'Glad-base'!V$81*V$86</f>
        <v>0.0441563147686613</v>
      </c>
      <c r="W32" s="62">
        <f>'Glad-base'!W32/'Glad-base'!W$81*W$86</f>
        <v>1.37041243209985</v>
      </c>
      <c r="X32" s="64">
        <v>0.193125623429177</v>
      </c>
      <c r="Y32" s="62">
        <f>'Glad-base'!Y32/'Glad-base'!Y$81*Y$86</f>
        <v>0.229891816339261</v>
      </c>
      <c r="Z32" s="62">
        <f>'Glad-base'!Z32/'Glad-base'!Z$81*Z$86</f>
        <v>0.171852454158552</v>
      </c>
      <c r="AA32" s="62">
        <f>'Glad-base'!AA32/'Glad-base'!AA$81*AA$86</f>
        <v>0.141189164295671</v>
      </c>
      <c r="AB32" s="62">
        <f>'Glad-base'!AB32/'Glad-base'!AB$81*AB$86</f>
        <v>0.00261782626076812</v>
      </c>
      <c r="AC32" s="65">
        <f>'Glad-base'!AC32/'Glad-base'!AC$81*AC$86</f>
        <v>1.0390619424543</v>
      </c>
      <c r="AD32" s="62">
        <f>'Glad-base'!AD32/'Glad-base'!AD$81*AD$86</f>
        <v>0.00156025148362714</v>
      </c>
      <c r="AE32" s="62">
        <f>'Glad-base'!AE32/'Glad-base'!AE$81*AE$86</f>
        <v>1.747828922169</v>
      </c>
      <c r="AF32" s="62">
        <f>'Glad-base'!AF32/'Glad-base'!AF$81*AF$86</f>
        <v>1.04678845377434</v>
      </c>
      <c r="AG32" s="62">
        <f>'Glad-base'!AG32/'Glad-base'!AG$81*AG$86</f>
        <v>0.848300780928041</v>
      </c>
      <c r="AH32" s="62">
        <f>'Glad-base'!AH32/'Glad-base'!AH$81*AH$86</f>
        <v>1.28380897610712</v>
      </c>
      <c r="AI32" s="62">
        <f>'Glad-base'!AI32/'Glad-base'!AI$81*AI$86</f>
        <v>1.86356503725518</v>
      </c>
      <c r="AJ32" s="62">
        <f>'Glad-base'!AJ32/'Glad-base'!AJ$81*AJ$86</f>
        <v>0.21592946868453</v>
      </c>
      <c r="AK32" s="62">
        <f>'Glad-base'!AK32/'Glad-base'!AK$81*AK$86</f>
        <v>0.20376887536863</v>
      </c>
      <c r="AL32" s="62">
        <f>'Glad-base'!AL32/'Glad-base'!AL$81*AL$86</f>
        <v>0.2896707631315</v>
      </c>
      <c r="AM32" s="62">
        <f>'Glad-base'!AM32/'Glad-base'!AM$81*AM$86</f>
        <v>1.32227322924272</v>
      </c>
      <c r="AN32" s="62">
        <f>'Glad-base'!AN32/'Glad-base'!AN$81*AN$86</f>
        <v>0.462184196849495</v>
      </c>
      <c r="AO32" s="62">
        <f>'Glad-base'!AO32/'Glad-base'!AO$81*AO$86</f>
        <v>0.12274124641616</v>
      </c>
      <c r="AP32" s="62">
        <f>'Glad-base'!AP32/'Glad-base'!AP$81*AP$86</f>
        <v>0.112840032060374</v>
      </c>
      <c r="AQ32" s="62">
        <f>'Glad-base'!AQ32/'Glad-base'!AQ$81*AQ$86</f>
        <v>0.00525697255528501</v>
      </c>
      <c r="AR32" s="62">
        <f>'Glad-base'!AR32/'Glad-base'!AR$81*AR$86</f>
        <v>0.00730341203703236</v>
      </c>
      <c r="AS32" s="62">
        <f>'Glad-base'!AS32/'Glad-base'!AS$81*AS$86</f>
        <v>0.479047300721252</v>
      </c>
      <c r="AT32" s="62">
        <f>'Glad-base'!AT32/'Glad-base'!AT$81*AT$86</f>
        <v>0.0154964589994495</v>
      </c>
      <c r="AU32" s="62">
        <f>'Glad-base'!AU32/'Glad-base'!AU$81*AU$86</f>
        <v>0.00662723819178443</v>
      </c>
      <c r="AV32" s="62">
        <f>'Glad-base'!AV32/'Glad-base'!AV$81*AV$86</f>
        <v>0.00251499995461076</v>
      </c>
      <c r="AW32" s="62">
        <f>'Glad-base'!AW32/'Glad-base'!AW$81*AW$86</f>
        <v>0.000711349646031813</v>
      </c>
      <c r="AX32" s="62">
        <f>'Glad-base'!AX32/'Glad-base'!AX$81*AX$86</f>
        <v>0.07814604699789179</v>
      </c>
      <c r="AY32" s="62">
        <f>'Glad-base'!AY32/'Glad-base'!AY$81*AY$86</f>
        <v>0.00213614436525776</v>
      </c>
      <c r="AZ32" s="62">
        <f>'Glad-base'!AZ32/'Glad-base'!AZ$81*AZ$86</f>
        <v>0.0207438581004965</v>
      </c>
      <c r="BA32" s="62">
        <f>'Glad-base'!BA32/'Glad-base'!BA$81*BA$86</f>
        <v>0.0211264829211963</v>
      </c>
      <c r="BB32" s="62">
        <f>'Glad-base'!BB32/'Glad-base'!BB$81*BB$86</f>
        <v>0.0592950726653403</v>
      </c>
      <c r="BC32" s="62">
        <f>'Glad-base'!BC32/'Glad-base'!BC$81*BC$86</f>
        <v>1.63484642727391</v>
      </c>
      <c r="BD32" s="62">
        <f>'Glad-base'!BD32/'Glad-base'!BD$81*BD$86</f>
        <v>1.56799706140668</v>
      </c>
      <c r="BE32" s="62">
        <f>'Glad-base'!BE32/'Glad-base'!BE$81*BE$86</f>
        <v>6.36557748788543</v>
      </c>
      <c r="BF32" s="62">
        <f>'Glad-base'!BF32/'Glad-base'!BF$81*BF$86</f>
        <v>0.000675649812234227</v>
      </c>
      <c r="BG32" s="62">
        <f>'Glad-base'!BG32/'Glad-base'!BG$81*BG$86</f>
        <v>1.63925383681584</v>
      </c>
      <c r="BH32" s="62">
        <f>'Glad-base'!BH32/'Glad-base'!BH$81*BH$86</f>
        <v>0.447148213847193</v>
      </c>
      <c r="BI32" s="62">
        <f>'Glad-base'!BI32/'Glad-base'!BI$81*BI$86</f>
        <v>0.510014271800263</v>
      </c>
      <c r="BJ32" s="62">
        <f>'Glad-base'!BJ32/'Glad-base'!BJ$81*BJ$86</f>
        <v>0.00377958166907986</v>
      </c>
      <c r="BK32" s="62">
        <f>'Glad-base'!BK32/'Glad-base'!BK$81*BK$86</f>
        <v>1.07589732308557</v>
      </c>
      <c r="BL32" s="62">
        <f>'Glad-base'!BL32/'Glad-base'!BL$81*BL$86</f>
        <v>0.930091472471916</v>
      </c>
      <c r="BM32" s="62">
        <f>'Glad-base'!BM32/'Glad-base'!BM$81*BM$86</f>
        <v>0.153827524922796</v>
      </c>
      <c r="BN32" s="62">
        <f>'Glad-base'!BN32/'Glad-base'!BN$81*BN$86</f>
        <v>0.0128012564974534</v>
      </c>
      <c r="BO32" s="62">
        <f>'Glad-base'!BO32/'Glad-base'!BO$81*BO$86</f>
        <v>2.65867972547202</v>
      </c>
      <c r="BP32" s="62">
        <f>'Glad-base'!BP32/'Glad-base'!BP$81*BP$86</f>
        <v>0.870828290204275</v>
      </c>
      <c r="BQ32" s="62">
        <f>'Glad-base'!BQ32/'Glad-base'!BQ$81*BQ$86</f>
        <v>0.009174960593088191</v>
      </c>
      <c r="BR32" s="62">
        <f>'Glad-base'!BR32/'Glad-base'!BR$81*BR$86</f>
        <v>0.284755470157498</v>
      </c>
      <c r="BS32" s="62">
        <f>'Glad-base'!BS32/'Glad-base'!BS$81*BS$86</f>
        <v>0.00619491576646669</v>
      </c>
      <c r="BT32" s="62">
        <f>'Glad-base'!BT32/'Glad-base'!BT$81*BT$86</f>
        <v>0.70727570659128</v>
      </c>
      <c r="BU32" s="62">
        <f>'Glad-base'!BU32/'Glad-base'!BU$81*BU$86</f>
        <v>0.274946465657004</v>
      </c>
      <c r="BV32" s="4">
        <f>SUM(D32:BU32)</f>
        <v>38.8849609203861</v>
      </c>
      <c r="BW32" s="66">
        <f>'Glad-base'!BW32*'Households'!$B$3/'Households'!$B$7</f>
        <v>29.3241543381565</v>
      </c>
      <c r="BX32" s="66">
        <f>'Glad-base'!BX32*'Households'!$B$3/'Households'!$B$7</f>
        <v>2.20962965162719</v>
      </c>
      <c r="BY32" s="66">
        <f>'Glad-base'!BY32*'Businesses'!$B$4/'Businesses'!$C$4</f>
        <v>1.45598158554198</v>
      </c>
      <c r="BZ32" s="66">
        <f>'Glad-base'!BZ32*'Households'!$B$3/'Households'!$B$7</f>
        <v>0.933632392430484</v>
      </c>
      <c r="CA32" s="66">
        <f>'Glad-base'!CA32*'Households'!$B$3/'Households'!$B$7</f>
        <v>0.765089868753862</v>
      </c>
      <c r="CB32" s="66">
        <f>'Glad-base'!CB32*'Glad-id-output'!B30/'Glad-id-output'!E30</f>
        <v>9.75800424150029e-05</v>
      </c>
      <c r="CC32" s="62">
        <f>'Exports'!D33</f>
        <v>3</v>
      </c>
      <c r="CD32" s="4">
        <f>SUM(BW32:CC32)</f>
        <v>37.6885854165524</v>
      </c>
      <c r="CE32" s="4">
        <f>SUM(CD32,BV32)</f>
        <v>76.57354633693851</v>
      </c>
      <c r="CF32" s="67">
        <v>0.0032204634460397</v>
      </c>
      <c r="CG32" s="67">
        <f>'Glad-id-output'!I30</f>
        <v>1</v>
      </c>
      <c r="CH32" s="67"/>
    </row>
    <row r="33" ht="19" customHeight="1">
      <c r="A33" t="s" s="58">
        <v>1</v>
      </c>
      <c r="B33" s="59">
        <v>29</v>
      </c>
      <c r="C33" t="s" s="135">
        <v>30</v>
      </c>
      <c r="D33" s="61">
        <f>'Glad-base'!D33/'Glad-base'!D$81*D$86</f>
        <v>0.666064608156675</v>
      </c>
      <c r="E33" s="62">
        <f>'Glad-base'!E33/'Glad-base'!E$81*E$86</f>
        <v>3.71280836969645e-05</v>
      </c>
      <c r="F33" s="62">
        <f>'Glad-base'!F33/'Glad-base'!F$81*F$86</f>
        <v>0.00114080985364934</v>
      </c>
      <c r="G33" s="62">
        <f>'Glad-base'!G33/'Glad-base'!G$81*G$86</f>
        <v>0.0324545017131914</v>
      </c>
      <c r="H33" s="62">
        <f>'Glad-base'!H33/'Glad-base'!H$81*H$86</f>
        <v>0.014798933144055</v>
      </c>
      <c r="I33" s="62">
        <f>'Glad-base'!I33/'Glad-base'!I$81*I$86</f>
        <v>0.06996313749078389</v>
      </c>
      <c r="J33" s="62">
        <f>'Glad-base'!J33/'Glad-base'!J$81*J$86</f>
        <v>7.04087432481399</v>
      </c>
      <c r="K33" s="136">
        <f>X33*2</f>
        <v>5.40222023306398</v>
      </c>
      <c r="L33" s="62">
        <f>'Glad-base'!L33/'Glad-base'!L$81*L$86</f>
        <v>0.0305283641989007</v>
      </c>
      <c r="M33" s="62">
        <f>'Glad-base'!M33/'Glad-base'!M$81*M$86</f>
        <v>0.0164017356403536</v>
      </c>
      <c r="N33" s="62">
        <f>'Glad-base'!N33/'Glad-base'!N$81*N$86</f>
        <v>0.0808490350951831</v>
      </c>
      <c r="O33" s="62">
        <f>'Glad-base'!O33/'Glad-base'!O$81*O$86</f>
        <v>0.0705949132801794</v>
      </c>
      <c r="P33" s="62">
        <f>'Glad-base'!P33/'Glad-base'!P$81*P$86</f>
        <v>0.010428423231144</v>
      </c>
      <c r="Q33" s="62">
        <f>'Glad-base'!Q33/'Glad-base'!Q$81*Q$86</f>
        <v>0.0137079278623048</v>
      </c>
      <c r="R33" s="62">
        <f>'Glad-base'!R33/'Glad-base'!R$81*R$86</f>
        <v>0.00192773675895458</v>
      </c>
      <c r="S33" s="62">
        <f>'Glad-base'!S33/'Glad-base'!S$81*S$86</f>
        <v>0.00773628340467121</v>
      </c>
      <c r="T33" s="62">
        <f>'Glad-base'!T33/'Glad-base'!T$81*T$86</f>
        <v>0.127480380834448</v>
      </c>
      <c r="U33" s="62">
        <f>'Glad-base'!U33/'Glad-base'!U$81*U$86</f>
        <v>1.10767213044042</v>
      </c>
      <c r="V33" s="62">
        <f>'Glad-base'!V33/'Glad-base'!V$81*V$86</f>
        <v>0.0490698054770564</v>
      </c>
      <c r="W33" s="62">
        <f>'Glad-base'!W33/'Glad-base'!W$81*W$86</f>
        <v>1.71738778177001</v>
      </c>
      <c r="X33" s="64">
        <v>2.70111011653199</v>
      </c>
      <c r="Y33" s="62">
        <f>'Glad-base'!Y33/'Glad-base'!Y$81*Y$86</f>
        <v>1.31396444595905</v>
      </c>
      <c r="Z33" s="62">
        <f>'Glad-base'!Z33/'Glad-base'!Z$81*Z$86</f>
        <v>0.186808559218547</v>
      </c>
      <c r="AA33" s="62">
        <f>'Glad-base'!AA33/'Glad-base'!AA$81*AA$86</f>
        <v>0.237967469431444</v>
      </c>
      <c r="AB33" s="62">
        <f>'Glad-base'!AB33/'Glad-base'!AB$81*AB$86</f>
        <v>0.0144094583438814</v>
      </c>
      <c r="AC33" s="65">
        <f>'Glad-base'!AC33/'Glad-base'!AC$81*AC$86</f>
        <v>2.80039075388194</v>
      </c>
      <c r="AD33" s="62">
        <f>'Glad-base'!AD33/'Glad-base'!AD$81*AD$86</f>
        <v>0.00581393381807497</v>
      </c>
      <c r="AE33" s="62">
        <f>'Glad-base'!AE33/'Glad-base'!AE$81*AE$86</f>
        <v>0.122188891791571</v>
      </c>
      <c r="AF33" s="62">
        <f>'Glad-base'!AF33/'Glad-base'!AF$81*AF$86</f>
        <v>8.769548704857399</v>
      </c>
      <c r="AG33" s="62">
        <f>'Glad-base'!AG33/'Glad-base'!AG$81*AG$86</f>
        <v>0.442585013579074</v>
      </c>
      <c r="AH33" s="62">
        <f>'Glad-base'!AH33/'Glad-base'!AH$81*AH$86</f>
        <v>4.07932958535918</v>
      </c>
      <c r="AI33" s="62">
        <f>'Glad-base'!AI33/'Glad-base'!AI$81*AI$86</f>
        <v>2.76884275701838</v>
      </c>
      <c r="AJ33" s="62">
        <f>'Glad-base'!AJ33/'Glad-base'!AJ$81*AJ$86</f>
        <v>1.65353527751978</v>
      </c>
      <c r="AK33" s="62">
        <f>'Glad-base'!AK33/'Glad-base'!AK$81*AK$86</f>
        <v>0.788035650057986</v>
      </c>
      <c r="AL33" s="62">
        <f>'Glad-base'!AL33/'Glad-base'!AL$81*AL$86</f>
        <v>0.15268623508949</v>
      </c>
      <c r="AM33" s="62">
        <f>'Glad-base'!AM33/'Glad-base'!AM$81*AM$86</f>
        <v>0.84658686642609</v>
      </c>
      <c r="AN33" s="62">
        <f>'Glad-base'!AN33/'Glad-base'!AN$81*AN$86</f>
        <v>1.34899149696674</v>
      </c>
      <c r="AO33" s="62">
        <f>'Glad-base'!AO33/'Glad-base'!AO$81*AO$86</f>
        <v>0.356771738477496</v>
      </c>
      <c r="AP33" s="62">
        <f>'Glad-base'!AP33/'Glad-base'!AP$81*AP$86</f>
        <v>0.733818721362248</v>
      </c>
      <c r="AQ33" s="62">
        <f>'Glad-base'!AQ33/'Glad-base'!AQ$81*AQ$86</f>
        <v>0.0223961272593284</v>
      </c>
      <c r="AR33" s="62">
        <f>'Glad-base'!AR33/'Glad-base'!AR$81*AR$86</f>
        <v>0.0481909621583771</v>
      </c>
      <c r="AS33" s="62">
        <f>'Glad-base'!AS33/'Glad-base'!AS$81*AS$86</f>
        <v>2.68880740259377</v>
      </c>
      <c r="AT33" s="62">
        <f>'Glad-base'!AT33/'Glad-base'!AT$81*AT$86</f>
        <v>0.00145379509279239</v>
      </c>
      <c r="AU33" s="62">
        <f>'Glad-base'!AU33/'Glad-base'!AU$81*AU$86</f>
        <v>0.0116018226742309</v>
      </c>
      <c r="AV33" s="62">
        <f>'Glad-base'!AV33/'Glad-base'!AV$81*AV$86</f>
        <v>0.000892546702257645</v>
      </c>
      <c r="AW33" s="62">
        <f>'Glad-base'!AW33/'Glad-base'!AW$81*AW$86</f>
        <v>0.000296916615623426</v>
      </c>
      <c r="AX33" s="62">
        <f>'Glad-base'!AX33/'Glad-base'!AX$81*AX$86</f>
        <v>0.514327161121319</v>
      </c>
      <c r="AY33" s="62">
        <f>'Glad-base'!AY33/'Glad-base'!AY$81*AY$86</f>
        <v>0.000316188172974775</v>
      </c>
      <c r="AZ33" s="62">
        <f>'Glad-base'!AZ33/'Glad-base'!AZ$81*AZ$86</f>
        <v>0.0297912005224735</v>
      </c>
      <c r="BA33" s="62">
        <f>'Glad-base'!BA33/'Glad-base'!BA$81*BA$86</f>
        <v>0.0162674681377207</v>
      </c>
      <c r="BB33" s="62">
        <f>'Glad-base'!BB33/'Glad-base'!BB$81*BB$86</f>
        <v>0.157117897572831</v>
      </c>
      <c r="BC33" s="62">
        <f>'Glad-base'!BC33/'Glad-base'!BC$81*BC$86</f>
        <v>0.715799376330862</v>
      </c>
      <c r="BD33" s="62">
        <f>'Glad-base'!BD33/'Glad-base'!BD$81*BD$86</f>
        <v>1.52872175639288</v>
      </c>
      <c r="BE33" s="62">
        <f>'Glad-base'!BE33/'Glad-base'!BE$81*BE$86</f>
        <v>5.42376511972497</v>
      </c>
      <c r="BF33" s="62">
        <f>'Glad-base'!BF33/'Glad-base'!BF$81*BF$86</f>
        <v>0.166156505210628</v>
      </c>
      <c r="BG33" s="62">
        <f>'Glad-base'!BG33/'Glad-base'!BG$81*BG$86</f>
        <v>3.74460296997329</v>
      </c>
      <c r="BH33" s="62">
        <f>'Glad-base'!BH33/'Glad-base'!BH$81*BH$86</f>
        <v>0.947958904930175</v>
      </c>
      <c r="BI33" s="62">
        <f>'Glad-base'!BI33/'Glad-base'!BI$81*BI$86</f>
        <v>0.111433948335274</v>
      </c>
      <c r="BJ33" s="62">
        <f>'Glad-base'!BJ33/'Glad-base'!BJ$81*BJ$86</f>
        <v>0.00395895983891569</v>
      </c>
      <c r="BK33" s="62">
        <f>'Glad-base'!BK33/'Glad-base'!BK$81*BK$86</f>
        <v>1.41594093037046</v>
      </c>
      <c r="BL33" s="62">
        <f>'Glad-base'!BL33/'Glad-base'!BL$81*BL$86</f>
        <v>0.536756273049142</v>
      </c>
      <c r="BM33" s="62">
        <f>'Glad-base'!BM33/'Glad-base'!BM$81*BM$86</f>
        <v>0.142913813134321</v>
      </c>
      <c r="BN33" s="62">
        <f>'Glad-base'!BN33/'Glad-base'!BN$81*BN$86</f>
        <v>0.187252035267125</v>
      </c>
      <c r="BO33" s="62">
        <f>'Glad-base'!BO33/'Glad-base'!BO$81*BO$86</f>
        <v>9.292437907218289</v>
      </c>
      <c r="BP33" s="62">
        <f>'Glad-base'!BP33/'Glad-base'!BP$81*BP$86</f>
        <v>1.24935617234019</v>
      </c>
      <c r="BQ33" s="62">
        <f>'Glad-base'!BQ33/'Glad-base'!BQ$81*BQ$86</f>
        <v>0.0670014792195404</v>
      </c>
      <c r="BR33" s="62">
        <f>'Glad-base'!BR33/'Glad-base'!BR$81*BR$86</f>
        <v>0.035178531609427</v>
      </c>
      <c r="BS33" s="62">
        <f>'Glad-base'!BS33/'Glad-base'!BS$81*BS$86</f>
        <v>0.00445167505551703</v>
      </c>
      <c r="BT33" s="62">
        <f>'Glad-base'!BT33/'Glad-base'!BT$81*BT$86</f>
        <v>0.270503294403163</v>
      </c>
      <c r="BU33" s="62">
        <f>'Glad-base'!BU33/'Glad-base'!BU$81*BU$86</f>
        <v>0.253627196299049</v>
      </c>
      <c r="BV33" s="4">
        <f>SUM(D33:BU33)</f>
        <v>75.37400020733089</v>
      </c>
      <c r="BW33" s="66">
        <f>'Glad-base'!BW33*'Households'!$B$3/'Households'!$B$7</f>
        <v>1.44930012895984</v>
      </c>
      <c r="BX33" s="66">
        <f>'Glad-base'!BX33*'Households'!$B$3/'Households'!$B$7</f>
        <v>1.54772868095778</v>
      </c>
      <c r="BY33" s="66">
        <f>'Glad-base'!BY33*'Businesses'!$B$4/'Businesses'!$C$4</f>
        <v>0.258038290254015</v>
      </c>
      <c r="BZ33" s="66">
        <f>'Glad-base'!BZ33*'Households'!$B$3/'Households'!$B$7</f>
        <v>0.043022840607621</v>
      </c>
      <c r="CA33" s="66">
        <f>'Glad-base'!CA33*'Households'!$B$3/'Households'!$B$7</f>
        <v>0.107638157270855</v>
      </c>
      <c r="CB33" s="66">
        <f>'Glad-base'!CB33*'Glad-id-output'!B31/'Glad-id-output'!E31</f>
        <v>0.000321924925528848</v>
      </c>
      <c r="CC33" s="62">
        <f>'Exports'!D34</f>
        <v>37.7</v>
      </c>
      <c r="CD33" s="4">
        <f>SUM(BW33:CC33)</f>
        <v>41.1060500229756</v>
      </c>
      <c r="CE33" s="4">
        <f>SUM(CD33,BV33)</f>
        <v>116.480050230307</v>
      </c>
      <c r="CF33" s="67">
        <v>0.008191473932031739</v>
      </c>
      <c r="CG33" s="67">
        <f>'Glad-id-output'!I31</f>
        <v>1</v>
      </c>
      <c r="CH33" s="67"/>
    </row>
    <row r="34" ht="19" customHeight="1">
      <c r="A34" t="s" s="58">
        <v>1</v>
      </c>
      <c r="B34" s="59">
        <v>30</v>
      </c>
      <c r="C34" t="s" s="135">
        <v>31</v>
      </c>
      <c r="D34" s="61">
        <f>'Glad-base'!D34/'Glad-base'!D$81*D$86</f>
        <v>1.26188214441583</v>
      </c>
      <c r="E34" s="62">
        <f>'Glad-base'!E34/'Glad-base'!E$81*E$86</f>
        <v>0.0452365343234798</v>
      </c>
      <c r="F34" s="62">
        <f>'Glad-base'!F34/'Glad-base'!F$81*F$86</f>
        <v>0.000985580867083662</v>
      </c>
      <c r="G34" s="62">
        <f>'Glad-base'!G34/'Glad-base'!G$81*G$86</f>
        <v>0.0409352258887031</v>
      </c>
      <c r="H34" s="62">
        <f>'Glad-base'!H34/'Glad-base'!H$81*H$86</f>
        <v>0.08503837305600109</v>
      </c>
      <c r="I34" s="62">
        <f>'Glad-base'!I34/'Glad-base'!I$81*I$86</f>
        <v>0.5663543848189631</v>
      </c>
      <c r="J34" s="62">
        <f>'Glad-base'!J34/'Glad-base'!J$81*J$86</f>
        <v>34.7303374192823</v>
      </c>
      <c r="K34" s="136">
        <f>X34*2</f>
        <v>0.550616198370996</v>
      </c>
      <c r="L34" s="62">
        <f>'Glad-base'!L34/'Glad-base'!L$81*L$86</f>
        <v>0.621672120855509</v>
      </c>
      <c r="M34" s="62">
        <f>'Glad-base'!M34/'Glad-base'!M$81*M$86</f>
        <v>0.145228460074579</v>
      </c>
      <c r="N34" s="62">
        <f>'Glad-base'!N34/'Glad-base'!N$81*N$86</f>
        <v>0.0197327758550484</v>
      </c>
      <c r="O34" s="62">
        <f>'Glad-base'!O34/'Glad-base'!O$81*O$86</f>
        <v>0.020363492497573</v>
      </c>
      <c r="P34" s="62">
        <f>'Glad-base'!P34/'Glad-base'!P$81*P$86</f>
        <v>0.00167466328767903</v>
      </c>
      <c r="Q34" s="62">
        <f>'Glad-base'!Q34/'Glad-base'!Q$81*Q$86</f>
        <v>0.0660635719803751</v>
      </c>
      <c r="R34" s="62">
        <f>'Glad-base'!R34/'Glad-base'!R$81*R$86</f>
        <v>0.00431015335049019</v>
      </c>
      <c r="S34" s="62">
        <f>'Glad-base'!S34/'Glad-base'!S$81*S$86</f>
        <v>0.0101051620830334</v>
      </c>
      <c r="T34" s="62">
        <f>'Glad-base'!T34/'Glad-base'!T$81*T$86</f>
        <v>0.281630820400129</v>
      </c>
      <c r="U34" s="62">
        <f>'Glad-base'!U34/'Glad-base'!U$81*U$86</f>
        <v>0.51539018618623</v>
      </c>
      <c r="V34" s="62">
        <f>'Glad-base'!V34/'Glad-base'!V$81*V$86</f>
        <v>0.0151845959950452</v>
      </c>
      <c r="W34" s="62">
        <f>'Glad-base'!W34/'Glad-base'!W$81*W$86</f>
        <v>0.492421028049538</v>
      </c>
      <c r="X34" s="64">
        <v>0.275308099185498</v>
      </c>
      <c r="Y34" s="62">
        <f>'Glad-base'!Y34/'Glad-base'!Y$81*Y$86</f>
        <v>0.430023092090603</v>
      </c>
      <c r="Z34" s="62">
        <f>'Glad-base'!Z34/'Glad-base'!Z$81*Z$86</f>
        <v>0.08241465665427671</v>
      </c>
      <c r="AA34" s="62">
        <f>'Glad-base'!AA34/'Glad-base'!AA$81*AA$86</f>
        <v>0.0984278600676842</v>
      </c>
      <c r="AB34" s="62">
        <f>'Glad-base'!AB34/'Glad-base'!AB$81*AB$86</f>
        <v>0.0101810183635217</v>
      </c>
      <c r="AC34" s="65">
        <f>'Glad-base'!AC34/'Glad-base'!AC$81*AC$86</f>
        <v>3.82613624257769</v>
      </c>
      <c r="AD34" s="62">
        <f>'Glad-base'!AD34/'Glad-base'!AD$81*AD$86</f>
        <v>0.037737768880762</v>
      </c>
      <c r="AE34" s="62">
        <f>'Glad-base'!AE34/'Glad-base'!AE$81*AE$86</f>
        <v>0.447253132690824</v>
      </c>
      <c r="AF34" s="62">
        <f>'Glad-base'!AF34/'Glad-base'!AF$81*AF$86</f>
        <v>0.340774326193846</v>
      </c>
      <c r="AG34" s="62">
        <f>'Glad-base'!AG34/'Glad-base'!AG$81*AG$86</f>
        <v>7.684098395376</v>
      </c>
      <c r="AH34" s="62">
        <f>'Glad-base'!AH34/'Glad-base'!AH$81*AH$86</f>
        <v>30.496827318107</v>
      </c>
      <c r="AI34" s="62">
        <f>'Glad-base'!AI34/'Glad-base'!AI$81*AI$86</f>
        <v>29.331087157888</v>
      </c>
      <c r="AJ34" s="62">
        <f>'Glad-base'!AJ34/'Glad-base'!AJ$81*AJ$86</f>
        <v>2.31118710573647</v>
      </c>
      <c r="AK34" s="62">
        <f>'Glad-base'!AK34/'Glad-base'!AK$81*AK$86</f>
        <v>1.90134504188434</v>
      </c>
      <c r="AL34" s="62">
        <f>'Glad-base'!AL34/'Glad-base'!AL$81*AL$86</f>
        <v>1.21029335576745</v>
      </c>
      <c r="AM34" s="62">
        <f>'Glad-base'!AM34/'Glad-base'!AM$81*AM$86</f>
        <v>1.24209825642359</v>
      </c>
      <c r="AN34" s="62">
        <f>'Glad-base'!AN34/'Glad-base'!AN$81*AN$86</f>
        <v>0.696106005729896</v>
      </c>
      <c r="AO34" s="62">
        <f>'Glad-base'!AO34/'Glad-base'!AO$81*AO$86</f>
        <v>9.695801004433999</v>
      </c>
      <c r="AP34" s="62">
        <f>'Glad-base'!AP34/'Glad-base'!AP$81*AP$86</f>
        <v>0.733094850306249</v>
      </c>
      <c r="AQ34" s="62">
        <f>'Glad-base'!AQ34/'Glad-base'!AQ$81*AQ$86</f>
        <v>0.0938357943858092</v>
      </c>
      <c r="AR34" s="62">
        <f>'Glad-base'!AR34/'Glad-base'!AR$81*AR$86</f>
        <v>0.119796485150038</v>
      </c>
      <c r="AS34" s="62">
        <f>'Glad-base'!AS34/'Glad-base'!AS$81*AS$86</f>
        <v>5.55540787273655</v>
      </c>
      <c r="AT34" s="62">
        <f>'Glad-base'!AT34/'Glad-base'!AT$81*AT$86</f>
        <v>0.0160390185346767</v>
      </c>
      <c r="AU34" s="62">
        <f>'Glad-base'!AU34/'Glad-base'!AU$81*AU$86</f>
        <v>0.0160539588745167</v>
      </c>
      <c r="AV34" s="62">
        <f>'Glad-base'!AV34/'Glad-base'!AV$81*AV$86</f>
        <v>0.0165960503908569</v>
      </c>
      <c r="AW34" s="62">
        <f>'Glad-base'!AW34/'Glad-base'!AW$81*AW$86</f>
        <v>0.00267086039453927</v>
      </c>
      <c r="AX34" s="62">
        <f>'Glad-base'!AX34/'Glad-base'!AX$81*AX$86</f>
        <v>0.118957910313503</v>
      </c>
      <c r="AY34" s="62">
        <f>'Glad-base'!AY34/'Glad-base'!AY$81*AY$86</f>
        <v>0.00291118022858156</v>
      </c>
      <c r="AZ34" s="62">
        <f>'Glad-base'!AZ34/'Glad-base'!AZ$81*AZ$86</f>
        <v>0.113170148239483</v>
      </c>
      <c r="BA34" s="62">
        <f>'Glad-base'!BA34/'Glad-base'!BA$81*BA$86</f>
        <v>0.0548047915852982</v>
      </c>
      <c r="BB34" s="62">
        <f>'Glad-base'!BB34/'Glad-base'!BB$81*BB$86</f>
        <v>0.172575110783046</v>
      </c>
      <c r="BC34" s="62">
        <f>'Glad-base'!BC34/'Glad-base'!BC$81*BC$86</f>
        <v>1.53966674378295</v>
      </c>
      <c r="BD34" s="62">
        <f>'Glad-base'!BD34/'Glad-base'!BD$81*BD$86</f>
        <v>8.70752349208399</v>
      </c>
      <c r="BE34" s="62">
        <f>'Glad-base'!BE34/'Glad-base'!BE$81*BE$86</f>
        <v>5.77446056867184</v>
      </c>
      <c r="BF34" s="62">
        <f>'Glad-base'!BF34/'Glad-base'!BF$81*BF$86</f>
        <v>0.0783471111072044</v>
      </c>
      <c r="BG34" s="62">
        <f>'Glad-base'!BG34/'Glad-base'!BG$81*BG$86</f>
        <v>1.51228903381281</v>
      </c>
      <c r="BH34" s="62">
        <f>'Glad-base'!BH34/'Glad-base'!BH$81*BH$86</f>
        <v>0.368297105690496</v>
      </c>
      <c r="BI34" s="62">
        <f>'Glad-base'!BI34/'Glad-base'!BI$81*BI$86</f>
        <v>4.25181098301455</v>
      </c>
      <c r="BJ34" s="62">
        <f>'Glad-base'!BJ34/'Glad-base'!BJ$81*BJ$86</f>
        <v>0.096547843731269</v>
      </c>
      <c r="BK34" s="62">
        <f>'Glad-base'!BK34/'Glad-base'!BK$81*BK$86</f>
        <v>0.7508596893467629</v>
      </c>
      <c r="BL34" s="62">
        <f>'Glad-base'!BL34/'Glad-base'!BL$81*BL$86</f>
        <v>1.42245703231533</v>
      </c>
      <c r="BM34" s="62">
        <f>'Glad-base'!BM34/'Glad-base'!BM$81*BM$86</f>
        <v>0.177030423767741</v>
      </c>
      <c r="BN34" s="62">
        <f>'Glad-base'!BN34/'Glad-base'!BN$81*BN$86</f>
        <v>0.0330535150277206</v>
      </c>
      <c r="BO34" s="62">
        <f>'Glad-base'!BO34/'Glad-base'!BO$81*BO$86</f>
        <v>2.2732161125537</v>
      </c>
      <c r="BP34" s="62">
        <f>'Glad-base'!BP34/'Glad-base'!BP$81*BP$86</f>
        <v>0.750998327463602</v>
      </c>
      <c r="BQ34" s="62">
        <f>'Glad-base'!BQ34/'Glad-base'!BQ$81*BQ$86</f>
        <v>0.0144787530888056</v>
      </c>
      <c r="BR34" s="62">
        <f>'Glad-base'!BR34/'Glad-base'!BR$81*BR$86</f>
        <v>0.0645637743013829</v>
      </c>
      <c r="BS34" s="62">
        <f>'Glad-base'!BS34/'Glad-base'!BS$81*BS$86</f>
        <v>0.0139709907935866</v>
      </c>
      <c r="BT34" s="62">
        <f>'Glad-base'!BT34/'Glad-base'!BT$81*BT$86</f>
        <v>1.14220885312245</v>
      </c>
      <c r="BU34" s="62">
        <f>'Glad-base'!BU34/'Glad-base'!BU$81*BU$86</f>
        <v>0.426996454061312</v>
      </c>
      <c r="BV34" s="4">
        <f>SUM(D34:BU34)</f>
        <v>166.006953569351</v>
      </c>
      <c r="BW34" s="66">
        <f>'Glad-base'!BW34*'Households'!$B$3/'Households'!$B$7</f>
        <v>0.400373617198764</v>
      </c>
      <c r="BX34" s="66">
        <f>'Glad-base'!BX34*'Households'!$B$3/'Households'!$B$7</f>
        <v>0.634516068475798</v>
      </c>
      <c r="BY34" s="66">
        <f>'Glad-base'!BY34*'Businesses'!$B$4/'Businesses'!$C$4</f>
        <v>151.208170658642</v>
      </c>
      <c r="BZ34" s="66">
        <f>'Glad-base'!BZ34*'Households'!$B$3/'Households'!$B$7</f>
        <v>8.45995898789907</v>
      </c>
      <c r="CA34" s="66">
        <f>'Glad-base'!CA34*'Households'!$B$3/'Households'!$B$7</f>
        <v>29.647718748723</v>
      </c>
      <c r="CB34" s="66">
        <f>'Glad-base'!CB34*'Glad-id-output'!B32/'Glad-id-output'!E32</f>
        <v>0.000105200164144084</v>
      </c>
      <c r="CC34" s="62">
        <f>'Exports'!D35</f>
        <v>0.4</v>
      </c>
      <c r="CD34" s="4">
        <f>SUM(BW34:CC34)</f>
        <v>190.750843281103</v>
      </c>
      <c r="CE34" s="4">
        <f>SUM(CD34,BV34)</f>
        <v>356.757796850454</v>
      </c>
      <c r="CF34" s="67">
        <v>0.00110042012703016</v>
      </c>
      <c r="CG34" s="67">
        <f>'Glad-id-output'!I32</f>
        <v>0.5</v>
      </c>
      <c r="CH34" s="67"/>
    </row>
    <row r="35" ht="19" customHeight="1">
      <c r="A35" t="s" s="58">
        <v>1</v>
      </c>
      <c r="B35" s="59">
        <v>31</v>
      </c>
      <c r="C35" t="s" s="135">
        <v>32</v>
      </c>
      <c r="D35" s="61">
        <f>'Glad-base'!D35/'Glad-base'!D$81*D$86</f>
        <v>0.9016016245458069</v>
      </c>
      <c r="E35" s="62">
        <f>'Glad-base'!E35/'Glad-base'!E$81*E$86</f>
        <v>0.00490198322433835</v>
      </c>
      <c r="F35" s="62">
        <f>'Glad-base'!F35/'Glad-base'!F$81*F$86</f>
        <v>0.00017494060390735</v>
      </c>
      <c r="G35" s="62">
        <f>'Glad-base'!G35/'Glad-base'!G$81*G$86</f>
        <v>0.00604152391669673</v>
      </c>
      <c r="H35" s="62">
        <f>'Glad-base'!H35/'Glad-base'!H$81*H$86</f>
        <v>0.0143196668986968</v>
      </c>
      <c r="I35" s="62">
        <f>'Glad-base'!I35/'Glad-base'!I$81*I$86</f>
        <v>0.865660896316247</v>
      </c>
      <c r="J35" s="62">
        <f>'Glad-base'!J35/'Glad-base'!J$81*J$86</f>
        <v>9.89816380322238</v>
      </c>
      <c r="K35" s="136">
        <f>X35*2</f>
        <v>0.54424437851345</v>
      </c>
      <c r="L35" s="62">
        <f>'Glad-base'!L35/'Glad-base'!L$81*L$86</f>
        <v>1.30456617629503</v>
      </c>
      <c r="M35" s="62">
        <f>'Glad-base'!M35/'Glad-base'!M$81*M$86</f>
        <v>0.0241228869585144</v>
      </c>
      <c r="N35" s="62">
        <f>'Glad-base'!N35/'Glad-base'!N$81*N$86</f>
        <v>0.00391409578123424</v>
      </c>
      <c r="O35" s="62">
        <f>'Glad-base'!O35/'Glad-base'!O$81*O$86</f>
        <v>0.00384545572381288</v>
      </c>
      <c r="P35" s="62">
        <f>'Glad-base'!P35/'Glad-base'!P$81*P$86</f>
        <v>0.00056560939558747</v>
      </c>
      <c r="Q35" s="62">
        <f>'Glad-base'!Q35/'Glad-base'!Q$81*Q$86</f>
        <v>0.00746916004973363</v>
      </c>
      <c r="R35" s="62">
        <f>'Glad-base'!R35/'Glad-base'!R$81*R$86</f>
        <v>0.00063790555347225</v>
      </c>
      <c r="S35" s="62">
        <f>'Glad-base'!S35/'Glad-base'!S$81*S$86</f>
        <v>0.00154857504869017</v>
      </c>
      <c r="T35" s="62">
        <f>'Glad-base'!T35/'Glad-base'!T$81*T$86</f>
        <v>0.162507511024599</v>
      </c>
      <c r="U35" s="62">
        <f>'Glad-base'!U35/'Glad-base'!U$81*U$86</f>
        <v>0.11558453231841</v>
      </c>
      <c r="V35" s="62">
        <f>'Glad-base'!V35/'Glad-base'!V$81*V$86</f>
        <v>0.0030705668230072</v>
      </c>
      <c r="W35" s="62">
        <f>'Glad-base'!W35/'Glad-base'!W$81*W$86</f>
        <v>0.09511442016516219</v>
      </c>
      <c r="X35" s="64">
        <v>0.272122189256725</v>
      </c>
      <c r="Y35" s="62">
        <f>'Glad-base'!Y35/'Glad-base'!Y$81*Y$86</f>
        <v>0.0767921414896503</v>
      </c>
      <c r="Z35" s="62">
        <f>'Glad-base'!Z35/'Glad-base'!Z$81*Z$86</f>
        <v>0.0142554159497407</v>
      </c>
      <c r="AA35" s="62">
        <f>'Glad-base'!AA35/'Glad-base'!AA$81*AA$86</f>
        <v>0.0167564210179958</v>
      </c>
      <c r="AB35" s="62">
        <f>'Glad-base'!AB35/'Glad-base'!AB$81*AB$86</f>
        <v>0.00148371373024055</v>
      </c>
      <c r="AC35" s="65">
        <f>'Glad-base'!AC35/'Glad-base'!AC$81*AC$86</f>
        <v>1.31651581580991</v>
      </c>
      <c r="AD35" s="62">
        <f>'Glad-base'!AD35/'Glad-base'!AD$81*AD$86</f>
        <v>0.00484097128096944</v>
      </c>
      <c r="AE35" s="62">
        <f>'Glad-base'!AE35/'Glad-base'!AE$81*AE$86</f>
        <v>0.07926880930716571</v>
      </c>
      <c r="AF35" s="62">
        <f>'Glad-base'!AF35/'Glad-base'!AF$81*AF$86</f>
        <v>0.129030459082578</v>
      </c>
      <c r="AG35" s="62">
        <f>'Glad-base'!AG35/'Glad-base'!AG$81*AG$86</f>
        <v>0.802896236024637</v>
      </c>
      <c r="AH35" s="62">
        <f>'Glad-base'!AH35/'Glad-base'!AH$81*AH$86</f>
        <v>3.16757613359009</v>
      </c>
      <c r="AI35" s="62">
        <f>'Glad-base'!AI35/'Glad-base'!AI$81*AI$86</f>
        <v>3.54894189585898</v>
      </c>
      <c r="AJ35" s="62">
        <f>'Glad-base'!AJ35/'Glad-base'!AJ$81*AJ$86</f>
        <v>0.46856104486228</v>
      </c>
      <c r="AK35" s="62">
        <f>'Glad-base'!AK35/'Glad-base'!AK$81*AK$86</f>
        <v>0.278963723379436</v>
      </c>
      <c r="AL35" s="62">
        <f>'Glad-base'!AL35/'Glad-base'!AL$81*AL$86</f>
        <v>0.0240430419886887</v>
      </c>
      <c r="AM35" s="62">
        <f>'Glad-base'!AM35/'Glad-base'!AM$81*AM$86</f>
        <v>0.135183453802992</v>
      </c>
      <c r="AN35" s="62">
        <f>'Glad-base'!AN35/'Glad-base'!AN$81*AN$86</f>
        <v>0.0828713170181954</v>
      </c>
      <c r="AO35" s="62">
        <f>'Glad-base'!AO35/'Glad-base'!AO$81*AO$86</f>
        <v>11.244389090944</v>
      </c>
      <c r="AP35" s="62">
        <f>'Glad-base'!AP35/'Glad-base'!AP$81*AP$86</f>
        <v>0.457739776697208</v>
      </c>
      <c r="AQ35" s="62">
        <f>'Glad-base'!AQ35/'Glad-base'!AQ$81*AQ$86</f>
        <v>0.0133041871704169</v>
      </c>
      <c r="AR35" s="62">
        <f>'Glad-base'!AR35/'Glad-base'!AR$81*AR$86</f>
        <v>0.0160642103601828</v>
      </c>
      <c r="AS35" s="62">
        <f>'Glad-base'!AS35/'Glad-base'!AS$81*AS$86</f>
        <v>24.2443732230125</v>
      </c>
      <c r="AT35" s="62">
        <f>'Glad-base'!AT35/'Glad-base'!AT$81*AT$86</f>
        <v>0.00252098035987375</v>
      </c>
      <c r="AU35" s="62">
        <f>'Glad-base'!AU35/'Glad-base'!AU$81*AU$86</f>
        <v>0.00249222444528557</v>
      </c>
      <c r="AV35" s="62">
        <f>'Glad-base'!AV35/'Glad-base'!AV$81*AV$86</f>
        <v>0.00126591978044452</v>
      </c>
      <c r="AW35" s="62">
        <f>'Glad-base'!AW35/'Glad-base'!AW$81*AW$86</f>
        <v>0.00020929355572466</v>
      </c>
      <c r="AX35" s="62">
        <f>'Glad-base'!AX35/'Glad-base'!AX$81*AX$86</f>
        <v>0.0226550669866946</v>
      </c>
      <c r="AY35" s="62">
        <f>'Glad-base'!AY35/'Glad-base'!AY$81*AY$86</f>
        <v>0.000437239293590641</v>
      </c>
      <c r="AZ35" s="62">
        <f>'Glad-base'!AZ35/'Glad-base'!AZ$81*AZ$86</f>
        <v>0.0189297194196299</v>
      </c>
      <c r="BA35" s="62">
        <f>'Glad-base'!BA35/'Glad-base'!BA$81*BA$86</f>
        <v>0.009151826601340471</v>
      </c>
      <c r="BB35" s="62">
        <f>'Glad-base'!BB35/'Glad-base'!BB$81*BB$86</f>
        <v>0.0283690160696117</v>
      </c>
      <c r="BC35" s="62">
        <f>'Glad-base'!BC35/'Glad-base'!BC$81*BC$86</f>
        <v>0.199807158319363</v>
      </c>
      <c r="BD35" s="62">
        <f>'Glad-base'!BD35/'Glad-base'!BD$81*BD$86</f>
        <v>0.404379557441267</v>
      </c>
      <c r="BE35" s="62">
        <f>'Glad-base'!BE35/'Glad-base'!BE$81*BE$86</f>
        <v>0.793019080232846</v>
      </c>
      <c r="BF35" s="62">
        <f>'Glad-base'!BF35/'Glad-base'!BF$81*BF$86</f>
        <v>0.0124770097767585</v>
      </c>
      <c r="BG35" s="62">
        <f>'Glad-base'!BG35/'Glad-base'!BG$81*BG$86</f>
        <v>0.242124195910771</v>
      </c>
      <c r="BH35" s="62">
        <f>'Glad-base'!BH35/'Glad-base'!BH$81*BH$86</f>
        <v>0.0566110424927868</v>
      </c>
      <c r="BI35" s="62">
        <f>'Glad-base'!BI35/'Glad-base'!BI$81*BI$86</f>
        <v>1.41934655007751</v>
      </c>
      <c r="BJ35" s="62">
        <f>'Glad-base'!BJ35/'Glad-base'!BJ$81*BJ$86</f>
        <v>0.103909416189447</v>
      </c>
      <c r="BK35" s="62">
        <f>'Glad-base'!BK35/'Glad-base'!BK$81*BK$86</f>
        <v>0.19507912088254</v>
      </c>
      <c r="BL35" s="62">
        <f>'Glad-base'!BL35/'Glad-base'!BL$81*BL$86</f>
        <v>0.194954466070802</v>
      </c>
      <c r="BM35" s="62">
        <f>'Glad-base'!BM35/'Glad-base'!BM$81*BM$86</f>
        <v>0.020854639419233</v>
      </c>
      <c r="BN35" s="62">
        <f>'Glad-base'!BN35/'Glad-base'!BN$81*BN$86</f>
        <v>0.00663832914510868</v>
      </c>
      <c r="BO35" s="62">
        <f>'Glad-base'!BO35/'Glad-base'!BO$81*BO$86</f>
        <v>0.586185346482758</v>
      </c>
      <c r="BP35" s="62">
        <f>'Glad-base'!BP35/'Glad-base'!BP$81*BP$86</f>
        <v>0.154893958930075</v>
      </c>
      <c r="BQ35" s="62">
        <f>'Glad-base'!BQ35/'Glad-base'!BQ$81*BQ$86</f>
        <v>0.00276182455466927</v>
      </c>
      <c r="BR35" s="62">
        <f>'Glad-base'!BR35/'Glad-base'!BR$81*BR$86</f>
        <v>0.009648140893647709</v>
      </c>
      <c r="BS35" s="62">
        <f>'Glad-base'!BS35/'Glad-base'!BS$81*BS$86</f>
        <v>0.00206843240320632</v>
      </c>
      <c r="BT35" s="62">
        <f>'Glad-base'!BT35/'Glad-base'!BT$81*BT$86</f>
        <v>0.166692080465618</v>
      </c>
      <c r="BU35" s="62">
        <f>'Glad-base'!BU35/'Glad-base'!BU$81*BU$86</f>
        <v>0.104321468192656</v>
      </c>
      <c r="BV35" s="4">
        <f>SUM(D35:BU35)</f>
        <v>65.11583208840661</v>
      </c>
      <c r="BW35" s="66">
        <f>'Glad-base'!BW35*'Households'!$B$3/'Households'!$B$7</f>
        <v>0.100071759577755</v>
      </c>
      <c r="BX35" s="66">
        <f>'Glad-base'!BX35*'Households'!$B$3/'Households'!$B$7</f>
        <v>0.00265409073120494</v>
      </c>
      <c r="BY35" s="66">
        <f>'Glad-base'!BY35*'Businesses'!$B$4/'Businesses'!$C$4</f>
        <v>48.8187965198066</v>
      </c>
      <c r="BZ35" s="66">
        <f>'Glad-base'!BZ35*'Households'!$B$3/'Households'!$B$7</f>
        <v>29.8012398353759</v>
      </c>
      <c r="CA35" s="66">
        <f>'Glad-base'!CA35*'Households'!$B$3/'Households'!$B$7</f>
        <v>46.8593072641298</v>
      </c>
      <c r="CB35" s="66">
        <f>'Glad-base'!CB35*'Glad-id-output'!B33/'Glad-id-output'!E33</f>
        <v>-0.000151308189141858</v>
      </c>
      <c r="CC35" s="62">
        <f>'Exports'!D36</f>
        <v>3.3</v>
      </c>
      <c r="CD35" s="4">
        <f>SUM(BW35:CC35)</f>
        <v>128.881918161432</v>
      </c>
      <c r="CE35" s="4">
        <f>SUM(CD35,BV35)</f>
        <v>193.997750249839</v>
      </c>
      <c r="CF35" s="67">
        <v>0.0141409522562484</v>
      </c>
      <c r="CG35" s="67">
        <f>'Glad-id-output'!I33</f>
        <v>1</v>
      </c>
      <c r="CH35" s="67"/>
    </row>
    <row r="36" ht="19" customHeight="1">
      <c r="A36" t="s" s="58">
        <v>1</v>
      </c>
      <c r="B36" s="59">
        <v>32</v>
      </c>
      <c r="C36" t="s" s="135">
        <v>33</v>
      </c>
      <c r="D36" s="61">
        <f>'Glad-base'!D36/'Glad-base'!D$81*D$86</f>
        <v>3.70750347342647</v>
      </c>
      <c r="E36" s="62">
        <f>'Glad-base'!E36/'Glad-base'!E$81*E$86</f>
        <v>0.186843583631872</v>
      </c>
      <c r="F36" s="62">
        <f>'Glad-base'!F36/'Glad-base'!F$81*F$86</f>
        <v>0.008938123374596501</v>
      </c>
      <c r="G36" s="62">
        <f>'Glad-base'!G36/'Glad-base'!G$81*G$86</f>
        <v>0.06442746498874199</v>
      </c>
      <c r="H36" s="62">
        <f>'Glad-base'!H36/'Glad-base'!H$81*H$86</f>
        <v>0.22735643361948</v>
      </c>
      <c r="I36" s="62">
        <f>'Glad-base'!I36/'Glad-base'!I$81*I$86</f>
        <v>1.66881385567514</v>
      </c>
      <c r="J36" s="62">
        <f>'Glad-base'!J36/'Glad-base'!J$81*J$86</f>
        <v>95.90253234833619</v>
      </c>
      <c r="K36" s="136">
        <f>X36*2</f>
        <v>6.08564372489618</v>
      </c>
      <c r="L36" s="62">
        <f>'Glad-base'!L36/'Glad-base'!L$81*L$86</f>
        <v>2.03610786389005</v>
      </c>
      <c r="M36" s="62">
        <f>'Glad-base'!M36/'Glad-base'!M$81*M$86</f>
        <v>0.717434793185793</v>
      </c>
      <c r="N36" s="62">
        <f>'Glad-base'!N36/'Glad-base'!N$81*N$86</f>
        <v>0.121535908164308</v>
      </c>
      <c r="O36" s="62">
        <f>'Glad-base'!O36/'Glad-base'!O$81*O$86</f>
        <v>0.0601822331383953</v>
      </c>
      <c r="P36" s="62">
        <f>'Glad-base'!P36/'Glad-base'!P$81*P$86</f>
        <v>0.0203314412814612</v>
      </c>
      <c r="Q36" s="62">
        <f>'Glad-base'!Q36/'Glad-base'!Q$81*Q$86</f>
        <v>0.389974430381764</v>
      </c>
      <c r="R36" s="62">
        <f>'Glad-base'!R36/'Glad-base'!R$81*R$86</f>
        <v>0.0145300550646473</v>
      </c>
      <c r="S36" s="62">
        <f>'Glad-base'!S36/'Glad-base'!S$81*S$86</f>
        <v>0.0270940208331966</v>
      </c>
      <c r="T36" s="62">
        <f>'Glad-base'!T36/'Glad-base'!T$81*T$86</f>
        <v>0.693305633550332</v>
      </c>
      <c r="U36" s="62">
        <f>'Glad-base'!U36/'Glad-base'!U$81*U$86</f>
        <v>2.07806336414133</v>
      </c>
      <c r="V36" s="62">
        <f>'Glad-base'!V36/'Glad-base'!V$81*V$86</f>
        <v>0.0810986461766037</v>
      </c>
      <c r="W36" s="62">
        <f>'Glad-base'!W36/'Glad-base'!W$81*W$86</f>
        <v>2.16408191636767</v>
      </c>
      <c r="X36" s="64">
        <v>3.04282186244809</v>
      </c>
      <c r="Y36" s="62">
        <f>'Glad-base'!Y36/'Glad-base'!Y$81*Y$86</f>
        <v>1.23904368962871</v>
      </c>
      <c r="Z36" s="62">
        <f>'Glad-base'!Z36/'Glad-base'!Z$81*Z$86</f>
        <v>0.306098605274703</v>
      </c>
      <c r="AA36" s="62">
        <f>'Glad-base'!AA36/'Glad-base'!AA$81*AA$86</f>
        <v>0.5674415466695441</v>
      </c>
      <c r="AB36" s="62">
        <f>'Glad-base'!AB36/'Glad-base'!AB$81*AB$86</f>
        <v>0.0822008032695945</v>
      </c>
      <c r="AC36" s="65">
        <f>'Glad-base'!AC36/'Glad-base'!AC$81*AC$86</f>
        <v>17.7985838533215</v>
      </c>
      <c r="AD36" s="62">
        <f>'Glad-base'!AD36/'Glad-base'!AD$81*AD$86</f>
        <v>0.146699919859192</v>
      </c>
      <c r="AE36" s="62">
        <f>'Glad-base'!AE36/'Glad-base'!AE$81*AE$86</f>
        <v>2.98131440690755</v>
      </c>
      <c r="AF36" s="62">
        <f>'Glad-base'!AF36/'Glad-base'!AF$81*AF$86</f>
        <v>0.55655003677446</v>
      </c>
      <c r="AG36" s="62">
        <f>'Glad-base'!AG36/'Glad-base'!AG$81*AG$86</f>
        <v>50.2543276014949</v>
      </c>
      <c r="AH36" s="62">
        <f>'Glad-base'!AH36/'Glad-base'!AH$81*AH$86</f>
        <v>172.140259614147</v>
      </c>
      <c r="AI36" s="62">
        <f>'Glad-base'!AI36/'Glad-base'!AI$81*AI$86</f>
        <v>203.180026971381</v>
      </c>
      <c r="AJ36" s="62">
        <f>'Glad-base'!AJ36/'Glad-base'!AJ$81*AJ$86</f>
        <v>5.91976828133736</v>
      </c>
      <c r="AK36" s="62">
        <f>'Glad-base'!AK36/'Glad-base'!AK$81*AK$86</f>
        <v>3.84011348673066</v>
      </c>
      <c r="AL36" s="62">
        <f>'Glad-base'!AL36/'Glad-base'!AL$81*AL$86</f>
        <v>3.3760350602333</v>
      </c>
      <c r="AM36" s="62">
        <f>'Glad-base'!AM36/'Glad-base'!AM$81*AM$86</f>
        <v>1.75680184575443</v>
      </c>
      <c r="AN36" s="62">
        <f>'Glad-base'!AN36/'Glad-base'!AN$81*AN$86</f>
        <v>1.6296553976303</v>
      </c>
      <c r="AO36" s="62">
        <f>'Glad-base'!AO36/'Glad-base'!AO$81*AO$86</f>
        <v>27.3163565210108</v>
      </c>
      <c r="AP36" s="62">
        <f>'Glad-base'!AP36/'Glad-base'!AP$81*AP$86</f>
        <v>1.51143591981019</v>
      </c>
      <c r="AQ36" s="62">
        <f>'Glad-base'!AQ36/'Glad-base'!AQ$81*AQ$86</f>
        <v>0.15941104629333</v>
      </c>
      <c r="AR36" s="62">
        <f>'Glad-base'!AR36/'Glad-base'!AR$81*AR$86</f>
        <v>0.286312777564422</v>
      </c>
      <c r="AS36" s="62">
        <f>'Glad-base'!AS36/'Glad-base'!AS$81*AS$86</f>
        <v>14.5046056495654</v>
      </c>
      <c r="AT36" s="62">
        <f>'Glad-base'!AT36/'Glad-base'!AT$81*AT$86</f>
        <v>0.0201141241131259</v>
      </c>
      <c r="AU36" s="62">
        <f>'Glad-base'!AU36/'Glad-base'!AU$81*AU$86</f>
        <v>0.0243944986181837</v>
      </c>
      <c r="AV36" s="62">
        <f>'Glad-base'!AV36/'Glad-base'!AV$81*AV$86</f>
        <v>0.0422253603122748</v>
      </c>
      <c r="AW36" s="62">
        <f>'Glad-base'!AW36/'Glad-base'!AW$81*AW$86</f>
        <v>0.0340498001468837</v>
      </c>
      <c r="AX36" s="62">
        <f>'Glad-base'!AX36/'Glad-base'!AX$81*AX$86</f>
        <v>0.337791109759885</v>
      </c>
      <c r="AY36" s="62">
        <f>'Glad-base'!AY36/'Glad-base'!AY$81*AY$86</f>
        <v>0.00463169369700706</v>
      </c>
      <c r="AZ36" s="62">
        <f>'Glad-base'!AZ36/'Glad-base'!AZ$81*AZ$86</f>
        <v>0.336047433718921</v>
      </c>
      <c r="BA36" s="62">
        <f>'Glad-base'!BA36/'Glad-base'!BA$81*BA$86</f>
        <v>0.102458260913997</v>
      </c>
      <c r="BB36" s="62">
        <f>'Glad-base'!BB36/'Glad-base'!BB$81*BB$86</f>
        <v>0.271951940182209</v>
      </c>
      <c r="BC36" s="62">
        <f>'Glad-base'!BC36/'Glad-base'!BC$81*BC$86</f>
        <v>1.7622338272235</v>
      </c>
      <c r="BD36" s="62">
        <f>'Glad-base'!BD36/'Glad-base'!BD$81*BD$86</f>
        <v>24.5880176078341</v>
      </c>
      <c r="BE36" s="62">
        <f>'Glad-base'!BE36/'Glad-base'!BE$81*BE$86</f>
        <v>15.8784546652605</v>
      </c>
      <c r="BF36" s="62">
        <f>'Glad-base'!BF36/'Glad-base'!BF$81*BF$86</f>
        <v>0.190649118847863</v>
      </c>
      <c r="BG36" s="62">
        <f>'Glad-base'!BG36/'Glad-base'!BG$81*BG$86</f>
        <v>3.97684241238767</v>
      </c>
      <c r="BH36" s="62">
        <f>'Glad-base'!BH36/'Glad-base'!BH$81*BH$86</f>
        <v>0.535035427389293</v>
      </c>
      <c r="BI36" s="62">
        <f>'Glad-base'!BI36/'Glad-base'!BI$81*BI$86</f>
        <v>11.6294856785821</v>
      </c>
      <c r="BJ36" s="62">
        <f>'Glad-base'!BJ36/'Glad-base'!BJ$81*BJ$86</f>
        <v>0.280729011684573</v>
      </c>
      <c r="BK36" s="62">
        <f>'Glad-base'!BK36/'Glad-base'!BK$81*BK$86</f>
        <v>1.73687204384605</v>
      </c>
      <c r="BL36" s="62">
        <f>'Glad-base'!BL36/'Glad-base'!BL$81*BL$86</f>
        <v>4.42149481120781</v>
      </c>
      <c r="BM36" s="62">
        <f>'Glad-base'!BM36/'Glad-base'!BM$81*BM$86</f>
        <v>0.510599069856709</v>
      </c>
      <c r="BN36" s="62">
        <f>'Glad-base'!BN36/'Glad-base'!BN$81*BN$86</f>
        <v>0.0536909046888814</v>
      </c>
      <c r="BO36" s="62">
        <f>'Glad-base'!BO36/'Glad-base'!BO$81*BO$86</f>
        <v>5.40419639018358</v>
      </c>
      <c r="BP36" s="62">
        <f>'Glad-base'!BP36/'Glad-base'!BP$81*BP$86</f>
        <v>2.07595243802628</v>
      </c>
      <c r="BQ36" s="62">
        <f>'Glad-base'!BQ36/'Glad-base'!BQ$81*BQ$86</f>
        <v>0.0172679395711975</v>
      </c>
      <c r="BR36" s="62">
        <f>'Glad-base'!BR36/'Glad-base'!BR$81*BR$86</f>
        <v>0.0965754793921913</v>
      </c>
      <c r="BS36" s="62">
        <f>'Glad-base'!BS36/'Glad-base'!BS$81*BS$86</f>
        <v>0.028927470474521</v>
      </c>
      <c r="BT36" s="62">
        <f>'Glad-base'!BT36/'Glad-base'!BT$81*BT$86</f>
        <v>1.98841100620555</v>
      </c>
      <c r="BU36" s="62">
        <f>'Glad-base'!BU36/'Glad-base'!BU$81*BU$86</f>
        <v>0.900599819784478</v>
      </c>
      <c r="BV36" s="4">
        <f>SUM(D36:BU36)</f>
        <v>706.101363555140</v>
      </c>
      <c r="BW36" s="66">
        <f>'Glad-base'!BW36*'Households'!$B$3/'Households'!$B$7</f>
        <v>4.92025132121524</v>
      </c>
      <c r="BX36" s="66">
        <f>'Glad-base'!BX36*'Households'!$B$3/'Households'!$B$7</f>
        <v>0.198919472811535</v>
      </c>
      <c r="BY36" s="66">
        <f>'Glad-base'!BY36*'Businesses'!$B$4/'Businesses'!$C$4</f>
        <v>70.0237040210246</v>
      </c>
      <c r="BZ36" s="66">
        <f>'Glad-base'!BZ36*'Households'!$B$3/'Households'!$B$7</f>
        <v>9.724337360360449</v>
      </c>
      <c r="CA36" s="66">
        <f>'Glad-base'!CA36*'Households'!$B$3/'Households'!$B$7</f>
        <v>21.6248535741504</v>
      </c>
      <c r="CB36" s="66">
        <f>'Glad-base'!CB36*'Glad-id-output'!B34/'Glad-id-output'!E34</f>
        <v>0.0011776533291217</v>
      </c>
      <c r="CC36" s="62">
        <f>'Exports'!D37</f>
        <v>3.2</v>
      </c>
      <c r="CD36" s="4">
        <f>SUM(BW36:CC36)</f>
        <v>109.693243402891</v>
      </c>
      <c r="CE36" s="4">
        <f>SUM(CD36,BV36)</f>
        <v>815.794606958031</v>
      </c>
      <c r="CF36" s="67">
        <v>0.00370680934567737</v>
      </c>
      <c r="CG36" s="67">
        <f>'Glad-id-output'!I34</f>
        <v>0.9</v>
      </c>
      <c r="CH36" s="67"/>
    </row>
    <row r="37" ht="19" customHeight="1">
      <c r="A37" t="s" s="58">
        <v>1</v>
      </c>
      <c r="B37" s="59">
        <v>33</v>
      </c>
      <c r="C37" t="s" s="135">
        <v>34</v>
      </c>
      <c r="D37" s="61">
        <f>'Glad-base'!D37/'Glad-base'!D$81*D$86</f>
        <v>5.65444358813205</v>
      </c>
      <c r="E37" s="62">
        <f>'Glad-base'!E37/'Glad-base'!E$81*E$86</f>
        <v>0.495461362819923</v>
      </c>
      <c r="F37" s="62">
        <f>'Glad-base'!F37/'Glad-base'!F$81*F$86</f>
        <v>0.219730052639504</v>
      </c>
      <c r="G37" s="62">
        <f>'Glad-base'!G37/'Glad-base'!G$81*G$86</f>
        <v>0.317101978564923</v>
      </c>
      <c r="H37" s="62">
        <f>'Glad-base'!H37/'Glad-base'!H$81*H$86</f>
        <v>0.430823915878147</v>
      </c>
      <c r="I37" s="62">
        <f>'Glad-base'!I37/'Glad-base'!I$81*I$86</f>
        <v>1.87543429820828</v>
      </c>
      <c r="J37" s="62">
        <f>'Glad-base'!J37/'Glad-base'!J$81*J$86</f>
        <v>24.2472471044075</v>
      </c>
      <c r="K37" s="136">
        <f>X37*2</f>
        <v>8.75220456134408</v>
      </c>
      <c r="L37" s="62">
        <f>'Glad-base'!L37/'Glad-base'!L$81*L$86</f>
        <v>1.10280967407724</v>
      </c>
      <c r="M37" s="62">
        <f>'Glad-base'!M37/'Glad-base'!M$81*M$86</f>
        <v>0.65820816168563</v>
      </c>
      <c r="N37" s="62">
        <f>'Glad-base'!N37/'Glad-base'!N$81*N$86</f>
        <v>1.53353361960725</v>
      </c>
      <c r="O37" s="62">
        <f>'Glad-base'!O37/'Glad-base'!O$81*O$86</f>
        <v>0.375513523107868</v>
      </c>
      <c r="P37" s="62">
        <f>'Glad-base'!P37/'Glad-base'!P$81*P$86</f>
        <v>0.229784803098038</v>
      </c>
      <c r="Q37" s="62">
        <f>'Glad-base'!Q37/'Glad-base'!Q$81*Q$86</f>
        <v>0.369806316677226</v>
      </c>
      <c r="R37" s="62">
        <f>'Glad-base'!R37/'Glad-base'!R$81*R$86</f>
        <v>0.0471679871808077</v>
      </c>
      <c r="S37" s="62">
        <f>'Glad-base'!S37/'Glad-base'!S$81*S$86</f>
        <v>0.101881812218176</v>
      </c>
      <c r="T37" s="62">
        <f>'Glad-base'!T37/'Glad-base'!T$81*T$86</f>
        <v>3.72211390463312</v>
      </c>
      <c r="U37" s="62">
        <f>'Glad-base'!U37/'Glad-base'!U$81*U$86</f>
        <v>15.6531567240962</v>
      </c>
      <c r="V37" s="62">
        <f>'Glad-base'!V37/'Glad-base'!V$81*V$86</f>
        <v>0.295700874561153</v>
      </c>
      <c r="W37" s="62">
        <f>'Glad-base'!W37/'Glad-base'!W$81*W$86</f>
        <v>7.5501850891857</v>
      </c>
      <c r="X37" s="64">
        <v>4.37610228067204</v>
      </c>
      <c r="Y37" s="62">
        <f>'Glad-base'!Y37/'Glad-base'!Y$81*Y$86</f>
        <v>8.046787293582851</v>
      </c>
      <c r="Z37" s="62">
        <f>'Glad-base'!Z37/'Glad-base'!Z$81*Z$86</f>
        <v>2.00085171630343</v>
      </c>
      <c r="AA37" s="62">
        <f>'Glad-base'!AA37/'Glad-base'!AA$81*AA$86</f>
        <v>3.50657088469286</v>
      </c>
      <c r="AB37" s="62">
        <f>'Glad-base'!AB37/'Glad-base'!AB$81*AB$86</f>
        <v>0.145756004416712</v>
      </c>
      <c r="AC37" s="65">
        <f>'Glad-base'!AC37/'Glad-base'!AC$81*AC$86</f>
        <v>3.62722824350028</v>
      </c>
      <c r="AD37" s="62">
        <f>'Glad-base'!AD37/'Glad-base'!AD$81*AD$86</f>
        <v>0.021772838780636</v>
      </c>
      <c r="AE37" s="62">
        <f>'Glad-base'!AE37/'Glad-base'!AE$81*AE$86</f>
        <v>0.68700053393125</v>
      </c>
      <c r="AF37" s="62">
        <f>'Glad-base'!AF37/'Glad-base'!AF$81*AF$86</f>
        <v>2.07219879888086</v>
      </c>
      <c r="AG37" s="62">
        <f>'Glad-base'!AG37/'Glad-base'!AG$81*AG$86</f>
        <v>4.3419258245087</v>
      </c>
      <c r="AH37" s="62">
        <f>'Glad-base'!AH37/'Glad-base'!AH$81*AH$86</f>
        <v>14.4674739143213</v>
      </c>
      <c r="AI37" s="62">
        <f>'Glad-base'!AI37/'Glad-base'!AI$81*AI$86</f>
        <v>20.2116292789795</v>
      </c>
      <c r="AJ37" s="62">
        <f>'Glad-base'!AJ37/'Glad-base'!AJ$81*AJ$86</f>
        <v>9.410681639296561</v>
      </c>
      <c r="AK37" s="62">
        <f>'Glad-base'!AK37/'Glad-base'!AK$81*AK$86</f>
        <v>11.7329488942768</v>
      </c>
      <c r="AL37" s="62">
        <f>'Glad-base'!AL37/'Glad-base'!AL$81*AL$86</f>
        <v>1.80324967992051</v>
      </c>
      <c r="AM37" s="62">
        <f>'Glad-base'!AM37/'Glad-base'!AM$81*AM$86</f>
        <v>9.692584839996019</v>
      </c>
      <c r="AN37" s="62">
        <f>'Glad-base'!AN37/'Glad-base'!AN$81*AN$86</f>
        <v>10.366338986372</v>
      </c>
      <c r="AO37" s="62">
        <f>'Glad-base'!AO37/'Glad-base'!AO$81*AO$86</f>
        <v>6.14586089369313</v>
      </c>
      <c r="AP37" s="62">
        <f>'Glad-base'!AP37/'Glad-base'!AP$81*AP$86</f>
        <v>1.53568645582571</v>
      </c>
      <c r="AQ37" s="62">
        <f>'Glad-base'!AQ37/'Glad-base'!AQ$81*AQ$86</f>
        <v>0.276437288232086</v>
      </c>
      <c r="AR37" s="62">
        <f>'Glad-base'!AR37/'Glad-base'!AR$81*AR$86</f>
        <v>1.04709053213683</v>
      </c>
      <c r="AS37" s="62">
        <f>'Glad-base'!AS37/'Glad-base'!AS$81*AS$86</f>
        <v>4.04040349756801</v>
      </c>
      <c r="AT37" s="62">
        <f>'Glad-base'!AT37/'Glad-base'!AT$81*AT$86</f>
        <v>0.138219293655088</v>
      </c>
      <c r="AU37" s="62">
        <f>'Glad-base'!AU37/'Glad-base'!AU$81*AU$86</f>
        <v>0.435790644167455</v>
      </c>
      <c r="AV37" s="62">
        <f>'Glad-base'!AV37/'Glad-base'!AV$81*AV$86</f>
        <v>0.09670800364525151</v>
      </c>
      <c r="AW37" s="62">
        <f>'Glad-base'!AW37/'Glad-base'!AW$81*AW$86</f>
        <v>0.0166208789599833</v>
      </c>
      <c r="AX37" s="62">
        <f>'Glad-base'!AX37/'Glad-base'!AX$81*AX$86</f>
        <v>0.523131864854991</v>
      </c>
      <c r="AY37" s="62">
        <f>'Glad-base'!AY37/'Glad-base'!AY$81*AY$86</f>
        <v>0.0166236924163788</v>
      </c>
      <c r="AZ37" s="62">
        <f>'Glad-base'!AZ37/'Glad-base'!AZ$81*AZ$86</f>
        <v>0.5333031769311261</v>
      </c>
      <c r="BA37" s="62">
        <f>'Glad-base'!BA37/'Glad-base'!BA$81*BA$86</f>
        <v>0.285178156349021</v>
      </c>
      <c r="BB37" s="62">
        <f>'Glad-base'!BB37/'Glad-base'!BB$81*BB$86</f>
        <v>0.74325866829969</v>
      </c>
      <c r="BC37" s="62">
        <f>'Glad-base'!BC37/'Glad-base'!BC$81*BC$86</f>
        <v>3.74133074423895</v>
      </c>
      <c r="BD37" s="62">
        <f>'Glad-base'!BD37/'Glad-base'!BD$81*BD$86</f>
        <v>1.30261436925124</v>
      </c>
      <c r="BE37" s="62">
        <f>'Glad-base'!BE37/'Glad-base'!BE$81*BE$86</f>
        <v>11.8259643199918</v>
      </c>
      <c r="BF37" s="62">
        <f>'Glad-base'!BF37/'Glad-base'!BF$81*BF$86</f>
        <v>0.209066066124892</v>
      </c>
      <c r="BG37" s="62">
        <f>'Glad-base'!BG37/'Glad-base'!BG$81*BG$86</f>
        <v>4.90518410034501</v>
      </c>
      <c r="BH37" s="62">
        <f>'Glad-base'!BH37/'Glad-base'!BH$81*BH$86</f>
        <v>1.53239319310169</v>
      </c>
      <c r="BI37" s="62">
        <f>'Glad-base'!BI37/'Glad-base'!BI$81*BI$86</f>
        <v>2.34906889641051</v>
      </c>
      <c r="BJ37" s="62">
        <f>'Glad-base'!BJ37/'Glad-base'!BJ$81*BJ$86</f>
        <v>0.0443852715589115</v>
      </c>
      <c r="BK37" s="62">
        <f>'Glad-base'!BK37/'Glad-base'!BK$81*BK$86</f>
        <v>3.64159142037656</v>
      </c>
      <c r="BL37" s="62">
        <f>'Glad-base'!BL37/'Glad-base'!BL$81*BL$86</f>
        <v>12.1751646917746</v>
      </c>
      <c r="BM37" s="62">
        <f>'Glad-base'!BM37/'Glad-base'!BM$81*BM$86</f>
        <v>1.49012946174661</v>
      </c>
      <c r="BN37" s="62">
        <f>'Glad-base'!BN37/'Glad-base'!BN$81*BN$86</f>
        <v>0.16838333455836</v>
      </c>
      <c r="BO37" s="62">
        <f>'Glad-base'!BO37/'Glad-base'!BO$81*BO$86</f>
        <v>25.2609754154437</v>
      </c>
      <c r="BP37" s="62">
        <f>'Glad-base'!BP37/'Glad-base'!BP$81*BP$86</f>
        <v>6.83990610522348</v>
      </c>
      <c r="BQ37" s="62">
        <f>'Glad-base'!BQ37/'Glad-base'!BQ$81*BQ$86</f>
        <v>0.0959222037893933</v>
      </c>
      <c r="BR37" s="62">
        <f>'Glad-base'!BR37/'Glad-base'!BR$81*BR$86</f>
        <v>0.642954761964993</v>
      </c>
      <c r="BS37" s="62">
        <f>'Glad-base'!BS37/'Glad-base'!BS$81*BS$86</f>
        <v>0.103096864925129</v>
      </c>
      <c r="BT37" s="62">
        <f>'Glad-base'!BT37/'Glad-base'!BT$81*BT$86</f>
        <v>12.897898624654</v>
      </c>
      <c r="BU37" s="62">
        <f>'Glad-base'!BU37/'Glad-base'!BU$81*BU$86</f>
        <v>2.82033258647857</v>
      </c>
      <c r="BV37" s="4">
        <f>SUM(D37:BU37)</f>
        <v>288.024086483248</v>
      </c>
      <c r="BW37" s="66">
        <f>'Glad-base'!BW37*'Households'!$B$3/'Households'!$B$7</f>
        <v>119.927536886540</v>
      </c>
      <c r="BX37" s="66">
        <f>'Glad-base'!BX37*'Households'!$B$3/'Households'!$B$7</f>
        <v>1.77713974529351</v>
      </c>
      <c r="BY37" s="66">
        <f>'Glad-base'!BY37*'Businesses'!$B$4/'Businesses'!$C$4</f>
        <v>16.1905286176707</v>
      </c>
      <c r="BZ37" s="66">
        <f>'Glad-base'!BZ37*'Households'!$B$3/'Households'!$B$7</f>
        <v>1.81258155936148</v>
      </c>
      <c r="CA37" s="66">
        <f>'Glad-base'!CA37*'Households'!$B$3/'Households'!$B$7</f>
        <v>5.57807353062822</v>
      </c>
      <c r="CB37" s="66">
        <f>'Glad-base'!CB37*'Glad-id-output'!B35/'Glad-id-output'!E35</f>
        <v>1.4218651423231</v>
      </c>
      <c r="CC37" s="62">
        <f>'Exports'!D38</f>
        <v>60.6</v>
      </c>
      <c r="CD37" s="4">
        <f>SUM(BW37:CC37)</f>
        <v>207.307725481817</v>
      </c>
      <c r="CE37" s="4">
        <f>SUM(CD37,BV37)</f>
        <v>495.331811965065</v>
      </c>
      <c r="CF37" s="67">
        <v>0.00251907091382932</v>
      </c>
      <c r="CG37" s="67">
        <f>'Glad-id-output'!I35</f>
        <v>0.78</v>
      </c>
      <c r="CH37" s="67"/>
    </row>
    <row r="38" ht="19" customHeight="1">
      <c r="A38" t="s" s="58">
        <v>1</v>
      </c>
      <c r="B38" s="59">
        <v>34</v>
      </c>
      <c r="C38" t="s" s="135">
        <v>35</v>
      </c>
      <c r="D38" s="61">
        <f>'Glad-base'!D38/'Glad-base'!D$81*D$86</f>
        <v>1.20302883898598</v>
      </c>
      <c r="E38" s="62">
        <f>'Glad-base'!E38/'Glad-base'!E$81*E$86</f>
        <v>0.196628178906446</v>
      </c>
      <c r="F38" s="62">
        <f>'Glad-base'!F38/'Glad-base'!F$81*F$86</f>
        <v>0.0358696681125837</v>
      </c>
      <c r="G38" s="62">
        <f>'Glad-base'!G38/'Glad-base'!G$81*G$86</f>
        <v>0.10995959948122</v>
      </c>
      <c r="H38" s="62">
        <f>'Glad-base'!H38/'Glad-base'!H$81*H$86</f>
        <v>0.112390484318222</v>
      </c>
      <c r="I38" s="62">
        <f>'Glad-base'!I38/'Glad-base'!I$81*I$86</f>
        <v>0.607811916371489</v>
      </c>
      <c r="J38" s="62">
        <f>'Glad-base'!J38/'Glad-base'!J$81*J$86</f>
        <v>9.82511314724966</v>
      </c>
      <c r="K38" s="136">
        <f>X38*2</f>
        <v>5.70453490554592</v>
      </c>
      <c r="L38" s="62">
        <f>'Glad-base'!L38/'Glad-base'!L$81*L$86</f>
        <v>0.370699080968814</v>
      </c>
      <c r="M38" s="62">
        <f>'Glad-base'!M38/'Glad-base'!M$81*M$86</f>
        <v>0.203335345147843</v>
      </c>
      <c r="N38" s="62">
        <f>'Glad-base'!N38/'Glad-base'!N$81*N$86</f>
        <v>0.465986410516645</v>
      </c>
      <c r="O38" s="62">
        <f>'Glad-base'!O38/'Glad-base'!O$81*O$86</f>
        <v>0.109070029850397</v>
      </c>
      <c r="P38" s="62">
        <f>'Glad-base'!P38/'Glad-base'!P$81*P$86</f>
        <v>0.161494991703533</v>
      </c>
      <c r="Q38" s="62">
        <f>'Glad-base'!Q38/'Glad-base'!Q$81*Q$86</f>
        <v>0.0972166975126524</v>
      </c>
      <c r="R38" s="62">
        <f>'Glad-base'!R38/'Glad-base'!R$81*R$86</f>
        <v>0.0168412459836111</v>
      </c>
      <c r="S38" s="62">
        <f>'Glad-base'!S38/'Glad-base'!S$81*S$86</f>
        <v>0.0330677057057238</v>
      </c>
      <c r="T38" s="62">
        <f>'Glad-base'!T38/'Glad-base'!T$81*T$86</f>
        <v>0.626003084421476</v>
      </c>
      <c r="U38" s="62">
        <f>'Glad-base'!U38/'Glad-base'!U$81*U$86</f>
        <v>4.34234655075606</v>
      </c>
      <c r="V38" s="62">
        <f>'Glad-base'!V38/'Glad-base'!V$81*V$86</f>
        <v>0.08700148671259959</v>
      </c>
      <c r="W38" s="62">
        <f>'Glad-base'!W38/'Glad-base'!W$81*W$86</f>
        <v>2.59807431753464</v>
      </c>
      <c r="X38" s="64">
        <v>2.85226745277296</v>
      </c>
      <c r="Y38" s="62">
        <f>'Glad-base'!Y38/'Glad-base'!Y$81*Y$86</f>
        <v>3.20596879005147</v>
      </c>
      <c r="Z38" s="62">
        <f>'Glad-base'!Z38/'Glad-base'!Z$81*Z$86</f>
        <v>0.592791924636265</v>
      </c>
      <c r="AA38" s="62">
        <f>'Glad-base'!AA38/'Glad-base'!AA$81*AA$86</f>
        <v>1.12124974473967</v>
      </c>
      <c r="AB38" s="62">
        <f>'Glad-base'!AB38/'Glad-base'!AB$81*AB$86</f>
        <v>0.0659871437363332</v>
      </c>
      <c r="AC38" s="65">
        <f>'Glad-base'!AC38/'Glad-base'!AC$81*AC$86</f>
        <v>1.20515923375832</v>
      </c>
      <c r="AD38" s="62">
        <f>'Glad-base'!AD38/'Glad-base'!AD$81*AD$86</f>
        <v>0.0073594139967041</v>
      </c>
      <c r="AE38" s="62">
        <f>'Glad-base'!AE38/'Glad-base'!AE$81*AE$86</f>
        <v>0.293058631079822</v>
      </c>
      <c r="AF38" s="62">
        <f>'Glad-base'!AF38/'Glad-base'!AF$81*AF$86</f>
        <v>1.62151127546701</v>
      </c>
      <c r="AG38" s="62">
        <f>'Glad-base'!AG38/'Glad-base'!AG$81*AG$86</f>
        <v>1.47525876586674</v>
      </c>
      <c r="AH38" s="62">
        <f>'Glad-base'!AH38/'Glad-base'!AH$81*AH$86</f>
        <v>5.56979585183434</v>
      </c>
      <c r="AI38" s="62">
        <f>'Glad-base'!AI38/'Glad-base'!AI$81*AI$86</f>
        <v>8.393200516494829</v>
      </c>
      <c r="AJ38" s="62">
        <f>'Glad-base'!AJ38/'Glad-base'!AJ$81*AJ$86</f>
        <v>4.67313172703696</v>
      </c>
      <c r="AK38" s="62">
        <f>'Glad-base'!AK38/'Glad-base'!AK$81*AK$86</f>
        <v>9.470955450303549</v>
      </c>
      <c r="AL38" s="62">
        <f>'Glad-base'!AL38/'Glad-base'!AL$81*AL$86</f>
        <v>0.776156384985058</v>
      </c>
      <c r="AM38" s="62">
        <f>'Glad-base'!AM38/'Glad-base'!AM$81*AM$86</f>
        <v>4.52576806462572</v>
      </c>
      <c r="AN38" s="62">
        <f>'Glad-base'!AN38/'Glad-base'!AN$81*AN$86</f>
        <v>8.545703998458499</v>
      </c>
      <c r="AO38" s="62">
        <f>'Glad-base'!AO38/'Glad-base'!AO$81*AO$86</f>
        <v>2.22159115742862</v>
      </c>
      <c r="AP38" s="62">
        <f>'Glad-base'!AP38/'Glad-base'!AP$81*AP$86</f>
        <v>0.818990793059983</v>
      </c>
      <c r="AQ38" s="62">
        <f>'Glad-base'!AQ38/'Glad-base'!AQ$81*AQ$86</f>
        <v>0.0855501029498742</v>
      </c>
      <c r="AR38" s="62">
        <f>'Glad-base'!AR38/'Glad-base'!AR$81*AR$86</f>
        <v>0.503027536894027</v>
      </c>
      <c r="AS38" s="62">
        <f>'Glad-base'!AS38/'Glad-base'!AS$81*AS$86</f>
        <v>1.4889315159222</v>
      </c>
      <c r="AT38" s="62">
        <f>'Glad-base'!AT38/'Glad-base'!AT$81*AT$86</f>
        <v>0.0234503074060509</v>
      </c>
      <c r="AU38" s="62">
        <f>'Glad-base'!AU38/'Glad-base'!AU$81*AU$86</f>
        <v>0.0633864031815808</v>
      </c>
      <c r="AV38" s="62">
        <f>'Glad-base'!AV38/'Glad-base'!AV$81*AV$86</f>
        <v>0.0155792996999196</v>
      </c>
      <c r="AW38" s="62">
        <f>'Glad-base'!AW38/'Glad-base'!AW$81*AW$86</f>
        <v>0.0204044587150206</v>
      </c>
      <c r="AX38" s="62">
        <f>'Glad-base'!AX38/'Glad-base'!AX$81*AX$86</f>
        <v>0.133379594973271</v>
      </c>
      <c r="AY38" s="62">
        <f>'Glad-base'!AY38/'Glad-base'!AY$81*AY$86</f>
        <v>0.008575887586946241</v>
      </c>
      <c r="AZ38" s="62">
        <f>'Glad-base'!AZ38/'Glad-base'!AZ$81*AZ$86</f>
        <v>0.224050952382264</v>
      </c>
      <c r="BA38" s="62">
        <f>'Glad-base'!BA38/'Glad-base'!BA$81*BA$86</f>
        <v>0.0532279262594579</v>
      </c>
      <c r="BB38" s="62">
        <f>'Glad-base'!BB38/'Glad-base'!BB$81*BB$86</f>
        <v>0.182469460222483</v>
      </c>
      <c r="BC38" s="62">
        <f>'Glad-base'!BC38/'Glad-base'!BC$81*BC$86</f>
        <v>1.57320429157816</v>
      </c>
      <c r="BD38" s="62">
        <f>'Glad-base'!BD38/'Glad-base'!BD$81*BD$86</f>
        <v>0.60926191474464</v>
      </c>
      <c r="BE38" s="62">
        <f>'Glad-base'!BE38/'Glad-base'!BE$81*BE$86</f>
        <v>4.21102967639658</v>
      </c>
      <c r="BF38" s="62">
        <f>'Glad-base'!BF38/'Glad-base'!BF$81*BF$86</f>
        <v>0.067952862916094</v>
      </c>
      <c r="BG38" s="62">
        <f>'Glad-base'!BG38/'Glad-base'!BG$81*BG$86</f>
        <v>2.08429957774119</v>
      </c>
      <c r="BH38" s="62">
        <f>'Glad-base'!BH38/'Glad-base'!BH$81*BH$86</f>
        <v>0.620818113614274</v>
      </c>
      <c r="BI38" s="62">
        <f>'Glad-base'!BI38/'Glad-base'!BI$81*BI$86</f>
        <v>0.643639925134659</v>
      </c>
      <c r="BJ38" s="62">
        <f>'Glad-base'!BJ38/'Glad-base'!BJ$81*BJ$86</f>
        <v>0.0186314031613615</v>
      </c>
      <c r="BK38" s="62">
        <f>'Glad-base'!BK38/'Glad-base'!BK$81*BK$86</f>
        <v>1.35371473434351</v>
      </c>
      <c r="BL38" s="62">
        <f>'Glad-base'!BL38/'Glad-base'!BL$81*BL$86</f>
        <v>3.74891242811945</v>
      </c>
      <c r="BM38" s="62">
        <f>'Glad-base'!BM38/'Glad-base'!BM$81*BM$86</f>
        <v>0.493637004680397</v>
      </c>
      <c r="BN38" s="62">
        <f>'Glad-base'!BN38/'Glad-base'!BN$81*BN$86</f>
        <v>0.060644351892488</v>
      </c>
      <c r="BO38" s="62">
        <f>'Glad-base'!BO38/'Glad-base'!BO$81*BO$86</f>
        <v>9.170425455563191</v>
      </c>
      <c r="BP38" s="62">
        <f>'Glad-base'!BP38/'Glad-base'!BP$81*BP$86</f>
        <v>4.33622679147924</v>
      </c>
      <c r="BQ38" s="62">
        <f>'Glad-base'!BQ38/'Glad-base'!BQ$81*BQ$86</f>
        <v>0.0360992897104882</v>
      </c>
      <c r="BR38" s="62">
        <f>'Glad-base'!BR38/'Glad-base'!BR$81*BR$86</f>
        <v>0.113336950645471</v>
      </c>
      <c r="BS38" s="62">
        <f>'Glad-base'!BS38/'Glad-base'!BS$81*BS$86</f>
        <v>0.0329302806095978</v>
      </c>
      <c r="BT38" s="62">
        <f>'Glad-base'!BT38/'Glad-base'!BT$81*BT$86</f>
        <v>4.0404231595042</v>
      </c>
      <c r="BU38" s="62">
        <f>'Glad-base'!BU38/'Glad-base'!BU$81*BU$86</f>
        <v>1.30098795132641</v>
      </c>
      <c r="BV38" s="4">
        <f>SUM(D38:BU38)</f>
        <v>121.660589615473</v>
      </c>
      <c r="BW38" s="66">
        <f>'Glad-base'!BW38*'Households'!$B$3/'Households'!$B$7</f>
        <v>266.415020678187</v>
      </c>
      <c r="BX38" s="66">
        <f>'Glad-base'!BX38*'Households'!$B$3/'Households'!$B$7</f>
        <v>7.70407962006179</v>
      </c>
      <c r="BY38" s="66">
        <f>'Glad-base'!BY38*'Businesses'!$B$4/'Businesses'!$C$4</f>
        <v>4.11725037316965</v>
      </c>
      <c r="BZ38" s="66">
        <f>'Glad-base'!BZ38*'Households'!$B$3/'Households'!$B$7</f>
        <v>0.340156209485067</v>
      </c>
      <c r="CA38" s="66">
        <f>'Glad-base'!CA38*'Households'!$B$3/'Households'!$B$7</f>
        <v>1.42684037128733</v>
      </c>
      <c r="CB38" s="66">
        <f>'Glad-base'!CB38*'Glad-id-output'!B36/'Glad-id-output'!E36</f>
        <v>0.206717910551031</v>
      </c>
      <c r="CC38" s="62">
        <f>'Exports'!D39</f>
        <v>64.3</v>
      </c>
      <c r="CD38" s="4">
        <f>SUM(BW38:CC38)</f>
        <v>344.510065162742</v>
      </c>
      <c r="CE38" s="4">
        <f>SUM(CD38,BV38)</f>
        <v>466.170654778215</v>
      </c>
      <c r="CF38" s="67">
        <v>0.00443931233238121</v>
      </c>
      <c r="CG38" s="67">
        <f>'Glad-id-output'!I36</f>
        <v>0.98</v>
      </c>
      <c r="CH38" s="67"/>
    </row>
    <row r="39" ht="19" customHeight="1">
      <c r="A39" t="s" s="58">
        <v>1</v>
      </c>
      <c r="B39" s="59">
        <v>35</v>
      </c>
      <c r="C39" t="s" s="135">
        <v>36</v>
      </c>
      <c r="D39" s="61">
        <f>'Glad-base'!D39/'Glad-base'!D$81*D$86</f>
        <v>0.08060565879936329</v>
      </c>
      <c r="E39" s="62">
        <f>'Glad-base'!E39/'Glad-base'!E$81*E$86</f>
        <v>0.0026188751210598</v>
      </c>
      <c r="F39" s="62">
        <f>'Glad-base'!F39/'Glad-base'!F$81*F$86</f>
        <v>3.28526955694554e-05</v>
      </c>
      <c r="G39" s="62">
        <f>'Glad-base'!G39/'Glad-base'!G$81*G$86</f>
        <v>0.00300248133247496</v>
      </c>
      <c r="H39" s="62">
        <f>'Glad-base'!H39/'Glad-base'!H$81*H$86</f>
        <v>0.00164168855490657</v>
      </c>
      <c r="I39" s="62">
        <f>'Glad-base'!I39/'Glad-base'!I$81*I$86</f>
        <v>0.420297722631184</v>
      </c>
      <c r="J39" s="62">
        <f>'Glad-base'!J39/'Glad-base'!J$81*J$86</f>
        <v>4.16746252345703</v>
      </c>
      <c r="K39" s="136">
        <f>X39*2</f>
        <v>0.145769929120294</v>
      </c>
      <c r="L39" s="62">
        <f>'Glad-base'!L39/'Glad-base'!L$81*L$86</f>
        <v>0.142341898467861</v>
      </c>
      <c r="M39" s="62">
        <f>'Glad-base'!M39/'Glad-base'!M$81*M$86</f>
        <v>0.10443746428199</v>
      </c>
      <c r="N39" s="62">
        <f>'Glad-base'!N39/'Glad-base'!N$81*N$86</f>
        <v>0.0138106161549838</v>
      </c>
      <c r="O39" s="62">
        <f>'Glad-base'!O39/'Glad-base'!O$81*O$86</f>
        <v>0.06512154095413369</v>
      </c>
      <c r="P39" s="62">
        <f>'Glad-base'!P39/'Glad-base'!P$81*P$86</f>
        <v>0.00122181983852305</v>
      </c>
      <c r="Q39" s="62">
        <f>'Glad-base'!Q39/'Glad-base'!Q$81*Q$86</f>
        <v>0.00310468179802116</v>
      </c>
      <c r="R39" s="62">
        <f>'Glad-base'!R39/'Glad-base'!R$81*R$86</f>
        <v>0.00268941209951877</v>
      </c>
      <c r="S39" s="62">
        <f>'Glad-base'!S39/'Glad-base'!S$81*S$86</f>
        <v>0.00453484703736708</v>
      </c>
      <c r="T39" s="62">
        <f>'Glad-base'!T39/'Glad-base'!T$81*T$86</f>
        <v>0.664602888448128</v>
      </c>
      <c r="U39" s="62">
        <f>'Glad-base'!U39/'Glad-base'!U$81*U$86</f>
        <v>0.691063289086578</v>
      </c>
      <c r="V39" s="62">
        <f>'Glad-base'!V39/'Glad-base'!V$81*V$86</f>
        <v>0.00942389986432016</v>
      </c>
      <c r="W39" s="62">
        <f>'Glad-base'!W39/'Glad-base'!W$81*W$86</f>
        <v>0.220791808131075</v>
      </c>
      <c r="X39" s="64">
        <v>0.07288496456014711</v>
      </c>
      <c r="Y39" s="62">
        <f>'Glad-base'!Y39/'Glad-base'!Y$81*Y$86</f>
        <v>0.26073614778815</v>
      </c>
      <c r="Z39" s="62">
        <f>'Glad-base'!Z39/'Glad-base'!Z$81*Z$86</f>
        <v>0.0417173266510097</v>
      </c>
      <c r="AA39" s="62">
        <f>'Glad-base'!AA39/'Glad-base'!AA$81*AA$86</f>
        <v>0.0384286431118461</v>
      </c>
      <c r="AB39" s="62">
        <f>'Glad-base'!AB39/'Glad-base'!AB$81*AB$86</f>
        <v>0.000996058575632132</v>
      </c>
      <c r="AC39" s="65">
        <f>'Glad-base'!AC39/'Glad-base'!AC$81*AC$86</f>
        <v>0.196051296531309</v>
      </c>
      <c r="AD39" s="62">
        <f>'Glad-base'!AD39/'Glad-base'!AD$81*AD$86</f>
        <v>0.00101785952992841</v>
      </c>
      <c r="AE39" s="62">
        <f>'Glad-base'!AE39/'Glad-base'!AE$81*AE$86</f>
        <v>0.0328361673421654</v>
      </c>
      <c r="AF39" s="62">
        <f>'Glad-base'!AF39/'Glad-base'!AF$81*AF$86</f>
        <v>0.154025103491386</v>
      </c>
      <c r="AG39" s="62">
        <f>'Glad-base'!AG39/'Glad-base'!AG$81*AG$86</f>
        <v>0.0347016386638835</v>
      </c>
      <c r="AH39" s="62">
        <f>'Glad-base'!AH39/'Glad-base'!AH$81*AH$86</f>
        <v>0.548540264876905</v>
      </c>
      <c r="AI39" s="62">
        <f>'Glad-base'!AI39/'Glad-base'!AI$81*AI$86</f>
        <v>2.59523285858984</v>
      </c>
      <c r="AJ39" s="62">
        <f>'Glad-base'!AJ39/'Glad-base'!AJ$81*AJ$86</f>
        <v>0.721391375735131</v>
      </c>
      <c r="AK39" s="62">
        <f>'Glad-base'!AK39/'Glad-base'!AK$81*AK$86</f>
        <v>0.951467157849667</v>
      </c>
      <c r="AL39" s="62">
        <f>'Glad-base'!AL39/'Glad-base'!AL$81*AL$86</f>
        <v>0.0248423061400687</v>
      </c>
      <c r="AM39" s="62">
        <f>'Glad-base'!AM39/'Glad-base'!AM$81*AM$86</f>
        <v>0.462126048196177</v>
      </c>
      <c r="AN39" s="62">
        <f>'Glad-base'!AN39/'Glad-base'!AN$81*AN$86</f>
        <v>0.323946381638383</v>
      </c>
      <c r="AO39" s="62">
        <f>'Glad-base'!AO39/'Glad-base'!AO$81*AO$86</f>
        <v>0.273171440048307</v>
      </c>
      <c r="AP39" s="62">
        <f>'Glad-base'!AP39/'Glad-base'!AP$81*AP$86</f>
        <v>0.0552144199097344</v>
      </c>
      <c r="AQ39" s="62">
        <f>'Glad-base'!AQ39/'Glad-base'!AQ$81*AQ$86</f>
        <v>0.0213340514446644</v>
      </c>
      <c r="AR39" s="62">
        <f>'Glad-base'!AR39/'Glad-base'!AR$81*AR$86</f>
        <v>0.0643325687842556</v>
      </c>
      <c r="AS39" s="62">
        <f>'Glad-base'!AS39/'Glad-base'!AS$81*AS$86</f>
        <v>0.5780202155433311</v>
      </c>
      <c r="AT39" s="62">
        <f>'Glad-base'!AT39/'Glad-base'!AT$81*AT$86</f>
        <v>0.0071307942693085</v>
      </c>
      <c r="AU39" s="62">
        <f>'Glad-base'!AU39/'Glad-base'!AU$81*AU$86</f>
        <v>0.00832884859329693</v>
      </c>
      <c r="AV39" s="62">
        <f>'Glad-base'!AV39/'Glad-base'!AV$81*AV$86</f>
        <v>0.00521471231368064</v>
      </c>
      <c r="AW39" s="62">
        <f>'Glad-base'!AW39/'Glad-base'!AW$81*AW$86</f>
        <v>0.000698914117256546</v>
      </c>
      <c r="AX39" s="62">
        <f>'Glad-base'!AX39/'Glad-base'!AX$81*AX$86</f>
        <v>0.0422991599276256</v>
      </c>
      <c r="AY39" s="62">
        <f>'Glad-base'!AY39/'Glad-base'!AY$81*AY$86</f>
        <v>0.00136287245268974</v>
      </c>
      <c r="AZ39" s="62">
        <f>'Glad-base'!AZ39/'Glad-base'!AZ$81*AZ$86</f>
        <v>0.0392375776281731</v>
      </c>
      <c r="BA39" s="62">
        <f>'Glad-base'!BA39/'Glad-base'!BA$81*BA$86</f>
        <v>0.0119822056927306</v>
      </c>
      <c r="BB39" s="62">
        <f>'Glad-base'!BB39/'Glad-base'!BB$81*BB$86</f>
        <v>0.0545738429542658</v>
      </c>
      <c r="BC39" s="62">
        <f>'Glad-base'!BC39/'Glad-base'!BC$81*BC$86</f>
        <v>0.619462616728933</v>
      </c>
      <c r="BD39" s="62">
        <f>'Glad-base'!BD39/'Glad-base'!BD$81*BD$86</f>
        <v>0.124904691725354</v>
      </c>
      <c r="BE39" s="62">
        <f>'Glad-base'!BE39/'Glad-base'!BE$81*BE$86</f>
        <v>1.95739798633943</v>
      </c>
      <c r="BF39" s="62">
        <f>'Glad-base'!BF39/'Glad-base'!BF$81*BF$86</f>
        <v>0.0126864115228021</v>
      </c>
      <c r="BG39" s="62">
        <f>'Glad-base'!BG39/'Glad-base'!BG$81*BG$86</f>
        <v>0.868164228998087</v>
      </c>
      <c r="BH39" s="62">
        <f>'Glad-base'!BH39/'Glad-base'!BH$81*BH$86</f>
        <v>0.08727552729543089</v>
      </c>
      <c r="BI39" s="62">
        <f>'Glad-base'!BI39/'Glad-base'!BI$81*BI$86</f>
        <v>0.256103716923444</v>
      </c>
      <c r="BJ39" s="62">
        <f>'Glad-base'!BJ39/'Glad-base'!BJ$81*BJ$86</f>
        <v>0.0009152696579131959</v>
      </c>
      <c r="BK39" s="62">
        <f>'Glad-base'!BK39/'Glad-base'!BK$81*BK$86</f>
        <v>0.213704574211183</v>
      </c>
      <c r="BL39" s="62">
        <f>'Glad-base'!BL39/'Glad-base'!BL$81*BL$86</f>
        <v>0.588889866735856</v>
      </c>
      <c r="BM39" s="62">
        <f>'Glad-base'!BM39/'Glad-base'!BM$81*BM$86</f>
        <v>0.086371253104746</v>
      </c>
      <c r="BN39" s="62">
        <f>'Glad-base'!BN39/'Glad-base'!BN$81*BN$86</f>
        <v>0.0164956011043171</v>
      </c>
      <c r="BO39" s="62">
        <f>'Glad-base'!BO39/'Glad-base'!BO$81*BO$86</f>
        <v>0.173322076133109</v>
      </c>
      <c r="BP39" s="62">
        <f>'Glad-base'!BP39/'Glad-base'!BP$81*BP$86</f>
        <v>0.247049047602807</v>
      </c>
      <c r="BQ39" s="62">
        <f>'Glad-base'!BQ39/'Glad-base'!BQ$81*BQ$86</f>
        <v>0.00631201865681177</v>
      </c>
      <c r="BR39" s="62">
        <f>'Glad-base'!BR39/'Glad-base'!BR$81*BR$86</f>
        <v>0.0267309028508822</v>
      </c>
      <c r="BS39" s="62">
        <f>'Glad-base'!BS39/'Glad-base'!BS$81*BS$86</f>
        <v>0.00595916659794546</v>
      </c>
      <c r="BT39" s="62">
        <f>'Glad-base'!BT39/'Glad-base'!BT$81*BT$86</f>
        <v>0.0600650546819432</v>
      </c>
      <c r="BU39" s="62">
        <f>'Glad-base'!BU39/'Glad-base'!BU$81*BU$86</f>
        <v>0.115812217181645</v>
      </c>
      <c r="BV39" s="4">
        <f>SUM(D39:BU39)</f>
        <v>19.836041348878</v>
      </c>
      <c r="BW39" s="66">
        <f>'Glad-base'!BW39*'Households'!$B$3/'Households'!$B$7</f>
        <v>18.4590320574253</v>
      </c>
      <c r="BX39" s="66">
        <f>'Glad-base'!BX39*'Households'!$B$3/'Households'!$B$7</f>
        <v>0.0488896051699279</v>
      </c>
      <c r="BY39" s="66">
        <f>'Glad-base'!BY39*'Businesses'!$B$4/'Businesses'!$C$4</f>
        <v>0.00897118624505088</v>
      </c>
      <c r="BZ39" s="66">
        <f>'Glad-base'!BZ39*'Households'!$B$3/'Households'!$B$7</f>
        <v>0.00114642389289392</v>
      </c>
      <c r="CA39" s="66">
        <f>'Glad-base'!CA39*'Households'!$B$3/'Households'!$B$7</f>
        <v>0.00339150401647786</v>
      </c>
      <c r="CB39" s="66">
        <f>'Glad-base'!CB39*'Glad-id-output'!B37/'Glad-id-output'!E37</f>
        <v>0</v>
      </c>
      <c r="CC39" s="62">
        <f>'Exports'!D40</f>
        <v>44.5</v>
      </c>
      <c r="CD39" s="4">
        <f>SUM(BW39:CC39)</f>
        <v>63.0214307767497</v>
      </c>
      <c r="CE39" s="4">
        <f>SUM(CD39,BV39)</f>
        <v>82.85747212562769</v>
      </c>
      <c r="CF39" s="67">
        <v>0.00525140703929073</v>
      </c>
      <c r="CG39" s="67">
        <f>'Glad-id-output'!I37</f>
        <v>0.98</v>
      </c>
      <c r="CH39" s="67"/>
    </row>
    <row r="40" ht="19" customHeight="1">
      <c r="A40" t="s" s="58">
        <v>1</v>
      </c>
      <c r="B40" s="59">
        <v>36</v>
      </c>
      <c r="C40" t="s" s="135">
        <v>37</v>
      </c>
      <c r="D40" s="61">
        <f>'Glad-base'!D40/'Glad-base'!D$81*D$86</f>
        <v>0.379418244439269</v>
      </c>
      <c r="E40" s="62">
        <f>'Glad-base'!E40/'Glad-base'!E$81*E$86</f>
        <v>0.0503392244350496</v>
      </c>
      <c r="F40" s="62">
        <f>'Glad-base'!F40/'Glad-base'!F$81*F$86</f>
        <v>0.00193365490672553</v>
      </c>
      <c r="G40" s="62">
        <f>'Glad-base'!G40/'Glad-base'!G$81*G$86</f>
        <v>0.0318180981360378</v>
      </c>
      <c r="H40" s="62">
        <f>'Glad-base'!H40/'Glad-base'!H$81*H$86</f>
        <v>0.0112514913666504</v>
      </c>
      <c r="I40" s="62">
        <f>'Glad-base'!I40/'Glad-base'!I$81*I$86</f>
        <v>0.31653592360039</v>
      </c>
      <c r="J40" s="62">
        <f>'Glad-base'!J40/'Glad-base'!J$81*J$86</f>
        <v>5.45732207342545</v>
      </c>
      <c r="K40" s="136">
        <f>X40*2</f>
        <v>0.70179065737923</v>
      </c>
      <c r="L40" s="62">
        <f>'Glad-base'!L40/'Glad-base'!L$81*L$86</f>
        <v>0.131096698439679</v>
      </c>
      <c r="M40" s="62">
        <f>'Glad-base'!M40/'Glad-base'!M$81*M$86</f>
        <v>0.184891958918553</v>
      </c>
      <c r="N40" s="62">
        <f>'Glad-base'!N40/'Glad-base'!N$81*N$86</f>
        <v>0.0878966696439952</v>
      </c>
      <c r="O40" s="62">
        <f>'Glad-base'!O40/'Glad-base'!O$81*O$86</f>
        <v>0.584210442518267</v>
      </c>
      <c r="P40" s="62">
        <f>'Glad-base'!P40/'Glad-base'!P$81*P$86</f>
        <v>0.00705110740365873</v>
      </c>
      <c r="Q40" s="62">
        <f>'Glad-base'!Q40/'Glad-base'!Q$81*Q$86</f>
        <v>0.0176879505677602</v>
      </c>
      <c r="R40" s="62">
        <f>'Glad-base'!R40/'Glad-base'!R$81*R$86</f>
        <v>0.0122098805666205</v>
      </c>
      <c r="S40" s="62">
        <f>'Glad-base'!S40/'Glad-base'!S$81*S$86</f>
        <v>0.0219726269105733</v>
      </c>
      <c r="T40" s="62">
        <f>'Glad-base'!T40/'Glad-base'!T$81*T$86</f>
        <v>0.765150478253243</v>
      </c>
      <c r="U40" s="62">
        <f>'Glad-base'!U40/'Glad-base'!U$81*U$86</f>
        <v>3.66612560018993</v>
      </c>
      <c r="V40" s="62">
        <f>'Glad-base'!V40/'Glad-base'!V$81*V$86</f>
        <v>0.0440744070404218</v>
      </c>
      <c r="W40" s="62">
        <f>'Glad-base'!W40/'Glad-base'!W$81*W$86</f>
        <v>1.52224326501728</v>
      </c>
      <c r="X40" s="64">
        <v>0.350895328689615</v>
      </c>
      <c r="Y40" s="62">
        <f>'Glad-base'!Y40/'Glad-base'!Y$81*Y$86</f>
        <v>1.46409451687559</v>
      </c>
      <c r="Z40" s="62">
        <f>'Glad-base'!Z40/'Glad-base'!Z$81*Z$86</f>
        <v>0.233124239404338</v>
      </c>
      <c r="AA40" s="62">
        <f>'Glad-base'!AA40/'Glad-base'!AA$81*AA$86</f>
        <v>0.220571861799678</v>
      </c>
      <c r="AB40" s="62">
        <f>'Glad-base'!AB40/'Glad-base'!AB$81*AB$86</f>
        <v>0.00884466931365227</v>
      </c>
      <c r="AC40" s="65">
        <f>'Glad-base'!AC40/'Glad-base'!AC$81*AC$86</f>
        <v>1.10103128823632</v>
      </c>
      <c r="AD40" s="62">
        <f>'Glad-base'!AD40/'Glad-base'!AD$81*AD$86</f>
        <v>0.00215252898490685</v>
      </c>
      <c r="AE40" s="62">
        <f>'Glad-base'!AE40/'Glad-base'!AE$81*AE$86</f>
        <v>0.143443950535433</v>
      </c>
      <c r="AF40" s="62">
        <f>'Glad-base'!AF40/'Glad-base'!AF$81*AF$86</f>
        <v>0.426422739332383</v>
      </c>
      <c r="AG40" s="62">
        <f>'Glad-base'!AG40/'Glad-base'!AG$81*AG$86</f>
        <v>0.114872636976653</v>
      </c>
      <c r="AH40" s="62">
        <f>'Glad-base'!AH40/'Glad-base'!AH$81*AH$86</f>
        <v>1.13265492334485</v>
      </c>
      <c r="AI40" s="62">
        <f>'Glad-base'!AI40/'Glad-base'!AI$81*AI$86</f>
        <v>3.92074784706313</v>
      </c>
      <c r="AJ40" s="62">
        <f>'Glad-base'!AJ40/'Glad-base'!AJ$81*AJ$86</f>
        <v>1.17136243297462</v>
      </c>
      <c r="AK40" s="62">
        <f>'Glad-base'!AK40/'Glad-base'!AK$81*AK$86</f>
        <v>1.83079815388554</v>
      </c>
      <c r="AL40" s="62">
        <f>'Glad-base'!AL40/'Glad-base'!AL$81*AL$86</f>
        <v>0.06515000601084869</v>
      </c>
      <c r="AM40" s="62">
        <f>'Glad-base'!AM40/'Glad-base'!AM$81*AM$86</f>
        <v>0.543970493638025</v>
      </c>
      <c r="AN40" s="62">
        <f>'Glad-base'!AN40/'Glad-base'!AN$81*AN$86</f>
        <v>0.948015799033837</v>
      </c>
      <c r="AO40" s="62">
        <f>'Glad-base'!AO40/'Glad-base'!AO$81*AO$86</f>
        <v>0.542576351914022</v>
      </c>
      <c r="AP40" s="62">
        <f>'Glad-base'!AP40/'Glad-base'!AP$81*AP$86</f>
        <v>0.154193091323314</v>
      </c>
      <c r="AQ40" s="62">
        <f>'Glad-base'!AQ40/'Glad-base'!AQ$81*AQ$86</f>
        <v>0.0143984334088043</v>
      </c>
      <c r="AR40" s="62">
        <f>'Glad-base'!AR40/'Glad-base'!AR$81*AR$86</f>
        <v>0.230679256982977</v>
      </c>
      <c r="AS40" s="62">
        <f>'Glad-base'!AS40/'Glad-base'!AS$81*AS$86</f>
        <v>1.84369365462873</v>
      </c>
      <c r="AT40" s="62">
        <f>'Glad-base'!AT40/'Glad-base'!AT$81*AT$86</f>
        <v>0.008188144870023969</v>
      </c>
      <c r="AU40" s="62">
        <f>'Glad-base'!AU40/'Glad-base'!AU$81*AU$86</f>
        <v>0.0607177154353976</v>
      </c>
      <c r="AV40" s="62">
        <f>'Glad-base'!AV40/'Glad-base'!AV$81*AV$86</f>
        <v>0.0131190522504679</v>
      </c>
      <c r="AW40" s="62">
        <f>'Glad-base'!AW40/'Glad-base'!AW$81*AW$86</f>
        <v>0.008644642646180241</v>
      </c>
      <c r="AX40" s="62">
        <f>'Glad-base'!AX40/'Glad-base'!AX$81*AX$86</f>
        <v>0.160955126186092</v>
      </c>
      <c r="AY40" s="62">
        <f>'Glad-base'!AY40/'Glad-base'!AY$81*AY$86</f>
        <v>0.00678658003904505</v>
      </c>
      <c r="AZ40" s="62">
        <f>'Glad-base'!AZ40/'Glad-base'!AZ$81*AZ$86</f>
        <v>0.25550920624656</v>
      </c>
      <c r="BA40" s="62">
        <f>'Glad-base'!BA40/'Glad-base'!BA$81*BA$86</f>
        <v>0.0442558541996207</v>
      </c>
      <c r="BB40" s="62">
        <f>'Glad-base'!BB40/'Glad-base'!BB$81*BB$86</f>
        <v>0.102509607992493</v>
      </c>
      <c r="BC40" s="62">
        <f>'Glad-base'!BC40/'Glad-base'!BC$81*BC$86</f>
        <v>0.690124110802664</v>
      </c>
      <c r="BD40" s="62">
        <f>'Glad-base'!BD40/'Glad-base'!BD$81*BD$86</f>
        <v>0.151626670128272</v>
      </c>
      <c r="BE40" s="62">
        <f>'Glad-base'!BE40/'Glad-base'!BE$81*BE$86</f>
        <v>11.8985372684751</v>
      </c>
      <c r="BF40" s="62">
        <f>'Glad-base'!BF40/'Glad-base'!BF$81*BF$86</f>
        <v>0.0343749106630181</v>
      </c>
      <c r="BG40" s="62">
        <f>'Glad-base'!BG40/'Glad-base'!BG$81*BG$86</f>
        <v>5.58020467246839</v>
      </c>
      <c r="BH40" s="62">
        <f>'Glad-base'!BH40/'Glad-base'!BH$81*BH$86</f>
        <v>0.270163405179023</v>
      </c>
      <c r="BI40" s="62">
        <f>'Glad-base'!BI40/'Glad-base'!BI$81*BI$86</f>
        <v>1.15608507065138</v>
      </c>
      <c r="BJ40" s="62">
        <f>'Glad-base'!BJ40/'Glad-base'!BJ$81*BJ$86</f>
        <v>0.00466520272908047</v>
      </c>
      <c r="BK40" s="62">
        <f>'Glad-base'!BK40/'Glad-base'!BK$81*BK$86</f>
        <v>1.16593316436209</v>
      </c>
      <c r="BL40" s="62">
        <f>'Glad-base'!BL40/'Glad-base'!BL$81*BL$86</f>
        <v>2.22515365769646</v>
      </c>
      <c r="BM40" s="62">
        <f>'Glad-base'!BM40/'Glad-base'!BM$81*BM$86</f>
        <v>0.367097592860937</v>
      </c>
      <c r="BN40" s="62">
        <f>'Glad-base'!BN40/'Glad-base'!BN$81*BN$86</f>
        <v>0.0503853636414125</v>
      </c>
      <c r="BO40" s="62">
        <f>'Glad-base'!BO40/'Glad-base'!BO$81*BO$86</f>
        <v>1.15303336938628</v>
      </c>
      <c r="BP40" s="62">
        <f>'Glad-base'!BP40/'Glad-base'!BP$81*BP$86</f>
        <v>0.398510791587187</v>
      </c>
      <c r="BQ40" s="62">
        <f>'Glad-base'!BQ40/'Glad-base'!BQ$81*BQ$86</f>
        <v>0.0296235480435331</v>
      </c>
      <c r="BR40" s="62">
        <f>'Glad-base'!BR40/'Glad-base'!BR$81*BR$86</f>
        <v>0.13083138222893</v>
      </c>
      <c r="BS40" s="62">
        <f>'Glad-base'!BS40/'Glad-base'!BS$81*BS$86</f>
        <v>0.0337219825581031</v>
      </c>
      <c r="BT40" s="62">
        <f>'Glad-base'!BT40/'Glad-base'!BT$81*BT$86</f>
        <v>0.470479427817361</v>
      </c>
      <c r="BU40" s="62">
        <f>'Glad-base'!BU40/'Glad-base'!BU$81*BU$86</f>
        <v>0.414961918852344</v>
      </c>
      <c r="BV40" s="4">
        <f>SUM(D40:BU40)</f>
        <v>57.3449140975135</v>
      </c>
      <c r="BW40" s="66">
        <f>'Glad-base'!BW40*'Households'!$B$3/'Households'!$B$7</f>
        <v>154.556034853996</v>
      </c>
      <c r="BX40" s="66">
        <f>'Glad-base'!BX40*'Households'!$B$3/'Households'!$B$7</f>
        <v>0.0078795744284243</v>
      </c>
      <c r="BY40" s="66">
        <f>'Glad-base'!BY40*'Businesses'!$B$4/'Businesses'!$C$4</f>
        <v>0.06741516826028369</v>
      </c>
      <c r="BZ40" s="66">
        <f>'Glad-base'!BZ40*'Households'!$B$3/'Households'!$B$7</f>
        <v>0.00488185507723996</v>
      </c>
      <c r="CA40" s="66">
        <f>'Glad-base'!CA40*'Households'!$B$3/'Households'!$B$7</f>
        <v>0.0278894481256437</v>
      </c>
      <c r="CB40" s="66">
        <f>'Glad-base'!CB40*'Glad-id-output'!B38/'Glad-id-output'!E38</f>
        <v>0.000468833600491787</v>
      </c>
      <c r="CC40" s="62">
        <f>'Exports'!D41</f>
        <v>21.4</v>
      </c>
      <c r="CD40" s="4">
        <f>SUM(BW40:CC40)</f>
        <v>176.064569733488</v>
      </c>
      <c r="CE40" s="4">
        <f>SUM(CD40,BV40)</f>
        <v>233.409483831002</v>
      </c>
      <c r="CF40" s="67">
        <v>0.00442713503769393</v>
      </c>
      <c r="CG40" s="67">
        <f>'Glad-id-output'!I38</f>
        <v>0.9399999999999999</v>
      </c>
      <c r="CH40" s="67"/>
    </row>
    <row r="41" ht="19" customHeight="1">
      <c r="A41" t="s" s="58">
        <v>1</v>
      </c>
      <c r="B41" s="59">
        <v>37</v>
      </c>
      <c r="C41" t="s" s="135">
        <v>38</v>
      </c>
      <c r="D41" s="61">
        <f>'Glad-base'!D41/'Glad-base'!D$81*D$86</f>
        <v>2.32614627830784</v>
      </c>
      <c r="E41" s="62">
        <f>'Glad-base'!E41/'Glad-base'!E$81*E$86</f>
        <v>0.0918968499435128</v>
      </c>
      <c r="F41" s="62">
        <f>'Glad-base'!F41/'Glad-base'!F$81*F$86</f>
        <v>0.183232898041544</v>
      </c>
      <c r="G41" s="62">
        <f>'Glad-base'!G41/'Glad-base'!G$81*G$86</f>
        <v>0.0443470148931727</v>
      </c>
      <c r="H41" s="62">
        <f>'Glad-base'!H41/'Glad-base'!H$81*H$86</f>
        <v>0.0722298458877836</v>
      </c>
      <c r="I41" s="62">
        <f>'Glad-base'!I41/'Glad-base'!I$81*I$86</f>
        <v>0.658599561720828</v>
      </c>
      <c r="J41" s="62">
        <f>'Glad-base'!J41/'Glad-base'!J$81*J$86</f>
        <v>4.83238461073246</v>
      </c>
      <c r="K41" s="136">
        <v>20</v>
      </c>
      <c r="L41" s="62">
        <f>'Glad-base'!L41/'Glad-base'!L$81*L$86</f>
        <v>0.845552588355735</v>
      </c>
      <c r="M41" s="62">
        <f>'Glad-base'!M41/'Glad-base'!M$81*M$86</f>
        <v>0.283413735520071</v>
      </c>
      <c r="N41" s="62">
        <f>'Glad-base'!N41/'Glad-base'!N$81*N$86</f>
        <v>1.53173445041826</v>
      </c>
      <c r="O41" s="62">
        <f>'Glad-base'!O41/'Glad-base'!O$81*O$86</f>
        <v>0.356016486926839</v>
      </c>
      <c r="P41" s="62">
        <f>'Glad-base'!P41/'Glad-base'!P$81*P$86</f>
        <v>0.09884719874504611</v>
      </c>
      <c r="Q41" s="62">
        <f>'Glad-base'!Q41/'Glad-base'!Q$81*Q$86</f>
        <v>0.626027079212207</v>
      </c>
      <c r="R41" s="62">
        <f>'Glad-base'!R41/'Glad-base'!R$81*R$86</f>
        <v>0.0361605667087816</v>
      </c>
      <c r="S41" s="62">
        <f>'Glad-base'!S41/'Glad-base'!S$81*S$86</f>
        <v>0.0293465282038724</v>
      </c>
      <c r="T41" s="62">
        <f>'Glad-base'!T41/'Glad-base'!T$81*T$86</f>
        <v>1.12005448476442</v>
      </c>
      <c r="U41" s="62">
        <f>'Glad-base'!U41/'Glad-base'!U$81*U$86</f>
        <v>8.51317964628052</v>
      </c>
      <c r="V41" s="62">
        <f>'Glad-base'!V41/'Glad-base'!V$81*V$86</f>
        <v>0.305677607364455</v>
      </c>
      <c r="W41" s="62">
        <f>'Glad-base'!W41/'Glad-base'!W$81*W$86</f>
        <v>12.4063226123507</v>
      </c>
      <c r="X41" s="64">
        <v>18</v>
      </c>
      <c r="Y41" s="62">
        <f>'Glad-base'!Y41/'Glad-base'!Y$81*Y$86</f>
        <v>4.29950867656564</v>
      </c>
      <c r="Z41" s="62">
        <f>'Glad-base'!Z41/'Glad-base'!Z$81*Z$86</f>
        <v>0.480187674672944</v>
      </c>
      <c r="AA41" s="62">
        <f>'Glad-base'!AA41/'Glad-base'!AA$81*AA$86</f>
        <v>0.699902973140915</v>
      </c>
      <c r="AB41" s="62">
        <f>'Glad-base'!AB41/'Glad-base'!AB$81*AB$86</f>
        <v>0.0683137853287991</v>
      </c>
      <c r="AC41" s="65">
        <f>'Glad-base'!AC41/'Glad-base'!AC$81*AC$86</f>
        <v>1.35977386334371</v>
      </c>
      <c r="AD41" s="62">
        <f>'Glad-base'!AD41/'Glad-base'!AD$81*AD$86</f>
        <v>0.0207299069040662</v>
      </c>
      <c r="AE41" s="62">
        <f>'Glad-base'!AE41/'Glad-base'!AE$81*AE$86</f>
        <v>0.163266225092152</v>
      </c>
      <c r="AF41" s="62">
        <f>'Glad-base'!AF41/'Glad-base'!AF$81*AF$86</f>
        <v>0.811325354745477</v>
      </c>
      <c r="AG41" s="62">
        <f>'Glad-base'!AG41/'Glad-base'!AG$81*AG$86</f>
        <v>2.16438795701635</v>
      </c>
      <c r="AH41" s="62">
        <f>'Glad-base'!AH41/'Glad-base'!AH$81*AH$86</f>
        <v>7.49006929166204</v>
      </c>
      <c r="AI41" s="62">
        <f>'Glad-base'!AI41/'Glad-base'!AI$81*AI$86</f>
        <v>9.1227495256075</v>
      </c>
      <c r="AJ41" s="62">
        <f>'Glad-base'!AJ41/'Glad-base'!AJ$81*AJ$86</f>
        <v>5.74747541855764</v>
      </c>
      <c r="AK41" s="62">
        <f>'Glad-base'!AK41/'Glad-base'!AK$81*AK$86</f>
        <v>5.07014172233121</v>
      </c>
      <c r="AL41" s="62">
        <f>'Glad-base'!AL41/'Glad-base'!AL$81*AL$86</f>
        <v>0.641437839080502</v>
      </c>
      <c r="AM41" s="62">
        <f>'Glad-base'!AM41/'Glad-base'!AM$81*AM$86</f>
        <v>2.57863482933076</v>
      </c>
      <c r="AN41" s="62">
        <f>'Glad-base'!AN41/'Glad-base'!AN$81*AN$86</f>
        <v>11.2307503827773</v>
      </c>
      <c r="AO41" s="62">
        <f>'Glad-base'!AO41/'Glad-base'!AO$81*AO$86</f>
        <v>6.6781098918165</v>
      </c>
      <c r="AP41" s="62">
        <f>'Glad-base'!AP41/'Glad-base'!AP$81*AP$86</f>
        <v>6.49007558425059</v>
      </c>
      <c r="AQ41" s="62">
        <f>'Glad-base'!AQ41/'Glad-base'!AQ$81*AQ$86</f>
        <v>0.41450849963379</v>
      </c>
      <c r="AR41" s="62">
        <f>'Glad-base'!AR41/'Glad-base'!AR$81*AR$86</f>
        <v>1.31080193119595</v>
      </c>
      <c r="AS41" s="62">
        <f>'Glad-base'!AS41/'Glad-base'!AS$81*AS$86</f>
        <v>8.714816324928149</v>
      </c>
      <c r="AT41" s="62">
        <f>'Glad-base'!AT41/'Glad-base'!AT$81*AT$86</f>
        <v>0.095474031993211</v>
      </c>
      <c r="AU41" s="62">
        <f>'Glad-base'!AU41/'Glad-base'!AU$81*AU$86</f>
        <v>0.0345360235415084</v>
      </c>
      <c r="AV41" s="62">
        <f>'Glad-base'!AV41/'Glad-base'!AV$81*AV$86</f>
        <v>0.00956132865286361</v>
      </c>
      <c r="AW41" s="62">
        <f>'Glad-base'!AW41/'Glad-base'!AW$81*AW$86</f>
        <v>0.000921110702838249</v>
      </c>
      <c r="AX41" s="62">
        <f>'Glad-base'!AX41/'Glad-base'!AX$81*AX$86</f>
        <v>0.07176905058734601</v>
      </c>
      <c r="AY41" s="62">
        <f>'Glad-base'!AY41/'Glad-base'!AY$81*AY$86</f>
        <v>0.00295153060212018</v>
      </c>
      <c r="AZ41" s="62">
        <f>'Glad-base'!AZ41/'Glad-base'!AZ$81*AZ$86</f>
        <v>0.0463028438614937</v>
      </c>
      <c r="BA41" s="62">
        <f>'Glad-base'!BA41/'Glad-base'!BA$81*BA$86</f>
        <v>0.0280098024407396</v>
      </c>
      <c r="BB41" s="62">
        <f>'Glad-base'!BB41/'Glad-base'!BB$81*BB$86</f>
        <v>0.241541073718175</v>
      </c>
      <c r="BC41" s="62">
        <f>'Glad-base'!BC41/'Glad-base'!BC$81*BC$86</f>
        <v>1.17499658637626</v>
      </c>
      <c r="BD41" s="62">
        <f>'Glad-base'!BD41/'Glad-base'!BD$81*BD$86</f>
        <v>0.294384085080078</v>
      </c>
      <c r="BE41" s="62">
        <f>'Glad-base'!BE41/'Glad-base'!BE$81*BE$86</f>
        <v>2.46280598579972</v>
      </c>
      <c r="BF41" s="62">
        <f>'Glad-base'!BF41/'Glad-base'!BF$81*BF$86</f>
        <v>0.0183171310289149</v>
      </c>
      <c r="BG41" s="62">
        <f>'Glad-base'!BG41/'Glad-base'!BG$81*BG$86</f>
        <v>1.03787751046452</v>
      </c>
      <c r="BH41" s="62">
        <f>'Glad-base'!BH41/'Glad-base'!BH$81*BH$86</f>
        <v>0.29625286287218</v>
      </c>
      <c r="BI41" s="62">
        <f>'Glad-base'!BI41/'Glad-base'!BI$81*BI$86</f>
        <v>0.714079641488483</v>
      </c>
      <c r="BJ41" s="62">
        <f>'Glad-base'!BJ41/'Glad-base'!BJ$81*BJ$86</f>
        <v>0.009399070614334971</v>
      </c>
      <c r="BK41" s="62">
        <f>'Glad-base'!BK41/'Glad-base'!BK$81*BK$86</f>
        <v>0.735797321639757</v>
      </c>
      <c r="BL41" s="62">
        <f>'Glad-base'!BL41/'Glad-base'!BL$81*BL$86</f>
        <v>2.57753436713945</v>
      </c>
      <c r="BM41" s="62">
        <f>'Glad-base'!BM41/'Glad-base'!BM$81*BM$86</f>
        <v>0.381031088639826</v>
      </c>
      <c r="BN41" s="62">
        <f>'Glad-base'!BN41/'Glad-base'!BN$81*BN$86</f>
        <v>0.0440956782730554</v>
      </c>
      <c r="BO41" s="62">
        <f>'Glad-base'!BO41/'Glad-base'!BO$81*BO$86</f>
        <v>4.89027927326288</v>
      </c>
      <c r="BP41" s="62">
        <f>'Glad-base'!BP41/'Glad-base'!BP$81*BP$86</f>
        <v>1.5372983472611</v>
      </c>
      <c r="BQ41" s="62">
        <f>'Glad-base'!BQ41/'Glad-base'!BQ$81*BQ$86</f>
        <v>0.0241766020430562</v>
      </c>
      <c r="BR41" s="62">
        <f>'Glad-base'!BR41/'Glad-base'!BR$81*BR$86</f>
        <v>0.135024200456691</v>
      </c>
      <c r="BS41" s="62">
        <f>'Glad-base'!BS41/'Glad-base'!BS$81*BS$86</f>
        <v>0.0216872712021897</v>
      </c>
      <c r="BT41" s="62">
        <f>'Glad-base'!BT41/'Glad-base'!BT$81*BT$86</f>
        <v>1.46548296197792</v>
      </c>
      <c r="BU41" s="62">
        <f>'Glad-base'!BU41/'Glad-base'!BU$81*BU$86</f>
        <v>0.360848857664926</v>
      </c>
      <c r="BV41" s="4">
        <f>SUM(D41:BU41)</f>
        <v>166.630573341746</v>
      </c>
      <c r="BW41" s="66">
        <f>'Glad-base'!BW41*'Households'!$B$3/'Households'!$B$7</f>
        <v>38.689175581174</v>
      </c>
      <c r="BX41" s="66">
        <f>'Glad-base'!BX41*'Households'!$B$3/'Households'!$B$7</f>
        <v>4.23425693882595</v>
      </c>
      <c r="BY41" s="66">
        <f>'Glad-base'!BY41*'Businesses'!$B$4/'Businesses'!$C$4</f>
        <v>2.30754659552127</v>
      </c>
      <c r="BZ41" s="66">
        <f>'Glad-base'!BZ41*'Households'!$B$3/'Households'!$B$7</f>
        <v>0.27368780607621</v>
      </c>
      <c r="CA41" s="66">
        <f>'Glad-base'!CA41*'Households'!$B$3/'Households'!$B$7</f>
        <v>1.12275710610711</v>
      </c>
      <c r="CB41" s="66">
        <f>'Glad-base'!CB41*'Glad-id-output'!B39/'Glad-id-output'!E39</f>
        <v>0.541319266980013</v>
      </c>
      <c r="CC41" s="62">
        <f>'Exports'!D42</f>
        <v>37</v>
      </c>
      <c r="CD41" s="4">
        <f>SUM(BW41:CC41)</f>
        <v>84.1687432946846</v>
      </c>
      <c r="CE41" s="4">
        <f>SUM(CD41,BV41)</f>
        <v>250.799316636431</v>
      </c>
      <c r="CF41" s="67">
        <v>0.00553272158696492</v>
      </c>
      <c r="CG41" s="67">
        <f>'Glad-id-output'!I39</f>
        <v>0.89533891347443</v>
      </c>
      <c r="CH41" s="67"/>
    </row>
    <row r="42" ht="19" customHeight="1">
      <c r="A42" t="s" s="58">
        <v>1</v>
      </c>
      <c r="B42" s="59">
        <v>38</v>
      </c>
      <c r="C42" t="s" s="135">
        <v>39</v>
      </c>
      <c r="D42" s="61">
        <f>'Glad-base'!D42/'Glad-base'!D$81*D$86</f>
        <v>0.181461641911253</v>
      </c>
      <c r="E42" s="62">
        <f>'Glad-base'!E42/'Glad-base'!E$81*E$86</f>
        <v>0.00646674362130607</v>
      </c>
      <c r="F42" s="62">
        <f>'Glad-base'!F42/'Glad-base'!F$81*F$86</f>
        <v>0.00255511839791439</v>
      </c>
      <c r="G42" s="62">
        <f>'Glad-base'!G42/'Glad-base'!G$81*G$86</f>
        <v>0.00279143670857067</v>
      </c>
      <c r="H42" s="62">
        <f>'Glad-base'!H42/'Glad-base'!H$81*H$86</f>
        <v>0.00302329937364953</v>
      </c>
      <c r="I42" s="62">
        <f>'Glad-base'!I42/'Glad-base'!I$81*I$86</f>
        <v>1.24083183106081</v>
      </c>
      <c r="J42" s="62">
        <f>'Glad-base'!J42/'Glad-base'!J$81*J$86</f>
        <v>1.19098263858658</v>
      </c>
      <c r="K42" s="136">
        <f>X42*2</f>
        <v>10</v>
      </c>
      <c r="L42" s="62">
        <f>'Glad-base'!L42/'Glad-base'!L$81*L$86</f>
        <v>0.0480017132319778</v>
      </c>
      <c r="M42" s="62">
        <f>'Glad-base'!M42/'Glad-base'!M$81*M$86</f>
        <v>0.00654878292803014</v>
      </c>
      <c r="N42" s="62">
        <f>'Glad-base'!N42/'Glad-base'!N$81*N$86</f>
        <v>0.07578766777878231</v>
      </c>
      <c r="O42" s="62">
        <f>'Glad-base'!O42/'Glad-base'!O$81*O$86</f>
        <v>0.0245210675699343</v>
      </c>
      <c r="P42" s="62">
        <f>'Glad-base'!P42/'Glad-base'!P$81*P$86</f>
        <v>0.0059939064324155</v>
      </c>
      <c r="Q42" s="62">
        <f>'Glad-base'!Q42/'Glad-base'!Q$81*Q$86</f>
        <v>0.0158482613947504</v>
      </c>
      <c r="R42" s="62">
        <f>'Glad-base'!R42/'Glad-base'!R$81*R$86</f>
        <v>0.00242265516733909</v>
      </c>
      <c r="S42" s="62">
        <f>'Glad-base'!S42/'Glad-base'!S$81*S$86</f>
        <v>0.0015483637718062</v>
      </c>
      <c r="T42" s="62">
        <f>'Glad-base'!T42/'Glad-base'!T$81*T$86</f>
        <v>0.0808341726390083</v>
      </c>
      <c r="U42" s="62">
        <f>'Glad-base'!U42/'Glad-base'!U$81*U$86</f>
        <v>1.08524760404031</v>
      </c>
      <c r="V42" s="62">
        <f>'Glad-base'!V42/'Glad-base'!V$81*V$86</f>
        <v>0.008961023901169939</v>
      </c>
      <c r="W42" s="62">
        <f>'Glad-base'!W42/'Glad-base'!W$81*W$86</f>
        <v>1.40430730546504</v>
      </c>
      <c r="X42" s="64">
        <v>5</v>
      </c>
      <c r="Y42" s="62">
        <f>'Glad-base'!Y42/'Glad-base'!Y$81*Y$86</f>
        <v>0.487146593640568</v>
      </c>
      <c r="Z42" s="62">
        <f>'Glad-base'!Z42/'Glad-base'!Z$81*Z$86</f>
        <v>0.0432664150758832</v>
      </c>
      <c r="AA42" s="62">
        <f>'Glad-base'!AA42/'Glad-base'!AA$81*AA$86</f>
        <v>0.0288818598657553</v>
      </c>
      <c r="AB42" s="62">
        <f>'Glad-base'!AB42/'Glad-base'!AB$81*AB$86</f>
        <v>0.00226638182098637</v>
      </c>
      <c r="AC42" s="65">
        <f>'Glad-base'!AC42/'Glad-base'!AC$81*AC$86</f>
        <v>0.466209304658742</v>
      </c>
      <c r="AD42" s="62">
        <f>'Glad-base'!AD42/'Glad-base'!AD$81*AD$86</f>
        <v>0.000385803163434772</v>
      </c>
      <c r="AE42" s="62">
        <f>'Glad-base'!AE42/'Glad-base'!AE$81*AE$86</f>
        <v>0.00818223147735306</v>
      </c>
      <c r="AF42" s="62">
        <f>'Glad-base'!AF42/'Glad-base'!AF$81*AF$86</f>
        <v>0.7235045627201649</v>
      </c>
      <c r="AG42" s="62">
        <f>'Glad-base'!AG42/'Glad-base'!AG$81*AG$86</f>
        <v>0.0898374188346409</v>
      </c>
      <c r="AH42" s="62">
        <f>'Glad-base'!AH42/'Glad-base'!AH$81*AH$86</f>
        <v>0.694090258260019</v>
      </c>
      <c r="AI42" s="62">
        <f>'Glad-base'!AI42/'Glad-base'!AI$81*AI$86</f>
        <v>0.407604091779094</v>
      </c>
      <c r="AJ42" s="62">
        <f>'Glad-base'!AJ42/'Glad-base'!AJ$81*AJ$86</f>
        <v>1.75956397991122</v>
      </c>
      <c r="AK42" s="62">
        <f>'Glad-base'!AK42/'Glad-base'!AK$81*AK$86</f>
        <v>0.304051165232188</v>
      </c>
      <c r="AL42" s="62">
        <f>'Glad-base'!AL42/'Glad-base'!AL$81*AL$86</f>
        <v>0.0384156179145235</v>
      </c>
      <c r="AM42" s="62">
        <f>'Glad-base'!AM42/'Glad-base'!AM$81*AM$86</f>
        <v>0.213770413284104</v>
      </c>
      <c r="AN42" s="62">
        <f>'Glad-base'!AN42/'Glad-base'!AN$81*AN$86</f>
        <v>1.91187897250922</v>
      </c>
      <c r="AO42" s="62">
        <f>'Glad-base'!AO42/'Glad-base'!AO$81*AO$86</f>
        <v>8.350568490396469</v>
      </c>
      <c r="AP42" s="62">
        <f>'Glad-base'!AP42/'Glad-base'!AP$81*AP$86</f>
        <v>0.669447247030168</v>
      </c>
      <c r="AQ42" s="62">
        <f>'Glad-base'!AQ42/'Glad-base'!AQ$81*AQ$86</f>
        <v>0.024065013173156</v>
      </c>
      <c r="AR42" s="62">
        <f>'Glad-base'!AR42/'Glad-base'!AR$81*AR$86</f>
        <v>0.0784837771055459</v>
      </c>
      <c r="AS42" s="62">
        <f>'Glad-base'!AS42/'Glad-base'!AS$81*AS$86</f>
        <v>3.42517898061691</v>
      </c>
      <c r="AT42" s="62">
        <f>'Glad-base'!AT42/'Glad-base'!AT$81*AT$86</f>
        <v>0.00180181005133646</v>
      </c>
      <c r="AU42" s="62">
        <f>'Glad-base'!AU42/'Glad-base'!AU$81*AU$86</f>
        <v>0.00232480351850229</v>
      </c>
      <c r="AV42" s="62">
        <f>'Glad-base'!AV42/'Glad-base'!AV$81*AV$86</f>
        <v>0.000530304889237767</v>
      </c>
      <c r="AW42" s="62">
        <f>'Glad-base'!AW42/'Glad-base'!AW$81*AW$86</f>
        <v>0.000148865701611547</v>
      </c>
      <c r="AX42" s="62">
        <f>'Glad-base'!AX42/'Glad-base'!AX$81*AX$86</f>
        <v>0.0135239417787557</v>
      </c>
      <c r="AY42" s="62">
        <f>'Glad-base'!AY42/'Glad-base'!AY$81*AY$86</f>
        <v>0.000265033601056959</v>
      </c>
      <c r="AZ42" s="62">
        <f>'Glad-base'!AZ42/'Glad-base'!AZ$81*AZ$86</f>
        <v>0.00342656278721476</v>
      </c>
      <c r="BA42" s="62">
        <f>'Glad-base'!BA42/'Glad-base'!BA$81*BA$86</f>
        <v>0.00708258322989685</v>
      </c>
      <c r="BB42" s="62">
        <f>'Glad-base'!BB42/'Glad-base'!BB$81*BB$86</f>
        <v>0.0103229791061302</v>
      </c>
      <c r="BC42" s="62">
        <f>'Glad-base'!BC42/'Glad-base'!BC$81*BC$86</f>
        <v>0.1792945867329</v>
      </c>
      <c r="BD42" s="62">
        <f>'Glad-base'!BD42/'Glad-base'!BD$81*BD$86</f>
        <v>0.0412019914384968</v>
      </c>
      <c r="BE42" s="62">
        <f>'Glad-base'!BE42/'Glad-base'!BE$81*BE$86</f>
        <v>0.282259786092935</v>
      </c>
      <c r="BF42" s="62">
        <f>'Glad-base'!BF42/'Glad-base'!BF$81*BF$86</f>
        <v>0.00201492901192979</v>
      </c>
      <c r="BG42" s="62">
        <f>'Glad-base'!BG42/'Glad-base'!BG$81*BG$86</f>
        <v>0.124056663792776</v>
      </c>
      <c r="BH42" s="62">
        <f>'Glad-base'!BH42/'Glad-base'!BH$81*BH$86</f>
        <v>0.0334523339523567</v>
      </c>
      <c r="BI42" s="62">
        <f>'Glad-base'!BI42/'Glad-base'!BI$81*BI$86</f>
        <v>0.115916289299083</v>
      </c>
      <c r="BJ42" s="62">
        <f>'Glad-base'!BJ42/'Glad-base'!BJ$81*BJ$86</f>
        <v>0.000714830187151228</v>
      </c>
      <c r="BK42" s="62">
        <f>'Glad-base'!BK42/'Glad-base'!BK$81*BK$86</f>
        <v>0.0545924773354178</v>
      </c>
      <c r="BL42" s="62">
        <f>'Glad-base'!BL42/'Glad-base'!BL$81*BL$86</f>
        <v>0.168343647959264</v>
      </c>
      <c r="BM42" s="62">
        <f>'Glad-base'!BM42/'Glad-base'!BM$81*BM$86</f>
        <v>0.0245411559341649</v>
      </c>
      <c r="BN42" s="62">
        <f>'Glad-base'!BN42/'Glad-base'!BN$81*BN$86</f>
        <v>0.00489511026135049</v>
      </c>
      <c r="BO42" s="62">
        <f>'Glad-base'!BO42/'Glad-base'!BO$81*BO$86</f>
        <v>0.179094153102182</v>
      </c>
      <c r="BP42" s="62">
        <f>'Glad-base'!BP42/'Glad-base'!BP$81*BP$86</f>
        <v>0.06596860330217209</v>
      </c>
      <c r="BQ42" s="62">
        <f>'Glad-base'!BQ42/'Glad-base'!BQ$81*BQ$86</f>
        <v>0.00254703021807411</v>
      </c>
      <c r="BR42" s="62">
        <f>'Glad-base'!BR42/'Glad-base'!BR$81*BR$86</f>
        <v>0.0199398815492592</v>
      </c>
      <c r="BS42" s="62">
        <f>'Glad-base'!BS42/'Glad-base'!BS$81*BS$86</f>
        <v>0.00156896963821313</v>
      </c>
      <c r="BT42" s="62">
        <f>'Glad-base'!BT42/'Glad-base'!BT$81*BT$86</f>
        <v>0.0660394025463282</v>
      </c>
      <c r="BU42" s="62">
        <f>'Glad-base'!BU42/'Glad-base'!BU$81*BU$86</f>
        <v>0.0250949029377217</v>
      </c>
      <c r="BV42" s="4">
        <f>SUM(D42:BU42)</f>
        <v>41.5458974424063</v>
      </c>
      <c r="BW42" s="66">
        <f>'Glad-base'!BW42*'Households'!$B$3/'Households'!$B$7</f>
        <v>11.3675703167456</v>
      </c>
      <c r="BX42" s="66">
        <f>'Glad-base'!BX42*'Households'!$B$3/'Households'!$B$7</f>
        <v>0.0132611986714727</v>
      </c>
      <c r="BY42" s="66">
        <f>'Glad-base'!BY42*'Businesses'!$B$4/'Businesses'!$C$4</f>
        <v>0.496594604915681</v>
      </c>
      <c r="BZ42" s="66">
        <f>'Glad-base'!BZ42*'Households'!$B$3/'Households'!$B$7</f>
        <v>0.244028566065911</v>
      </c>
      <c r="CA42" s="66">
        <f>'Glad-base'!CA42*'Households'!$B$3/'Households'!$B$7</f>
        <v>0.303110297610711</v>
      </c>
      <c r="CB42" s="66">
        <f>'Glad-base'!CB42*'Glad-id-output'!B40/'Glad-id-output'!E40</f>
        <v>0.0854870265255578</v>
      </c>
      <c r="CC42" s="62">
        <f>'Exports'!D43</f>
        <v>147.6</v>
      </c>
      <c r="CD42" s="4">
        <f>SUM(BW42:CC42)</f>
        <v>160.110052010535</v>
      </c>
      <c r="CE42" s="4">
        <f>SUM(CD42,BV42)</f>
        <v>201.655949452941</v>
      </c>
      <c r="CF42" s="67">
        <v>0.023093367152617</v>
      </c>
      <c r="CG42" s="67">
        <f>'Glad-id-output'!I40</f>
        <v>1</v>
      </c>
      <c r="CH42" s="67"/>
    </row>
    <row r="43" ht="19" customHeight="1">
      <c r="A43" t="s" s="58">
        <v>1</v>
      </c>
      <c r="B43" s="59">
        <v>39</v>
      </c>
      <c r="C43" t="s" s="135">
        <v>40</v>
      </c>
      <c r="D43" s="61">
        <f>'Glad-base'!D43/'Glad-base'!D$81*D$86</f>
        <v>0.108400472686069</v>
      </c>
      <c r="E43" s="62">
        <f>'Glad-base'!E43/'Glad-base'!E$81*E$86</f>
        <v>0.0246869471294643</v>
      </c>
      <c r="F43" s="62">
        <f>'Glad-base'!F43/'Glad-base'!F$81*F$86</f>
        <v>0.000666088402670708</v>
      </c>
      <c r="G43" s="62">
        <f>'Glad-base'!G43/'Glad-base'!G$81*G$86</f>
        <v>0.0277859568356692</v>
      </c>
      <c r="H43" s="62">
        <f>'Glad-base'!H43/'Glad-base'!H$81*H$86</f>
        <v>0.00291416871572989</v>
      </c>
      <c r="I43" s="62">
        <f>'Glad-base'!I43/'Glad-base'!I$81*I$86</f>
        <v>0.161130340780373</v>
      </c>
      <c r="J43" s="62">
        <f>'Glad-base'!J43/'Glad-base'!J$81*J$86</f>
        <v>3.73411849232923</v>
      </c>
      <c r="K43" s="136">
        <f>X43*2</f>
        <v>63.4418400050976</v>
      </c>
      <c r="L43" s="62">
        <f>'Glad-base'!L43/'Glad-base'!L$81*L$86</f>
        <v>0.0733031027574451</v>
      </c>
      <c r="M43" s="62">
        <f>'Glad-base'!M43/'Glad-base'!M$81*M$86</f>
        <v>0.134930056324669</v>
      </c>
      <c r="N43" s="62">
        <f>'Glad-base'!N43/'Glad-base'!N$81*N$86</f>
        <v>0.06464455367175111</v>
      </c>
      <c r="O43" s="62">
        <f>'Glad-base'!O43/'Glad-base'!O$81*O$86</f>
        <v>0.0396444166296692</v>
      </c>
      <c r="P43" s="62">
        <f>'Glad-base'!P43/'Glad-base'!P$81*P$86</f>
        <v>0.00313511981341361</v>
      </c>
      <c r="Q43" s="62">
        <f>'Glad-base'!Q43/'Glad-base'!Q$81*Q$86</f>
        <v>0.00917087559133906</v>
      </c>
      <c r="R43" s="62">
        <f>'Glad-base'!R43/'Glad-base'!R$81*R$86</f>
        <v>0.009151248725607949</v>
      </c>
      <c r="S43" s="62">
        <f>'Glad-base'!S43/'Glad-base'!S$81*S$86</f>
        <v>0.00330462399743132</v>
      </c>
      <c r="T43" s="62">
        <f>'Glad-base'!T43/'Glad-base'!T$81*T$86</f>
        <v>0.8991360622468469</v>
      </c>
      <c r="U43" s="62">
        <f>'Glad-base'!U43/'Glad-base'!U$81*U$86</f>
        <v>6.73769173720853</v>
      </c>
      <c r="V43" s="62">
        <f>'Glad-base'!V43/'Glad-base'!V$81*V$86</f>
        <v>0.0531642189030569</v>
      </c>
      <c r="W43" s="62">
        <f>'Glad-base'!W43/'Glad-base'!W$81*W$86</f>
        <v>1.27154703298173</v>
      </c>
      <c r="X43" s="64">
        <v>31.7209200025488</v>
      </c>
      <c r="Y43" s="62">
        <f>'Glad-base'!Y43/'Glad-base'!Y$81*Y$86</f>
        <v>0.786393386775134</v>
      </c>
      <c r="Z43" s="62">
        <f>'Glad-base'!Z43/'Glad-base'!Z$81*Z$86</f>
        <v>0.0400920269105728</v>
      </c>
      <c r="AA43" s="62">
        <f>'Glad-base'!AA43/'Glad-base'!AA$81*AA$86</f>
        <v>0.0237011109707213</v>
      </c>
      <c r="AB43" s="62">
        <f>'Glad-base'!AB43/'Glad-base'!AB$81*AB$86</f>
        <v>0.0017350560555175</v>
      </c>
      <c r="AC43" s="65">
        <f>'Glad-base'!AC43/'Glad-base'!AC$81*AC$86</f>
        <v>3.15383891383246</v>
      </c>
      <c r="AD43" s="62">
        <f>'Glad-base'!AD43/'Glad-base'!AD$81*AD$86</f>
        <v>0.0114815151011039</v>
      </c>
      <c r="AE43" s="62">
        <f>'Glad-base'!AE43/'Glad-base'!AE$81*AE$86</f>
        <v>0.00608120112515676</v>
      </c>
      <c r="AF43" s="62">
        <f>'Glad-base'!AF43/'Glad-base'!AF$81*AF$86</f>
        <v>0.0441217360401026</v>
      </c>
      <c r="AG43" s="62">
        <f>'Glad-base'!AG43/'Glad-base'!AG$81*AG$86</f>
        <v>0.128364007818069</v>
      </c>
      <c r="AH43" s="62">
        <f>'Glad-base'!AH43/'Glad-base'!AH$81*AH$86</f>
        <v>0.895299039723726</v>
      </c>
      <c r="AI43" s="62">
        <f>'Glad-base'!AI43/'Glad-base'!AI$81*AI$86</f>
        <v>0.429275952618597</v>
      </c>
      <c r="AJ43" s="62">
        <f>'Glad-base'!AJ43/'Glad-base'!AJ$81*AJ$86</f>
        <v>1.73572450041111</v>
      </c>
      <c r="AK43" s="62">
        <f>'Glad-base'!AK43/'Glad-base'!AK$81*AK$86</f>
        <v>0.291262394265065</v>
      </c>
      <c r="AL43" s="62">
        <f>'Glad-base'!AL43/'Glad-base'!AL$81*AL$86</f>
        <v>0.147688996150901</v>
      </c>
      <c r="AM43" s="62">
        <f>'Glad-base'!AM43/'Glad-base'!AM$81*AM$86</f>
        <v>0.455715556661596</v>
      </c>
      <c r="AN43" s="62">
        <f>'Glad-base'!AN43/'Glad-base'!AN$81*AN$86</f>
        <v>0.663278155465798</v>
      </c>
      <c r="AO43" s="62">
        <f>'Glad-base'!AO43/'Glad-base'!AO$81*AO$86</f>
        <v>0.182266709588745</v>
      </c>
      <c r="AP43" s="62">
        <f>'Glad-base'!AP43/'Glad-base'!AP$81*AP$86</f>
        <v>14.9111944329971</v>
      </c>
      <c r="AQ43" s="62">
        <f>'Glad-base'!AQ43/'Glad-base'!AQ$81*AQ$86</f>
        <v>0.0704559389448734</v>
      </c>
      <c r="AR43" s="62">
        <f>'Glad-base'!AR43/'Glad-base'!AR$81*AR$86</f>
        <v>0.0596892100730594</v>
      </c>
      <c r="AS43" s="62">
        <f>'Glad-base'!AS43/'Glad-base'!AS$81*AS$86</f>
        <v>2.07153153798273</v>
      </c>
      <c r="AT43" s="62">
        <f>'Glad-base'!AT43/'Glad-base'!AT$81*AT$86</f>
        <v>0.00404890734955857</v>
      </c>
      <c r="AU43" s="62">
        <f>'Glad-base'!AU43/'Glad-base'!AU$81*AU$86</f>
        <v>0.00177449741710064</v>
      </c>
      <c r="AV43" s="62">
        <f>'Glad-base'!AV43/'Glad-base'!AV$81*AV$86</f>
        <v>0.000463279450689506</v>
      </c>
      <c r="AW43" s="62">
        <f>'Glad-base'!AW43/'Glad-base'!AW$81*AW$86</f>
        <v>3.01738555352611e-05</v>
      </c>
      <c r="AX43" s="62">
        <f>'Glad-base'!AX43/'Glad-base'!AX$81*AX$86</f>
        <v>0.0177938263793587</v>
      </c>
      <c r="AY43" s="62">
        <f>'Glad-base'!AY43/'Glad-base'!AY$81*AY$86</f>
        <v>0.000202854336915476</v>
      </c>
      <c r="AZ43" s="62">
        <f>'Glad-base'!AZ43/'Glad-base'!AZ$81*AZ$86</f>
        <v>0.00955606640658029</v>
      </c>
      <c r="BA43" s="62">
        <f>'Glad-base'!BA43/'Glad-base'!BA$81*BA$86</f>
        <v>0.0138470597269741</v>
      </c>
      <c r="BB43" s="62">
        <f>'Glad-base'!BB43/'Glad-base'!BB$81*BB$86</f>
        <v>0.00397680971206438</v>
      </c>
      <c r="BC43" s="62">
        <f>'Glad-base'!BC43/'Glad-base'!BC$81*BC$86</f>
        <v>0.138462929412638</v>
      </c>
      <c r="BD43" s="62">
        <f>'Glad-base'!BD43/'Glad-base'!BD$81*BD$86</f>
        <v>0.0949175569506213</v>
      </c>
      <c r="BE43" s="62">
        <f>'Glad-base'!BE43/'Glad-base'!BE$81*BE$86</f>
        <v>0.906978592524629</v>
      </c>
      <c r="BF43" s="62">
        <f>'Glad-base'!BF43/'Glad-base'!BF$81*BF$86</f>
        <v>0.000569398601741744</v>
      </c>
      <c r="BG43" s="62">
        <f>'Glad-base'!BG43/'Glad-base'!BG$81*BG$86</f>
        <v>0.819602975896351</v>
      </c>
      <c r="BH43" s="62">
        <f>'Glad-base'!BH43/'Glad-base'!BH$81*BH$86</f>
        <v>0.0437596926113262</v>
      </c>
      <c r="BI43" s="62">
        <f>'Glad-base'!BI43/'Glad-base'!BI$81*BI$86</f>
        <v>0.254141430394054</v>
      </c>
      <c r="BJ43" s="62">
        <f>'Glad-base'!BJ43/'Glad-base'!BJ$81*BJ$86</f>
        <v>0.00405117777483203</v>
      </c>
      <c r="BK43" s="62">
        <f>'Glad-base'!BK43/'Glad-base'!BK$81*BK$86</f>
        <v>0.172863483439352</v>
      </c>
      <c r="BL43" s="62">
        <f>'Glad-base'!BL43/'Glad-base'!BL$81*BL$86</f>
        <v>0.593869261402264</v>
      </c>
      <c r="BM43" s="62">
        <f>'Glad-base'!BM43/'Glad-base'!BM$81*BM$86</f>
        <v>0.09071507779849609</v>
      </c>
      <c r="BN43" s="62">
        <f>'Glad-base'!BN43/'Glad-base'!BN$81*BN$86</f>
        <v>0.00721762512482853</v>
      </c>
      <c r="BO43" s="62">
        <f>'Glad-base'!BO43/'Glad-base'!BO$81*BO$86</f>
        <v>0.364596303297655</v>
      </c>
      <c r="BP43" s="62">
        <f>'Glad-base'!BP43/'Glad-base'!BP$81*BP$86</f>
        <v>0.190307749939524</v>
      </c>
      <c r="BQ43" s="62">
        <f>'Glad-base'!BQ43/'Glad-base'!BQ$81*BQ$86</f>
        <v>0.00435464759307795</v>
      </c>
      <c r="BR43" s="62">
        <f>'Glad-base'!BR43/'Glad-base'!BR$81*BR$86</f>
        <v>0.0171815423004473</v>
      </c>
      <c r="BS43" s="62">
        <f>'Glad-base'!BS43/'Glad-base'!BS$81*BS$86</f>
        <v>0.00278852421681426</v>
      </c>
      <c r="BT43" s="62">
        <f>'Glad-base'!BT43/'Glad-base'!BT$81*BT$86</f>
        <v>0.223571230955851</v>
      </c>
      <c r="BU43" s="62">
        <f>'Glad-base'!BU43/'Glad-base'!BU$81*BU$86</f>
        <v>0.0880672469011433</v>
      </c>
      <c r="BV43" s="4">
        <f>SUM(D43:BU43)</f>
        <v>138.700186824660</v>
      </c>
      <c r="BW43" s="66">
        <f>'Glad-base'!BW43*'Households'!$B$3/'Households'!$B$7</f>
        <v>8.775148831637489</v>
      </c>
      <c r="BX43" s="66">
        <f>'Glad-base'!BX43*'Households'!$B$3/'Households'!$B$7</f>
        <v>0.634725350545829</v>
      </c>
      <c r="BY43" s="66">
        <f>'Glad-base'!BY43*'Businesses'!$B$4/'Businesses'!$C$4</f>
        <v>0.251698528805931</v>
      </c>
      <c r="BZ43" s="66">
        <f>'Glad-base'!BZ43*'Households'!$B$3/'Households'!$B$7</f>
        <v>0.156926622420185</v>
      </c>
      <c r="CA43" s="66">
        <f>'Glad-base'!CA43*'Households'!$B$3/'Households'!$B$7</f>
        <v>0.130022382327497</v>
      </c>
      <c r="CB43" s="66">
        <f>'Glad-base'!CB43*'Glad-id-output'!B41/'Glad-id-output'!E41</f>
        <v>-0.252685759474709</v>
      </c>
      <c r="CC43" s="62">
        <f>'Exports'!D44</f>
        <v>68.7</v>
      </c>
      <c r="CD43" s="4">
        <f>SUM(BW43:CC43)</f>
        <v>78.3958359562622</v>
      </c>
      <c r="CE43" s="4">
        <f>SUM(CD43,BV43)</f>
        <v>217.096022780922</v>
      </c>
      <c r="CF43" s="67">
        <v>0.0171127909219694</v>
      </c>
      <c r="CG43" s="67">
        <f>'Glad-id-output'!I41</f>
        <v>1</v>
      </c>
      <c r="CH43" s="67"/>
    </row>
    <row r="44" ht="19" customHeight="1">
      <c r="A44" t="s" s="58">
        <v>1</v>
      </c>
      <c r="B44" s="59">
        <v>40</v>
      </c>
      <c r="C44" t="s" s="135">
        <v>41</v>
      </c>
      <c r="D44" s="61">
        <f>'Glad-base'!D44/'Glad-base'!D$81*D$86</f>
        <v>0.128410192938311</v>
      </c>
      <c r="E44" s="62">
        <f>'Glad-base'!E44/'Glad-base'!E$81*E$86</f>
        <v>0.00573332944624865</v>
      </c>
      <c r="F44" s="62">
        <f>'Glad-base'!F44/'Glad-base'!F$81*F$86</f>
        <v>0.000435845761221442</v>
      </c>
      <c r="G44" s="62">
        <f>'Glad-base'!G44/'Glad-base'!G$81*G$86</f>
        <v>0.0050912286172291</v>
      </c>
      <c r="H44" s="62">
        <f>'Glad-base'!H44/'Glad-base'!H$81*H$86</f>
        <v>0.00759417717664197</v>
      </c>
      <c r="I44" s="62">
        <f>'Glad-base'!I44/'Glad-base'!I$81*I$86</f>
        <v>0.215322450769591</v>
      </c>
      <c r="J44" s="62">
        <f>'Glad-base'!J44/'Glad-base'!J$81*J$86</f>
        <v>3.41716373252023</v>
      </c>
      <c r="K44" s="136">
        <f>'Glad-base'!K44/'Glad-base'!K$81*K$86</f>
        <v>0.517107584440475</v>
      </c>
      <c r="L44" s="62">
        <f>'Glad-base'!L44/'Glad-base'!L$81*L$86</f>
        <v>0.15071151713459</v>
      </c>
      <c r="M44" s="62">
        <f>'Glad-base'!M44/'Glad-base'!M$81*M$86</f>
        <v>0.0784972839421139</v>
      </c>
      <c r="N44" s="62">
        <f>'Glad-base'!N44/'Glad-base'!N$81*N$86</f>
        <v>0.043195789495888</v>
      </c>
      <c r="O44" s="62">
        <f>'Glad-base'!O44/'Glad-base'!O$81*O$86</f>
        <v>0.0137456825601832</v>
      </c>
      <c r="P44" s="62">
        <f>'Glad-base'!P44/'Glad-base'!P$81*P$86</f>
        <v>0.0052120679300767</v>
      </c>
      <c r="Q44" s="62">
        <f>'Glad-base'!Q44/'Glad-base'!Q$81*Q$86</f>
        <v>0.00564518165353859</v>
      </c>
      <c r="R44" s="62">
        <f>'Glad-base'!R44/'Glad-base'!R$81*R$86</f>
        <v>0.00500958659754566</v>
      </c>
      <c r="S44" s="62">
        <f>'Glad-base'!S44/'Glad-base'!S$81*S$86</f>
        <v>0.00534082609430651</v>
      </c>
      <c r="T44" s="62">
        <f>'Glad-base'!T44/'Glad-base'!T$81*T$86</f>
        <v>0.118006848801623</v>
      </c>
      <c r="U44" s="62">
        <f>'Glad-base'!U44/'Glad-base'!U$81*U$86</f>
        <v>0.783956719734925</v>
      </c>
      <c r="V44" s="62">
        <f>'Glad-base'!V44/'Glad-base'!V$81*V$86</f>
        <v>0.0396487361173838</v>
      </c>
      <c r="W44" s="62">
        <f>'Glad-base'!W44/'Glad-base'!W$81*W$86</f>
        <v>0.413381609967199</v>
      </c>
      <c r="X44" s="64">
        <v>0.0160480911836228</v>
      </c>
      <c r="Y44" s="62">
        <f>'Glad-base'!Y44/'Glad-base'!Y$81*Y$86</f>
        <v>0.424320671734412</v>
      </c>
      <c r="Z44" s="62">
        <f>'Glad-base'!Z44/'Glad-base'!Z$81*Z$86</f>
        <v>0.056850878953212</v>
      </c>
      <c r="AA44" s="62">
        <f>'Glad-base'!AA44/'Glad-base'!AA$81*AA$86</f>
        <v>0.175416346413374</v>
      </c>
      <c r="AB44" s="62">
        <f>'Glad-base'!AB44/'Glad-base'!AB$81*AB$86</f>
        <v>0.00290277227037601</v>
      </c>
      <c r="AC44" s="65">
        <f>'Glad-base'!AC44/'Glad-base'!AC$81*AC$86</f>
        <v>0.617453190725749</v>
      </c>
      <c r="AD44" s="62">
        <f>'Glad-base'!AD44/'Glad-base'!AD$81*AD$86</f>
        <v>0.00220967061213598</v>
      </c>
      <c r="AE44" s="62">
        <f>'Glad-base'!AE44/'Glad-base'!AE$81*AE$86</f>
        <v>0.123793648726732</v>
      </c>
      <c r="AF44" s="62">
        <f>'Glad-base'!AF44/'Glad-base'!AF$81*AF$86</f>
        <v>0.14623910751899</v>
      </c>
      <c r="AG44" s="62">
        <f>'Glad-base'!AG44/'Glad-base'!AG$81*AG$86</f>
        <v>0.172650745956436</v>
      </c>
      <c r="AH44" s="62">
        <f>'Glad-base'!AH44/'Glad-base'!AH$81*AH$86</f>
        <v>0.523329775194466</v>
      </c>
      <c r="AI44" s="62">
        <f>'Glad-base'!AI44/'Glad-base'!AI$81*AI$86</f>
        <v>0.293347995274477</v>
      </c>
      <c r="AJ44" s="62">
        <f>'Glad-base'!AJ44/'Glad-base'!AJ$81*AJ$86</f>
        <v>1.57455409143722</v>
      </c>
      <c r="AK44" s="62">
        <f>'Glad-base'!AK44/'Glad-base'!AK$81*AK$86</f>
        <v>1.04943834171299</v>
      </c>
      <c r="AL44" s="62">
        <f>'Glad-base'!AL44/'Glad-base'!AL$81*AL$86</f>
        <v>0.475290672327198</v>
      </c>
      <c r="AM44" s="62">
        <f>'Glad-base'!AM44/'Glad-base'!AM$81*AM$86</f>
        <v>0.425703122814062</v>
      </c>
      <c r="AN44" s="62">
        <f>'Glad-base'!AN44/'Glad-base'!AN$81*AN$86</f>
        <v>0.827851172158705</v>
      </c>
      <c r="AO44" s="62">
        <f>'Glad-base'!AO44/'Glad-base'!AO$81*AO$86</f>
        <v>0.459975996282542</v>
      </c>
      <c r="AP44" s="62">
        <f>'Glad-base'!AP44/'Glad-base'!AP$81*AP$86</f>
        <v>0.308067884735478</v>
      </c>
      <c r="AQ44" s="62">
        <f>'Glad-base'!AQ44/'Glad-base'!AQ$81*AQ$86</f>
        <v>0.861307068049935</v>
      </c>
      <c r="AR44" s="62">
        <f>'Glad-base'!AR44/'Glad-base'!AR$81*AR$86</f>
        <v>0.271038176006552</v>
      </c>
      <c r="AS44" s="62">
        <f>'Glad-base'!AS44/'Glad-base'!AS$81*AS$86</f>
        <v>9.610299877484771</v>
      </c>
      <c r="AT44" s="62">
        <f>'Glad-base'!AT44/'Glad-base'!AT$81*AT$86</f>
        <v>0.009969789723097609</v>
      </c>
      <c r="AU44" s="62">
        <f>'Glad-base'!AU44/'Glad-base'!AU$81*AU$86</f>
        <v>0.0170175654089213</v>
      </c>
      <c r="AV44" s="62">
        <f>'Glad-base'!AV44/'Glad-base'!AV$81*AV$86</f>
        <v>0.0133123747361032</v>
      </c>
      <c r="AW44" s="62">
        <f>'Glad-base'!AW44/'Glad-base'!AW$81*AW$86</f>
        <v>0.00201670616656942</v>
      </c>
      <c r="AX44" s="62">
        <f>'Glad-base'!AX44/'Glad-base'!AX$81*AX$86</f>
        <v>0.0295595853123825</v>
      </c>
      <c r="AY44" s="62">
        <f>'Glad-base'!AY44/'Glad-base'!AY$81*AY$86</f>
        <v>0.00135383220506633</v>
      </c>
      <c r="AZ44" s="62">
        <f>'Glad-base'!AZ44/'Glad-base'!AZ$81*AZ$86</f>
        <v>0.0555378558021811</v>
      </c>
      <c r="BA44" s="62">
        <f>'Glad-base'!BA44/'Glad-base'!BA$81*BA$86</f>
        <v>0.0214900448254305</v>
      </c>
      <c r="BB44" s="62">
        <f>'Glad-base'!BB44/'Glad-base'!BB$81*BB$86</f>
        <v>0.152870131410322</v>
      </c>
      <c r="BC44" s="62">
        <f>'Glad-base'!BC44/'Glad-base'!BC$81*BC$86</f>
        <v>0.214383860354436</v>
      </c>
      <c r="BD44" s="62">
        <f>'Glad-base'!BD44/'Glad-base'!BD$81*BD$86</f>
        <v>0.103830600454921</v>
      </c>
      <c r="BE44" s="62">
        <f>'Glad-base'!BE44/'Glad-base'!BE$81*BE$86</f>
        <v>4.71985978678797</v>
      </c>
      <c r="BF44" s="62">
        <f>'Glad-base'!BF44/'Glad-base'!BF$81*BF$86</f>
        <v>0.0729038550100496</v>
      </c>
      <c r="BG44" s="62">
        <f>'Glad-base'!BG44/'Glad-base'!BG$81*BG$86</f>
        <v>1.91940633262846</v>
      </c>
      <c r="BH44" s="62">
        <f>'Glad-base'!BH44/'Glad-base'!BH$81*BH$86</f>
        <v>0.164119354370828</v>
      </c>
      <c r="BI44" s="62">
        <f>'Glad-base'!BI44/'Glad-base'!BI$81*BI$86</f>
        <v>0.914763601515131</v>
      </c>
      <c r="BJ44" s="62">
        <f>'Glad-base'!BJ44/'Glad-base'!BJ$81*BJ$86</f>
        <v>0.008050524485358059</v>
      </c>
      <c r="BK44" s="62">
        <f>'Glad-base'!BK44/'Glad-base'!BK$81*BK$86</f>
        <v>0.492969191468783</v>
      </c>
      <c r="BL44" s="62">
        <f>'Glad-base'!BL44/'Glad-base'!BL$81*BL$86</f>
        <v>2.40276060113196</v>
      </c>
      <c r="BM44" s="62">
        <f>'Glad-base'!BM44/'Glad-base'!BM$81*BM$86</f>
        <v>0.337025464144328</v>
      </c>
      <c r="BN44" s="62">
        <f>'Glad-base'!BN44/'Glad-base'!BN$81*BN$86</f>
        <v>0.0436010850797363</v>
      </c>
      <c r="BO44" s="62">
        <f>'Glad-base'!BO44/'Glad-base'!BO$81*BO$86</f>
        <v>0.7752865842129421</v>
      </c>
      <c r="BP44" s="62">
        <f>'Glad-base'!BP44/'Glad-base'!BP$81*BP$86</f>
        <v>0.274105324791001</v>
      </c>
      <c r="BQ44" s="62">
        <f>'Glad-base'!BQ44/'Glad-base'!BQ$81*BQ$86</f>
        <v>0.0308720080852644</v>
      </c>
      <c r="BR44" s="62">
        <f>'Glad-base'!BR44/'Glad-base'!BR$81*BR$86</f>
        <v>0.13931758114726</v>
      </c>
      <c r="BS44" s="62">
        <f>'Glad-base'!BS44/'Glad-base'!BS$81*BS$86</f>
        <v>0.0261250731579987</v>
      </c>
      <c r="BT44" s="62">
        <f>'Glad-base'!BT44/'Glad-base'!BT$81*BT$86</f>
        <v>0.303617540275535</v>
      </c>
      <c r="BU44" s="62">
        <f>'Glad-base'!BU44/'Glad-base'!BU$81*BU$86</f>
        <v>0.314389171966559</v>
      </c>
      <c r="BV44" s="4">
        <f>SUM(D44:BU44)</f>
        <v>37.9378151159314</v>
      </c>
      <c r="BW44" s="66">
        <f>'Glad-base'!BW44*'Households'!$B$3/'Households'!$B$7</f>
        <v>36.2804007545314</v>
      </c>
      <c r="BX44" s="66">
        <f>'Glad-base'!BX44*'Households'!$B$3/'Households'!$B$7</f>
        <v>0.0985987242945417</v>
      </c>
      <c r="BY44" s="66">
        <f>'Glad-base'!BY44*'Businesses'!$B$4/'Businesses'!$C$4</f>
        <v>0.197731064358094</v>
      </c>
      <c r="BZ44" s="66">
        <f>'Glad-base'!BZ44*'Households'!$B$3/'Households'!$B$7</f>
        <v>0.0147282629969104</v>
      </c>
      <c r="CA44" s="66">
        <f>'Glad-base'!CA44*'Households'!$B$3/'Households'!$B$7</f>
        <v>0.0721611145520082</v>
      </c>
      <c r="CB44" s="66">
        <f>'Glad-base'!CB44*'Glad-id-output'!B42/'Glad-id-output'!E42</f>
        <v>0.00647375557616913</v>
      </c>
      <c r="CC44" s="62">
        <f>'Exports'!D45</f>
        <v>4.7</v>
      </c>
      <c r="CD44" s="4">
        <f>SUM(BW44:CC44)</f>
        <v>41.3700936763091</v>
      </c>
      <c r="CE44" s="4">
        <f>SUM(CD44,BV44)</f>
        <v>79.3079087922405</v>
      </c>
      <c r="CF44" s="67">
        <v>0.000903663587734213</v>
      </c>
      <c r="CG44" s="67">
        <f>'Glad-id-output'!I42</f>
        <v>0.146236379704079</v>
      </c>
      <c r="CH44" s="67"/>
    </row>
    <row r="45" ht="19" customHeight="1">
      <c r="A45" t="s" s="58">
        <v>1</v>
      </c>
      <c r="B45" s="59">
        <v>41</v>
      </c>
      <c r="C45" t="s" s="135">
        <v>42</v>
      </c>
      <c r="D45" s="61">
        <f>'Glad-base'!D45/'Glad-base'!D$81*D$86</f>
        <v>0.171502962241864</v>
      </c>
      <c r="E45" s="62">
        <f>'Glad-base'!E45/'Glad-base'!E$81*E$86</f>
        <v>0.00408570347117466</v>
      </c>
      <c r="F45" s="62">
        <f>'Glad-base'!F45/'Glad-base'!F$81*F$86</f>
        <v>0.00184659526346647</v>
      </c>
      <c r="G45" s="62">
        <f>'Glad-base'!G45/'Glad-base'!G$81*G$86</f>
        <v>0.00356992384942326</v>
      </c>
      <c r="H45" s="62">
        <f>'Glad-base'!H45/'Glad-base'!H$81*H$86</f>
        <v>0.00595990616857785</v>
      </c>
      <c r="I45" s="62">
        <f>'Glad-base'!I45/'Glad-base'!I$81*I$86</f>
        <v>0.133467195583508</v>
      </c>
      <c r="J45" s="62">
        <f>'Glad-base'!J45/'Glad-base'!J$81*J$86</f>
        <v>3.8462955303499</v>
      </c>
      <c r="K45" s="136">
        <f>'Glad-base'!K45/'Glad-base'!K$81*K$86</f>
        <v>0.45871713277481</v>
      </c>
      <c r="L45" s="62">
        <f>'Glad-base'!L45/'Glad-base'!L$81*L$86</f>
        <v>0.0823981380613614</v>
      </c>
      <c r="M45" s="62">
        <f>'Glad-base'!M45/'Glad-base'!M$81*M$86</f>
        <v>0.0435257061918366</v>
      </c>
      <c r="N45" s="62">
        <f>'Glad-base'!N45/'Glad-base'!N$81*N$86</f>
        <v>0.0279051783330485</v>
      </c>
      <c r="O45" s="62">
        <f>'Glad-base'!O45/'Glad-base'!O$81*O$86</f>
        <v>0.0154472302587341</v>
      </c>
      <c r="P45" s="62">
        <f>'Glad-base'!P45/'Glad-base'!P$81*P$86</f>
        <v>0.00565326267314507</v>
      </c>
      <c r="Q45" s="62">
        <f>'Glad-base'!Q45/'Glad-base'!Q$81*Q$86</f>
        <v>0.00666791043218064</v>
      </c>
      <c r="R45" s="62">
        <f>'Glad-base'!R45/'Glad-base'!R$81*R$86</f>
        <v>0.0025154378576627</v>
      </c>
      <c r="S45" s="62">
        <f>'Glad-base'!S45/'Glad-base'!S$81*S$86</f>
        <v>0.00546805703382861</v>
      </c>
      <c r="T45" s="62">
        <f>'Glad-base'!T45/'Glad-base'!T$81*T$86</f>
        <v>0.0397156578285066</v>
      </c>
      <c r="U45" s="62">
        <f>'Glad-base'!U45/'Glad-base'!U$81*U$86</f>
        <v>0.506843675685726</v>
      </c>
      <c r="V45" s="62">
        <f>'Glad-base'!V45/'Glad-base'!V$81*V$86</f>
        <v>0.032899840051571</v>
      </c>
      <c r="W45" s="62">
        <f>'Glad-base'!W45/'Glad-base'!W$81*W$86</f>
        <v>0.515816208152877</v>
      </c>
      <c r="X45" s="64">
        <v>0.102205211537529</v>
      </c>
      <c r="Y45" s="62">
        <f>'Glad-base'!Y45/'Glad-base'!Y$81*Y$86</f>
        <v>0.257308245448716</v>
      </c>
      <c r="Z45" s="62">
        <f>'Glad-base'!Z45/'Glad-base'!Z$81*Z$86</f>
        <v>0.027633345536918</v>
      </c>
      <c r="AA45" s="62">
        <f>'Glad-base'!AA45/'Glad-base'!AA$81*AA$86</f>
        <v>0.0933306716386991</v>
      </c>
      <c r="AB45" s="62">
        <f>'Glad-base'!AB45/'Glad-base'!AB$81*AB$86</f>
        <v>0.00385979196660258</v>
      </c>
      <c r="AC45" s="65">
        <f>'Glad-base'!AC45/'Glad-base'!AC$81*AC$86</f>
        <v>0.445690071562364</v>
      </c>
      <c r="AD45" s="62">
        <f>'Glad-base'!AD45/'Glad-base'!AD$81*AD$86</f>
        <v>0.00536885107537188</v>
      </c>
      <c r="AE45" s="62">
        <f>'Glad-base'!AE45/'Glad-base'!AE$81*AE$86</f>
        <v>0.0864291877330904</v>
      </c>
      <c r="AF45" s="62">
        <f>'Glad-base'!AF45/'Glad-base'!AF$81*AF$86</f>
        <v>0.607578823634052</v>
      </c>
      <c r="AG45" s="62">
        <f>'Glad-base'!AG45/'Glad-base'!AG$81*AG$86</f>
        <v>0.333345977442752</v>
      </c>
      <c r="AH45" s="62">
        <f>'Glad-base'!AH45/'Glad-base'!AH$81*AH$86</f>
        <v>1.27415353390655</v>
      </c>
      <c r="AI45" s="62">
        <f>'Glad-base'!AI45/'Glad-base'!AI$81*AI$86</f>
        <v>0.765544722625738</v>
      </c>
      <c r="AJ45" s="62">
        <f>'Glad-base'!AJ45/'Glad-base'!AJ$81*AJ$86</f>
        <v>1.34634138106976</v>
      </c>
      <c r="AK45" s="62">
        <f>'Glad-base'!AK45/'Glad-base'!AK$81*AK$86</f>
        <v>1.9194259170829</v>
      </c>
      <c r="AL45" s="62">
        <f>'Glad-base'!AL45/'Glad-base'!AL$81*AL$86</f>
        <v>0.166627145356695</v>
      </c>
      <c r="AM45" s="62">
        <f>'Glad-base'!AM45/'Glad-base'!AM$81*AM$86</f>
        <v>0.0405468016697274</v>
      </c>
      <c r="AN45" s="62">
        <f>'Glad-base'!AN45/'Glad-base'!AN$81*AN$86</f>
        <v>3.22581957167822</v>
      </c>
      <c r="AO45" s="62">
        <f>'Glad-base'!AO45/'Glad-base'!AO$81*AO$86</f>
        <v>0.42700097732532</v>
      </c>
      <c r="AP45" s="62">
        <f>'Glad-base'!AP45/'Glad-base'!AP$81*AP$86</f>
        <v>0.267705656066921</v>
      </c>
      <c r="AQ45" s="62">
        <f>'Glad-base'!AQ45/'Glad-base'!AQ$81*AQ$86</f>
        <v>0.0714625298152505</v>
      </c>
      <c r="AR45" s="62">
        <f>'Glad-base'!AR45/'Glad-base'!AR$81*AR$86</f>
        <v>1.54267467614671</v>
      </c>
      <c r="AS45" s="62">
        <f>'Glad-base'!AS45/'Glad-base'!AS$81*AS$86</f>
        <v>5.86676326447025</v>
      </c>
      <c r="AT45" s="62">
        <f>'Glad-base'!AT45/'Glad-base'!AT$81*AT$86</f>
        <v>0.0369687588021297</v>
      </c>
      <c r="AU45" s="62">
        <f>'Glad-base'!AU45/'Glad-base'!AU$81*AU$86</f>
        <v>0.0224876537254098</v>
      </c>
      <c r="AV45" s="62">
        <f>'Glad-base'!AV45/'Glad-base'!AV$81*AV$86</f>
        <v>0.00465681710907169</v>
      </c>
      <c r="AW45" s="62">
        <f>'Glad-base'!AW45/'Glad-base'!AW$81*AW$86</f>
        <v>0.000872971448588988</v>
      </c>
      <c r="AX45" s="62">
        <f>'Glad-base'!AX45/'Glad-base'!AX$81*AX$86</f>
        <v>0.0512035337005637</v>
      </c>
      <c r="AY45" s="62">
        <f>'Glad-base'!AY45/'Glad-base'!AY$81*AY$86</f>
        <v>0.0017602023604307</v>
      </c>
      <c r="AZ45" s="62">
        <f>'Glad-base'!AZ45/'Glad-base'!AZ$81*AZ$86</f>
        <v>0.116888210559203</v>
      </c>
      <c r="BA45" s="62">
        <f>'Glad-base'!BA45/'Glad-base'!BA$81*BA$86</f>
        <v>0.293403714632164</v>
      </c>
      <c r="BB45" s="62">
        <f>'Glad-base'!BB45/'Glad-base'!BB$81*BB$86</f>
        <v>0.856734643798173</v>
      </c>
      <c r="BC45" s="62">
        <f>'Glad-base'!BC45/'Glad-base'!BC$81*BC$86</f>
        <v>0.761358384424363</v>
      </c>
      <c r="BD45" s="62">
        <f>'Glad-base'!BD45/'Glad-base'!BD$81*BD$86</f>
        <v>0.198774188254808</v>
      </c>
      <c r="BE45" s="62">
        <f>'Glad-base'!BE45/'Glad-base'!BE$81*BE$86</f>
        <v>5.51480507087476</v>
      </c>
      <c r="BF45" s="62">
        <f>'Glad-base'!BF45/'Glad-base'!BF$81*BF$86</f>
        <v>0.0017389689421438</v>
      </c>
      <c r="BG45" s="62">
        <f>'Glad-base'!BG45/'Glad-base'!BG$81*BG$86</f>
        <v>2.56092490746419</v>
      </c>
      <c r="BH45" s="62">
        <f>'Glad-base'!BH45/'Glad-base'!BH$81*BH$86</f>
        <v>0.241434565871752</v>
      </c>
      <c r="BI45" s="62">
        <f>'Glad-base'!BI45/'Glad-base'!BI$81*BI$86</f>
        <v>1.66463329845391</v>
      </c>
      <c r="BJ45" s="62">
        <f>'Glad-base'!BJ45/'Glad-base'!BJ$81*BJ$86</f>
        <v>0.00162617991839363</v>
      </c>
      <c r="BK45" s="62">
        <f>'Glad-base'!BK45/'Glad-base'!BK$81*BK$86</f>
        <v>0.823870353159657</v>
      </c>
      <c r="BL45" s="62">
        <f>'Glad-base'!BL45/'Glad-base'!BL$81*BL$86</f>
        <v>3.39749602304202</v>
      </c>
      <c r="BM45" s="62">
        <f>'Glad-base'!BM45/'Glad-base'!BM$81*BM$86</f>
        <v>0.361201466616335</v>
      </c>
      <c r="BN45" s="62">
        <f>'Glad-base'!BN45/'Glad-base'!BN$81*BN$86</f>
        <v>0.0543076357462273</v>
      </c>
      <c r="BO45" s="62">
        <f>'Glad-base'!BO45/'Glad-base'!BO$81*BO$86</f>
        <v>3.88935752537152</v>
      </c>
      <c r="BP45" s="62">
        <f>'Glad-base'!BP45/'Glad-base'!BP$81*BP$86</f>
        <v>1.33001263665997</v>
      </c>
      <c r="BQ45" s="62">
        <f>'Glad-base'!BQ45/'Glad-base'!BQ$81*BQ$86</f>
        <v>0.0208662573448146</v>
      </c>
      <c r="BR45" s="62">
        <f>'Glad-base'!BR45/'Glad-base'!BR$81*BR$86</f>
        <v>0.132146713783592</v>
      </c>
      <c r="BS45" s="62">
        <f>'Glad-base'!BS45/'Glad-base'!BS$81*BS$86</f>
        <v>0.0319033594761557</v>
      </c>
      <c r="BT45" s="62">
        <f>'Glad-base'!BT45/'Glad-base'!BT$81*BT$86</f>
        <v>0.544180052919194</v>
      </c>
      <c r="BU45" s="62">
        <f>'Glad-base'!BU45/'Glad-base'!BU$81*BU$86</f>
        <v>0.720916863647161</v>
      </c>
      <c r="BV45" s="4">
        <f>SUM(D45:BU45)</f>
        <v>48.423648565160</v>
      </c>
      <c r="BW45" s="66">
        <f>'Glad-base'!BW45*'Households'!$B$3/'Households'!$B$7</f>
        <v>5.50872414009269</v>
      </c>
      <c r="BX45" s="66">
        <f>'Glad-base'!BX45*'Households'!$B$3/'Households'!$B$7</f>
        <v>0.128825503841401</v>
      </c>
      <c r="BY45" s="66">
        <f>'Glad-base'!BY45*'Businesses'!$B$4/'Businesses'!$C$4</f>
        <v>0.250916896620442</v>
      </c>
      <c r="BZ45" s="66">
        <f>'Glad-base'!BZ45*'Households'!$B$3/'Households'!$B$7</f>
        <v>0.108945199927909</v>
      </c>
      <c r="CA45" s="66">
        <f>'Glad-base'!CA45*'Households'!$B$3/'Households'!$B$7</f>
        <v>0.116338141297631</v>
      </c>
      <c r="CB45" s="66">
        <f>'Glad-base'!CB45*'Glad-id-output'!B43/'Glad-id-output'!E43</f>
        <v>0.00509167292947096</v>
      </c>
      <c r="CC45" s="62">
        <f>'Exports'!D46</f>
        <v>6.9</v>
      </c>
      <c r="CD45" s="4">
        <f>SUM(BW45:CC45)</f>
        <v>13.0188415547095</v>
      </c>
      <c r="CE45" s="4">
        <f>SUM(CD45,BV45)</f>
        <v>61.4424901198695</v>
      </c>
      <c r="CF45" s="67">
        <v>0.00208615271416846</v>
      </c>
      <c r="CG45" s="67">
        <f>'Glad-id-output'!I43</f>
        <v>0.337594016811887</v>
      </c>
      <c r="CH45" s="67"/>
    </row>
    <row r="46" ht="19" customHeight="1">
      <c r="A46" t="s" s="58">
        <v>1</v>
      </c>
      <c r="B46" s="59">
        <v>42</v>
      </c>
      <c r="C46" t="s" s="135">
        <v>43</v>
      </c>
      <c r="D46" s="61">
        <f>'Glad-base'!D46/'Glad-base'!D$81*D$86</f>
        <v>2.51148552630032</v>
      </c>
      <c r="E46" s="62">
        <f>'Glad-base'!E46/'Glad-base'!E$81*E$86</f>
        <v>0.08593214258437</v>
      </c>
      <c r="F46" s="62">
        <f>'Glad-base'!F46/'Glad-base'!F$81*F$86</f>
        <v>0.0103439449725061</v>
      </c>
      <c r="G46" s="62">
        <f>'Glad-base'!G46/'Glad-base'!G$81*G$86</f>
        <v>0.086615983355761</v>
      </c>
      <c r="H46" s="62">
        <f>'Glad-base'!H46/'Glad-base'!H$81*H$86</f>
        <v>0.0586109517270278</v>
      </c>
      <c r="I46" s="62">
        <f>'Glad-base'!I46/'Glad-base'!I$81*I$86</f>
        <v>2.22495591514466</v>
      </c>
      <c r="J46" s="62">
        <f>'Glad-base'!J46/'Glad-base'!J$81*J$86</f>
        <v>20.5396920083145</v>
      </c>
      <c r="K46" s="136">
        <f>'Glad-base'!K46/'Glad-base'!K$81*K$86</f>
        <v>2.48367566628528</v>
      </c>
      <c r="L46" s="62">
        <f>'Glad-base'!L46/'Glad-base'!L$81*L$86</f>
        <v>0.6063924118588579</v>
      </c>
      <c r="M46" s="62">
        <f>'Glad-base'!M46/'Glad-base'!M$81*M$86</f>
        <v>0.06791822972163709</v>
      </c>
      <c r="N46" s="62">
        <f>'Glad-base'!N46/'Glad-base'!N$81*N$86</f>
        <v>0.461331934316721</v>
      </c>
      <c r="O46" s="62">
        <f>'Glad-base'!O46/'Glad-base'!O$81*O$86</f>
        <v>0.473721723128941</v>
      </c>
      <c r="P46" s="62">
        <f>'Glad-base'!P46/'Glad-base'!P$81*P$86</f>
        <v>0.0227819569308507</v>
      </c>
      <c r="Q46" s="62">
        <f>'Glad-base'!Q46/'Glad-base'!Q$81*Q$86</f>
        <v>0.105095132468125</v>
      </c>
      <c r="R46" s="62">
        <f>'Glad-base'!R46/'Glad-base'!R$81*R$86</f>
        <v>0.0880281802194611</v>
      </c>
      <c r="S46" s="62">
        <f>'Glad-base'!S46/'Glad-base'!S$81*S$86</f>
        <v>0.0432880559458935</v>
      </c>
      <c r="T46" s="62">
        <f>'Glad-base'!T46/'Glad-base'!T$81*T$86</f>
        <v>1.39520012548308</v>
      </c>
      <c r="U46" s="62">
        <f>'Glad-base'!U46/'Glad-base'!U$81*U$86</f>
        <v>14.618052107244</v>
      </c>
      <c r="V46" s="62">
        <f>'Glad-base'!V46/'Glad-base'!V$81*V$86</f>
        <v>0.200765748681187</v>
      </c>
      <c r="W46" s="62">
        <f>'Glad-base'!W46/'Glad-base'!W$81*W$86</f>
        <v>4.74364842916137</v>
      </c>
      <c r="X46" s="64">
        <v>6.29238074670128</v>
      </c>
      <c r="Y46" s="62">
        <f>'Glad-base'!Y46/'Glad-base'!Y$81*Y$86</f>
        <v>9.245336075505749</v>
      </c>
      <c r="Z46" s="62">
        <f>'Glad-base'!Z46/'Glad-base'!Z$81*Z$86</f>
        <v>0.5493079254419611</v>
      </c>
      <c r="AA46" s="62">
        <f>'Glad-base'!AA46/'Glad-base'!AA$81*AA$86</f>
        <v>0.305294786405263</v>
      </c>
      <c r="AB46" s="62">
        <f>'Glad-base'!AB46/'Glad-base'!AB$81*AB$86</f>
        <v>0.0239996473715086</v>
      </c>
      <c r="AC46" s="65">
        <f>'Glad-base'!AC46/'Glad-base'!AC$81*AC$86</f>
        <v>0.690403568706179</v>
      </c>
      <c r="AD46" s="62">
        <f>'Glad-base'!AD46/'Glad-base'!AD$81*AD$86</f>
        <v>0.00181978590389913</v>
      </c>
      <c r="AE46" s="62">
        <f>'Glad-base'!AE46/'Glad-base'!AE$81*AE$86</f>
        <v>0.105356495498155</v>
      </c>
      <c r="AF46" s="62">
        <f>'Glad-base'!AF46/'Glad-base'!AF$81*AF$86</f>
        <v>0.919334853423675</v>
      </c>
      <c r="AG46" s="62">
        <f>'Glad-base'!AG46/'Glad-base'!AG$81*AG$86</f>
        <v>1.27181375303348</v>
      </c>
      <c r="AH46" s="62">
        <f>'Glad-base'!AH46/'Glad-base'!AH$81*AH$86</f>
        <v>10.3213707524081</v>
      </c>
      <c r="AI46" s="62">
        <f>'Glad-base'!AI46/'Glad-base'!AI$81*AI$86</f>
        <v>4.4253483896715</v>
      </c>
      <c r="AJ46" s="62">
        <f>'Glad-base'!AJ46/'Glad-base'!AJ$81*AJ$86</f>
        <v>16.2806736981813</v>
      </c>
      <c r="AK46" s="62">
        <f>'Glad-base'!AK46/'Glad-base'!AK$81*AK$86</f>
        <v>4.2976174734938</v>
      </c>
      <c r="AL46" s="62">
        <f>'Glad-base'!AL46/'Glad-base'!AL$81*AL$86</f>
        <v>0.22161620388722</v>
      </c>
      <c r="AM46" s="62">
        <f>'Glad-base'!AM46/'Glad-base'!AM$81*AM$86</f>
        <v>1.33343093767822</v>
      </c>
      <c r="AN46" s="62">
        <f>'Glad-base'!AN46/'Glad-base'!AN$81*AN$86</f>
        <v>7.38932037173798</v>
      </c>
      <c r="AO46" s="62">
        <f>'Glad-base'!AO46/'Glad-base'!AO$81*AO$86</f>
        <v>17.3179954574901</v>
      </c>
      <c r="AP46" s="62">
        <f>'Glad-base'!AP46/'Glad-base'!AP$81*AP$86</f>
        <v>6.24811269956758</v>
      </c>
      <c r="AQ46" s="62">
        <f>'Glad-base'!AQ46/'Glad-base'!AQ$81*AQ$86</f>
        <v>2.15129831606809</v>
      </c>
      <c r="AR46" s="62">
        <f>'Glad-base'!AR46/'Glad-base'!AR$81*AR$86</f>
        <v>1.0497825035992</v>
      </c>
      <c r="AS46" s="62">
        <f>'Glad-base'!AS46/'Glad-base'!AS$81*AS$86</f>
        <v>68.02904066669871</v>
      </c>
      <c r="AT46" s="62">
        <f>'Glad-base'!AT46/'Glad-base'!AT$81*AT$86</f>
        <v>0.0229944416945028</v>
      </c>
      <c r="AU46" s="62">
        <f>'Glad-base'!AU46/'Glad-base'!AU$81*AU$86</f>
        <v>0.022289452191793</v>
      </c>
      <c r="AV46" s="62">
        <f>'Glad-base'!AV46/'Glad-base'!AV$81*AV$86</f>
        <v>0.00449346341427061</v>
      </c>
      <c r="AW46" s="62">
        <f>'Glad-base'!AW46/'Glad-base'!AW$81*AW$86</f>
        <v>0.0013686962385315</v>
      </c>
      <c r="AX46" s="62">
        <f>'Glad-base'!AX46/'Glad-base'!AX$81*AX$86</f>
        <v>0.466984563083964</v>
      </c>
      <c r="AY46" s="62">
        <f>'Glad-base'!AY46/'Glad-base'!AY$81*AY$86</f>
        <v>0.00429191268267364</v>
      </c>
      <c r="AZ46" s="62">
        <f>'Glad-base'!AZ46/'Glad-base'!AZ$81*AZ$86</f>
        <v>0.121000913097331</v>
      </c>
      <c r="BA46" s="62">
        <f>'Glad-base'!BA46/'Glad-base'!BA$81*BA$86</f>
        <v>0.0360049459170351</v>
      </c>
      <c r="BB46" s="62">
        <f>'Glad-base'!BB46/'Glad-base'!BB$81*BB$86</f>
        <v>0.120366188512577</v>
      </c>
      <c r="BC46" s="62">
        <f>'Glad-base'!BC46/'Glad-base'!BC$81*BC$86</f>
        <v>1.88836049792676</v>
      </c>
      <c r="BD46" s="62">
        <f>'Glad-base'!BD46/'Glad-base'!BD$81*BD$86</f>
        <v>0.753965993284537</v>
      </c>
      <c r="BE46" s="62">
        <f>'Glad-base'!BE46/'Glad-base'!BE$81*BE$86</f>
        <v>9.47942845673815</v>
      </c>
      <c r="BF46" s="62">
        <f>'Glad-base'!BF46/'Glad-base'!BF$81*BF$86</f>
        <v>0.0183737502028451</v>
      </c>
      <c r="BG46" s="62">
        <f>'Glad-base'!BG46/'Glad-base'!BG$81*BG$86</f>
        <v>4.48040773933695</v>
      </c>
      <c r="BH46" s="62">
        <f>'Glad-base'!BH46/'Glad-base'!BH$81*BH$86</f>
        <v>0.594890114366081</v>
      </c>
      <c r="BI46" s="62">
        <f>'Glad-base'!BI46/'Glad-base'!BI$81*BI$86</f>
        <v>1.68573059756918</v>
      </c>
      <c r="BJ46" s="62">
        <f>'Glad-base'!BJ46/'Glad-base'!BJ$81*BJ$86</f>
        <v>0.0208133074297049</v>
      </c>
      <c r="BK46" s="62">
        <f>'Glad-base'!BK46/'Glad-base'!BK$81*BK$86</f>
        <v>1.37301325564466</v>
      </c>
      <c r="BL46" s="62">
        <f>'Glad-base'!BL46/'Glad-base'!BL$81*BL$86</f>
        <v>3.63042957388205</v>
      </c>
      <c r="BM46" s="62">
        <f>'Glad-base'!BM46/'Glad-base'!BM$81*BM$86</f>
        <v>0.562951310213153</v>
      </c>
      <c r="BN46" s="62">
        <f>'Glad-base'!BN46/'Glad-base'!BN$81*BN$86</f>
        <v>0.188243709427909</v>
      </c>
      <c r="BO46" s="62">
        <f>'Glad-base'!BO46/'Glad-base'!BO$81*BO$86</f>
        <v>2.68347588813737</v>
      </c>
      <c r="BP46" s="62">
        <f>'Glad-base'!BP46/'Glad-base'!BP$81*BP$86</f>
        <v>0.911145077734986</v>
      </c>
      <c r="BQ46" s="62">
        <f>'Glad-base'!BQ46/'Glad-base'!BQ$81*BQ$86</f>
        <v>0.0223739828656223</v>
      </c>
      <c r="BR46" s="62">
        <f>'Glad-base'!BR46/'Glad-base'!BR$81*BR$86</f>
        <v>0.150181636781073</v>
      </c>
      <c r="BS46" s="62">
        <f>'Glad-base'!BS46/'Glad-base'!BS$81*BS$86</f>
        <v>0.0290828491912507</v>
      </c>
      <c r="BT46" s="62">
        <f>'Glad-base'!BT46/'Glad-base'!BT$81*BT$86</f>
        <v>1.73892398099988</v>
      </c>
      <c r="BU46" s="62">
        <f>'Glad-base'!BU46/'Glad-base'!BU$81*BU$86</f>
        <v>0.596778859922795</v>
      </c>
      <c r="BV46" s="4">
        <f>SUM(D46:BU46)</f>
        <v>240.906556440805</v>
      </c>
      <c r="BW46" s="66">
        <f>'Glad-base'!BW46*'Households'!$B$3/'Households'!$B$7</f>
        <v>11.9050090609681</v>
      </c>
      <c r="BX46" s="66">
        <f>'Glad-base'!BX46*'Households'!$B$3/'Households'!$B$7</f>
        <v>39.4167678350978</v>
      </c>
      <c r="BY46" s="66">
        <f>'Glad-base'!BY46*'Businesses'!$B$4/'Businesses'!$C$4</f>
        <v>2.11851234392906</v>
      </c>
      <c r="BZ46" s="66">
        <f>'Glad-base'!BZ46*'Households'!$B$3/'Households'!$B$7</f>
        <v>0.715809762945417</v>
      </c>
      <c r="CA46" s="66">
        <f>'Glad-base'!CA46*'Households'!$B$3/'Households'!$B$7</f>
        <v>1.81167516797116</v>
      </c>
      <c r="CB46" s="66">
        <f>'Glad-base'!CB46*'Glad-id-output'!B44/'Glad-id-output'!E44</f>
        <v>-0.222262366511985</v>
      </c>
      <c r="CC46" s="62">
        <f>'Exports'!D47</f>
        <v>427.7</v>
      </c>
      <c r="CD46" s="4">
        <f>SUM(BW46:CC46)</f>
        <v>483.4455118044</v>
      </c>
      <c r="CE46" s="4">
        <f>SUM(CD46,BV46)</f>
        <v>724.352068245205</v>
      </c>
      <c r="CF46" s="67">
        <v>0.0115244250558423</v>
      </c>
      <c r="CG46" s="67">
        <f>'Glad-id-output'!I44</f>
        <v>1</v>
      </c>
      <c r="CH46" s="67"/>
    </row>
    <row r="47" ht="19" customHeight="1">
      <c r="A47" t="s" s="58">
        <v>1</v>
      </c>
      <c r="B47" s="59">
        <v>43</v>
      </c>
      <c r="C47" t="s" s="135">
        <v>44</v>
      </c>
      <c r="D47" s="61">
        <f>'Glad-base'!D47/'Glad-base'!D$81*D$86</f>
        <v>0.0504484623046222</v>
      </c>
      <c r="E47" s="62">
        <f>'Glad-base'!E47/'Glad-base'!E$81*E$86</f>
        <v>0.000264201291234921</v>
      </c>
      <c r="F47" s="62">
        <f>'Glad-base'!F47/'Glad-base'!F$81*F$86</f>
        <v>5.50282650788378e-05</v>
      </c>
      <c r="G47" s="62">
        <f>'Glad-base'!G47/'Glad-base'!G$81*G$86</f>
        <v>0.000285356111194532</v>
      </c>
      <c r="H47" s="62">
        <f>'Glad-base'!H47/'Glad-base'!H$81*H$86</f>
        <v>0.00130947517570007</v>
      </c>
      <c r="I47" s="62">
        <f>'Glad-base'!I47/'Glad-base'!I$81*I$86</f>
        <v>0.0171390110646456</v>
      </c>
      <c r="J47" s="62">
        <f>'Glad-base'!J47/'Glad-base'!J$81*J$86</f>
        <v>0.558668502330248</v>
      </c>
      <c r="K47" s="136">
        <f>'Glad-base'!K47/'Glad-base'!K$81*K$86</f>
        <v>0.0537992998562727</v>
      </c>
      <c r="L47" s="62">
        <f>'Glad-base'!L47/'Glad-base'!L$81*L$86</f>
        <v>0.0105284784534273</v>
      </c>
      <c r="M47" s="62">
        <f>'Glad-base'!M47/'Glad-base'!M$81*M$86</f>
        <v>0.0381937551732566</v>
      </c>
      <c r="N47" s="62">
        <f>'Glad-base'!N47/'Glad-base'!N$81*N$86</f>
        <v>0.0134532094076741</v>
      </c>
      <c r="O47" s="62">
        <f>'Glad-base'!O47/'Glad-base'!O$81*O$86</f>
        <v>0.00445410757844234</v>
      </c>
      <c r="P47" s="62">
        <f>'Glad-base'!P47/'Glad-base'!P$81*P$86</f>
        <v>0.00321835952566469</v>
      </c>
      <c r="Q47" s="62">
        <f>'Glad-base'!Q47/'Glad-base'!Q$81*Q$86</f>
        <v>0.00485322401293442</v>
      </c>
      <c r="R47" s="62">
        <f>'Glad-base'!R47/'Glad-base'!R$81*R$86</f>
        <v>0.0173833505070746</v>
      </c>
      <c r="S47" s="62">
        <f>'Glad-base'!S47/'Glad-base'!S$81*S$86</f>
        <v>0.0050695465752989</v>
      </c>
      <c r="T47" s="62">
        <f>'Glad-base'!T47/'Glad-base'!T$81*T$86</f>
        <v>0.0320157205008605</v>
      </c>
      <c r="U47" s="62">
        <f>'Glad-base'!U47/'Glad-base'!U$81*U$86</f>
        <v>0.633797911632083</v>
      </c>
      <c r="V47" s="62">
        <f>'Glad-base'!V47/'Glad-base'!V$81*V$86</f>
        <v>0.0316098375584346</v>
      </c>
      <c r="W47" s="62">
        <f>'Glad-base'!W47/'Glad-base'!W$81*W$86</f>
        <v>0.19450991990723</v>
      </c>
      <c r="X47" s="64">
        <v>0.00476292610169564</v>
      </c>
      <c r="Y47" s="62">
        <f>'Glad-base'!Y47/'Glad-base'!Y$81*Y$86</f>
        <v>0.43185289091304</v>
      </c>
      <c r="Z47" s="62">
        <f>'Glad-base'!Z47/'Glad-base'!Z$81*Z$86</f>
        <v>0.05346638155331</v>
      </c>
      <c r="AA47" s="62">
        <f>'Glad-base'!AA47/'Glad-base'!AA$81*AA$86</f>
        <v>0.0673262979437448</v>
      </c>
      <c r="AB47" s="62">
        <f>'Glad-base'!AB47/'Glad-base'!AB$81*AB$86</f>
        <v>0.0017940870002845</v>
      </c>
      <c r="AC47" s="65">
        <f>'Glad-base'!AC47/'Glad-base'!AC$81*AC$86</f>
        <v>0.017414301509336</v>
      </c>
      <c r="AD47" s="62">
        <f>'Glad-base'!AD47/'Glad-base'!AD$81*AD$86</f>
        <v>0.00513367635106151</v>
      </c>
      <c r="AE47" s="62">
        <f>'Glad-base'!AE47/'Glad-base'!AE$81*AE$86</f>
        <v>0.0222263505191876</v>
      </c>
      <c r="AF47" s="62">
        <f>'Glad-base'!AF47/'Glad-base'!AF$81*AF$86</f>
        <v>0.32946435813589</v>
      </c>
      <c r="AG47" s="62">
        <f>'Glad-base'!AG47/'Glad-base'!AG$81*AG$86</f>
        <v>0.0681177665353703</v>
      </c>
      <c r="AH47" s="62">
        <f>'Glad-base'!AH47/'Glad-base'!AH$81*AH$86</f>
        <v>0.462580244301623</v>
      </c>
      <c r="AI47" s="62">
        <f>'Glad-base'!AI47/'Glad-base'!AI$81*AI$86</f>
        <v>0.479619242385045</v>
      </c>
      <c r="AJ47" s="62">
        <f>'Glad-base'!AJ47/'Glad-base'!AJ$81*AJ$86</f>
        <v>1.12927253661091</v>
      </c>
      <c r="AK47" s="62">
        <f>'Glad-base'!AK47/'Glad-base'!AK$81*AK$86</f>
        <v>3.33766501405202</v>
      </c>
      <c r="AL47" s="62">
        <f>'Glad-base'!AL47/'Glad-base'!AL$81*AL$86</f>
        <v>0.204745008492091</v>
      </c>
      <c r="AM47" s="62">
        <f>'Glad-base'!AM47/'Glad-base'!AM$81*AM$86</f>
        <v>0.21320728170731</v>
      </c>
      <c r="AN47" s="62">
        <f>'Glad-base'!AN47/'Glad-base'!AN$81*AN$86</f>
        <v>0.167365934550006</v>
      </c>
      <c r="AO47" s="62">
        <f>'Glad-base'!AO47/'Glad-base'!AO$81*AO$86</f>
        <v>0.642859298774262</v>
      </c>
      <c r="AP47" s="62">
        <f>'Glad-base'!AP47/'Glad-base'!AP$81*AP$86</f>
        <v>0.17447345984494</v>
      </c>
      <c r="AQ47" s="62">
        <f>'Glad-base'!AQ47/'Glad-base'!AQ$81*AQ$86</f>
        <v>0.00817797473627708</v>
      </c>
      <c r="AR47" s="62">
        <f>'Glad-base'!AR47/'Glad-base'!AR$81*AR$86</f>
        <v>0.27843379599355</v>
      </c>
      <c r="AS47" s="62">
        <f>'Glad-base'!AS47/'Glad-base'!AS$81*AS$86</f>
        <v>0.390153648053012</v>
      </c>
      <c r="AT47" s="62">
        <f>'Glad-base'!AT47/'Glad-base'!AT$81*AT$86</f>
        <v>0.0327932404536423</v>
      </c>
      <c r="AU47" s="62">
        <f>'Glad-base'!AU47/'Glad-base'!AU$81*AU$86</f>
        <v>0.0358525566777081</v>
      </c>
      <c r="AV47" s="62">
        <f>'Glad-base'!AV47/'Glad-base'!AV$81*AV$86</f>
        <v>0.00306257257571014</v>
      </c>
      <c r="AW47" s="62">
        <f>'Glad-base'!AW47/'Glad-base'!AW$81*AW$86</f>
        <v>0.00655487273911596</v>
      </c>
      <c r="AX47" s="62">
        <f>'Glad-base'!AX47/'Glad-base'!AX$81*AX$86</f>
        <v>0.0574328273279408</v>
      </c>
      <c r="AY47" s="62">
        <f>'Glad-base'!AY47/'Glad-base'!AY$81*AY$86</f>
        <v>0.0501314804794595</v>
      </c>
      <c r="AZ47" s="62">
        <f>'Glad-base'!AZ47/'Glad-base'!AZ$81*AZ$86</f>
        <v>0.0542203778678005</v>
      </c>
      <c r="BA47" s="62">
        <f>'Glad-base'!BA47/'Glad-base'!BA$81*BA$86</f>
        <v>0.0197524175908982</v>
      </c>
      <c r="BB47" s="62">
        <f>'Glad-base'!BB47/'Glad-base'!BB$81*BB$86</f>
        <v>0.022341211626822</v>
      </c>
      <c r="BC47" s="62">
        <f>'Glad-base'!BC47/'Glad-base'!BC$81*BC$86</f>
        <v>0.587941314366653</v>
      </c>
      <c r="BD47" s="62">
        <f>'Glad-base'!BD47/'Glad-base'!BD$81*BD$86</f>
        <v>0.183259196724016</v>
      </c>
      <c r="BE47" s="62">
        <f>'Glad-base'!BE47/'Glad-base'!BE$81*BE$86</f>
        <v>5.14210488842073</v>
      </c>
      <c r="BF47" s="62">
        <f>'Glad-base'!BF47/'Glad-base'!BF$81*BF$86</f>
        <v>0.0295778267286545</v>
      </c>
      <c r="BG47" s="62">
        <f>'Glad-base'!BG47/'Glad-base'!BG$81*BG$86</f>
        <v>1.82888611998145</v>
      </c>
      <c r="BH47" s="62">
        <f>'Glad-base'!BH47/'Glad-base'!BH$81*BH$86</f>
        <v>0.23782086605527</v>
      </c>
      <c r="BI47" s="62">
        <f>'Glad-base'!BI47/'Glad-base'!BI$81*BI$86</f>
        <v>0.628028638478038</v>
      </c>
      <c r="BJ47" s="62">
        <f>'Glad-base'!BJ47/'Glad-base'!BJ$81*BJ$86</f>
        <v>0.00129276191828256</v>
      </c>
      <c r="BK47" s="62">
        <f>'Glad-base'!BK47/'Glad-base'!BK$81*BK$86</f>
        <v>0.68565778584176</v>
      </c>
      <c r="BL47" s="62">
        <f>'Glad-base'!BL47/'Glad-base'!BL$81*BL$86</f>
        <v>5.52215152960212</v>
      </c>
      <c r="BM47" s="62">
        <f>'Glad-base'!BM47/'Glad-base'!BM$81*BM$86</f>
        <v>0.769584402493968</v>
      </c>
      <c r="BN47" s="62">
        <f>'Glad-base'!BN47/'Glad-base'!BN$81*BN$86</f>
        <v>0.199520078839278</v>
      </c>
      <c r="BO47" s="62">
        <f>'Glad-base'!BO47/'Glad-base'!BO$81*BO$86</f>
        <v>0.44147652782001</v>
      </c>
      <c r="BP47" s="62">
        <f>'Glad-base'!BP47/'Glad-base'!BP$81*BP$86</f>
        <v>0.594501533544352</v>
      </c>
      <c r="BQ47" s="62">
        <f>'Glad-base'!BQ47/'Glad-base'!BQ$81*BQ$86</f>
        <v>0.0530900856343784</v>
      </c>
      <c r="BR47" s="62">
        <f>'Glad-base'!BR47/'Glad-base'!BR$81*BR$86</f>
        <v>0.0369092243237584</v>
      </c>
      <c r="BS47" s="62">
        <f>'Glad-base'!BS47/'Glad-base'!BS$81*BS$86</f>
        <v>0.0125113848267795</v>
      </c>
      <c r="BT47" s="62">
        <f>'Glad-base'!BT47/'Glad-base'!BT$81*BT$86</f>
        <v>0.393683089095429</v>
      </c>
      <c r="BU47" s="62">
        <f>'Glad-base'!BU47/'Glad-base'!BU$81*BU$86</f>
        <v>0.869877877199259</v>
      </c>
      <c r="BV47" s="4">
        <f>SUM(D47:BU47)</f>
        <v>28.6611859225286</v>
      </c>
      <c r="BW47" s="66">
        <f>'Glad-base'!BW47*'Households'!$B$3/'Households'!$B$7</f>
        <v>5.78262152678682</v>
      </c>
      <c r="BX47" s="66">
        <f>'Glad-base'!BX47*'Households'!$B$3/'Households'!$B$7</f>
        <v>0.0500022931513903</v>
      </c>
      <c r="BY47" s="66">
        <f>'Glad-base'!BY47*'Businesses'!$B$4/'Businesses'!$C$4</f>
        <v>0.417797394015712</v>
      </c>
      <c r="BZ47" s="66">
        <f>'Glad-base'!BZ47*'Households'!$B$3/'Households'!$B$7</f>
        <v>0.26796792707518</v>
      </c>
      <c r="CA47" s="66">
        <f>'Glad-base'!CA47*'Households'!$B$3/'Households'!$B$7</f>
        <v>0.458313104521112</v>
      </c>
      <c r="CB47" s="66">
        <f>'Glad-base'!CB47*'Glad-id-output'!B45/'Glad-id-output'!E45</f>
        <v>0.06601937151589379</v>
      </c>
      <c r="CC47" s="62">
        <f>'Exports'!D48</f>
        <v>1</v>
      </c>
      <c r="CD47" s="4">
        <f>SUM(BW47:CC47)</f>
        <v>8.04272161706611</v>
      </c>
      <c r="CE47" s="4">
        <f>SUM(CD47,BV47)</f>
        <v>36.7039075395947</v>
      </c>
      <c r="CF47" s="67">
        <v>0.0008264425517550969</v>
      </c>
      <c r="CG47" s="67">
        <f>'Glad-id-output'!I45</f>
        <v>0.4</v>
      </c>
      <c r="CH47" s="67"/>
    </row>
    <row r="48" ht="19" customHeight="1">
      <c r="A48" t="s" s="58">
        <v>1</v>
      </c>
      <c r="B48" s="59">
        <v>44</v>
      </c>
      <c r="C48" t="s" s="135">
        <v>45</v>
      </c>
      <c r="D48" s="61">
        <f>'Glad-base'!D48/'Glad-base'!D$81*D$86</f>
        <v>0.00101344758618226</v>
      </c>
      <c r="E48" s="62">
        <f>'Glad-base'!E48/'Glad-base'!E$81*E$86</f>
        <v>0.000100084399530948</v>
      </c>
      <c r="F48" s="62">
        <f>'Glad-base'!F48/'Glad-base'!F$81*F$86</f>
        <v>3.0662515864825e-05</v>
      </c>
      <c r="G48" s="62">
        <f>'Glad-base'!G48/'Glad-base'!G$81*G$86</f>
        <v>5.43960086964576e-05</v>
      </c>
      <c r="H48" s="62">
        <f>'Glad-base'!H48/'Glad-base'!H$81*H$86</f>
        <v>4.16309816532842e-05</v>
      </c>
      <c r="I48" s="62">
        <f>'Glad-base'!I48/'Glad-base'!I$81*I$86</f>
        <v>0.000596048454527615</v>
      </c>
      <c r="J48" s="62">
        <f>'Glad-base'!J48/'Glad-base'!J$81*J$86</f>
        <v>0.15526818466049</v>
      </c>
      <c r="K48" s="136">
        <f>'Glad-base'!K48/'Glad-base'!K$81*K$86</f>
        <v>0.00251635665675789</v>
      </c>
      <c r="L48" s="62">
        <f>'Glad-base'!L48/'Glad-base'!L$81*L$86</f>
        <v>0.000237250989217156</v>
      </c>
      <c r="M48" s="62">
        <f>'Glad-base'!M48/'Glad-base'!M$81*M$86</f>
        <v>0.000402619207049069</v>
      </c>
      <c r="N48" s="62">
        <f>'Glad-base'!N48/'Glad-base'!N$81*N$86</f>
        <v>0.00225130315727473</v>
      </c>
      <c r="O48" s="62">
        <f>'Glad-base'!O48/'Glad-base'!O$81*O$86</f>
        <v>0.000558257584811747</v>
      </c>
      <c r="P48" s="62">
        <f>'Glad-base'!P48/'Glad-base'!P$81*P$86</f>
        <v>3.47034368860161e-05</v>
      </c>
      <c r="Q48" s="62">
        <f>'Glad-base'!Q48/'Glad-base'!Q$81*Q$86</f>
        <v>0.000264637948759202</v>
      </c>
      <c r="R48" s="62">
        <f>'Glad-base'!R48/'Glad-base'!R$81*R$86</f>
        <v>1.68955582379469e-05</v>
      </c>
      <c r="S48" s="62">
        <f>'Glad-base'!S48/'Glad-base'!S$81*S$86</f>
        <v>3.53677503752911e-05</v>
      </c>
      <c r="T48" s="62">
        <f>'Glad-base'!T48/'Glad-base'!T$81*T$86</f>
        <v>0.000961126928840934</v>
      </c>
      <c r="U48" s="62">
        <f>'Glad-base'!U48/'Glad-base'!U$81*U$86</f>
        <v>0.00606324556964773</v>
      </c>
      <c r="V48" s="62">
        <f>'Glad-base'!V48/'Glad-base'!V$81*V$86</f>
        <v>9.37604664512194e-05</v>
      </c>
      <c r="W48" s="62">
        <f>'Glad-base'!W48/'Glad-base'!W$81*W$86</f>
        <v>0.00398827245608489</v>
      </c>
      <c r="X48" s="64">
        <v>0.00216546039557667</v>
      </c>
      <c r="Y48" s="62">
        <f>'Glad-base'!Y48/'Glad-base'!Y$81*Y$86</f>
        <v>0.0025817476891704</v>
      </c>
      <c r="Z48" s="62">
        <f>'Glad-base'!Z48/'Glad-base'!Z$81*Z$86</f>
        <v>0.00424638400490868</v>
      </c>
      <c r="AA48" s="62">
        <f>'Glad-base'!AA48/'Glad-base'!AA$81*AA$86</f>
        <v>0.000567599751088496</v>
      </c>
      <c r="AB48" s="62">
        <f>'Glad-base'!AB48/'Glad-base'!AB$81*AB$86</f>
        <v>3.43598853847953e-05</v>
      </c>
      <c r="AC48" s="65">
        <f>'Glad-base'!AC48/'Glad-base'!AC$81*AC$86</f>
        <v>0.00179552339610425</v>
      </c>
      <c r="AD48" s="62">
        <f>'Glad-base'!AD48/'Glad-base'!AD$81*AD$86</f>
        <v>8.61659458217039e-06</v>
      </c>
      <c r="AE48" s="62">
        <f>'Glad-base'!AE48/'Glad-base'!AE$81*AE$86</f>
        <v>0.000175515257809164</v>
      </c>
      <c r="AF48" s="62">
        <f>'Glad-base'!AF48/'Glad-base'!AF$81*AF$86</f>
        <v>0.000149903972956181</v>
      </c>
      <c r="AG48" s="62">
        <f>'Glad-base'!AG48/'Glad-base'!AG$81*AG$86</f>
        <v>0.00082157366684072</v>
      </c>
      <c r="AH48" s="62">
        <f>'Glad-base'!AH48/'Glad-base'!AH$81*AH$86</f>
        <v>0.00252557407296596</v>
      </c>
      <c r="AI48" s="62">
        <f>'Glad-base'!AI48/'Glad-base'!AI$81*AI$86</f>
        <v>0.11909459474353</v>
      </c>
      <c r="AJ48" s="62">
        <f>'Glad-base'!AJ48/'Glad-base'!AJ$81*AJ$86</f>
        <v>0.015417721621001</v>
      </c>
      <c r="AK48" s="62">
        <f>'Glad-base'!AK48/'Glad-base'!AK$81*AK$86</f>
        <v>0.083021355652794</v>
      </c>
      <c r="AL48" s="62">
        <f>'Glad-base'!AL48/'Glad-base'!AL$81*AL$86</f>
        <v>0.0302423279985714</v>
      </c>
      <c r="AM48" s="62">
        <f>'Glad-base'!AM48/'Glad-base'!AM$81*AM$86</f>
        <v>0.0801183054906508</v>
      </c>
      <c r="AN48" s="62">
        <f>'Glad-base'!AN48/'Glad-base'!AN$81*AN$86</f>
        <v>0.00910962609293775</v>
      </c>
      <c r="AO48" s="62">
        <f>'Glad-base'!AO48/'Glad-base'!AO$81*AO$86</f>
        <v>0.000801339840195811</v>
      </c>
      <c r="AP48" s="62">
        <f>'Glad-base'!AP48/'Glad-base'!AP$81*AP$86</f>
        <v>0.293597308731861</v>
      </c>
      <c r="AQ48" s="62">
        <f>'Glad-base'!AQ48/'Glad-base'!AQ$81*AQ$86</f>
        <v>0.00362992626556956</v>
      </c>
      <c r="AR48" s="62">
        <f>'Glad-base'!AR48/'Glad-base'!AR$81*AR$86</f>
        <v>0.00030290937409726</v>
      </c>
      <c r="AS48" s="62">
        <f>'Glad-base'!AS48/'Glad-base'!AS$81*AS$86</f>
        <v>0.0119346945878303</v>
      </c>
      <c r="AT48" s="62">
        <f>'Glad-base'!AT48/'Glad-base'!AT$81*AT$86</f>
        <v>0.000226693191946423</v>
      </c>
      <c r="AU48" s="62">
        <f>'Glad-base'!AU48/'Glad-base'!AU$81*AU$86</f>
        <v>1.91867441886894</v>
      </c>
      <c r="AV48" s="62">
        <f>'Glad-base'!AV48/'Glad-base'!AV$81*AV$86</f>
        <v>0.804148140490044</v>
      </c>
      <c r="AW48" s="62">
        <f>'Glad-base'!AW48/'Glad-base'!AW$81*AW$86</f>
        <v>7.2262310068952e-06</v>
      </c>
      <c r="AX48" s="62">
        <f>'Glad-base'!AX48/'Glad-base'!AX$81*AX$86</f>
        <v>0.0855758239157107</v>
      </c>
      <c r="AY48" s="62">
        <f>'Glad-base'!AY48/'Glad-base'!AY$81*AY$86</f>
        <v>0.020145861087996</v>
      </c>
      <c r="AZ48" s="62">
        <f>'Glad-base'!AZ48/'Glad-base'!AZ$81*AZ$86</f>
        <v>0.00602274396202756</v>
      </c>
      <c r="BA48" s="62">
        <f>'Glad-base'!BA48/'Glad-base'!BA$81*BA$86</f>
        <v>0.00312023527624133</v>
      </c>
      <c r="BB48" s="62">
        <f>'Glad-base'!BB48/'Glad-base'!BB$81*BB$86</f>
        <v>0.000857703233206545</v>
      </c>
      <c r="BC48" s="62">
        <f>'Glad-base'!BC48/'Glad-base'!BC$81*BC$86</f>
        <v>0.473220327557572</v>
      </c>
      <c r="BD48" s="62">
        <f>'Glad-base'!BD48/'Glad-base'!BD$81*BD$86</f>
        <v>0.0949201802145007</v>
      </c>
      <c r="BE48" s="62">
        <f>'Glad-base'!BE48/'Glad-base'!BE$81*BE$86</f>
        <v>2.16125436222164</v>
      </c>
      <c r="BF48" s="62">
        <f>'Glad-base'!BF48/'Glad-base'!BF$81*BF$86</f>
        <v>0.000395442242528487</v>
      </c>
      <c r="BG48" s="62">
        <f>'Glad-base'!BG48/'Glad-base'!BG$81*BG$86</f>
        <v>1.56454502522445</v>
      </c>
      <c r="BH48" s="62">
        <f>'Glad-base'!BH48/'Glad-base'!BH$81*BH$86</f>
        <v>0.00486342529738846</v>
      </c>
      <c r="BI48" s="62">
        <f>'Glad-base'!BI48/'Glad-base'!BI$81*BI$86</f>
        <v>0.0428437219929986</v>
      </c>
      <c r="BJ48" s="62">
        <f>'Glad-base'!BJ48/'Glad-base'!BJ$81*BJ$86</f>
        <v>0.000506534253188894</v>
      </c>
      <c r="BK48" s="62">
        <f>'Glad-base'!BK48/'Glad-base'!BK$81*BK$86</f>
        <v>0.338544401474513</v>
      </c>
      <c r="BL48" s="62">
        <f>'Glad-base'!BL48/'Glad-base'!BL$81*BL$86</f>
        <v>0.511333056921738</v>
      </c>
      <c r="BM48" s="62">
        <f>'Glad-base'!BM48/'Glad-base'!BM$81*BM$86</f>
        <v>0.07214991544536289</v>
      </c>
      <c r="BN48" s="62">
        <f>'Glad-base'!BN48/'Glad-base'!BN$81*BN$86</f>
        <v>0.0050042169274695</v>
      </c>
      <c r="BO48" s="62">
        <f>'Glad-base'!BO48/'Glad-base'!BO$81*BO$86</f>
        <v>0.0426955826963806</v>
      </c>
      <c r="BP48" s="62">
        <f>'Glad-base'!BP48/'Glad-base'!BP$81*BP$86</f>
        <v>0.0619987842370758</v>
      </c>
      <c r="BQ48" s="62">
        <f>'Glad-base'!BQ48/'Glad-base'!BQ$81*BQ$86</f>
        <v>0.10578614669366</v>
      </c>
      <c r="BR48" s="62">
        <f>'Glad-base'!BR48/'Glad-base'!BR$81*BR$86</f>
        <v>0.00124481053644063</v>
      </c>
      <c r="BS48" s="62">
        <f>'Glad-base'!BS48/'Glad-base'!BS$81*BS$86</f>
        <v>0.0130799013352631</v>
      </c>
      <c r="BT48" s="62">
        <f>'Glad-base'!BT48/'Glad-base'!BT$81*BT$86</f>
        <v>0.0206523968913248</v>
      </c>
      <c r="BU48" s="62">
        <f>'Glad-base'!BU48/'Glad-base'!BU$81*BU$86</f>
        <v>0.0674995423406706</v>
      </c>
      <c r="BV48" s="4">
        <f>SUM(D48:BU48)</f>
        <v>9.25818724216505</v>
      </c>
      <c r="BW48" s="66">
        <f>'Glad-base'!BW48*'Households'!$B$3/'Households'!$B$7</f>
        <v>3.5070519015139</v>
      </c>
      <c r="BX48" s="66">
        <f>'Glad-base'!BX48*'Households'!$B$3/'Households'!$B$7</f>
        <v>1.1006379915757</v>
      </c>
      <c r="BY48" s="66">
        <f>'Glad-base'!BY48*'Businesses'!$B$4/'Businesses'!$C$4</f>
        <v>1.61938809008465</v>
      </c>
      <c r="BZ48" s="66">
        <f>'Glad-base'!BZ48*'Households'!$B$3/'Households'!$B$7</f>
        <v>0.00481975711637487</v>
      </c>
      <c r="CA48" s="66">
        <f>'Glad-base'!CA48*'Households'!$B$3/'Households'!$B$7</f>
        <v>1.30627747881565</v>
      </c>
      <c r="CB48" s="66">
        <f>'Glad-base'!CB48*'Glad-id-output'!B46/'Glad-id-output'!E46</f>
        <v>0.00187487690348079</v>
      </c>
      <c r="CC48" s="62">
        <f>'Exports'!D49</f>
        <v>0.5</v>
      </c>
      <c r="CD48" s="4">
        <f>SUM(BW48:CC48)</f>
        <v>8.040050096009759</v>
      </c>
      <c r="CE48" s="4">
        <f>SUM(CD48,BV48)</f>
        <v>17.2982373381748</v>
      </c>
      <c r="CF48" s="67">
        <v>0.000913371122658347</v>
      </c>
      <c r="CG48" s="67">
        <f>'Glad-id-output'!I46</f>
        <v>0.2</v>
      </c>
      <c r="CH48" s="67"/>
    </row>
    <row r="49" ht="19" customHeight="1">
      <c r="A49" t="s" s="58">
        <v>1</v>
      </c>
      <c r="B49" s="59">
        <v>45</v>
      </c>
      <c r="C49" t="s" s="135">
        <v>46</v>
      </c>
      <c r="D49" s="61">
        <f>'Glad-base'!D49/'Glad-base'!D$81*D$86</f>
        <v>0.0031160166162169</v>
      </c>
      <c r="E49" s="62">
        <f>'Glad-base'!E49/'Glad-base'!E$81*E$86</f>
        <v>0.0355369569796902</v>
      </c>
      <c r="F49" s="62">
        <f>'Glad-base'!F49/'Glad-base'!F$81*F$86</f>
        <v>0</v>
      </c>
      <c r="G49" s="62">
        <f>'Glad-base'!G49/'Glad-base'!G$81*G$86</f>
        <v>0.01887571226362</v>
      </c>
      <c r="H49" s="62">
        <f>'Glad-base'!H49/'Glad-base'!H$81*H$86</f>
        <v>0.00677861790131393</v>
      </c>
      <c r="I49" s="62">
        <f>'Glad-base'!I49/'Glad-base'!I$81*I$86</f>
        <v>0.00755436384748732</v>
      </c>
      <c r="J49" s="62">
        <f>'Glad-base'!J49/'Glad-base'!J$81*J$86</f>
        <v>0.358803297625865</v>
      </c>
      <c r="K49" s="136">
        <f>'Glad-base'!K49/'Glad-base'!K$81*K$86</f>
        <v>0.126967475051878</v>
      </c>
      <c r="L49" s="62">
        <f>'Glad-base'!L49/'Glad-base'!L$81*L$86</f>
        <v>0.0183826041331136</v>
      </c>
      <c r="M49" s="62">
        <f>'Glad-base'!M49/'Glad-base'!M$81*M$86</f>
        <v>0.0170939796062728</v>
      </c>
      <c r="N49" s="62">
        <f>'Glad-base'!N49/'Glad-base'!N$81*N$86</f>
        <v>0.0360150184300295</v>
      </c>
      <c r="O49" s="62">
        <f>'Glad-base'!O49/'Glad-base'!O$81*O$86</f>
        <v>0.0240757428744104</v>
      </c>
      <c r="P49" s="62">
        <f>'Glad-base'!P49/'Glad-base'!P$81*P$86</f>
        <v>0.000414823366786691</v>
      </c>
      <c r="Q49" s="62">
        <f>'Glad-base'!Q49/'Glad-base'!Q$81*Q$86</f>
        <v>0.00750669474609264</v>
      </c>
      <c r="R49" s="62">
        <f>'Glad-base'!R49/'Glad-base'!R$81*R$86</f>
        <v>0.000396134758686746</v>
      </c>
      <c r="S49" s="62">
        <f>'Glad-base'!S49/'Glad-base'!S$81*S$86</f>
        <v>0.000936125617460215</v>
      </c>
      <c r="T49" s="62">
        <f>'Glad-base'!T49/'Glad-base'!T$81*T$86</f>
        <v>0.000674123748700933</v>
      </c>
      <c r="U49" s="62">
        <f>'Glad-base'!U49/'Glad-base'!U$81*U$86</f>
        <v>0.783300121586781</v>
      </c>
      <c r="V49" s="62">
        <f>'Glad-base'!V49/'Glad-base'!V$81*V$86</f>
        <v>0.0133357457405515</v>
      </c>
      <c r="W49" s="62">
        <f>'Glad-base'!W49/'Glad-base'!W$81*W$86</f>
        <v>0.102338809982584</v>
      </c>
      <c r="X49" s="64">
        <v>0.00162457472701553</v>
      </c>
      <c r="Y49" s="62">
        <f>'Glad-base'!Y49/'Glad-base'!Y$81*Y$86</f>
        <v>0.0735942370541493</v>
      </c>
      <c r="Z49" s="62">
        <f>'Glad-base'!Z49/'Glad-base'!Z$81*Z$86</f>
        <v>0.212433760964991</v>
      </c>
      <c r="AA49" s="62">
        <f>'Glad-base'!AA49/'Glad-base'!AA$81*AA$86</f>
        <v>0.0352161508042941</v>
      </c>
      <c r="AB49" s="62">
        <f>'Glad-base'!AB49/'Glad-base'!AB$81*AB$86</f>
        <v>0.000455563872385202</v>
      </c>
      <c r="AC49" s="65">
        <f>'Glad-base'!AC49/'Glad-base'!AC$81*AC$86</f>
        <v>0.0568641018401012</v>
      </c>
      <c r="AD49" s="62">
        <f>'Glad-base'!AD49/'Glad-base'!AD$81*AD$86</f>
        <v>0.00251112184966108</v>
      </c>
      <c r="AE49" s="62">
        <f>'Glad-base'!AE49/'Glad-base'!AE$81*AE$86</f>
        <v>0.0430991402520047</v>
      </c>
      <c r="AF49" s="62">
        <f>'Glad-base'!AF49/'Glad-base'!AF$81*AF$86</f>
        <v>0.146678170521747</v>
      </c>
      <c r="AG49" s="62">
        <f>'Glad-base'!AG49/'Glad-base'!AG$81*AG$86</f>
        <v>0.0416323047079449</v>
      </c>
      <c r="AH49" s="62">
        <f>'Glad-base'!AH49/'Glad-base'!AH$81*AH$86</f>
        <v>0.250953823310738</v>
      </c>
      <c r="AI49" s="62">
        <f>'Glad-base'!AI49/'Glad-base'!AI$81*AI$86</f>
        <v>1.12422078444656</v>
      </c>
      <c r="AJ49" s="62">
        <f>'Glad-base'!AJ49/'Glad-base'!AJ$81*AJ$86</f>
        <v>0.604158097826068</v>
      </c>
      <c r="AK49" s="62">
        <f>'Glad-base'!AK49/'Glad-base'!AK$81*AK$86</f>
        <v>3.05542862962115</v>
      </c>
      <c r="AL49" s="62">
        <f>'Glad-base'!AL49/'Glad-base'!AL$81*AL$86</f>
        <v>1.59891270575537</v>
      </c>
      <c r="AM49" s="62">
        <f>'Glad-base'!AM49/'Glad-base'!AM$81*AM$86</f>
        <v>3.4882862343688</v>
      </c>
      <c r="AN49" s="62">
        <f>'Glad-base'!AN49/'Glad-base'!AN$81*AN$86</f>
        <v>0.211372095508408</v>
      </c>
      <c r="AO49" s="62">
        <f>'Glad-base'!AO49/'Glad-base'!AO$81*AO$86</f>
        <v>0.0027919880887514</v>
      </c>
      <c r="AP49" s="62">
        <f>'Glad-base'!AP49/'Glad-base'!AP$81*AP$86</f>
        <v>0.0470019915462813</v>
      </c>
      <c r="AQ49" s="62">
        <f>'Glad-base'!AQ49/'Glad-base'!AQ$81*AQ$86</f>
        <v>0.200103650213513</v>
      </c>
      <c r="AR49" s="62">
        <f>'Glad-base'!AR49/'Glad-base'!AR$81*AR$86</f>
        <v>0.0370310882139329</v>
      </c>
      <c r="AS49" s="62">
        <f>'Glad-base'!AS49/'Glad-base'!AS$81*AS$86</f>
        <v>0.655160107097117</v>
      </c>
      <c r="AT49" s="62">
        <f>'Glad-base'!AT49/'Glad-base'!AT$81*AT$86</f>
        <v>0.000292891240342006</v>
      </c>
      <c r="AU49" s="62">
        <f>'Glad-base'!AU49/'Glad-base'!AU$81*AU$86</f>
        <v>0.122163296318442</v>
      </c>
      <c r="AV49" s="62">
        <f>'Glad-base'!AV49/'Glad-base'!AV$81*AV$86</f>
        <v>0.0192578022815367</v>
      </c>
      <c r="AW49" s="62">
        <f>'Glad-base'!AW49/'Glad-base'!AW$81*AW$86</f>
        <v>0.0168862459311737</v>
      </c>
      <c r="AX49" s="62">
        <f>'Glad-base'!AX49/'Glad-base'!AX$81*AX$86</f>
        <v>0.429588012278711</v>
      </c>
      <c r="AY49" s="62">
        <f>'Glad-base'!AY49/'Glad-base'!AY$81*AY$86</f>
        <v>0.0153397567600105</v>
      </c>
      <c r="AZ49" s="62">
        <f>'Glad-base'!AZ49/'Glad-base'!AZ$81*AZ$86</f>
        <v>0.305585000161207</v>
      </c>
      <c r="BA49" s="62">
        <f>'Glad-base'!BA49/'Glad-base'!BA$81*BA$86</f>
        <v>0.0313885838711724</v>
      </c>
      <c r="BB49" s="62">
        <f>'Glad-base'!BB49/'Glad-base'!BB$81*BB$86</f>
        <v>0.0297890515954516</v>
      </c>
      <c r="BC49" s="62">
        <f>'Glad-base'!BC49/'Glad-base'!BC$81*BC$86</f>
        <v>1.06829912004474</v>
      </c>
      <c r="BD49" s="62">
        <f>'Glad-base'!BD49/'Glad-base'!BD$81*BD$86</f>
        <v>0.631898058760529</v>
      </c>
      <c r="BE49" s="62">
        <f>'Glad-base'!BE49/'Glad-base'!BE$81*BE$86</f>
        <v>3.38824085337038</v>
      </c>
      <c r="BF49" s="62">
        <f>'Glad-base'!BF49/'Glad-base'!BF$81*BF$86</f>
        <v>0.00124649256394868</v>
      </c>
      <c r="BG49" s="62">
        <f>'Glad-base'!BG49/'Glad-base'!BG$81*BG$86</f>
        <v>1.52258548171547</v>
      </c>
      <c r="BH49" s="62">
        <f>'Glad-base'!BH49/'Glad-base'!BH$81*BH$86</f>
        <v>0.838406195086934</v>
      </c>
      <c r="BI49" s="62">
        <f>'Glad-base'!BI49/'Glad-base'!BI$81*BI$86</f>
        <v>0.144541746094091</v>
      </c>
      <c r="BJ49" s="62">
        <f>'Glad-base'!BJ49/'Glad-base'!BJ$81*BJ$86</f>
        <v>0.00311179890690757</v>
      </c>
      <c r="BK49" s="62">
        <f>'Glad-base'!BK49/'Glad-base'!BK$81*BK$86</f>
        <v>0.647864176934602</v>
      </c>
      <c r="BL49" s="62">
        <f>'Glad-base'!BL49/'Glad-base'!BL$81*BL$86</f>
        <v>0.581141297143571</v>
      </c>
      <c r="BM49" s="62">
        <f>'Glad-base'!BM49/'Glad-base'!BM$81*BM$86</f>
        <v>0.0921752124431077</v>
      </c>
      <c r="BN49" s="62">
        <f>'Glad-base'!BN49/'Glad-base'!BN$81*BN$86</f>
        <v>0.00650043537815696</v>
      </c>
      <c r="BO49" s="62">
        <f>'Glad-base'!BO49/'Glad-base'!BO$81*BO$86</f>
        <v>1.79745892526519</v>
      </c>
      <c r="BP49" s="62">
        <f>'Glad-base'!BP49/'Glad-base'!BP$81*BP$86</f>
        <v>1.35316717565408</v>
      </c>
      <c r="BQ49" s="62">
        <f>'Glad-base'!BQ49/'Glad-base'!BQ$81*BQ$86</f>
        <v>0.0680087441887943</v>
      </c>
      <c r="BR49" s="62">
        <f>'Glad-base'!BR49/'Glad-base'!BR$81*BR$86</f>
        <v>0.112211542121831</v>
      </c>
      <c r="BS49" s="62">
        <f>'Glad-base'!BS49/'Glad-base'!BS$81*BS$86</f>
        <v>0.0638844394861813</v>
      </c>
      <c r="BT49" s="62">
        <f>'Glad-base'!BT49/'Glad-base'!BT$81*BT$86</f>
        <v>0.252904936867813</v>
      </c>
      <c r="BU49" s="62">
        <f>'Glad-base'!BU49/'Glad-base'!BU$81*BU$86</f>
        <v>0.287399328402011</v>
      </c>
      <c r="BV49" s="4">
        <f>SUM(D49:BU49)</f>
        <v>27.2829692883349</v>
      </c>
      <c r="BW49" s="66">
        <f>'Glad-base'!BW49*'Households'!$B$3/'Households'!$B$7</f>
        <v>6.28630644670443</v>
      </c>
      <c r="BX49" s="66">
        <f>'Glad-base'!BX49*'Households'!$B$3/'Households'!$B$7</f>
        <v>2.07832112499485</v>
      </c>
      <c r="BY49" s="66">
        <f>'Glad-base'!BY49*'Businesses'!$B$4/'Businesses'!$C$4</f>
        <v>0.521953974834986</v>
      </c>
      <c r="BZ49" s="66">
        <f>'Glad-base'!BZ49*'Households'!$B$3/'Households'!$B$7</f>
        <v>0.0024454057569516</v>
      </c>
      <c r="CA49" s="66">
        <f>'Glad-base'!CA49*'Households'!$B$3/'Households'!$B$7</f>
        <v>0.0420543512564367</v>
      </c>
      <c r="CB49" s="66">
        <f>'Glad-base'!CB49*'Glad-id-output'!B47/'Glad-id-output'!E47</f>
        <v>0</v>
      </c>
      <c r="CC49" s="62">
        <f>'Exports'!D50</f>
        <v>0.3</v>
      </c>
      <c r="CD49" s="4">
        <f>SUM(BW49:CC49)</f>
        <v>9.231081303547651</v>
      </c>
      <c r="CE49" s="4">
        <f>SUM(CD49,BV49)</f>
        <v>36.5140505918826</v>
      </c>
      <c r="CF49" s="67">
        <v>0.000475695092606537</v>
      </c>
      <c r="CG49" s="67">
        <f>'Glad-id-output'!I47</f>
        <v>0.4</v>
      </c>
      <c r="CH49" s="67"/>
    </row>
    <row r="50" ht="22" customHeight="1">
      <c r="A50" t="s" s="58">
        <v>1</v>
      </c>
      <c r="B50" s="59">
        <v>46</v>
      </c>
      <c r="C50" t="s" s="135">
        <v>47</v>
      </c>
      <c r="D50" s="61">
        <f>'Glad-base'!D50/'Glad-base'!D$81*D$86</f>
        <v>0.0467024123144184</v>
      </c>
      <c r="E50" s="62">
        <f>'Glad-base'!E50/'Glad-base'!E$81*E$86</f>
        <v>0.000894302537744275</v>
      </c>
      <c r="F50" s="62">
        <f>'Glad-base'!F50/'Glad-base'!F$81*F$86</f>
        <v>1.80689825632005e-05</v>
      </c>
      <c r="G50" s="62">
        <f>'Glad-base'!G50/'Glad-base'!G$81*G$86</f>
        <v>0.00109921551999727</v>
      </c>
      <c r="H50" s="62">
        <f>'Glad-base'!H50/'Glad-base'!H$81*H$86</f>
        <v>0.00162119758175429</v>
      </c>
      <c r="I50" s="62">
        <f>'Glad-base'!I50/'Glad-base'!I$81*I$86</f>
        <v>0.082107437752</v>
      </c>
      <c r="J50" s="62">
        <f>'Glad-base'!J50/'Glad-base'!J$81*J$86</f>
        <v>2.2316306707631</v>
      </c>
      <c r="K50" s="136">
        <f>'Glad-base'!K50/'Glad-base'!K$81*K$86</f>
        <v>0.124699836689156</v>
      </c>
      <c r="L50" s="62">
        <f>'Glad-base'!L50/'Glad-base'!L$81*L$86</f>
        <v>0.0176062592731098</v>
      </c>
      <c r="M50" s="62">
        <f>'Glad-base'!M50/'Glad-base'!M$81*M$86</f>
        <v>0.0194570728853359</v>
      </c>
      <c r="N50" s="62">
        <f>'Glad-base'!N50/'Glad-base'!N$81*N$86</f>
        <v>0.0246549978381469</v>
      </c>
      <c r="O50" s="62">
        <f>'Glad-base'!O50/'Glad-base'!O$81*O$86</f>
        <v>0.0353057281853255</v>
      </c>
      <c r="P50" s="62">
        <f>'Glad-base'!P50/'Glad-base'!P$81*P$86</f>
        <v>0.0046647405315434</v>
      </c>
      <c r="Q50" s="62">
        <f>'Glad-base'!Q50/'Glad-base'!Q$81*Q$86</f>
        <v>0.0166512838236949</v>
      </c>
      <c r="R50" s="62">
        <f>'Glad-base'!R50/'Glad-base'!R$81*R$86</f>
        <v>0.0346214099293017</v>
      </c>
      <c r="S50" s="62">
        <f>'Glad-base'!S50/'Glad-base'!S$81*S$86</f>
        <v>0.0113317934159418</v>
      </c>
      <c r="T50" s="62">
        <f>'Glad-base'!T50/'Glad-base'!T$81*T$86</f>
        <v>0.161192029217953</v>
      </c>
      <c r="U50" s="62">
        <f>'Glad-base'!U50/'Glad-base'!U$81*U$86</f>
        <v>1.08148871382437</v>
      </c>
      <c r="V50" s="62">
        <f>'Glad-base'!V50/'Glad-base'!V$81*V$86</f>
        <v>0.0489062553803882</v>
      </c>
      <c r="W50" s="62">
        <f>'Glad-base'!W50/'Glad-base'!W$81*W$86</f>
        <v>1.10925678138785</v>
      </c>
      <c r="X50" s="64">
        <v>0.00121737665379514</v>
      </c>
      <c r="Y50" s="62">
        <f>'Glad-base'!Y50/'Glad-base'!Y$81*Y$86</f>
        <v>0.364404096007899</v>
      </c>
      <c r="Z50" s="62">
        <f>'Glad-base'!Z50/'Glad-base'!Z$81*Z$86</f>
        <v>0.254215111620973</v>
      </c>
      <c r="AA50" s="62">
        <f>'Glad-base'!AA50/'Glad-base'!AA$81*AA$86</f>
        <v>0.129570438152093</v>
      </c>
      <c r="AB50" s="62">
        <f>'Glad-base'!AB50/'Glad-base'!AB$81*AB$86</f>
        <v>0.00174729706007687</v>
      </c>
      <c r="AC50" s="65">
        <f>'Glad-base'!AC50/'Glad-base'!AC$81*AC$86</f>
        <v>0.827137433042802</v>
      </c>
      <c r="AD50" s="62">
        <f>'Glad-base'!AD50/'Glad-base'!AD$81*AD$86</f>
        <v>0.00528560051869452</v>
      </c>
      <c r="AE50" s="62">
        <f>'Glad-base'!AE50/'Glad-base'!AE$81*AE$86</f>
        <v>0.0596001508568229</v>
      </c>
      <c r="AF50" s="62">
        <f>'Glad-base'!AF50/'Glad-base'!AF$81*AF$86</f>
        <v>0.361242362107813</v>
      </c>
      <c r="AG50" s="62">
        <f>'Glad-base'!AG50/'Glad-base'!AG$81*AG$86</f>
        <v>0.279118924212896</v>
      </c>
      <c r="AH50" s="62">
        <f>'Glad-base'!AH50/'Glad-base'!AH$81*AH$86</f>
        <v>1.01052093280286</v>
      </c>
      <c r="AI50" s="62">
        <f>'Glad-base'!AI50/'Glad-base'!AI$81*AI$86</f>
        <v>0.592051588691589</v>
      </c>
      <c r="AJ50" s="62">
        <f>'Glad-base'!AJ50/'Glad-base'!AJ$81*AJ$86</f>
        <v>1.39377145586371</v>
      </c>
      <c r="AK50" s="62">
        <f>'Glad-base'!AK50/'Glad-base'!AK$81*AK$86</f>
        <v>4.11007206504386</v>
      </c>
      <c r="AL50" s="62">
        <f>'Glad-base'!AL50/'Glad-base'!AL$81*AL$86</f>
        <v>0.357525243767584</v>
      </c>
      <c r="AM50" s="62">
        <f>'Glad-base'!AM50/'Glad-base'!AM$81*AM$86</f>
        <v>0.19306824442084</v>
      </c>
      <c r="AN50" s="62">
        <f>'Glad-base'!AN50/'Glad-base'!AN$81*AN$86</f>
        <v>0.814792289396992</v>
      </c>
      <c r="AO50" s="62">
        <f>'Glad-base'!AO50/'Glad-base'!AO$81*AO$86</f>
        <v>0.224968654790649</v>
      </c>
      <c r="AP50" s="62">
        <f>'Glad-base'!AP50/'Glad-base'!AP$81*AP$86</f>
        <v>0.211019536137897</v>
      </c>
      <c r="AQ50" s="62">
        <f>'Glad-base'!AQ50/'Glad-base'!AQ$81*AQ$86</f>
        <v>0.009403975125756079</v>
      </c>
      <c r="AR50" s="62">
        <f>'Glad-base'!AR50/'Glad-base'!AR$81*AR$86</f>
        <v>0.189873484048028</v>
      </c>
      <c r="AS50" s="62">
        <f>'Glad-base'!AS50/'Glad-base'!AS$81*AS$86</f>
        <v>1.87454338806071</v>
      </c>
      <c r="AT50" s="62">
        <f>'Glad-base'!AT50/'Glad-base'!AT$81*AT$86</f>
        <v>0.0545653736140992</v>
      </c>
      <c r="AU50" s="62">
        <f>'Glad-base'!AU50/'Glad-base'!AU$81*AU$86</f>
        <v>0.0738045882179587</v>
      </c>
      <c r="AV50" s="62">
        <f>'Glad-base'!AV50/'Glad-base'!AV$81*AV$86</f>
        <v>0.00451134954975261</v>
      </c>
      <c r="AW50" s="62">
        <f>'Glad-base'!AW50/'Glad-base'!AW$81*AW$86</f>
        <v>0.0782426907644329</v>
      </c>
      <c r="AX50" s="62">
        <f>'Glad-base'!AX50/'Glad-base'!AX$81*AX$86</f>
        <v>0.247294402484157</v>
      </c>
      <c r="AY50" s="62">
        <f>'Glad-base'!AY50/'Glad-base'!AY$81*AY$86</f>
        <v>0.100182921693375</v>
      </c>
      <c r="AZ50" s="62">
        <f>'Glad-base'!AZ50/'Glad-base'!AZ$81*AZ$86</f>
        <v>0.469978070094305</v>
      </c>
      <c r="BA50" s="62">
        <f>'Glad-base'!BA50/'Glad-base'!BA$81*BA$86</f>
        <v>0.082315143410057</v>
      </c>
      <c r="BB50" s="62">
        <f>'Glad-base'!BB50/'Glad-base'!BB$81*BB$86</f>
        <v>0.492090384054067</v>
      </c>
      <c r="BC50" s="62">
        <f>'Glad-base'!BC50/'Glad-base'!BC$81*BC$86</f>
        <v>0.497935841832473</v>
      </c>
      <c r="BD50" s="62">
        <f>'Glad-base'!BD50/'Glad-base'!BD$81*BD$86</f>
        <v>0.215397811458967</v>
      </c>
      <c r="BE50" s="62">
        <f>'Glad-base'!BE50/'Glad-base'!BE$81*BE$86</f>
        <v>4.59829915941168</v>
      </c>
      <c r="BF50" s="62">
        <f>'Glad-base'!BF50/'Glad-base'!BF$81*BF$86</f>
        <v>0.0556557559984364</v>
      </c>
      <c r="BG50" s="62">
        <f>'Glad-base'!BG50/'Glad-base'!BG$81*BG$86</f>
        <v>1.11955184103181</v>
      </c>
      <c r="BH50" s="62">
        <f>'Glad-base'!BH50/'Glad-base'!BH$81*BH$86</f>
        <v>0.229231647952021</v>
      </c>
      <c r="BI50" s="62">
        <f>'Glad-base'!BI50/'Glad-base'!BI$81*BI$86</f>
        <v>0.973467819000312</v>
      </c>
      <c r="BJ50" s="62">
        <f>'Glad-base'!BJ50/'Glad-base'!BJ$81*BJ$86</f>
        <v>0.000913741550905937</v>
      </c>
      <c r="BK50" s="62">
        <f>'Glad-base'!BK50/'Glad-base'!BK$81*BK$86</f>
        <v>0.658970164676946</v>
      </c>
      <c r="BL50" s="62">
        <f>'Glad-base'!BL50/'Glad-base'!BL$81*BL$86</f>
        <v>2.60031641334526</v>
      </c>
      <c r="BM50" s="62">
        <f>'Glad-base'!BM50/'Glad-base'!BM$81*BM$86</f>
        <v>0.492742650247055</v>
      </c>
      <c r="BN50" s="62">
        <f>'Glad-base'!BN50/'Glad-base'!BN$81*BN$86</f>
        <v>0.25218554671825</v>
      </c>
      <c r="BO50" s="62">
        <f>'Glad-base'!BO50/'Glad-base'!BO$81*BO$86</f>
        <v>0.9748073102160419</v>
      </c>
      <c r="BP50" s="62">
        <f>'Glad-base'!BP50/'Glad-base'!BP$81*BP$86</f>
        <v>0.654461999979376</v>
      </c>
      <c r="BQ50" s="62">
        <f>'Glad-base'!BQ50/'Glad-base'!BQ$81*BQ$86</f>
        <v>0.107822719965041</v>
      </c>
      <c r="BR50" s="62">
        <f>'Glad-base'!BR50/'Glad-base'!BR$81*BR$86</f>
        <v>0.0718969418423657</v>
      </c>
      <c r="BS50" s="62">
        <f>'Glad-base'!BS50/'Glad-base'!BS$81*BS$86</f>
        <v>0.0246542128339004</v>
      </c>
      <c r="BT50" s="62">
        <f>'Glad-base'!BT50/'Glad-base'!BT$81*BT$86</f>
        <v>0.395202022722168</v>
      </c>
      <c r="BU50" s="62">
        <f>'Glad-base'!BU50/'Glad-base'!BU$81*BU$86</f>
        <v>0.6360090384302191</v>
      </c>
      <c r="BV50" s="4">
        <f>SUM(D50:BU50)</f>
        <v>34.4815674193135</v>
      </c>
      <c r="BW50" s="66">
        <f>'Glad-base'!BW50*'Households'!$B$3/'Households'!$B$7</f>
        <v>7.0962997092173</v>
      </c>
      <c r="BX50" s="66">
        <f>'Glad-base'!BX50*'Households'!$B$3/'Households'!$B$7</f>
        <v>0.115926443759011</v>
      </c>
      <c r="BY50" s="66">
        <f>'Glad-base'!BY50*'Businesses'!$B$4/'Businesses'!$C$4</f>
        <v>0.149318974093618</v>
      </c>
      <c r="BZ50" s="66">
        <f>'Glad-base'!BZ50*'Households'!$B$3/'Households'!$B$7</f>
        <v>0.00679196446961895</v>
      </c>
      <c r="CA50" s="66">
        <f>'Glad-base'!CA50*'Households'!$B$3/'Households'!$B$7</f>
        <v>0.06332051446961889</v>
      </c>
      <c r="CB50" s="66">
        <f>'Glad-base'!CB50*'Glad-id-output'!B48/'Glad-id-output'!E48</f>
        <v>-2.32681966987272e-05</v>
      </c>
      <c r="CC50" s="62">
        <f>'Exports'!D51</f>
        <v>0</v>
      </c>
      <c r="CD50" s="4">
        <f>SUM(BW50:CC50)</f>
        <v>7.43163433781247</v>
      </c>
      <c r="CE50" s="4">
        <f>SUM(CD50,BV50)</f>
        <v>41.913201757126</v>
      </c>
      <c r="CF50" s="67">
        <v>0.000133571737650558</v>
      </c>
      <c r="CG50" s="67">
        <f>'Glad-id-output'!I48</f>
        <v>0.7</v>
      </c>
      <c r="CH50" s="67"/>
    </row>
    <row r="51" ht="19" customHeight="1">
      <c r="A51" t="s" s="58">
        <v>1</v>
      </c>
      <c r="B51" s="59">
        <v>47</v>
      </c>
      <c r="C51" t="s" s="135">
        <v>48</v>
      </c>
      <c r="D51" s="61">
        <f>'Glad-base'!D51/'Glad-base'!D$81*D$86</f>
        <v>0.223363033045333</v>
      </c>
      <c r="E51" s="62">
        <f>'Glad-base'!E51/'Glad-base'!E$81*E$86</f>
        <v>0.0105922656170253</v>
      </c>
      <c r="F51" s="62">
        <f>'Glad-base'!F51/'Glad-base'!F$81*F$86</f>
        <v>0.000108140122916124</v>
      </c>
      <c r="G51" s="62">
        <f>'Glad-base'!G51/'Glad-base'!G$81*G$86</f>
        <v>0.011784910146385</v>
      </c>
      <c r="H51" s="62">
        <f>'Glad-base'!H51/'Glad-base'!H$81*H$86</f>
        <v>0.0173067130121538</v>
      </c>
      <c r="I51" s="62">
        <f>'Glad-base'!I51/'Glad-base'!I$81*I$86</f>
        <v>0.161753530917842</v>
      </c>
      <c r="J51" s="62">
        <f>'Glad-base'!J51/'Glad-base'!J$81*J$86</f>
        <v>5.16229725322482</v>
      </c>
      <c r="K51" s="136">
        <f>'Glad-base'!K51/'Glad-base'!K$81*K$86</f>
        <v>0.323838141411648</v>
      </c>
      <c r="L51" s="62">
        <f>'Glad-base'!L51/'Glad-base'!L$81*L$86</f>
        <v>0.0416530755048109</v>
      </c>
      <c r="M51" s="62">
        <f>'Glad-base'!M51/'Glad-base'!M$81*M$86</f>
        <v>0.134963098022512</v>
      </c>
      <c r="N51" s="62">
        <f>'Glad-base'!N51/'Glad-base'!N$81*N$86</f>
        <v>0.12103782442465</v>
      </c>
      <c r="O51" s="62">
        <f>'Glad-base'!O51/'Glad-base'!O$81*O$86</f>
        <v>0.0828569770619532</v>
      </c>
      <c r="P51" s="62">
        <f>'Glad-base'!P51/'Glad-base'!P$81*P$86</f>
        <v>0.014853394562384</v>
      </c>
      <c r="Q51" s="62">
        <f>'Glad-base'!Q51/'Glad-base'!Q$81*Q$86</f>
        <v>0.051243907981287</v>
      </c>
      <c r="R51" s="62">
        <f>'Glad-base'!R51/'Glad-base'!R$81*R$86</f>
        <v>0.0114908013216139</v>
      </c>
      <c r="S51" s="62">
        <f>'Glad-base'!S51/'Glad-base'!S$81*S$86</f>
        <v>0.0385544396160947</v>
      </c>
      <c r="T51" s="62">
        <f>'Glad-base'!T51/'Glad-base'!T$81*T$86</f>
        <v>1.15104294018288</v>
      </c>
      <c r="U51" s="62">
        <f>'Glad-base'!U51/'Glad-base'!U$81*U$86</f>
        <v>3.40328059491852</v>
      </c>
      <c r="V51" s="62">
        <f>'Glad-base'!V51/'Glad-base'!V$81*V$86</f>
        <v>0.138388060243703</v>
      </c>
      <c r="W51" s="62">
        <f>'Glad-base'!W51/'Glad-base'!W$81*W$86</f>
        <v>4.03395363243984</v>
      </c>
      <c r="X51" s="64">
        <v>0.0117241806180099</v>
      </c>
      <c r="Y51" s="62">
        <f>'Glad-base'!Y51/'Glad-base'!Y$81*Y$86</f>
        <v>2.0735015461214</v>
      </c>
      <c r="Z51" s="62">
        <f>'Glad-base'!Z51/'Glad-base'!Z$81*Z$86</f>
        <v>0.85209661965758</v>
      </c>
      <c r="AA51" s="62">
        <f>'Glad-base'!AA51/'Glad-base'!AA$81*AA$86</f>
        <v>0.6640506928130711</v>
      </c>
      <c r="AB51" s="62">
        <f>'Glad-base'!AB51/'Glad-base'!AB$81*AB$86</f>
        <v>0.0178545685575731</v>
      </c>
      <c r="AC51" s="65">
        <f>'Glad-base'!AC51/'Glad-base'!AC$81*AC$86</f>
        <v>3.13615569752878</v>
      </c>
      <c r="AD51" s="62">
        <f>'Glad-base'!AD51/'Glad-base'!AD$81*AD$86</f>
        <v>0.0179486904467881</v>
      </c>
      <c r="AE51" s="62">
        <f>'Glad-base'!AE51/'Glad-base'!AE$81*AE$86</f>
        <v>0.34962124081434</v>
      </c>
      <c r="AF51" s="62">
        <f>'Glad-base'!AF51/'Glad-base'!AF$81*AF$86</f>
        <v>0.961000785578954</v>
      </c>
      <c r="AG51" s="62">
        <f>'Glad-base'!AG51/'Glad-base'!AG$81*AG$86</f>
        <v>1.18270349181878</v>
      </c>
      <c r="AH51" s="62">
        <f>'Glad-base'!AH51/'Glad-base'!AH$81*AH$86</f>
        <v>5.04566569874217</v>
      </c>
      <c r="AI51" s="62">
        <f>'Glad-base'!AI51/'Glad-base'!AI$81*AI$86</f>
        <v>2.9060124954933</v>
      </c>
      <c r="AJ51" s="62">
        <f>'Glad-base'!AJ51/'Glad-base'!AJ$81*AJ$86</f>
        <v>5.24704031751559</v>
      </c>
      <c r="AK51" s="62">
        <f>'Glad-base'!AK51/'Glad-base'!AK$81*AK$86</f>
        <v>10.3906096081169</v>
      </c>
      <c r="AL51" s="62">
        <f>'Glad-base'!AL51/'Glad-base'!AL$81*AL$86</f>
        <v>0.621031921607226</v>
      </c>
      <c r="AM51" s="62">
        <f>'Glad-base'!AM51/'Glad-base'!AM$81*AM$86</f>
        <v>0.849154604747952</v>
      </c>
      <c r="AN51" s="62">
        <f>'Glad-base'!AN51/'Glad-base'!AN$81*AN$86</f>
        <v>2.3347736535532</v>
      </c>
      <c r="AO51" s="62">
        <f>'Glad-base'!AO51/'Glad-base'!AO$81*AO$86</f>
        <v>0.877358586188796</v>
      </c>
      <c r="AP51" s="62">
        <f>'Glad-base'!AP51/'Glad-base'!AP$81*AP$86</f>
        <v>0.542261562339907</v>
      </c>
      <c r="AQ51" s="62">
        <f>'Glad-base'!AQ51/'Glad-base'!AQ$81*AQ$86</f>
        <v>0.0657356521943437</v>
      </c>
      <c r="AR51" s="62">
        <f>'Glad-base'!AR51/'Glad-base'!AR$81*AR$86</f>
        <v>0.46290685651041</v>
      </c>
      <c r="AS51" s="62">
        <f>'Glad-base'!AS51/'Glad-base'!AS$81*AS$86</f>
        <v>6.7665465800152</v>
      </c>
      <c r="AT51" s="62">
        <f>'Glad-base'!AT51/'Glad-base'!AT$81*AT$86</f>
        <v>0.174376651159905</v>
      </c>
      <c r="AU51" s="62">
        <f>'Glad-base'!AU51/'Glad-base'!AU$81*AU$86</f>
        <v>0.0352849878620882</v>
      </c>
      <c r="AV51" s="62">
        <f>'Glad-base'!AV51/'Glad-base'!AV$81*AV$86</f>
        <v>0.114519787984283</v>
      </c>
      <c r="AW51" s="62">
        <f>'Glad-base'!AW51/'Glad-base'!AW$81*AW$86</f>
        <v>0.391402618117025</v>
      </c>
      <c r="AX51" s="62">
        <f>'Glad-base'!AX51/'Glad-base'!AX$81*AX$86</f>
        <v>4.24482986635046</v>
      </c>
      <c r="AY51" s="62">
        <f>'Glad-base'!AY51/'Glad-base'!AY$81*AY$86</f>
        <v>0.0163747548659684</v>
      </c>
      <c r="AZ51" s="62">
        <f>'Glad-base'!AZ51/'Glad-base'!AZ$81*AZ$86</f>
        <v>0.958674408277241</v>
      </c>
      <c r="BA51" s="62">
        <f>'Glad-base'!BA51/'Glad-base'!BA$81*BA$86</f>
        <v>0.162812040229987</v>
      </c>
      <c r="BB51" s="62">
        <f>'Glad-base'!BB51/'Glad-base'!BB$81*BB$86</f>
        <v>1.17809858226173</v>
      </c>
      <c r="BC51" s="62">
        <f>'Glad-base'!BC51/'Glad-base'!BC$81*BC$86</f>
        <v>2.38142233899449</v>
      </c>
      <c r="BD51" s="62">
        <f>'Glad-base'!BD51/'Glad-base'!BD$81*BD$86</f>
        <v>0.900773324087177</v>
      </c>
      <c r="BE51" s="62">
        <f>'Glad-base'!BE51/'Glad-base'!BE$81*BE$86</f>
        <v>9.374116598505969</v>
      </c>
      <c r="BF51" s="62">
        <f>'Glad-base'!BF51/'Glad-base'!BF$81*BF$86</f>
        <v>0.170710037499593</v>
      </c>
      <c r="BG51" s="62">
        <f>'Glad-base'!BG51/'Glad-base'!BG$81*BG$86</f>
        <v>4.68723541751968</v>
      </c>
      <c r="BH51" s="62">
        <f>'Glad-base'!BH51/'Glad-base'!BH$81*BH$86</f>
        <v>1.12530708789172</v>
      </c>
      <c r="BI51" s="62">
        <f>'Glad-base'!BI51/'Glad-base'!BI$81*BI$86</f>
        <v>3.66407058839527</v>
      </c>
      <c r="BJ51" s="62">
        <f>'Glad-base'!BJ51/'Glad-base'!BJ$81*BJ$86</f>
        <v>0.00533031130399006</v>
      </c>
      <c r="BK51" s="62">
        <f>'Glad-base'!BK51/'Glad-base'!BK$81*BK$86</f>
        <v>1.87352534923415</v>
      </c>
      <c r="BL51" s="62">
        <f>'Glad-base'!BL51/'Glad-base'!BL$81*BL$86</f>
        <v>9.57587658529709</v>
      </c>
      <c r="BM51" s="62">
        <f>'Glad-base'!BM51/'Glad-base'!BM$81*BM$86</f>
        <v>1.04057491393935</v>
      </c>
      <c r="BN51" s="62">
        <f>'Glad-base'!BN51/'Glad-base'!BN$81*BN$86</f>
        <v>0.236301938053858</v>
      </c>
      <c r="BO51" s="62">
        <f>'Glad-base'!BO51/'Glad-base'!BO$81*BO$86</f>
        <v>6.51254220430615</v>
      </c>
      <c r="BP51" s="62">
        <f>'Glad-base'!BP51/'Glad-base'!BP$81*BP$86</f>
        <v>1.98178485533016</v>
      </c>
      <c r="BQ51" s="62">
        <f>'Glad-base'!BQ51/'Glad-base'!BQ$81*BQ$86</f>
        <v>0.0875122237423293</v>
      </c>
      <c r="BR51" s="62">
        <f>'Glad-base'!BR51/'Glad-base'!BR$81*BR$86</f>
        <v>0.210587598775292</v>
      </c>
      <c r="BS51" s="62">
        <f>'Glad-base'!BS51/'Glad-base'!BS$81*BS$86</f>
        <v>0.0722987394508794</v>
      </c>
      <c r="BT51" s="62">
        <f>'Glad-base'!BT51/'Glad-base'!BT$81*BT$86</f>
        <v>3.01539176303223</v>
      </c>
      <c r="BU51" s="62">
        <f>'Glad-base'!BU51/'Glad-base'!BU$81*BU$86</f>
        <v>2.3918060905494</v>
      </c>
      <c r="BV51" s="4">
        <f>SUM(D51:BU51)</f>
        <v>117.093659447776</v>
      </c>
      <c r="BW51" s="66">
        <f>'Glad-base'!BW51*'Households'!$B$3/'Households'!$B$7</f>
        <v>46.8451859489907</v>
      </c>
      <c r="BX51" s="66">
        <f>'Glad-base'!BX51*'Households'!$B$3/'Households'!$B$7</f>
        <v>0.371457462883625</v>
      </c>
      <c r="BY51" s="66">
        <f>'Glad-base'!BY51*'Businesses'!$B$4/'Businesses'!$C$4</f>
        <v>2.88070760747351</v>
      </c>
      <c r="BZ51" s="66">
        <f>'Glad-base'!BZ51*'Households'!$B$3/'Households'!$B$7</f>
        <v>1.55117601342945</v>
      </c>
      <c r="CA51" s="66">
        <f>'Glad-base'!CA51*'Households'!$B$3/'Households'!$B$7</f>
        <v>1.44995066480947</v>
      </c>
      <c r="CB51" s="66">
        <f>'Glad-base'!CB51*'Glad-id-output'!B49/'Glad-id-output'!E49</f>
        <v>0</v>
      </c>
      <c r="CC51" s="62">
        <f>'Exports'!D52</f>
        <v>1.5</v>
      </c>
      <c r="CD51" s="4">
        <f>SUM(BW51:CC51)</f>
        <v>54.5984776975868</v>
      </c>
      <c r="CE51" s="4">
        <f>SUM(CD51,BV51)</f>
        <v>171.692137145363</v>
      </c>
      <c r="CF51" s="67">
        <v>0.000419133890944007</v>
      </c>
      <c r="CG51" s="67">
        <f>'Glad-id-output'!I49</f>
        <v>0.2</v>
      </c>
      <c r="CH51" s="67"/>
    </row>
    <row r="52" ht="19" customHeight="1">
      <c r="A52" t="s" s="58">
        <v>1</v>
      </c>
      <c r="B52" s="59">
        <v>48</v>
      </c>
      <c r="C52" t="s" s="135">
        <v>49</v>
      </c>
      <c r="D52" s="61">
        <f>'Glad-base'!D52/'Glad-base'!D$81*D$86</f>
        <v>0.000251081979038836</v>
      </c>
      <c r="E52" s="62">
        <f>'Glad-base'!E52/'Glad-base'!E$81*E$86</f>
        <v>0.00020232115173998</v>
      </c>
      <c r="F52" s="62">
        <f>'Glad-base'!F52/'Glad-base'!F$81*F$86</f>
        <v>8.21317389236385e-07</v>
      </c>
      <c r="G52" s="62">
        <f>'Glad-base'!G52/'Glad-base'!G$81*G$86</f>
        <v>1.07008541697949e-05</v>
      </c>
      <c r="H52" s="62">
        <f>'Glad-base'!H52/'Glad-base'!H$81*H$86</f>
        <v>1.47423743493813e-05</v>
      </c>
      <c r="I52" s="62">
        <f>'Glad-base'!I52/'Glad-base'!I$81*I$86</f>
        <v>0.000168192948624322</v>
      </c>
      <c r="J52" s="62">
        <f>'Glad-base'!J52/'Glad-base'!J$81*J$86</f>
        <v>0.00511259816559857</v>
      </c>
      <c r="K52" s="136">
        <f>'Glad-base'!K52/'Glad-base'!K$81*K$86</f>
        <v>0.000565673416256833</v>
      </c>
      <c r="L52" s="62">
        <f>'Glad-base'!L52/'Glad-base'!L$81*L$86</f>
        <v>0.000118004418720575</v>
      </c>
      <c r="M52" s="62">
        <f>'Glad-base'!M52/'Glad-base'!M$81*M$86</f>
        <v>5.34378076225208e-05</v>
      </c>
      <c r="N52" s="62">
        <f>'Glad-base'!N52/'Glad-base'!N$81*N$86</f>
        <v>4.0588964710129e-05</v>
      </c>
      <c r="O52" s="62">
        <f>'Glad-base'!O52/'Glad-base'!O$81*O$86</f>
        <v>4.47524065933364e-05</v>
      </c>
      <c r="P52" s="62">
        <f>'Glad-base'!P52/'Glad-base'!P$81*P$86</f>
        <v>4.61094615968046e-06</v>
      </c>
      <c r="Q52" s="62">
        <f>'Glad-base'!Q52/'Glad-base'!Q$81*Q$86</f>
        <v>1.77281139154929e-06</v>
      </c>
      <c r="R52" s="62">
        <f>'Glad-base'!R52/'Glad-base'!R$81*R$86</f>
        <v>7.054699264259e-06</v>
      </c>
      <c r="S52" s="62">
        <f>'Glad-base'!S52/'Glad-base'!S$81*S$86</f>
        <v>7.4369463154734e-06</v>
      </c>
      <c r="T52" s="62">
        <f>'Glad-base'!T52/'Glad-base'!T$81*T$86</f>
        <v>0.000179604527106639</v>
      </c>
      <c r="U52" s="62">
        <f>'Glad-base'!U52/'Glad-base'!U$81*U$86</f>
        <v>0.000738896553633672</v>
      </c>
      <c r="V52" s="62">
        <f>'Glad-base'!V52/'Glad-base'!V$81*V$86</f>
        <v>4.65264201446617e-05</v>
      </c>
      <c r="W52" s="62">
        <f>'Glad-base'!W52/'Glad-base'!W$81*W$86</f>
        <v>0.00127245919791573</v>
      </c>
      <c r="X52" s="64">
        <v>0.000411552453720822</v>
      </c>
      <c r="Y52" s="62">
        <f>'Glad-base'!Y52/'Glad-base'!Y$81*Y$86</f>
        <v>0.000614459344825566</v>
      </c>
      <c r="Z52" s="62">
        <f>'Glad-base'!Z52/'Glad-base'!Z$81*Z$86</f>
        <v>0.000179884704325498</v>
      </c>
      <c r="AA52" s="62">
        <f>'Glad-base'!AA52/'Glad-base'!AA$81*AA$86</f>
        <v>0.000242274400038223</v>
      </c>
      <c r="AB52" s="62">
        <f>'Glad-base'!AB52/'Glad-base'!AB$81*AB$86</f>
        <v>1.44150825892195e-05</v>
      </c>
      <c r="AC52" s="65">
        <f>'Glad-base'!AC52/'Glad-base'!AC$81*AC$86</f>
        <v>0.000267880506676844</v>
      </c>
      <c r="AD52" s="62">
        <f>'Glad-base'!AD52/'Glad-base'!AD$81*AD$86</f>
        <v>2.13795203918513e-06</v>
      </c>
      <c r="AE52" s="62">
        <f>'Glad-base'!AE52/'Glad-base'!AE$81*AE$86</f>
        <v>0.000113038266955993</v>
      </c>
      <c r="AF52" s="62">
        <f>'Glad-base'!AF52/'Glad-base'!AF$81*AF$86</f>
        <v>1.63829478640635e-06</v>
      </c>
      <c r="AG52" s="62">
        <f>'Glad-base'!AG52/'Glad-base'!AG$81*AG$86</f>
        <v>0.000193894026382715</v>
      </c>
      <c r="AH52" s="62">
        <f>'Glad-base'!AH52/'Glad-base'!AH$81*AH$86</f>
        <v>0.000869668563759275</v>
      </c>
      <c r="AI52" s="62">
        <f>'Glad-base'!AI52/'Glad-base'!AI$81*AI$86</f>
        <v>0.000952650001839083</v>
      </c>
      <c r="AJ52" s="62">
        <f>'Glad-base'!AJ52/'Glad-base'!AJ$81*AJ$86</f>
        <v>0.000380631615079611</v>
      </c>
      <c r="AK52" s="62">
        <f>'Glad-base'!AK52/'Glad-base'!AK$81*AK$86</f>
        <v>0.000288999232838017</v>
      </c>
      <c r="AL52" s="62">
        <f>'Glad-base'!AL52/'Glad-base'!AL$81*AL$86</f>
        <v>5.93408995439853e-05</v>
      </c>
      <c r="AM52" s="62">
        <f>'Glad-base'!AM52/'Glad-base'!AM$81*AM$86</f>
        <v>0.000106251240904654</v>
      </c>
      <c r="AN52" s="62">
        <f>'Glad-base'!AN52/'Glad-base'!AN$81*AN$86</f>
        <v>0.000450916809337641</v>
      </c>
      <c r="AO52" s="62">
        <f>'Glad-base'!AO52/'Glad-base'!AO$81*AO$86</f>
        <v>0.000323307140136639</v>
      </c>
      <c r="AP52" s="62">
        <f>'Glad-base'!AP52/'Glad-base'!AP$81*AP$86</f>
        <v>0.000234445235630981</v>
      </c>
      <c r="AQ52" s="62">
        <f>'Glad-base'!AQ52/'Glad-base'!AQ$81*AQ$86</f>
        <v>1.41875183274271e-05</v>
      </c>
      <c r="AR52" s="62">
        <f>'Glad-base'!AR52/'Glad-base'!AR$81*AR$86</f>
        <v>4.77728971544577e-05</v>
      </c>
      <c r="AS52" s="62">
        <f>'Glad-base'!AS52/'Glad-base'!AS$81*AS$86</f>
        <v>0.00016364683579296</v>
      </c>
      <c r="AT52" s="62">
        <f>'Glad-base'!AT52/'Glad-base'!AT$81*AT$86</f>
        <v>1.16528399797469e-05</v>
      </c>
      <c r="AU52" s="62">
        <f>'Glad-base'!AU52/'Glad-base'!AU$81*AU$86</f>
        <v>1.09604534719002e-06</v>
      </c>
      <c r="AV52" s="62">
        <f>'Glad-base'!AV52/'Glad-base'!AV$81*AV$86</f>
        <v>0</v>
      </c>
      <c r="AW52" s="62">
        <f>'Glad-base'!AW52/'Glad-base'!AW$81*AW$86</f>
        <v>5.4323625702482e-05</v>
      </c>
      <c r="AX52" s="62">
        <f>'Glad-base'!AX52/'Glad-base'!AX$81*AX$86</f>
        <v>0.0001062923547434</v>
      </c>
      <c r="AY52" s="62">
        <f>'Glad-base'!AY52/'Glad-base'!AY$81*AY$86</f>
        <v>2.86641997815347e-06</v>
      </c>
      <c r="AZ52" s="62">
        <f>'Glad-base'!AZ52/'Glad-base'!AZ$81*AZ$86</f>
        <v>0.000908361830231548</v>
      </c>
      <c r="BA52" s="62">
        <f>'Glad-base'!BA52/'Glad-base'!BA$81*BA$86</f>
        <v>0.000491742308940171</v>
      </c>
      <c r="BB52" s="62">
        <f>'Glad-base'!BB52/'Glad-base'!BB$81*BB$86</f>
        <v>0.000152435198366177</v>
      </c>
      <c r="BC52" s="62">
        <f>'Glad-base'!BC52/'Glad-base'!BC$81*BC$86</f>
        <v>0.000633435827175933</v>
      </c>
      <c r="BD52" s="62">
        <f>'Glad-base'!BD52/'Glad-base'!BD$81*BD$86</f>
        <v>0.000354544202785927</v>
      </c>
      <c r="BE52" s="62">
        <f>'Glad-base'!BE52/'Glad-base'!BE$81*BE$86</f>
        <v>0.0889695203983718</v>
      </c>
      <c r="BF52" s="62">
        <f>'Glad-base'!BF52/'Glad-base'!BF$81*BF$86</f>
        <v>0.000146708647228077</v>
      </c>
      <c r="BG52" s="62">
        <f>'Glad-base'!BG52/'Glad-base'!BG$81*BG$86</f>
        <v>0.00857433896068671</v>
      </c>
      <c r="BH52" s="62">
        <f>'Glad-base'!BH52/'Glad-base'!BH$81*BH$86</f>
        <v>0.000353352734725927</v>
      </c>
      <c r="BI52" s="62">
        <f>'Glad-base'!BI52/'Glad-base'!BI$81*BI$86</f>
        <v>0.0298404275519234</v>
      </c>
      <c r="BJ52" s="62">
        <f>'Glad-base'!BJ52/'Glad-base'!BJ$81*BJ$86</f>
        <v>4.31856328138485e-06</v>
      </c>
      <c r="BK52" s="62">
        <f>'Glad-base'!BK52/'Glad-base'!BK$81*BK$86</f>
        <v>0.0164026445184333</v>
      </c>
      <c r="BL52" s="62">
        <f>'Glad-base'!BL52/'Glad-base'!BL$81*BL$86</f>
        <v>0.07406369547515849</v>
      </c>
      <c r="BM52" s="62">
        <f>'Glad-base'!BM52/'Glad-base'!BM$81*BM$86</f>
        <v>0.007924756589921641</v>
      </c>
      <c r="BN52" s="62">
        <f>'Glad-base'!BN52/'Glad-base'!BN$81*BN$86</f>
        <v>0.00223567969923783</v>
      </c>
      <c r="BO52" s="62">
        <f>'Glad-base'!BO52/'Glad-base'!BO$81*BO$86</f>
        <v>0.000648512601924784</v>
      </c>
      <c r="BP52" s="62">
        <f>'Glad-base'!BP52/'Glad-base'!BP$81*BP$86</f>
        <v>0.000304016303329376</v>
      </c>
      <c r="BQ52" s="62">
        <f>'Glad-base'!BQ52/'Glad-base'!BQ$81*BQ$86</f>
        <v>8.52256765129961e-06</v>
      </c>
      <c r="BR52" s="62">
        <f>'Glad-base'!BR52/'Glad-base'!BR$81*BR$86</f>
        <v>2.34221432360237e-05</v>
      </c>
      <c r="BS52" s="62">
        <f>'Glad-base'!BS52/'Glad-base'!BS$81*BS$86</f>
        <v>0.0017986395832668</v>
      </c>
      <c r="BT52" s="62">
        <f>'Glad-base'!BT52/'Glad-base'!BT$81*BT$86</f>
        <v>0.00140697291715136</v>
      </c>
      <c r="BU52" s="62">
        <f>'Glad-base'!BU52/'Glad-base'!BU$81*BU$86</f>
        <v>0.000207382808783847</v>
      </c>
      <c r="BV52" s="4">
        <f>SUM(D52:BU52)</f>
        <v>0.250403933646993</v>
      </c>
      <c r="BW52" s="66">
        <f>'Glad-base'!BW52*'Households'!$B$3/'Households'!$B$7</f>
        <v>1.39123316168898</v>
      </c>
      <c r="BX52" s="66">
        <f>'Glad-base'!BX52*'Households'!$B$3/'Households'!$B$7</f>
        <v>3.49599577754892</v>
      </c>
      <c r="BY52" s="66">
        <f>'Glad-base'!BY52*'Businesses'!$B$4/'Businesses'!$C$4</f>
        <v>0.0173770950563505</v>
      </c>
      <c r="BZ52" s="66">
        <f>'Glad-base'!BZ52*'Households'!$B$3/'Households'!$B$7</f>
        <v>0.000854742605561277</v>
      </c>
      <c r="CA52" s="66">
        <f>'Glad-base'!CA52*'Households'!$B$3/'Households'!$B$7</f>
        <v>0.00731949858908342</v>
      </c>
      <c r="CB52" s="66">
        <f>'Glad-base'!CB52*'Glad-id-output'!B50/'Glad-id-output'!E50</f>
        <v>0</v>
      </c>
      <c r="CC52" s="62">
        <f>'Exports'!D53</f>
        <v>1</v>
      </c>
      <c r="CD52" s="4">
        <f>SUM(BW52:CC52)</f>
        <v>5.9127802754889</v>
      </c>
      <c r="CE52" s="4">
        <f>SUM(CD52,BV52)</f>
        <v>6.16318420913589</v>
      </c>
      <c r="CF52" s="67">
        <v>0.00220493844473344</v>
      </c>
      <c r="CG52" s="67">
        <f>'Glad-id-output'!I50</f>
        <v>0.356816651688522</v>
      </c>
      <c r="CH52" s="67"/>
    </row>
    <row r="53" ht="19" customHeight="1">
      <c r="A53" t="s" s="58">
        <v>1</v>
      </c>
      <c r="B53" s="59">
        <v>49</v>
      </c>
      <c r="C53" t="s" s="135">
        <v>50</v>
      </c>
      <c r="D53" s="61">
        <f>'Glad-base'!D53/'Glad-base'!D$81*D$86</f>
        <v>4.33256410478682</v>
      </c>
      <c r="E53" s="62">
        <f>'Glad-base'!E53/'Glad-base'!E$81*E$86</f>
        <v>0.162622620857213</v>
      </c>
      <c r="F53" s="62">
        <f>'Glad-base'!F53/'Glad-base'!F$81*F$86</f>
        <v>0.00271801301344628</v>
      </c>
      <c r="G53" s="62">
        <f>'Glad-base'!G53/'Glad-base'!G$81*G$86</f>
        <v>0.15430037220946</v>
      </c>
      <c r="H53" s="62">
        <f>'Glad-base'!H53/'Glad-base'!H$81*H$86</f>
        <v>0.139161430785336</v>
      </c>
      <c r="I53" s="62">
        <f>'Glad-base'!I53/'Glad-base'!I$81*I$86</f>
        <v>1.8860413533876</v>
      </c>
      <c r="J53" s="62">
        <f>'Glad-base'!J53/'Glad-base'!J$81*J$86</f>
        <v>168.851457621618</v>
      </c>
      <c r="K53" s="136">
        <f>'Glad-base'!K53/'Glad-base'!K$81*K$86</f>
        <v>2.13532468052266</v>
      </c>
      <c r="L53" s="62">
        <f>'Glad-base'!L53/'Glad-base'!L$81*L$86</f>
        <v>1.4214265732299</v>
      </c>
      <c r="M53" s="62">
        <f>'Glad-base'!M53/'Glad-base'!M$81*M$86</f>
        <v>1.25196951153411</v>
      </c>
      <c r="N53" s="62">
        <f>'Glad-base'!N53/'Glad-base'!N$81*N$86</f>
        <v>0.222618041432802</v>
      </c>
      <c r="O53" s="62">
        <f>'Glad-base'!O53/'Glad-base'!O$81*O$86</f>
        <v>0.393358449612161</v>
      </c>
      <c r="P53" s="62">
        <f>'Glad-base'!P53/'Glad-base'!P$81*P$86</f>
        <v>0.0244500678213554</v>
      </c>
      <c r="Q53" s="62">
        <f>'Glad-base'!Q53/'Glad-base'!Q$81*Q$86</f>
        <v>0.0206657235227174</v>
      </c>
      <c r="R53" s="62">
        <f>'Glad-base'!R53/'Glad-base'!R$81*R$86</f>
        <v>0.00489463964953358</v>
      </c>
      <c r="S53" s="62">
        <f>'Glad-base'!S53/'Glad-base'!S$81*S$86</f>
        <v>0.0185250529734531</v>
      </c>
      <c r="T53" s="62">
        <f>'Glad-base'!T53/'Glad-base'!T$81*T$86</f>
        <v>0.0620770282253342</v>
      </c>
      <c r="U53" s="62">
        <f>'Glad-base'!U53/'Glad-base'!U$81*U$86</f>
        <v>3.57859587866456</v>
      </c>
      <c r="V53" s="62">
        <f>'Glad-base'!V53/'Glad-base'!V$81*V$86</f>
        <v>0.0409074261528563</v>
      </c>
      <c r="W53" s="62">
        <f>'Glad-base'!W53/'Glad-base'!W$81*W$86</f>
        <v>1.63466269487318</v>
      </c>
      <c r="X53" s="64">
        <v>1.24792282839738</v>
      </c>
      <c r="Y53" s="62">
        <f>'Glad-base'!Y53/'Glad-base'!Y$81*Y$86</f>
        <v>0.953472011719526</v>
      </c>
      <c r="Z53" s="62">
        <f>'Glad-base'!Z53/'Glad-base'!Z$81*Z$86</f>
        <v>0.757446715657153</v>
      </c>
      <c r="AA53" s="62">
        <f>'Glad-base'!AA53/'Glad-base'!AA$81*AA$86</f>
        <v>0.402787686380265</v>
      </c>
      <c r="AB53" s="62">
        <f>'Glad-base'!AB53/'Glad-base'!AB$81*AB$86</f>
        <v>0.0109891609772695</v>
      </c>
      <c r="AC53" s="65">
        <v>8</v>
      </c>
      <c r="AD53" s="62">
        <f>'Glad-base'!AD53/'Glad-base'!AD$81*AD$86</f>
        <v>0.106134806586246</v>
      </c>
      <c r="AE53" s="62">
        <f>'Glad-base'!AE53/'Glad-base'!AE$81*AE$86</f>
        <v>5.83528879074158</v>
      </c>
      <c r="AF53" s="62">
        <f>'Glad-base'!AF53/'Glad-base'!AF$81*AF$86</f>
        <v>0.504589879328796</v>
      </c>
      <c r="AG53" s="62">
        <f>'Glad-base'!AG53/'Glad-base'!AG$81*AG$86</f>
        <v>1.91969710702376</v>
      </c>
      <c r="AH53" s="62">
        <f>'Glad-base'!AH53/'Glad-base'!AH$81*AH$86</f>
        <v>6.73238151472477</v>
      </c>
      <c r="AI53" s="62">
        <f>'Glad-base'!AI53/'Glad-base'!AI$81*AI$86</f>
        <v>6.29762739433651</v>
      </c>
      <c r="AJ53" s="62">
        <f>'Glad-base'!AJ53/'Glad-base'!AJ$81*AJ$86</f>
        <v>4.90581377301973</v>
      </c>
      <c r="AK53" s="62">
        <f>'Glad-base'!AK53/'Glad-base'!AK$81*AK$86</f>
        <v>5.49428782836638</v>
      </c>
      <c r="AL53" s="62">
        <f>'Glad-base'!AL53/'Glad-base'!AL$81*AL$86</f>
        <v>2.30535928799737</v>
      </c>
      <c r="AM53" s="62">
        <f>'Glad-base'!AM53/'Glad-base'!AM$81*AM$86</f>
        <v>2.85560569427247</v>
      </c>
      <c r="AN53" s="62">
        <f>'Glad-base'!AN53/'Glad-base'!AN$81*AN$86</f>
        <v>2.45976004729137</v>
      </c>
      <c r="AO53" s="62">
        <f>'Glad-base'!AO53/'Glad-base'!AO$81*AO$86</f>
        <v>4.45196934105881</v>
      </c>
      <c r="AP53" s="62">
        <f>'Glad-base'!AP53/'Glad-base'!AP$81*AP$86</f>
        <v>6.31827171978947</v>
      </c>
      <c r="AQ53" s="62">
        <f>'Glad-base'!AQ53/'Glad-base'!AQ$81*AQ$86</f>
        <v>0.136728819142125</v>
      </c>
      <c r="AR53" s="62">
        <f>'Glad-base'!AR53/'Glad-base'!AR$81*AR$86</f>
        <v>0.122464257240917</v>
      </c>
      <c r="AS53" s="62">
        <f>'Glad-base'!AS53/'Glad-base'!AS$81*AS$86</f>
        <v>24.8058213153256</v>
      </c>
      <c r="AT53" s="62">
        <f>'Glad-base'!AT53/'Glad-base'!AT$81*AT$86</f>
        <v>0.146834048170328</v>
      </c>
      <c r="AU53" s="62">
        <f>'Glad-base'!AU53/'Glad-base'!AU$81*AU$86</f>
        <v>0.0452002707583304</v>
      </c>
      <c r="AV53" s="62">
        <f>'Glad-base'!AV53/'Glad-base'!AV$81*AV$86</f>
        <v>0.0756231992215408</v>
      </c>
      <c r="AW53" s="62">
        <f>'Glad-base'!AW53/'Glad-base'!AW$81*AW$86</f>
        <v>0.00766275680271099</v>
      </c>
      <c r="AX53" s="62">
        <f>'Glad-base'!AX53/'Glad-base'!AX$81*AX$86</f>
        <v>0.37743924782729</v>
      </c>
      <c r="AY53" s="62">
        <f>'Glad-base'!AY53/'Glad-base'!AY$81*AY$86</f>
        <v>4.76266704062423e-05</v>
      </c>
      <c r="AZ53" s="62">
        <f>'Glad-base'!AZ53/'Glad-base'!AZ$81*AZ$86</f>
        <v>7.1605201464743</v>
      </c>
      <c r="BA53" s="62">
        <f>'Glad-base'!BA53/'Glad-base'!BA$81*BA$86</f>
        <v>3.46451953897139</v>
      </c>
      <c r="BB53" s="62">
        <f>'Glad-base'!BB53/'Glad-base'!BB$81*BB$86</f>
        <v>1.50187005579185</v>
      </c>
      <c r="BC53" s="62">
        <f>'Glad-base'!BC53/'Glad-base'!BC$81*BC$86</f>
        <v>6.41170193795901</v>
      </c>
      <c r="BD53" s="62">
        <f>'Glad-base'!BD53/'Glad-base'!BD$81*BD$86</f>
        <v>64.85662007706181</v>
      </c>
      <c r="BE53" s="62">
        <f>'Glad-base'!BE53/'Glad-base'!BE$81*BE$86</f>
        <v>22.5192796513226</v>
      </c>
      <c r="BF53" s="62">
        <f>'Glad-base'!BF53/'Glad-base'!BF$81*BF$86</f>
        <v>0.040727174217998</v>
      </c>
      <c r="BG53" s="62">
        <f>'Glad-base'!BG53/'Glad-base'!BG$81*BG$86</f>
        <v>4.95069122331228</v>
      </c>
      <c r="BH53" s="62">
        <f>'Glad-base'!BH53/'Glad-base'!BH$81*BH$86</f>
        <v>1.03067239602548</v>
      </c>
      <c r="BI53" s="62">
        <f>'Glad-base'!BI53/'Glad-base'!BI$81*BI$86</f>
        <v>6.32003488331823</v>
      </c>
      <c r="BJ53" s="62">
        <f>'Glad-base'!BJ53/'Glad-base'!BJ$81*BJ$86</f>
        <v>0.017422853227066</v>
      </c>
      <c r="BK53" s="62">
        <f>'Glad-base'!BK53/'Glad-base'!BK$81*BK$86</f>
        <v>1.48857001810753</v>
      </c>
      <c r="BL53" s="62">
        <f>'Glad-base'!BL53/'Glad-base'!BL$81*BL$86</f>
        <v>10.4717480532921</v>
      </c>
      <c r="BM53" s="62">
        <f>'Glad-base'!BM53/'Glad-base'!BM$81*BM$86</f>
        <v>0.897449132894146</v>
      </c>
      <c r="BN53" s="62">
        <f>'Glad-base'!BN53/'Glad-base'!BN$81*BN$86</f>
        <v>0.191096949442541</v>
      </c>
      <c r="BO53" s="62">
        <f>'Glad-base'!BO53/'Glad-base'!BO$81*BO$86</f>
        <v>11.0417675956564</v>
      </c>
      <c r="BP53" s="62">
        <f>'Glad-base'!BP53/'Glad-base'!BP$81*BP$86</f>
        <v>1.01273875750838</v>
      </c>
      <c r="BQ53" s="62">
        <f>'Glad-base'!BQ53/'Glad-base'!BQ$81*BQ$86</f>
        <v>0.0195005318985578</v>
      </c>
      <c r="BR53" s="62">
        <f>'Glad-base'!BR53/'Glad-base'!BR$81*BR$86</f>
        <v>0.105134872508134</v>
      </c>
      <c r="BS53" s="62">
        <f>'Glad-base'!BS53/'Glad-base'!BS$81*BS$86</f>
        <v>0.0274486603966574</v>
      </c>
      <c r="BT53" s="62">
        <f>'Glad-base'!BT53/'Glad-base'!BT$81*BT$86</f>
        <v>0.882427662674129</v>
      </c>
      <c r="BU53" s="62">
        <f>'Glad-base'!BU53/'Glad-base'!BU$81*BU$86</f>
        <v>1.29468612601293</v>
      </c>
      <c r="BV53" s="4">
        <f>SUM(D53:BU53)</f>
        <v>419.322196711774</v>
      </c>
      <c r="BW53" s="66">
        <f>'Glad-base'!BW53*'Households'!$B$3/'Households'!$B$7</f>
        <v>115.572545390206</v>
      </c>
      <c r="BX53" s="66">
        <f>'Glad-base'!BX53*'Households'!$B$3/'Households'!$B$7</f>
        <v>0.269133159485067</v>
      </c>
      <c r="BY53" s="66">
        <f>'Glad-base'!BY53*'Businesses'!$B$4/'Businesses'!$C$4</f>
        <v>3.41346165497553</v>
      </c>
      <c r="BZ53" s="66">
        <f>'Glad-base'!BZ53*'Households'!$B$3/'Households'!$B$7</f>
        <v>0.0586840657569516</v>
      </c>
      <c r="CA53" s="66">
        <f>'Glad-base'!CA53*'Households'!$B$3/'Households'!$B$7</f>
        <v>1.4977950538208</v>
      </c>
      <c r="CB53" s="66">
        <f>'Glad-base'!CB53*'Glad-id-output'!B51/'Glad-id-output'!E51</f>
        <v>0</v>
      </c>
      <c r="CC53" s="62">
        <f>'Exports'!D54</f>
        <v>7.6</v>
      </c>
      <c r="CD53" s="4">
        <f>SUM(BW53:CC53)</f>
        <v>128.411619324244</v>
      </c>
      <c r="CE53" s="4">
        <f>SUM(CD53,BV53)</f>
        <v>547.733816036018</v>
      </c>
      <c r="CF53" s="67">
        <v>0.000861659865520346</v>
      </c>
      <c r="CG53" s="67">
        <f>'Glad-id-output'!I51</f>
        <v>0.4</v>
      </c>
      <c r="CH53" s="67"/>
    </row>
    <row r="54" ht="19" customHeight="1">
      <c r="A54" t="s" s="58">
        <v>1</v>
      </c>
      <c r="B54" s="59">
        <v>50</v>
      </c>
      <c r="C54" t="s" s="135">
        <v>51</v>
      </c>
      <c r="D54" s="61">
        <f>'Glad-base'!D54/'Glad-base'!D$81*D$86</f>
        <v>0.293721869409563</v>
      </c>
      <c r="E54" s="62">
        <f>'Glad-base'!E54/'Glad-base'!E$81*E$86</f>
        <v>0.027671184117629</v>
      </c>
      <c r="F54" s="62">
        <f>'Glad-base'!F54/'Glad-base'!F$81*F$86</f>
        <v>0.000333728632493051</v>
      </c>
      <c r="G54" s="62">
        <f>'Glad-base'!G54/'Glad-base'!G$81*G$86</f>
        <v>0.024014797478664</v>
      </c>
      <c r="H54" s="62">
        <f>'Glad-base'!H54/'Glad-base'!H$81*H$86</f>
        <v>0.0122414557121117</v>
      </c>
      <c r="I54" s="62">
        <f>'Glad-base'!I54/'Glad-base'!I$81*I$86</f>
        <v>0.0811128126149001</v>
      </c>
      <c r="J54" s="62">
        <f>'Glad-base'!J54/'Glad-base'!J$81*J$86</f>
        <v>5.57201592084176</v>
      </c>
      <c r="K54" s="136">
        <f>'Glad-base'!K54/'Glad-base'!K$81*K$86</f>
        <v>0.191412709044523</v>
      </c>
      <c r="L54" s="62">
        <f>'Glad-base'!L54/'Glad-base'!L$81*L$86</f>
        <v>0.18305963368534</v>
      </c>
      <c r="M54" s="62">
        <f>'Glad-base'!M54/'Glad-base'!M$81*M$86</f>
        <v>0.07654782376938089</v>
      </c>
      <c r="N54" s="62">
        <f>'Glad-base'!N54/'Glad-base'!N$81*N$86</f>
        <v>0.0339136411293401</v>
      </c>
      <c r="O54" s="62">
        <f>'Glad-base'!O54/'Glad-base'!O$81*O$86</f>
        <v>0.0108953941342696</v>
      </c>
      <c r="P54" s="62">
        <f>'Glad-base'!P54/'Glad-base'!P$81*P$86</f>
        <v>0.012191018071026</v>
      </c>
      <c r="Q54" s="62">
        <f>'Glad-base'!Q54/'Glad-base'!Q$81*Q$86</f>
        <v>0.0118469649525964</v>
      </c>
      <c r="R54" s="62">
        <f>'Glad-base'!R54/'Glad-base'!R$81*R$86</f>
        <v>0.00125314676930818</v>
      </c>
      <c r="S54" s="62">
        <f>'Glad-base'!S54/'Glad-base'!S$81*S$86</f>
        <v>0.00324681864197924</v>
      </c>
      <c r="T54" s="62">
        <f>'Glad-base'!T54/'Glad-base'!T$81*T$86</f>
        <v>0.0245554581333736</v>
      </c>
      <c r="U54" s="62">
        <f>'Glad-base'!U54/'Glad-base'!U$81*U$86</f>
        <v>0.422385831600048</v>
      </c>
      <c r="V54" s="62">
        <f>'Glad-base'!V54/'Glad-base'!V$81*V$86</f>
        <v>0.0124049519778475</v>
      </c>
      <c r="W54" s="62">
        <f>'Glad-base'!W54/'Glad-base'!W$81*W$86</f>
        <v>0.359254744205387</v>
      </c>
      <c r="X54" s="64">
        <v>0.00932332436117283</v>
      </c>
      <c r="Y54" s="62">
        <f>'Glad-base'!Y54/'Glad-base'!Y$81*Y$86</f>
        <v>0.299150889949531</v>
      </c>
      <c r="Z54" s="62">
        <f>'Glad-base'!Z54/'Glad-base'!Z$81*Z$86</f>
        <v>0.0485678951830371</v>
      </c>
      <c r="AA54" s="62">
        <f>'Glad-base'!AA54/'Glad-base'!AA$81*AA$86</f>
        <v>0.127787645038036</v>
      </c>
      <c r="AB54" s="62">
        <f>'Glad-base'!AB54/'Glad-base'!AB$81*AB$86</f>
        <v>0.00524288369411379</v>
      </c>
      <c r="AC54" s="65">
        <f>'Glad-base'!AC54/'Glad-base'!AC$81*AC$86</f>
        <v>0.499822619664498</v>
      </c>
      <c r="AD54" s="62">
        <f>'Glad-base'!AD54/'Glad-base'!AD$81*AD$86</f>
        <v>0.00103003937790923</v>
      </c>
      <c r="AE54" s="62">
        <f>'Glad-base'!AE54/'Glad-base'!AE$81*AE$86</f>
        <v>0.0752657732437384</v>
      </c>
      <c r="AF54" s="62">
        <f>'Glad-base'!AF54/'Glad-base'!AF$81*AF$86</f>
        <v>0.141751818099023</v>
      </c>
      <c r="AG54" s="62">
        <f>'Glad-base'!AG54/'Glad-base'!AG$81*AG$86</f>
        <v>0.214438209902292</v>
      </c>
      <c r="AH54" s="62">
        <f>'Glad-base'!AH54/'Glad-base'!AH$81*AH$86</f>
        <v>1.03207740042229</v>
      </c>
      <c r="AI54" s="62">
        <f>'Glad-base'!AI54/'Glad-base'!AI$81*AI$86</f>
        <v>1.62190034332562</v>
      </c>
      <c r="AJ54" s="62">
        <f>'Glad-base'!AJ54/'Glad-base'!AJ$81*AJ$86</f>
        <v>0.6825792944444879</v>
      </c>
      <c r="AK54" s="62">
        <f>'Glad-base'!AK54/'Glad-base'!AK$81*AK$86</f>
        <v>1.11901745962333</v>
      </c>
      <c r="AL54" s="62">
        <f>'Glad-base'!AL54/'Glad-base'!AL$81*AL$86</f>
        <v>0.142256940709458</v>
      </c>
      <c r="AM54" s="62">
        <f>'Glad-base'!AM54/'Glad-base'!AM$81*AM$86</f>
        <v>0.673148538762385</v>
      </c>
      <c r="AN54" s="62">
        <f>'Glad-base'!AN54/'Glad-base'!AN$81*AN$86</f>
        <v>0.617067204954991</v>
      </c>
      <c r="AO54" s="62">
        <f>'Glad-base'!AO54/'Glad-base'!AO$81*AO$86</f>
        <v>0.40229569314545</v>
      </c>
      <c r="AP54" s="62">
        <f>'Glad-base'!AP54/'Glad-base'!AP$81*AP$86</f>
        <v>0.222988222108723</v>
      </c>
      <c r="AQ54" s="62">
        <f>'Glad-base'!AQ54/'Glad-base'!AQ$81*AQ$86</f>
        <v>0.0390589608862771</v>
      </c>
      <c r="AR54" s="62">
        <f>'Glad-base'!AR54/'Glad-base'!AR$81*AR$86</f>
        <v>0.237404804718185</v>
      </c>
      <c r="AS54" s="62">
        <f>'Glad-base'!AS54/'Glad-base'!AS$81*AS$86</f>
        <v>0.555207616145291</v>
      </c>
      <c r="AT54" s="62">
        <f>'Glad-base'!AT54/'Glad-base'!AT$81*AT$86</f>
        <v>0.00641955780926807</v>
      </c>
      <c r="AU54" s="62">
        <f>'Glad-base'!AU54/'Glad-base'!AU$81*AU$86</f>
        <v>0.008157500170686231</v>
      </c>
      <c r="AV54" s="62">
        <f>'Glad-base'!AV54/'Glad-base'!AV$81*AV$86</f>
        <v>0.00251005272564765</v>
      </c>
      <c r="AW54" s="62">
        <f>'Glad-base'!AW54/'Glad-base'!AW$81*AW$86</f>
        <v>0.000840072729605656</v>
      </c>
      <c r="AX54" s="62">
        <f>'Glad-base'!AX54/'Glad-base'!AX$81*AX$86</f>
        <v>0.0261928085065965</v>
      </c>
      <c r="AY54" s="62">
        <f>'Glad-base'!AY54/'Glad-base'!AY$81*AY$86</f>
        <v>0.00224286338598285</v>
      </c>
      <c r="AZ54" s="62">
        <f>'Glad-base'!AZ54/'Glad-base'!AZ$81*AZ$86</f>
        <v>1.01912501780269</v>
      </c>
      <c r="BA54" s="62">
        <f>'Glad-base'!BA54/'Glad-base'!BA$81*BA$86</f>
        <v>0.130565728399612</v>
      </c>
      <c r="BB54" s="62">
        <f>'Glad-base'!BB54/'Glad-base'!BB$81*BB$86</f>
        <v>0.124863426374217</v>
      </c>
      <c r="BC54" s="62">
        <f>'Glad-base'!BC54/'Glad-base'!BC$81*BC$86</f>
        <v>1.00518818103095</v>
      </c>
      <c r="BD54" s="62">
        <f>'Glad-base'!BD54/'Glad-base'!BD$81*BD$86</f>
        <v>5.46887701787665</v>
      </c>
      <c r="BE54" s="62">
        <f>'Glad-base'!BE54/'Glad-base'!BE$81*BE$86</f>
        <v>2.67140635384696</v>
      </c>
      <c r="BF54" s="62">
        <f>'Glad-base'!BF54/'Glad-base'!BF$81*BF$86</f>
        <v>0.0141922564318505</v>
      </c>
      <c r="BG54" s="62">
        <f>'Glad-base'!BG54/'Glad-base'!BG$81*BG$86</f>
        <v>0.756712421601581</v>
      </c>
      <c r="BH54" s="62">
        <f>'Glad-base'!BH54/'Glad-base'!BH$81*BH$86</f>
        <v>0.261243475640227</v>
      </c>
      <c r="BI54" s="62">
        <f>'Glad-base'!BI54/'Glad-base'!BI$81*BI$86</f>
        <v>1.0768534405901</v>
      </c>
      <c r="BJ54" s="62">
        <f>'Glad-base'!BJ54/'Glad-base'!BJ$81*BJ$86</f>
        <v>0.000274145719074065</v>
      </c>
      <c r="BK54" s="62">
        <f>'Glad-base'!BK54/'Glad-base'!BK$81*BK$86</f>
        <v>0.198601192568964</v>
      </c>
      <c r="BL54" s="62">
        <f>'Glad-base'!BL54/'Glad-base'!BL$81*BL$86</f>
        <v>0.650049235501983</v>
      </c>
      <c r="BM54" s="62">
        <f>'Glad-base'!BM54/'Glad-base'!BM$81*BM$86</f>
        <v>0.035044189878717</v>
      </c>
      <c r="BN54" s="62">
        <f>'Glad-base'!BN54/'Glad-base'!BN$81*BN$86</f>
        <v>0.0218956110518774</v>
      </c>
      <c r="BO54" s="62">
        <f>'Glad-base'!BO54/'Glad-base'!BO$81*BO$86</f>
        <v>1.2881191739911</v>
      </c>
      <c r="BP54" s="62">
        <f>'Glad-base'!BP54/'Glad-base'!BP$81*BP$86</f>
        <v>0.326210080376481</v>
      </c>
      <c r="BQ54" s="62">
        <f>'Glad-base'!BQ54/'Glad-base'!BQ$81*BQ$86</f>
        <v>0.00680434111745038</v>
      </c>
      <c r="BR54" s="62">
        <f>'Glad-base'!BR54/'Glad-base'!BR$81*BR$86</f>
        <v>0.030242314922435</v>
      </c>
      <c r="BS54" s="62">
        <f>'Glad-base'!BS54/'Glad-base'!BS$81*BS$86</f>
        <v>0.007123696410289</v>
      </c>
      <c r="BT54" s="62">
        <f>'Glad-base'!BT54/'Glad-base'!BT$81*BT$86</f>
        <v>0.320853891516552</v>
      </c>
      <c r="BU54" s="62">
        <f>'Glad-base'!BU54/'Glad-base'!BU$81*BU$86</f>
        <v>0.288736235134972</v>
      </c>
      <c r="BV54" s="4">
        <f>SUM(D54:BU54)</f>
        <v>31.8708077657939</v>
      </c>
      <c r="BW54" s="66">
        <f>'Glad-base'!BW54*'Households'!$B$3/'Households'!$B$7</f>
        <v>128.592728739454</v>
      </c>
      <c r="BX54" s="66">
        <f>'Glad-base'!BX54*'Households'!$B$3/'Households'!$B$7</f>
        <v>0.00359481512873326</v>
      </c>
      <c r="BY54" s="66">
        <f>'Glad-base'!BY54*'Businesses'!$B$4/'Businesses'!$C$4</f>
        <v>0.616968878623571</v>
      </c>
      <c r="BZ54" s="66">
        <f>'Glad-base'!BZ54*'Households'!$B$3/'Households'!$B$7</f>
        <v>0.0587548216065911</v>
      </c>
      <c r="CA54" s="66">
        <f>'Glad-base'!CA54*'Households'!$B$3/'Households'!$B$7</f>
        <v>0.244124698486097</v>
      </c>
      <c r="CB54" s="66">
        <f>'Glad-base'!CB54*'Glad-id-output'!B52/'Glad-id-output'!E52</f>
        <v>0</v>
      </c>
      <c r="CC54" s="62">
        <f>'Exports'!D55</f>
        <v>1</v>
      </c>
      <c r="CD54" s="4">
        <f>SUM(BW54:CC54)</f>
        <v>130.516171953299</v>
      </c>
      <c r="CE54" s="4">
        <f>SUM(CD54,BV54)</f>
        <v>162.386979719093</v>
      </c>
      <c r="CF54" s="67">
        <v>0.000397335414463616</v>
      </c>
      <c r="CG54" s="67">
        <f>'Glad-id-output'!I52</f>
        <v>0.4</v>
      </c>
      <c r="CH54" s="67"/>
    </row>
    <row r="55" ht="19" customHeight="1">
      <c r="A55" t="s" s="58">
        <v>1</v>
      </c>
      <c r="B55" s="59">
        <v>51</v>
      </c>
      <c r="C55" t="s" s="135">
        <v>52</v>
      </c>
      <c r="D55" s="61">
        <f>'Glad-base'!D55/'Glad-base'!D$81*D$86</f>
        <v>3.95811472226349</v>
      </c>
      <c r="E55" s="62">
        <f>'Glad-base'!E55/'Glad-base'!E$81*E$86</f>
        <v>0.0592924734877132</v>
      </c>
      <c r="F55" s="62">
        <f>'Glad-base'!F55/'Glad-base'!F$81*F$86</f>
        <v>1.91640724155156e-06</v>
      </c>
      <c r="G55" s="62">
        <f>'Glad-base'!G55/'Glad-base'!G$81*G$86</f>
        <v>0.135113443437068</v>
      </c>
      <c r="H55" s="62">
        <f>'Glad-base'!H55/'Glad-base'!H$81*H$86</f>
        <v>0.112815509752295</v>
      </c>
      <c r="I55" s="62">
        <f>'Glad-base'!I55/'Glad-base'!I$81*I$86</f>
        <v>0.794254120492608</v>
      </c>
      <c r="J55" s="62">
        <f>'Glad-base'!J55/'Glad-base'!J$81*J$86</f>
        <v>42.4181791869384</v>
      </c>
      <c r="K55" s="136">
        <f>'Glad-base'!K55/'Glad-base'!K$81*K$86</f>
        <v>2.41164922178735</v>
      </c>
      <c r="L55" s="62">
        <f>'Glad-base'!L55/'Glad-base'!L$81*L$86</f>
        <v>1.08441713272992</v>
      </c>
      <c r="M55" s="62">
        <f>'Glad-base'!M55/'Glad-base'!M$81*M$86</f>
        <v>0.465574655339137</v>
      </c>
      <c r="N55" s="62">
        <f>'Glad-base'!N55/'Glad-base'!N$81*N$86</f>
        <v>0.168637958416312</v>
      </c>
      <c r="O55" s="62">
        <f>'Glad-base'!O55/'Glad-base'!O$81*O$86</f>
        <v>0.240873899751007</v>
      </c>
      <c r="P55" s="62">
        <f>'Glad-base'!P55/'Glad-base'!P$81*P$86</f>
        <v>0.0239130139344411</v>
      </c>
      <c r="Q55" s="62">
        <f>'Glad-base'!Q55/'Glad-base'!Q$81*Q$86</f>
        <v>0.0614043791176744</v>
      </c>
      <c r="R55" s="62">
        <f>'Glad-base'!R55/'Glad-base'!R$81*R$86</f>
        <v>0.0130420314598347</v>
      </c>
      <c r="S55" s="62">
        <f>'Glad-base'!S55/'Glad-base'!S$81*S$86</f>
        <v>0.0307843519099895</v>
      </c>
      <c r="T55" s="62">
        <f>'Glad-base'!T55/'Glad-base'!T$81*T$86</f>
        <v>0.734438104118008</v>
      </c>
      <c r="U55" s="62">
        <f>'Glad-base'!U55/'Glad-base'!U$81*U$86</f>
        <v>3.99910137060876</v>
      </c>
      <c r="V55" s="62">
        <f>'Glad-base'!V55/'Glad-base'!V$81*V$86</f>
        <v>0.097811626228074</v>
      </c>
      <c r="W55" s="62">
        <f>'Glad-base'!W55/'Glad-base'!W$81*W$86</f>
        <v>4.18357807117919</v>
      </c>
      <c r="X55" s="64">
        <v>0.128273952487839</v>
      </c>
      <c r="Y55" s="62">
        <f>'Glad-base'!Y55/'Glad-base'!Y$81*Y$86</f>
        <v>1.63167217786247</v>
      </c>
      <c r="Z55" s="62">
        <f>'Glad-base'!Z55/'Glad-base'!Z$81*Z$86</f>
        <v>0.313700724626519</v>
      </c>
      <c r="AA55" s="62">
        <f>'Glad-base'!AA55/'Glad-base'!AA$81*AA$86</f>
        <v>0.426995764812686</v>
      </c>
      <c r="AB55" s="62">
        <f>'Glad-base'!AB55/'Glad-base'!AB$81*AB$86</f>
        <v>0.0223688052737262</v>
      </c>
      <c r="AC55" s="65">
        <v>10</v>
      </c>
      <c r="AD55" s="62">
        <f>'Glad-base'!AD55/'Glad-base'!AD$81*AD$86</f>
        <v>0.133627574081658</v>
      </c>
      <c r="AE55" s="62">
        <f>'Glad-base'!AE55/'Glad-base'!AE$81*AE$86</f>
        <v>2.84885223672311</v>
      </c>
      <c r="AF55" s="62">
        <f>'Glad-base'!AF55/'Glad-base'!AF$81*AF$86</f>
        <v>19.8983172637001</v>
      </c>
      <c r="AG55" s="62">
        <f>'Glad-base'!AG55/'Glad-base'!AG$81*AG$86</f>
        <v>1.43155381984953</v>
      </c>
      <c r="AH55" s="62">
        <f>'Glad-base'!AH55/'Glad-base'!AH$81*AH$86</f>
        <v>2.79370632507759</v>
      </c>
      <c r="AI55" s="62">
        <f>'Glad-base'!AI55/'Glad-base'!AI$81*AI$86</f>
        <v>8.491544763202199</v>
      </c>
      <c r="AJ55" s="62">
        <f>'Glad-base'!AJ55/'Glad-base'!AJ$81*AJ$86</f>
        <v>4.05812373887794</v>
      </c>
      <c r="AK55" s="62">
        <f>'Glad-base'!AK55/'Glad-base'!AK$81*AK$86</f>
        <v>5.77545611425007</v>
      </c>
      <c r="AL55" s="62">
        <f>'Glad-base'!AL55/'Glad-base'!AL$81*AL$86</f>
        <v>3.21679139317385</v>
      </c>
      <c r="AM55" s="62">
        <f>'Glad-base'!AM55/'Glad-base'!AM$81*AM$86</f>
        <v>3.65839491377065</v>
      </c>
      <c r="AN55" s="62">
        <f>'Glad-base'!AN55/'Glad-base'!AN$81*AN$86</f>
        <v>4.47064596605501</v>
      </c>
      <c r="AO55" s="62">
        <f>'Glad-base'!AO55/'Glad-base'!AO$81*AO$86</f>
        <v>3.5154894256226</v>
      </c>
      <c r="AP55" s="62">
        <f>'Glad-base'!AP55/'Glad-base'!AP$81*AP$86</f>
        <v>6.89850314262705</v>
      </c>
      <c r="AQ55" s="62">
        <f>'Glad-base'!AQ55/'Glad-base'!AQ$81*AQ$86</f>
        <v>0.0538187693638163</v>
      </c>
      <c r="AR55" s="62">
        <f>'Glad-base'!AR55/'Glad-base'!AR$81*AR$86</f>
        <v>0.178868611250247</v>
      </c>
      <c r="AS55" s="62">
        <f>'Glad-base'!AS55/'Glad-base'!AS$81*AS$86</f>
        <v>13.1345439683242</v>
      </c>
      <c r="AT55" s="62">
        <f>'Glad-base'!AT55/'Glad-base'!AT$81*AT$86</f>
        <v>0.00179883485815014</v>
      </c>
      <c r="AU55" s="62">
        <f>'Glad-base'!AU55/'Glad-base'!AU$81*AU$86</f>
        <v>0.0439083073053302</v>
      </c>
      <c r="AV55" s="62">
        <f>'Glad-base'!AV55/'Glad-base'!AV$81*AV$86</f>
        <v>0.00108387126850399</v>
      </c>
      <c r="AW55" s="62">
        <f>'Glad-base'!AW55/'Glad-base'!AW$81*AW$86</f>
        <v>0.00648784644116291</v>
      </c>
      <c r="AX55" s="62">
        <f>'Glad-base'!AX55/'Glad-base'!AX$81*AX$86</f>
        <v>0.14438885914653</v>
      </c>
      <c r="AY55" s="62">
        <f>'Glad-base'!AY55/'Glad-base'!AY$81*AY$86</f>
        <v>0.00224528881827206</v>
      </c>
      <c r="AZ55" s="62">
        <f>'Glad-base'!AZ55/'Glad-base'!AZ$81*AZ$86</f>
        <v>0.504890201363552</v>
      </c>
      <c r="BA55" s="62">
        <f>'Glad-base'!BA55/'Glad-base'!BA$81*BA$86</f>
        <v>2.78974145294169</v>
      </c>
      <c r="BB55" s="62">
        <f>'Glad-base'!BB55/'Glad-base'!BB$81*BB$86</f>
        <v>1.11972699878299</v>
      </c>
      <c r="BC55" s="62">
        <f>'Glad-base'!BC55/'Glad-base'!BC$81*BC$86</f>
        <v>3.92607364688656</v>
      </c>
      <c r="BD55" s="62">
        <f>'Glad-base'!BD55/'Glad-base'!BD$81*BD$86</f>
        <v>8.787175267572371</v>
      </c>
      <c r="BE55" s="62">
        <f>'Glad-base'!BE55/'Glad-base'!BE$81*BE$86</f>
        <v>13.142974022261</v>
      </c>
      <c r="BF55" s="62">
        <f>'Glad-base'!BF55/'Glad-base'!BF$81*BF$86</f>
        <v>0.0535677062753881</v>
      </c>
      <c r="BG55" s="62">
        <f>'Glad-base'!BG55/'Glad-base'!BG$81*BG$86</f>
        <v>5.6664216566334</v>
      </c>
      <c r="BH55" s="62">
        <f>'Glad-base'!BH55/'Glad-base'!BH$81*BH$86</f>
        <v>0.665173161043353</v>
      </c>
      <c r="BI55" s="62">
        <f>'Glad-base'!BI55/'Glad-base'!BI$81*BI$86</f>
        <v>9.92785636521308</v>
      </c>
      <c r="BJ55" s="62">
        <f>'Glad-base'!BJ55/'Glad-base'!BJ$81*BJ$86</f>
        <v>0.000145120336113306</v>
      </c>
      <c r="BK55" s="62">
        <f>'Glad-base'!BK55/'Glad-base'!BK$81*BK$86</f>
        <v>0.552585143476103</v>
      </c>
      <c r="BL55" s="62">
        <f>'Glad-base'!BL55/'Glad-base'!BL$81*BL$86</f>
        <v>10.8468652960504</v>
      </c>
      <c r="BM55" s="62">
        <f>'Glad-base'!BM55/'Glad-base'!BM$81*BM$86</f>
        <v>1.12247231832664</v>
      </c>
      <c r="BN55" s="62">
        <f>'Glad-base'!BN55/'Glad-base'!BN$81*BN$86</f>
        <v>0.211647385474026</v>
      </c>
      <c r="BO55" s="62">
        <f>'Glad-base'!BO55/'Glad-base'!BO$81*BO$86</f>
        <v>14.450707142928</v>
      </c>
      <c r="BP55" s="62">
        <f>'Glad-base'!BP55/'Glad-base'!BP$81*BP$86</f>
        <v>1.12372877129008</v>
      </c>
      <c r="BQ55" s="62">
        <f>'Glad-base'!BQ55/'Glad-base'!BQ$81*BQ$86</f>
        <v>0.0254245494491394</v>
      </c>
      <c r="BR55" s="62">
        <f>'Glad-base'!BR55/'Glad-base'!BR$81*BR$86</f>
        <v>0.153331915046319</v>
      </c>
      <c r="BS55" s="62">
        <f>'Glad-base'!BS55/'Glad-base'!BS$81*BS$86</f>
        <v>0.0400444061398636</v>
      </c>
      <c r="BT55" s="62">
        <f>'Glad-base'!BT55/'Glad-base'!BT$81*BT$86</f>
        <v>2.13984968399774</v>
      </c>
      <c r="BU55" s="62">
        <f>'Glad-base'!BU55/'Glad-base'!BU$81*BU$86</f>
        <v>0.161240133829441</v>
      </c>
      <c r="BV55" s="4">
        <f>SUM(D55:BU55)</f>
        <v>231.685801993527</v>
      </c>
      <c r="BW55" s="66">
        <f>'Glad-base'!BW55*'Households'!$B$3/'Households'!$B$7</f>
        <v>8.236486339618949</v>
      </c>
      <c r="BX55" s="66">
        <f>'Glad-base'!BX55*'Households'!$B$3/'Households'!$B$7</f>
        <v>0.00334463199794027</v>
      </c>
      <c r="BY55" s="66">
        <f>'Glad-base'!BY55*'Businesses'!$B$4/'Businesses'!$C$4</f>
        <v>0.529478906544832</v>
      </c>
      <c r="BZ55" s="66">
        <f>'Glad-base'!BZ55*'Households'!$B$3/'Households'!$B$7</f>
        <v>0.0283587654067971</v>
      </c>
      <c r="CA55" s="66">
        <f>'Glad-base'!CA55*'Households'!$B$3/'Households'!$B$7</f>
        <v>0.221776000628218</v>
      </c>
      <c r="CB55" s="66">
        <f>'Glad-base'!CB55*'Glad-id-output'!B53/'Glad-id-output'!E53</f>
        <v>5.41557781033012e-06</v>
      </c>
      <c r="CC55" s="62">
        <f>'Exports'!D56</f>
        <v>2.2</v>
      </c>
      <c r="CD55" s="4">
        <f>SUM(BW55:CC55)</f>
        <v>11.2194500597745</v>
      </c>
      <c r="CE55" s="4">
        <f>SUM(CD55,BV55)</f>
        <v>242.905252053302</v>
      </c>
      <c r="CF55" s="67">
        <v>0.000887799641037724</v>
      </c>
      <c r="CG55" s="67">
        <f>'Glad-id-output'!I53</f>
        <v>0.3</v>
      </c>
      <c r="CH55" s="67"/>
    </row>
    <row r="56" ht="19" customHeight="1">
      <c r="A56" t="s" s="58">
        <v>1</v>
      </c>
      <c r="B56" s="59">
        <v>52</v>
      </c>
      <c r="C56" t="s" s="135">
        <v>53</v>
      </c>
      <c r="D56" s="61">
        <f>'Glad-base'!D56/'Glad-base'!D$81*D$86</f>
        <v>0.488882807985499</v>
      </c>
      <c r="E56" s="62">
        <f>'Glad-base'!E56/'Glad-base'!E$81*E$86</f>
        <v>0.225041386609845</v>
      </c>
      <c r="F56" s="62">
        <f>'Glad-base'!F56/'Glad-base'!F$81*F$86</f>
        <v>0.00460375773913302</v>
      </c>
      <c r="G56" s="62">
        <f>'Glad-base'!G56/'Glad-base'!G$81*G$86</f>
        <v>0.177141939926785</v>
      </c>
      <c r="H56" s="62">
        <f>'Glad-base'!H56/'Glad-base'!H$81*H$86</f>
        <v>0.140274711847054</v>
      </c>
      <c r="I56" s="62">
        <f>'Glad-base'!I56/'Glad-base'!I$81*I$86</f>
        <v>0.829520783765909</v>
      </c>
      <c r="J56" s="62">
        <f>'Glad-base'!J56/'Glad-base'!J$81*J$86</f>
        <v>58.2830346404536</v>
      </c>
      <c r="K56" s="136">
        <f>'Glad-base'!K56/'Glad-base'!K$81*K$86</f>
        <v>2.72428910633014</v>
      </c>
      <c r="L56" s="62">
        <f>'Glad-base'!L56/'Glad-base'!L$81*L$86</f>
        <v>0.516877986272758</v>
      </c>
      <c r="M56" s="62">
        <f>'Glad-base'!M56/'Glad-base'!M$81*M$86</f>
        <v>0.08689721779373941</v>
      </c>
      <c r="N56" s="62">
        <f>'Glad-base'!N56/'Glad-base'!N$81*N$86</f>
        <v>0.051854140261107</v>
      </c>
      <c r="O56" s="62">
        <f>'Glad-base'!O56/'Glad-base'!O$81*O$86</f>
        <v>0.030270126195571</v>
      </c>
      <c r="P56" s="62">
        <f>'Glad-base'!P56/'Glad-base'!P$81*P$86</f>
        <v>0.00465187841857166</v>
      </c>
      <c r="Q56" s="62">
        <f>'Glad-base'!Q56/'Glad-base'!Q$81*Q$86</f>
        <v>0.0239094181864069</v>
      </c>
      <c r="R56" s="62">
        <f>'Glad-base'!R56/'Glad-base'!R$81*R$86</f>
        <v>0.0101470329217567</v>
      </c>
      <c r="S56" s="62">
        <f>'Glad-base'!S56/'Glad-base'!S$81*S$86</f>
        <v>0.0194872924137711</v>
      </c>
      <c r="T56" s="62">
        <f>'Glad-base'!T56/'Glad-base'!T$81*T$86</f>
        <v>1.18759731562549</v>
      </c>
      <c r="U56" s="62">
        <f>'Glad-base'!U56/'Glad-base'!U$81*U$86</f>
        <v>0.739266896458375</v>
      </c>
      <c r="V56" s="62">
        <f>'Glad-base'!V56/'Glad-base'!V$81*V$86</f>
        <v>0.044575317909774</v>
      </c>
      <c r="W56" s="62">
        <f>'Glad-base'!W56/'Glad-base'!W$81*W$86</f>
        <v>1.58746523480335</v>
      </c>
      <c r="X56" s="64">
        <v>0.799910020858897</v>
      </c>
      <c r="Y56" s="62">
        <f>'Glad-base'!Y56/'Glad-base'!Y$81*Y$86</f>
        <v>1.07244542931025</v>
      </c>
      <c r="Z56" s="62">
        <f>'Glad-base'!Z56/'Glad-base'!Z$81*Z$86</f>
        <v>0.24655806812276</v>
      </c>
      <c r="AA56" s="62">
        <f>'Glad-base'!AA56/'Glad-base'!AA$81*AA$86</f>
        <v>0.173522479021277</v>
      </c>
      <c r="AB56" s="62">
        <f>'Glad-base'!AB56/'Glad-base'!AB$81*AB$86</f>
        <v>0.0076677841610157</v>
      </c>
      <c r="AC56" s="65">
        <f>'Glad-base'!AC56/'Glad-base'!AC$81*AC$86</f>
        <v>3.12949281635498</v>
      </c>
      <c r="AD56" s="62">
        <f>'Glad-base'!AD56/'Glad-base'!AD$81*AD$86</f>
        <v>0.0427370133990565</v>
      </c>
      <c r="AE56" s="62">
        <f>'Glad-base'!AE56/'Glad-base'!AE$81*AE$86</f>
        <v>0.0382372065875185</v>
      </c>
      <c r="AF56" s="62">
        <f>'Glad-base'!AF56/'Glad-base'!AF$81*AF$86</f>
        <v>0.151092555823719</v>
      </c>
      <c r="AG56" s="62">
        <f>'Glad-base'!AG56/'Glad-base'!AG$81*AG$86</f>
        <v>0.847297858024266</v>
      </c>
      <c r="AH56" s="62">
        <f>'Glad-base'!AH56/'Glad-base'!AH$81*AH$86</f>
        <v>15.2895779710714</v>
      </c>
      <c r="AI56" s="62">
        <f>'Glad-base'!AI56/'Glad-base'!AI$81*AI$86</f>
        <v>8.176564199267281</v>
      </c>
      <c r="AJ56" s="62">
        <f>'Glad-base'!AJ56/'Glad-base'!AJ$81*AJ$86</f>
        <v>1.94680173470142</v>
      </c>
      <c r="AK56" s="62">
        <f>'Glad-base'!AK56/'Glad-base'!AK$81*AK$86</f>
        <v>2.41260954492385</v>
      </c>
      <c r="AL56" s="62">
        <f>'Glad-base'!AL56/'Glad-base'!AL$81*AL$86</f>
        <v>0.413521522168245</v>
      </c>
      <c r="AM56" s="62">
        <f>'Glad-base'!AM56/'Glad-base'!AM$81*AM$86</f>
        <v>1.05699265708155</v>
      </c>
      <c r="AN56" s="62">
        <f>'Glad-base'!AN56/'Glad-base'!AN$81*AN$86</f>
        <v>1.12677914005299</v>
      </c>
      <c r="AO56" s="62">
        <f>'Glad-base'!AO56/'Glad-base'!AO$81*AO$86</f>
        <v>1.95127174822366</v>
      </c>
      <c r="AP56" s="62">
        <f>'Glad-base'!AP56/'Glad-base'!AP$81*AP$86</f>
        <v>0.1670037266075</v>
      </c>
      <c r="AQ56" s="62">
        <f>'Glad-base'!AQ56/'Glad-base'!AQ$81*AQ$86</f>
        <v>0.0364368002537487</v>
      </c>
      <c r="AR56" s="62">
        <f>'Glad-base'!AR56/'Glad-base'!AR$81*AR$86</f>
        <v>0.266375207459842</v>
      </c>
      <c r="AS56" s="62">
        <f>'Glad-base'!AS56/'Glad-base'!AS$81*AS$86</f>
        <v>4.62120801420483</v>
      </c>
      <c r="AT56" s="62">
        <f>'Glad-base'!AT56/'Glad-base'!AT$81*AT$86</f>
        <v>0.0101584665576633</v>
      </c>
      <c r="AU56" s="62">
        <f>'Glad-base'!AU56/'Glad-base'!AU$81*AU$86</f>
        <v>0.0507144749000434</v>
      </c>
      <c r="AV56" s="62">
        <f>'Glad-base'!AV56/'Glad-base'!AV$81*AV$86</f>
        <v>0.0170305502884437</v>
      </c>
      <c r="AW56" s="62">
        <f>'Glad-base'!AW56/'Glad-base'!AW$81*AW$86</f>
        <v>0.0175225282606459</v>
      </c>
      <c r="AX56" s="62">
        <f>'Glad-base'!AX56/'Glad-base'!AX$81*AX$86</f>
        <v>0.103472170444794</v>
      </c>
      <c r="AY56" s="62">
        <f>'Glad-base'!AY56/'Glad-base'!AY$81*AY$86</f>
        <v>0.011055340868049</v>
      </c>
      <c r="AZ56" s="62">
        <f>'Glad-base'!AZ56/'Glad-base'!AZ$81*AZ$86</f>
        <v>0.205787813034601</v>
      </c>
      <c r="BA56" s="62">
        <f>'Glad-base'!BA56/'Glad-base'!BA$81*BA$86</f>
        <v>0.0828228586026586</v>
      </c>
      <c r="BB56" s="62">
        <f>'Glad-base'!BB56/'Glad-base'!BB$81*BB$86</f>
        <v>0.184963466974087</v>
      </c>
      <c r="BC56" s="62">
        <f>'Glad-base'!BC56/'Glad-base'!BC$81*BC$86</f>
        <v>1.98081141665434</v>
      </c>
      <c r="BD56" s="62">
        <f>'Glad-base'!BD56/'Glad-base'!BD$81*BD$86</f>
        <v>0.970742027227868</v>
      </c>
      <c r="BE56" s="62">
        <f>'Glad-base'!BE56/'Glad-base'!BE$81*BE$86</f>
        <v>5.18043825224664</v>
      </c>
      <c r="BF56" s="62">
        <f>'Glad-base'!BF56/'Glad-base'!BF$81*BF$86</f>
        <v>0.140578039456409</v>
      </c>
      <c r="BG56" s="62">
        <f>'Glad-base'!BG56/'Glad-base'!BG$81*BG$86</f>
        <v>1.66296042705272</v>
      </c>
      <c r="BH56" s="62">
        <f>'Glad-base'!BH56/'Glad-base'!BH$81*BH$86</f>
        <v>1.16779033086574</v>
      </c>
      <c r="BI56" s="62">
        <f>'Glad-base'!BI56/'Glad-base'!BI$81*BI$86</f>
        <v>1.40648246456204</v>
      </c>
      <c r="BJ56" s="62">
        <f>'Glad-base'!BJ56/'Glad-base'!BJ$81*BJ$86</f>
        <v>0.0037320940828434</v>
      </c>
      <c r="BK56" s="62">
        <f>'Glad-base'!BK56/'Glad-base'!BK$81*BK$86</f>
        <v>1.1148547024044</v>
      </c>
      <c r="BL56" s="62">
        <f>'Glad-base'!BL56/'Glad-base'!BL$81*BL$86</f>
        <v>1.08029681132501</v>
      </c>
      <c r="BM56" s="62">
        <f>'Glad-base'!BM56/'Glad-base'!BM$81*BM$86</f>
        <v>0.179709653435619</v>
      </c>
      <c r="BN56" s="62">
        <f>'Glad-base'!BN56/'Glad-base'!BN$81*BN$86</f>
        <v>0.0216798854937854</v>
      </c>
      <c r="BO56" s="62">
        <f>'Glad-base'!BO56/'Glad-base'!BO$81*BO$86</f>
        <v>5.85055092905544</v>
      </c>
      <c r="BP56" s="62">
        <f>'Glad-base'!BP56/'Glad-base'!BP$81*BP$86</f>
        <v>1.58759778595654</v>
      </c>
      <c r="BQ56" s="62">
        <f>'Glad-base'!BQ56/'Glad-base'!BQ$81*BQ$86</f>
        <v>0.0302397360926676</v>
      </c>
      <c r="BR56" s="62">
        <f>'Glad-base'!BR56/'Glad-base'!BR$81*BR$86</f>
        <v>0.237227358938364</v>
      </c>
      <c r="BS56" s="62">
        <f>'Glad-base'!BS56/'Glad-base'!BS$81*BS$86</f>
        <v>0.0466774936285685</v>
      </c>
      <c r="BT56" s="62">
        <f>'Glad-base'!BT56/'Glad-base'!BT$81*BT$86</f>
        <v>6.80502604307982</v>
      </c>
      <c r="BU56" s="62">
        <f>'Glad-base'!BU56/'Glad-base'!BU$81*BU$86</f>
        <v>1.33907277516089</v>
      </c>
      <c r="BV56" s="4">
        <f>SUM(D56:BU56)</f>
        <v>142.639888386249</v>
      </c>
      <c r="BW56" s="66">
        <f>'Glad-base'!BW56*'Households'!$B$3/'Households'!$B$7</f>
        <v>3.43673193179197</v>
      </c>
      <c r="BX56" s="66">
        <f>'Glad-base'!BX56*'Households'!$B$3/'Households'!$B$7</f>
        <v>0</v>
      </c>
      <c r="BY56" s="66">
        <f>'Glad-base'!BY56*'Businesses'!$B$4/'Businesses'!$C$4</f>
        <v>0.137224338312819</v>
      </c>
      <c r="BZ56" s="66">
        <f>'Glad-base'!BZ56*'Households'!$B$3/'Households'!$B$7</f>
        <v>0.00583452139031926</v>
      </c>
      <c r="CA56" s="66">
        <f>'Glad-base'!CA56*'Households'!$B$3/'Households'!$B$7</f>
        <v>0.0610948399588054</v>
      </c>
      <c r="CB56" s="66">
        <f>'Glad-base'!CB56*'Glad-id-output'!B54/'Glad-id-output'!E54</f>
        <v>0.00643494020310484</v>
      </c>
      <c r="CC56" s="62">
        <f>'Exports'!D57</f>
        <v>12</v>
      </c>
      <c r="CD56" s="4">
        <f>SUM(BW56:CC56)</f>
        <v>15.647320571657</v>
      </c>
      <c r="CE56" s="4">
        <f>SUM(CD56,BV56)</f>
        <v>158.287208957906</v>
      </c>
      <c r="CF56" s="67">
        <v>0.00767801002637494</v>
      </c>
      <c r="CG56" s="67">
        <f>'Glad-id-output'!I54</f>
        <v>1</v>
      </c>
      <c r="CH56" s="67"/>
    </row>
    <row r="57" ht="19" customHeight="1">
      <c r="A57" t="s" s="58">
        <v>1</v>
      </c>
      <c r="B57" s="59">
        <v>53</v>
      </c>
      <c r="C57" t="s" s="135">
        <v>54</v>
      </c>
      <c r="D57" s="61">
        <f>'Glad-base'!D57/'Glad-base'!D$81*D$86</f>
        <v>1.65954807243682</v>
      </c>
      <c r="E57" s="62">
        <f>'Glad-base'!E57/'Glad-base'!E$81*E$86</f>
        <v>1.99092622722853e-05</v>
      </c>
      <c r="F57" s="62">
        <f>'Glad-base'!F57/'Glad-base'!F$81*F$86</f>
        <v>7.11808404004867e-06</v>
      </c>
      <c r="G57" s="62">
        <f>'Glad-base'!G57/'Glad-base'!G$81*G$86</f>
        <v>0.00454429607077292</v>
      </c>
      <c r="H57" s="62">
        <f>'Glad-base'!H57/'Glad-base'!H$81*H$86</f>
        <v>0.0692414089842936</v>
      </c>
      <c r="I57" s="62">
        <f>'Glad-base'!I57/'Glad-base'!I$81*I$86</f>
        <v>0.562137165689098</v>
      </c>
      <c r="J57" s="62">
        <f>'Glad-base'!J57/'Glad-base'!J$81*J$86</f>
        <v>14.5170776956975</v>
      </c>
      <c r="K57" s="136">
        <f>'Glad-base'!K57/'Glad-base'!K$81*K$86</f>
        <v>5.09366017388953</v>
      </c>
      <c r="L57" s="62">
        <f>'Glad-base'!L57/'Glad-base'!L$81*L$86</f>
        <v>0.40797481361498</v>
      </c>
      <c r="M57" s="62">
        <f>'Glad-base'!M57/'Glad-base'!M$81*M$86</f>
        <v>0.08580113085418439</v>
      </c>
      <c r="N57" s="62">
        <f>'Glad-base'!N57/'Glad-base'!N$81*N$86</f>
        <v>0.165763859127085</v>
      </c>
      <c r="O57" s="62">
        <f>'Glad-base'!O57/'Glad-base'!O$81*O$86</f>
        <v>0.060846729876466</v>
      </c>
      <c r="P57" s="62">
        <f>'Glad-base'!P57/'Glad-base'!P$81*P$86</f>
        <v>0.00769696344118309</v>
      </c>
      <c r="Q57" s="62">
        <f>'Glad-base'!Q57/'Glad-base'!Q$81*Q$86</f>
        <v>0.0505064795738298</v>
      </c>
      <c r="R57" s="62">
        <f>'Glad-base'!R57/'Glad-base'!R$81*R$86</f>
        <v>0.0279507720649886</v>
      </c>
      <c r="S57" s="62">
        <f>'Glad-base'!S57/'Glad-base'!S$81*S$86</f>
        <v>0.0330540149636431</v>
      </c>
      <c r="T57" s="62">
        <f>'Glad-base'!T57/'Glad-base'!T$81*T$86</f>
        <v>1.16789785421655</v>
      </c>
      <c r="U57" s="62">
        <f>'Glad-base'!U57/'Glad-base'!U$81*U$86</f>
        <v>1.78351379270299</v>
      </c>
      <c r="V57" s="62">
        <f>'Glad-base'!V57/'Glad-base'!V$81*V$86</f>
        <v>0.0680202994524419</v>
      </c>
      <c r="W57" s="62">
        <f>'Glad-base'!W57/'Glad-base'!W$81*W$86</f>
        <v>2.73533990107028</v>
      </c>
      <c r="X57" s="64">
        <v>0.315073474208198</v>
      </c>
      <c r="Y57" s="62">
        <f>'Glad-base'!Y57/'Glad-base'!Y$81*Y$86</f>
        <v>3.96768195894328</v>
      </c>
      <c r="Z57" s="62">
        <f>'Glad-base'!Z57/'Glad-base'!Z$81*Z$86</f>
        <v>0.688999204432768</v>
      </c>
      <c r="AA57" s="62">
        <f>'Glad-base'!AA57/'Glad-base'!AA$81*AA$86</f>
        <v>0.377728972593767</v>
      </c>
      <c r="AB57" s="62">
        <f>'Glad-base'!AB57/'Glad-base'!AB$81*AB$86</f>
        <v>0.00289180735509503</v>
      </c>
      <c r="AC57" s="65">
        <f>'Glad-base'!AC57/'Glad-base'!AC$81*AC$86</f>
        <v>0.552826759918043</v>
      </c>
      <c r="AD57" s="62">
        <f>'Glad-base'!AD57/'Glad-base'!AD$81*AD$86</f>
        <v>0.000939662314434581</v>
      </c>
      <c r="AE57" s="62">
        <f>'Glad-base'!AE57/'Glad-base'!AE$81*AE$86</f>
        <v>0.0597122229847451</v>
      </c>
      <c r="AF57" s="62">
        <f>'Glad-base'!AF57/'Glad-base'!AF$81*AF$86</f>
        <v>2.53648990305363</v>
      </c>
      <c r="AG57" s="62">
        <f>'Glad-base'!AG57/'Glad-base'!AG$81*AG$86</f>
        <v>1.01621443832164</v>
      </c>
      <c r="AH57" s="62">
        <f>'Glad-base'!AH57/'Glad-base'!AH$81*AH$86</f>
        <v>8.371197683129781</v>
      </c>
      <c r="AI57" s="62">
        <f>'Glad-base'!AI57/'Glad-base'!AI$81*AI$86</f>
        <v>14.7865058495764</v>
      </c>
      <c r="AJ57" s="62">
        <f>'Glad-base'!AJ57/'Glad-base'!AJ$81*AJ$86</f>
        <v>23.6360088523563</v>
      </c>
      <c r="AK57" s="62">
        <f>'Glad-base'!AK57/'Glad-base'!AK$81*AK$86</f>
        <v>32.9764643349366</v>
      </c>
      <c r="AL57" s="62">
        <f>'Glad-base'!AL57/'Glad-base'!AL$81*AL$86</f>
        <v>1.02917022641949</v>
      </c>
      <c r="AM57" s="62">
        <f>'Glad-base'!AM57/'Glad-base'!AM$81*AM$86</f>
        <v>22.0988330133995</v>
      </c>
      <c r="AN57" s="62">
        <f>'Glad-base'!AN57/'Glad-base'!AN$81*AN$86</f>
        <v>5.23922785821335</v>
      </c>
      <c r="AO57" s="62">
        <f>'Glad-base'!AO57/'Glad-base'!AO$81*AO$86</f>
        <v>13.2404088566993</v>
      </c>
      <c r="AP57" s="62">
        <f>'Glad-base'!AP57/'Glad-base'!AP$81*AP$86</f>
        <v>1.05458087440364</v>
      </c>
      <c r="AQ57" s="62">
        <f>'Glad-base'!AQ57/'Glad-base'!AQ$81*AQ$86</f>
        <v>0.37870028777167</v>
      </c>
      <c r="AR57" s="62">
        <f>'Glad-base'!AR57/'Glad-base'!AR$81*AR$86</f>
        <v>1.8953744656883</v>
      </c>
      <c r="AS57" s="62">
        <f>'Glad-base'!AS57/'Glad-base'!AS$81*AS$86</f>
        <v>18.127314428082</v>
      </c>
      <c r="AT57" s="62">
        <f>'Glad-base'!AT57/'Glad-base'!AT$81*AT$86</f>
        <v>0.100761032929554</v>
      </c>
      <c r="AU57" s="62">
        <f>'Glad-base'!AU57/'Glad-base'!AU$81*AU$86</f>
        <v>0.13643197999661</v>
      </c>
      <c r="AV57" s="62">
        <f>'Glad-base'!AV57/'Glad-base'!AV$81*AV$86</f>
        <v>0.08055791740371331</v>
      </c>
      <c r="AW57" s="62">
        <f>'Glad-base'!AW57/'Glad-base'!AW$81*AW$86</f>
        <v>0.0240395334121379</v>
      </c>
      <c r="AX57" s="62">
        <f>'Glad-base'!AX57/'Glad-base'!AX$81*AX$86</f>
        <v>1.37376049197439</v>
      </c>
      <c r="AY57" s="62">
        <f>'Glad-base'!AY57/'Glad-base'!AY$81*AY$86</f>
        <v>0.0253479723606556</v>
      </c>
      <c r="AZ57" s="62">
        <f>'Glad-base'!AZ57/'Glad-base'!AZ$81*AZ$86</f>
        <v>0.358575186239005</v>
      </c>
      <c r="BA57" s="62">
        <f>'Glad-base'!BA57/'Glad-base'!BA$81*BA$86</f>
        <v>0.482378702562922</v>
      </c>
      <c r="BB57" s="62">
        <f>'Glad-base'!BB57/'Glad-base'!BB$81*BB$86</f>
        <v>1.18343736540311</v>
      </c>
      <c r="BC57" s="62">
        <f>'Glad-base'!BC57/'Glad-base'!BC$81*BC$86</f>
        <v>32.8206512312421</v>
      </c>
      <c r="BD57" s="62">
        <f>'Glad-base'!BD57/'Glad-base'!BD$81*BD$86</f>
        <v>13.6742749117381</v>
      </c>
      <c r="BE57" s="62">
        <f>'Glad-base'!BE57/'Glad-base'!BE$81*BE$86</f>
        <v>39.4756456217773</v>
      </c>
      <c r="BF57" s="62">
        <f>'Glad-base'!BF57/'Glad-base'!BF$81*BF$86</f>
        <v>0.449354017534875</v>
      </c>
      <c r="BG57" s="62">
        <f>'Glad-base'!BG57/'Glad-base'!BG$81*BG$86</f>
        <v>18.6980725924471</v>
      </c>
      <c r="BH57" s="62">
        <f>'Glad-base'!BH57/'Glad-base'!BH$81*BH$86</f>
        <v>5.72014384948503</v>
      </c>
      <c r="BI57" s="62">
        <f>'Glad-base'!BI57/'Glad-base'!BI$81*BI$86</f>
        <v>3.30440692799083</v>
      </c>
      <c r="BJ57" s="62">
        <f>'Glad-base'!BJ57/'Glad-base'!BJ$81*BJ$86</f>
        <v>0.00409094177673832</v>
      </c>
      <c r="BK57" s="62">
        <f>'Glad-base'!BK57/'Glad-base'!BK$81*BK$86</f>
        <v>4.1548207634489</v>
      </c>
      <c r="BL57" s="62">
        <f>'Glad-base'!BL57/'Glad-base'!BL$81*BL$86</f>
        <v>15.1069955765878</v>
      </c>
      <c r="BM57" s="62">
        <f>'Glad-base'!BM57/'Glad-base'!BM$81*BM$86</f>
        <v>2.26721787970218</v>
      </c>
      <c r="BN57" s="62">
        <f>'Glad-base'!BN57/'Glad-base'!BN$81*BN$86</f>
        <v>0.655060785941074</v>
      </c>
      <c r="BO57" s="62">
        <f>'Glad-base'!BO57/'Glad-base'!BO$81*BO$86</f>
        <v>9.03883406352214</v>
      </c>
      <c r="BP57" s="62">
        <f>'Glad-base'!BP57/'Glad-base'!BP$81*BP$86</f>
        <v>3.80164816251004</v>
      </c>
      <c r="BQ57" s="62">
        <f>'Glad-base'!BQ57/'Glad-base'!BQ$81*BQ$86</f>
        <v>0.141055479289715</v>
      </c>
      <c r="BR57" s="62">
        <f>'Glad-base'!BR57/'Glad-base'!BR$81*BR$86</f>
        <v>0.675326964390826</v>
      </c>
      <c r="BS57" s="62">
        <f>'Glad-base'!BS57/'Glad-base'!BS$81*BS$86</f>
        <v>0.0931064873070864</v>
      </c>
      <c r="BT57" s="62">
        <f>'Glad-base'!BT57/'Glad-base'!BT$81*BT$86</f>
        <v>1.37360364966271</v>
      </c>
      <c r="BU57" s="62">
        <f>'Glad-base'!BU57/'Glad-base'!BU$81*BU$86</f>
        <v>1.28424970489149</v>
      </c>
      <c r="BV57" s="4">
        <f>SUM(D57:BU57)</f>
        <v>337.356797379403</v>
      </c>
      <c r="BW57" s="66">
        <f>'Glad-base'!BW57*'Households'!$B$3/'Households'!$B$7</f>
        <v>578.748379712255</v>
      </c>
      <c r="BX57" s="66">
        <f>'Glad-base'!BX57*'Households'!$B$3/'Households'!$B$7</f>
        <v>1.09457299121524</v>
      </c>
      <c r="BY57" s="66">
        <f>'Glad-base'!BY57*'Businesses'!$B$4/'Businesses'!$C$4</f>
        <v>11.6808911083387</v>
      </c>
      <c r="BZ57" s="66">
        <f>'Glad-base'!BZ57*'Households'!$B$3/'Households'!$B$7</f>
        <v>0.008998233367662201</v>
      </c>
      <c r="CA57" s="66">
        <f>'Glad-base'!CA57*'Households'!$B$3/'Households'!$B$7</f>
        <v>0.0547814477548919</v>
      </c>
      <c r="CB57" s="66">
        <f>'Glad-base'!CB57*'Glad-id-output'!B55/'Glad-id-output'!E55</f>
        <v>4.2779380188171e-05</v>
      </c>
      <c r="CC57" s="62">
        <f>'Exports'!D58</f>
        <v>23</v>
      </c>
      <c r="CD57" s="4">
        <f>SUM(BW57:CC57)</f>
        <v>614.587666272312</v>
      </c>
      <c r="CE57" s="4">
        <f>SUM(CD57,BV57)</f>
        <v>951.944463651715</v>
      </c>
      <c r="CF57" s="67">
        <v>0.00201789529189486</v>
      </c>
      <c r="CG57" s="67">
        <f>'Glad-id-output'!I55</f>
        <v>0.75</v>
      </c>
      <c r="CH57" s="67"/>
    </row>
    <row r="58" ht="19" customHeight="1">
      <c r="A58" t="s" s="58">
        <v>1</v>
      </c>
      <c r="B58" s="59">
        <v>54</v>
      </c>
      <c r="C58" t="s" s="135">
        <v>55</v>
      </c>
      <c r="D58" s="61">
        <f>'Glad-base'!D58/'Glad-base'!D$81*D$86</f>
        <v>4.6872426247984</v>
      </c>
      <c r="E58" s="62">
        <f>'Glad-base'!E58/'Glad-base'!E$81*E$86</f>
        <v>0.30260625815816</v>
      </c>
      <c r="F58" s="62">
        <f>'Glad-base'!F58/'Glad-base'!F$81*F$86</f>
        <v>0.00171080412177939</v>
      </c>
      <c r="G58" s="62">
        <f>'Glad-base'!G58/'Glad-base'!G$81*G$86</f>
        <v>0.07879871213877671</v>
      </c>
      <c r="H58" s="62">
        <f>'Glad-base'!H58/'Glad-base'!H$81*H$86</f>
        <v>0.26458296867705</v>
      </c>
      <c r="I58" s="62">
        <f>'Glad-base'!I58/'Glad-base'!I$81*I$86</f>
        <v>2.91684507156481</v>
      </c>
      <c r="J58" s="62">
        <f>'Glad-base'!J58/'Glad-base'!J$81*J$86</f>
        <v>22.4593752116018</v>
      </c>
      <c r="K58" s="136">
        <f>'Glad-base'!K58/'Glad-base'!K$81*K$86</f>
        <v>8.97796992019428</v>
      </c>
      <c r="L58" s="62">
        <f>'Glad-base'!L58/'Glad-base'!L$81*L$86</f>
        <v>1.24941712174391</v>
      </c>
      <c r="M58" s="62">
        <f>'Glad-base'!M58/'Glad-base'!M$81*M$86</f>
        <v>12.9848100423658</v>
      </c>
      <c r="N58" s="62">
        <f>'Glad-base'!N58/'Glad-base'!N$81*N$86</f>
        <v>0.771038636336967</v>
      </c>
      <c r="O58" s="62">
        <f>'Glad-base'!O58/'Glad-base'!O$81*O$86</f>
        <v>0.5763636626459679</v>
      </c>
      <c r="P58" s="62">
        <f>'Glad-base'!P58/'Glad-base'!P$81*P$86</f>
        <v>0.0507174955799632</v>
      </c>
      <c r="Q58" s="62">
        <f>'Glad-base'!Q58/'Glad-base'!Q$81*Q$86</f>
        <v>0.190606751070932</v>
      </c>
      <c r="R58" s="62">
        <f>'Glad-base'!R58/'Glad-base'!R$81*R$86</f>
        <v>0.129677695875795</v>
      </c>
      <c r="S58" s="62">
        <f>'Glad-base'!S58/'Glad-base'!S$81*S$86</f>
        <v>0.255530052714146</v>
      </c>
      <c r="T58" s="62">
        <f>'Glad-base'!T58/'Glad-base'!T$81*T$86</f>
        <v>2.42989998582827</v>
      </c>
      <c r="U58" s="62">
        <f>'Glad-base'!U58/'Glad-base'!U$81*U$86</f>
        <v>23.2318666015762</v>
      </c>
      <c r="V58" s="62">
        <f>'Glad-base'!V58/'Glad-base'!V$81*V$86</f>
        <v>0.492155499304259</v>
      </c>
      <c r="W58" s="62">
        <f>'Glad-base'!W58/'Glad-base'!W$81*W$86</f>
        <v>12.1124106616875</v>
      </c>
      <c r="X58" s="64">
        <v>1.32142270736232</v>
      </c>
      <c r="Y58" s="62">
        <f>'Glad-base'!Y58/'Glad-base'!Y$81*Y$86</f>
        <v>9.481827388896621</v>
      </c>
      <c r="Z58" s="62">
        <f>'Glad-base'!Z58/'Glad-base'!Z$81*Z$86</f>
        <v>3.9414210944836</v>
      </c>
      <c r="AA58" s="62">
        <f>'Glad-base'!AA58/'Glad-base'!AA$81*AA$86</f>
        <v>4.55569877596163</v>
      </c>
      <c r="AB58" s="62">
        <f>'Glad-base'!AB58/'Glad-base'!AB$81*AB$86</f>
        <v>0.07144951478633001</v>
      </c>
      <c r="AC58" s="65">
        <f>'Glad-base'!AC58/'Glad-base'!AC$81*AC$86</f>
        <v>8.732469082555809</v>
      </c>
      <c r="AD58" s="62">
        <f>'Glad-base'!AD58/'Glad-base'!AD$81*AD$86</f>
        <v>0.138111248226382</v>
      </c>
      <c r="AE58" s="62">
        <f>'Glad-base'!AE58/'Glad-base'!AE$81*AE$86</f>
        <v>2.11348227411041</v>
      </c>
      <c r="AF58" s="62">
        <f>'Glad-base'!AF58/'Glad-base'!AF$81*AF$86</f>
        <v>24.3014630442899</v>
      </c>
      <c r="AG58" s="62">
        <f>'Glad-base'!AG58/'Glad-base'!AG$81*AG$86</f>
        <v>6.22807519341378</v>
      </c>
      <c r="AH58" s="62">
        <f>'Glad-base'!AH58/'Glad-base'!AH$81*AH$86</f>
        <v>86.5115558938474</v>
      </c>
      <c r="AI58" s="62">
        <f>'Glad-base'!AI58/'Glad-base'!AI$81*AI$86</f>
        <v>20.3968933859908</v>
      </c>
      <c r="AJ58" s="62">
        <f>'Glad-base'!AJ58/'Glad-base'!AJ$81*AJ$86</f>
        <v>17.1076269924675</v>
      </c>
      <c r="AK58" s="62">
        <f>'Glad-base'!AK58/'Glad-base'!AK$81*AK$86</f>
        <v>31.5895121794924</v>
      </c>
      <c r="AL58" s="62">
        <f>'Glad-base'!AL58/'Glad-base'!AL$81*AL$86</f>
        <v>1.16297975376555</v>
      </c>
      <c r="AM58" s="62">
        <f>'Glad-base'!AM58/'Glad-base'!AM$81*AM$86</f>
        <v>3.25212071578301</v>
      </c>
      <c r="AN58" s="62">
        <f>'Glad-base'!AN58/'Glad-base'!AN$81*AN$86</f>
        <v>19.3124078703002</v>
      </c>
      <c r="AO58" s="62">
        <f>'Glad-base'!AO58/'Glad-base'!AO$81*AO$86</f>
        <v>1.73022896584896</v>
      </c>
      <c r="AP58" s="62">
        <f>'Glad-base'!AP58/'Glad-base'!AP$81*AP$86</f>
        <v>6.21307768271304</v>
      </c>
      <c r="AQ58" s="62">
        <f>'Glad-base'!AQ58/'Glad-base'!AQ$81*AQ$86</f>
        <v>0.78279867324112</v>
      </c>
      <c r="AR58" s="62">
        <f>'Glad-base'!AR58/'Glad-base'!AR$81*AR$86</f>
        <v>0.742412934999043</v>
      </c>
      <c r="AS58" s="62">
        <f>'Glad-base'!AS58/'Glad-base'!AS$81*AS$86</f>
        <v>25.7314331723057</v>
      </c>
      <c r="AT58" s="62">
        <f>'Glad-base'!AT58/'Glad-base'!AT$81*AT$86</f>
        <v>0.5024233527012349</v>
      </c>
      <c r="AU58" s="62">
        <f>'Glad-base'!AU58/'Glad-base'!AU$81*AU$86</f>
        <v>0.290540339992915</v>
      </c>
      <c r="AV58" s="62">
        <f>'Glad-base'!AV58/'Glad-base'!AV$81*AV$86</f>
        <v>0.223492780910736</v>
      </c>
      <c r="AW58" s="62">
        <f>'Glad-base'!AW58/'Glad-base'!AW$81*AW$86</f>
        <v>0.0576340142197184</v>
      </c>
      <c r="AX58" s="62">
        <f>'Glad-base'!AX58/'Glad-base'!AX$81*AX$86</f>
        <v>1.74622738679986</v>
      </c>
      <c r="AY58" s="62">
        <f>'Glad-base'!AY58/'Glad-base'!AY$81*AY$86</f>
        <v>0.0473554629775401</v>
      </c>
      <c r="AZ58" s="62">
        <f>'Glad-base'!AZ58/'Glad-base'!AZ$81*AZ$86</f>
        <v>0.498231724752744</v>
      </c>
      <c r="BA58" s="62">
        <f>'Glad-base'!BA58/'Glad-base'!BA$81*BA$86</f>
        <v>0.456955394736175</v>
      </c>
      <c r="BB58" s="62">
        <f>'Glad-base'!BB58/'Glad-base'!BB$81*BB$86</f>
        <v>7.73187095560788</v>
      </c>
      <c r="BC58" s="62">
        <f>'Glad-base'!BC58/'Glad-base'!BC$81*BC$86</f>
        <v>8.485287517563039</v>
      </c>
      <c r="BD58" s="62">
        <f>'Glad-base'!BD58/'Glad-base'!BD$81*BD$86</f>
        <v>13.2724314450997</v>
      </c>
      <c r="BE58" s="62">
        <f>'Glad-base'!BE58/'Glad-base'!BE$81*BE$86</f>
        <v>174.304163009</v>
      </c>
      <c r="BF58" s="62">
        <f>'Glad-base'!BF58/'Glad-base'!BF$81*BF$86</f>
        <v>1.06257785622358</v>
      </c>
      <c r="BG58" s="62">
        <f>'Glad-base'!BG58/'Glad-base'!BG$81*BG$86</f>
        <v>32.4863471873804</v>
      </c>
      <c r="BH58" s="62">
        <f>'Glad-base'!BH58/'Glad-base'!BH$81*BH$86</f>
        <v>3.93652168718812</v>
      </c>
      <c r="BI58" s="62">
        <f>'Glad-base'!BI58/'Glad-base'!BI$81*BI$86</f>
        <v>12.2120529700912</v>
      </c>
      <c r="BJ58" s="62">
        <f>'Glad-base'!BJ58/'Glad-base'!BJ$81*BJ$86</f>
        <v>0.0564051868744957</v>
      </c>
      <c r="BK58" s="62">
        <f>'Glad-base'!BK58/'Glad-base'!BK$81*BK$86</f>
        <v>3.7648924926777</v>
      </c>
      <c r="BL58" s="62">
        <f>'Glad-base'!BL58/'Glad-base'!BL$81*BL$86</f>
        <v>13.7922689781505</v>
      </c>
      <c r="BM58" s="62">
        <f>'Glad-base'!BM58/'Glad-base'!BM$81*BM$86</f>
        <v>1.74160183378057</v>
      </c>
      <c r="BN58" s="62">
        <f>'Glad-base'!BN58/'Glad-base'!BN$81*BN$86</f>
        <v>0.215193411355612</v>
      </c>
      <c r="BO58" s="62">
        <f>'Glad-base'!BO58/'Glad-base'!BO$81*BO$86</f>
        <v>27.0957828425588</v>
      </c>
      <c r="BP58" s="62">
        <f>'Glad-base'!BP58/'Glad-base'!BP$81*BP$86</f>
        <v>6.13294729774622</v>
      </c>
      <c r="BQ58" s="62">
        <f>'Glad-base'!BQ58/'Glad-base'!BQ$81*BQ$86</f>
        <v>0.246916406708556</v>
      </c>
      <c r="BR58" s="62">
        <f>'Glad-base'!BR58/'Glad-base'!BR$81*BR$86</f>
        <v>1.80893094686641</v>
      </c>
      <c r="BS58" s="62">
        <f>'Glad-base'!BS58/'Glad-base'!BS$81*BS$86</f>
        <v>0.420248986786736</v>
      </c>
      <c r="BT58" s="62">
        <f>'Glad-base'!BT58/'Glad-base'!BT$81*BT$86</f>
        <v>11.2043044249464</v>
      </c>
      <c r="BU58" s="62">
        <f>'Glad-base'!BU58/'Glad-base'!BU$81*BU$86</f>
        <v>2.70217939732373</v>
      </c>
      <c r="BV58" s="4">
        <f>SUM(D58:BU58)</f>
        <v>696.077879613847</v>
      </c>
      <c r="BW58" s="66">
        <f>'Glad-base'!BW58*'Households'!$B$3/'Households'!$B$7</f>
        <v>18.4016621994748</v>
      </c>
      <c r="BX58" s="66">
        <f>'Glad-base'!BX58*'Households'!$B$3/'Households'!$B$7</f>
        <v>12.9726566151905</v>
      </c>
      <c r="BY58" s="66">
        <f>'Glad-base'!BY58*'Businesses'!$B$4/'Businesses'!$C$4</f>
        <v>14.7344100884843</v>
      </c>
      <c r="BZ58" s="66">
        <f>'Glad-base'!BZ58*'Households'!$B$3/'Households'!$B$7</f>
        <v>0.121410171380021</v>
      </c>
      <c r="CA58" s="66">
        <f>'Glad-base'!CA58*'Households'!$B$3/'Households'!$B$7</f>
        <v>1.68631849204943</v>
      </c>
      <c r="CB58" s="66">
        <f>'Glad-base'!CB58*'Glad-id-output'!B56/'Glad-id-output'!E56</f>
        <v>0.00124440397494558</v>
      </c>
      <c r="CC58" s="62">
        <f>'Exports'!D59</f>
        <v>124.4</v>
      </c>
      <c r="CD58" s="4">
        <f>SUM(BW58:CC58)</f>
        <v>172.317701970554</v>
      </c>
      <c r="CE58" s="4">
        <f>SUM(CD58,BV58)</f>
        <v>868.395581584401</v>
      </c>
      <c r="CF58" s="67">
        <v>0.0059597891520382</v>
      </c>
      <c r="CG58" s="67">
        <f>'Glad-id-output'!I56</f>
        <v>1</v>
      </c>
      <c r="CH58" s="67"/>
    </row>
    <row r="59" ht="19" customHeight="1">
      <c r="A59" t="s" s="58">
        <v>1</v>
      </c>
      <c r="B59" s="59">
        <v>55</v>
      </c>
      <c r="C59" t="s" s="135">
        <v>56</v>
      </c>
      <c r="D59" s="61">
        <f>'Glad-base'!D59/'Glad-base'!D$81*D$86</f>
        <v>0.0403917946913272</v>
      </c>
      <c r="E59" s="62">
        <f>'Glad-base'!E59/'Glad-base'!E$81*E$86</f>
        <v>0.0266934779136089</v>
      </c>
      <c r="F59" s="62">
        <f>'Glad-base'!F59/'Glad-base'!F$81*F$86</f>
        <v>0.000132505872130137</v>
      </c>
      <c r="G59" s="62">
        <f>'Glad-base'!G59/'Glad-base'!G$81*G$86</f>
        <v>0.0014835545322624</v>
      </c>
      <c r="H59" s="62">
        <f>'Glad-base'!H59/'Glad-base'!H$81*H$86</f>
        <v>0.00478737745145662</v>
      </c>
      <c r="I59" s="62">
        <f>'Glad-base'!I59/'Glad-base'!I$81*I$86</f>
        <v>0.120113487576085</v>
      </c>
      <c r="J59" s="62">
        <f>'Glad-base'!J59/'Glad-base'!J$81*J$86</f>
        <v>2.11384083187267</v>
      </c>
      <c r="K59" s="136">
        <f>'Glad-base'!K59/'Glad-base'!K$81*K$86</f>
        <v>0.251066036501376</v>
      </c>
      <c r="L59" s="62">
        <f>'Glad-base'!L59/'Glad-base'!L$81*L$86</f>
        <v>0.0473110768445185</v>
      </c>
      <c r="M59" s="62">
        <f>'Glad-base'!M59/'Glad-base'!M$81*M$86</f>
        <v>0.0371486585081506</v>
      </c>
      <c r="N59" s="62">
        <f>'Glad-base'!N59/'Glad-base'!N$81*N$86</f>
        <v>0.040257655076559</v>
      </c>
      <c r="O59" s="62">
        <f>'Glad-base'!O59/'Glad-base'!O$81*O$86</f>
        <v>0.0372814321866608</v>
      </c>
      <c r="P59" s="62">
        <f>'Glad-base'!P59/'Glad-base'!P$81*P$86</f>
        <v>0.009048617816307669</v>
      </c>
      <c r="Q59" s="62">
        <f>'Glad-base'!Q59/'Glad-base'!Q$81*Q$86</f>
        <v>0.0125412957038107</v>
      </c>
      <c r="R59" s="62">
        <f>'Glad-base'!R59/'Glad-base'!R$81*R$86</f>
        <v>0.00652411443959417</v>
      </c>
      <c r="S59" s="62">
        <f>'Glad-base'!S59/'Glad-base'!S$81*S$86</f>
        <v>0.0127052199278273</v>
      </c>
      <c r="T59" s="62">
        <f>'Glad-base'!T59/'Glad-base'!T$81*T$86</f>
        <v>0.154715344345196</v>
      </c>
      <c r="U59" s="62">
        <f>'Glad-base'!U59/'Glad-base'!U$81*U$86</f>
        <v>1.90820124430684</v>
      </c>
      <c r="V59" s="62">
        <f>'Glad-base'!V59/'Glad-base'!V$81*V$86</f>
        <v>0.0471145459384675</v>
      </c>
      <c r="W59" s="62">
        <f>'Glad-base'!W59/'Glad-base'!W$81*W$86</f>
        <v>1.68562419592366</v>
      </c>
      <c r="X59" s="64">
        <v>0.009378682734797861</v>
      </c>
      <c r="Y59" s="62">
        <f>'Glad-base'!Y59/'Glad-base'!Y$81*Y$86</f>
        <v>0.525604619540327</v>
      </c>
      <c r="Z59" s="62">
        <f>'Glad-base'!Z59/'Glad-base'!Z$81*Z$86</f>
        <v>0.286228901579302</v>
      </c>
      <c r="AA59" s="62">
        <f>'Glad-base'!AA59/'Glad-base'!AA$81*AA$86</f>
        <v>0.343279896677502</v>
      </c>
      <c r="AB59" s="62">
        <f>'Glad-base'!AB59/'Glad-base'!AB$81*AB$86</f>
        <v>0.00682986613077219</v>
      </c>
      <c r="AC59" s="65">
        <f>'Glad-base'!AC59/'Glad-base'!AC$81*AC$86</f>
        <v>0.918372982751185</v>
      </c>
      <c r="AD59" s="62">
        <f>'Glad-base'!AD59/'Glad-base'!AD$81*AD$86</f>
        <v>0.00742653273344943</v>
      </c>
      <c r="AE59" s="62">
        <f>'Glad-base'!AE59/'Glad-base'!AE$81*AE$86</f>
        <v>0.0311570177014003</v>
      </c>
      <c r="AF59" s="62">
        <f>'Glad-base'!AF59/'Glad-base'!AF$81*AF$86</f>
        <v>0.322991455434798</v>
      </c>
      <c r="AG59" s="62">
        <f>'Glad-base'!AG59/'Glad-base'!AG$81*AG$86</f>
        <v>0.137428168404416</v>
      </c>
      <c r="AH59" s="62">
        <f>'Glad-base'!AH59/'Glad-base'!AH$81*AH$86</f>
        <v>0.600924008414952</v>
      </c>
      <c r="AI59" s="62">
        <f>'Glad-base'!AI59/'Glad-base'!AI$81*AI$86</f>
        <v>0.717161222960349</v>
      </c>
      <c r="AJ59" s="62">
        <f>'Glad-base'!AJ59/'Glad-base'!AJ$81*AJ$86</f>
        <v>2.52538723223866</v>
      </c>
      <c r="AK59" s="62">
        <f>'Glad-base'!AK59/'Glad-base'!AK$81*AK$86</f>
        <v>1.92356868335147</v>
      </c>
      <c r="AL59" s="62">
        <f>'Glad-base'!AL59/'Glad-base'!AL$81*AL$86</f>
        <v>0.184531817657157</v>
      </c>
      <c r="AM59" s="62">
        <f>'Glad-base'!AM59/'Glad-base'!AM$81*AM$86</f>
        <v>0.218685418602952</v>
      </c>
      <c r="AN59" s="62">
        <f>'Glad-base'!AN59/'Glad-base'!AN$81*AN$86</f>
        <v>0.81307825224935</v>
      </c>
      <c r="AO59" s="62">
        <f>'Glad-base'!AO59/'Glad-base'!AO$81*AO$86</f>
        <v>0.532091963226734</v>
      </c>
      <c r="AP59" s="62">
        <f>'Glad-base'!AP59/'Glad-base'!AP$81*AP$86</f>
        <v>0.422925514845553</v>
      </c>
      <c r="AQ59" s="62">
        <f>'Glad-base'!AQ59/'Glad-base'!AQ$81*AQ$86</f>
        <v>0.0333167209843788</v>
      </c>
      <c r="AR59" s="62">
        <f>'Glad-base'!AR59/'Glad-base'!AR$81*AR$86</f>
        <v>0.172757852719904</v>
      </c>
      <c r="AS59" s="62">
        <f>'Glad-base'!AS59/'Glad-base'!AS$81*AS$86</f>
        <v>1.6524815465447</v>
      </c>
      <c r="AT59" s="62">
        <f>'Glad-base'!AT59/'Glad-base'!AT$81*AT$86</f>
        <v>0.155375993096758</v>
      </c>
      <c r="AU59" s="62">
        <f>'Glad-base'!AU59/'Glad-base'!AU$81*AU$86</f>
        <v>0.0101838140063038</v>
      </c>
      <c r="AV59" s="62">
        <f>'Glad-base'!AV59/'Glad-base'!AV$81*AV$86</f>
        <v>3.52490063621444e-05</v>
      </c>
      <c r="AW59" s="62">
        <f>'Glad-base'!AW59/'Glad-base'!AW$81*AW$86</f>
        <v>0.0320641894808393</v>
      </c>
      <c r="AX59" s="62">
        <f>'Glad-base'!AX59/'Glad-base'!AX$81*AX$86</f>
        <v>0.87930153468549</v>
      </c>
      <c r="AY59" s="62">
        <f>'Glad-base'!AY59/'Glad-base'!AY$81*AY$86</f>
        <v>0.0148341643746332</v>
      </c>
      <c r="AZ59" s="62">
        <f>'Glad-base'!AZ59/'Glad-base'!AZ$81*AZ$86</f>
        <v>4.70901062909053</v>
      </c>
      <c r="BA59" s="62">
        <f>'Glad-base'!BA59/'Glad-base'!BA$81*BA$86</f>
        <v>2.62282533521571</v>
      </c>
      <c r="BB59" s="62">
        <f>'Glad-base'!BB59/'Glad-base'!BB$81*BB$86</f>
        <v>1.48140565260618</v>
      </c>
      <c r="BC59" s="62">
        <f>'Glad-base'!BC59/'Glad-base'!BC$81*BC$86</f>
        <v>0.909401934747911</v>
      </c>
      <c r="BD59" s="62">
        <f>'Glad-base'!BD59/'Glad-base'!BD$81*BD$86</f>
        <v>0.366920963558764</v>
      </c>
      <c r="BE59" s="62">
        <f>'Glad-base'!BE59/'Glad-base'!BE$81*BE$86</f>
        <v>12.9993711147059</v>
      </c>
      <c r="BF59" s="62">
        <f>'Glad-base'!BF59/'Glad-base'!BF$81*BF$86</f>
        <v>0.691458624660534</v>
      </c>
      <c r="BG59" s="62">
        <f>'Glad-base'!BG59/'Glad-base'!BG$81*BG$86</f>
        <v>6.9971324345874</v>
      </c>
      <c r="BH59" s="62">
        <f>'Glad-base'!BH59/'Glad-base'!BH$81*BH$86</f>
        <v>0.299679864762647</v>
      </c>
      <c r="BI59" s="62">
        <f>'Glad-base'!BI59/'Glad-base'!BI$81*BI$86</f>
        <v>5.68511105274405</v>
      </c>
      <c r="BJ59" s="62">
        <f>'Glad-base'!BJ59/'Glad-base'!BJ$81*BJ$86</f>
        <v>0.0327118212875058</v>
      </c>
      <c r="BK59" s="62">
        <f>'Glad-base'!BK59/'Glad-base'!BK$81*BK$86</f>
        <v>6.65138147858804</v>
      </c>
      <c r="BL59" s="62">
        <f>'Glad-base'!BL59/'Glad-base'!BL$81*BL$86</f>
        <v>7.50922441300875</v>
      </c>
      <c r="BM59" s="62">
        <f>'Glad-base'!BM59/'Glad-base'!BM$81*BM$86</f>
        <v>0.88905379795798</v>
      </c>
      <c r="BN59" s="62">
        <f>'Glad-base'!BN59/'Glad-base'!BN$81*BN$86</f>
        <v>0.14170598466693</v>
      </c>
      <c r="BO59" s="62">
        <f>'Glad-base'!BO59/'Glad-base'!BO$81*BO$86</f>
        <v>2.16588334178586</v>
      </c>
      <c r="BP59" s="62">
        <f>'Glad-base'!BP59/'Glad-base'!BP$81*BP$86</f>
        <v>1.16197613510354</v>
      </c>
      <c r="BQ59" s="62">
        <f>'Glad-base'!BQ59/'Glad-base'!BQ$81*BQ$86</f>
        <v>0.07188978052239289</v>
      </c>
      <c r="BR59" s="62">
        <f>'Glad-base'!BR59/'Glad-base'!BR$81*BR$86</f>
        <v>0.0478892450254415</v>
      </c>
      <c r="BS59" s="62">
        <f>'Glad-base'!BS59/'Glad-base'!BS$81*BS$86</f>
        <v>0.0165280368860594</v>
      </c>
      <c r="BT59" s="62">
        <f>'Glad-base'!BT59/'Glad-base'!BT$81*BT$86</f>
        <v>0.321929958336478</v>
      </c>
      <c r="BU59" s="62">
        <f>'Glad-base'!BU59/'Glad-base'!BU$81*BU$86</f>
        <v>1.06457709007489</v>
      </c>
      <c r="BV59" s="4">
        <f>SUM(D59:BU59)</f>
        <v>76.8714544594865</v>
      </c>
      <c r="BW59" s="66">
        <f>'Glad-base'!BW59*'Households'!$B$3/'Households'!$B$7</f>
        <v>0.0135376540164779</v>
      </c>
      <c r="BX59" s="66">
        <f>'Glad-base'!BX59*'Households'!$B$3/'Households'!$B$7</f>
        <v>0.0686660144181256</v>
      </c>
      <c r="BY59" s="66">
        <f>'Glad-base'!BY59*'Businesses'!$B$4/'Businesses'!$C$4</f>
        <v>22.158373492440</v>
      </c>
      <c r="BZ59" s="66">
        <f>'Glad-base'!BZ59*'Households'!$B$3/'Households'!$B$7</f>
        <v>2.97259565070031</v>
      </c>
      <c r="CA59" s="66">
        <f>'Glad-base'!CA59*'Households'!$B$3/'Households'!$B$7</f>
        <v>8.29990746472709</v>
      </c>
      <c r="CB59" s="66">
        <f>'Glad-base'!CB59*'Glad-id-output'!B57/'Glad-id-output'!E57</f>
        <v>1.4144174732759e-05</v>
      </c>
      <c r="CC59" s="62">
        <f>'Exports'!D60</f>
        <v>0.5</v>
      </c>
      <c r="CD59" s="4">
        <f>SUM(BW59:CC59)</f>
        <v>34.0130944204767</v>
      </c>
      <c r="CE59" s="4">
        <f>SUM(CD59,BV59)</f>
        <v>110.884548879963</v>
      </c>
      <c r="CF59" s="67">
        <v>0.000212374995987372</v>
      </c>
      <c r="CG59" s="67">
        <f>'Glad-id-output'!I57</f>
        <v>0.2</v>
      </c>
      <c r="CH59" s="67"/>
    </row>
    <row r="60" ht="22" customHeight="1">
      <c r="A60" t="s" s="58">
        <v>1</v>
      </c>
      <c r="B60" s="59">
        <v>56</v>
      </c>
      <c r="C60" t="s" s="135">
        <v>57</v>
      </c>
      <c r="D60" s="61">
        <f>'Glad-base'!D60/'Glad-base'!D$81*D$86</f>
        <v>1.85992837280114</v>
      </c>
      <c r="E60" s="62">
        <f>'Glad-base'!E60/'Glad-base'!E$81*E$86</f>
        <v>0.197282494120584</v>
      </c>
      <c r="F60" s="62">
        <f>'Glad-base'!F60/'Glad-base'!F$81*F$86</f>
        <v>0.000787643376277693</v>
      </c>
      <c r="G60" s="62">
        <f>'Glad-base'!G60/'Glad-base'!G$81*G$86</f>
        <v>0.0406275763313215</v>
      </c>
      <c r="H60" s="62">
        <f>'Glad-base'!H60/'Glad-base'!H$81*H$86</f>
        <v>0.0931794088736031</v>
      </c>
      <c r="I60" s="62">
        <f>'Glad-base'!I60/'Glad-base'!I$81*I$86</f>
        <v>0.999567274249721</v>
      </c>
      <c r="J60" s="62">
        <f>'Glad-base'!J60/'Glad-base'!J$81*J$86</f>
        <v>19.9741523004167</v>
      </c>
      <c r="K60" s="136">
        <f>X60*2</f>
        <v>9.5379855690763</v>
      </c>
      <c r="L60" s="62">
        <f>'Glad-base'!L60/'Glad-base'!L$81*L$86</f>
        <v>0.845555072659287</v>
      </c>
      <c r="M60" s="62">
        <f>'Glad-base'!M60/'Glad-base'!M$81*M$86</f>
        <v>0.650326289022406</v>
      </c>
      <c r="N60" s="62">
        <f>'Glad-base'!N60/'Glad-base'!N$81*N$86</f>
        <v>0.586327035525701</v>
      </c>
      <c r="O60" s="62">
        <f>'Glad-base'!O60/'Glad-base'!O$81*O$86</f>
        <v>0.344742609832534</v>
      </c>
      <c r="P60" s="62">
        <f>'Glad-base'!P60/'Glad-base'!P$81*P$86</f>
        <v>0.0671574600902386</v>
      </c>
      <c r="Q60" s="62">
        <f>'Glad-base'!Q60/'Glad-base'!Q$81*Q$86</f>
        <v>0.182885485015035</v>
      </c>
      <c r="R60" s="62">
        <f>'Glad-base'!R60/'Glad-base'!R$81*R$86</f>
        <v>0.0232852047515648</v>
      </c>
      <c r="S60" s="62">
        <f>'Glad-base'!S60/'Glad-base'!S$81*S$86</f>
        <v>0.0563248115600344</v>
      </c>
      <c r="T60" s="62">
        <f>'Glad-base'!T60/'Glad-base'!T$81*T$86</f>
        <v>0.530888531561337</v>
      </c>
      <c r="U60" s="62">
        <f>'Glad-base'!U60/'Glad-base'!U$81*U$86</f>
        <v>6.17805184530554</v>
      </c>
      <c r="V60" s="62">
        <f>'Glad-base'!V60/'Glad-base'!V$81*V$86</f>
        <v>0.287258805996464</v>
      </c>
      <c r="W60" s="62">
        <f>'Glad-base'!W60/'Glad-base'!W$81*W$86</f>
        <v>6.72333152355974</v>
      </c>
      <c r="X60" s="64">
        <v>4.76899278453815</v>
      </c>
      <c r="Y60" s="62">
        <f>'Glad-base'!Y60/'Glad-base'!Y$81*Y$86</f>
        <v>3.14072067619762</v>
      </c>
      <c r="Z60" s="62">
        <f>'Glad-base'!Z60/'Glad-base'!Z$81*Z$86</f>
        <v>0.802679512672551</v>
      </c>
      <c r="AA60" s="62">
        <f>'Glad-base'!AA60/'Glad-base'!AA$81*AA$86</f>
        <v>0.901741750337006</v>
      </c>
      <c r="AB60" s="62">
        <f>'Glad-base'!AB60/'Glad-base'!AB$81*AB$86</f>
        <v>0.0304643629183978</v>
      </c>
      <c r="AC60" s="65">
        <f>'Glad-base'!AC60/'Glad-base'!AC$81*AC$86</f>
        <v>6.29091823025105</v>
      </c>
      <c r="AD60" s="62">
        <f>'Glad-base'!AD60/'Glad-base'!AD$81*AD$86</f>
        <v>0.0102059351708155</v>
      </c>
      <c r="AE60" s="62">
        <f>'Glad-base'!AE60/'Glad-base'!AE$81*AE$86</f>
        <v>1.13251687068562</v>
      </c>
      <c r="AF60" s="62">
        <f>'Glad-base'!AF60/'Glad-base'!AF$81*AF$86</f>
        <v>2.11027440801173</v>
      </c>
      <c r="AG60" s="62">
        <f>'Glad-base'!AG60/'Glad-base'!AG$81*AG$86</f>
        <v>0.966719631806062</v>
      </c>
      <c r="AH60" s="62">
        <f>'Glad-base'!AH60/'Glad-base'!AH$81*AH$86</f>
        <v>14.6301542572676</v>
      </c>
      <c r="AI60" s="62">
        <f>'Glad-base'!AI60/'Glad-base'!AI$81*AI$86</f>
        <v>6.87345798533141</v>
      </c>
      <c r="AJ60" s="62">
        <f>'Glad-base'!AJ60/'Glad-base'!AJ$81*AJ$86</f>
        <v>5.0671164332166</v>
      </c>
      <c r="AK60" s="62">
        <f>'Glad-base'!AK60/'Glad-base'!AK$81*AK$86</f>
        <v>7.96554690423825</v>
      </c>
      <c r="AL60" s="62">
        <f>'Glad-base'!AL60/'Glad-base'!AL$81*AL$86</f>
        <v>3.77936675218251</v>
      </c>
      <c r="AM60" s="62">
        <f>'Glad-base'!AM60/'Glad-base'!AM$81*AM$86</f>
        <v>14.5658090719256</v>
      </c>
      <c r="AN60" s="62">
        <f>'Glad-base'!AN60/'Glad-base'!AN$81*AN$86</f>
        <v>3.87624023544807</v>
      </c>
      <c r="AO60" s="62">
        <f>'Glad-base'!AO60/'Glad-base'!AO$81*AO$86</f>
        <v>6.10257699563898</v>
      </c>
      <c r="AP60" s="62">
        <f>'Glad-base'!AP60/'Glad-base'!AP$81*AP$86</f>
        <v>2.54435884602298</v>
      </c>
      <c r="AQ60" s="62">
        <f>'Glad-base'!AQ60/'Glad-base'!AQ$81*AQ$86</f>
        <v>2.08294122617209</v>
      </c>
      <c r="AR60" s="62">
        <f>'Glad-base'!AR60/'Glad-base'!AR$81*AR$86</f>
        <v>0.655507150771128</v>
      </c>
      <c r="AS60" s="62">
        <f>'Glad-base'!AS60/'Glad-base'!AS$81*AS$86</f>
        <v>35.2030262222608</v>
      </c>
      <c r="AT60" s="62">
        <f>'Glad-base'!AT60/'Glad-base'!AT$81*AT$86</f>
        <v>0.219357853145555</v>
      </c>
      <c r="AU60" s="62">
        <f>'Glad-base'!AU60/'Glad-base'!AU$81*AU$86</f>
        <v>0.167796779000249</v>
      </c>
      <c r="AV60" s="62">
        <f>'Glad-base'!AV60/'Glad-base'!AV$81*AV$86</f>
        <v>0.0379960503829286</v>
      </c>
      <c r="AW60" s="62">
        <f>'Glad-base'!AW60/'Glad-base'!AW$81*AW$86</f>
        <v>0.0132150400790219</v>
      </c>
      <c r="AX60" s="62">
        <f>'Glad-base'!AX60/'Glad-base'!AX$81*AX$86</f>
        <v>0.117151694723868</v>
      </c>
      <c r="AY60" s="62">
        <f>'Glad-base'!AY60/'Glad-base'!AY$81*AY$86</f>
        <v>0.552690091050728</v>
      </c>
      <c r="AZ60" s="62">
        <f>'Glad-base'!AZ60/'Glad-base'!AZ$81*AZ$86</f>
        <v>2.00050907499762</v>
      </c>
      <c r="BA60" s="62">
        <f>'Glad-base'!BA60/'Glad-base'!BA$81*BA$86</f>
        <v>1.51418832635595</v>
      </c>
      <c r="BB60" s="62">
        <f>'Glad-base'!BB60/'Glad-base'!BB$81*BB$86</f>
        <v>1.02890944572308</v>
      </c>
      <c r="BC60" s="62">
        <f>'Glad-base'!BC60/'Glad-base'!BC$81*BC$86</f>
        <v>5.88452209153808</v>
      </c>
      <c r="BD60" s="62">
        <f>'Glad-base'!BD60/'Glad-base'!BD$81*BD$86</f>
        <v>1.95696736503045</v>
      </c>
      <c r="BE60" s="62">
        <f>'Glad-base'!BE60/'Glad-base'!BE$81*BE$86</f>
        <v>44.7243955732635</v>
      </c>
      <c r="BF60" s="62">
        <f>'Glad-base'!BF60/'Glad-base'!BF$81*BF$86</f>
        <v>0.38827796317635</v>
      </c>
      <c r="BG60" s="62">
        <f>'Glad-base'!BG60/'Glad-base'!BG$81*BG$86</f>
        <v>18.0313705831852</v>
      </c>
      <c r="BH60" s="62">
        <f>'Glad-base'!BH60/'Glad-base'!BH$81*BH$86</f>
        <v>4.4693479176477</v>
      </c>
      <c r="BI60" s="62">
        <f>'Glad-base'!BI60/'Glad-base'!BI$81*BI$86</f>
        <v>3.77624688075568</v>
      </c>
      <c r="BJ60" s="62">
        <f>'Glad-base'!BJ60/'Glad-base'!BJ$81*BJ$86</f>
        <v>0.00081366715178923</v>
      </c>
      <c r="BK60" s="62">
        <f>'Glad-base'!BK60/'Glad-base'!BK$81*BK$86</f>
        <v>11.1908089547142</v>
      </c>
      <c r="BL60" s="62">
        <f>'Glad-base'!BL60/'Glad-base'!BL$81*BL$86</f>
        <v>25.394284151882</v>
      </c>
      <c r="BM60" s="62">
        <f>'Glad-base'!BM60/'Glad-base'!BM$81*BM$86</f>
        <v>3.18562819504236</v>
      </c>
      <c r="BN60" s="62">
        <f>'Glad-base'!BN60/'Glad-base'!BN$81*BN$86</f>
        <v>0.416535488593273</v>
      </c>
      <c r="BO60" s="62">
        <f>'Glad-base'!BO60/'Glad-base'!BO$81*BO$86</f>
        <v>28.5244584656887</v>
      </c>
      <c r="BP60" s="62">
        <f>'Glad-base'!BP60/'Glad-base'!BP$81*BP$86</f>
        <v>7.86502677769583</v>
      </c>
      <c r="BQ60" s="62">
        <f>'Glad-base'!BQ60/'Glad-base'!BQ$81*BQ$86</f>
        <v>0.324396799371834</v>
      </c>
      <c r="BR60" s="62">
        <f>'Glad-base'!BR60/'Glad-base'!BR$81*BR$86</f>
        <v>1.32553635334041</v>
      </c>
      <c r="BS60" s="62">
        <f>'Glad-base'!BS60/'Glad-base'!BS$81*BS$86</f>
        <v>0.156924990600273</v>
      </c>
      <c r="BT60" s="62">
        <f>'Glad-base'!BT60/'Glad-base'!BT$81*BT$86</f>
        <v>3.17093753285446</v>
      </c>
      <c r="BU60" s="62">
        <f>'Glad-base'!BU60/'Glad-base'!BU$81*BU$86</f>
        <v>3.10238310064258</v>
      </c>
      <c r="BV60" s="4">
        <f>SUM(D60:BU60)</f>
        <v>342.221658764824</v>
      </c>
      <c r="BW60" s="66">
        <f>'Glad-base'!BW60*'Households'!$B$3/'Households'!$B$7</f>
        <v>7.52185166116375</v>
      </c>
      <c r="BX60" s="66">
        <f>'Glad-base'!BX60*'Households'!$B$3/'Households'!$B$7</f>
        <v>12.6556441365911</v>
      </c>
      <c r="BY60" s="66">
        <f>'Glad-base'!BY60*'Businesses'!$B$4/'Businesses'!$C$4</f>
        <v>0.365996556291448</v>
      </c>
      <c r="BZ60" s="66">
        <f>'Glad-base'!BZ60*'Households'!$B$3/'Households'!$B$7</f>
        <v>0.0167518205870237</v>
      </c>
      <c r="CA60" s="66">
        <f>'Glad-base'!CA60*'Households'!$B$3/'Households'!$B$7</f>
        <v>0.154852013141092</v>
      </c>
      <c r="CB60" s="66">
        <f>'Glad-base'!CB60*'Glad-id-output'!B58/'Glad-id-output'!E58</f>
        <v>0</v>
      </c>
      <c r="CC60" s="62">
        <f>'Exports'!D61</f>
        <v>13.9</v>
      </c>
      <c r="CD60" s="4">
        <f>SUM(BW60:CC60)</f>
        <v>34.6150961877744</v>
      </c>
      <c r="CE60" s="4">
        <f>SUM(CD60,BV60)</f>
        <v>376.836754952598</v>
      </c>
      <c r="CF60" s="67">
        <v>0.00583963696838977</v>
      </c>
      <c r="CG60" s="67">
        <f>'Glad-id-output'!I58</f>
        <v>0.8</v>
      </c>
      <c r="CH60" s="67"/>
    </row>
    <row r="61" ht="19" customHeight="1">
      <c r="A61" t="s" s="58">
        <v>1</v>
      </c>
      <c r="B61" s="59">
        <v>57</v>
      </c>
      <c r="C61" t="s" s="135">
        <v>58</v>
      </c>
      <c r="D61" s="61">
        <f>'Glad-base'!D61/'Glad-base'!D$81*D$86</f>
        <v>0.147168189970476</v>
      </c>
      <c r="E61" s="62">
        <f>'Glad-base'!E61/'Glad-base'!E$81*E$86</f>
        <v>0.100127446584509</v>
      </c>
      <c r="F61" s="62">
        <f>'Glad-base'!F61/'Glad-base'!F$81*F$86</f>
        <v>2.1354252120146e-05</v>
      </c>
      <c r="G61" s="62">
        <f>'Glad-base'!G61/'Glad-base'!G$81*G$86</f>
        <v>0.0325686441576692</v>
      </c>
      <c r="H61" s="62">
        <f>'Glad-base'!H61/'Glad-base'!H$81*H$86</f>
        <v>0.0437118817005997</v>
      </c>
      <c r="I61" s="62">
        <f>'Glad-base'!I61/'Glad-base'!I$81*I$86</f>
        <v>0.0114890530179097</v>
      </c>
      <c r="J61" s="62">
        <f>'Glad-base'!J61/'Glad-base'!J$81*J$86</f>
        <v>1.44927151913595</v>
      </c>
      <c r="K61" s="136">
        <f>'Glad-base'!K61/'Glad-base'!K$81*K$86</f>
        <v>0.154763104202267</v>
      </c>
      <c r="L61" s="62">
        <f>'Glad-base'!L61/'Glad-base'!L$81*L$86</f>
        <v>0.009933487752720391</v>
      </c>
      <c r="M61" s="62">
        <f>'Glad-base'!M61/'Glad-base'!M$81*M$86</f>
        <v>0.0130371933711127</v>
      </c>
      <c r="N61" s="62">
        <f>'Glad-base'!N61/'Glad-base'!N$81*N$86</f>
        <v>0.17692511750281</v>
      </c>
      <c r="O61" s="62">
        <f>'Glad-base'!O61/'Glad-base'!O$81*O$86</f>
        <v>0.163349630933692</v>
      </c>
      <c r="P61" s="62">
        <f>'Glad-base'!P61/'Glad-base'!P$81*P$86</f>
        <v>0.0138706967738261</v>
      </c>
      <c r="Q61" s="62">
        <f>'Glad-base'!Q61/'Glad-base'!Q$81*Q$86</f>
        <v>0.0250345421057678</v>
      </c>
      <c r="R61" s="62">
        <f>'Glad-base'!R61/'Glad-base'!R$81*R$86</f>
        <v>0.0137069234704925</v>
      </c>
      <c r="S61" s="62">
        <f>'Glad-base'!S61/'Glad-base'!S$81*S$86</f>
        <v>0.015168877416335</v>
      </c>
      <c r="T61" s="62">
        <f>'Glad-base'!T61/'Glad-base'!T$81*T$86</f>
        <v>0.0775108821154845</v>
      </c>
      <c r="U61" s="62">
        <f>'Glad-base'!U61/'Glad-base'!U$81*U$86</f>
        <v>1.59896498568018</v>
      </c>
      <c r="V61" s="62">
        <f>'Glad-base'!V61/'Glad-base'!V$81*V$86</f>
        <v>0.0319874445690763</v>
      </c>
      <c r="W61" s="62">
        <f>'Glad-base'!W61/'Glad-base'!W$81*W$86</f>
        <v>2.19067402774926</v>
      </c>
      <c r="X61" s="64">
        <v>0.0233692380225159</v>
      </c>
      <c r="Y61" s="62">
        <f>'Glad-base'!Y61/'Glad-base'!Y$81*Y$86</f>
        <v>0.271618188836981</v>
      </c>
      <c r="Z61" s="62">
        <f>'Glad-base'!Z61/'Glad-base'!Z$81*Z$86</f>
        <v>0.0614428950864859</v>
      </c>
      <c r="AA61" s="62">
        <f>'Glad-base'!AA61/'Glad-base'!AA$81*AA$86</f>
        <v>0.0672124213330013</v>
      </c>
      <c r="AB61" s="62">
        <f>'Glad-base'!AB61/'Glad-base'!AB$81*AB$86</f>
        <v>0.00586528442400701</v>
      </c>
      <c r="AC61" s="65">
        <f>'Glad-base'!AC61/'Glad-base'!AC$81*AC$86</f>
        <v>0.0752733880885226</v>
      </c>
      <c r="AD61" s="62">
        <f>'Glad-base'!AD61/'Glad-base'!AD$81*AD$86</f>
        <v>0.0041481452474226</v>
      </c>
      <c r="AE61" s="62">
        <f>'Glad-base'!AE61/'Glad-base'!AE$81*AE$86</f>
        <v>0.0288904555280775</v>
      </c>
      <c r="AF61" s="62">
        <f>'Glad-base'!AF61/'Glad-base'!AF$81*AF$86</f>
        <v>0.554546402250685</v>
      </c>
      <c r="AG61" s="62">
        <f>'Glad-base'!AG61/'Glad-base'!AG$81*AG$86</f>
        <v>0.536986094764535</v>
      </c>
      <c r="AH61" s="62">
        <f>'Glad-base'!AH61/'Glad-base'!AH$81*AH$86</f>
        <v>3.28579732264278</v>
      </c>
      <c r="AI61" s="62">
        <f>'Glad-base'!AI61/'Glad-base'!AI$81*AI$86</f>
        <v>3.86022417610972</v>
      </c>
      <c r="AJ61" s="62">
        <f>'Glad-base'!AJ61/'Glad-base'!AJ$81*AJ$86</f>
        <v>2.49230603727698</v>
      </c>
      <c r="AK61" s="62">
        <f>'Glad-base'!AK61/'Glad-base'!AK$81*AK$86</f>
        <v>1.8427807457331</v>
      </c>
      <c r="AL61" s="62">
        <f>'Glad-base'!AL61/'Glad-base'!AL$81*AL$86</f>
        <v>3.03538678840859</v>
      </c>
      <c r="AM61" s="62">
        <f>'Glad-base'!AM61/'Glad-base'!AM$81*AM$86</f>
        <v>1.80654956217299</v>
      </c>
      <c r="AN61" s="62">
        <f>'Glad-base'!AN61/'Glad-base'!AN$81*AN$86</f>
        <v>0.388041854679054</v>
      </c>
      <c r="AO61" s="62">
        <f>'Glad-base'!AO61/'Glad-base'!AO$81*AO$86</f>
        <v>1.39307735210432</v>
      </c>
      <c r="AP61" s="62">
        <f>'Glad-base'!AP61/'Glad-base'!AP$81*AP$86</f>
        <v>0.548098735323391</v>
      </c>
      <c r="AQ61" s="62">
        <f>'Glad-base'!AQ61/'Glad-base'!AQ$81*AQ$86</f>
        <v>0.07440982860664561</v>
      </c>
      <c r="AR61" s="62">
        <f>'Glad-base'!AR61/'Glad-base'!AR$81*AR$86</f>
        <v>0.32680479313116</v>
      </c>
      <c r="AS61" s="62">
        <f>'Glad-base'!AS61/'Glad-base'!AS$81*AS$86</f>
        <v>6.84273109673185</v>
      </c>
      <c r="AT61" s="62">
        <f>'Glad-base'!AT61/'Glad-base'!AT$81*AT$86</f>
        <v>0.0037697350555757</v>
      </c>
      <c r="AU61" s="62">
        <f>'Glad-base'!AU61/'Glad-base'!AU$81*AU$86</f>
        <v>0.0107032481637596</v>
      </c>
      <c r="AV61" s="62">
        <f>'Glad-base'!AV61/'Glad-base'!AV$81*AV$86</f>
        <v>0.000552139293988407</v>
      </c>
      <c r="AW61" s="62">
        <f>'Glad-base'!AW61/'Glad-base'!AW$81*AW$86</f>
        <v>0.000231653464607363</v>
      </c>
      <c r="AX61" s="62">
        <f>'Glad-base'!AX61/'Glad-base'!AX$81*AX$86</f>
        <v>0.066330117738122</v>
      </c>
      <c r="AY61" s="62">
        <f>'Glad-base'!AY61/'Glad-base'!AY$81*AY$86</f>
        <v>0.00548324092436311</v>
      </c>
      <c r="AZ61" s="62">
        <f>'Glad-base'!AZ61/'Glad-base'!AZ$81*AZ$86</f>
        <v>0.00620343403582718</v>
      </c>
      <c r="BA61" s="62">
        <f>'Glad-base'!BA61/'Glad-base'!BA$81*BA$86</f>
        <v>0.00312587743912672</v>
      </c>
      <c r="BB61" s="62">
        <f>'Glad-base'!BB61/'Glad-base'!BB$81*BB$86</f>
        <v>0.0256286449176206</v>
      </c>
      <c r="BC61" s="62">
        <f>'Glad-base'!BC61/'Glad-base'!BC$81*BC$86</f>
        <v>1.96786475614787</v>
      </c>
      <c r="BD61" s="62">
        <f>'Glad-base'!BD61/'Glad-base'!BD$81*BD$86</f>
        <v>6.95631142586019</v>
      </c>
      <c r="BE61" s="62">
        <f>'Glad-base'!BE61/'Glad-base'!BE$81*BE$86</f>
        <v>6.2205114520935</v>
      </c>
      <c r="BF61" s="62">
        <f>'Glad-base'!BF61/'Glad-base'!BF$81*BF$86</f>
        <v>0.00167903671827617</v>
      </c>
      <c r="BG61" s="62">
        <f>'Glad-base'!BG61/'Glad-base'!BG$81*BG$86</f>
        <v>0.396253238199663</v>
      </c>
      <c r="BH61" s="62">
        <f>'Glad-base'!BH61/'Glad-base'!BH$81*BH$86</f>
        <v>2.29464296580305</v>
      </c>
      <c r="BI61" s="62">
        <f>'Glad-base'!BI61/'Glad-base'!BI$81*BI$86</f>
        <v>1.22451464740764</v>
      </c>
      <c r="BJ61" s="62">
        <f>'Glad-base'!BJ61/'Glad-base'!BJ$81*BJ$86</f>
        <v>0.00376181742512047</v>
      </c>
      <c r="BK61" s="62">
        <f>'Glad-base'!BK61/'Glad-base'!BK$81*BK$86</f>
        <v>3.41428852946713</v>
      </c>
      <c r="BL61" s="62">
        <f>'Glad-base'!BL61/'Glad-base'!BL$81*BL$86</f>
        <v>6.54746734703415</v>
      </c>
      <c r="BM61" s="62">
        <f>'Glad-base'!BM61/'Glad-base'!BM$81*BM$86</f>
        <v>0.712477659599852</v>
      </c>
      <c r="BN61" s="62">
        <f>'Glad-base'!BN61/'Glad-base'!BN$81*BN$86</f>
        <v>0.0881560538463243</v>
      </c>
      <c r="BO61" s="62">
        <f>'Glad-base'!BO61/'Glad-base'!BO$81*BO$86</f>
        <v>8.65239532061136</v>
      </c>
      <c r="BP61" s="62">
        <f>'Glad-base'!BP61/'Glad-base'!BP$81*BP$86</f>
        <v>4.14425868995261</v>
      </c>
      <c r="BQ61" s="62">
        <f>'Glad-base'!BQ61/'Glad-base'!BQ$81*BQ$86</f>
        <v>0.025469981783461</v>
      </c>
      <c r="BR61" s="62">
        <f>'Glad-base'!BR61/'Glad-base'!BR$81*BR$86</f>
        <v>0.375764880880459</v>
      </c>
      <c r="BS61" s="62">
        <f>'Glad-base'!BS61/'Glad-base'!BS$81*BS$86</f>
        <v>0.0571253717819256</v>
      </c>
      <c r="BT61" s="62">
        <f>'Glad-base'!BT61/'Glad-base'!BT$81*BT$86</f>
        <v>0.203624186534928</v>
      </c>
      <c r="BU61" s="62">
        <f>'Glad-base'!BU61/'Glad-base'!BU$81*BU$86</f>
        <v>1.93527777044106</v>
      </c>
      <c r="BV61" s="4">
        <f>SUM(D61:BU61)</f>
        <v>79.1387190315866</v>
      </c>
      <c r="BW61" s="66">
        <f>'Glad-base'!BW61*'Households'!$B$3/'Households'!$B$7</f>
        <v>4.16230092667353</v>
      </c>
      <c r="BX61" s="66">
        <f>'Glad-base'!BX61*'Households'!$B$3/'Households'!$B$7</f>
        <v>0.000319744788877446</v>
      </c>
      <c r="BY61" s="66">
        <f>'Glad-base'!BY61*'Businesses'!$B$4/'Businesses'!$C$4</f>
        <v>0.07783455380235341</v>
      </c>
      <c r="BZ61" s="66">
        <f>'Glad-base'!BZ61*'Households'!$B$3/'Households'!$B$7</f>
        <v>0.00226836685890834</v>
      </c>
      <c r="CA61" s="66">
        <f>'Glad-base'!CA61*'Households'!$B$3/'Households'!$B$7</f>
        <v>0.0336421673944387</v>
      </c>
      <c r="CB61" s="66">
        <f>'Glad-base'!CB61*'Glad-id-output'!B59/'Glad-id-output'!E59</f>
        <v>0</v>
      </c>
      <c r="CC61" s="62">
        <f>'Exports'!D62</f>
        <v>2.3</v>
      </c>
      <c r="CD61" s="4">
        <f>SUM(BW61:CC61)</f>
        <v>6.57636575951811</v>
      </c>
      <c r="CE61" s="4">
        <f>SUM(CD61,BV61)</f>
        <v>85.7150847911047</v>
      </c>
      <c r="CF61" s="67">
        <v>0.00371168838997822</v>
      </c>
      <c r="CG61" s="67">
        <f>'Glad-id-output'!I59</f>
        <v>0.600648161669341</v>
      </c>
      <c r="CH61" s="67"/>
    </row>
    <row r="62" ht="19" customHeight="1">
      <c r="A62" t="s" s="58">
        <v>1</v>
      </c>
      <c r="B62" s="59">
        <v>58</v>
      </c>
      <c r="C62" t="s" s="135">
        <v>59</v>
      </c>
      <c r="D62" s="61">
        <f>'Glad-base'!D62/'Glad-base'!D$81*D$86</f>
        <v>0.177509138114482</v>
      </c>
      <c r="E62" s="62">
        <f>'Glad-base'!E62/'Glad-base'!E$81*E$86</f>
        <v>0.0261925178277846</v>
      </c>
      <c r="F62" s="62">
        <f>'Glad-base'!F62/'Glad-base'!F$81*F$86</f>
        <v>0.000213816293664539</v>
      </c>
      <c r="G62" s="62">
        <f>'Glad-base'!G62/'Glad-base'!G$81*G$86</f>
        <v>0.0317048474294074</v>
      </c>
      <c r="H62" s="62">
        <f>'Glad-base'!H62/'Glad-base'!H$81*H$86</f>
        <v>0.0191610997227678</v>
      </c>
      <c r="I62" s="62">
        <f>'Glad-base'!I62/'Glad-base'!I$81*I$86</f>
        <v>0.682551135203894</v>
      </c>
      <c r="J62" s="62">
        <f>'Glad-base'!J62/'Glad-base'!J$81*J$86</f>
        <v>12.3325977114153</v>
      </c>
      <c r="K62" s="136">
        <f>'Glad-base'!K62/'Glad-base'!K$81*K$86</f>
        <v>2.37571808152011</v>
      </c>
      <c r="L62" s="62">
        <f>'Glad-base'!L62/'Glad-base'!L$81*L$86</f>
        <v>0.45153459209596</v>
      </c>
      <c r="M62" s="62">
        <f>'Glad-base'!M62/'Glad-base'!M$81*M$86</f>
        <v>0.0623231688869005</v>
      </c>
      <c r="N62" s="62">
        <f>'Glad-base'!N62/'Glad-base'!N$81*N$86</f>
        <v>0.06386611741677339</v>
      </c>
      <c r="O62" s="62">
        <f>'Glad-base'!O62/'Glad-base'!O$81*O$86</f>
        <v>0.0654496296443511</v>
      </c>
      <c r="P62" s="62">
        <f>'Glad-base'!P62/'Glad-base'!P$81*P$86</f>
        <v>0.00107184274764502</v>
      </c>
      <c r="Q62" s="62">
        <f>'Glad-base'!Q62/'Glad-base'!Q$81*Q$86</f>
        <v>0.0145750771584815</v>
      </c>
      <c r="R62" s="62">
        <f>'Glad-base'!R62/'Glad-base'!R$81*R$86</f>
        <v>0.020769874053891</v>
      </c>
      <c r="S62" s="62">
        <f>'Glad-base'!S62/'Glad-base'!S$81*S$86</f>
        <v>0.0186453540311813</v>
      </c>
      <c r="T62" s="62">
        <f>'Glad-base'!T62/'Glad-base'!T$81*T$86</f>
        <v>0.593798657812744</v>
      </c>
      <c r="U62" s="62">
        <f>'Glad-base'!U62/'Glad-base'!U$81*U$86</f>
        <v>4.84622748384416</v>
      </c>
      <c r="V62" s="62">
        <f>'Glad-base'!V62/'Glad-base'!V$81*V$86</f>
        <v>0.0698493361744025</v>
      </c>
      <c r="W62" s="62">
        <f>'Glad-base'!W62/'Glad-base'!W$81*W$86</f>
        <v>1.06105136818092</v>
      </c>
      <c r="X62" s="64">
        <v>0.0833888022798908</v>
      </c>
      <c r="Y62" s="62">
        <f>'Glad-base'!Y62/'Glad-base'!Y$81*Y$86</f>
        <v>0.719288315674764</v>
      </c>
      <c r="Z62" s="62">
        <f>'Glad-base'!Z62/'Glad-base'!Z$81*Z$86</f>
        <v>0.311074602940336</v>
      </c>
      <c r="AA62" s="62">
        <f>'Glad-base'!AA62/'Glad-base'!AA$81*AA$86</f>
        <v>0.0864700516670595</v>
      </c>
      <c r="AB62" s="62">
        <f>'Glad-base'!AB62/'Glad-base'!AB$81*AB$86</f>
        <v>0.00112834649749189</v>
      </c>
      <c r="AC62" s="65">
        <f>'Glad-base'!AC62/'Glad-base'!AC$81*AC$86</f>
        <v>0.582512884638656</v>
      </c>
      <c r="AD62" s="62">
        <f>'Glad-base'!AD62/'Glad-base'!AD$81*AD$86</f>
        <v>0.000159050674430288</v>
      </c>
      <c r="AE62" s="62">
        <f>'Glad-base'!AE62/'Glad-base'!AE$81*AE$86</f>
        <v>0.359788243913488</v>
      </c>
      <c r="AF62" s="62">
        <f>'Glad-base'!AF62/'Glad-base'!AF$81*AF$86</f>
        <v>0.000304722830271581</v>
      </c>
      <c r="AG62" s="62">
        <f>'Glad-base'!AG62/'Glad-base'!AG$81*AG$86</f>
        <v>1.43066985236149</v>
      </c>
      <c r="AH62" s="62">
        <f>'Glad-base'!AH62/'Glad-base'!AH$81*AH$86</f>
        <v>5.71495414083996</v>
      </c>
      <c r="AI62" s="62">
        <f>'Glad-base'!AI62/'Glad-base'!AI$81*AI$86</f>
        <v>1.65534984949914</v>
      </c>
      <c r="AJ62" s="62">
        <f>'Glad-base'!AJ62/'Glad-base'!AJ$81*AJ$86</f>
        <v>0.688550752045721</v>
      </c>
      <c r="AK62" s="62">
        <f>'Glad-base'!AK62/'Glad-base'!AK$81*AK$86</f>
        <v>1.54045025796094</v>
      </c>
      <c r="AL62" s="62">
        <f>'Glad-base'!AL62/'Glad-base'!AL$81*AL$86</f>
        <v>0.017347498013593</v>
      </c>
      <c r="AM62" s="62">
        <f>'Glad-base'!AM62/'Glad-base'!AM$81*AM$86</f>
        <v>0.0478896478432466</v>
      </c>
      <c r="AN62" s="62">
        <f>'Glad-base'!AN62/'Glad-base'!AN$81*AN$86</f>
        <v>8.28952903008317</v>
      </c>
      <c r="AO62" s="62">
        <f>'Glad-base'!AO62/'Glad-base'!AO$81*AO$86</f>
        <v>0.807799054988398</v>
      </c>
      <c r="AP62" s="62">
        <f>'Glad-base'!AP62/'Glad-base'!AP$81*AP$86</f>
        <v>0.102507328901689</v>
      </c>
      <c r="AQ62" s="62">
        <f>'Glad-base'!AQ62/'Glad-base'!AQ$81*AQ$86</f>
        <v>0.000546083906067785</v>
      </c>
      <c r="AR62" s="62">
        <f>'Glad-base'!AR62/'Glad-base'!AR$81*AR$86</f>
        <v>0.36767982633622</v>
      </c>
      <c r="AS62" s="62">
        <f>'Glad-base'!AS62/'Glad-base'!AS$81*AS$86</f>
        <v>7.94139026302297</v>
      </c>
      <c r="AT62" s="62">
        <f>'Glad-base'!AT62/'Glad-base'!AT$81*AT$86</f>
        <v>0.00410295669244335</v>
      </c>
      <c r="AU62" s="62">
        <f>'Glad-base'!AU62/'Glad-base'!AU$81*AU$86</f>
        <v>0.011261043908367</v>
      </c>
      <c r="AV62" s="62">
        <f>'Glad-base'!AV62/'Glad-base'!AV$81*AV$86</f>
        <v>0.40501936019565</v>
      </c>
      <c r="AW62" s="62">
        <f>'Glad-base'!AW62/'Glad-base'!AW$81*AW$86</f>
        <v>0.000295246968902794</v>
      </c>
      <c r="AX62" s="62">
        <f>'Glad-base'!AX62/'Glad-base'!AX$81*AX$86</f>
        <v>0.0945605875689319</v>
      </c>
      <c r="AY62" s="62">
        <f>'Glad-base'!AY62/'Glad-base'!AY$81*AY$86</f>
        <v>0.00211233103005463</v>
      </c>
      <c r="AZ62" s="62">
        <f>'Glad-base'!AZ62/'Glad-base'!AZ$81*AZ$86</f>
        <v>0.150947557059545</v>
      </c>
      <c r="BA62" s="62">
        <f>'Glad-base'!BA62/'Glad-base'!BA$81*BA$86</f>
        <v>0.0767719170428751</v>
      </c>
      <c r="BB62" s="62">
        <f>'Glad-base'!BB62/'Glad-base'!BB$81*BB$86</f>
        <v>0.361753228993031</v>
      </c>
      <c r="BC62" s="62">
        <f>'Glad-base'!BC62/'Glad-base'!BC$81*BC$86</f>
        <v>0.808817699999392</v>
      </c>
      <c r="BD62" s="62">
        <f>'Glad-base'!BD62/'Glad-base'!BD$81*BD$86</f>
        <v>0.2031653301995</v>
      </c>
      <c r="BE62" s="62">
        <f>'Glad-base'!BE62/'Glad-base'!BE$81*BE$86</f>
        <v>9.91976092246842</v>
      </c>
      <c r="BF62" s="62">
        <f>'Glad-base'!BF62/'Glad-base'!BF$81*BF$86</f>
        <v>0.128163616590968</v>
      </c>
      <c r="BG62" s="62">
        <f>'Glad-base'!BG62/'Glad-base'!BG$81*BG$86</f>
        <v>2.32367096878506</v>
      </c>
      <c r="BH62" s="62">
        <f>'Glad-base'!BH62/'Glad-base'!BH$81*BH$86</f>
        <v>0.638185474759821</v>
      </c>
      <c r="BI62" s="62">
        <f>'Glad-base'!BI62/'Glad-base'!BI$81*BI$86</f>
        <v>7.57201439525053</v>
      </c>
      <c r="BJ62" s="62">
        <f>'Glad-base'!BJ62/'Glad-base'!BJ$81*BJ$86</f>
        <v>0.008394921602119109</v>
      </c>
      <c r="BK62" s="62">
        <f>'Glad-base'!BK62/'Glad-base'!BK$81*BK$86</f>
        <v>1.79894297283256</v>
      </c>
      <c r="BL62" s="62">
        <f>'Glad-base'!BL62/'Glad-base'!BL$81*BL$86</f>
        <v>8.65166338707717</v>
      </c>
      <c r="BM62" s="62">
        <f>'Glad-base'!BM62/'Glad-base'!BM$81*BM$86</f>
        <v>0.9160222819809219</v>
      </c>
      <c r="BN62" s="62">
        <f>'Glad-base'!BN62/'Glad-base'!BN$81*BN$86</f>
        <v>0.123441220748475</v>
      </c>
      <c r="BO62" s="62">
        <f>'Glad-base'!BO62/'Glad-base'!BO$81*BO$86</f>
        <v>3.08865223787658</v>
      </c>
      <c r="BP62" s="62">
        <f>'Glad-base'!BP62/'Glad-base'!BP$81*BP$86</f>
        <v>1.57238347199668</v>
      </c>
      <c r="BQ62" s="62">
        <f>'Glad-base'!BQ62/'Glad-base'!BQ$81*BQ$86</f>
        <v>0.0228289470033985</v>
      </c>
      <c r="BR62" s="62">
        <f>'Glad-base'!BR62/'Glad-base'!BR$81*BR$86</f>
        <v>0.0216388779936679</v>
      </c>
      <c r="BS62" s="62">
        <f>'Glad-base'!BS62/'Glad-base'!BS$81*BS$86</f>
        <v>0.0067497150527671</v>
      </c>
      <c r="BT62" s="62">
        <f>'Glad-base'!BT62/'Glad-base'!BT$81*BT$86</f>
        <v>1.76635746486856</v>
      </c>
      <c r="BU62" s="62">
        <f>'Glad-base'!BU62/'Glad-base'!BU$81*BU$86</f>
        <v>0.787820774065657</v>
      </c>
      <c r="BV62" s="4">
        <f>SUM(D62:BU62)</f>
        <v>95.12908836710589</v>
      </c>
      <c r="BW62" s="66">
        <f>'Glad-base'!BW62*'Households'!$B$3/'Households'!$B$7</f>
        <v>4.51648709564367</v>
      </c>
      <c r="BX62" s="66">
        <f>'Glad-base'!BX62*'Households'!$B$3/'Households'!$B$7</f>
        <v>205.735321112255</v>
      </c>
      <c r="BY62" s="66">
        <f>'Glad-base'!BY62*'Businesses'!$B$4/'Businesses'!$C$4</f>
        <v>2.54744706472294</v>
      </c>
      <c r="BZ62" s="66">
        <f>'Glad-base'!BZ62*'Households'!$B$3/'Households'!$B$7</f>
        <v>0.101624208599382</v>
      </c>
      <c r="CA62" s="66">
        <f>'Glad-base'!CA62*'Households'!$B$3/'Households'!$B$7</f>
        <v>0.528610086055613</v>
      </c>
      <c r="CB62" s="66">
        <f>'Glad-base'!CB62*'Glad-id-output'!B60/'Glad-id-output'!E60</f>
        <v>0</v>
      </c>
      <c r="CC62" s="62">
        <f>'Exports'!D63</f>
        <v>6.5</v>
      </c>
      <c r="CD62" s="4">
        <f>SUM(BW62:CC62)</f>
        <v>219.929489567277</v>
      </c>
      <c r="CE62" s="4">
        <f>SUM(CD62,BV62)</f>
        <v>315.058577934383</v>
      </c>
      <c r="CF62" s="67">
        <v>0.00310734208929559</v>
      </c>
      <c r="CG62" s="67">
        <f>'Glad-id-output'!I60</f>
        <v>0.5600000000000001</v>
      </c>
      <c r="CH62" s="67"/>
    </row>
    <row r="63" ht="19" customHeight="1">
      <c r="A63" t="s" s="58">
        <v>1</v>
      </c>
      <c r="B63" s="59">
        <v>59</v>
      </c>
      <c r="C63" t="s" s="135">
        <v>60</v>
      </c>
      <c r="D63" s="61">
        <f>'Glad-base'!D63/'Glad-base'!D$81*D$86</f>
        <v>0</v>
      </c>
      <c r="E63" s="62">
        <f>'Glad-base'!E63/'Glad-base'!E$81*E$86</f>
        <v>0</v>
      </c>
      <c r="F63" s="62">
        <f>'Glad-base'!F63/'Glad-base'!F$81*F$86</f>
        <v>0</v>
      </c>
      <c r="G63" s="62">
        <f>'Glad-base'!G63/'Glad-base'!G$81*G$86</f>
        <v>2.97245949160971e-07</v>
      </c>
      <c r="H63" s="62">
        <f>'Glad-base'!H63/'Glad-base'!H$81*H$86</f>
        <v>2.39215885669205e-05</v>
      </c>
      <c r="I63" s="62">
        <f>'Glad-base'!I63/'Glad-base'!I$81*I$86</f>
        <v>0.000289368808687842</v>
      </c>
      <c r="J63" s="62">
        <f>'Glad-base'!J63/'Glad-base'!J$81*J$86</f>
        <v>0.0033908478049902</v>
      </c>
      <c r="K63" s="136">
        <f>'Glad-base'!K63/'Glad-base'!K$81*K$86</f>
        <v>0.000652205625911506</v>
      </c>
      <c r="L63" s="62">
        <f>'Glad-base'!L63/'Glad-base'!L$81*L$86</f>
        <v>0.000193775677056944</v>
      </c>
      <c r="M63" s="62">
        <f>'Glad-base'!M63/'Glad-base'!M$81*M$86</f>
        <v>0.00019906603144878</v>
      </c>
      <c r="N63" s="62">
        <f>'Glad-base'!N63/'Glad-base'!N$81*N$86</f>
        <v>0.000209601649402959</v>
      </c>
      <c r="O63" s="62">
        <f>'Glad-base'!O63/'Glad-base'!O$81*O$86</f>
        <v>0.000172602764745667</v>
      </c>
      <c r="P63" s="62">
        <f>'Glad-base'!P63/'Glad-base'!P$81*P$86</f>
        <v>4.20647719830498e-05</v>
      </c>
      <c r="Q63" s="62">
        <f>'Glad-base'!Q63/'Glad-base'!Q$81*Q$86</f>
        <v>8.717341532238921e-05</v>
      </c>
      <c r="R63" s="62">
        <f>'Glad-base'!R63/'Glad-base'!R$81*R$86</f>
        <v>2.57898373103544e-05</v>
      </c>
      <c r="S63" s="62">
        <f>'Glad-base'!S63/'Glad-base'!S$81*S$86</f>
        <v>5.42559038015219e-05</v>
      </c>
      <c r="T63" s="62">
        <f>'Glad-base'!T63/'Glad-base'!T$81*T$86</f>
        <v>0.000476316060063215</v>
      </c>
      <c r="U63" s="62">
        <f>'Glad-base'!U63/'Glad-base'!U$81*U$86</f>
        <v>0.00754640596422961</v>
      </c>
      <c r="V63" s="62">
        <f>'Glad-base'!V63/'Glad-base'!V$81*V$86</f>
        <v>0.000119411914819949</v>
      </c>
      <c r="W63" s="62">
        <f>'Glad-base'!W63/'Glad-base'!W$81*W$86</f>
        <v>0.00546972409711424</v>
      </c>
      <c r="X63" s="64">
        <v>2.50730732461785e-06</v>
      </c>
      <c r="Y63" s="62">
        <f>'Glad-base'!Y63/'Glad-base'!Y$81*Y$86</f>
        <v>0.00233477577018665</v>
      </c>
      <c r="Z63" s="62">
        <f>'Glad-base'!Z63/'Glad-base'!Z$81*Z$86</f>
        <v>0.000337344757163264</v>
      </c>
      <c r="AA63" s="62">
        <f>'Glad-base'!AA63/'Glad-base'!AA$81*AA$86</f>
        <v>0.00225664209835812</v>
      </c>
      <c r="AB63" s="62">
        <f>'Glad-base'!AB63/'Glad-base'!AB$81*AB$86</f>
        <v>4.3339772899391e-05</v>
      </c>
      <c r="AC63" s="65">
        <f>'Glad-base'!AC63/'Glad-base'!AC$81*AC$86</f>
        <v>0.00225060997115372</v>
      </c>
      <c r="AD63" s="62">
        <f>'Glad-base'!AD63/'Glad-base'!AD$81*AD$86</f>
        <v>6.31667647941062e-05</v>
      </c>
      <c r="AE63" s="62">
        <f>'Glad-base'!AE63/'Glad-base'!AE$81*AE$86</f>
        <v>5.76462956841106e-05</v>
      </c>
      <c r="AF63" s="62">
        <f>'Glad-base'!AF63/'Glad-base'!AF$81*AF$86</f>
        <v>9.74785397911777e-05</v>
      </c>
      <c r="AG63" s="62">
        <f>'Glad-base'!AG63/'Glad-base'!AG$81*AG$86</f>
        <v>0.000402423640454931</v>
      </c>
      <c r="AH63" s="62">
        <f>'Glad-base'!AH63/'Glad-base'!AH$81*AH$86</f>
        <v>0.00139005560678922</v>
      </c>
      <c r="AI63" s="62">
        <f>'Glad-base'!AI63/'Glad-base'!AI$81*AI$86</f>
        <v>0.00201650428404849</v>
      </c>
      <c r="AJ63" s="62">
        <f>'Glad-base'!AJ63/'Glad-base'!AJ$81*AJ$86</f>
        <v>0.0166946386672211</v>
      </c>
      <c r="AK63" s="62">
        <f>'Glad-base'!AK63/'Glad-base'!AK$81*AK$86</f>
        <v>0.0123572698084163</v>
      </c>
      <c r="AL63" s="62">
        <f>'Glad-base'!AL63/'Glad-base'!AL$81*AL$86</f>
        <v>0.00115635983005182</v>
      </c>
      <c r="AM63" s="62">
        <f>'Glad-base'!AM63/'Glad-base'!AM$81*AM$86</f>
        <v>0.00145431385988246</v>
      </c>
      <c r="AN63" s="62">
        <f>'Glad-base'!AN63/'Glad-base'!AN$81*AN$86</f>
        <v>0.0022086624575164</v>
      </c>
      <c r="AO63" s="62">
        <f>'Glad-base'!AO63/'Glad-base'!AO$81*AO$86</f>
        <v>0.00314069793275592</v>
      </c>
      <c r="AP63" s="62">
        <f>'Glad-base'!AP63/'Glad-base'!AP$81*AP$86</f>
        <v>0.00283387817667814</v>
      </c>
      <c r="AQ63" s="62">
        <f>'Glad-base'!AQ63/'Glad-base'!AQ$81*AQ$86</f>
        <v>0.000211186180453485</v>
      </c>
      <c r="AR63" s="62">
        <f>'Glad-base'!AR63/'Glad-base'!AR$81*AR$86</f>
        <v>0.0009174899636912891</v>
      </c>
      <c r="AS63" s="62">
        <f>'Glad-base'!AS63/'Glad-base'!AS$81*AS$86</f>
        <v>0.00616441496237003</v>
      </c>
      <c r="AT63" s="62">
        <f>'Glad-base'!AT63/'Glad-base'!AT$81*AT$86</f>
        <v>0.000663385436293816</v>
      </c>
      <c r="AU63" s="62">
        <f>'Glad-base'!AU63/'Glad-base'!AU$81*AU$86</f>
        <v>6.29312703511601e-05</v>
      </c>
      <c r="AV63" s="62">
        <f>'Glad-base'!AV63/'Glad-base'!AV$81*AV$86</f>
        <v>0</v>
      </c>
      <c r="AW63" s="62">
        <f>'Glad-base'!AW63/'Glad-base'!AW$81*AW$86</f>
        <v>6.23112156139854e-05</v>
      </c>
      <c r="AX63" s="62">
        <f>'Glad-base'!AX63/'Glad-base'!AX$81*AX$86</f>
        <v>0.0060444974948599</v>
      </c>
      <c r="AY63" s="62">
        <f>'Glad-base'!AY63/'Glad-base'!AY$81*AY$86</f>
        <v>0.000115318280659559</v>
      </c>
      <c r="AZ63" s="62">
        <f>'Glad-base'!AZ63/'Glad-base'!AZ$81*AZ$86</f>
        <v>0.0504578538990194</v>
      </c>
      <c r="BA63" s="62">
        <f>'Glad-base'!BA63/'Glad-base'!BA$81*BA$86</f>
        <v>0.0275513568395315</v>
      </c>
      <c r="BB63" s="62">
        <f>'Glad-base'!BB63/'Glad-base'!BB$81*BB$86</f>
        <v>0.00709351913189142</v>
      </c>
      <c r="BC63" s="62">
        <f>'Glad-base'!BC63/'Glad-base'!BC$81*BC$86</f>
        <v>0.00565024757840932</v>
      </c>
      <c r="BD63" s="62">
        <f>'Glad-base'!BD63/'Glad-base'!BD$81*BD$86</f>
        <v>0.00162743255291321</v>
      </c>
      <c r="BE63" s="62">
        <f>'Glad-base'!BE63/'Glad-base'!BE$81*BE$86</f>
        <v>0.0918022081823356</v>
      </c>
      <c r="BF63" s="62">
        <f>'Glad-base'!BF63/'Glad-base'!BF$81*BF$86</f>
        <v>0.00341532973547053</v>
      </c>
      <c r="BG63" s="62">
        <f>'Glad-base'!BG63/'Glad-base'!BG$81*BG$86</f>
        <v>0.0466896494533668</v>
      </c>
      <c r="BH63" s="62">
        <f>'Glad-base'!BH63/'Glad-base'!BH$81*BH$86</f>
        <v>0.00132729976825621</v>
      </c>
      <c r="BI63" s="62">
        <f>'Glad-base'!BI63/'Glad-base'!BI$81*BI$86</f>
        <v>0.043631433212635</v>
      </c>
      <c r="BJ63" s="62">
        <f>'Glad-base'!BJ63/'Glad-base'!BJ$81*BJ$86</f>
        <v>0.000147777913517235</v>
      </c>
      <c r="BK63" s="62">
        <f>'Glad-base'!BK63/'Glad-base'!BK$81*BK$86</f>
        <v>0.0400596288276811</v>
      </c>
      <c r="BL63" s="62">
        <f>'Glad-base'!BL63/'Glad-base'!BL$81*BL$86</f>
        <v>0.0456480068033032</v>
      </c>
      <c r="BM63" s="62">
        <f>'Glad-base'!BM63/'Glad-base'!BM$81*BM$86</f>
        <v>0.00531517123941068</v>
      </c>
      <c r="BN63" s="62">
        <f>'Glad-base'!BN63/'Glad-base'!BN$81*BN$86</f>
        <v>0.000906852908947944</v>
      </c>
      <c r="BO63" s="62">
        <f>'Glad-base'!BO63/'Glad-base'!BO$81*BO$86</f>
        <v>0.0113733684592416</v>
      </c>
      <c r="BP63" s="62">
        <f>'Glad-base'!BP63/'Glad-base'!BP$81*BP$86</f>
        <v>0.00910757721055068</v>
      </c>
      <c r="BQ63" s="62">
        <f>'Glad-base'!BQ63/'Glad-base'!BQ$81*BQ$86</f>
        <v>0.000485978594492152</v>
      </c>
      <c r="BR63" s="62">
        <f>'Glad-base'!BR63/'Glad-base'!BR$81*BR$86</f>
        <v>0.000375390763059966</v>
      </c>
      <c r="BS63" s="62">
        <f>'Glad-base'!BS63/'Glad-base'!BS$81*BS$86</f>
        <v>0.000136018728148387</v>
      </c>
      <c r="BT63" s="62">
        <f>'Glad-base'!BT63/'Glad-base'!BT$81*BT$86</f>
        <v>0.000730854632030438</v>
      </c>
      <c r="BU63" s="62">
        <f>'Glad-base'!BU63/'Glad-base'!BU$81*BU$86</f>
        <v>0.00562308196030705</v>
      </c>
      <c r="BV63" s="4">
        <f>SUM(D63:BU63)</f>
        <v>0.483448717901387</v>
      </c>
      <c r="BW63" s="66">
        <f>'Glad-base'!BW63*'Households'!$B$3/'Households'!$B$7</f>
        <v>0</v>
      </c>
      <c r="BX63" s="66">
        <f>'Glad-base'!BX63*'Households'!$B$3/'Households'!$B$7</f>
        <v>89.2299929969104</v>
      </c>
      <c r="BY63" s="66">
        <f>'Glad-base'!BY63*'Businesses'!$B$4/'Businesses'!$C$4</f>
        <v>1.18224145047035</v>
      </c>
      <c r="BZ63" s="66">
        <f>'Glad-base'!BZ63*'Households'!$B$3/'Households'!$B$7</f>
        <v>0.051771189392379</v>
      </c>
      <c r="CA63" s="66">
        <f>'Glad-base'!CA63*'Households'!$B$3/'Households'!$B$7</f>
        <v>0.501487906004119</v>
      </c>
      <c r="CB63" s="66">
        <f>'Glad-base'!CB63*'Glad-id-output'!B61/'Glad-id-output'!E61</f>
        <v>0</v>
      </c>
      <c r="CC63" s="62">
        <f>'Exports'!D64</f>
        <v>0.1</v>
      </c>
      <c r="CD63" s="4">
        <f>SUM(BW63:CC63)</f>
        <v>91.0654935427772</v>
      </c>
      <c r="CE63" s="4">
        <f>SUM(CD63,BV63)</f>
        <v>91.5489422606786</v>
      </c>
      <c r="CF63" s="67">
        <v>8.30492938727856e-05</v>
      </c>
      <c r="CG63" s="67">
        <f>'Glad-id-output'!I61</f>
        <v>0.0134395456868938</v>
      </c>
      <c r="CH63" s="67"/>
    </row>
    <row r="64" ht="19" customHeight="1">
      <c r="A64" t="s" s="58">
        <v>1</v>
      </c>
      <c r="B64" s="59">
        <v>60</v>
      </c>
      <c r="C64" t="s" s="135">
        <v>61</v>
      </c>
      <c r="D64" s="61">
        <f>'Glad-base'!D64/'Glad-base'!D$81*D$86</f>
        <v>0.00330752968678207</v>
      </c>
      <c r="E64" s="62">
        <f>'Glad-base'!E64/'Glad-base'!E$81*E$86</f>
        <v>0.00499991527119122</v>
      </c>
      <c r="F64" s="62">
        <f>'Glad-base'!F64/'Glad-base'!F$81*F$86</f>
        <v>0.000105676170748415</v>
      </c>
      <c r="G64" s="62">
        <f>'Glad-base'!G64/'Glad-base'!G$81*G$86</f>
        <v>0.00421197509961095</v>
      </c>
      <c r="H64" s="62">
        <f>'Glad-base'!H64/'Glad-base'!H$81*H$86</f>
        <v>0.00329339079805046</v>
      </c>
      <c r="I64" s="62">
        <f>'Glad-base'!I64/'Glad-base'!I$81*I$86</f>
        <v>0.287993558847438</v>
      </c>
      <c r="J64" s="62">
        <f>'Glad-base'!J64/'Glad-base'!J$81*J$86</f>
        <v>1.7964279916925</v>
      </c>
      <c r="K64" s="136">
        <f>'Glad-base'!K64/'Glad-base'!K$81*K$86</f>
        <v>0.827801730440463</v>
      </c>
      <c r="L64" s="62">
        <f>'Glad-base'!L64/'Glad-base'!L$81*L$86</f>
        <v>0.147689361863567</v>
      </c>
      <c r="M64" s="62">
        <f>'Glad-base'!M64/'Glad-base'!M$81*M$86</f>
        <v>0.14210989488928</v>
      </c>
      <c r="N64" s="62">
        <f>'Glad-base'!N64/'Glad-base'!N$81*N$86</f>
        <v>0.0148180943472517</v>
      </c>
      <c r="O64" s="62">
        <f>'Glad-base'!O64/'Glad-base'!O$81*O$86</f>
        <v>0.0323305537700723</v>
      </c>
      <c r="P64" s="62">
        <f>'Glad-base'!P64/'Glad-base'!P$81*P$86</f>
        <v>0.0022357426308991</v>
      </c>
      <c r="Q64" s="62">
        <f>'Glad-base'!Q64/'Glad-base'!Q$81*Q$86</f>
        <v>0.0188248117211617</v>
      </c>
      <c r="R64" s="62">
        <f>'Glad-base'!R64/'Glad-base'!R$81*R$86</f>
        <v>0.0130227783818426</v>
      </c>
      <c r="S64" s="62">
        <f>'Glad-base'!S64/'Glad-base'!S$81*S$86</f>
        <v>0.000453315682229538</v>
      </c>
      <c r="T64" s="62">
        <f>'Glad-base'!T64/'Glad-base'!T$81*T$86</f>
        <v>0.467957775060195</v>
      </c>
      <c r="U64" s="62">
        <f>'Glad-base'!U64/'Glad-base'!U$81*U$86</f>
        <v>2.99820247581206</v>
      </c>
      <c r="V64" s="62">
        <f>'Glad-base'!V64/'Glad-base'!V$81*V$86</f>
        <v>0.100077445198465</v>
      </c>
      <c r="W64" s="62">
        <f>'Glad-base'!W64/'Glad-base'!W$81*W$86</f>
        <v>1.10062604658864</v>
      </c>
      <c r="X64" s="64">
        <v>0.0205847113824458</v>
      </c>
      <c r="Y64" s="62">
        <f>'Glad-base'!Y64/'Glad-base'!Y$81*Y$86</f>
        <v>1.2056490124185</v>
      </c>
      <c r="Z64" s="62">
        <f>'Glad-base'!Z64/'Glad-base'!Z$81*Z$86</f>
        <v>0.23483761277598</v>
      </c>
      <c r="AA64" s="62">
        <f>'Glad-base'!AA64/'Glad-base'!AA$81*AA$86</f>
        <v>0.214942739672186</v>
      </c>
      <c r="AB64" s="62">
        <f>'Glad-base'!AB64/'Glad-base'!AB$81*AB$86</f>
        <v>0.00647208850716435</v>
      </c>
      <c r="AC64" s="65">
        <f>'Glad-base'!AC64/'Glad-base'!AC$81*AC$86</f>
        <v>0.775299969281656</v>
      </c>
      <c r="AD64" s="62">
        <f>'Glad-base'!AD64/'Glad-base'!AD$81*AD$86</f>
        <v>0.00157508757505057</v>
      </c>
      <c r="AE64" s="62">
        <f>'Glad-base'!AE64/'Glad-base'!AE$81*AE$86</f>
        <v>0.08287862678383159</v>
      </c>
      <c r="AF64" s="62">
        <f>'Glad-base'!AF64/'Glad-base'!AF$81*AF$86</f>
        <v>0.157308246243344</v>
      </c>
      <c r="AG64" s="62">
        <f>'Glad-base'!AG64/'Glad-base'!AG$81*AG$86</f>
        <v>0.250608359225697</v>
      </c>
      <c r="AH64" s="62">
        <f>'Glad-base'!AH64/'Glad-base'!AH$81*AH$86</f>
        <v>1.43909642921389</v>
      </c>
      <c r="AI64" s="62">
        <f>'Glad-base'!AI64/'Glad-base'!AI$81*AI$86</f>
        <v>1.55011983375125</v>
      </c>
      <c r="AJ64" s="62">
        <f>'Glad-base'!AJ64/'Glad-base'!AJ$81*AJ$86</f>
        <v>0.621643220946048</v>
      </c>
      <c r="AK64" s="62">
        <f>'Glad-base'!AK64/'Glad-base'!AK$81*AK$86</f>
        <v>0.884826420772126</v>
      </c>
      <c r="AL64" s="62">
        <f>'Glad-base'!AL64/'Glad-base'!AL$81*AL$86</f>
        <v>0.06748163073629369</v>
      </c>
      <c r="AM64" s="62">
        <f>'Glad-base'!AM64/'Glad-base'!AM$81*AM$86</f>
        <v>0.219461938088564</v>
      </c>
      <c r="AN64" s="62">
        <f>'Glad-base'!AN64/'Glad-base'!AN$81*AN$86</f>
        <v>0.612589573374661</v>
      </c>
      <c r="AO64" s="62">
        <f>'Glad-base'!AO64/'Glad-base'!AO$81*AO$86</f>
        <v>0.07300275224285301</v>
      </c>
      <c r="AP64" s="62">
        <f>'Glad-base'!AP64/'Glad-base'!AP$81*AP$86</f>
        <v>0.116815333391548</v>
      </c>
      <c r="AQ64" s="62">
        <f>'Glad-base'!AQ64/'Glad-base'!AQ$81*AQ$86</f>
        <v>0.00834379700462631</v>
      </c>
      <c r="AR64" s="62">
        <f>'Glad-base'!AR64/'Glad-base'!AR$81*AR$86</f>
        <v>0.114134040837971</v>
      </c>
      <c r="AS64" s="62">
        <f>'Glad-base'!AS64/'Glad-base'!AS$81*AS$86</f>
        <v>2.76990247682672</v>
      </c>
      <c r="AT64" s="62">
        <f>'Glad-base'!AT64/'Glad-base'!AT$81*AT$86</f>
        <v>0.000472394562583213</v>
      </c>
      <c r="AU64" s="62">
        <f>'Glad-base'!AU64/'Glad-base'!AU$81*AU$86</f>
        <v>0.0439504137140847</v>
      </c>
      <c r="AV64" s="62">
        <f>'Glad-base'!AV64/'Glad-base'!AV$81*AV$86</f>
        <v>0.000466371468791449</v>
      </c>
      <c r="AW64" s="62">
        <f>'Glad-base'!AW64/'Glad-base'!AW$81*AW$86</f>
        <v>4.43725312475154e-05</v>
      </c>
      <c r="AX64" s="62">
        <f>'Glad-base'!AX64/'Glad-base'!AX$81*AX$86</f>
        <v>0.00430982806040994</v>
      </c>
      <c r="AY64" s="62">
        <f>'Glad-base'!AY64/'Glad-base'!AY$81*AY$86</f>
        <v>0.00192358829918545</v>
      </c>
      <c r="AZ64" s="62">
        <f>'Glad-base'!AZ64/'Glad-base'!AZ$81*AZ$86</f>
        <v>0.077428238519739</v>
      </c>
      <c r="BA64" s="62">
        <f>'Glad-base'!BA64/'Glad-base'!BA$81*BA$86</f>
        <v>0.0261593319484997</v>
      </c>
      <c r="BB64" s="62">
        <f>'Glad-base'!BB64/'Glad-base'!BB$81*BB$86</f>
        <v>0.0305162482814256</v>
      </c>
      <c r="BC64" s="62">
        <f>'Glad-base'!BC64/'Glad-base'!BC$81*BC$86</f>
        <v>1.35638343084135</v>
      </c>
      <c r="BD64" s="62">
        <f>'Glad-base'!BD64/'Glad-base'!BD$81*BD$86</f>
        <v>0.618721807873043</v>
      </c>
      <c r="BE64" s="62">
        <f>'Glad-base'!BE64/'Glad-base'!BE$81*BE$86</f>
        <v>5.90799083658109</v>
      </c>
      <c r="BF64" s="62">
        <f>'Glad-base'!BF64/'Glad-base'!BF$81*BF$86</f>
        <v>0.0714432672126461</v>
      </c>
      <c r="BG64" s="62">
        <f>'Glad-base'!BG64/'Glad-base'!BG$81*BG$86</f>
        <v>1.21759817780368</v>
      </c>
      <c r="BH64" s="62">
        <f>'Glad-base'!BH64/'Glad-base'!BH$81*BH$86</f>
        <v>0.301298903238355</v>
      </c>
      <c r="BI64" s="62">
        <f>'Glad-base'!BI64/'Glad-base'!BI$81*BI$86</f>
        <v>0.95990924252788</v>
      </c>
      <c r="BJ64" s="62">
        <f>'Glad-base'!BJ64/'Glad-base'!BJ$81*BJ$86</f>
        <v>0.000914048833293266</v>
      </c>
      <c r="BK64" s="62">
        <f>'Glad-base'!BK64/'Glad-base'!BK$81*BK$86</f>
        <v>0.475483339625704</v>
      </c>
      <c r="BL64" s="62">
        <f>'Glad-base'!BL64/'Glad-base'!BL$81*BL$86</f>
        <v>2.29894854266264</v>
      </c>
      <c r="BM64" s="62">
        <f>'Glad-base'!BM64/'Glad-base'!BM$81*BM$86</f>
        <v>0.250208551302303</v>
      </c>
      <c r="BN64" s="62">
        <f>'Glad-base'!BN64/'Glad-base'!BN$81*BN$86</f>
        <v>0.0342003789090433</v>
      </c>
      <c r="BO64" s="62">
        <f>'Glad-base'!BO64/'Glad-base'!BO$81*BO$86</f>
        <v>1.83014978442314</v>
      </c>
      <c r="BP64" s="62">
        <f>'Glad-base'!BP64/'Glad-base'!BP$81*BP$86</f>
        <v>0.923186588343883</v>
      </c>
      <c r="BQ64" s="62">
        <f>'Glad-base'!BQ64/'Glad-base'!BQ$81*BQ$86</f>
        <v>0.040729735282297</v>
      </c>
      <c r="BR64" s="62">
        <f>'Glad-base'!BR64/'Glad-base'!BR$81*BR$86</f>
        <v>0.0950144699220644</v>
      </c>
      <c r="BS64" s="62">
        <f>'Glad-base'!BS64/'Glad-base'!BS$81*BS$86</f>
        <v>0.0320848009150335</v>
      </c>
      <c r="BT64" s="62">
        <f>'Glad-base'!BT64/'Glad-base'!BT$81*BT$86</f>
        <v>1.14823109529038</v>
      </c>
      <c r="BU64" s="62">
        <f>'Glad-base'!BU64/'Glad-base'!BU$81*BU$86</f>
        <v>0.64272127590536</v>
      </c>
      <c r="BV64" s="4">
        <f>SUM(D64:BU64)</f>
        <v>37.784553029884</v>
      </c>
      <c r="BW64" s="66">
        <f>'Glad-base'!BW64*'Households'!$B$3/'Households'!$B$7</f>
        <v>0.636883851781668</v>
      </c>
      <c r="BX64" s="66">
        <f>'Glad-base'!BX64*'Households'!$B$3/'Households'!$B$7</f>
        <v>58.6198779608651</v>
      </c>
      <c r="BY64" s="66">
        <f>'Glad-base'!BY64*'Businesses'!$B$4/'Businesses'!$C$4</f>
        <v>0.220427245037481</v>
      </c>
      <c r="BZ64" s="66">
        <f>'Glad-base'!BZ64*'Households'!$B$3/'Households'!$B$7</f>
        <v>0.0267412329454171</v>
      </c>
      <c r="CA64" s="66">
        <f>'Glad-base'!CA64*'Households'!$B$3/'Households'!$B$7</f>
        <v>0.0841176589495366</v>
      </c>
      <c r="CB64" s="66">
        <f>'Glad-base'!CB64*'Glad-id-output'!B62/'Glad-id-output'!E62</f>
        <v>0</v>
      </c>
      <c r="CC64" s="62">
        <f>'Exports'!D65</f>
        <v>4</v>
      </c>
      <c r="CD64" s="4">
        <f>SUM(BW64:CC64)</f>
        <v>63.5880479495792</v>
      </c>
      <c r="CE64" s="4">
        <f>SUM(CD64,BV64)</f>
        <v>101.372600979463</v>
      </c>
      <c r="CF64" s="67">
        <v>0.00732391700233671</v>
      </c>
      <c r="CG64" s="67">
        <f>'Glad-id-output'!I62</f>
        <v>1</v>
      </c>
      <c r="CH64" s="67"/>
    </row>
    <row r="65" ht="19" customHeight="1">
      <c r="A65" t="s" s="58">
        <v>1</v>
      </c>
      <c r="B65" s="59">
        <v>61</v>
      </c>
      <c r="C65" t="s" s="135">
        <v>62</v>
      </c>
      <c r="D65" s="61">
        <f>'Glad-base'!D65/'Glad-base'!D$81*D$86</f>
        <v>0</v>
      </c>
      <c r="E65" s="62">
        <f>'Glad-base'!E65/'Glad-base'!E$81*E$86</f>
        <v>0</v>
      </c>
      <c r="F65" s="62">
        <f>'Glad-base'!F65/'Glad-base'!F$81*F$86</f>
        <v>0</v>
      </c>
      <c r="G65" s="62">
        <f>'Glad-base'!G65/'Glad-base'!G$81*G$86</f>
        <v>0</v>
      </c>
      <c r="H65" s="62">
        <f>'Glad-base'!H65/'Glad-base'!H$81*H$86</f>
        <v>1.9471060461447e-06</v>
      </c>
      <c r="I65" s="62">
        <f>'Glad-base'!I65/'Glad-base'!I$81*I$86</f>
        <v>2.35085442804007e-05</v>
      </c>
      <c r="J65" s="62">
        <f>'Glad-base'!J65/'Glad-base'!J$81*J$86</f>
        <v>0.00027379516437809</v>
      </c>
      <c r="K65" s="136">
        <f>'Glad-base'!K65/'Glad-base'!K$81*K$86</f>
        <v>5.29082653317143e-05</v>
      </c>
      <c r="L65" s="62">
        <f>'Glad-base'!L65/'Glad-base'!L$81*L$86</f>
        <v>1.61479730880787e-05</v>
      </c>
      <c r="M65" s="62">
        <f>'Glad-base'!M65/'Glad-base'!M$81*M$86</f>
        <v>1.63168878236705e-05</v>
      </c>
      <c r="N65" s="62">
        <f>'Glad-base'!N65/'Glad-base'!N$81*N$86</f>
        <v>1.70249793922022e-05</v>
      </c>
      <c r="O65" s="62">
        <f>'Glad-base'!O65/'Glad-base'!O$81*O$86</f>
        <v>1.40568456607274e-05</v>
      </c>
      <c r="P65" s="62">
        <f>'Glad-base'!P65/'Glad-base'!P$81*P$86</f>
        <v>3.39753927555403e-06</v>
      </c>
      <c r="Q65" s="62">
        <f>'Glad-base'!Q65/'Glad-base'!Q$81*Q$86</f>
        <v>7.09124556619716e-06</v>
      </c>
      <c r="R65" s="62">
        <f>'Glad-base'!R65/'Glad-base'!R$81*R$86</f>
        <v>2.08961978207165e-06</v>
      </c>
      <c r="S65" s="62">
        <f>'Glad-base'!S65/'Glad-base'!S$81*S$86</f>
        <v>4.3945591864161e-06</v>
      </c>
      <c r="T65" s="62">
        <f>'Glad-base'!T65/'Glad-base'!T$81*T$86</f>
        <v>3.88334112663004e-05</v>
      </c>
      <c r="U65" s="62">
        <f>'Glad-base'!U65/'Glad-base'!U$81*U$86</f>
        <v>0.0006118707538564551</v>
      </c>
      <c r="V65" s="62">
        <f>'Glad-base'!V65/'Glad-base'!V$81*V$86</f>
        <v>9.72985972606994e-06</v>
      </c>
      <c r="W65" s="62">
        <f>'Glad-base'!W65/'Glad-base'!W$81*W$86</f>
        <v>0.000446285946232207</v>
      </c>
      <c r="X65" s="64">
        <v>1.60317066841478e-05</v>
      </c>
      <c r="Y65" s="62">
        <f>'Glad-base'!Y65/'Glad-base'!Y$81*Y$86</f>
        <v>0.000189260267812294</v>
      </c>
      <c r="Z65" s="62">
        <f>'Glad-base'!Z65/'Glad-base'!Z$81*Z$86</f>
        <v>2.74620731987435e-05</v>
      </c>
      <c r="AA65" s="62">
        <f>'Glad-base'!AA65/'Glad-base'!AA$81*AA$86</f>
        <v>0.000183680170796591</v>
      </c>
      <c r="AB65" s="62">
        <f>'Glad-base'!AB65/'Glad-base'!AB$81*AB$86</f>
        <v>3.544692439972e-06</v>
      </c>
      <c r="AC65" s="65">
        <f>'Glad-base'!AC65/'Glad-base'!AC$81*AC$86</f>
        <v>0.000183068917690353</v>
      </c>
      <c r="AD65" s="62">
        <f>'Glad-base'!AD65/'Glad-base'!AD$81*AD$86</f>
        <v>5.11812760895835e-06</v>
      </c>
      <c r="AE65" s="62">
        <f>'Glad-base'!AE65/'Glad-base'!AE$81*AE$86</f>
        <v>4.83069516905955e-06</v>
      </c>
      <c r="AF65" s="62">
        <f>'Glad-base'!AF65/'Glad-base'!AF$81*AF$86</f>
        <v>8.19147393203174e-06</v>
      </c>
      <c r="AG65" s="62">
        <f>'Glad-base'!AG65/'Glad-base'!AG$81*AG$86</f>
        <v>3.26824777727958e-05</v>
      </c>
      <c r="AH65" s="62">
        <f>'Glad-base'!AH65/'Glad-base'!AH$81*AH$86</f>
        <v>0.000113127618049987</v>
      </c>
      <c r="AI65" s="62">
        <f>'Glad-base'!AI65/'Glad-base'!AI$81*AI$86</f>
        <v>0.00016384097307894</v>
      </c>
      <c r="AJ65" s="62">
        <f>'Glad-base'!AJ65/'Glad-base'!AJ$81*AJ$86</f>
        <v>0.00135752731546262</v>
      </c>
      <c r="AK65" s="62">
        <f>'Glad-base'!AK65/'Glad-base'!AK$81*AK$86</f>
        <v>0.00100506031205111</v>
      </c>
      <c r="AL65" s="62">
        <f>'Glad-base'!AL65/'Glad-base'!AL$81*AL$86</f>
        <v>9.40001860033041e-05</v>
      </c>
      <c r="AM65" s="62">
        <f>'Glad-base'!AM65/'Glad-base'!AM$81*AM$86</f>
        <v>0.000118204505506428</v>
      </c>
      <c r="AN65" s="62">
        <f>'Glad-base'!AN65/'Glad-base'!AN$81*AN$86</f>
        <v>0.00017981345157636</v>
      </c>
      <c r="AO65" s="62">
        <f>'Glad-base'!AO65/'Glad-base'!AO$81*AO$86</f>
        <v>0.000256336375394049</v>
      </c>
      <c r="AP65" s="62">
        <f>'Glad-base'!AP65/'Glad-base'!AP$81*AP$86</f>
        <v>0.000231022677446588</v>
      </c>
      <c r="AQ65" s="62">
        <f>'Glad-base'!AQ65/'Glad-base'!AQ$81*AQ$86</f>
        <v>1.716960816695e-05</v>
      </c>
      <c r="AR65" s="62">
        <f>'Glad-base'!AR65/'Glad-base'!AR$81*AR$86</f>
        <v>7.46842671672309e-05</v>
      </c>
      <c r="AS65" s="62">
        <f>'Glad-base'!AS65/'Glad-base'!AS$81*AS$86</f>
        <v>0.000501312489929139</v>
      </c>
      <c r="AT65" s="62">
        <f>'Glad-base'!AT65/'Glad-base'!AT$81*AT$86</f>
        <v>5.39666986296078e-05</v>
      </c>
      <c r="AU65" s="62">
        <f>'Glad-base'!AU65/'Glad-base'!AU$81*AU$86</f>
        <v>5.11487828688674e-06</v>
      </c>
      <c r="AV65" s="62">
        <f>'Glad-base'!AV65/'Glad-base'!AV$81*AV$86</f>
        <v>0</v>
      </c>
      <c r="AW65" s="62">
        <f>'Glad-base'!AW65/'Glad-base'!AW$81*AW$86</f>
        <v>5.06236885695616e-06</v>
      </c>
      <c r="AX65" s="62">
        <f>'Glad-base'!AX65/'Glad-base'!AX$81*AX$86</f>
        <v>0.000491518313910037</v>
      </c>
      <c r="AY65" s="62">
        <f>'Glad-base'!AY65/'Glad-base'!AY$81*AY$86</f>
        <v>9.48123531235379e-06</v>
      </c>
      <c r="AZ65" s="62">
        <f>'Glad-base'!AZ65/'Glad-base'!AZ$81*AZ$86</f>
        <v>0.00410313811362133</v>
      </c>
      <c r="BA65" s="62">
        <f>'Glad-base'!BA65/'Glad-base'!BA$81*BA$86</f>
        <v>0.00224045520153599</v>
      </c>
      <c r="BB65" s="62">
        <f>'Glad-base'!BB65/'Glad-base'!BB$81*BB$86</f>
        <v>0.000576803426782209</v>
      </c>
      <c r="BC65" s="62">
        <f>'Glad-base'!BC65/'Glad-base'!BC$81*BC$86</f>
        <v>0.000459144999577221</v>
      </c>
      <c r="BD65" s="62">
        <f>'Glad-base'!BD65/'Glad-base'!BD$81*BD$86</f>
        <v>0.000132373931148303</v>
      </c>
      <c r="BE65" s="62">
        <f>'Glad-base'!BE65/'Glad-base'!BE$81*BE$86</f>
        <v>0.00746523189184305</v>
      </c>
      <c r="BF65" s="62">
        <f>'Glad-base'!BF65/'Glad-base'!BF$81*BF$86</f>
        <v>0.000277722782252687</v>
      </c>
      <c r="BG65" s="62">
        <f>'Glad-base'!BG65/'Glad-base'!BG$81*BG$86</f>
        <v>0.00379693195684703</v>
      </c>
      <c r="BH65" s="62">
        <f>'Glad-base'!BH65/'Glad-base'!BH$81*BH$86</f>
        <v>0.000108010132148366</v>
      </c>
      <c r="BI65" s="62">
        <f>'Glad-base'!BI65/'Glad-base'!BI$81*BI$86</f>
        <v>0.0035479631975577</v>
      </c>
      <c r="BJ65" s="62">
        <f>'Glad-base'!BJ65/'Glad-base'!BJ$81*BJ$86</f>
        <v>1.20172328233921e-05</v>
      </c>
      <c r="BK65" s="62">
        <f>'Glad-base'!BK65/'Glad-base'!BK$81*BK$86</f>
        <v>0.00325767828263937</v>
      </c>
      <c r="BL65" s="62">
        <f>'Glad-base'!BL65/'Glad-base'!BL$81*BL$86</f>
        <v>0.00371214512405738</v>
      </c>
      <c r="BM65" s="62">
        <f>'Glad-base'!BM65/'Glad-base'!BM$81*BM$86</f>
        <v>0.000432242024758686</v>
      </c>
      <c r="BN65" s="62">
        <f>'Glad-base'!BN65/'Glad-base'!BN$81*BN$86</f>
        <v>7.38039663324061e-05</v>
      </c>
      <c r="BO65" s="62">
        <f>'Glad-base'!BO65/'Glad-base'!BO$81*BO$86</f>
        <v>0.0009247600816281811</v>
      </c>
      <c r="BP65" s="62">
        <f>'Glad-base'!BP65/'Glad-base'!BP$81*BP$86</f>
        <v>0.0007406729243275521</v>
      </c>
      <c r="BQ65" s="62">
        <f>'Glad-base'!BQ65/'Glad-base'!BQ$81*BQ$86</f>
        <v>3.95370243673072e-05</v>
      </c>
      <c r="BR65" s="62">
        <f>'Glad-base'!BR65/'Glad-base'!BR$81*BR$86</f>
        <v>3.05506216122048e-05</v>
      </c>
      <c r="BS65" s="62">
        <f>'Glad-base'!BS65/'Glad-base'!BS$81*BS$86</f>
        <v>1.10673042614434e-05</v>
      </c>
      <c r="BT65" s="62">
        <f>'Glad-base'!BT65/'Glad-base'!BT$81*BT$86</f>
        <v>5.90903745045886e-05</v>
      </c>
      <c r="BU65" s="62">
        <f>'Glad-base'!BU65/'Glad-base'!BU$81*BU$86</f>
        <v>0.000457112870506379</v>
      </c>
      <c r="BV65" s="4">
        <f>SUM(D65:BU65)</f>
        <v>0.0393289660439586</v>
      </c>
      <c r="BW65" s="66">
        <f>'Glad-base'!BW65*'Households'!$B$3/'Households'!$B$7</f>
        <v>73.2218552008239</v>
      </c>
      <c r="BX65" s="66">
        <f>'Glad-base'!BX65*'Households'!$B$3/'Households'!$B$7</f>
        <v>111.994269515963</v>
      </c>
      <c r="BY65" s="66">
        <f>'Glad-base'!BY65*'Businesses'!$B$4/'Businesses'!$C$4</f>
        <v>0.0202757625391704</v>
      </c>
      <c r="BZ65" s="66">
        <f>'Glad-base'!BZ65*'Households'!$B$3/'Households'!$B$7</f>
        <v>0.00297413406797116</v>
      </c>
      <c r="CA65" s="66">
        <f>'Glad-base'!CA65*'Households'!$B$3/'Households'!$B$7</f>
        <v>0.00745503933058702</v>
      </c>
      <c r="CB65" s="66">
        <f>'Glad-base'!CB65*'Glad-id-output'!B63/'Glad-id-output'!E63</f>
        <v>0</v>
      </c>
      <c r="CC65" s="62">
        <f>'Exports'!D66</f>
        <v>85.7</v>
      </c>
      <c r="CD65" s="4">
        <f>SUM(BW65:CC65)</f>
        <v>270.946829652725</v>
      </c>
      <c r="CE65" s="4">
        <f>SUM(CD65,BV65)</f>
        <v>270.986158618769</v>
      </c>
      <c r="CF65" s="67">
        <v>0.0142227782530934</v>
      </c>
      <c r="CG65" s="67">
        <f>'Glad-id-output'!I63</f>
        <v>1</v>
      </c>
      <c r="CH65" s="67"/>
    </row>
    <row r="66" ht="19" customHeight="1">
      <c r="A66" t="s" s="58">
        <v>1</v>
      </c>
      <c r="B66" s="59">
        <v>62</v>
      </c>
      <c r="C66" t="s" s="135">
        <v>63</v>
      </c>
      <c r="D66" s="61">
        <f>'Glad-base'!D66/'Glad-base'!D$81*D$86</f>
        <v>0.0163668971653213</v>
      </c>
      <c r="E66" s="62">
        <f>'Glad-base'!E66/'Glad-base'!E$81*E$86</f>
        <v>0.0020382779861464</v>
      </c>
      <c r="F66" s="62">
        <f>'Glad-base'!F66/'Glad-base'!F$81*F$86</f>
        <v>3.03887434017462e-05</v>
      </c>
      <c r="G66" s="62">
        <f>'Glad-base'!G66/'Glad-base'!G$81*G$86</f>
        <v>0.00236280804988056</v>
      </c>
      <c r="H66" s="62">
        <f>'Glad-base'!H66/'Glad-base'!H$81*H$86</f>
        <v>0.00210815953196152</v>
      </c>
      <c r="I66" s="62">
        <f>'Glad-base'!I66/'Glad-base'!I$81*I$86</f>
        <v>0.0707284474641304</v>
      </c>
      <c r="J66" s="62">
        <f>'Glad-base'!J66/'Glad-base'!J$81*J$86</f>
        <v>1.60383942001063</v>
      </c>
      <c r="K66" s="136">
        <f>'Glad-base'!K66/'Glad-base'!K$81*K$86</f>
        <v>0.181877848480117</v>
      </c>
      <c r="L66" s="62">
        <f>'Glad-base'!L66/'Glad-base'!L$81*L$86</f>
        <v>0.028944620684493</v>
      </c>
      <c r="M66" s="62">
        <f>'Glad-base'!M66/'Glad-base'!M$81*M$86</f>
        <v>0.0303963224045201</v>
      </c>
      <c r="N66" s="62">
        <f>'Glad-base'!N66/'Glad-base'!N$81*N$86</f>
        <v>0.0198963099131548</v>
      </c>
      <c r="O66" s="62">
        <f>'Glad-base'!O66/'Glad-base'!O$81*O$86</f>
        <v>0.00970247474911598</v>
      </c>
      <c r="P66" s="62">
        <f>'Glad-base'!P66/'Glad-base'!P$81*P$86</f>
        <v>0.00370461211103029</v>
      </c>
      <c r="Q66" s="62">
        <f>'Glad-base'!Q66/'Glad-base'!Q$81*Q$86</f>
        <v>0.00375420321302845</v>
      </c>
      <c r="R66" s="62">
        <f>'Glad-base'!R66/'Glad-base'!R$81*R$86</f>
        <v>0.00127204264733752</v>
      </c>
      <c r="S66" s="62">
        <f>'Glad-base'!S66/'Glad-base'!S$81*S$86</f>
        <v>0.00341554436151154</v>
      </c>
      <c r="T66" s="62">
        <f>'Glad-base'!T66/'Glad-base'!T$81*T$86</f>
        <v>0.225304777674513</v>
      </c>
      <c r="U66" s="62">
        <f>'Glad-base'!U66/'Glad-base'!U$81*U$86</f>
        <v>0.488120788436873</v>
      </c>
      <c r="V66" s="62">
        <f>'Glad-base'!V66/'Glad-base'!V$81*V$86</f>
        <v>0.0128723390577798</v>
      </c>
      <c r="W66" s="62">
        <f>'Glad-base'!W66/'Glad-base'!W$81*W$86</f>
        <v>0.44622281309835</v>
      </c>
      <c r="X66" s="64">
        <v>0.0227757022414907</v>
      </c>
      <c r="Y66" s="62">
        <f>'Glad-base'!Y66/'Glad-base'!Y$81*Y$86</f>
        <v>0.198163987406997</v>
      </c>
      <c r="Z66" s="62">
        <f>'Glad-base'!Z66/'Glad-base'!Z$81*Z$86</f>
        <v>0.0471257300964167</v>
      </c>
      <c r="AA66" s="62">
        <f>'Glad-base'!AA66/'Glad-base'!AA$81*AA$86</f>
        <v>0.07459045382459641</v>
      </c>
      <c r="AB66" s="62">
        <f>'Glad-base'!AB66/'Glad-base'!AB$81*AB$86</f>
        <v>0.000536950010806959</v>
      </c>
      <c r="AC66" s="65">
        <f>'Glad-base'!AC66/'Glad-base'!AC$81*AC$86</f>
        <v>0.616582320507132</v>
      </c>
      <c r="AD66" s="62">
        <f>'Glad-base'!AD66/'Glad-base'!AD$81*AD$86</f>
        <v>0.00244834380341956</v>
      </c>
      <c r="AE66" s="62">
        <f>'Glad-base'!AE66/'Glad-base'!AE$81*AE$86</f>
        <v>0.0366446874134519</v>
      </c>
      <c r="AF66" s="62">
        <f>'Glad-base'!AF66/'Glad-base'!AF$81*AF$86</f>
        <v>0.520057839554652</v>
      </c>
      <c r="AG66" s="62">
        <f>'Glad-base'!AG66/'Glad-base'!AG$81*AG$86</f>
        <v>0.0467890935072336</v>
      </c>
      <c r="AH66" s="62">
        <f>'Glad-base'!AH66/'Glad-base'!AH$81*AH$86</f>
        <v>0.135563652899751</v>
      </c>
      <c r="AI66" s="62">
        <f>'Glad-base'!AI66/'Glad-base'!AI$81*AI$86</f>
        <v>0.192224012238791</v>
      </c>
      <c r="AJ66" s="62">
        <f>'Glad-base'!AJ66/'Glad-base'!AJ$81*AJ$86</f>
        <v>0.09292172451969639</v>
      </c>
      <c r="AK66" s="62">
        <f>'Glad-base'!AK66/'Glad-base'!AK$81*AK$86</f>
        <v>0.118174494287988</v>
      </c>
      <c r="AL66" s="62">
        <f>'Glad-base'!AL66/'Glad-base'!AL$81*AL$86</f>
        <v>0.0324200864977653</v>
      </c>
      <c r="AM66" s="62">
        <f>'Glad-base'!AM66/'Glad-base'!AM$81*AM$86</f>
        <v>0.0562042501575395</v>
      </c>
      <c r="AN66" s="62">
        <f>'Glad-base'!AN66/'Glad-base'!AN$81*AN$86</f>
        <v>0.157590168777998</v>
      </c>
      <c r="AO66" s="62">
        <f>'Glad-base'!AO66/'Glad-base'!AO$81*AO$86</f>
        <v>0.195933364269664</v>
      </c>
      <c r="AP66" s="62">
        <f>'Glad-base'!AP66/'Glad-base'!AP$81*AP$86</f>
        <v>0.0393645529578063</v>
      </c>
      <c r="AQ66" s="62">
        <f>'Glad-base'!AQ66/'Glad-base'!AQ$81*AQ$86</f>
        <v>0.00572479919465501</v>
      </c>
      <c r="AR66" s="62">
        <f>'Glad-base'!AR66/'Glad-base'!AR$81*AR$86</f>
        <v>0.0152775221716699</v>
      </c>
      <c r="AS66" s="62">
        <f>'Glad-base'!AS66/'Glad-base'!AS$81*AS$86</f>
        <v>0.7041435233544689</v>
      </c>
      <c r="AT66" s="62">
        <f>'Glad-base'!AT66/'Glad-base'!AT$81*AT$86</f>
        <v>0.00712071167017709</v>
      </c>
      <c r="AU66" s="62">
        <f>'Glad-base'!AU66/'Glad-base'!AU$81*AU$86</f>
        <v>0.00363192893213865</v>
      </c>
      <c r="AV66" s="62">
        <f>'Glad-base'!AV66/'Glad-base'!AV$81*AV$86</f>
        <v>0.00240416299803344</v>
      </c>
      <c r="AW66" s="62">
        <f>'Glad-base'!AW66/'Glad-base'!AW$81*AW$86</f>
        <v>4.79522538165504e-06</v>
      </c>
      <c r="AX66" s="62">
        <f>'Glad-base'!AX66/'Glad-base'!AX$81*AX$86</f>
        <v>0.00672102150823262</v>
      </c>
      <c r="AY66" s="62">
        <f>'Glad-base'!AY66/'Glad-base'!AY$81*AY$86</f>
        <v>0.0075455198517223</v>
      </c>
      <c r="AZ66" s="62">
        <f>'Glad-base'!AZ66/'Glad-base'!AZ$81*AZ$86</f>
        <v>0.148694661175155</v>
      </c>
      <c r="BA66" s="62">
        <f>'Glad-base'!BA66/'Glad-base'!BA$81*BA$86</f>
        <v>0.030516631304132</v>
      </c>
      <c r="BB66" s="62">
        <f>'Glad-base'!BB66/'Glad-base'!BB$81*BB$86</f>
        <v>0.418634463214354</v>
      </c>
      <c r="BC66" s="62">
        <f>'Glad-base'!BC66/'Glad-base'!BC$81*BC$86</f>
        <v>0.222712965631047</v>
      </c>
      <c r="BD66" s="62">
        <f>'Glad-base'!BD66/'Glad-base'!BD$81*BD$86</f>
        <v>0.0893957882738802</v>
      </c>
      <c r="BE66" s="62">
        <f>'Glad-base'!BE66/'Glad-base'!BE$81*BE$86</f>
        <v>2.63849282227591</v>
      </c>
      <c r="BF66" s="62">
        <f>'Glad-base'!BF66/'Glad-base'!BF$81*BF$86</f>
        <v>0.0156790088287597</v>
      </c>
      <c r="BG66" s="62">
        <f>'Glad-base'!BG66/'Glad-base'!BG$81*BG$86</f>
        <v>0.8859494273490151</v>
      </c>
      <c r="BH66" s="62">
        <f>'Glad-base'!BH66/'Glad-base'!BH$81*BH$86</f>
        <v>0.224378244213285</v>
      </c>
      <c r="BI66" s="62">
        <f>'Glad-base'!BI66/'Glad-base'!BI$81*BI$86</f>
        <v>0.263998230235508</v>
      </c>
      <c r="BJ66" s="62">
        <f>'Glad-base'!BJ66/'Glad-base'!BJ$81*BJ$86</f>
        <v>0.00174823746559846</v>
      </c>
      <c r="BK66" s="62">
        <f>'Glad-base'!BK66/'Glad-base'!BK$81*BK$86</f>
        <v>0.475200636429414</v>
      </c>
      <c r="BL66" s="62">
        <f>'Glad-base'!BL66/'Glad-base'!BL$81*BL$86</f>
        <v>5.15887759429508</v>
      </c>
      <c r="BM66" s="62">
        <f>'Glad-base'!BM66/'Glad-base'!BM$81*BM$86</f>
        <v>0.6057025383226829</v>
      </c>
      <c r="BN66" s="62">
        <f>'Glad-base'!BN66/'Glad-base'!BN$81*BN$86</f>
        <v>0.0665221329415228</v>
      </c>
      <c r="BO66" s="62">
        <f>'Glad-base'!BO66/'Glad-base'!BO$81*BO$86</f>
        <v>0.756563143921934</v>
      </c>
      <c r="BP66" s="62">
        <f>'Glad-base'!BP66/'Glad-base'!BP$81*BP$86</f>
        <v>0.639702536666389</v>
      </c>
      <c r="BQ66" s="62">
        <f>'Glad-base'!BQ66/'Glad-base'!BQ$81*BQ$86</f>
        <v>0.0192446626306508</v>
      </c>
      <c r="BR66" s="62">
        <f>'Glad-base'!BR66/'Glad-base'!BR$81*BR$86</f>
        <v>0.00527100058215907</v>
      </c>
      <c r="BS66" s="62">
        <f>'Glad-base'!BS66/'Glad-base'!BS$81*BS$86</f>
        <v>0.00176855522097865</v>
      </c>
      <c r="BT66" s="62">
        <f>'Glad-base'!BT66/'Glad-base'!BT$81*BT$86</f>
        <v>0.432274079678462</v>
      </c>
      <c r="BU66" s="62">
        <f>'Glad-base'!BU66/'Glad-base'!BU$81*BU$86</f>
        <v>0.527678828882274</v>
      </c>
      <c r="BV66" s="4">
        <f>SUM(D66:BU66)</f>
        <v>20.1206506852012</v>
      </c>
      <c r="BW66" s="66">
        <f>'Glad-base'!BW66*'Households'!$B$3/'Households'!$B$7</f>
        <v>51.1582323625953</v>
      </c>
      <c r="BX66" s="66">
        <f>'Glad-base'!BX66*'Households'!$B$3/'Households'!$B$7</f>
        <v>45.0090797116375</v>
      </c>
      <c r="BY66" s="66">
        <f>'Glad-base'!BY66*'Businesses'!$B$4/'Businesses'!$C$4</f>
        <v>1.65710074910593</v>
      </c>
      <c r="BZ66" s="66">
        <f>'Glad-base'!BZ66*'Households'!$B$3/'Households'!$B$7</f>
        <v>0.0285578968486097</v>
      </c>
      <c r="CA66" s="66">
        <f>'Glad-base'!CA66*'Households'!$B$3/'Households'!$B$7</f>
        <v>0.72718294476828</v>
      </c>
      <c r="CB66" s="66">
        <f>'Glad-base'!CB66*'Glad-id-output'!B64/'Glad-id-output'!E64</f>
        <v>4.8399605876527e-05</v>
      </c>
      <c r="CC66" s="62">
        <f>'Exports'!D67</f>
        <v>10.9</v>
      </c>
      <c r="CD66" s="4">
        <f>SUM(BW66:CC66)</f>
        <v>109.480202064561</v>
      </c>
      <c r="CE66" s="4">
        <f>SUM(CD66,BV66)</f>
        <v>129.600852749762</v>
      </c>
      <c r="CF66" s="67">
        <v>0.00159734672859825</v>
      </c>
      <c r="CG66" s="67">
        <f>'Glad-id-output'!I64</f>
        <v>0.3</v>
      </c>
      <c r="CH66" s="67"/>
    </row>
    <row r="67" ht="19" customHeight="1">
      <c r="A67" t="s" s="58">
        <v>1</v>
      </c>
      <c r="B67" s="59">
        <v>63</v>
      </c>
      <c r="C67" t="s" s="135">
        <v>64</v>
      </c>
      <c r="D67" s="61">
        <f>'Glad-base'!D67/'Glad-base'!D$81*D$86</f>
        <v>0.00362516585346412</v>
      </c>
      <c r="E67" s="62">
        <f>'Glad-base'!E67/'Glad-base'!E$81*E$86</f>
        <v>0.000235144530080775</v>
      </c>
      <c r="F67" s="62">
        <f>'Glad-base'!F67/'Glad-base'!F$81*F$86</f>
        <v>1.09508985231518e-05</v>
      </c>
      <c r="G67" s="62">
        <f>'Glad-base'!G67/'Glad-base'!G$81*G$86</f>
        <v>0.000375421633790306</v>
      </c>
      <c r="H67" s="62">
        <f>'Glad-base'!H67/'Glad-base'!H$81*H$86</f>
        <v>0.000568740404145312</v>
      </c>
      <c r="I67" s="62">
        <f>'Glad-base'!I67/'Glad-base'!I$81*I$86</f>
        <v>0.0315029453340094</v>
      </c>
      <c r="J67" s="62">
        <f>'Glad-base'!J67/'Glad-base'!J$81*J$86</f>
        <v>0.339458616204228</v>
      </c>
      <c r="K67" s="136">
        <f>'Glad-base'!K67/'Glad-base'!K$81*K$86</f>
        <v>0.100983583136773</v>
      </c>
      <c r="L67" s="62">
        <f>'Glad-base'!L67/'Glad-base'!L$81*L$86</f>
        <v>3.97488568321936e-05</v>
      </c>
      <c r="M67" s="62">
        <f>'Glad-base'!M67/'Glad-base'!M$81*M$86</f>
        <v>0.00847172815804971</v>
      </c>
      <c r="N67" s="62">
        <f>'Glad-base'!N67/'Glad-base'!N$81*N$86</f>
        <v>0.00250037448208522</v>
      </c>
      <c r="O67" s="62">
        <f>'Glad-base'!O67/'Glad-base'!O$81*O$86</f>
        <v>0.00190723664423952</v>
      </c>
      <c r="P67" s="62">
        <f>'Glad-base'!P67/'Glad-base'!P$81*P$86</f>
        <v>0.00112304851815516</v>
      </c>
      <c r="Q67" s="62">
        <f>'Glad-base'!Q67/'Glad-base'!Q$81*Q$86</f>
        <v>0.000821912039978627</v>
      </c>
      <c r="R67" s="62">
        <f>'Glad-base'!R67/'Glad-base'!R$81*R$86</f>
        <v>0.000715775145351159</v>
      </c>
      <c r="S67" s="62">
        <f>'Glad-base'!S67/'Glad-base'!S$81*S$86</f>
        <v>0.000422384746417455</v>
      </c>
      <c r="T67" s="62">
        <f>'Glad-base'!T67/'Glad-base'!T$81*T$86</f>
        <v>0.0148325427875736</v>
      </c>
      <c r="U67" s="62">
        <f>'Glad-base'!U67/'Glad-base'!U$81*U$86</f>
        <v>0.275112834976651</v>
      </c>
      <c r="V67" s="62">
        <f>'Glad-base'!V67/'Glad-base'!V$81*V$86</f>
        <v>0.00258301239746086</v>
      </c>
      <c r="W67" s="62">
        <f>'Glad-base'!W67/'Glad-base'!W$81*W$86</f>
        <v>0.0814863712704616</v>
      </c>
      <c r="X67" s="64">
        <v>0.0100486939782639</v>
      </c>
      <c r="Y67" s="62">
        <f>'Glad-base'!Y67/'Glad-base'!Y$81*Y$86</f>
        <v>0.0511800501800565</v>
      </c>
      <c r="Z67" s="62">
        <f>'Glad-base'!Z67/'Glad-base'!Z$81*Z$86</f>
        <v>0.00405918691422848</v>
      </c>
      <c r="AA67" s="62">
        <f>'Glad-base'!AA67/'Glad-base'!AA$81*AA$86</f>
        <v>0.009724094478926351</v>
      </c>
      <c r="AB67" s="62">
        <f>'Glad-base'!AB67/'Glad-base'!AB$81*AB$86</f>
        <v>0.000524898056511054</v>
      </c>
      <c r="AC67" s="65">
        <f>'Glad-base'!AC67/'Glad-base'!AC$81*AC$86</f>
        <v>0.06295191906905841</v>
      </c>
      <c r="AD67" s="62">
        <f>'Glad-base'!AD67/'Glad-base'!AD$81*AD$86</f>
        <v>2.4618841663344e-06</v>
      </c>
      <c r="AE67" s="62">
        <f>'Glad-base'!AE67/'Glad-base'!AE$81*AE$86</f>
        <v>0.0193379168544346</v>
      </c>
      <c r="AF67" s="62">
        <f>'Glad-base'!AF67/'Glad-base'!AF$81*AF$86</f>
        <v>0.138297473541885</v>
      </c>
      <c r="AG67" s="62">
        <f>'Glad-base'!AG67/'Glad-base'!AG$81*AG$86</f>
        <v>0.0171220970085385</v>
      </c>
      <c r="AH67" s="62">
        <f>'Glad-base'!AH67/'Glad-base'!AH$81*AH$86</f>
        <v>0.147147920988069</v>
      </c>
      <c r="AI67" s="62">
        <f>'Glad-base'!AI67/'Glad-base'!AI$81*AI$86</f>
        <v>0.153011158894609</v>
      </c>
      <c r="AJ67" s="62">
        <f>'Glad-base'!AJ67/'Glad-base'!AJ$81*AJ$86</f>
        <v>0.0692356564382334</v>
      </c>
      <c r="AK67" s="62">
        <f>'Glad-base'!AK67/'Glad-base'!AK$81*AK$86</f>
        <v>0.0968054204448376</v>
      </c>
      <c r="AL67" s="62">
        <f>'Glad-base'!AL67/'Glad-base'!AL$81*AL$86</f>
        <v>0.0107842894958874</v>
      </c>
      <c r="AM67" s="62">
        <f>'Glad-base'!AM67/'Glad-base'!AM$81*AM$86</f>
        <v>0.0165681101650658</v>
      </c>
      <c r="AN67" s="62">
        <f>'Glad-base'!AN67/'Glad-base'!AN$81*AN$86</f>
        <v>0.170307682617796</v>
      </c>
      <c r="AO67" s="62">
        <f>'Glad-base'!AO67/'Glad-base'!AO$81*AO$86</f>
        <v>0.0275018909420516</v>
      </c>
      <c r="AP67" s="62">
        <f>'Glad-base'!AP67/'Glad-base'!AP$81*AP$86</f>
        <v>0.0405384904150534</v>
      </c>
      <c r="AQ67" s="62">
        <f>'Glad-base'!AQ67/'Glad-base'!AQ$81*AQ$86</f>
        <v>0.00192561673910283</v>
      </c>
      <c r="AR67" s="62">
        <f>'Glad-base'!AR67/'Glad-base'!AR$81*AR$86</f>
        <v>0.00273411174718918</v>
      </c>
      <c r="AS67" s="62">
        <f>'Glad-base'!AS67/'Glad-base'!AS$81*AS$86</f>
        <v>0.0954372212149466</v>
      </c>
      <c r="AT67" s="62">
        <f>'Glad-base'!AT67/'Glad-base'!AT$81*AT$86</f>
        <v>0.00262469890011901</v>
      </c>
      <c r="AU67" s="62">
        <f>'Glad-base'!AU67/'Glad-base'!AU$81*AU$86</f>
        <v>0.0008838692353964819</v>
      </c>
      <c r="AV67" s="62">
        <f>'Glad-base'!AV67/'Glad-base'!AV$81*AV$86</f>
        <v>3.56771319454903e-06</v>
      </c>
      <c r="AW67" s="62">
        <f>'Glad-base'!AW67/'Glad-base'!AW$81*AW$86</f>
        <v>1.96350454346321e-06</v>
      </c>
      <c r="AX67" s="62">
        <f>'Glad-base'!AX67/'Glad-base'!AX$81*AX$86</f>
        <v>0.000247121342100587</v>
      </c>
      <c r="AY67" s="62">
        <f>'Glad-base'!AY67/'Glad-base'!AY$81*AY$86</f>
        <v>3.74839535604685e-06</v>
      </c>
      <c r="AZ67" s="62">
        <f>'Glad-base'!AZ67/'Glad-base'!AZ$81*AZ$86</f>
        <v>0.00145586050878318</v>
      </c>
      <c r="BA67" s="62">
        <f>'Glad-base'!BA67/'Glad-base'!BA$81*BA$86</f>
        <v>0.000797571377452817</v>
      </c>
      <c r="BB67" s="62">
        <f>'Glad-base'!BB67/'Glad-base'!BB$81*BB$86</f>
        <v>0.000211473874495186</v>
      </c>
      <c r="BC67" s="62">
        <f>'Glad-base'!BC67/'Glad-base'!BC$81*BC$86</f>
        <v>0.0964335025282613</v>
      </c>
      <c r="BD67" s="62">
        <f>'Glad-base'!BD67/'Glad-base'!BD$81*BD$86</f>
        <v>0.062169537837518</v>
      </c>
      <c r="BE67" s="62">
        <f>'Glad-base'!BE67/'Glad-base'!BE$81*BE$86</f>
        <v>0.385098331827015</v>
      </c>
      <c r="BF67" s="62">
        <f>'Glad-base'!BF67/'Glad-base'!BF$81*BF$86</f>
        <v>9.954016061928151e-05</v>
      </c>
      <c r="BG67" s="62">
        <f>'Glad-base'!BG67/'Glad-base'!BG$81*BG$86</f>
        <v>0.126830491352761</v>
      </c>
      <c r="BH67" s="62">
        <f>'Glad-base'!BH67/'Glad-base'!BH$81*BH$86</f>
        <v>0.0320255609352491</v>
      </c>
      <c r="BI67" s="62">
        <f>'Glad-base'!BI67/'Glad-base'!BI$81*BI$86</f>
        <v>0.0345598587171455</v>
      </c>
      <c r="BJ67" s="62">
        <f>'Glad-base'!BJ67/'Glad-base'!BJ$81*BJ$86</f>
        <v>8.47102797502414e-05</v>
      </c>
      <c r="BK67" s="62">
        <f>'Glad-base'!BK67/'Glad-base'!BK$81*BK$86</f>
        <v>0.030644001129477</v>
      </c>
      <c r="BL67" s="62">
        <f>'Glad-base'!BL67/'Glad-base'!BL$81*BL$86</f>
        <v>0.815499970364568</v>
      </c>
      <c r="BM67" s="62">
        <f>'Glad-base'!BM67/'Glad-base'!BM$81*BM$86</f>
        <v>0.120559424871607</v>
      </c>
      <c r="BN67" s="62">
        <f>'Glad-base'!BN67/'Glad-base'!BN$81*BN$86</f>
        <v>0.0142763881006173</v>
      </c>
      <c r="BO67" s="62">
        <f>'Glad-base'!BO67/'Glad-base'!BO$81*BO$86</f>
        <v>0.146563061005145</v>
      </c>
      <c r="BP67" s="62">
        <f>'Glad-base'!BP67/'Glad-base'!BP$81*BP$86</f>
        <v>0.0451194234576301</v>
      </c>
      <c r="BQ67" s="62">
        <f>'Glad-base'!BQ67/'Glad-base'!BQ$81*BQ$86</f>
        <v>0.0351898099911281</v>
      </c>
      <c r="BR67" s="62">
        <f>'Glad-base'!BR67/'Glad-base'!BR$81*BR$86</f>
        <v>0.00514612491631918</v>
      </c>
      <c r="BS67" s="62">
        <f>'Glad-base'!BS67/'Glad-base'!BS$81*BS$86</f>
        <v>0.000524309642447759</v>
      </c>
      <c r="BT67" s="62">
        <f>'Glad-base'!BT67/'Glad-base'!BT$81*BT$86</f>
        <v>0.0441604138810766</v>
      </c>
      <c r="BU67" s="62">
        <f>'Glad-base'!BU67/'Glad-base'!BU$81*BU$86</f>
        <v>0.0387121172541831</v>
      </c>
      <c r="BV67" s="4">
        <f>SUM(D67:BU67)</f>
        <v>4.05195035319114</v>
      </c>
      <c r="BW67" s="66">
        <f>'Glad-base'!BW67*'Households'!$B$3/'Households'!$B$7</f>
        <v>19.1530487201339</v>
      </c>
      <c r="BX67" s="66">
        <f>'Glad-base'!BX67*'Households'!$B$3/'Households'!$B$7</f>
        <v>3.76170339855819</v>
      </c>
      <c r="BY67" s="66">
        <f>'Glad-base'!BY67*'Businesses'!$B$4/'Businesses'!$C$4</f>
        <v>0.090880340173372</v>
      </c>
      <c r="BZ67" s="66">
        <f>'Glad-base'!BZ67*'Households'!$B$3/'Households'!$B$7</f>
        <v>0.00246361717816684</v>
      </c>
      <c r="CA67" s="66">
        <f>'Glad-base'!CA67*'Households'!$B$3/'Households'!$B$7</f>
        <v>0.0394731062100927</v>
      </c>
      <c r="CB67" s="66">
        <f>'Glad-base'!CB67*'Glad-id-output'!B65/'Glad-id-output'!E65</f>
        <v>3.22225984629446e-05</v>
      </c>
      <c r="CC67" s="62">
        <f>'Exports'!D68</f>
        <v>0.8</v>
      </c>
      <c r="CD67" s="4">
        <f>SUM(BW67:CC67)</f>
        <v>23.8476014048522</v>
      </c>
      <c r="CE67" s="4">
        <f>SUM(CD67,BV67)</f>
        <v>27.8995517580433</v>
      </c>
      <c r="CF67" s="67">
        <v>0.00118465435525532</v>
      </c>
      <c r="CG67" s="67">
        <f>'Glad-id-output'!I65</f>
        <v>0.6</v>
      </c>
      <c r="CH67" s="67"/>
    </row>
    <row r="68" ht="19" customHeight="1">
      <c r="A68" t="s" s="58">
        <v>1</v>
      </c>
      <c r="B68" s="59">
        <v>64</v>
      </c>
      <c r="C68" t="s" s="135">
        <v>65</v>
      </c>
      <c r="D68" s="61">
        <f>'Glad-base'!D68/'Glad-base'!D$81*D$86</f>
        <v>0.00132390443816227</v>
      </c>
      <c r="E68" s="62">
        <f>'Glad-base'!E68/'Glad-base'!E$81*E$86</f>
        <v>0.00751332511102486</v>
      </c>
      <c r="F68" s="62">
        <f>'Glad-base'!F68/'Glad-base'!F$81*F$86</f>
        <v>0.000293484080420468</v>
      </c>
      <c r="G68" s="62">
        <f>'Glad-base'!G68/'Glad-base'!G$81*G$86</f>
        <v>0.00418195325874569</v>
      </c>
      <c r="H68" s="62">
        <f>'Glad-base'!H68/'Glad-base'!H$81*H$86</f>
        <v>0.00154655851665207</v>
      </c>
      <c r="I68" s="62">
        <f>'Glad-base'!I68/'Glad-base'!I$81*I$86</f>
        <v>0.000819379625191422</v>
      </c>
      <c r="J68" s="62">
        <f>'Glad-base'!J68/'Glad-base'!J$81*J$86</f>
        <v>0.129262909336195</v>
      </c>
      <c r="K68" s="136">
        <f>'Glad-base'!K68/'Glad-base'!K$81*K$86</f>
        <v>0.00647162034263062</v>
      </c>
      <c r="L68" s="62">
        <f>'Glad-base'!L68/'Glad-base'!L$81*L$86</f>
        <v>0.0021750077597866</v>
      </c>
      <c r="M68" s="62">
        <f>'Glad-base'!M68/'Glad-base'!M$81*M$86</f>
        <v>0.009601264717643301</v>
      </c>
      <c r="N68" s="62">
        <f>'Glad-base'!N68/'Glad-base'!N$81*N$86</f>
        <v>0.00332305211949734</v>
      </c>
      <c r="O68" s="62">
        <f>'Glad-base'!O68/'Glad-base'!O$81*O$86</f>
        <v>0.0202596439643244</v>
      </c>
      <c r="P68" s="62">
        <f>'Glad-base'!P68/'Glad-base'!P$81*P$86</f>
        <v>0.00666492043933742</v>
      </c>
      <c r="Q68" s="62">
        <f>'Glad-base'!Q68/'Glad-base'!Q$81*Q$86</f>
        <v>0.008776272228151111</v>
      </c>
      <c r="R68" s="62">
        <f>'Glad-base'!R68/'Glad-base'!R$81*R$86</f>
        <v>0.00177910585445543</v>
      </c>
      <c r="S68" s="62">
        <f>'Glad-base'!S68/'Glad-base'!S$81*S$86</f>
        <v>0.00367871084817499</v>
      </c>
      <c r="T68" s="62">
        <f>'Glad-base'!T68/'Glad-base'!T$81*T$86</f>
        <v>0.0328997873792199</v>
      </c>
      <c r="U68" s="62">
        <f>'Glad-base'!U68/'Glad-base'!U$81*U$86</f>
        <v>4.64342274356886</v>
      </c>
      <c r="V68" s="62">
        <f>'Glad-base'!V68/'Glad-base'!V$81*V$86</f>
        <v>0.00787941731271191</v>
      </c>
      <c r="W68" s="62">
        <f>'Glad-base'!W68/'Glad-base'!W$81*W$86</f>
        <v>0.0661548162639235</v>
      </c>
      <c r="X68" s="64">
        <v>0.184452801254463</v>
      </c>
      <c r="Y68" s="62">
        <f>'Glad-base'!Y68/'Glad-base'!Y$81*Y$86</f>
        <v>0.021947401460206</v>
      </c>
      <c r="Z68" s="62">
        <f>'Glad-base'!Z68/'Glad-base'!Z$81*Z$86</f>
        <v>0.00406747428543047</v>
      </c>
      <c r="AA68" s="62">
        <f>'Glad-base'!AA68/'Glad-base'!AA$81*AA$86</f>
        <v>0.0139632595857991</v>
      </c>
      <c r="AB68" s="62">
        <f>'Glad-base'!AB68/'Glad-base'!AB$81*AB$86</f>
        <v>0.000568237829410445</v>
      </c>
      <c r="AC68" s="65">
        <f>'Glad-base'!AC68/'Glad-base'!AC$81*AC$86</f>
        <v>0.0416218044389558</v>
      </c>
      <c r="AD68" s="62">
        <f>'Glad-base'!AD68/'Glad-base'!AD$81*AD$86</f>
        <v>1.1855915853663e-05</v>
      </c>
      <c r="AE68" s="62">
        <f>'Glad-base'!AE68/'Glad-base'!AE$81*AE$86</f>
        <v>0.008647266398961189</v>
      </c>
      <c r="AF68" s="62">
        <f>'Glad-base'!AF68/'Glad-base'!AF$81*AF$86</f>
        <v>3.2765895728127e-05</v>
      </c>
      <c r="AG68" s="62">
        <f>'Glad-base'!AG68/'Glad-base'!AG$81*AG$86</f>
        <v>0.00266246649734948</v>
      </c>
      <c r="AH68" s="62">
        <f>'Glad-base'!AH68/'Glad-base'!AH$81*AH$86</f>
        <v>0.0686585654897628</v>
      </c>
      <c r="AI68" s="62">
        <f>'Glad-base'!AI68/'Glad-base'!AI$81*AI$86</f>
        <v>0.0216722315204373</v>
      </c>
      <c r="AJ68" s="62">
        <f>'Glad-base'!AJ68/'Glad-base'!AJ$81*AJ$86</f>
        <v>0.0310810526561003</v>
      </c>
      <c r="AK68" s="62">
        <f>'Glad-base'!AK68/'Glad-base'!AK$81*AK$86</f>
        <v>0.06550516098291739</v>
      </c>
      <c r="AL68" s="62">
        <f>'Glad-base'!AL68/'Glad-base'!AL$81*AL$86</f>
        <v>0.0362457365258886</v>
      </c>
      <c r="AM68" s="62">
        <f>'Glad-base'!AM68/'Glad-base'!AM$81*AM$86</f>
        <v>0.0286462199749024</v>
      </c>
      <c r="AN68" s="62">
        <f>'Glad-base'!AN68/'Glad-base'!AN$81*AN$86</f>
        <v>0.000760749218207677</v>
      </c>
      <c r="AO68" s="62">
        <f>'Glad-base'!AO68/'Glad-base'!AO$81*AO$86</f>
        <v>0.00321228737092903</v>
      </c>
      <c r="AP68" s="62">
        <f>'Glad-base'!AP68/'Glad-base'!AP$81*AP$86</f>
        <v>0.0449775483802123</v>
      </c>
      <c r="AQ68" s="62">
        <f>'Glad-base'!AQ68/'Glad-base'!AQ$81*AQ$86</f>
        <v>6.7142204568652e-05</v>
      </c>
      <c r="AR68" s="62">
        <f>'Glad-base'!AR68/'Glad-base'!AR$81*AR$86</f>
        <v>0.0529790998679365</v>
      </c>
      <c r="AS68" s="62">
        <f>'Glad-base'!AS68/'Glad-base'!AS$81*AS$86</f>
        <v>0.148214478200682</v>
      </c>
      <c r="AT68" s="62">
        <f>'Glad-base'!AT68/'Glad-base'!AT$81*AT$86</f>
        <v>0.0104945807434621</v>
      </c>
      <c r="AU68" s="62">
        <f>'Glad-base'!AU68/'Glad-base'!AU$81*AU$86</f>
        <v>8.24774123760487e-05</v>
      </c>
      <c r="AV68" s="62">
        <f>'Glad-base'!AV68/'Glad-base'!AV$81*AV$86</f>
        <v>6.23160571314563e-06</v>
      </c>
      <c r="AW68" s="62">
        <f>'Glad-base'!AW68/'Glad-base'!AW$81*AW$86</f>
        <v>1.43723189712001e-05</v>
      </c>
      <c r="AX68" s="62">
        <f>'Glad-base'!AX68/'Glad-base'!AX$81*AX$86</f>
        <v>0.000732981348482879</v>
      </c>
      <c r="AY68" s="62">
        <f>'Glad-base'!AY68/'Glad-base'!AY$81*AY$86</f>
        <v>1.3450124512874e-05</v>
      </c>
      <c r="AZ68" s="62">
        <f>'Glad-base'!AZ68/'Glad-base'!AZ$81*AZ$86</f>
        <v>0.0184385732962833</v>
      </c>
      <c r="BA68" s="62">
        <f>'Glad-base'!BA68/'Glad-base'!BA$81*BA$86</f>
        <v>0.702615047565141</v>
      </c>
      <c r="BB68" s="62">
        <f>'Glad-base'!BB68/'Glad-base'!BB$81*BB$86</f>
        <v>0.062374672060172</v>
      </c>
      <c r="BC68" s="62">
        <f>'Glad-base'!BC68/'Glad-base'!BC$81*BC$86</f>
        <v>0.0497803780060019</v>
      </c>
      <c r="BD68" s="62">
        <f>'Glad-base'!BD68/'Glad-base'!BD$81*BD$86</f>
        <v>0.0221183520839888</v>
      </c>
      <c r="BE68" s="62">
        <f>'Glad-base'!BE68/'Glad-base'!BE$81*BE$86</f>
        <v>0.152067000108831</v>
      </c>
      <c r="BF68" s="62">
        <f>'Glad-base'!BF68/'Glad-base'!BF$81*BF$86</f>
        <v>0.000327503481312127</v>
      </c>
      <c r="BG68" s="62">
        <f>'Glad-base'!BG68/'Glad-base'!BG$81*BG$86</f>
        <v>0.124727638080444</v>
      </c>
      <c r="BH68" s="62">
        <f>'Glad-base'!BH68/'Glad-base'!BH$81*BH$86</f>
        <v>0.108013101499078</v>
      </c>
      <c r="BI68" s="62">
        <f>'Glad-base'!BI68/'Glad-base'!BI$81*BI$86</f>
        <v>0.254083323096984</v>
      </c>
      <c r="BJ68" s="62">
        <f>'Glad-base'!BJ68/'Glad-base'!BJ$81*BJ$86</f>
        <v>0.008511771958598121</v>
      </c>
      <c r="BK68" s="62">
        <f>'Glad-base'!BK68/'Glad-base'!BK$81*BK$86</f>
        <v>0.084647635537907</v>
      </c>
      <c r="BL68" s="62">
        <f>'Glad-base'!BL68/'Glad-base'!BL$81*BL$86</f>
        <v>0.865081997632677</v>
      </c>
      <c r="BM68" s="62">
        <f>'Glad-base'!BM68/'Glad-base'!BM$81*BM$86</f>
        <v>0.134520075544883</v>
      </c>
      <c r="BN68" s="62">
        <f>'Glad-base'!BN68/'Glad-base'!BN$81*BN$86</f>
        <v>0.012627586168973</v>
      </c>
      <c r="BO68" s="62">
        <f>'Glad-base'!BO68/'Glad-base'!BO$81*BO$86</f>
        <v>6.39173863051096</v>
      </c>
      <c r="BP68" s="62">
        <f>'Glad-base'!BP68/'Glad-base'!BP$81*BP$86</f>
        <v>0.849992609153124</v>
      </c>
      <c r="BQ68" s="62">
        <f>'Glad-base'!BQ68/'Glad-base'!BQ$81*BQ$86</f>
        <v>5.6710318581956e-05</v>
      </c>
      <c r="BR68" s="62">
        <f>'Glad-base'!BR68/'Glad-base'!BR$81*BR$86</f>
        <v>0.010082850780338</v>
      </c>
      <c r="BS68" s="62">
        <f>'Glad-base'!BS68/'Glad-base'!BS$81*BS$86</f>
        <v>0.0009822154593268589</v>
      </c>
      <c r="BT68" s="62">
        <f>'Glad-base'!BT68/'Glad-base'!BT$81*BT$86</f>
        <v>0.08241241231563649</v>
      </c>
      <c r="BU68" s="62">
        <f>'Glad-base'!BU68/'Glad-base'!BU$81*BU$86</f>
        <v>0.0663727887975263</v>
      </c>
      <c r="BV68" s="4">
        <f>SUM(D68:BU68)</f>
        <v>15.7509404501301</v>
      </c>
      <c r="BW68" s="66">
        <f>'Glad-base'!BW68*'Households'!$B$3/'Households'!$B$7</f>
        <v>113.2200817707</v>
      </c>
      <c r="BX68" s="66">
        <f>'Glad-base'!BX68*'Households'!$B$3/'Households'!$B$7</f>
        <v>188.562846549949</v>
      </c>
      <c r="BY68" s="66">
        <f>'Glad-base'!BY68*'Businesses'!$B$4/'Businesses'!$C$4</f>
        <v>0.367332769720714</v>
      </c>
      <c r="BZ68" s="66">
        <f>'Glad-base'!BZ68*'Households'!$B$3/'Households'!$B$7</f>
        <v>0.0089853958084449</v>
      </c>
      <c r="CA68" s="66">
        <f>'Glad-base'!CA68*'Households'!$B$3/'Households'!$B$7</f>
        <v>0.159715656797116</v>
      </c>
      <c r="CB68" s="66">
        <f>'Glad-base'!CB68*'Glad-id-output'!B66/'Glad-id-output'!E66</f>
        <v>0</v>
      </c>
      <c r="CC68" s="62">
        <f>'Exports'!D69</f>
        <v>39.9</v>
      </c>
      <c r="CD68" s="4">
        <f>SUM(BW68:CC68)</f>
        <v>342.218962142975</v>
      </c>
      <c r="CE68" s="4">
        <f>SUM(CD68,BV68)</f>
        <v>357.969902593105</v>
      </c>
      <c r="CF68" s="67">
        <v>0.007870298567048351</v>
      </c>
      <c r="CG68" s="67">
        <f>'Glad-id-output'!I66</f>
        <v>0.67</v>
      </c>
      <c r="CH68" s="67"/>
    </row>
    <row r="69" ht="19" customHeight="1">
      <c r="A69" t="s" s="58">
        <v>1</v>
      </c>
      <c r="B69" s="59">
        <v>65</v>
      </c>
      <c r="C69" t="s" s="135">
        <v>66</v>
      </c>
      <c r="D69" s="61">
        <f>'Glad-base'!D69/'Glad-base'!D$81*D$86</f>
        <v>5.82106597462525e-05</v>
      </c>
      <c r="E69" s="62">
        <f>'Glad-base'!E69/'Glad-base'!E$81*E$86</f>
        <v>0</v>
      </c>
      <c r="F69" s="62">
        <f>'Glad-base'!F69/'Glad-base'!F$81*F$86</f>
        <v>0</v>
      </c>
      <c r="G69" s="62">
        <f>'Glad-base'!G69/'Glad-base'!G$81*G$86</f>
        <v>0</v>
      </c>
      <c r="H69" s="62">
        <f>'Glad-base'!H69/'Glad-base'!H$81*H$86</f>
        <v>5.19228278971919e-06</v>
      </c>
      <c r="I69" s="62">
        <f>'Glad-base'!I69/'Glad-base'!I$81*I$86</f>
        <v>0.000149813541277827</v>
      </c>
      <c r="J69" s="62">
        <f>'Glad-base'!J69/'Glad-base'!J$81*J$86</f>
        <v>0.00137950640513576</v>
      </c>
      <c r="K69" s="136">
        <f>'Glad-base'!K69/'Glad-base'!K$81*K$86</f>
        <v>0.00209803523179873</v>
      </c>
      <c r="L69" s="62">
        <f>'Glad-base'!L69/'Glad-base'!L$81*L$86</f>
        <v>4.22331603842057e-05</v>
      </c>
      <c r="M69" s="62">
        <f>'Glad-base'!M69/'Glad-base'!M$81*M$86</f>
        <v>9.62696381596558e-05</v>
      </c>
      <c r="N69" s="62">
        <f>'Glad-base'!N69/'Glad-base'!N$81*N$86</f>
        <v>0.000188217332726941</v>
      </c>
      <c r="O69" s="62">
        <f>'Glad-base'!O69/'Glad-base'!O$81*O$86</f>
        <v>3.96842921714414e-05</v>
      </c>
      <c r="P69" s="62">
        <f>'Glad-base'!P69/'Glad-base'!P$81*P$86</f>
        <v>9.22189231936093e-06</v>
      </c>
      <c r="Q69" s="62">
        <f>'Glad-base'!Q69/'Glad-base'!Q$81*Q$86</f>
        <v>6.388234152306921e-05</v>
      </c>
      <c r="R69" s="62">
        <f>'Glad-base'!R69/'Glad-base'!R$81*R$86</f>
        <v>1.1805458768798e-05</v>
      </c>
      <c r="S69" s="62">
        <f>'Glad-base'!S69/'Glad-base'!S$81*S$86</f>
        <v>1.22963146466066e-05</v>
      </c>
      <c r="T69" s="62">
        <f>'Glad-base'!T69/'Glad-base'!T$81*T$86</f>
        <v>0.000103758020727146</v>
      </c>
      <c r="U69" s="62">
        <f>'Glad-base'!U69/'Glad-base'!U$81*U$86</f>
        <v>0.00164060082247476</v>
      </c>
      <c r="V69" s="62">
        <f>'Glad-base'!V69/'Glad-base'!V$81*V$86</f>
        <v>5.97059574099746e-05</v>
      </c>
      <c r="W69" s="62">
        <f>'Glad-base'!W69/'Glad-base'!W$81*W$86</f>
        <v>0.00181779885416533</v>
      </c>
      <c r="X69" s="64">
        <v>0.0261945048587348</v>
      </c>
      <c r="Y69" s="62">
        <f>'Glad-base'!Y69/'Glad-base'!Y$81*Y$86</f>
        <v>0.000507523050007857</v>
      </c>
      <c r="Z69" s="62">
        <f>'Glad-base'!Z69/'Glad-base'!Z$81*Z$86</f>
        <v>7.34488584960478e-05</v>
      </c>
      <c r="AA69" s="62">
        <f>'Glad-base'!AA69/'Glad-base'!AA$81*AA$86</f>
        <v>0.000490917738037492</v>
      </c>
      <c r="AB69" s="62">
        <f>'Glad-base'!AB69/'Glad-base'!AB$81*AB$86</f>
        <v>9.45251317325867e-06</v>
      </c>
      <c r="AC69" s="65">
        <f>'Glad-base'!AC69/'Glad-base'!AC$81*AC$86</f>
        <v>0.00285566825843539</v>
      </c>
      <c r="AD69" s="62">
        <f>'Glad-base'!AD69/'Glad-base'!AD$81*AD$86</f>
        <v>1.37347221911287e-05</v>
      </c>
      <c r="AE69" s="62">
        <f>'Glad-base'!AE69/'Glad-base'!AE$81*AE$86</f>
        <v>0.000479849053459915</v>
      </c>
      <c r="AF69" s="62">
        <f>'Glad-base'!AF69/'Glad-base'!AF$81*AF$86</f>
        <v>8.51913288931301e-05</v>
      </c>
      <c r="AG69" s="62">
        <f>'Glad-base'!AG69/'Glad-base'!AG$81*AG$86</f>
        <v>0.000108941592575986</v>
      </c>
      <c r="AH69" s="62">
        <f>'Glad-base'!AH69/'Glad-base'!AH$81*AH$86</f>
        <v>0.0017138834134573</v>
      </c>
      <c r="AI69" s="62">
        <f>'Glad-base'!AI69/'Glad-base'!AI$81*AI$86</f>
        <v>0.000465575253817077</v>
      </c>
      <c r="AJ69" s="62">
        <f>'Glad-base'!AJ69/'Glad-base'!AJ$81*AJ$86</f>
        <v>0.00449024390390077</v>
      </c>
      <c r="AK69" s="62">
        <f>'Glad-base'!AK69/'Glad-base'!AK$81*AK$86</f>
        <v>0.00671801135259248</v>
      </c>
      <c r="AL69" s="62">
        <f>'Glad-base'!AL69/'Glad-base'!AL$81*AL$86</f>
        <v>0.000482079166206889</v>
      </c>
      <c r="AM69" s="62">
        <f>'Glad-base'!AM69/'Glad-base'!AM$81*AM$86</f>
        <v>0.00225164088017113</v>
      </c>
      <c r="AN69" s="62">
        <f>'Glad-base'!AN69/'Glad-base'!AN$81*AN$86</f>
        <v>0.00063404989386618</v>
      </c>
      <c r="AO69" s="62">
        <f>'Glad-base'!AO69/'Glad-base'!AO$81*AO$86</f>
        <v>0.00354252252121145</v>
      </c>
      <c r="AP69" s="62">
        <f>'Glad-base'!AP69/'Glad-base'!AP$81*AP$86</f>
        <v>0.0006160604731909</v>
      </c>
      <c r="AQ69" s="62">
        <f>'Glad-base'!AQ69/'Glad-base'!AQ$81*AQ$86</f>
        <v>4.5906110256898e-05</v>
      </c>
      <c r="AR69" s="62">
        <f>'Glad-base'!AR69/'Glad-base'!AR$81*AR$86</f>
        <v>0.000258057090742639</v>
      </c>
      <c r="AS69" s="62">
        <f>'Glad-base'!AS69/'Glad-base'!AS$81*AS$86</f>
        <v>0.00269441057805592</v>
      </c>
      <c r="AT69" s="62">
        <f>'Glad-base'!AT69/'Glad-base'!AT$81*AT$86</f>
        <v>0.00014429686953644</v>
      </c>
      <c r="AU69" s="62">
        <f>'Glad-base'!AU69/'Glad-base'!AU$81*AU$86</f>
        <v>2.24689296173953e-05</v>
      </c>
      <c r="AV69" s="62">
        <f>'Glad-base'!AV69/'Glad-base'!AV$81*AV$86</f>
        <v>1.66493282412288e-06</v>
      </c>
      <c r="AW69" s="62">
        <f>'Glad-base'!AW69/'Glad-base'!AW$81*AW$86</f>
        <v>1.35575313715317e-05</v>
      </c>
      <c r="AX69" s="62">
        <f>'Glad-base'!AX69/'Glad-base'!AX$81*AX$86</f>
        <v>0.00135996373594602</v>
      </c>
      <c r="AY69" s="62">
        <f>'Glad-base'!AY69/'Glad-base'!AY$81*AY$86</f>
        <v>2.51362982699612e-05</v>
      </c>
      <c r="AZ69" s="62">
        <f>'Glad-base'!AZ69/'Glad-base'!AZ$81*AZ$86</f>
        <v>0.0109859909534113</v>
      </c>
      <c r="BA69" s="62">
        <f>'Glad-base'!BA69/'Glad-base'!BA$81*BA$86</f>
        <v>0.00600091703110255</v>
      </c>
      <c r="BB69" s="62">
        <f>'Glad-base'!BB69/'Glad-base'!BB$81*BB$86</f>
        <v>0.00154530405519026</v>
      </c>
      <c r="BC69" s="62">
        <f>'Glad-base'!BC69/'Glad-base'!BC$81*BC$86</f>
        <v>0.00657621558759014</v>
      </c>
      <c r="BD69" s="62">
        <f>'Glad-base'!BD69/'Glad-base'!BD$81*BD$86</f>
        <v>0.000846103495891515</v>
      </c>
      <c r="BE69" s="62">
        <f>'Glad-base'!BE69/'Glad-base'!BE$81*BE$86</f>
        <v>0.0469053285632862</v>
      </c>
      <c r="BF69" s="62">
        <f>'Glad-base'!BF69/'Glad-base'!BF$81*BF$86</f>
        <v>0.000743694760948581</v>
      </c>
      <c r="BG69" s="62">
        <f>'Glad-base'!BG69/'Glad-base'!BG$81*BG$86</f>
        <v>0.0104179123516074</v>
      </c>
      <c r="BH69" s="62">
        <f>'Glad-base'!BH69/'Glad-base'!BH$81*BH$86</f>
        <v>0.000363374293378868</v>
      </c>
      <c r="BI69" s="62">
        <f>'Glad-base'!BI69/'Glad-base'!BI$81*BI$86</f>
        <v>0.0140812314118519</v>
      </c>
      <c r="BJ69" s="62">
        <f>'Glad-base'!BJ69/'Glad-base'!BJ$81*BJ$86</f>
        <v>3.24888837630337e-05</v>
      </c>
      <c r="BK69" s="62">
        <f>'Glad-base'!BK69/'Glad-base'!BK$81*BK$86</f>
        <v>0.008791629969604991</v>
      </c>
      <c r="BL69" s="62">
        <f>'Glad-base'!BL69/'Glad-base'!BL$81*BL$86</f>
        <v>0.0113753780468241</v>
      </c>
      <c r="BM69" s="62">
        <f>'Glad-base'!BM69/'Glad-base'!BM$81*BM$86</f>
        <v>0.00121398351373467</v>
      </c>
      <c r="BN69" s="62">
        <f>'Glad-base'!BN69/'Glad-base'!BN$81*BN$86</f>
        <v>0.000229704479484006</v>
      </c>
      <c r="BO69" s="62">
        <f>'Glad-base'!BO69/'Glad-base'!BO$81*BO$86</f>
        <v>6.58196059875709</v>
      </c>
      <c r="BP69" s="62">
        <f>'Glad-base'!BP69/'Glad-base'!BP$81*BP$86</f>
        <v>0.176203858462095</v>
      </c>
      <c r="BQ69" s="62">
        <f>'Glad-base'!BQ69/'Glad-base'!BQ$81*BQ$86</f>
        <v>0.000107973883401803</v>
      </c>
      <c r="BR69" s="62">
        <f>'Glad-base'!BR69/'Glad-base'!BR$81*BR$86</f>
        <v>8.961515672913409e-05</v>
      </c>
      <c r="BS69" s="62">
        <f>'Glad-base'!BS69/'Glad-base'!BS$81*BS$86</f>
        <v>2.95855542087599e-05</v>
      </c>
      <c r="BT69" s="62">
        <f>'Glad-base'!BT69/'Glad-base'!BT$81*BT$86</f>
        <v>0.000372580361349985</v>
      </c>
      <c r="BU69" s="62">
        <f>'Glad-base'!BU69/'Glad-base'!BU$81*BU$86</f>
        <v>0.00126645990097006</v>
      </c>
      <c r="BV69" s="4">
        <f>SUM(D69:BU69)</f>
        <v>6.94421492258878</v>
      </c>
      <c r="BW69" s="66">
        <f>'Glad-base'!BW69*'Households'!$B$3/'Households'!$B$7</f>
        <v>65.5059933883316</v>
      </c>
      <c r="BX69" s="66">
        <f>'Glad-base'!BX69*'Households'!$B$3/'Households'!$B$7</f>
        <v>131.549156230690</v>
      </c>
      <c r="BY69" s="66">
        <f>'Glad-base'!BY69*'Businesses'!$B$4/'Businesses'!$C$4</f>
        <v>0.258242976434871</v>
      </c>
      <c r="BZ69" s="66">
        <f>'Glad-base'!BZ69*'Households'!$B$3/'Households'!$B$7</f>
        <v>0.0112809305252317</v>
      </c>
      <c r="CA69" s="66">
        <f>'Glad-base'!CA69*'Households'!$B$3/'Households'!$B$7</f>
        <v>0.109557820195675</v>
      </c>
      <c r="CB69" s="66">
        <f>'Glad-base'!CB69*'Glad-id-output'!B67/'Glad-id-output'!E67</f>
        <v>0</v>
      </c>
      <c r="CC69" s="62">
        <f>'Exports'!D70</f>
        <v>5</v>
      </c>
      <c r="CD69" s="4">
        <f>SUM(BW69:CC69)</f>
        <v>202.434231346177</v>
      </c>
      <c r="CE69" s="4">
        <f>SUM(CD69,BV69)</f>
        <v>209.378446268766</v>
      </c>
      <c r="CF69" s="67">
        <v>0.0058690406048142</v>
      </c>
      <c r="CG69" s="67">
        <f>'Glad-id-output'!I67</f>
        <v>0.46</v>
      </c>
      <c r="CH69" s="67"/>
    </row>
    <row r="70" ht="19" customHeight="1">
      <c r="A70" t="s" s="58">
        <v>1</v>
      </c>
      <c r="B70" s="59">
        <v>66</v>
      </c>
      <c r="C70" t="s" s="135">
        <v>67</v>
      </c>
      <c r="D70" s="61">
        <f>'Glad-base'!D70/'Glad-base'!D$81*D$86</f>
        <v>0.013506231309858</v>
      </c>
      <c r="E70" s="62">
        <f>'Glad-base'!E70/'Glad-base'!E$81*E$86</f>
        <v>0.00502897203234536</v>
      </c>
      <c r="F70" s="62">
        <f>'Glad-base'!F70/'Glad-base'!F$81*F$86</f>
        <v>0.00123444003602229</v>
      </c>
      <c r="G70" s="62">
        <f>'Glad-base'!G70/'Glad-base'!G$81*G$86</f>
        <v>0.00122138360510243</v>
      </c>
      <c r="H70" s="62">
        <f>'Glad-base'!H70/'Glad-base'!H$81*H$86</f>
        <v>0.00147757533101723</v>
      </c>
      <c r="I70" s="62">
        <f>'Glad-base'!I70/'Glad-base'!I$81*I$86</f>
        <v>0.00861951461742839</v>
      </c>
      <c r="J70" s="62">
        <f>'Glad-base'!J70/'Glad-base'!J$81*J$86</f>
        <v>0.174133724544465</v>
      </c>
      <c r="K70" s="136">
        <f>'Glad-base'!K70/'Glad-base'!K$81*K$86</f>
        <v>0.0528237110011375</v>
      </c>
      <c r="L70" s="62">
        <f>'Glad-base'!L70/'Glad-base'!L$81*L$86</f>
        <v>0.00948755526513422</v>
      </c>
      <c r="M70" s="62">
        <f>'Glad-base'!M70/'Glad-base'!M$81*M$86</f>
        <v>0.0404458936151188</v>
      </c>
      <c r="N70" s="62">
        <f>'Glad-base'!N70/'Glad-base'!N$81*N$86</f>
        <v>0.000669099363102533</v>
      </c>
      <c r="O70" s="62">
        <f>'Glad-base'!O70/'Glad-base'!O$81*O$86</f>
        <v>0.00252095661329087</v>
      </c>
      <c r="P70" s="62">
        <f>'Glad-base'!P70/'Glad-base'!P$81*P$86</f>
        <v>5.56549290852659e-05</v>
      </c>
      <c r="Q70" s="62">
        <f>'Glad-base'!Q70/'Glad-base'!Q$81*Q$86</f>
        <v>0.000712975836539288</v>
      </c>
      <c r="R70" s="62">
        <f>'Glad-base'!R70/'Glad-base'!R$81*R$86</f>
        <v>7.342245234270569e-05</v>
      </c>
      <c r="S70" s="62">
        <f>'Glad-base'!S70/'Glad-base'!S$81*S$86</f>
        <v>0.000122878635712481</v>
      </c>
      <c r="T70" s="62">
        <f>'Glad-base'!T70/'Glad-base'!T$81*T$86</f>
        <v>0.00365519483544052</v>
      </c>
      <c r="U70" s="62">
        <f>'Glad-base'!U70/'Glad-base'!U$81*U$86</f>
        <v>0.0179517869713324</v>
      </c>
      <c r="V70" s="62">
        <f>'Glad-base'!V70/'Glad-base'!V$81*V$86</f>
        <v>0.000352928548245628</v>
      </c>
      <c r="W70" s="62">
        <f>'Glad-base'!W70/'Glad-base'!W$81*W$86</f>
        <v>0.0109688377565413</v>
      </c>
      <c r="X70" s="64">
        <v>0.00141816318506391</v>
      </c>
      <c r="Y70" s="62">
        <f>'Glad-base'!Y70/'Glad-base'!Y$81*Y$86</f>
        <v>0.008128855807650919</v>
      </c>
      <c r="Z70" s="62">
        <f>'Glad-base'!Z70/'Glad-base'!Z$81*Z$86</f>
        <v>0.00258890976451114</v>
      </c>
      <c r="AA70" s="62">
        <f>'Glad-base'!AA70/'Glad-base'!AA$81*AA$86</f>
        <v>0.00162509821014072</v>
      </c>
      <c r="AB70" s="62">
        <f>'Glad-base'!AB70/'Glad-base'!AB$81*AB$86</f>
        <v>0.000559919617817977</v>
      </c>
      <c r="AC70" s="65">
        <f>'Glad-base'!AC70/'Glad-base'!AC$81*AC$86</f>
        <v>0.217458982736704</v>
      </c>
      <c r="AD70" s="62">
        <f>'Glad-base'!AD70/'Glad-base'!AD$81*AD$86</f>
        <v>1.43825864454273e-05</v>
      </c>
      <c r="AE70" s="62">
        <f>'Glad-base'!AE70/'Glad-base'!AE$81*AE$86</f>
        <v>0.0146002930789656</v>
      </c>
      <c r="AF70" s="62">
        <f>'Glad-base'!AF70/'Glad-base'!AF$81*AF$86</f>
        <v>0.0013679761466493</v>
      </c>
      <c r="AG70" s="62">
        <f>'Glad-base'!AG70/'Glad-base'!AG$81*AG$86</f>
        <v>0.0155752364359722</v>
      </c>
      <c r="AH70" s="62">
        <f>'Glad-base'!AH70/'Glad-base'!AH$81*AH$86</f>
        <v>0.00600707651845431</v>
      </c>
      <c r="AI70" s="62">
        <f>'Glad-base'!AI70/'Glad-base'!AI$81*AI$86</f>
        <v>0.029676715621493</v>
      </c>
      <c r="AJ70" s="62">
        <f>'Glad-base'!AJ70/'Glad-base'!AJ$81*AJ$86</f>
        <v>0.0163230757074312</v>
      </c>
      <c r="AK70" s="62">
        <f>'Glad-base'!AK70/'Glad-base'!AK$81*AK$86</f>
        <v>0.08606672391280749</v>
      </c>
      <c r="AL70" s="62">
        <f>'Glad-base'!AL70/'Glad-base'!AL$81*AL$86</f>
        <v>0.07479158933498641</v>
      </c>
      <c r="AM70" s="62">
        <f>'Glad-base'!AM70/'Glad-base'!AM$81*AM$86</f>
        <v>0.0867435130745598</v>
      </c>
      <c r="AN70" s="62">
        <f>'Glad-base'!AN70/'Glad-base'!AN$81*AN$86</f>
        <v>0.0123534607593753</v>
      </c>
      <c r="AO70" s="62">
        <f>'Glad-base'!AO70/'Glad-base'!AO$81*AO$86</f>
        <v>0.407293097797276</v>
      </c>
      <c r="AP70" s="62">
        <f>'Glad-base'!AP70/'Glad-base'!AP$81*AP$86</f>
        <v>0.0201571564269878</v>
      </c>
      <c r="AQ70" s="62">
        <f>'Glad-base'!AQ70/'Glad-base'!AQ$81*AQ$86</f>
        <v>0.000104734609818395</v>
      </c>
      <c r="AR70" s="62">
        <f>'Glad-base'!AR70/'Glad-base'!AR$81*AR$86</f>
        <v>0.000948573639132399</v>
      </c>
      <c r="AS70" s="62">
        <f>'Glad-base'!AS70/'Glad-base'!AS$81*AS$86</f>
        <v>0.00726845488271972</v>
      </c>
      <c r="AT70" s="62">
        <f>'Glad-base'!AT70/'Glad-base'!AT$81*AT$86</f>
        <v>0.130769409916547</v>
      </c>
      <c r="AU70" s="62">
        <f>'Glad-base'!AU70/'Glad-base'!AU$81*AU$86</f>
        <v>0.222273246880297</v>
      </c>
      <c r="AV70" s="62">
        <f>'Glad-base'!AV70/'Glad-base'!AV$81*AV$86</f>
        <v>0.0472774324737933</v>
      </c>
      <c r="AW70" s="62">
        <f>'Glad-base'!AW70/'Glad-base'!AW$81*AW$86</f>
        <v>0.00170914388345525</v>
      </c>
      <c r="AX70" s="62">
        <f>'Glad-base'!AX70/'Glad-base'!AX$81*AX$86</f>
        <v>0.0184208506802109</v>
      </c>
      <c r="AY70" s="62">
        <f>'Glad-base'!AY70/'Glad-base'!AY$81*AY$86</f>
        <v>0.0106560265157078</v>
      </c>
      <c r="AZ70" s="62">
        <f>'Glad-base'!AZ70/'Glad-base'!AZ$81*AZ$86</f>
        <v>0.0145384422469786</v>
      </c>
      <c r="BA70" s="62">
        <f>'Glad-base'!BA70/'Glad-base'!BA$81*BA$86</f>
        <v>0.00187454901835645</v>
      </c>
      <c r="BB70" s="62">
        <f>'Glad-base'!BB70/'Glad-base'!BB$81*BB$86</f>
        <v>0.00567570310515417</v>
      </c>
      <c r="BC70" s="62">
        <f>'Glad-base'!BC70/'Glad-base'!BC$81*BC$86</f>
        <v>0.298034243989786</v>
      </c>
      <c r="BD70" s="62">
        <f>'Glad-base'!BD70/'Glad-base'!BD$81*BD$86</f>
        <v>0.0218830654929538</v>
      </c>
      <c r="BE70" s="62">
        <f>'Glad-base'!BE70/'Glad-base'!BE$81*BE$86</f>
        <v>2.37589378461664</v>
      </c>
      <c r="BF70" s="62">
        <f>'Glad-base'!BF70/'Glad-base'!BF$81*BF$86</f>
        <v>0.000908264145339196</v>
      </c>
      <c r="BG70" s="62">
        <f>'Glad-base'!BG70/'Glad-base'!BG$81*BG$86</f>
        <v>0.8832702019079181</v>
      </c>
      <c r="BH70" s="62">
        <f>'Glad-base'!BH70/'Glad-base'!BH$81*BH$86</f>
        <v>0.136700369896381</v>
      </c>
      <c r="BI70" s="62">
        <f>'Glad-base'!BI70/'Glad-base'!BI$81*BI$86</f>
        <v>0.108007792947616</v>
      </c>
      <c r="BJ70" s="62">
        <f>'Glad-base'!BJ70/'Glad-base'!BJ$81*BJ$86</f>
        <v>0.00257850617123286</v>
      </c>
      <c r="BK70" s="62">
        <f>'Glad-base'!BK70/'Glad-base'!BK$81*BK$86</f>
        <v>0.194454390762241</v>
      </c>
      <c r="BL70" s="62">
        <f>'Glad-base'!BL70/'Glad-base'!BL$81*BL$86</f>
        <v>4.10922518099419</v>
      </c>
      <c r="BM70" s="62">
        <f>'Glad-base'!BM70/'Glad-base'!BM$81*BM$86</f>
        <v>0.521521726786864</v>
      </c>
      <c r="BN70" s="62">
        <f>'Glad-base'!BN70/'Glad-base'!BN$81*BN$86</f>
        <v>0.0810586711385541</v>
      </c>
      <c r="BO70" s="62">
        <f>'Glad-base'!BO70/'Glad-base'!BO$81*BO$86</f>
        <v>0.563366202817458</v>
      </c>
      <c r="BP70" s="62">
        <f>'Glad-base'!BP70/'Glad-base'!BP$81*BP$86</f>
        <v>0.891919274521735</v>
      </c>
      <c r="BQ70" s="62">
        <f>'Glad-base'!BQ70/'Glad-base'!BQ$81*BQ$86</f>
        <v>0.388469655212672</v>
      </c>
      <c r="BR70" s="62">
        <f>'Glad-base'!BR70/'Glad-base'!BR$81*BR$86</f>
        <v>0.281003853823519</v>
      </c>
      <c r="BS70" s="62">
        <f>'Glad-base'!BS70/'Glad-base'!BS$81*BS$86</f>
        <v>0.0340651001657128</v>
      </c>
      <c r="BT70" s="62">
        <f>'Glad-base'!BT70/'Glad-base'!BT$81*BT$86</f>
        <v>0.00675745082755632</v>
      </c>
      <c r="BU70" s="62">
        <f>'Glad-base'!BU70/'Glad-base'!BU$81*BU$86</f>
        <v>0.262220918264569</v>
      </c>
      <c r="BV70" s="4">
        <f>SUM(D70:BU70)</f>
        <v>12.9706681863577</v>
      </c>
      <c r="BW70" s="66">
        <f>'Glad-base'!BW70*'Households'!$B$3/'Households'!$B$7</f>
        <v>3.84856292131823</v>
      </c>
      <c r="BX70" s="66">
        <f>'Glad-base'!BX70*'Households'!$B$3/'Households'!$B$7</f>
        <v>8.667421109999999</v>
      </c>
      <c r="BY70" s="66">
        <f>'Glad-base'!BY70*'Businesses'!$B$4/'Businesses'!$C$4</f>
        <v>0.31782675093622</v>
      </c>
      <c r="BZ70" s="66">
        <f>'Glad-base'!BZ70*'Households'!$B$3/'Households'!$B$7</f>
        <v>0.00232837498455201</v>
      </c>
      <c r="CA70" s="66">
        <f>'Glad-base'!CA70*'Households'!$B$3/'Households'!$B$7</f>
        <v>0.00696362950566426</v>
      </c>
      <c r="CB70" s="66">
        <f>'Glad-base'!CB70*'Glad-id-output'!B68/'Glad-id-output'!E68</f>
        <v>9.67599785974617e-06</v>
      </c>
      <c r="CC70" s="62">
        <f>'Exports'!D71</f>
        <v>0.4</v>
      </c>
      <c r="CD70" s="4">
        <f>SUM(BW70:CC70)</f>
        <v>13.2431124627425</v>
      </c>
      <c r="CE70" s="4">
        <f>SUM(CD70,BV70)</f>
        <v>26.2137806491002</v>
      </c>
      <c r="CF70" s="67">
        <v>0.000640794560248091</v>
      </c>
      <c r="CG70" s="67">
        <f>'Glad-id-output'!I68</f>
        <v>0.3</v>
      </c>
      <c r="CH70" s="67"/>
    </row>
    <row r="71" ht="19" customHeight="1">
      <c r="A71" t="s" s="58">
        <v>1</v>
      </c>
      <c r="B71" s="59">
        <v>67</v>
      </c>
      <c r="C71" t="s" s="135">
        <v>68</v>
      </c>
      <c r="D71" s="61">
        <f>'Glad-base'!D71/'Glad-base'!D$81*D$86</f>
        <v>0.00908551977319509</v>
      </c>
      <c r="E71" s="62">
        <f>'Glad-base'!E71/'Glad-base'!E$81*E$86</f>
        <v>0.00627895085014317</v>
      </c>
      <c r="F71" s="62">
        <f>'Glad-base'!F71/'Glad-base'!F$81*F$86</f>
        <v>2.62821564555643e-05</v>
      </c>
      <c r="G71" s="62">
        <f>'Glad-base'!G71/'Glad-base'!G$81*G$86</f>
        <v>0.000752923989224738</v>
      </c>
      <c r="H71" s="62">
        <f>'Glad-base'!H71/'Glad-base'!H$81*H$86</f>
        <v>0.00108639245441321</v>
      </c>
      <c r="I71" s="62">
        <f>'Glad-base'!I71/'Glad-base'!I$81*I$86</f>
        <v>0.0867956826236287</v>
      </c>
      <c r="J71" s="62">
        <f>'Glad-base'!J71/'Glad-base'!J$81*J$86</f>
        <v>2.69195932145701</v>
      </c>
      <c r="K71" s="136">
        <f>'Glad-base'!K71/'Glad-base'!K$81*K$86</f>
        <v>0.218127921748652</v>
      </c>
      <c r="L71" s="62">
        <f>'Glad-base'!L71/'Glad-base'!L$81*L$86</f>
        <v>0.0698312885435082</v>
      </c>
      <c r="M71" s="62">
        <f>'Glad-base'!M71/'Glad-base'!M$81*M$86</f>
        <v>0.0015745796749842</v>
      </c>
      <c r="N71" s="62">
        <f>'Glad-base'!N71/'Glad-base'!N$81*N$86</f>
        <v>0.00121189576490098</v>
      </c>
      <c r="O71" s="62">
        <f>'Glad-base'!O71/'Glad-base'!O$81*O$86</f>
        <v>0.00130298353042906</v>
      </c>
      <c r="P71" s="62">
        <f>'Glad-base'!P71/'Glad-base'!P$81*P$86</f>
        <v>0.000123443927011796</v>
      </c>
      <c r="Q71" s="62">
        <f>'Glad-base'!Q71/'Glad-base'!Q$81*Q$86</f>
        <v>2.90374279650315e-05</v>
      </c>
      <c r="R71" s="62">
        <f>'Glad-base'!R71/'Glad-base'!R$81*R$86</f>
        <v>0.000208783378225792</v>
      </c>
      <c r="S71" s="62">
        <f>'Glad-base'!S71/'Glad-base'!S$81*S$86</f>
        <v>0.000204516023675519</v>
      </c>
      <c r="T71" s="62">
        <f>'Glad-base'!T71/'Glad-base'!T$81*T$86</f>
        <v>0.00537903423243364</v>
      </c>
      <c r="U71" s="62">
        <f>'Glad-base'!U71/'Glad-base'!U$81*U$86</f>
        <v>0.0190395572004105</v>
      </c>
      <c r="V71" s="62">
        <f>'Glad-base'!V71/'Glad-base'!V$81*V$86</f>
        <v>0.00139455425855653</v>
      </c>
      <c r="W71" s="62">
        <f>'Glad-base'!W71/'Glad-base'!W$81*W$86</f>
        <v>0.0369829544126475</v>
      </c>
      <c r="X71" s="64">
        <v>0.00945570681688789</v>
      </c>
      <c r="Y71" s="62">
        <f>'Glad-base'!Y71/'Glad-base'!Y$81*Y$86</f>
        <v>0.0180145221730213</v>
      </c>
      <c r="Z71" s="62">
        <f>'Glad-base'!Z71/'Glad-base'!Z$81*Z$86</f>
        <v>0.009405353826883289</v>
      </c>
      <c r="AA71" s="62">
        <f>'Glad-base'!AA71/'Glad-base'!AA$81*AA$86</f>
        <v>0.00634600978438709</v>
      </c>
      <c r="AB71" s="62">
        <f>'Glad-base'!AB71/'Glad-base'!AB$81*AB$86</f>
        <v>0.000423236277332657</v>
      </c>
      <c r="AC71" s="65">
        <f>'Glad-base'!AC71/'Glad-base'!AC$81*AC$86</f>
        <v>0.190029673713269</v>
      </c>
      <c r="AD71" s="62">
        <f>'Glad-base'!AD71/'Glad-base'!AD$81*AD$86</f>
        <v>3.33002226709442e-05</v>
      </c>
      <c r="AE71" s="62">
        <f>'Glad-base'!AE71/'Glad-base'!AE$81*AE$86</f>
        <v>0.00365393782587664</v>
      </c>
      <c r="AF71" s="62">
        <f>'Glad-base'!AF71/'Glad-base'!AF$81*AF$86</f>
        <v>0.000144169941203759</v>
      </c>
      <c r="AG71" s="62">
        <f>'Glad-base'!AG71/'Glad-base'!AG$81*AG$86</f>
        <v>0.165931250534751</v>
      </c>
      <c r="AH71" s="62">
        <f>'Glad-base'!AH71/'Glad-base'!AH$81*AH$86</f>
        <v>0.704902430355146</v>
      </c>
      <c r="AI71" s="62">
        <f>'Glad-base'!AI71/'Glad-base'!AI$81*AI$86</f>
        <v>0.479172201177956</v>
      </c>
      <c r="AJ71" s="62">
        <f>'Glad-base'!AJ71/'Glad-base'!AJ$81*AJ$86</f>
        <v>0.610491797824709</v>
      </c>
      <c r="AK71" s="62">
        <f>'Glad-base'!AK71/'Glad-base'!AK$81*AK$86</f>
        <v>0.8186162969908271</v>
      </c>
      <c r="AL71" s="62">
        <f>'Glad-base'!AL71/'Glad-base'!AL$81*AL$86</f>
        <v>0.0591077370714407</v>
      </c>
      <c r="AM71" s="62">
        <f>'Glad-base'!AM71/'Glad-base'!AM$81*AM$86</f>
        <v>0.0442669232419016</v>
      </c>
      <c r="AN71" s="62">
        <f>'Glad-base'!AN71/'Glad-base'!AN$81*AN$86</f>
        <v>0.0472831919543609</v>
      </c>
      <c r="AO71" s="62">
        <f>'Glad-base'!AO71/'Glad-base'!AO$81*AO$86</f>
        <v>0.0100502333848189</v>
      </c>
      <c r="AP71" s="62">
        <f>'Glad-base'!AP71/'Glad-base'!AP$81*AP$86</f>
        <v>0.109614270971583</v>
      </c>
      <c r="AQ71" s="62">
        <f>'Glad-base'!AQ71/'Glad-base'!AQ$81*AQ$86</f>
        <v>0.0120319192052459</v>
      </c>
      <c r="AR71" s="62">
        <f>'Glad-base'!AR71/'Glad-base'!AR$81*AR$86</f>
        <v>0.00111317108828029</v>
      </c>
      <c r="AS71" s="62">
        <f>'Glad-base'!AS71/'Glad-base'!AS$81*AS$86</f>
        <v>0.00285920985635447</v>
      </c>
      <c r="AT71" s="62">
        <f>'Glad-base'!AT71/'Glad-base'!AT$81*AT$86</f>
        <v>1.95866884765958e-05</v>
      </c>
      <c r="AU71" s="62">
        <f>'Glad-base'!AU71/'Glad-base'!AU$81*AU$86</f>
        <v>0.114537104129806</v>
      </c>
      <c r="AV71" s="62">
        <f>'Glad-base'!AV71/'Glad-base'!AV$81*AV$86</f>
        <v>4.61424239828341e-06</v>
      </c>
      <c r="AW71" s="62">
        <f>'Glad-base'!AW71/'Glad-base'!AW$81*AW$86</f>
        <v>0.00165260296690777</v>
      </c>
      <c r="AX71" s="62">
        <f>'Glad-base'!AX71/'Glad-base'!AX$81*AX$86</f>
        <v>0.000205082212838903</v>
      </c>
      <c r="AY71" s="62">
        <f>'Glad-base'!AY71/'Glad-base'!AY$81*AY$86</f>
        <v>0.00108990107323174</v>
      </c>
      <c r="AZ71" s="62">
        <f>'Glad-base'!AZ71/'Glad-base'!AZ$81*AZ$86</f>
        <v>0.0337982635610894</v>
      </c>
      <c r="BA71" s="62">
        <f>'Glad-base'!BA71/'Glad-base'!BA$81*BA$86</f>
        <v>0.0185265981037365</v>
      </c>
      <c r="BB71" s="62">
        <f>'Glad-base'!BB71/'Glad-base'!BB$81*BB$86</f>
        <v>0.0784980013410581</v>
      </c>
      <c r="BC71" s="62">
        <f>'Glad-base'!BC71/'Glad-base'!BC$81*BC$86</f>
        <v>0.218070840769101</v>
      </c>
      <c r="BD71" s="62">
        <f>'Glad-base'!BD71/'Glad-base'!BD$81*BD$86</f>
        <v>0.128741316043834</v>
      </c>
      <c r="BE71" s="62">
        <f>'Glad-base'!BE71/'Glad-base'!BE$81*BE$86</f>
        <v>1.9329050408613</v>
      </c>
      <c r="BF71" s="62">
        <f>'Glad-base'!BF71/'Glad-base'!BF$81*BF$86</f>
        <v>0.00277854454750199</v>
      </c>
      <c r="BG71" s="62">
        <f>'Glad-base'!BG71/'Glad-base'!BG$81*BG$86</f>
        <v>0.636860296426046</v>
      </c>
      <c r="BH71" s="62">
        <f>'Glad-base'!BH71/'Glad-base'!BH$81*BH$86</f>
        <v>0.0140836304269334</v>
      </c>
      <c r="BI71" s="62">
        <f>'Glad-base'!BI71/'Glad-base'!BI$81*BI$86</f>
        <v>0.259681510605059</v>
      </c>
      <c r="BJ71" s="62">
        <f>'Glad-base'!BJ71/'Glad-base'!BJ$81*BJ$86</f>
        <v>0.00605175221493357</v>
      </c>
      <c r="BK71" s="62">
        <f>'Glad-base'!BK71/'Glad-base'!BK$81*BK$86</f>
        <v>0.306672179463744</v>
      </c>
      <c r="BL71" s="62">
        <f>'Glad-base'!BL71/'Glad-base'!BL$81*BL$86</f>
        <v>3.50254119638589</v>
      </c>
      <c r="BM71" s="62">
        <f>'Glad-base'!BM71/'Glad-base'!BM$81*BM$86</f>
        <v>0.391613031512771</v>
      </c>
      <c r="BN71" s="62">
        <f>'Glad-base'!BN71/'Glad-base'!BN$81*BN$86</f>
        <v>0.059273351407151</v>
      </c>
      <c r="BO71" s="62">
        <f>'Glad-base'!BO71/'Glad-base'!BO$81*BO$86</f>
        <v>1.84944460839012</v>
      </c>
      <c r="BP71" s="62">
        <f>'Glad-base'!BP71/'Glad-base'!BP$81*BP$86</f>
        <v>0.987997816838786</v>
      </c>
      <c r="BQ71" s="62">
        <f>'Glad-base'!BQ71/'Glad-base'!BQ$81*BQ$86</f>
        <v>0.0283702820425999</v>
      </c>
      <c r="BR71" s="62">
        <f>'Glad-base'!BR71/'Glad-base'!BR$81*BR$86</f>
        <v>1.74097223473837</v>
      </c>
      <c r="BS71" s="62">
        <f>'Glad-base'!BS71/'Glad-base'!BS$81*BS$86</f>
        <v>0.109441111360363</v>
      </c>
      <c r="BT71" s="62">
        <f>'Glad-base'!BT71/'Glad-base'!BT$81*BT$86</f>
        <v>0.0484105668178119</v>
      </c>
      <c r="BU71" s="62">
        <f>'Glad-base'!BU71/'Glad-base'!BU$81*BU$86</f>
        <v>0.342452736065898</v>
      </c>
      <c r="BV71" s="4">
        <f>SUM(D71:BU71)</f>
        <v>19.2690359689041</v>
      </c>
      <c r="BW71" s="66">
        <f>'Glad-base'!BW71*'Households'!$B$3/'Households'!$B$7</f>
        <v>27.6107118747683</v>
      </c>
      <c r="BX71" s="66">
        <f>'Glad-base'!BX71*'Households'!$B$3/'Households'!$B$7</f>
        <v>8.37129683298661</v>
      </c>
      <c r="BY71" s="66">
        <f>'Glad-base'!BY71*'Businesses'!$B$4/'Businesses'!$C$4</f>
        <v>0.14450601273251</v>
      </c>
      <c r="BZ71" s="66">
        <f>'Glad-base'!BZ71*'Households'!$B$3/'Households'!$B$7</f>
        <v>0.00306877374871267</v>
      </c>
      <c r="CA71" s="66">
        <f>'Glad-base'!CA71*'Households'!$B$3/'Households'!$B$7</f>
        <v>0.06308705002059729</v>
      </c>
      <c r="CB71" s="66">
        <f>'Glad-base'!CB71*'Glad-id-output'!B69/'Glad-id-output'!E69</f>
        <v>0</v>
      </c>
      <c r="CC71" s="62">
        <f>'Exports'!D72</f>
        <v>1.1</v>
      </c>
      <c r="CD71" s="4">
        <f>SUM(BW71:CC71)</f>
        <v>37.2926705442567</v>
      </c>
      <c r="CE71" s="4">
        <f>SUM(CD71,BV71)</f>
        <v>56.5617065131608</v>
      </c>
      <c r="CF71" s="67">
        <v>0.0012729425671752</v>
      </c>
      <c r="CG71" s="67">
        <f>'Glad-id-output'!I69</f>
        <v>0.5</v>
      </c>
      <c r="CH71" s="67"/>
    </row>
    <row r="72" ht="19" customHeight="1">
      <c r="A72" t="s" s="58">
        <v>1</v>
      </c>
      <c r="B72" s="59">
        <v>68</v>
      </c>
      <c r="C72" t="s" s="135">
        <v>69</v>
      </c>
      <c r="D72" s="61">
        <f>'Glad-base'!D72/'Glad-base'!D$81*D$86</f>
        <v>0.0227291282400542</v>
      </c>
      <c r="E72" s="62">
        <f>'Glad-base'!E72/'Glad-base'!E$81*E$86</f>
        <v>0.0118691488432992</v>
      </c>
      <c r="F72" s="62">
        <f>'Glad-base'!F72/'Glad-base'!F$81*F$86</f>
        <v>5.31118578372862e-05</v>
      </c>
      <c r="G72" s="62">
        <f>'Glad-base'!G72/'Glad-base'!G$81*G$86</f>
        <v>0.00117174353159255</v>
      </c>
      <c r="H72" s="62">
        <f>'Glad-base'!H72/'Glad-base'!H$81*H$86</f>
        <v>0.00100387224579089</v>
      </c>
      <c r="I72" s="62">
        <f>'Glad-base'!I72/'Glad-base'!I$81*I$86</f>
        <v>0.027653955493191</v>
      </c>
      <c r="J72" s="62">
        <f>'Glad-base'!J72/'Glad-base'!J$81*J$86</f>
        <v>0.50315653275259</v>
      </c>
      <c r="K72" s="136">
        <f>'Glad-base'!K72/'Glad-base'!K$81*K$86</f>
        <v>0.0451559682861945</v>
      </c>
      <c r="L72" s="62">
        <f>'Glad-base'!L72/'Glad-base'!L$81*L$86</f>
        <v>0.0113383614113832</v>
      </c>
      <c r="M72" s="62">
        <f>'Glad-base'!M72/'Glad-base'!M$81*M$86</f>
        <v>0.008773182660592019</v>
      </c>
      <c r="N72" s="62">
        <f>'Glad-base'!N72/'Glad-base'!N$81*N$86</f>
        <v>0.00364275649029831</v>
      </c>
      <c r="O72" s="62">
        <f>'Glad-base'!O72/'Glad-base'!O$81*O$86</f>
        <v>0.0141428123562988</v>
      </c>
      <c r="P72" s="62">
        <f>'Glad-base'!P72/'Glad-base'!P$81*P$86</f>
        <v>0.000370817143789039</v>
      </c>
      <c r="Q72" s="62">
        <f>'Glad-base'!Q72/'Glad-base'!Q$81*Q$86</f>
        <v>0.000241958189232831</v>
      </c>
      <c r="R72" s="62">
        <f>'Glad-base'!R72/'Glad-base'!R$81*R$86</f>
        <v>0.000628779094424057</v>
      </c>
      <c r="S72" s="62">
        <f>'Glad-base'!S72/'Glad-base'!S$81*S$86</f>
        <v>0.000880602052354919</v>
      </c>
      <c r="T72" s="62">
        <f>'Glad-base'!T72/'Glad-base'!T$81*T$86</f>
        <v>0.0438344265109386</v>
      </c>
      <c r="U72" s="62">
        <f>'Glad-base'!U72/'Glad-base'!U$81*U$86</f>
        <v>0.116267966903127</v>
      </c>
      <c r="V72" s="62">
        <f>'Glad-base'!V72/'Glad-base'!V$81*V$86</f>
        <v>0.00341809972176837</v>
      </c>
      <c r="W72" s="62">
        <f>'Glad-base'!W72/'Glad-base'!W$81*W$86</f>
        <v>0.09297986713940271</v>
      </c>
      <c r="X72" s="64">
        <v>0.00347406259062839</v>
      </c>
      <c r="Y72" s="62">
        <f>'Glad-base'!Y72/'Glad-base'!Y$81*Y$86</f>
        <v>0.0606668271917418</v>
      </c>
      <c r="Z72" s="62">
        <f>'Glad-base'!Z72/'Glad-base'!Z$81*Z$86</f>
        <v>0.0138491722633687</v>
      </c>
      <c r="AA72" s="62">
        <f>'Glad-base'!AA72/'Glad-base'!AA$81*AA$86</f>
        <v>0.0150836831519065</v>
      </c>
      <c r="AB72" s="62">
        <f>'Glad-base'!AB72/'Glad-base'!AB$81*AB$86</f>
        <v>0.000893687857965741</v>
      </c>
      <c r="AC72" s="65">
        <f>'Glad-base'!AC72/'Glad-base'!AC$81*AC$86</f>
        <v>0.0382820895506951</v>
      </c>
      <c r="AD72" s="62">
        <f>'Glad-base'!AD72/'Glad-base'!AD$81*AD$86</f>
        <v>0.000116809925050024</v>
      </c>
      <c r="AE72" s="62">
        <f>'Glad-base'!AE72/'Glad-base'!AE$81*AE$86</f>
        <v>0.009401498938023689</v>
      </c>
      <c r="AF72" s="62">
        <f>'Glad-base'!AF72/'Glad-base'!AF$81*AF$86</f>
        <v>0.009012259620021321</v>
      </c>
      <c r="AG72" s="62">
        <f>'Glad-base'!AG72/'Glad-base'!AG$81*AG$86</f>
        <v>0.011471659740264</v>
      </c>
      <c r="AH72" s="62">
        <f>'Glad-base'!AH72/'Glad-base'!AH$81*AH$86</f>
        <v>0.0674565845479816</v>
      </c>
      <c r="AI72" s="62">
        <f>'Glad-base'!AI72/'Glad-base'!AI$81*AI$86</f>
        <v>0.208796415461446</v>
      </c>
      <c r="AJ72" s="62">
        <f>'Glad-base'!AJ72/'Glad-base'!AJ$81*AJ$86</f>
        <v>0.0265948392656617</v>
      </c>
      <c r="AK72" s="62">
        <f>'Glad-base'!AK72/'Glad-base'!AK$81*AK$86</f>
        <v>0.0345529436078559</v>
      </c>
      <c r="AL72" s="62">
        <f>'Glad-base'!AL72/'Glad-base'!AL$81*AL$86</f>
        <v>0.00245030652453305</v>
      </c>
      <c r="AM72" s="62">
        <f>'Glad-base'!AM72/'Glad-base'!AM$81*AM$86</f>
        <v>0.00616434282648503</v>
      </c>
      <c r="AN72" s="62">
        <f>'Glad-base'!AN72/'Glad-base'!AN$81*AN$86</f>
        <v>0.0431613143720721</v>
      </c>
      <c r="AO72" s="62">
        <f>'Glad-base'!AO72/'Glad-base'!AO$81*AO$86</f>
        <v>0.01928065223572</v>
      </c>
      <c r="AP72" s="62">
        <f>'Glad-base'!AP72/'Glad-base'!AP$81*AP$86</f>
        <v>0.0115716692214357</v>
      </c>
      <c r="AQ72" s="62">
        <f>'Glad-base'!AQ72/'Glad-base'!AQ$81*AQ$86</f>
        <v>0.00106306984461053</v>
      </c>
      <c r="AR72" s="62">
        <f>'Glad-base'!AR72/'Glad-base'!AR$81*AR$86</f>
        <v>0.00575131441769103</v>
      </c>
      <c r="AS72" s="62">
        <f>'Glad-base'!AS72/'Glad-base'!AS$81*AS$86</f>
        <v>0.0418924375204923</v>
      </c>
      <c r="AT72" s="62">
        <f>'Glad-base'!AT72/'Glad-base'!AT$81*AT$86</f>
        <v>0.000253965796154341</v>
      </c>
      <c r="AU72" s="62">
        <f>'Glad-base'!AU72/'Glad-base'!AU$81*AU$86</f>
        <v>0.00087647092930295</v>
      </c>
      <c r="AV72" s="62">
        <f>'Glad-base'!AV72/'Glad-base'!AV$81*AV$86</f>
        <v>0.000311770563694324</v>
      </c>
      <c r="AW72" s="62">
        <f>'Glad-base'!AW72/'Glad-base'!AW$81*AW$86</f>
        <v>0.00299917972568434</v>
      </c>
      <c r="AX72" s="62">
        <f>'Glad-base'!AX72/'Glad-base'!AX$81*AX$86</f>
        <v>0.0029822214608448</v>
      </c>
      <c r="AY72" s="62">
        <f>'Glad-base'!AY72/'Glad-base'!AY$81*AY$86</f>
        <v>0.000106498526880625</v>
      </c>
      <c r="AZ72" s="62">
        <f>'Glad-base'!AZ72/'Glad-base'!AZ$81*AZ$86</f>
        <v>0.00745335783675099</v>
      </c>
      <c r="BA72" s="62">
        <f>'Glad-base'!BA72/'Glad-base'!BA$81*BA$86</f>
        <v>0.00145981031273933</v>
      </c>
      <c r="BB72" s="62">
        <f>'Glad-base'!BB72/'Glad-base'!BB$81*BB$86</f>
        <v>0.00384976558343188</v>
      </c>
      <c r="BC72" s="62">
        <f>'Glad-base'!BC72/'Glad-base'!BC$81*BC$86</f>
        <v>0.0324825892175818</v>
      </c>
      <c r="BD72" s="62">
        <f>'Glad-base'!BD72/'Glad-base'!BD$81*BD$86</f>
        <v>0.0187036696710443</v>
      </c>
      <c r="BE72" s="62">
        <f>'Glad-base'!BE72/'Glad-base'!BE$81*BE$86</f>
        <v>0.487609089157733</v>
      </c>
      <c r="BF72" s="62">
        <f>'Glad-base'!BF72/'Glad-base'!BF$81*BF$86</f>
        <v>0.00533583682418434</v>
      </c>
      <c r="BG72" s="62">
        <f>'Glad-base'!BG72/'Glad-base'!BG$81*BG$86</f>
        <v>0.216771995976203</v>
      </c>
      <c r="BH72" s="62">
        <f>'Glad-base'!BH72/'Glad-base'!BH$81*BH$86</f>
        <v>0.0121290553207708</v>
      </c>
      <c r="BI72" s="62">
        <f>'Glad-base'!BI72/'Glad-base'!BI$81*BI$86</f>
        <v>0.025532097745115</v>
      </c>
      <c r="BJ72" s="62">
        <f>'Glad-base'!BJ72/'Glad-base'!BJ$81*BJ$86</f>
        <v>0.000136474904621149</v>
      </c>
      <c r="BK72" s="62">
        <f>'Glad-base'!BK72/'Glad-base'!BK$81*BK$86</f>
        <v>0.045826481075321</v>
      </c>
      <c r="BL72" s="62">
        <f>'Glad-base'!BL72/'Glad-base'!BL$81*BL$86</f>
        <v>0.0744562441549439</v>
      </c>
      <c r="BM72" s="62">
        <f>'Glad-base'!BM72/'Glad-base'!BM$81*BM$86</f>
        <v>0.0130097501657413</v>
      </c>
      <c r="BN72" s="62">
        <f>'Glad-base'!BN72/'Glad-base'!BN$81*BN$86</f>
        <v>0.00111582593721498</v>
      </c>
      <c r="BO72" s="62">
        <f>'Glad-base'!BO72/'Glad-base'!BO$81*BO$86</f>
        <v>0.0259546706144121</v>
      </c>
      <c r="BP72" s="62">
        <f>'Glad-base'!BP72/'Glad-base'!BP$81*BP$86</f>
        <v>0.0146015861207173</v>
      </c>
      <c r="BQ72" s="62">
        <f>'Glad-base'!BQ72/'Glad-base'!BQ$81*BQ$86</f>
        <v>0.000451567926606829</v>
      </c>
      <c r="BR72" s="62">
        <f>'Glad-base'!BR72/'Glad-base'!BR$81*BR$86</f>
        <v>0.00293222320348807</v>
      </c>
      <c r="BS72" s="62">
        <f>'Glad-base'!BS72/'Glad-base'!BS$81*BS$86</f>
        <v>0.0974211460182963</v>
      </c>
      <c r="BT72" s="62">
        <f>'Glad-base'!BT72/'Glad-base'!BT$81*BT$86</f>
        <v>0.0831308268688238</v>
      </c>
      <c r="BU72" s="62">
        <f>'Glad-base'!BU72/'Glad-base'!BU$81*BU$86</f>
        <v>0.0148108527731257</v>
      </c>
      <c r="BV72" s="4">
        <f>SUM(D72:BU72)</f>
        <v>2.73300575601124</v>
      </c>
      <c r="BW72" s="66">
        <f>'Glad-base'!BW72*'Households'!$B$3/'Households'!$B$7</f>
        <v>29.0981380618641</v>
      </c>
      <c r="BX72" s="66">
        <f>'Glad-base'!BX72*'Households'!$B$3/'Households'!$B$7</f>
        <v>0.485143304737384</v>
      </c>
      <c r="BY72" s="66">
        <f>'Glad-base'!BY72*'Businesses'!$B$4/'Businesses'!$C$4</f>
        <v>0.0775519150854778</v>
      </c>
      <c r="BZ72" s="66">
        <f>'Glad-base'!BZ72*'Households'!$B$3/'Households'!$B$7</f>
        <v>0.00154916499485067</v>
      </c>
      <c r="CA72" s="66">
        <f>'Glad-base'!CA72*'Households'!$B$3/'Households'!$B$7</f>
        <v>0.033910561946447</v>
      </c>
      <c r="CB72" s="66">
        <f>'Glad-base'!CB72*'Glad-id-output'!B70/'Glad-id-output'!E70</f>
        <v>0</v>
      </c>
      <c r="CC72" s="62">
        <f>'Exports'!D73</f>
        <v>0.3</v>
      </c>
      <c r="CD72" s="4">
        <f>SUM(BW72:CC72)</f>
        <v>29.9962930086283</v>
      </c>
      <c r="CE72" s="4">
        <f>SUM(CD72,BV72)</f>
        <v>32.7292987646395</v>
      </c>
      <c r="CF72" s="67">
        <v>0.000311755049618123</v>
      </c>
      <c r="CG72" s="67">
        <f>'Glad-id-output'!I70</f>
        <v>0.3</v>
      </c>
      <c r="CH72" s="67"/>
    </row>
    <row r="73" ht="19" customHeight="1">
      <c r="A73" t="s" s="58">
        <v>1</v>
      </c>
      <c r="B73" s="59">
        <v>69</v>
      </c>
      <c r="C73" t="s" s="135">
        <v>70</v>
      </c>
      <c r="D73" s="61">
        <f>'Glad-base'!D73/'Glad-base'!D$81*D$86</f>
        <v>1.0146614724735</v>
      </c>
      <c r="E73" s="62">
        <f>'Glad-base'!E73/'Glad-base'!E$81*E$86</f>
        <v>0.129534503137014</v>
      </c>
      <c r="F73" s="62">
        <f>'Glad-base'!F73/'Glad-base'!F$81*F$86</f>
        <v>0.00757939064033644</v>
      </c>
      <c r="G73" s="62">
        <f>'Glad-base'!G73/'Glad-base'!G$81*G$86</f>
        <v>0.07476181490322149</v>
      </c>
      <c r="H73" s="62">
        <f>'Glad-base'!H73/'Glad-base'!H$81*H$86</f>
        <v>0.134324633928042</v>
      </c>
      <c r="I73" s="62">
        <f>'Glad-base'!I73/'Glad-base'!I$81*I$86</f>
        <v>1.42946588636502</v>
      </c>
      <c r="J73" s="62">
        <f>'Glad-base'!J73/'Glad-base'!J$81*J$86</f>
        <v>28.957397970120</v>
      </c>
      <c r="K73" s="136">
        <f>'Glad-base'!K73/'Glad-base'!K$81*K$86</f>
        <v>7.63654117802053</v>
      </c>
      <c r="L73" s="62">
        <f>'Glad-base'!L73/'Glad-base'!L$81*L$86</f>
        <v>0.702456703759838</v>
      </c>
      <c r="M73" s="62">
        <f>'Glad-base'!M73/'Glad-base'!M$81*M$86</f>
        <v>0.98884419433399</v>
      </c>
      <c r="N73" s="62">
        <f>'Glad-base'!N73/'Glad-base'!N$81*N$86</f>
        <v>0.110084282579502</v>
      </c>
      <c r="O73" s="62">
        <f>'Glad-base'!O73/'Glad-base'!O$81*O$86</f>
        <v>0.0456679184324915</v>
      </c>
      <c r="P73" s="62">
        <f>'Glad-base'!P73/'Glad-base'!P$81*P$86</f>
        <v>0.0313573460623491</v>
      </c>
      <c r="Q73" s="62">
        <f>'Glad-base'!Q73/'Glad-base'!Q$81*Q$86</f>
        <v>0.118644668802309</v>
      </c>
      <c r="R73" s="62">
        <f>'Glad-base'!R73/'Glad-base'!R$81*R$86</f>
        <v>0.0221785456869793</v>
      </c>
      <c r="S73" s="62">
        <f>'Glad-base'!S73/'Glad-base'!S$81*S$86</f>
        <v>0.0360576539121817</v>
      </c>
      <c r="T73" s="62">
        <f>'Glad-base'!T73/'Glad-base'!T$81*T$86</f>
        <v>2.44975842151458</v>
      </c>
      <c r="U73" s="62">
        <f>'Glad-base'!U73/'Glad-base'!U$81*U$86</f>
        <v>2.27775686686997</v>
      </c>
      <c r="V73" s="62">
        <f>'Glad-base'!V73/'Glad-base'!V$81*V$86</f>
        <v>0.131932475221997</v>
      </c>
      <c r="W73" s="62">
        <f>'Glad-base'!W73/'Glad-base'!W$81*W$86</f>
        <v>3.63876198453968</v>
      </c>
      <c r="X73" s="64">
        <f>K73/2</f>
        <v>3.81827058901027</v>
      </c>
      <c r="Y73" s="62">
        <f>'Glad-base'!Y73/'Glad-base'!Y$81*Y$86</f>
        <v>1.059486617520</v>
      </c>
      <c r="Z73" s="62">
        <f>'Glad-base'!Z73/'Glad-base'!Z$81*Z$86</f>
        <v>0.255271182708065</v>
      </c>
      <c r="AA73" s="62">
        <f>'Glad-base'!AA73/'Glad-base'!AA$81*AA$86</f>
        <v>0.217641386065041</v>
      </c>
      <c r="AB73" s="62">
        <f>'Glad-base'!AB73/'Glad-base'!AB$81*AB$86</f>
        <v>0.0259097639709948</v>
      </c>
      <c r="AC73" s="65">
        <f>'Glad-base'!AC73/'Glad-base'!AC$81*AC$86</f>
        <v>3.08953828364098</v>
      </c>
      <c r="AD73" s="62">
        <f>'Glad-base'!AD73/'Glad-base'!AD$81*AD$86</f>
        <v>0.0219578040252382</v>
      </c>
      <c r="AE73" s="62">
        <f>'Glad-base'!AE73/'Glad-base'!AE$81*AE$86</f>
        <v>0.572662809974779</v>
      </c>
      <c r="AF73" s="62">
        <f>'Glad-base'!AF73/'Glad-base'!AF$81*AF$86</f>
        <v>2.31063622209444</v>
      </c>
      <c r="AG73" s="62">
        <f>'Glad-base'!AG73/'Glad-base'!AG$81*AG$86</f>
        <v>0.649285949484192</v>
      </c>
      <c r="AH73" s="62">
        <f>'Glad-base'!AH73/'Glad-base'!AH$81*AH$86</f>
        <v>3.86331946916886</v>
      </c>
      <c r="AI73" s="62">
        <f>'Glad-base'!AI73/'Glad-base'!AI$81*AI$86</f>
        <v>4.97207570845069</v>
      </c>
      <c r="AJ73" s="62">
        <f>'Glad-base'!AJ73/'Glad-base'!AJ$81*AJ$86</f>
        <v>2.66389910215684</v>
      </c>
      <c r="AK73" s="62">
        <f>'Glad-base'!AK73/'Glad-base'!AK$81*AK$86</f>
        <v>2.89472063994539</v>
      </c>
      <c r="AL73" s="62">
        <f>'Glad-base'!AL73/'Glad-base'!AL$81*AL$86</f>
        <v>0.06768170934449071</v>
      </c>
      <c r="AM73" s="62">
        <f>'Glad-base'!AM73/'Glad-base'!AM$81*AM$86</f>
        <v>0.229577941649694</v>
      </c>
      <c r="AN73" s="62">
        <f>'Glad-base'!AN73/'Glad-base'!AN$81*AN$86</f>
        <v>18.3957111483537</v>
      </c>
      <c r="AO73" s="62">
        <f>'Glad-base'!AO73/'Glad-base'!AO$81*AO$86</f>
        <v>1.81920770948799</v>
      </c>
      <c r="AP73" s="62">
        <f>'Glad-base'!AP73/'Glad-base'!AP$81*AP$86</f>
        <v>1.58537173298855</v>
      </c>
      <c r="AQ73" s="62">
        <f>'Glad-base'!AQ73/'Glad-base'!AQ$81*AQ$86</f>
        <v>0.075518443096078</v>
      </c>
      <c r="AR73" s="62">
        <f>'Glad-base'!AR73/'Glad-base'!AR$81*AR$86</f>
        <v>1.12644652969217</v>
      </c>
      <c r="AS73" s="62">
        <f>'Glad-base'!AS73/'Glad-base'!AS$81*AS$86</f>
        <v>7.04905518339161</v>
      </c>
      <c r="AT73" s="62">
        <f>'Glad-base'!AT73/'Glad-base'!AT$81*AT$86</f>
        <v>0.0173103351120416</v>
      </c>
      <c r="AU73" s="62">
        <f>'Glad-base'!AU73/'Glad-base'!AU$81*AU$86</f>
        <v>0.0174162519039616</v>
      </c>
      <c r="AV73" s="62">
        <f>'Glad-base'!AV73/'Glad-base'!AV$81*AV$86</f>
        <v>0.00512180906209458</v>
      </c>
      <c r="AW73" s="62">
        <f>'Glad-base'!AW73/'Glad-base'!AW$81*AW$86</f>
        <v>0.0228365061998144</v>
      </c>
      <c r="AX73" s="62">
        <f>'Glad-base'!AX73/'Glad-base'!AX$81*AX$86</f>
        <v>0.483232162626241</v>
      </c>
      <c r="AY73" s="62">
        <f>'Glad-base'!AY73/'Glad-base'!AY$81*AY$86</f>
        <v>0.00397528352200992</v>
      </c>
      <c r="AZ73" s="62">
        <f>'Glad-base'!AZ73/'Glad-base'!AZ$81*AZ$86</f>
        <v>0.229992700316933</v>
      </c>
      <c r="BA73" s="62">
        <f>'Glad-base'!BA73/'Glad-base'!BA$81*BA$86</f>
        <v>0.0422950039292428</v>
      </c>
      <c r="BB73" s="62">
        <f>'Glad-base'!BB73/'Glad-base'!BB$81*BB$86</f>
        <v>0.234060385162827</v>
      </c>
      <c r="BC73" s="62">
        <f>'Glad-base'!BC73/'Glad-base'!BC$81*BC$86</f>
        <v>1.19819031906394</v>
      </c>
      <c r="BD73" s="62">
        <f>'Glad-base'!BD73/'Glad-base'!BD$81*BD$86</f>
        <v>0.522788240642953</v>
      </c>
      <c r="BE73" s="62">
        <f>'Glad-base'!BE73/'Glad-base'!BE$81*BE$86</f>
        <v>5.49037708709838</v>
      </c>
      <c r="BF73" s="62">
        <f>'Glad-base'!BF73/'Glad-base'!BF$81*BF$86</f>
        <v>0.0871833763277514</v>
      </c>
      <c r="BG73" s="62">
        <f>'Glad-base'!BG73/'Glad-base'!BG$81*BG$86</f>
        <v>2.84982284360068</v>
      </c>
      <c r="BH73" s="62">
        <f>'Glad-base'!BH73/'Glad-base'!BH$81*BH$86</f>
        <v>1.4431307990111</v>
      </c>
      <c r="BI73" s="62">
        <f>'Glad-base'!BI73/'Glad-base'!BI$81*BI$86</f>
        <v>0.558318215312572</v>
      </c>
      <c r="BJ73" s="62">
        <f>'Glad-base'!BJ73/'Glad-base'!BJ$81*BJ$86</f>
        <v>0.00853826468334354</v>
      </c>
      <c r="BK73" s="62">
        <f>'Glad-base'!BK73/'Glad-base'!BK$81*BK$86</f>
        <v>0.993512045509682</v>
      </c>
      <c r="BL73" s="62">
        <f>'Glad-base'!BL73/'Glad-base'!BL$81*BL$86</f>
        <v>2.57126638876331</v>
      </c>
      <c r="BM73" s="62">
        <f>'Glad-base'!BM73/'Glad-base'!BM$81*BM$86</f>
        <v>0.332728281975053</v>
      </c>
      <c r="BN73" s="62">
        <f>'Glad-base'!BN73/'Glad-base'!BN$81*BN$86</f>
        <v>0.0377721117901381</v>
      </c>
      <c r="BO73" s="62">
        <f>'Glad-base'!BO73/'Glad-base'!BO$81*BO$86</f>
        <v>1.40011037448077</v>
      </c>
      <c r="BP73" s="62">
        <f>'Glad-base'!BP73/'Glad-base'!BP$81*BP$86</f>
        <v>1.10628070047603</v>
      </c>
      <c r="BQ73" s="62">
        <f>'Glad-base'!BQ73/'Glad-base'!BQ$81*BQ$86</f>
        <v>0.0228658567700688</v>
      </c>
      <c r="BR73" s="62">
        <f>'Glad-base'!BR73/'Glad-base'!BR$81*BR$86</f>
        <v>0.047933161544009</v>
      </c>
      <c r="BS73" s="62">
        <f>'Glad-base'!BS73/'Glad-base'!BS$81*BS$86</f>
        <v>0.0142538773256101</v>
      </c>
      <c r="BT73" s="62">
        <f>'Glad-base'!BT73/'Glad-base'!BT$81*BT$86</f>
        <v>1.65258423579348</v>
      </c>
      <c r="BU73" s="62">
        <f>'Glad-base'!BU73/'Glad-base'!BU$81*BU$86</f>
        <v>0.584737992414322</v>
      </c>
      <c r="BV73" s="4">
        <f>SUM(D73:BU73)</f>
        <v>128.679648447942</v>
      </c>
      <c r="BW73" s="66">
        <f>'Glad-base'!BW73*'Households'!$B$3/'Households'!$B$7</f>
        <v>33.6089996196395</v>
      </c>
      <c r="BX73" s="66">
        <f>'Glad-base'!BX73*'Households'!$B$3/'Households'!$B$7</f>
        <v>0</v>
      </c>
      <c r="BY73" s="66">
        <f>'Glad-base'!BY73*'Businesses'!$B$4/'Businesses'!$C$4</f>
        <v>0.106398080872662</v>
      </c>
      <c r="BZ73" s="66">
        <f>'Glad-base'!BZ73*'Households'!$B$3/'Households'!$B$7</f>
        <v>0.00276156797116375</v>
      </c>
      <c r="CA73" s="66">
        <f>'Glad-base'!CA73*'Households'!$B$3/'Households'!$B$7</f>
        <v>0.0466982636663234</v>
      </c>
      <c r="CB73" s="66">
        <f>'Glad-base'!CB73*'Glad-id-output'!B71/'Glad-id-output'!E71</f>
        <v>0.000978412201007556</v>
      </c>
      <c r="CC73" s="62">
        <f>'Exports'!D74</f>
        <v>9.9</v>
      </c>
      <c r="CD73" s="4">
        <f>SUM(BW73:CC73)</f>
        <v>43.6658359443507</v>
      </c>
      <c r="CE73" s="4">
        <f>SUM(CD73,BV73)</f>
        <v>172.345484392293</v>
      </c>
      <c r="CF73" s="67">
        <v>0.00622003942153564</v>
      </c>
      <c r="CG73" s="67">
        <f>'Glad-id-output'!I71</f>
        <v>1</v>
      </c>
      <c r="CH73" s="67"/>
    </row>
    <row r="74" ht="19" customHeight="1">
      <c r="A74" t="s" s="58">
        <v>1</v>
      </c>
      <c r="B74" s="59">
        <v>70</v>
      </c>
      <c r="C74" t="s" s="135">
        <v>71</v>
      </c>
      <c r="D74" s="61">
        <f>'Glad-base'!D74/'Glad-base'!D$81*D$86</f>
        <v>0.0275718670598775</v>
      </c>
      <c r="E74" s="62">
        <f>'Glad-base'!E74/'Glad-base'!E$81*E$86</f>
        <v>0.0137260911163169</v>
      </c>
      <c r="F74" s="62">
        <f>'Glad-base'!F74/'Glad-base'!F$81*F$86</f>
        <v>0.007901894601843261</v>
      </c>
      <c r="G74" s="62">
        <f>'Glad-base'!G74/'Glad-base'!G$81*G$86</f>
        <v>0.00488404819066391</v>
      </c>
      <c r="H74" s="62">
        <f>'Glad-base'!H74/'Glad-base'!H$81*H$86</f>
        <v>0.0014246325904292</v>
      </c>
      <c r="I74" s="62">
        <f>'Glad-base'!I74/'Glad-base'!I$81*I$86</f>
        <v>0.0394033122104964</v>
      </c>
      <c r="J74" s="62">
        <f>'Glad-base'!J74/'Glad-base'!J$81*J$86</f>
        <v>1.001390017838</v>
      </c>
      <c r="K74" s="136">
        <f>'Glad-base'!K74/'Glad-base'!K$81*K$86</f>
        <v>0.210031473743592</v>
      </c>
      <c r="L74" s="62">
        <f>'Glad-base'!L74/'Glad-base'!L$81*L$86</f>
        <v>0.0101421692510894</v>
      </c>
      <c r="M74" s="62">
        <f>'Glad-base'!M74/'Glad-base'!M$81*M$86</f>
        <v>0.008500690633936721</v>
      </c>
      <c r="N74" s="62">
        <f>'Glad-base'!N74/'Glad-base'!N$81*N$86</f>
        <v>0.00558949513733884</v>
      </c>
      <c r="O74" s="62">
        <f>'Glad-base'!O74/'Glad-base'!O$81*O$86</f>
        <v>0.0075635392134755</v>
      </c>
      <c r="P74" s="62">
        <f>'Glad-base'!P74/'Glad-base'!P$81*P$86</f>
        <v>0.00255980316275313</v>
      </c>
      <c r="Q74" s="62">
        <f>'Glad-base'!Q74/'Glad-base'!Q$81*Q$86</f>
        <v>0.00118044786106265</v>
      </c>
      <c r="R74" s="62">
        <f>'Glad-base'!R74/'Glad-base'!R$81*R$86</f>
        <v>0.00155303399803267</v>
      </c>
      <c r="S74" s="62">
        <f>'Glad-base'!S74/'Glad-base'!S$81*S$86</f>
        <v>0.00124771676592783</v>
      </c>
      <c r="T74" s="62">
        <f>'Glad-base'!T74/'Glad-base'!T$81*T$86</f>
        <v>0.0416166746644022</v>
      </c>
      <c r="U74" s="62">
        <f>'Glad-base'!U74/'Glad-base'!U$81*U$86</f>
        <v>0.294238268774094</v>
      </c>
      <c r="V74" s="62">
        <f>'Glad-base'!V74/'Glad-base'!V$81*V$86</f>
        <v>0.008195903113619901</v>
      </c>
      <c r="W74" s="62">
        <f>'Glad-base'!W74/'Glad-base'!W$81*W$86</f>
        <v>0.112231118956629</v>
      </c>
      <c r="X74" s="64">
        <v>0.0381289472184864</v>
      </c>
      <c r="Y74" s="62">
        <f>'Glad-base'!Y74/'Glad-base'!Y$81*Y$86</f>
        <v>0.07296110629276829</v>
      </c>
      <c r="Z74" s="62">
        <f>'Glad-base'!Z74/'Glad-base'!Z$81*Z$86</f>
        <v>0.0239220657156984</v>
      </c>
      <c r="AA74" s="62">
        <f>'Glad-base'!AA74/'Glad-base'!AA$81*AA$86</f>
        <v>0.0168687690836287</v>
      </c>
      <c r="AB74" s="62">
        <f>'Glad-base'!AB74/'Glad-base'!AB$81*AB$86</f>
        <v>0.00184635939813262</v>
      </c>
      <c r="AC74" s="65">
        <f>'Glad-base'!AC74/'Glad-base'!AC$81*AC$86</f>
        <v>0.116549740445509</v>
      </c>
      <c r="AD74" s="62">
        <f>'Glad-base'!AD74/'Glad-base'!AD$81*AD$86</f>
        <v>1.08193330467854e-05</v>
      </c>
      <c r="AE74" s="62">
        <f>'Glad-base'!AE74/'Glad-base'!AE$81*AE$86</f>
        <v>0.0160559425565755</v>
      </c>
      <c r="AF74" s="62">
        <f>'Glad-base'!AF74/'Glad-base'!AF$81*AF$86</f>
        <v>0.553024426394113</v>
      </c>
      <c r="AG74" s="62">
        <f>'Glad-base'!AG74/'Glad-base'!AG$81*AG$86</f>
        <v>0.200085100059399</v>
      </c>
      <c r="AH74" s="62">
        <f>'Glad-base'!AH74/'Glad-base'!AH$81*AH$86</f>
        <v>1.2470382579552</v>
      </c>
      <c r="AI74" s="62">
        <f>'Glad-base'!AI74/'Glad-base'!AI$81*AI$86</f>
        <v>0.363772924671132</v>
      </c>
      <c r="AJ74" s="62">
        <f>'Glad-base'!AJ74/'Glad-base'!AJ$81*AJ$86</f>
        <v>0.16499536624945</v>
      </c>
      <c r="AK74" s="62">
        <f>'Glad-base'!AK74/'Glad-base'!AK$81*AK$86</f>
        <v>0.6901452616791141</v>
      </c>
      <c r="AL74" s="62">
        <f>'Glad-base'!AL74/'Glad-base'!AL$81*AL$86</f>
        <v>0.173249694773944</v>
      </c>
      <c r="AM74" s="62">
        <f>'Glad-base'!AM74/'Glad-base'!AM$81*AM$86</f>
        <v>0.084162936061088</v>
      </c>
      <c r="AN74" s="62">
        <f>'Glad-base'!AN74/'Glad-base'!AN$81*AN$86</f>
        <v>1.11840370611464</v>
      </c>
      <c r="AO74" s="62">
        <f>'Glad-base'!AO74/'Glad-base'!AO$81*AO$86</f>
        <v>0.09636631179115571</v>
      </c>
      <c r="AP74" s="62">
        <f>'Glad-base'!AP74/'Glad-base'!AP$81*AP$86</f>
        <v>0.281414712874511</v>
      </c>
      <c r="AQ74" s="62">
        <f>'Glad-base'!AQ74/'Glad-base'!AQ$81*AQ$86</f>
        <v>0.00468621863327208</v>
      </c>
      <c r="AR74" s="62">
        <f>'Glad-base'!AR74/'Glad-base'!AR$81*AR$86</f>
        <v>0.0168527760861385</v>
      </c>
      <c r="AS74" s="62">
        <f>'Glad-base'!AS74/'Glad-base'!AS$81*AS$86</f>
        <v>0.449450272292838</v>
      </c>
      <c r="AT74" s="62">
        <f>'Glad-base'!AT74/'Glad-base'!AT$81*AT$86</f>
        <v>0.009520452907708371</v>
      </c>
      <c r="AU74" s="62">
        <f>'Glad-base'!AU74/'Glad-base'!AU$81*AU$86</f>
        <v>0.0657443620718355</v>
      </c>
      <c r="AV74" s="62">
        <f>'Glad-base'!AV74/'Glad-base'!AV$81*AV$86</f>
        <v>0.00336392541687639</v>
      </c>
      <c r="AW74" s="62">
        <f>'Glad-base'!AW74/'Glad-base'!AW$81*AW$86</f>
        <v>1.06857390120447e-05</v>
      </c>
      <c r="AX74" s="62">
        <f>'Glad-base'!AX74/'Glad-base'!AX$81*AX$86</f>
        <v>0.00106418094910683</v>
      </c>
      <c r="AY74" s="62">
        <f>'Glad-base'!AY74/'Glad-base'!AY$81*AY$86</f>
        <v>0.00180584458623669</v>
      </c>
      <c r="AZ74" s="62">
        <f>'Glad-base'!AZ74/'Glad-base'!AZ$81*AZ$86</f>
        <v>0.0193029904733733</v>
      </c>
      <c r="BA74" s="62">
        <f>'Glad-base'!BA74/'Glad-base'!BA$81*BA$86</f>
        <v>0.00620077674457775</v>
      </c>
      <c r="BB74" s="62">
        <f>'Glad-base'!BB74/'Glad-base'!BB$81*BB$86</f>
        <v>0.00121717330786272</v>
      </c>
      <c r="BC74" s="62">
        <f>'Glad-base'!BC74/'Glad-base'!BC$81*BC$86</f>
        <v>0.133562055612803</v>
      </c>
      <c r="BD74" s="62">
        <f>'Glad-base'!BD74/'Glad-base'!BD$81*BD$86</f>
        <v>0.07822310562171669</v>
      </c>
      <c r="BE74" s="62">
        <f>'Glad-base'!BE74/'Glad-base'!BE$81*BE$86</f>
        <v>1.73885966988117</v>
      </c>
      <c r="BF74" s="62">
        <f>'Glad-base'!BF74/'Glad-base'!BF$81*BF$86</f>
        <v>0.00078946157258386</v>
      </c>
      <c r="BG74" s="62">
        <f>'Glad-base'!BG74/'Glad-base'!BG$81*BG$86</f>
        <v>0.257945524349229</v>
      </c>
      <c r="BH74" s="62">
        <f>'Glad-base'!BH74/'Glad-base'!BH$81*BH$86</f>
        <v>0.0601338059437152</v>
      </c>
      <c r="BI74" s="62">
        <f>'Glad-base'!BI74/'Glad-base'!BI$81*BI$86</f>
        <v>0.0874816233083565</v>
      </c>
      <c r="BJ74" s="62">
        <f>'Glad-base'!BJ74/'Glad-base'!BJ$81*BJ$86</f>
        <v>0.0102274374911397</v>
      </c>
      <c r="BK74" s="62">
        <f>'Glad-base'!BK74/'Glad-base'!BK$81*BK$86</f>
        <v>0.13988242039443</v>
      </c>
      <c r="BL74" s="62">
        <f>'Glad-base'!BL74/'Glad-base'!BL$81*BL$86</f>
        <v>0.678292828556976</v>
      </c>
      <c r="BM74" s="62">
        <f>'Glad-base'!BM74/'Glad-base'!BM$81*BM$86</f>
        <v>0.117508332885312</v>
      </c>
      <c r="BN74" s="62">
        <f>'Glad-base'!BN74/'Glad-base'!BN$81*BN$86</f>
        <v>0.00343146980543255</v>
      </c>
      <c r="BO74" s="62">
        <f>'Glad-base'!BO74/'Glad-base'!BO$81*BO$86</f>
        <v>9.279063121833451</v>
      </c>
      <c r="BP74" s="62">
        <f>'Glad-base'!BP74/'Glad-base'!BP$81*BP$86</f>
        <v>1.18134925123597</v>
      </c>
      <c r="BQ74" s="62">
        <f>'Glad-base'!BQ74/'Glad-base'!BQ$81*BQ$86</f>
        <v>0.0304607461364972</v>
      </c>
      <c r="BR74" s="62">
        <f>'Glad-base'!BR74/'Glad-base'!BR$81*BR$86</f>
        <v>0.029458182301055</v>
      </c>
      <c r="BS74" s="62">
        <f>'Glad-base'!BS74/'Glad-base'!BS$81*BS$86</f>
        <v>0.00943956879637723</v>
      </c>
      <c r="BT74" s="62">
        <f>'Glad-base'!BT74/'Glad-base'!BT$81*BT$86</f>
        <v>0.0456625534013774</v>
      </c>
      <c r="BU74" s="62">
        <f>'Glad-base'!BU74/'Glad-base'!BU$81*BU$86</f>
        <v>0.596418314619738</v>
      </c>
      <c r="BV74" s="4">
        <f>SUM(D74:BU74)</f>
        <v>22.1173637805073</v>
      </c>
      <c r="BW74" s="66">
        <f>'Glad-base'!BW74*'Households'!$B$3/'Households'!$B$7</f>
        <v>66.5939926535839</v>
      </c>
      <c r="BX74" s="66">
        <f>'Glad-base'!BX74*'Households'!$B$3/'Households'!$B$7</f>
        <v>2.26896395468589</v>
      </c>
      <c r="BY74" s="66">
        <f>'Glad-base'!BY74*'Businesses'!$B$4/'Businesses'!$C$4</f>
        <v>0.09731458463288881</v>
      </c>
      <c r="BZ74" s="66">
        <f>'Glad-base'!BZ74*'Households'!$B$3/'Households'!$B$7</f>
        <v>0.00715858127703399</v>
      </c>
      <c r="CA74" s="66">
        <f>'Glad-base'!CA74*'Households'!$B$3/'Households'!$B$7</f>
        <v>0.0396883592378991</v>
      </c>
      <c r="CB74" s="66">
        <f>'Glad-base'!CB74*'Glad-id-output'!B72/'Glad-id-output'!E72</f>
        <v>0</v>
      </c>
      <c r="CC74" s="62">
        <f>'Exports'!D75</f>
        <v>3</v>
      </c>
      <c r="CD74" s="4">
        <f>SUM(BW74:CC74)</f>
        <v>72.00711813341761</v>
      </c>
      <c r="CE74" s="4">
        <f>SUM(CD74,BV74)</f>
        <v>94.1244819139249</v>
      </c>
      <c r="CF74" s="67">
        <v>0.00395768719053142</v>
      </c>
      <c r="CG74" s="67">
        <f>'Glad-id-output'!I72</f>
        <v>0.640457195133491</v>
      </c>
      <c r="CH74" s="67"/>
    </row>
    <row r="75" ht="19" customHeight="1">
      <c r="A75" s="84"/>
      <c r="B75" s="59"/>
      <c r="C75" t="s" s="76">
        <v>254</v>
      </c>
      <c r="D75" s="77">
        <f>SUM(D5:D74)</f>
        <v>75.575424026604</v>
      </c>
      <c r="E75" s="66">
        <f>SUM(E5:E74)</f>
        <v>4.36469734427789</v>
      </c>
      <c r="F75" s="66">
        <f>SUM(F5:F74)</f>
        <v>3.86674721103943</v>
      </c>
      <c r="G75" s="66">
        <f>SUM(G5:G74)</f>
        <v>2.74897453024113</v>
      </c>
      <c r="H75" s="66">
        <f>SUM(H5:H74)</f>
        <v>5.25900464347977</v>
      </c>
      <c r="I75" s="66">
        <f>SUM(I5:I74)</f>
        <v>39.5780227961655</v>
      </c>
      <c r="J75" s="66">
        <f>SUM(J5:J74)</f>
        <v>787.1648773769811</v>
      </c>
      <c r="K75" s="9">
        <f>SUM(K5:K74)</f>
        <v>1576.948830473340</v>
      </c>
      <c r="L75" s="66">
        <f>SUM(L5:L74)</f>
        <v>26.6867800335234</v>
      </c>
      <c r="M75" s="66">
        <f>SUM(M5:M74)</f>
        <v>23.2409930291873</v>
      </c>
      <c r="N75" s="66">
        <f>SUM(N5:N74)</f>
        <v>33.3537684964814</v>
      </c>
      <c r="O75" s="66">
        <f>SUM(O5:O74)</f>
        <v>9.556786349444989</v>
      </c>
      <c r="P75" s="66">
        <f>SUM(P5:P74)</f>
        <v>2.27357374536964</v>
      </c>
      <c r="Q75" s="66">
        <f>SUM(Q5:Q74)</f>
        <v>5.00809247576882</v>
      </c>
      <c r="R75" s="66">
        <f>SUM(R5:R74)</f>
        <v>0.941939016484323</v>
      </c>
      <c r="S75" s="66">
        <f>SUM(S5:S74)</f>
        <v>1.22618515838484</v>
      </c>
      <c r="T75" s="66">
        <f>SUM(T5:T74)</f>
        <v>35.7749415502747</v>
      </c>
      <c r="U75" s="66">
        <f>SUM(U5:U74)</f>
        <v>224.462123877733</v>
      </c>
      <c r="V75" s="66">
        <f>SUM(V5:V74)</f>
        <v>5.68297861080327</v>
      </c>
      <c r="W75" s="66">
        <f>SUM(W5:W74)</f>
        <v>169.726322455117</v>
      </c>
      <c r="X75" s="10">
        <f>SUM(X5:X74)</f>
        <v>1042.838373604390</v>
      </c>
      <c r="Y75" s="66">
        <f>SUM(Y5:Y74)</f>
        <v>224.762419130988</v>
      </c>
      <c r="Z75" s="66">
        <f>SUM(Z5:Z74)</f>
        <v>89.79768432718851</v>
      </c>
      <c r="AA75" s="66">
        <f>SUM(AA5:AA74)</f>
        <v>83.20828790120341</v>
      </c>
      <c r="AB75" s="66">
        <f>SUM(AB5:AB74)</f>
        <v>11.3019489440411</v>
      </c>
      <c r="AC75" s="11">
        <f>SUM(AC5:AC74)</f>
        <v>611.821414719362</v>
      </c>
      <c r="AD75" s="66">
        <f>SUM(AD5:AD74)</f>
        <v>1.81242597161102</v>
      </c>
      <c r="AE75" s="66">
        <f>SUM(AE5:AE74)</f>
        <v>24.3841212507006</v>
      </c>
      <c r="AF75" s="66">
        <f>SUM(AF5:AF74)</f>
        <v>77.5121489216603</v>
      </c>
      <c r="AG75" s="66">
        <f>SUM(AG5:AG74)</f>
        <v>113.664263214237</v>
      </c>
      <c r="AH75" s="66">
        <f>SUM(AH5:AH74)</f>
        <v>521.161162077768</v>
      </c>
      <c r="AI75" s="66">
        <f>SUM(AI5:AI74)</f>
        <v>471.708652876758</v>
      </c>
      <c r="AJ75" s="66">
        <f>SUM(AJ5:AJ74)</f>
        <v>146.818402470810</v>
      </c>
      <c r="AK75" s="66">
        <f>SUM(AK5:AK74)</f>
        <v>203.599999044263</v>
      </c>
      <c r="AL75" s="66">
        <f>SUM(AL5:AL74)</f>
        <v>38.9302479272634</v>
      </c>
      <c r="AM75" s="66">
        <f>SUM(AM5:AM74)</f>
        <v>139.544939297925</v>
      </c>
      <c r="AN75" s="66">
        <f>SUM(AN5:AN74)</f>
        <v>136.384512268588</v>
      </c>
      <c r="AO75" s="66">
        <f>SUM(AO5:AO74)</f>
        <v>168.280408066383</v>
      </c>
      <c r="AP75" s="66">
        <f>SUM(AP5:AP74)</f>
        <v>79.6583783784901</v>
      </c>
      <c r="AQ75" s="66">
        <f>SUM(AQ5:AQ74)</f>
        <v>11.3136658785214</v>
      </c>
      <c r="AR75" s="66">
        <f>SUM(AR5:AR74)</f>
        <v>15.7396139683149</v>
      </c>
      <c r="AS75" s="66">
        <f>SUM(AS5:AS74)</f>
        <v>325.939810941423</v>
      </c>
      <c r="AT75" s="66">
        <f>SUM(AT5:AT74)</f>
        <v>2.79670415702091</v>
      </c>
      <c r="AU75" s="66">
        <f>SUM(AU5:AU74)</f>
        <v>4.39897352542863</v>
      </c>
      <c r="AV75" s="66">
        <f>SUM(AV5:AV74)</f>
        <v>2.11107436014154</v>
      </c>
      <c r="AW75" s="66">
        <f>SUM(AW5:AW74)</f>
        <v>0.800975988137514</v>
      </c>
      <c r="AX75" s="66">
        <f>SUM(AX5:AX74)</f>
        <v>13.7923809411639</v>
      </c>
      <c r="AY75" s="66">
        <f>SUM(AY5:AY74)</f>
        <v>0.9653628424655269</v>
      </c>
      <c r="AZ75" s="66">
        <f>SUM(AZ5:AZ74)</f>
        <v>21.3229115388173</v>
      </c>
      <c r="BA75" s="66">
        <f>SUM(BA5:BA74)</f>
        <v>13.9305721611886</v>
      </c>
      <c r="BB75" s="66">
        <f>SUM(BB5:BB74)</f>
        <v>21.0944217668341</v>
      </c>
      <c r="BC75" s="66">
        <f>SUM(BC5:BC74)</f>
        <v>99.8491842976496</v>
      </c>
      <c r="BD75" s="66">
        <f>SUM(BD5:BD74)</f>
        <v>168.326300587232</v>
      </c>
      <c r="BE75" s="66">
        <f>SUM(BE5:BE74)</f>
        <v>488.966208836975</v>
      </c>
      <c r="BF75" s="66">
        <f>SUM(BF5:BF74)</f>
        <v>4.43822290261892</v>
      </c>
      <c r="BG75" s="66">
        <f>SUM(BG5:BG74)</f>
        <v>151.927594337892</v>
      </c>
      <c r="BH75" s="66">
        <f>SUM(BH5:BH74)</f>
        <v>33.0061945754139</v>
      </c>
      <c r="BI75" s="66">
        <f>SUM(BI5:BI74)</f>
        <v>100.886461234313</v>
      </c>
      <c r="BJ75" s="66">
        <f>SUM(BJ5:BJ74)</f>
        <v>0.935256151487892</v>
      </c>
      <c r="BK75" s="66">
        <f>SUM(BK5:BK74)</f>
        <v>60.669919325726</v>
      </c>
      <c r="BL75" s="66">
        <f>SUM(BL5:BL74)</f>
        <v>193.558479051093</v>
      </c>
      <c r="BM75" s="66">
        <f>SUM(BM5:BM74)</f>
        <v>24.2533183665077</v>
      </c>
      <c r="BN75" s="66">
        <f>SUM(BN5:BN74)</f>
        <v>4.32239870900258</v>
      </c>
      <c r="BO75" s="66">
        <f>SUM(BO5:BO74)</f>
        <v>251.665688230424</v>
      </c>
      <c r="BP75" s="66">
        <f>SUM(BP5:BP74)</f>
        <v>75.7524888425455</v>
      </c>
      <c r="BQ75" s="66">
        <f>SUM(BQ5:BQ74)</f>
        <v>2.42944858143323</v>
      </c>
      <c r="BR75" s="66">
        <f>SUM(BR5:BR74)</f>
        <v>10.8828004768807</v>
      </c>
      <c r="BS75" s="66">
        <f>SUM(BS5:BS74)</f>
        <v>1.93541160514158</v>
      </c>
      <c r="BT75" s="66">
        <f>SUM(BT5:BT74)</f>
        <v>80.3256065058216</v>
      </c>
      <c r="BU75" s="66">
        <f>SUM(BU5:BU74)</f>
        <v>34.3319904906216</v>
      </c>
      <c r="BV75" s="4">
        <f>SUM(D75:BU75)</f>
        <v>9443.300294772571</v>
      </c>
      <c r="BW75" s="66">
        <f>'Glad-base'!BW75*'Households'!$B$3/'Households'!$B$7</f>
        <v>0</v>
      </c>
      <c r="BX75" s="66">
        <f>'Glad-base'!BX75*'Households'!$B$3/'Households'!$B$7</f>
        <v>0</v>
      </c>
      <c r="BY75" s="66"/>
      <c r="BZ75" s="66">
        <f>'Glad-base'!BZ75*'Households'!$B$3/'Households'!$B$7</f>
        <v>0</v>
      </c>
      <c r="CA75" s="66">
        <f>'Glad-base'!CA75*'Households'!$B$3/'Households'!$B$7</f>
        <v>0</v>
      </c>
      <c r="CB75" s="4"/>
      <c r="CC75" s="4"/>
      <c r="CD75" s="4">
        <f>SUM(BW75:CC75)</f>
        <v>0</v>
      </c>
      <c r="CE75" s="4">
        <f>SUM(CD75,BV75)</f>
        <v>9443.300294772571</v>
      </c>
      <c r="CF75" s="4"/>
      <c r="CG75" s="4"/>
      <c r="CH75" s="4"/>
    </row>
    <row r="76" ht="19" customHeight="1">
      <c r="A76" t="s" s="58">
        <v>1</v>
      </c>
      <c r="B76" s="59">
        <v>71</v>
      </c>
      <c r="C76" t="s" s="76">
        <v>81</v>
      </c>
      <c r="D76" s="77">
        <f>'Glad-base'!D75/'Glad-base'!D$81*D$86</f>
        <v>12.6181306776627</v>
      </c>
      <c r="E76" s="66">
        <f>'Glad-base'!E75/'Glad-base'!E$81*E$86</f>
        <v>1.78107184111525</v>
      </c>
      <c r="F76" s="66">
        <f>'Glad-base'!F75/'Glad-base'!F$81*F$86</f>
        <v>1.80142280705847</v>
      </c>
      <c r="G76" s="66">
        <f>'Glad-base'!G75/'Glad-base'!G$81*G$86</f>
        <v>0.796619143751401</v>
      </c>
      <c r="H76" s="66">
        <f>'Glad-base'!H75/'Glad-base'!H$81*H$86</f>
        <v>1.25449260973037</v>
      </c>
      <c r="I76" s="66">
        <f>'Glad-base'!I75/'Glad-base'!I$81*I$86</f>
        <v>12.7352195788098</v>
      </c>
      <c r="J76" s="66">
        <f>'Glad-base'!J75/'Glad-base'!J$81*J$86</f>
        <v>229.356103082877</v>
      </c>
      <c r="K76" s="9">
        <v>220.52377</v>
      </c>
      <c r="L76" s="66">
        <f>'Glad-base'!L75/'Glad-base'!L$81*L$86</f>
        <v>13.3655531098251</v>
      </c>
      <c r="M76" s="66">
        <f>'Glad-base'!M75/'Glad-base'!M$81*M$86</f>
        <v>16.2108280528166</v>
      </c>
      <c r="N76" s="66">
        <f>'Glad-base'!N75/'Glad-base'!N$81*N$86</f>
        <v>7.64533503640137</v>
      </c>
      <c r="O76" s="66">
        <f>'Glad-base'!O75/'Glad-base'!O$81*O$86</f>
        <v>2.3753200422617</v>
      </c>
      <c r="P76" s="66">
        <f>'Glad-base'!P75/'Glad-base'!P$81*P$86</f>
        <v>1.2223052012767</v>
      </c>
      <c r="Q76" s="66">
        <f>'Glad-base'!Q75/'Glad-base'!Q$81*Q$86</f>
        <v>1.59063973821078</v>
      </c>
      <c r="R76" s="66">
        <f>'Glad-base'!R75/'Glad-base'!R$81*R$86</f>
        <v>0.284509770328217</v>
      </c>
      <c r="S76" s="66">
        <f>'Glad-base'!S75/'Glad-base'!S$81*S$86</f>
        <v>0.915674015092663</v>
      </c>
      <c r="T76" s="66">
        <f>'Glad-base'!T75/'Glad-base'!T$81*T$86</f>
        <v>4.41730053154167</v>
      </c>
      <c r="U76" s="66">
        <f>'Glad-base'!U75/'Glad-base'!U$81*U$86</f>
        <v>77.07424583665519</v>
      </c>
      <c r="V76" s="66">
        <f>'Glad-base'!V75/'Glad-base'!V$81*V$86</f>
        <v>2.63590745306258</v>
      </c>
      <c r="W76" s="66">
        <f>'Glad-base'!W75/'Glad-base'!W$81*W$86</f>
        <v>58.6376193256805</v>
      </c>
      <c r="X76" s="10">
        <f>107456086.96/1000000</f>
        <v>107.45608696</v>
      </c>
      <c r="Y76" s="66">
        <f>'Glad-base'!Y75/'Glad-base'!Y$81*Y$86</f>
        <v>58.2802806756514</v>
      </c>
      <c r="Z76" s="66">
        <f>'Glad-base'!Z75/'Glad-base'!Z$81*Z$86+10</f>
        <v>20.1853417047174</v>
      </c>
      <c r="AA76" s="66">
        <f>'Glad-base'!AA75/'Glad-base'!AA$81*AA$86+5</f>
        <v>24.2214547664394</v>
      </c>
      <c r="AB76" s="66">
        <f>'Glad-base'!AB75/'Glad-base'!AB$81*AB$86</f>
        <v>0.871049088915787</v>
      </c>
      <c r="AC76" s="11">
        <f>'Glad-base'!AC75/'Glad-base'!AC$81*AC$86</f>
        <v>69.9488751604439</v>
      </c>
      <c r="AD76" s="66">
        <f>'Glad-base'!AD75/'Glad-base'!AD$81*AD$86</f>
        <v>0.14058654318278</v>
      </c>
      <c r="AE76" s="66">
        <f>'Glad-base'!AE75/'Glad-base'!AE$81*AE$86</f>
        <v>10.6726158601756</v>
      </c>
      <c r="AF76" s="66">
        <f>'Glad-base'!AF75/'Glad-base'!AF$81*AF$86</f>
        <v>21.8712353985248</v>
      </c>
      <c r="AG76" s="66">
        <f>'Glad-base'!AG75/'Glad-base'!AG$81*AG$86</f>
        <v>14.5013364340035</v>
      </c>
      <c r="AH76" s="66">
        <f>'Glad-base'!AH75/'Glad-base'!AH$81*AH$86</f>
        <v>206.076097230308</v>
      </c>
      <c r="AI76" s="66">
        <f>'Glad-base'!AI75/'Glad-base'!AI$81*AI$86</f>
        <v>153.713969946549</v>
      </c>
      <c r="AJ76" s="66">
        <f>'Glad-base'!AJ75/'Glad-base'!AJ$81*AJ$86</f>
        <v>109.501493553247</v>
      </c>
      <c r="AK76" s="66">
        <f>'Glad-base'!AK75/'Glad-base'!AK$81*AK$86</f>
        <v>220.123302001122</v>
      </c>
      <c r="AL76" s="66">
        <f>'Glad-base'!AL75/'Glad-base'!AL$81*AL$86</f>
        <v>24.8391552958452</v>
      </c>
      <c r="AM76" s="66">
        <f>'Glad-base'!AM75/'Glad-base'!AM$81*AM$86</f>
        <v>106.906456890233</v>
      </c>
      <c r="AN76" s="66">
        <f>'Glad-base'!AN75/'Glad-base'!AN$81*AN$86</f>
        <v>80.8053987776227</v>
      </c>
      <c r="AO76" s="66">
        <f>'Glad-base'!AO75/'Glad-base'!AO$81*AO$86</f>
        <v>111.887363854430</v>
      </c>
      <c r="AP76" s="66">
        <f>'Glad-base'!AP75/'Glad-base'!AP$81*AP$86</f>
        <v>28.013638739264</v>
      </c>
      <c r="AQ76" s="66">
        <f>'Glad-base'!AQ75/'Glad-base'!AQ$81*AQ$86</f>
        <v>4.47132743210888</v>
      </c>
      <c r="AR76" s="66">
        <f>'Glad-base'!AR75/'Glad-base'!AR$81*AR$86</f>
        <v>7.64783585014157</v>
      </c>
      <c r="AS76" s="66">
        <f>'Glad-base'!AS75/'Glad-base'!AS$81*AS$86</f>
        <v>124.083484576254</v>
      </c>
      <c r="AT76" s="66">
        <f>'Glad-base'!AT75/'Glad-base'!AT$81*AT$86</f>
        <v>2.62478154437419</v>
      </c>
      <c r="AU76" s="66">
        <f>'Glad-base'!AU75/'Glad-base'!AU$81*AU$86</f>
        <v>1.83496258542062</v>
      </c>
      <c r="AV76" s="66">
        <f>'Glad-base'!AV75/'Glad-base'!AV$81*AV$86</f>
        <v>0.956622831231745</v>
      </c>
      <c r="AW76" s="66">
        <f>'Glad-base'!AW75/'Glad-base'!AW$81*AW$86</f>
        <v>0.277294927362559</v>
      </c>
      <c r="AX76" s="66">
        <f>'Glad-base'!AX75/'Glad-base'!AX$81*AX$86</f>
        <v>3.21559521132242</v>
      </c>
      <c r="AY76" s="66">
        <f>'Glad-base'!AY75/'Glad-base'!AY$81*AY$86</f>
        <v>1.3582420819558</v>
      </c>
      <c r="AZ76" s="66">
        <f>'Glad-base'!AZ75/'Glad-base'!AZ$81*AZ$86</f>
        <v>18.6230546734912</v>
      </c>
      <c r="BA76" s="66">
        <f>'Glad-base'!BA75/'Glad-base'!BA$81*BA$86</f>
        <v>2.74042235355556</v>
      </c>
      <c r="BB76" s="66">
        <f>'Glad-base'!BB75/'Glad-base'!BB$81*BB$86</f>
        <v>13.9349031657281</v>
      </c>
      <c r="BC76" s="66">
        <f>'Glad-base'!BC75/'Glad-base'!BC$81*BC$86</f>
        <v>34.8428094996895</v>
      </c>
      <c r="BD76" s="66">
        <f>'Glad-base'!BD75/'Glad-base'!BD$81*BD$86</f>
        <v>27.348534891051</v>
      </c>
      <c r="BE76" s="66">
        <f>'Glad-base'!BE75/'Glad-base'!BE$81*BE$86</f>
        <v>386.623441871022</v>
      </c>
      <c r="BF76" s="66">
        <f>'Glad-base'!BF75/'Glad-base'!BF$81*BF$86</f>
        <v>4.30335454369213</v>
      </c>
      <c r="BG76" s="66">
        <f>'Glad-base'!BG75/'Glad-base'!BG$81*BG$86</f>
        <v>242.566840392974</v>
      </c>
      <c r="BH76" s="66">
        <f>'Glad-base'!BH75/'Glad-base'!BH$81*BH$86</f>
        <v>21.6020264296732</v>
      </c>
      <c r="BI76" s="66">
        <f>'Glad-base'!BI75/'Glad-base'!BI$81*BI$86</f>
        <v>146.728693456538</v>
      </c>
      <c r="BJ76" s="66">
        <f>'Glad-base'!BJ75/'Glad-base'!BJ$81*BJ$86</f>
        <v>1.02183851181075</v>
      </c>
      <c r="BK76" s="66">
        <f>'Glad-base'!BK75/'Glad-base'!BK$81*BK$86</f>
        <v>113.088602433081</v>
      </c>
      <c r="BL76" s="66">
        <f>'Glad-base'!BL75/'Glad-base'!BL$81*BL$86</f>
        <v>591.582238659167</v>
      </c>
      <c r="BM76" s="66">
        <f>'Glad-base'!BM75/'Glad-base'!BM$81*BM$86</f>
        <v>45.4445144286202</v>
      </c>
      <c r="BN76" s="66">
        <f>'Glad-base'!BN75/'Glad-base'!BN$81*BN$86</f>
        <v>3.6001645856209</v>
      </c>
      <c r="BO76" s="66">
        <f>'Glad-base'!BO75/'Glad-base'!BO$81*BO$86</f>
        <v>425.712319790212</v>
      </c>
      <c r="BP76" s="66">
        <f>'Glad-base'!BP75/'Glad-base'!BP$81*BP$86</f>
        <v>278.521190942063</v>
      </c>
      <c r="BQ76" s="66">
        <f>'Glad-base'!BQ75/'Glad-base'!BQ$81*BQ$86</f>
        <v>1.02847526919819</v>
      </c>
      <c r="BR76" s="66">
        <f>'Glad-base'!BR75/'Glad-base'!BR$81*BR$86</f>
        <v>5.72187683945252</v>
      </c>
      <c r="BS76" s="66">
        <f>'Glad-base'!BS75/'Glad-base'!BS$81*BS$86</f>
        <v>0.66435001073622</v>
      </c>
      <c r="BT76" s="66">
        <f>'Glad-base'!BT75/'Glad-base'!BT$81*BT$86</f>
        <v>55.8310738477039</v>
      </c>
      <c r="BU76" s="66">
        <f>'Glad-base'!BU75/'Glad-base'!BU$81*BU$86</f>
        <v>50.8364919623761</v>
      </c>
      <c r="BV76" s="4">
        <f>SUM(D76:BU76)</f>
        <v>4656.095172332460</v>
      </c>
      <c r="BW76" s="66">
        <f>'Glad-base'!BW75*'Households'!$B$3/'Households'!$B$7</f>
        <v>0</v>
      </c>
      <c r="BX76" s="66">
        <f>'Glad-base'!BX75*'Households'!$B$3/'Households'!$B$7</f>
        <v>0</v>
      </c>
      <c r="BY76" s="66">
        <f>'Glad-base'!BY75*'Households'!$B$3/'Households'!$B$7</f>
        <v>0</v>
      </c>
      <c r="BZ76" s="66">
        <f>'Glad-base'!BZ75*'Households'!$B$3/'Households'!$B$7</f>
        <v>0</v>
      </c>
      <c r="CA76" s="66">
        <f>'Glad-base'!CA75*'Households'!$B$3/'Households'!$B$7</f>
        <v>0</v>
      </c>
      <c r="CB76" s="4">
        <v>0</v>
      </c>
      <c r="CC76" s="4">
        <v>0</v>
      </c>
      <c r="CD76" s="4">
        <f>SUM(BW76:CC76)</f>
        <v>0</v>
      </c>
      <c r="CE76" s="4">
        <f>SUM(CD76,BV76)</f>
        <v>4656.095172332460</v>
      </c>
      <c r="CF76" s="4"/>
      <c r="CG76" s="4"/>
      <c r="CH76" s="4"/>
    </row>
    <row r="77" ht="19" customHeight="1">
      <c r="A77" t="s" s="58">
        <v>1</v>
      </c>
      <c r="B77" s="59">
        <v>72</v>
      </c>
      <c r="C77" t="s" s="76">
        <v>82</v>
      </c>
      <c r="D77" s="77">
        <f>'Glad-base'!D76/'Glad-base'!D$81*D$86</f>
        <v>64.524575973396</v>
      </c>
      <c r="E77" s="66">
        <f>'Glad-base'!E76/'Glad-base'!E$81*E$86</f>
        <v>2.33530265572211</v>
      </c>
      <c r="F77" s="66">
        <f>'Glad-base'!F76/'Glad-base'!F$81*F$86</f>
        <v>3.23325278896057</v>
      </c>
      <c r="G77" s="66">
        <f>'Glad-base'!G76/'Glad-base'!G$81*G$86</f>
        <v>3.45102546975887</v>
      </c>
      <c r="H77" s="66">
        <f>'Glad-base'!H76/'Glad-base'!H$81*H$86</f>
        <v>1.54099535652023</v>
      </c>
      <c r="I77" s="66">
        <f>'Glad-base'!I76/'Glad-base'!I$81*I$86</f>
        <v>69.2219772038345</v>
      </c>
      <c r="J77" s="66">
        <f>'Glad-base'!J76/'Glad-base'!J$81*J$86</f>
        <v>1155.099676178180</v>
      </c>
      <c r="K77" s="9">
        <v>411.459</v>
      </c>
      <c r="L77" s="66">
        <f>'Glad-base'!L76/'Glad-base'!L$81*L$86</f>
        <v>15.7132199664766</v>
      </c>
      <c r="M77" s="66">
        <f>'Glad-base'!M76/'Glad-base'!M$81*M$86</f>
        <v>10.6590069708127</v>
      </c>
      <c r="N77" s="66">
        <f>'Glad-base'!N76/'Glad-base'!N$81*N$86</f>
        <v>3.84623150351861</v>
      </c>
      <c r="O77" s="66">
        <f>'Glad-base'!O76/'Glad-base'!O$81*O$86</f>
        <v>2.44321365055501</v>
      </c>
      <c r="P77" s="66">
        <f>'Glad-base'!P76/'Glad-base'!P$81*P$86</f>
        <v>0.726426254630361</v>
      </c>
      <c r="Q77" s="66">
        <f>'Glad-base'!Q76/'Glad-base'!Q$81*Q$86</f>
        <v>0.891907524231177</v>
      </c>
      <c r="R77" s="66">
        <f>'Glad-base'!R76/'Glad-base'!R$81*R$86</f>
        <v>0.158060983515676</v>
      </c>
      <c r="S77" s="66">
        <f>'Glad-base'!S76/'Glad-base'!S$81*S$86</f>
        <v>0.273814841615157</v>
      </c>
      <c r="T77" s="66">
        <f>'Glad-base'!T76/'Glad-base'!T$81*T$86</f>
        <v>29.1250584497253</v>
      </c>
      <c r="U77" s="66">
        <f>'Glad-base'!U76/'Glad-base'!U$81*U$86</f>
        <v>74.8378761222676</v>
      </c>
      <c r="V77" s="66">
        <f>'Glad-base'!V76/'Glad-base'!V$81*V$86</f>
        <v>1.41702138919673</v>
      </c>
      <c r="W77" s="66">
        <f>'Glad-base'!W76/'Glad-base'!W$81*W$86</f>
        <v>36.5736775448833</v>
      </c>
      <c r="X77" s="10">
        <v>11.556</v>
      </c>
      <c r="Y77" s="66">
        <f>'Glad-base'!Y76/'Glad-base'!Y$81*Y$86</f>
        <v>24.9687761391825</v>
      </c>
      <c r="Z77" s="66">
        <f>'Glad-base'!Z76/'Glad-base'!Z$81*Z$86</f>
        <v>2.32046393655656</v>
      </c>
      <c r="AA77" s="66">
        <f>'Glad-base'!AA76/'Glad-base'!AA$81*AA$86</f>
        <v>10.659054571608</v>
      </c>
      <c r="AB77" s="66">
        <f>'Glad-base'!AB76/'Glad-base'!AB$81*AB$86</f>
        <v>0.490112808033462</v>
      </c>
      <c r="AC77" s="11">
        <f>'Glad-base'!AC76/'Glad-base'!AC$81*AC$86</f>
        <v>168.051060713721</v>
      </c>
      <c r="AD77" s="66">
        <f>'Glad-base'!AD76/'Glad-base'!AD$81*AD$86</f>
        <v>0.88757402838898</v>
      </c>
      <c r="AE77" s="66">
        <f>'Glad-base'!AE76/'Glad-base'!AE$81*AE$86</f>
        <v>29.3158787492994</v>
      </c>
      <c r="AF77" s="66">
        <f>'Glad-base'!AF76/'Glad-base'!AF$81*AF$86</f>
        <v>11.2878510783397</v>
      </c>
      <c r="AG77" s="66">
        <f>'Glad-base'!AG76/'Glad-base'!AG$81*AG$86</f>
        <v>16.3357367857628</v>
      </c>
      <c r="AH77" s="66">
        <f>'Glad-base'!AH76/'Glad-base'!AH$81*AH$86</f>
        <v>188.894840238966</v>
      </c>
      <c r="AI77" s="66">
        <f>'Glad-base'!AI76/'Glad-base'!AI$81*AI$86</f>
        <v>122.291347123242</v>
      </c>
      <c r="AJ77" s="66">
        <f>'Glad-base'!AJ76/'Glad-base'!AJ$81*AJ$86</f>
        <v>59.981597529190</v>
      </c>
      <c r="AK77" s="66">
        <f>'Glad-base'!AK76/'Glad-base'!AK$81*AK$86</f>
        <v>103.800000955737</v>
      </c>
      <c r="AL77" s="66">
        <f>'Glad-base'!AL76/'Glad-base'!AL$81*AL$86</f>
        <v>15.8697520727366</v>
      </c>
      <c r="AM77" s="66">
        <f>'Glad-base'!AM76/'Glad-base'!AM$81*AM$86</f>
        <v>31.9550607020748</v>
      </c>
      <c r="AN77" s="66">
        <f>'Glad-base'!AN76/'Glad-base'!AN$81*AN$86</f>
        <v>42.0154877314116</v>
      </c>
      <c r="AO77" s="66">
        <f>'Glad-base'!AO76/'Glad-base'!AO$81*AO$86</f>
        <v>49.1195919336164</v>
      </c>
      <c r="AP77" s="66">
        <f>'Glad-base'!AP76/'Glad-base'!AP$81*AP$86</f>
        <v>52.7416216215098</v>
      </c>
      <c r="AQ77" s="66">
        <f>'Glad-base'!AQ76/'Glad-base'!AQ$81*AQ$86</f>
        <v>3.48633412147859</v>
      </c>
      <c r="AR77" s="66">
        <f>'Glad-base'!AR76/'Glad-base'!AR$81*AR$86</f>
        <v>3.06038603168513</v>
      </c>
      <c r="AS77" s="66">
        <f>'Glad-base'!AS76/'Glad-base'!AS$81*AS$86</f>
        <v>244.260189058577</v>
      </c>
      <c r="AT77" s="66">
        <f>'Glad-base'!AT76/'Glad-base'!AT$81*AT$86</f>
        <v>2.20329584297909</v>
      </c>
      <c r="AU77" s="66">
        <f>'Glad-base'!AU76/'Glad-base'!AU$81*AU$86</f>
        <v>0.80102647457137</v>
      </c>
      <c r="AV77" s="66">
        <f>'Glad-base'!AV76/'Glad-base'!AV$81*AV$86</f>
        <v>1.48892563985846</v>
      </c>
      <c r="AW77" s="66">
        <f>'Glad-base'!AW76/'Glad-base'!AW$81*AW$86</f>
        <v>0.499024011862485</v>
      </c>
      <c r="AX77" s="66">
        <f>'Glad-base'!AX76/'Glad-base'!AX$81*AX$86</f>
        <v>6.10761905883607</v>
      </c>
      <c r="AY77" s="66">
        <f>'Glad-base'!AY76/'Glad-base'!AY$81*AY$86</f>
        <v>1.53463715753447</v>
      </c>
      <c r="AZ77" s="66">
        <f>'Glad-base'!AZ76/'Glad-base'!AZ$81*AZ$86</f>
        <v>73.67708846118271</v>
      </c>
      <c r="BA77" s="66">
        <f>'Glad-base'!BA76/'Glad-base'!BA$81*BA$86</f>
        <v>2.76942783881141</v>
      </c>
      <c r="BB77" s="66">
        <f>'Glad-base'!BB76/'Glad-base'!BB$81*BB$86</f>
        <v>10.3055782331659</v>
      </c>
      <c r="BC77" s="66">
        <f>'Glad-base'!BC76/'Glad-base'!BC$81*BC$86</f>
        <v>18.1508157023504</v>
      </c>
      <c r="BD77" s="66">
        <f>'Glad-base'!BD76/'Glad-base'!BD$81*BD$86</f>
        <v>326.973699412768</v>
      </c>
      <c r="BE77" s="66">
        <f>'Glad-base'!BE76/'Glad-base'!BE$81*BE$86</f>
        <v>132.533791163025</v>
      </c>
      <c r="BF77" s="66">
        <f>'Glad-base'!BF76/'Glad-base'!BF$81*BF$86</f>
        <v>1.46177709738108</v>
      </c>
      <c r="BG77" s="66">
        <f>'Glad-base'!BG76/'Glad-base'!BG$81*BG$86</f>
        <v>23.072405662108</v>
      </c>
      <c r="BH77" s="66">
        <f>'Glad-base'!BH76/'Glad-base'!BH$81*BH$86</f>
        <v>10.8938054245861</v>
      </c>
      <c r="BI77" s="66">
        <f>'Glad-base'!BI76/'Glad-base'!BI$81*BI$86</f>
        <v>25.1135387656869</v>
      </c>
      <c r="BJ77" s="66">
        <f>'Glad-base'!BJ76/'Glad-base'!BJ$81*BJ$86</f>
        <v>0.464743848512108</v>
      </c>
      <c r="BK77" s="66">
        <f>'Glad-base'!BK76/'Glad-base'!BK$81*BK$86</f>
        <v>16.530080674274</v>
      </c>
      <c r="BL77" s="66">
        <f>'Glad-base'!BL76/'Glad-base'!BL$81*BL$86</f>
        <v>61.6415209489068</v>
      </c>
      <c r="BM77" s="66">
        <f>'Glad-base'!BM76/'Glad-base'!BM$81*BM$86</f>
        <v>4.64668163349231</v>
      </c>
      <c r="BN77" s="66">
        <f>'Glad-base'!BN76/'Glad-base'!BN$81*BN$86</f>
        <v>2.37760129099742</v>
      </c>
      <c r="BO77" s="66">
        <f>'Glad-base'!BO76/'Glad-base'!BO$81*BO$86</f>
        <v>95.7343117695761</v>
      </c>
      <c r="BP77" s="66">
        <f>'Glad-base'!BP76/'Glad-base'!BP$81*BP$86</f>
        <v>20.5475111574545</v>
      </c>
      <c r="BQ77" s="66">
        <f>'Glad-base'!BQ76/'Glad-base'!BQ$81*BQ$86</f>
        <v>1.67055141856677</v>
      </c>
      <c r="BR77" s="66">
        <f>'Glad-base'!BR76/'Glad-base'!BR$81*BR$86</f>
        <v>1.71719952311934</v>
      </c>
      <c r="BS77" s="66">
        <f>'Glad-base'!BS76/'Glad-base'!BS$81*BS$86</f>
        <v>0.564588394858421</v>
      </c>
      <c r="BT77" s="66">
        <f>'Glad-base'!BT76/'Glad-base'!BT$81*BT$86</f>
        <v>27.3743934941784</v>
      </c>
      <c r="BU77" s="66">
        <f>'Glad-base'!BU76/'Glad-base'!BU$81*BU$86</f>
        <v>13.4680095093784</v>
      </c>
      <c r="BV77" s="4">
        <f>SUM(D77:BU77)</f>
        <v>3965.203688368940</v>
      </c>
      <c r="BW77" s="66">
        <f>'Glad-base'!BW76*'Households'!$B$3/'Households'!$B$7</f>
        <v>0</v>
      </c>
      <c r="BX77" s="66">
        <f>'Glad-base'!BX76*'Households'!$B$3/'Households'!$B$7</f>
        <v>0</v>
      </c>
      <c r="BY77" s="66">
        <f>'Glad-base'!BY76*'Households'!$B$3/'Households'!$B$7</f>
        <v>0</v>
      </c>
      <c r="BZ77" s="66">
        <f>'Glad-base'!BZ76*'Households'!$B$3/'Households'!$B$7</f>
        <v>0</v>
      </c>
      <c r="CA77" s="66">
        <f>'Glad-base'!CA76*'Households'!$B$3/'Households'!$B$7</f>
        <v>0</v>
      </c>
      <c r="CB77" s="4">
        <v>0</v>
      </c>
      <c r="CC77" s="4">
        <v>0</v>
      </c>
      <c r="CD77" s="4">
        <f>SUM(BW77:CC77)</f>
        <v>0</v>
      </c>
      <c r="CE77" s="4">
        <f>SUM(CD77,BV77)</f>
        <v>3965.203688368940</v>
      </c>
      <c r="CF77" s="4"/>
      <c r="CG77" s="4"/>
      <c r="CH77" s="4"/>
    </row>
    <row r="78" ht="19" customHeight="1">
      <c r="A78" t="s" s="58">
        <v>1</v>
      </c>
      <c r="B78" s="59">
        <v>73</v>
      </c>
      <c r="C78" t="s" s="76">
        <v>83</v>
      </c>
      <c r="D78" s="77">
        <f>'Glad-base'!D77/'Glad-base'!D$81*D$86</f>
        <v>1.20674714189504</v>
      </c>
      <c r="E78" s="66">
        <f>'Glad-base'!E77/'Glad-base'!E$81*E$86</f>
        <v>0.246076329332768</v>
      </c>
      <c r="F78" s="66">
        <f>'Glad-base'!F77/'Glad-base'!F$81*F$86</f>
        <v>0.268290990823031</v>
      </c>
      <c r="G78" s="66">
        <f>'Glad-base'!G77/'Glad-base'!G$81*G$86</f>
        <v>0.135445467162281</v>
      </c>
      <c r="H78" s="66">
        <f>'Glad-base'!H77/'Glad-base'!H$81*H$86</f>
        <v>0.0578615940572687</v>
      </c>
      <c r="I78" s="66">
        <f>'Glad-base'!I77/'Glad-base'!I$81*I$86</f>
        <v>0.0679503786723038</v>
      </c>
      <c r="J78" s="66">
        <f>'Glad-base'!J77/'Glad-base'!J$81*J$86</f>
        <v>4.77579852166378</v>
      </c>
      <c r="K78" s="9">
        <v>70</v>
      </c>
      <c r="L78" s="66">
        <f>'Glad-base'!L77/'Glad-base'!L$81*L$86</f>
        <v>0.430362115073937</v>
      </c>
      <c r="M78" s="66">
        <f>'Glad-base'!M77/'Glad-base'!M$81*M$86</f>
        <v>0.12736881050718</v>
      </c>
      <c r="N78" s="66">
        <f>'Glad-base'!N77/'Glad-base'!N$81*N$86</f>
        <v>0.179401044350128</v>
      </c>
      <c r="O78" s="66">
        <f>'Glad-base'!O77/'Glad-base'!O$81*O$86</f>
        <v>0.276483236677644</v>
      </c>
      <c r="P78" s="66">
        <f>'Glad-base'!P77/'Glad-base'!P$81*P$86</f>
        <v>0.0610997284557181</v>
      </c>
      <c r="Q78" s="66">
        <f>'Glad-base'!Q77/'Glad-base'!Q$81*Q$86</f>
        <v>0.0219131714280951</v>
      </c>
      <c r="R78" s="66">
        <f>'Glad-base'!R77/'Glad-base'!R$81*R$86</f>
        <v>0.00150724096280847</v>
      </c>
      <c r="S78" s="66">
        <f>'Glad-base'!S77/'Glad-base'!S$81*S$86</f>
        <v>0.00405943179307508</v>
      </c>
      <c r="T78" s="66">
        <f>'Glad-base'!T77/'Glad-base'!T$81*T$86</f>
        <v>0.8594113028375751</v>
      </c>
      <c r="U78" s="66">
        <f>'Glad-base'!U77/'Glad-base'!U$81*U$86</f>
        <v>2.29550827511489</v>
      </c>
      <c r="V78" s="66">
        <f>'Glad-base'!V77/'Glad-base'!V$81*V$86</f>
        <v>0.0393891257692382</v>
      </c>
      <c r="W78" s="66">
        <f>'Glad-base'!W77/'Glad-base'!W$81*W$86</f>
        <v>0.702373530198711</v>
      </c>
      <c r="X78" s="10">
        <v>10</v>
      </c>
      <c r="Y78" s="66">
        <f>'Glad-base'!Y77/'Glad-base'!Y$81*Y$86</f>
        <v>0.823204084514249</v>
      </c>
      <c r="Z78" s="66">
        <f>'Glad-base'!Z77/'Glad-base'!Z$81*Z$86</f>
        <v>0.161327005239604</v>
      </c>
      <c r="AA78" s="66">
        <f>'Glad-base'!AA77/'Glad-base'!AA$81*AA$86</f>
        <v>0.09644227996894821</v>
      </c>
      <c r="AB78" s="66">
        <f>'Glad-base'!AB77/'Glad-base'!AB$81*AB$86</f>
        <v>0.00626966293755901</v>
      </c>
      <c r="AC78" s="11">
        <f>'Glad-base'!AC77/'Glad-base'!AC$81*AC$86</f>
        <v>1.85345384853271</v>
      </c>
      <c r="AD78" s="66">
        <f>'Glad-base'!AD77/'Glad-base'!AD$81*AD$86</f>
        <v>0.00322765971491525</v>
      </c>
      <c r="AE78" s="66">
        <f>'Glad-base'!AE77/'Glad-base'!AE$81*AE$86</f>
        <v>0.236962022405946</v>
      </c>
      <c r="AF78" s="66">
        <f>'Glad-base'!AF77/'Glad-base'!AF$81*AF$86</f>
        <v>0.388876299417523</v>
      </c>
      <c r="AG78" s="66">
        <f>'Glad-base'!AG77/'Glad-base'!AG$81*AG$86</f>
        <v>0.3467873892104</v>
      </c>
      <c r="AH78" s="66">
        <f>'Glad-base'!AH77/'Glad-base'!AH$81*AH$86</f>
        <v>2.07681802359005</v>
      </c>
      <c r="AI78" s="66">
        <f>'Glad-base'!AI77/'Glad-base'!AI$81*AI$86</f>
        <v>3.73569502818449</v>
      </c>
      <c r="AJ78" s="66">
        <f>'Glad-base'!AJ77/'Glad-base'!AJ$81*AJ$86</f>
        <v>0.405673447126897</v>
      </c>
      <c r="AK78" s="66">
        <f>'Glad-base'!AK77/'Glad-base'!AK$81*AK$86</f>
        <v>1.34640347660023</v>
      </c>
      <c r="AL78" s="66">
        <f>'Glad-base'!AL77/'Glad-base'!AL$81*AL$86</f>
        <v>1.85226158695892</v>
      </c>
      <c r="AM78" s="66">
        <f>'Glad-base'!AM77/'Glad-base'!AM$81*AM$86</f>
        <v>8.763244637304849</v>
      </c>
      <c r="AN78" s="66">
        <f>'Glad-base'!AN77/'Glad-base'!AN$81*AN$86</f>
        <v>4.47339019596214</v>
      </c>
      <c r="AO78" s="66">
        <f>'Glad-base'!AO77/'Glad-base'!AO$81*AO$86</f>
        <v>-0.675989043291406</v>
      </c>
      <c r="AP78" s="66">
        <f>'Glad-base'!AP77/'Glad-base'!AP$81*AP$86</f>
        <v>0.909603020991811</v>
      </c>
      <c r="AQ78" s="66">
        <f>'Glad-base'!AQ77/'Glad-base'!AQ$81*AQ$86</f>
        <v>0.12002369405927</v>
      </c>
      <c r="AR78" s="66">
        <f>'Glad-base'!AR77/'Glad-base'!AR$81*AR$86</f>
        <v>0.402589923085658</v>
      </c>
      <c r="AS78" s="66">
        <f>'Glad-base'!AS77/'Glad-base'!AS$81*AS$86</f>
        <v>0.554472357826728</v>
      </c>
      <c r="AT78" s="66">
        <f>'Glad-base'!AT77/'Glad-base'!AT$81*AT$86</f>
        <v>0.0186613207513956</v>
      </c>
      <c r="AU78" s="66">
        <f>'Glad-base'!AU77/'Glad-base'!AU$81*AU$86</f>
        <v>0.0171030569460021</v>
      </c>
      <c r="AV78" s="66">
        <f>'Glad-base'!AV77/'Glad-base'!AV$81*AV$86</f>
        <v>0.00574539775899249</v>
      </c>
      <c r="AW78" s="66">
        <f>'Glad-base'!AW77/'Glad-base'!AW$81*AW$86</f>
        <v>0.000399232566663753</v>
      </c>
      <c r="AX78" s="66">
        <f>'Glad-base'!AX77/'Glad-base'!AX$81*AX$86</f>
        <v>0.16855343684146</v>
      </c>
      <c r="AY78" s="66">
        <f>'Glad-base'!AY77/'Glad-base'!AY$81*AY$86</f>
        <v>0.00164466358592667</v>
      </c>
      <c r="AZ78" s="66">
        <f>'Glad-base'!AZ77/'Glad-base'!AZ$81*AZ$86</f>
        <v>1.28883877309834</v>
      </c>
      <c r="BA78" s="66">
        <f>'Glad-base'!BA77/'Glad-base'!BA$81*BA$86</f>
        <v>0.738435709316948</v>
      </c>
      <c r="BB78" s="66">
        <f>'Glad-base'!BB77/'Glad-base'!BB$81*BB$86</f>
        <v>0.193599537982281</v>
      </c>
      <c r="BC78" s="66">
        <f>'Glad-base'!BC77/'Glad-base'!BC$81*BC$86</f>
        <v>0.674381119044585</v>
      </c>
      <c r="BD78" s="66">
        <f>'Glad-base'!BD77/'Glad-base'!BD$81*BD$86</f>
        <v>4.53413323370854</v>
      </c>
      <c r="BE78" s="66">
        <f>'Glad-base'!BE77/'Glad-base'!BE$81*BE$86</f>
        <v>2.49076395269085</v>
      </c>
      <c r="BF78" s="66">
        <f>'Glad-base'!BF77/'Glad-base'!BF$81*BF$86</f>
        <v>0.0108608572947942</v>
      </c>
      <c r="BG78" s="66">
        <f>'Glad-base'!BG77/'Glad-base'!BG$81*BG$86</f>
        <v>0.490416216387554</v>
      </c>
      <c r="BH78" s="66">
        <f>'Glad-base'!BH77/'Glad-base'!BH$81*BH$86</f>
        <v>0.178180343498583</v>
      </c>
      <c r="BI78" s="66">
        <f>'Glad-base'!BI77/'Glad-base'!BI$81*BI$86</f>
        <v>0.169943024737247</v>
      </c>
      <c r="BJ78" s="66">
        <f>'Glad-base'!BJ77/'Glad-base'!BJ$81*BJ$86</f>
        <v>0.0161663672403471</v>
      </c>
      <c r="BK78" s="66">
        <f>'Glad-base'!BK77/'Glad-base'!BK$81*BK$86</f>
        <v>0.651789796447855</v>
      </c>
      <c r="BL78" s="66">
        <f>'Glad-base'!BL77/'Glad-base'!BL$81*BL$86</f>
        <v>0.63601135336618</v>
      </c>
      <c r="BM78" s="66">
        <f>'Glad-base'!BM77/'Glad-base'!BM$81*BM$86</f>
        <v>0.117778124747772</v>
      </c>
      <c r="BN78" s="66">
        <f>'Glad-base'!BN77/'Glad-base'!BN$81*BN$86</f>
        <v>0.0158192819329018</v>
      </c>
      <c r="BO78" s="66">
        <f>'Glad-base'!BO77/'Glad-base'!BO$81*BO$86</f>
        <v>0.929158004467448</v>
      </c>
      <c r="BP78" s="66">
        <f>'Glad-base'!BP77/'Glad-base'!BP$81*BP$86</f>
        <v>0.373961181641309</v>
      </c>
      <c r="BQ78" s="66">
        <f>'Glad-base'!BQ77/'Glad-base'!BQ$81*BQ$86</f>
        <v>0.00357967065191391</v>
      </c>
      <c r="BR78" s="66">
        <f>'Glad-base'!BR77/'Glad-base'!BR$81*BR$86</f>
        <v>0.0432786470471329</v>
      </c>
      <c r="BS78" s="66">
        <f>'Glad-base'!BS77/'Glad-base'!BS$81*BS$86</f>
        <v>0.0209240636652196</v>
      </c>
      <c r="BT78" s="66">
        <f>'Glad-base'!BT77/'Glad-base'!BT$81*BT$86</f>
        <v>0.696703505586496</v>
      </c>
      <c r="BU78" s="66">
        <f>'Glad-base'!BU77/'Glad-base'!BU$81*BU$86</f>
        <v>0.226674554994092</v>
      </c>
      <c r="BV78" s="4">
        <f>SUM(D78:BU78)</f>
        <v>134.351288465116</v>
      </c>
      <c r="BW78" s="66">
        <f>'Glad-base'!BW77*'Households'!$B$3/'Households'!$B$7</f>
        <v>206.891013424356</v>
      </c>
      <c r="BX78" s="66">
        <f>'Glad-base'!BX77*'Households'!$B$3/'Households'!$B$7</f>
        <v>0</v>
      </c>
      <c r="BY78" s="66">
        <f>'Glad-base'!BY77*'Households'!$B$3/'Households'!$B$7</f>
        <v>96.9403059983419</v>
      </c>
      <c r="BZ78" s="66">
        <f>'Glad-base'!BZ77*'Households'!$B$3/'Households'!$B$7</f>
        <v>0.752991514109166</v>
      </c>
      <c r="CA78" s="66">
        <f>'Glad-base'!CA77*'Households'!$B$3/'Households'!$B$7</f>
        <v>3.04279799255407</v>
      </c>
      <c r="CB78" s="4">
        <f>'Glad-base'!CB77/'Glad-base'!CB$81*CB$85</f>
        <v>2.23948009796465</v>
      </c>
      <c r="CC78" s="67">
        <f>'Glad-base'!CC77/'Glad-base'!CC$81*CC$85</f>
        <v>6.40643543984425</v>
      </c>
      <c r="CD78" s="4">
        <f>SUM(BW78:CC78)</f>
        <v>316.273024467170</v>
      </c>
      <c r="CE78" s="4">
        <f>SUM(CD78,BV78)</f>
        <v>450.624312932286</v>
      </c>
      <c r="CF78" s="4"/>
      <c r="CG78" s="4"/>
      <c r="CH78" s="4"/>
    </row>
    <row r="79" ht="19" customHeight="1">
      <c r="A79" t="s" s="58">
        <v>1</v>
      </c>
      <c r="B79" s="59">
        <v>74</v>
      </c>
      <c r="C79" t="s" s="76">
        <v>84</v>
      </c>
      <c r="D79" s="77">
        <f>'Glad-base'!D78/'Glad-base'!D$81*D$86</f>
        <v>1.8375164926567</v>
      </c>
      <c r="E79" s="66">
        <f>'Glad-base'!E78/'Glad-base'!E$81*E$86</f>
        <v>0.09147498881860811</v>
      </c>
      <c r="F79" s="66">
        <f>'Glad-base'!F78/'Glad-base'!F$81*F$86</f>
        <v>-0.0109508985231518</v>
      </c>
      <c r="G79" s="66">
        <f>'Glad-base'!G78/'Glad-base'!G$81*G$86</f>
        <v>0.0743114872902426</v>
      </c>
      <c r="H79" s="66">
        <f>'Glad-base'!H78/'Glad-base'!H$81*H$86</f>
        <v>0.0723210817139458</v>
      </c>
      <c r="I79" s="66">
        <f>'Glad-base'!I78/'Glad-base'!I$81*I$86</f>
        <v>0.777919101642352</v>
      </c>
      <c r="J79" s="66">
        <f>'Glad-base'!J78/'Glad-base'!J$81*J$86</f>
        <v>12.4787411456937</v>
      </c>
      <c r="K79" s="9">
        <v>210</v>
      </c>
      <c r="L79" s="66">
        <f>'Glad-base'!L78/'Glad-base'!L$81*L$86</f>
        <v>1.77627703968865</v>
      </c>
      <c r="M79" s="66">
        <f>'Glad-base'!M78/'Glad-base'!M$81*M$86</f>
        <v>0.7913690594480181</v>
      </c>
      <c r="N79" s="66">
        <f>'Glad-base'!N78/'Glad-base'!N$81*N$86</f>
        <v>0.320470200323805</v>
      </c>
      <c r="O79" s="66">
        <f>'Glad-base'!O78/'Glad-base'!O$81*O$86</f>
        <v>0.121443496524652</v>
      </c>
      <c r="P79" s="66">
        <f>'Glad-base'!P78/'Glad-base'!P$81*P$86</f>
        <v>0.0469183995195556</v>
      </c>
      <c r="Q79" s="66">
        <f>'Glad-base'!Q78/'Glad-base'!Q$81*Q$86</f>
        <v>0.0916971409422046</v>
      </c>
      <c r="R79" s="66">
        <f>'Glad-base'!R78/'Glad-base'!R$81*R$86</f>
        <v>0.0160739983236281</v>
      </c>
      <c r="S79" s="66">
        <f>'Glad-base'!S78/'Glad-base'!S$81*S$86</f>
        <v>0.0452132531679349</v>
      </c>
      <c r="T79" s="66">
        <f>'Glad-base'!T78/'Glad-base'!T$81*T$86</f>
        <v>0.145625292248626</v>
      </c>
      <c r="U79" s="66">
        <f>'Glad-base'!U78/'Glad-base'!U$81*U$86</f>
        <v>3.72131920474101</v>
      </c>
      <c r="V79" s="66">
        <f>'Glad-base'!V78/'Glad-base'!V$81*V$86</f>
        <v>0.138871634272089</v>
      </c>
      <c r="W79" s="66">
        <f>'Glad-base'!W78/'Glad-base'!W$81*W$86</f>
        <v>3.70090784680367</v>
      </c>
      <c r="X79" s="10">
        <f>130+28</f>
        <v>158</v>
      </c>
      <c r="Y79" s="66">
        <f>'Glad-base'!Y78/'Glad-base'!Y$81*Y$86</f>
        <v>2.96196562630003</v>
      </c>
      <c r="Z79" s="66">
        <f>'Glad-base'!Z78/'Glad-base'!Z$81*Z$86</f>
        <v>0.406243686371946</v>
      </c>
      <c r="AA79" s="66">
        <f>'Glad-base'!AA78/'Glad-base'!AA$81*AA$86</f>
        <v>0.843247386042604</v>
      </c>
      <c r="AB79" s="66">
        <f>'Glad-base'!AB78/'Glad-base'!AB$81*AB$86</f>
        <v>0.0444268119143158</v>
      </c>
      <c r="AC79" s="11">
        <f>'Glad-base'!AC78/'Glad-base'!AC$81*AC$86</f>
        <v>20.8926109454527</v>
      </c>
      <c r="AD79" s="66">
        <f>'Glad-base'!AD78/'Glad-base'!AD$81*AD$86</f>
        <v>0.0926445883646891</v>
      </c>
      <c r="AE79" s="66">
        <f>'Glad-base'!AE78/'Glad-base'!AE$81*AE$86</f>
        <v>1.61989311335797</v>
      </c>
      <c r="AF79" s="66">
        <f>'Glad-base'!AF78/'Glad-base'!AF$81*AF$86</f>
        <v>1.34340172485321</v>
      </c>
      <c r="AG79" s="66">
        <f>'Glad-base'!AG78/'Glad-base'!AG$81*AG$86</f>
        <v>1.08831550563283</v>
      </c>
      <c r="AH79" s="66">
        <f>'Glad-base'!AH78/'Glad-base'!AH$81*AH$86</f>
        <v>8.35730278344279</v>
      </c>
      <c r="AI79" s="66">
        <f>'Glad-base'!AI78/'Glad-base'!AI$81*AI$86</f>
        <v>8.166100988527241</v>
      </c>
      <c r="AJ79" s="66">
        <f>'Glad-base'!AJ78/'Glad-base'!AJ$81*AJ$86</f>
        <v>5.859358945567</v>
      </c>
      <c r="AK79" s="66">
        <f>'Glad-base'!AK78/'Glad-base'!AK$81*AK$86</f>
        <v>13.0915320681922</v>
      </c>
      <c r="AL79" s="66">
        <f>'Glad-base'!AL78/'Glad-base'!AL$81*AL$86</f>
        <v>3.16659844469231</v>
      </c>
      <c r="AM79" s="66">
        <f>'Glad-base'!AM78/'Glad-base'!AM$81*AM$86</f>
        <v>6.11387348705532</v>
      </c>
      <c r="AN79" s="66">
        <f>'Glad-base'!AN78/'Glad-base'!AN$81*AN$86</f>
        <v>9.25624321499232</v>
      </c>
      <c r="AO79" s="66">
        <f>'Glad-base'!AO78/'Glad-base'!AO$81*AO$86</f>
        <v>1.96293620797245</v>
      </c>
      <c r="AP79" s="66">
        <f>'Glad-base'!AP78/'Glad-base'!AP$81*AP$86</f>
        <v>1.50592560113331</v>
      </c>
      <c r="AQ79" s="66">
        <f>'Glad-base'!AQ78/'Glad-base'!AQ$81*AQ$86</f>
        <v>0.218686588231679</v>
      </c>
      <c r="AR79" s="66">
        <f>'Glad-base'!AR78/'Glad-base'!AR$81*AR$86</f>
        <v>0.5716058436821581</v>
      </c>
      <c r="AS79" s="66">
        <f>'Glad-base'!AS78/'Glad-base'!AS$81*AS$86</f>
        <v>10.371982550258</v>
      </c>
      <c r="AT79" s="66">
        <f>'Glad-base'!AT78/'Glad-base'!AT$81*AT$86</f>
        <v>0.119834170004489</v>
      </c>
      <c r="AU79" s="66">
        <f>'Glad-base'!AU78/'Glad-base'!AU$81*AU$86</f>
        <v>0.128785328294827</v>
      </c>
      <c r="AV79" s="66">
        <f>'Glad-base'!AV78/'Glad-base'!AV$81*AV$86</f>
        <v>0.0556563258349648</v>
      </c>
      <c r="AW79" s="66">
        <f>'Glad-base'!AW78/'Glad-base'!AW$81*AW$86</f>
        <v>0.0113535977002974</v>
      </c>
      <c r="AX79" s="66">
        <f>'Glad-base'!AX78/'Glad-base'!AX$81*AX$86</f>
        <v>0.059097878623105</v>
      </c>
      <c r="AY79" s="66">
        <f>'Glad-base'!AY78/'Glad-base'!AY$81*AY$86</f>
        <v>0.0374839535604685</v>
      </c>
      <c r="AZ79" s="66">
        <f>'Glad-base'!AZ78/'Glad-base'!AZ$81*AZ$86</f>
        <v>2.44280571875018</v>
      </c>
      <c r="BA79" s="66">
        <f>'Glad-base'!BA78/'Glad-base'!BA$81*BA$86</f>
        <v>0.42077820391697</v>
      </c>
      <c r="BB79" s="66">
        <f>'Glad-base'!BB78/'Glad-base'!BB$81*BB$86</f>
        <v>0.818551269036782</v>
      </c>
      <c r="BC79" s="66">
        <f>'Glad-base'!BC78/'Glad-base'!BC$81*BC$86</f>
        <v>2.07306270712123</v>
      </c>
      <c r="BD79" s="66">
        <f>'Glad-base'!BD78/'Glad-base'!BD$81*BD$86</f>
        <v>37.3956355493956</v>
      </c>
      <c r="BE79" s="66">
        <f>'Glad-base'!BE78/'Glad-base'!BE$81*BE$86</f>
        <v>16.2881037525204</v>
      </c>
      <c r="BF79" s="66">
        <f>'Glad-base'!BF78/'Glad-base'!BF$81*BF$86</f>
        <v>0.173085621729709</v>
      </c>
      <c r="BG79" s="66">
        <f>'Glad-base'!BG78/'Glad-base'!BG$81*BG$86</f>
        <v>9.746354100242529</v>
      </c>
      <c r="BH79" s="66">
        <f>'Glad-base'!BH78/'Glad-base'!BH$81*BH$86</f>
        <v>0.976174046564272</v>
      </c>
      <c r="BI79" s="66">
        <f>'Glad-base'!BI78/'Glad-base'!BI$81*BI$86</f>
        <v>3.53615529761838</v>
      </c>
      <c r="BJ79" s="66">
        <f>'Glad-base'!BJ78/'Glad-base'!BJ$81*BJ$86</f>
        <v>0</v>
      </c>
      <c r="BK79" s="66">
        <f>'Glad-base'!BK78/'Glad-base'!BK$81*BK$86</f>
        <v>4.50420895643708</v>
      </c>
      <c r="BL79" s="66">
        <f>'Glad-base'!BL78/'Glad-base'!BL$81*BL$86</f>
        <v>8.06431526950395</v>
      </c>
      <c r="BM79" s="66">
        <f>'Glad-base'!BM78/'Glad-base'!BM$81*BM$86</f>
        <v>0.698040520397435</v>
      </c>
      <c r="BN79" s="66">
        <f>'Glad-base'!BN78/'Glad-base'!BN$81*BN$86</f>
        <v>0.0106618891972978</v>
      </c>
      <c r="BO79" s="66">
        <f>'Glad-base'!BO78/'Glad-base'!BO$81*BO$86</f>
        <v>9.853613805944541</v>
      </c>
      <c r="BP79" s="66">
        <f>'Glad-base'!BP78/'Glad-base'!BP$81*BP$86</f>
        <v>4.70110152445618</v>
      </c>
      <c r="BQ79" s="66">
        <f>'Glad-base'!BQ78/'Glad-base'!BQ$81*BQ$86</f>
        <v>-0.194160751755171</v>
      </c>
      <c r="BR79" s="66">
        <f>'Glad-base'!BR78/'Glad-base'!BR$81*BR$86</f>
        <v>0.285139135047245</v>
      </c>
      <c r="BS79" s="66">
        <f>'Glad-base'!BS78/'Glad-base'!BS$81*BS$86</f>
        <v>0.0508160730877541</v>
      </c>
      <c r="BT79" s="66">
        <f>'Glad-base'!BT78/'Glad-base'!BT$81*BT$86</f>
        <v>3.12867982903243</v>
      </c>
      <c r="BU79" s="66">
        <f>'Glad-base'!BU78/'Glad-base'!BU$81*BU$86</f>
        <v>3.18989587556833</v>
      </c>
      <c r="BV79" s="4">
        <f>SUM(D79:BU79)</f>
        <v>600.7476457251649</v>
      </c>
      <c r="BW79" s="66">
        <f>'Glad-base'!BW78*'Households'!$B$3/'Households'!$B$7</f>
        <v>0</v>
      </c>
      <c r="BX79" s="66">
        <f>'Glad-base'!BX78*'Households'!$B$3/'Households'!$B$7</f>
        <v>0</v>
      </c>
      <c r="BY79" s="66">
        <f>'Glad-base'!BY78*'Households'!$B$3/'Households'!$B$7</f>
        <v>0</v>
      </c>
      <c r="BZ79" s="66">
        <f>'Glad-base'!BZ78*'Households'!$B$3/'Households'!$B$7</f>
        <v>0</v>
      </c>
      <c r="CA79" s="66">
        <f>'Glad-base'!CA78*'Households'!$B$3/'Households'!$B$7</f>
        <v>0</v>
      </c>
      <c r="CB79" s="4">
        <v>0</v>
      </c>
      <c r="CC79" s="4">
        <v>0</v>
      </c>
      <c r="CD79" s="4">
        <f>SUM(BW79:CC79)</f>
        <v>0</v>
      </c>
      <c r="CE79" s="4">
        <f>SUM(CD79,BV79)</f>
        <v>600.7476457251649</v>
      </c>
      <c r="CF79" s="4"/>
      <c r="CG79" s="4"/>
      <c r="CH79" s="4"/>
    </row>
    <row r="80" ht="19" customHeight="1">
      <c r="A80" t="s" s="58">
        <v>1</v>
      </c>
      <c r="B80" s="59">
        <v>75</v>
      </c>
      <c r="C80" t="s" s="76">
        <v>85</v>
      </c>
      <c r="D80" s="77">
        <f>'Glad-base'!D79/'Glad-base'!D$81*D$86</f>
        <v>8.375944055126819</v>
      </c>
      <c r="E80" s="66">
        <f>'Glad-base'!E79/'Glad-base'!E$81*E$86</f>
        <v>1.29111619644587</v>
      </c>
      <c r="F80" s="66">
        <f>'Glad-base'!F79/'Glad-base'!F$81*F$86</f>
        <v>0.74303626000595</v>
      </c>
      <c r="G80" s="66">
        <f>'Glad-base'!G79/'Glad-base'!G$81*G$86</f>
        <v>0.896226558561192</v>
      </c>
      <c r="H80" s="66">
        <f>'Glad-base'!H79/'Glad-base'!H$81*H$86</f>
        <v>0.332777854521208</v>
      </c>
      <c r="I80" s="66">
        <f>'Glad-base'!I79/'Glad-base'!I$81*I$86</f>
        <v>5.85554347217864</v>
      </c>
      <c r="J80" s="66">
        <f>'Glad-base'!J79/'Glad-base'!J$81*J$86</f>
        <v>61.7102656105563</v>
      </c>
      <c r="K80" s="66">
        <f>'Glad-base'!K79/'Glad-base'!K$81*K$86</f>
        <v>16.3565566033552</v>
      </c>
      <c r="L80" s="66">
        <f>'Glad-base'!L79/'Glad-base'!L$81*L$86</f>
        <v>3.37344200403611</v>
      </c>
      <c r="M80" s="66">
        <f>'Glad-base'!M79/'Glad-base'!M$81*M$86</f>
        <v>2.12875747873904</v>
      </c>
      <c r="N80" s="66">
        <f>'Glad-base'!N79/'Glad-base'!N$81*N$86</f>
        <v>2.85607231026966</v>
      </c>
      <c r="O80" s="66">
        <f>'Glad-base'!O79/'Glad-base'!O$81*O$86</f>
        <v>0.969370786741411</v>
      </c>
      <c r="P80" s="66">
        <f>'Glad-base'!P79/'Glad-base'!P$81*P$86</f>
        <v>0.529678395403679</v>
      </c>
      <c r="Q80" s="66">
        <f>'Glad-base'!Q79/'Glad-base'!Q$81*Q$86</f>
        <v>0.351435650329438</v>
      </c>
      <c r="R80" s="66">
        <f>'Glad-base'!R79/'Glad-base'!R$81*R$86</f>
        <v>0.218018265322677</v>
      </c>
      <c r="S80" s="66">
        <f>'Glad-base'!S79/'Glad-base'!S$81*S$86</f>
        <v>0.376464603051159</v>
      </c>
      <c r="T80" s="66">
        <f>'Glad-base'!T79/'Glad-base'!T$81*T$86</f>
        <v>48.3512770990335</v>
      </c>
      <c r="U80" s="66">
        <f>'Glad-base'!U79/'Glad-base'!U$81*U$86</f>
        <v>63.8061040600268</v>
      </c>
      <c r="V80" s="66">
        <f>'Glad-base'!V79/'Glad-base'!V$81*V$86</f>
        <v>1.89961332092297</v>
      </c>
      <c r="W80" s="66">
        <f>'Glad-base'!W79/'Glad-base'!W$81*W$86</f>
        <v>23.2929196655222</v>
      </c>
      <c r="X80" s="66">
        <f>'Glad-base'!X79/'Glad-base'!X$81*X$86</f>
        <v>564.986384986027</v>
      </c>
      <c r="Y80" s="66">
        <f>'Glad-base'!Y79/'Glad-base'!Y$81*Y$86</f>
        <v>32.4960372080146</v>
      </c>
      <c r="Z80" s="66">
        <f>'Glad-base'!Z79/'Glad-base'!Z$81*Z$86</f>
        <v>8.08676319473299</v>
      </c>
      <c r="AA80" s="66">
        <f>'Glad-base'!AA79/'Glad-base'!AA$81*AA$86</f>
        <v>13.3396987791796</v>
      </c>
      <c r="AB80" s="66">
        <f>'Glad-base'!AB79/'Glad-base'!AB$81*AB$86</f>
        <v>0.462009352067783</v>
      </c>
      <c r="AC80" s="11">
        <f>'Glad-base'!AC79/'Glad-base'!AC$81*AC$86</f>
        <v>14.8032598678801</v>
      </c>
      <c r="AD80" s="66">
        <f>'Glad-base'!AD79/'Glad-base'!AD$81*AD$86</f>
        <v>0.0831151530482121</v>
      </c>
      <c r="AE80" s="66">
        <f>'Glad-base'!AE79/'Glad-base'!AE$81*AE$86</f>
        <v>2.93360807164964</v>
      </c>
      <c r="AF80" s="66">
        <f>'Glad-base'!AF79/'Glad-base'!AF$81*AF$86</f>
        <v>5.80649762656194</v>
      </c>
      <c r="AG80" s="66">
        <f>'Glad-base'!AG79/'Glad-base'!AG$81*AG$86</f>
        <v>10.1171022066608</v>
      </c>
      <c r="AH80" s="66">
        <f>'Glad-base'!AH79/'Glad-base'!AH$81*AH$86</f>
        <v>43.4873438176435</v>
      </c>
      <c r="AI80" s="66">
        <f>'Glad-base'!AI79/'Glad-base'!AI$81*AI$86</f>
        <v>55.2043265182252</v>
      </c>
      <c r="AJ80" s="66">
        <f>'Glad-base'!AJ79/'Glad-base'!AJ$81*AJ$86</f>
        <v>14.969202052422</v>
      </c>
      <c r="AK80" s="66">
        <f>'Glad-base'!AK79/'Glad-base'!AK$81*AK$86</f>
        <v>11.5069328490857</v>
      </c>
      <c r="AL80" s="66">
        <f>'Glad-base'!AL79/'Glad-base'!AL$81*AL$86</f>
        <v>3.77836163287519</v>
      </c>
      <c r="AM80" s="66">
        <f>'Glad-base'!AM79/'Glad-base'!AM$81*AM$86</f>
        <v>12.0209962261423</v>
      </c>
      <c r="AN80" s="66">
        <f>'Glad-base'!AN79/'Glad-base'!AN$81*AN$86</f>
        <v>24.2516565435177</v>
      </c>
      <c r="AO80" s="66">
        <f>'Glad-base'!AO79/'Glad-base'!AO$81*AO$86</f>
        <v>13.4725480019909</v>
      </c>
      <c r="AP80" s="66">
        <f>'Glad-base'!AP79/'Glad-base'!AP$81*AP$86</f>
        <v>5.05762375094075</v>
      </c>
      <c r="AQ80" s="66">
        <f>'Glad-base'!AQ79/'Glad-base'!AQ$81*AQ$86</f>
        <v>3.65603337771828</v>
      </c>
      <c r="AR80" s="66">
        <f>'Glad-base'!AR79/'Glad-base'!AR$81*AR$86</f>
        <v>2.40808780101894</v>
      </c>
      <c r="AS80" s="66">
        <f>'Glad-base'!AS79/'Glad-base'!AS$81*AS$86</f>
        <v>6.11507313649345</v>
      </c>
      <c r="AT80" s="66">
        <f>'Glad-base'!AT79/'Glad-base'!AT$81*AT$86</f>
        <v>0.6122158324806239</v>
      </c>
      <c r="AU80" s="66">
        <f>'Glad-base'!AU79/'Glad-base'!AU$81*AU$86</f>
        <v>0.704254256103045</v>
      </c>
      <c r="AV80" s="66">
        <f>'Glad-base'!AV79/'Glad-base'!AV$81*AV$86</f>
        <v>0.6492592020143469</v>
      </c>
      <c r="AW80" s="66">
        <f>'Glad-base'!AW79/'Glad-base'!AW$81*AW$86</f>
        <v>0.0911299457992603</v>
      </c>
      <c r="AX80" s="66">
        <f>'Glad-base'!AX79/'Glad-base'!AX$81*AX$86</f>
        <v>1.12123609488564</v>
      </c>
      <c r="AY80" s="66">
        <f>'Glad-base'!AY79/'Glad-base'!AY$81*AY$86</f>
        <v>0.104109035088067</v>
      </c>
      <c r="AZ80" s="66">
        <f>'Glad-base'!AZ79/'Glad-base'!AZ$81*AZ$86</f>
        <v>0.743317345440118</v>
      </c>
      <c r="BA80" s="66">
        <f>'Glad-base'!BA79/'Glad-base'!BA$81*BA$86</f>
        <v>0.337640377531266</v>
      </c>
      <c r="BB80" s="66">
        <f>'Glad-base'!BB79/'Glad-base'!BB$81*BB$86</f>
        <v>1.27616830424939</v>
      </c>
      <c r="BC80" s="66">
        <f>'Glad-base'!BC79/'Glad-base'!BC$81*BC$86</f>
        <v>4.90198557568694</v>
      </c>
      <c r="BD80" s="66">
        <f>'Glad-base'!BD79/'Glad-base'!BD$81*BD$86</f>
        <v>2.83019662017279</v>
      </c>
      <c r="BE80" s="66">
        <f>'Glad-base'!BE79/'Glad-base'!BE$81*BE$86</f>
        <v>26.8328939864353</v>
      </c>
      <c r="BF80" s="66">
        <f>'Glad-base'!BF79/'Glad-base'!BF$81*BF$86</f>
        <v>0.557721651049869</v>
      </c>
      <c r="BG80" s="66">
        <f>'Glad-base'!BG79/'Glad-base'!BG$81*BG$86</f>
        <v>10.6165505229056</v>
      </c>
      <c r="BH80" s="66">
        <f>'Glad-base'!BH79/'Glad-base'!BH$81*BH$86</f>
        <v>1.72016565290649</v>
      </c>
      <c r="BI80" s="66">
        <f>'Glad-base'!BI79/'Glad-base'!BI$81*BI$86</f>
        <v>4.73708770444193</v>
      </c>
      <c r="BJ80" s="66">
        <f>'Glad-base'!BJ79/'Glad-base'!BJ$81*BJ$86</f>
        <v>0.149392117727452</v>
      </c>
      <c r="BK80" s="66">
        <f>'Glad-base'!BK79/'Glad-base'!BK$81*BK$86</f>
        <v>5.10980680835119</v>
      </c>
      <c r="BL80" s="66">
        <f>'Glad-base'!BL79/'Glad-base'!BL$81*BL$86</f>
        <v>34.3725395068737</v>
      </c>
      <c r="BM80" s="66">
        <f>'Glad-base'!BM79/'Glad-base'!BM$81*BM$86</f>
        <v>4.34933569969842</v>
      </c>
      <c r="BN80" s="66">
        <f>'Glad-base'!BN79/'Glad-base'!BN$81*BN$86</f>
        <v>0.481407634948796</v>
      </c>
      <c r="BO80" s="66">
        <f>'Glad-base'!BO79/'Glad-base'!BO$81*BO$86</f>
        <v>47.2626461221517</v>
      </c>
      <c r="BP80" s="66">
        <f>'Glad-base'!BP79/'Glad-base'!BP$81*BP$86</f>
        <v>14.8326972016536</v>
      </c>
      <c r="BQ80" s="66">
        <f>'Glad-base'!BQ79/'Glad-base'!BQ$81*BQ$86</f>
        <v>0.303917197464673</v>
      </c>
      <c r="BR80" s="66">
        <f>'Glad-base'!BR79/'Glad-base'!BR$81*BR$86</f>
        <v>3.9637798356522</v>
      </c>
      <c r="BS80" s="66">
        <f>'Glad-base'!BS79/'Glad-base'!BS$81*BS$86</f>
        <v>0.357689069804362</v>
      </c>
      <c r="BT80" s="66">
        <f>'Glad-base'!BT79/'Glad-base'!BT$81*BT$86</f>
        <v>40.038392512417</v>
      </c>
      <c r="BU80" s="66">
        <f>'Glad-base'!BU79/'Glad-base'!BU$81*BU$86</f>
        <v>5.47288258643303</v>
      </c>
      <c r="BV80" s="4">
        <f>SUM(D80:BU80)</f>
        <v>1307.287700804410</v>
      </c>
      <c r="BW80" s="66">
        <f>'Glad-base'!BW79*'Households'!$B$3/'Households'!$B$7</f>
        <v>350.446408542853</v>
      </c>
      <c r="BX80" s="66">
        <f>'Glad-base'!BX79*'Households'!$B$3/'Households'!$B$7</f>
        <v>16.4174875541092</v>
      </c>
      <c r="BY80" s="66">
        <f>'Glad-base'!BY79*'Households'!$B$3/'Households'!$B$7</f>
        <v>143.115889336777</v>
      </c>
      <c r="BZ80" s="66">
        <f>'Glad-base'!BZ79*'Households'!$B$3/'Households'!$B$7</f>
        <v>10.9935417594439</v>
      </c>
      <c r="CA80" s="66">
        <f>'Glad-base'!CA79*'Households'!$B$3/'Households'!$B$7</f>
        <v>32.0572196438311</v>
      </c>
      <c r="CB80" s="4">
        <f>'Glad-base'!CB79/'Glad-base'!CB$81*CB$85</f>
        <v>-64.4596347998266</v>
      </c>
      <c r="CC80" s="67">
        <f>'Glad-base'!CC79/'Glad-base'!CC$81*CC$85</f>
        <v>228.343933617266</v>
      </c>
      <c r="CD80" s="4">
        <f>SUM(BW80:CC80)</f>
        <v>716.914845654454</v>
      </c>
      <c r="CE80" s="4">
        <f>SUM(CD80,BV80)</f>
        <v>2024.202546458860</v>
      </c>
      <c r="CF80" s="4"/>
      <c r="CG80" s="4"/>
      <c r="CH80" s="4"/>
    </row>
    <row r="81" ht="19" customHeight="1">
      <c r="A81" s="84"/>
      <c r="B81" s="59"/>
      <c r="C81" s="85"/>
      <c r="D81" s="77">
        <f>SUM('Glad-imports'!D5:D74)</f>
        <v>26.7596525059446</v>
      </c>
      <c r="E81" s="66">
        <f>SUM('Glad-imports'!E5:E74)</f>
        <v>1.02664134245295</v>
      </c>
      <c r="F81" s="66">
        <f>SUM('Glad-imports'!F5:F74)</f>
        <v>2.19800104749661</v>
      </c>
      <c r="G81" s="66">
        <f>SUM('Glad-imports'!G5:G74)</f>
        <v>0.713566051505067</v>
      </c>
      <c r="H81" s="66">
        <f>SUM('Glad-imports'!H5:H74)</f>
        <v>1.59658006713625</v>
      </c>
      <c r="I81" s="66">
        <f>SUM('Glad-imports'!I5:I74)</f>
        <v>5.03475853191703</v>
      </c>
      <c r="J81" s="66">
        <f>SUM('Glad-imports'!J5:J74)</f>
        <v>211.624641368809</v>
      </c>
      <c r="K81" s="9">
        <f>SUM('Glad-imports'!K5:K74)</f>
        <v>16.9396787851668</v>
      </c>
      <c r="L81" s="66">
        <f>SUM('Glad-imports'!L5:L74)</f>
        <v>4.0903152654136</v>
      </c>
      <c r="M81" s="66">
        <f>SUM('Glad-imports'!M5:M74)</f>
        <v>2.21844575648956</v>
      </c>
      <c r="N81" s="66">
        <f>SUM('Glad-imports'!N5:N74)</f>
        <v>13.2505356796412</v>
      </c>
      <c r="O81" s="66">
        <f>SUM('Glad-imports'!O5:O74)</f>
        <v>3.21707622027983</v>
      </c>
      <c r="P81" s="66">
        <f>SUM('Glad-imports'!P5:P74)</f>
        <v>0.869212713299176</v>
      </c>
      <c r="Q81" s="66">
        <f>SUM('Glad-imports'!Q5:Q74)</f>
        <v>1.60599991906187</v>
      </c>
      <c r="R81" s="66">
        <f>SUM('Glad-imports'!R5:R74)</f>
        <v>0.272893612021922</v>
      </c>
      <c r="S81" s="66">
        <f>SUM('Glad-imports'!S5:S74)</f>
        <v>0.428955531141419</v>
      </c>
      <c r="T81" s="66">
        <f>SUM('Glad-imports'!T5:T74)</f>
        <v>4.7675036283015</v>
      </c>
      <c r="U81" s="66">
        <f>SUM('Glad-imports'!U5:U74)</f>
        <v>42.6114009400131</v>
      </c>
      <c r="V81" s="66">
        <f>SUM('Glad-imports'!V5:V74)</f>
        <v>1.36761156772068</v>
      </c>
      <c r="W81" s="66">
        <f>SUM('Glad-imports'!W5:W74)</f>
        <v>21.0704772544741</v>
      </c>
      <c r="X81" s="10">
        <f>SUM('Glad-imports'!X5:X74)</f>
        <v>8.69264949247864</v>
      </c>
      <c r="Y81" s="66">
        <f>SUM('Glad-imports'!Y5:Y74)</f>
        <v>13.0876397808427</v>
      </c>
      <c r="Z81" s="66">
        <f>SUM('Glad-imports'!Z5:Z74)</f>
        <v>3.98746945412684</v>
      </c>
      <c r="AA81" s="66">
        <f>SUM('Glad-imports'!AA5:AA74)</f>
        <v>4.10194807874485</v>
      </c>
      <c r="AB81" s="66">
        <f>SUM('Glad-imports'!AB5:AB74)</f>
        <v>0.494003742512104</v>
      </c>
      <c r="AC81" s="11">
        <f>SUM('Glad-imports'!AC5:AC74)</f>
        <v>24.8838807596356</v>
      </c>
      <c r="AD81" s="66">
        <f>SUM('Glad-imports'!AD5:AD74)</f>
        <v>0.257719293569356</v>
      </c>
      <c r="AE81" s="66">
        <f>SUM('Glad-imports'!AE5:AE74)</f>
        <v>7.59987555347215</v>
      </c>
      <c r="AF81" s="66">
        <f>SUM('Glad-imports'!AF5:AF74)</f>
        <v>20.2493074096981</v>
      </c>
      <c r="AG81" s="66">
        <f>SUM('Glad-imports'!AG5:AG74)</f>
        <v>23.9192400036996</v>
      </c>
      <c r="AH81" s="66">
        <f>SUM('Glad-imports'!AH5:AH74)</f>
        <v>76.02999985318149</v>
      </c>
      <c r="AI81" s="66">
        <f>SUM('Glad-imports'!AI5:AI74)</f>
        <v>87.3411190004262</v>
      </c>
      <c r="AJ81" s="66">
        <f>SUM('Glad-imports'!AJ5:AJ74)</f>
        <v>35.9299573150794</v>
      </c>
      <c r="AK81" s="66">
        <f>SUM('Glad-imports'!AK5:AK74)</f>
        <v>58.0022411762174</v>
      </c>
      <c r="AL81" s="66">
        <f>SUM('Glad-imports'!AL5:AL74)</f>
        <v>15.5968647500149</v>
      </c>
      <c r="AM81" s="66">
        <f>SUM('Glad-imports'!AM5:AM74)</f>
        <v>61.7779367587211</v>
      </c>
      <c r="AN81" s="66">
        <f>SUM('Glad-imports'!AN5:AN74)</f>
        <v>23.1425989280126</v>
      </c>
      <c r="AO81" s="66">
        <f>SUM('Glad-imports'!AO5:AO74)</f>
        <v>24.6470937066256</v>
      </c>
      <c r="AP81" s="66">
        <f>SUM('Glad-imports'!AP5:AP74)</f>
        <v>15.3244556503031</v>
      </c>
      <c r="AQ81" s="66">
        <f>SUM('Glad-imports'!AQ5:AQ74)</f>
        <v>2.11001002954308</v>
      </c>
      <c r="AR81" s="66">
        <f>SUM('Glad-imports'!AR5:AR74)</f>
        <v>4.1121280370536</v>
      </c>
      <c r="AS81" s="66">
        <f>SUM('Glad-imports'!AS5:AS74)</f>
        <v>70.6742501896246</v>
      </c>
      <c r="AT81" s="66">
        <f>SUM('Glad-imports'!AT5:AT74)</f>
        <v>1.34721694678609</v>
      </c>
      <c r="AU81" s="66">
        <f>SUM('Glad-imports'!AU5:AU74)</f>
        <v>2.29611908942644</v>
      </c>
      <c r="AV81" s="66">
        <f>SUM('Glad-imports'!AV5:AV74)</f>
        <v>1.10471326871077</v>
      </c>
      <c r="AW81" s="66">
        <f>SUM('Glad-imports'!AW5:AW74)</f>
        <v>0.416042872603783</v>
      </c>
      <c r="AX81" s="66">
        <f>SUM('Glad-imports'!AX5:AX74)</f>
        <v>5.70881694803423</v>
      </c>
      <c r="AY81" s="66">
        <f>SUM('Glad-imports'!AY5:AY74)</f>
        <v>0.262190990912325</v>
      </c>
      <c r="AZ81" s="66">
        <f>SUM('Glad-imports'!AZ5:AZ74)</f>
        <v>11.374675116928</v>
      </c>
      <c r="BA81" s="66">
        <f>SUM('Glad-imports'!BA5:BA74)</f>
        <v>7.53823200664579</v>
      </c>
      <c r="BB81" s="66">
        <f>SUM('Glad-imports'!BB5:BB74)</f>
        <v>6.32853446871562</v>
      </c>
      <c r="BC81" s="66">
        <f>SUM('Glad-imports'!BC5:BC74)</f>
        <v>25.9331350521871</v>
      </c>
      <c r="BD81" s="66">
        <f>SUM('Glad-imports'!BD5:BD74)</f>
        <v>66.411508467575</v>
      </c>
      <c r="BE81" s="66">
        <f>SUM('Glad-imports'!BE5:BE74)</f>
        <v>103.097417953399</v>
      </c>
      <c r="BF81" s="66">
        <f>SUM('Glad-imports'!BF5:BF74)</f>
        <v>1.2659723035068</v>
      </c>
      <c r="BG81" s="66">
        <f>SUM('Glad-imports'!BG5:BG74)</f>
        <v>39.5849638243863</v>
      </c>
      <c r="BH81" s="66">
        <f>SUM('Glad-imports'!BH5:BH74)</f>
        <v>8.394385091334479</v>
      </c>
      <c r="BI81" s="66">
        <f>SUM('Glad-imports'!BI5:BI74)</f>
        <v>33.0514941252533</v>
      </c>
      <c r="BJ81" s="66">
        <f>SUM('Glad-imports'!BJ5:BJ74)</f>
        <v>0.185195651345668</v>
      </c>
      <c r="BK81" s="66">
        <f>SUM('Glad-imports'!BK5:BK74)</f>
        <v>19.8927753617524</v>
      </c>
      <c r="BL81" s="66">
        <f>SUM('Glad-imports'!BL5:BL74)</f>
        <v>72.0304103604673</v>
      </c>
      <c r="BM81" s="66">
        <f>SUM('Glad-imports'!BM5:BM74)</f>
        <v>8.64586771894982</v>
      </c>
      <c r="BN81" s="66">
        <f>SUM('Glad-imports'!BN5:BN74)</f>
        <v>1.50477721999293</v>
      </c>
      <c r="BO81" s="66">
        <f>SUM('Glad-imports'!BO5:BO74)</f>
        <v>73.1162510914709</v>
      </c>
      <c r="BP81" s="66">
        <f>SUM('Glad-imports'!BP5:BP74)</f>
        <v>25.2955514064426</v>
      </c>
      <c r="BQ81" s="66">
        <f>SUM('Glad-imports'!BQ5:BQ74)</f>
        <v>0.948300642425051</v>
      </c>
      <c r="BR81" s="66">
        <f>SUM('Glad-imports'!BR5:BR74)</f>
        <v>3.49228250212458</v>
      </c>
      <c r="BS81" s="66">
        <f>SUM('Glad-imports'!BS5:BS74)</f>
        <v>0.622746846111809</v>
      </c>
      <c r="BT81" s="66">
        <f>SUM('Glad-imports'!BT5:BT74)</f>
        <v>16.5928836007012</v>
      </c>
      <c r="BU81" s="66">
        <f>SUM('Glad-imports'!BU5:BU74)</f>
        <v>11.3574661427099</v>
      </c>
      <c r="BV81" s="4"/>
      <c r="BW81" s="66"/>
      <c r="BX81" s="66"/>
      <c r="BY81" s="66"/>
      <c r="BZ81" s="66"/>
      <c r="CA81" s="66"/>
      <c r="CB81" s="4"/>
      <c r="CC81" s="4"/>
      <c r="CD81" s="4"/>
      <c r="CE81" s="4"/>
      <c r="CF81" s="4"/>
      <c r="CG81" s="4"/>
      <c r="CH81" s="4"/>
    </row>
    <row r="82" ht="19" customHeight="1">
      <c r="A82" t="s" s="58">
        <v>1</v>
      </c>
      <c r="B82" s="59">
        <v>76</v>
      </c>
      <c r="C82" t="s" s="76">
        <v>86</v>
      </c>
      <c r="D82" s="77">
        <f>'Glad-base'!D80/'Glad-base'!D$81*D$86</f>
        <v>78.98022314371541</v>
      </c>
      <c r="E82" s="66">
        <f>'Glad-base'!E80/'Glad-base'!E$81*E$86</f>
        <v>4.20784948565597</v>
      </c>
      <c r="F82" s="66">
        <f>'Glad-base'!F80/'Glad-base'!F$81*F$86</f>
        <v>5.02372469749589</v>
      </c>
      <c r="G82" s="66">
        <f>'Glad-base'!G80/'Glad-base'!G$81*G$86</f>
        <v>4.32195610080051</v>
      </c>
      <c r="H82" s="66">
        <f>'Glad-base'!H80/'Glad-base'!H$81*H$86</f>
        <v>2.86780904796454</v>
      </c>
      <c r="I82" s="66">
        <f>'Glad-base'!I80/'Glad-base'!I$81*I$86</f>
        <v>82.7351158842867</v>
      </c>
      <c r="J82" s="66">
        <f>'Glad-base'!J80/'Glad-base'!J$81*J$86</f>
        <v>1396.934520406750</v>
      </c>
      <c r="K82" s="66">
        <f>'Glad-base'!K80/'Glad-base'!K$81*K$86</f>
        <v>61.5070946225415</v>
      </c>
      <c r="L82" s="66">
        <f>'Glad-base'!L80/'Glad-base'!L$81*L$86</f>
        <v>30.8550501159903</v>
      </c>
      <c r="M82" s="66">
        <f>'Glad-base'!M80/'Glad-base'!M$81*M$86</f>
        <v>27.6612040830774</v>
      </c>
      <c r="N82" s="66">
        <f>'Glad-base'!N80/'Glad-base'!N$81*N$86</f>
        <v>11.8120367402438</v>
      </c>
      <c r="O82" s="66">
        <f>'Glad-base'!O80/'Glad-base'!O$81*O$86</f>
        <v>4.93997718934136</v>
      </c>
      <c r="P82" s="66">
        <f>'Glad-base'!P80/'Glad-base'!P$81*P$86</f>
        <v>1.99564985542661</v>
      </c>
      <c r="Q82" s="66">
        <f>'Glad-base'!Q80/'Glad-base'!Q$81*Q$86</f>
        <v>2.57424440338416</v>
      </c>
      <c r="R82" s="66">
        <f>'Glad-base'!R80/'Glad-base'!R$81*R$86</f>
        <v>0.458644752167522</v>
      </c>
      <c r="S82" s="66">
        <f>'Glad-base'!S80/'Glad-base'!S$81*S$86</f>
        <v>1.23470210987575</v>
      </c>
      <c r="T82" s="66">
        <f>'Glad-base'!T80/'Glad-base'!T$81*T$86</f>
        <v>33.6879842735156</v>
      </c>
      <c r="U82" s="66">
        <f>'Glad-base'!U80/'Glad-base'!U$81*U$86</f>
        <v>155.633441163664</v>
      </c>
      <c r="V82" s="66">
        <f>'Glad-base'!V80/'Glad-base'!V$81*V$86</f>
        <v>4.1918004765314</v>
      </c>
      <c r="W82" s="66">
        <f>'Glad-base'!W80/'Glad-base'!W$81*W$86</f>
        <v>98.9122047173674</v>
      </c>
      <c r="X82" s="66">
        <f>'Glad-base'!X80/'Glad-base'!X$81*X$86</f>
        <v>277.268367102336</v>
      </c>
      <c r="Y82" s="66">
        <f>'Glad-base'!Y80/'Glad-base'!Y$81*Y$86</f>
        <v>86.21102244113391</v>
      </c>
      <c r="Z82" s="66">
        <f>'Glad-base'!Z80/'Glad-base'!Z$81*Z$86</f>
        <v>12.9120493276459</v>
      </c>
      <c r="AA82" s="66">
        <f>'Glad-base'!AA80/'Glad-base'!AA$81*AA$86</f>
        <v>30.7237567240901</v>
      </c>
      <c r="AB82" s="66">
        <f>'Glad-base'!AB80/'Glad-base'!AB$81*AB$86</f>
        <v>1.40558870886356</v>
      </c>
      <c r="AC82" s="11">
        <f>'Glad-base'!AC80/'Glad-base'!AC$81*AC$86</f>
        <v>258.892546819617</v>
      </c>
      <c r="AD82" s="66">
        <f>'Glad-base'!AD80/'Glad-base'!AD$81*AD$86</f>
        <v>1.12080515993645</v>
      </c>
      <c r="AE82" s="66">
        <f>'Glad-base'!AE80/'Glad-base'!AE$81*AE$86</f>
        <v>41.6083877228329</v>
      </c>
      <c r="AF82" s="66">
        <f>'Glad-base'!AF80/'Glad-base'!AF$81*AF$86</f>
        <v>34.5024882017177</v>
      </c>
      <c r="AG82" s="66">
        <f>'Glad-base'!AG80/'Glad-base'!AG$81*AG$86</f>
        <v>31.9253887253991</v>
      </c>
      <c r="AH82" s="66">
        <f>'Glad-base'!AH80/'Glad-base'!AH$81*AH$86</f>
        <v>403.328240252716</v>
      </c>
      <c r="AI82" s="66">
        <f>'Glad-base'!AI80/'Glad-base'!AI$81*AI$86</f>
        <v>284.171418058318</v>
      </c>
      <c r="AJ82" s="66">
        <f>'Glad-base'!AJ80/'Glad-base'!AJ$81*AJ$86</f>
        <v>175.342450028004</v>
      </c>
      <c r="AK82" s="66">
        <f>'Glad-base'!AK80/'Glad-base'!AK$81*AK$86</f>
        <v>337.014835025052</v>
      </c>
      <c r="AL82" s="66">
        <f>'Glad-base'!AL80/'Glad-base'!AL$81*AL$86</f>
        <v>43.8755058132741</v>
      </c>
      <c r="AM82" s="66">
        <f>'Glad-base'!AM80/'Glad-base'!AM$81*AM$86</f>
        <v>144.975391079363</v>
      </c>
      <c r="AN82" s="66">
        <f>'Glad-base'!AN80/'Glad-base'!AN$81*AN$86</f>
        <v>132.077129724027</v>
      </c>
      <c r="AO82" s="66">
        <f>'Glad-base'!AO80/'Glad-base'!AO$81*AO$86</f>
        <v>162.969891996018</v>
      </c>
      <c r="AP82" s="66">
        <f>'Glad-base'!AP80/'Glad-base'!AP$81*AP$86</f>
        <v>82.2611859619071</v>
      </c>
      <c r="AQ82" s="66">
        <f>'Glad-base'!AQ80/'Glad-base'!AQ$81*AQ$86</f>
        <v>8.17634814181916</v>
      </c>
      <c r="AR82" s="66">
        <f>'Glad-base'!AR80/'Glad-base'!AR$81*AR$86</f>
        <v>11.2798277255089</v>
      </c>
      <c r="AS82" s="66">
        <f>'Glad-base'!AS80/'Glad-base'!AS$81*AS$86</f>
        <v>378.715656185089</v>
      </c>
      <c r="AT82" s="66">
        <f>'Glad-base'!AT80/'Glad-base'!AT$81*AT$86</f>
        <v>4.94791155735777</v>
      </c>
      <c r="AU82" s="66">
        <f>'Glad-base'!AU80/'Glad-base'!AU$81*AU$86</f>
        <v>2.76477438828682</v>
      </c>
      <c r="AV82" s="66">
        <f>'Glad-base'!AV80/'Glad-base'!AV$81*AV$86</f>
        <v>2.50120479692517</v>
      </c>
      <c r="AW82" s="66">
        <f>'Glad-base'!AW80/'Glad-base'!AW$81*AW$86</f>
        <v>0.787672536925342</v>
      </c>
      <c r="AX82" s="66">
        <f>'Glad-base'!AX80/'Glad-base'!AX$81*AX$86</f>
        <v>9.382312148781599</v>
      </c>
      <c r="AY82" s="66">
        <f>'Glad-base'!AY80/'Glad-base'!AY$81*AY$86</f>
        <v>2.93036319305074</v>
      </c>
      <c r="AZ82" s="66">
        <f>'Glad-base'!AZ80/'Glad-base'!AZ$81*AZ$86</f>
        <v>94.7429488534241</v>
      </c>
      <c r="BA82" s="66">
        <f>'Glad-base'!BA80/'Glad-base'!BA$81*BA$86</f>
        <v>5.93062839628394</v>
      </c>
      <c r="BB82" s="66">
        <f>'Glad-base'!BB80/'Glad-base'!BB$81*BB$86</f>
        <v>25.0590326679308</v>
      </c>
      <c r="BC82" s="66">
        <f>'Glad-base'!BC80/'Glad-base'!BC$81*BC$86</f>
        <v>55.0666879091611</v>
      </c>
      <c r="BD82" s="66">
        <f>'Glad-base'!BD80/'Glad-base'!BD$81*BD$86</f>
        <v>391.717869853214</v>
      </c>
      <c r="BE82" s="66">
        <f>'Glad-base'!BE80/'Glad-base'!BE$81*BE$86</f>
        <v>535.445336786568</v>
      </c>
      <c r="BF82" s="66">
        <f>'Glad-base'!BF80/'Glad-base'!BF$81*BF$86</f>
        <v>5.93821726280292</v>
      </c>
      <c r="BG82" s="66">
        <f>'Glad-base'!BG80/'Glad-base'!BG$81*BG$86</f>
        <v>275.385600155325</v>
      </c>
      <c r="BH82" s="66">
        <f>'Glad-base'!BH80/'Glad-base'!BH$81*BH$86</f>
        <v>33.4720059008236</v>
      </c>
      <c r="BI82" s="66">
        <f>'Glad-base'!BI80/'Glad-base'!BI$81*BI$86</f>
        <v>175.378387519843</v>
      </c>
      <c r="BJ82" s="66">
        <f>'Glad-base'!BJ80/'Glad-base'!BJ$81*BJ$86</f>
        <v>1.48658236032286</v>
      </c>
      <c r="BK82" s="66">
        <f>'Glad-base'!BK80/'Glad-base'!BK$81*BK$86</f>
        <v>134.122892063792</v>
      </c>
      <c r="BL82" s="66">
        <f>'Glad-base'!BL80/'Glad-base'!BL$81*BL$86</f>
        <v>661.2880748775769</v>
      </c>
      <c r="BM82" s="66">
        <f>'Glad-base'!BM80/'Glad-base'!BM$81*BM$86</f>
        <v>50.7892365825099</v>
      </c>
      <c r="BN82" s="66">
        <f>'Glad-base'!BN80/'Glad-base'!BN$81*BN$86</f>
        <v>5.98842776581562</v>
      </c>
      <c r="BO82" s="66">
        <f>'Glad-base'!BO80/'Glad-base'!BO$81*BO$86</f>
        <v>531.300245365733</v>
      </c>
      <c r="BP82" s="66">
        <f>'Glad-base'!BP80/'Glad-base'!BP$81*BP$86</f>
        <v>303.769803623974</v>
      </c>
      <c r="BQ82" s="66">
        <f>'Glad-base'!BQ80/'Glad-base'!BQ$81*BQ$86</f>
        <v>2.50486593600979</v>
      </c>
      <c r="BR82" s="66">
        <f>'Glad-base'!BR80/'Glad-base'!BR$81*BR$86</f>
        <v>7.72421549761911</v>
      </c>
      <c r="BS82" s="66">
        <f>'Glad-base'!BS80/'Glad-base'!BS$81*BS$86</f>
        <v>1.2797544786824</v>
      </c>
      <c r="BT82" s="66">
        <f>'Glad-base'!BT80/'Glad-base'!BT$81*BT$86</f>
        <v>86.3341471709147</v>
      </c>
      <c r="BU82" s="66">
        <f>'Glad-base'!BU80/'Glad-base'!BU$81*BU$86</f>
        <v>67.4943973473229</v>
      </c>
      <c r="BV82" s="4">
        <f>SUM(D82:BU82)</f>
        <v>8426.827111191440</v>
      </c>
      <c r="BW82" s="66">
        <f>'Glad-base'!BW80*'Households'!$B$3/'Households'!$B$7</f>
        <v>0</v>
      </c>
      <c r="BX82" s="66">
        <f>'Glad-base'!BX80*'Households'!$B$3/'Households'!$B$7</f>
        <v>0</v>
      </c>
      <c r="BY82" s="66">
        <f>'Glad-base'!BY80*'Households'!$B$3/'Households'!$B$7</f>
        <v>0</v>
      </c>
      <c r="BZ82" s="66">
        <f>'Glad-base'!BZ80*'Households'!$B$3/'Households'!$B$7</f>
        <v>0</v>
      </c>
      <c r="CA82" s="66">
        <f>'Glad-base'!CA80*'Households'!$B$3/'Households'!$B$7</f>
        <v>0</v>
      </c>
      <c r="CB82" s="4">
        <v>0</v>
      </c>
      <c r="CC82" s="4">
        <v>0</v>
      </c>
      <c r="CD82" s="4">
        <f>SUM(BW82:CC82)</f>
        <v>0</v>
      </c>
      <c r="CE82" s="4">
        <f>SUM(CD82,BV82)</f>
        <v>8426.827111191440</v>
      </c>
      <c r="CF82" s="4"/>
      <c r="CG82" s="4"/>
      <c r="CH82" s="4"/>
    </row>
    <row r="83" ht="19" customHeight="1">
      <c r="A83" s="59"/>
      <c r="B83" s="59"/>
      <c r="C83" t="s" s="76">
        <v>230</v>
      </c>
      <c r="D83" s="90">
        <f>SUM(D75,D76,D80)</f>
        <v>96.5694987593935</v>
      </c>
      <c r="E83" s="4">
        <f>SUM(E75,E76,E80)</f>
        <v>7.43688538183901</v>
      </c>
      <c r="F83" s="4">
        <f>SUM(F75,F76,F80)</f>
        <v>6.41120627810385</v>
      </c>
      <c r="G83" s="4">
        <f>SUM(G75,G76,G80)</f>
        <v>4.44182023255372</v>
      </c>
      <c r="H83" s="4">
        <f>SUM(H75,H76,H80)</f>
        <v>6.84627510773135</v>
      </c>
      <c r="I83" s="4">
        <f>SUM(I75,I76,I80)</f>
        <v>58.1687858471539</v>
      </c>
      <c r="J83" s="4">
        <f>SUM(J75,J76,J80)</f>
        <v>1078.231246070410</v>
      </c>
      <c r="K83" s="9">
        <f>SUM(K75,K76,K80)</f>
        <v>1813.8291570767</v>
      </c>
      <c r="L83" s="4">
        <f>SUM(L75,L76,L80)</f>
        <v>43.4257751473846</v>
      </c>
      <c r="M83" s="4">
        <f>SUM(M75,M76,M80)</f>
        <v>41.5805785607429</v>
      </c>
      <c r="N83" s="4">
        <f>SUM(N75,N76,N80)</f>
        <v>43.8551758431524</v>
      </c>
      <c r="O83" s="4">
        <f>SUM(O75,O76,O80)</f>
        <v>12.9014771784481</v>
      </c>
      <c r="P83" s="4">
        <f>SUM(P75,P76,P80)</f>
        <v>4.02555734205002</v>
      </c>
      <c r="Q83" s="4">
        <f>SUM(Q75,Q76,Q80)</f>
        <v>6.95016786430904</v>
      </c>
      <c r="R83" s="4">
        <f>SUM(R75,R76,R80)</f>
        <v>1.44446705213522</v>
      </c>
      <c r="S83" s="4">
        <f>SUM(S75,S76,S80)</f>
        <v>2.51832377652866</v>
      </c>
      <c r="T83" s="4">
        <f>SUM(T75,T76,T80)</f>
        <v>88.5435191808499</v>
      </c>
      <c r="U83" s="4">
        <f>SUM(U75,U76,U80)</f>
        <v>365.342473774415</v>
      </c>
      <c r="V83" s="4">
        <f>SUM(V75,V76,V80)</f>
        <v>10.2184993847888</v>
      </c>
      <c r="W83" s="4">
        <f>SUM(W75,W76,W80)</f>
        <v>251.656861446320</v>
      </c>
      <c r="X83" s="10">
        <f>SUM(X75,X76,X80)</f>
        <v>1715.280845550420</v>
      </c>
      <c r="Y83" s="4">
        <f>SUM(Y75,Y76,Y80)</f>
        <v>315.538737014654</v>
      </c>
      <c r="Z83" s="4">
        <f>SUM(Z75,Z76,Z80)</f>
        <v>118.069789226639</v>
      </c>
      <c r="AA83" s="4">
        <f>SUM(AA75,AA76,AA80)</f>
        <v>120.769441446822</v>
      </c>
      <c r="AB83" s="4">
        <f>SUM(AB75,AB76,AB80)</f>
        <v>12.6350073850247</v>
      </c>
      <c r="AC83" s="11">
        <f>SUM(AC75,AC76,AC80)</f>
        <v>696.573549747686</v>
      </c>
      <c r="AD83" s="4">
        <f>SUM(AD75,AD76,AD80)</f>
        <v>2.03612766784201</v>
      </c>
      <c r="AE83" s="4">
        <f>SUM(AE75,AE76,AE80)</f>
        <v>37.9903451825258</v>
      </c>
      <c r="AF83" s="4">
        <f>SUM(AF75,AF76,AF80)</f>
        <v>105.189881946747</v>
      </c>
      <c r="AG83" s="4">
        <f>SUM(AG75,AG76,AG80)</f>
        <v>138.282701854901</v>
      </c>
      <c r="AH83" s="4">
        <f>SUM(AH75,AH76,AH80)</f>
        <v>770.724603125720</v>
      </c>
      <c r="AI83" s="4">
        <f>SUM(AI75,AI76,AI80)</f>
        <v>680.6269493415321</v>
      </c>
      <c r="AJ83" s="4">
        <f>SUM(AJ75,AJ76,AJ80)</f>
        <v>271.289098076479</v>
      </c>
      <c r="AK83" s="4">
        <f>SUM(AK75,AK76,AK80)</f>
        <v>435.230233894471</v>
      </c>
      <c r="AL83" s="4">
        <f>SUM(AL75,AL76,AL80)</f>
        <v>67.5477648559838</v>
      </c>
      <c r="AM83" s="4">
        <f>SUM(AM75,AM76,AM80)</f>
        <v>258.4723924143</v>
      </c>
      <c r="AN83" s="4">
        <f>SUM(AN75,AN76,AN80)</f>
        <v>241.441567589728</v>
      </c>
      <c r="AO83" s="4">
        <f>SUM(AO75,AO76,AO80)</f>
        <v>293.640319922804</v>
      </c>
      <c r="AP83" s="4">
        <f>SUM(AP75,AP76,AP80)</f>
        <v>112.729640868695</v>
      </c>
      <c r="AQ83" s="4">
        <f>SUM(AQ75,AQ76,AQ80)</f>
        <v>19.4410266883486</v>
      </c>
      <c r="AR83" s="4">
        <f>SUM(AR75,AR76,AR80)</f>
        <v>25.7955376194754</v>
      </c>
      <c r="AS83" s="4">
        <f>SUM(AS75,AS76,AS80)</f>
        <v>456.138368654170</v>
      </c>
      <c r="AT83" s="4">
        <f>SUM(AT75,AT76,AT80)</f>
        <v>6.03370153387572</v>
      </c>
      <c r="AU83" s="4">
        <f>SUM(AU75,AU76,AU80)</f>
        <v>6.9381903669523</v>
      </c>
      <c r="AV83" s="4">
        <f>SUM(AV75,AV76,AV80)</f>
        <v>3.71695639338763</v>
      </c>
      <c r="AW83" s="4">
        <f>SUM(AW75,AW76,AW80)</f>
        <v>1.16940086129933</v>
      </c>
      <c r="AX83" s="4">
        <f>SUM(AX75,AX76,AX80)</f>
        <v>18.129212247372</v>
      </c>
      <c r="AY83" s="4">
        <f>SUM(AY75,AY76,AY80)</f>
        <v>2.42771395950939</v>
      </c>
      <c r="AZ83" s="4">
        <f>SUM(AZ75,AZ76,AZ80)</f>
        <v>40.6892835577486</v>
      </c>
      <c r="BA83" s="4">
        <f>SUM(BA75,BA76,BA80)</f>
        <v>17.0086348922754</v>
      </c>
      <c r="BB83" s="4">
        <f>SUM(BB75,BB76,BB80)</f>
        <v>36.3054932368116</v>
      </c>
      <c r="BC83" s="4">
        <f>SUM(BC75,BC76,BC80)</f>
        <v>139.593979373026</v>
      </c>
      <c r="BD83" s="4">
        <f>SUM(BD75,BD76,BD80)</f>
        <v>198.505032098456</v>
      </c>
      <c r="BE83" s="4">
        <f>SUM(BE75,BE76,BE80)</f>
        <v>902.422544694432</v>
      </c>
      <c r="BF83" s="4">
        <f>SUM(BF75,BF76,BF80)</f>
        <v>9.299299097360921</v>
      </c>
      <c r="BG83" s="4">
        <f>SUM(BG75,BG76,BG80)</f>
        <v>405.110985253772</v>
      </c>
      <c r="BH83" s="4">
        <f>SUM(BH75,BH76,BH80)</f>
        <v>56.3283866579936</v>
      </c>
      <c r="BI83" s="4">
        <f>SUM(BI75,BI76,BI80)</f>
        <v>252.352242395293</v>
      </c>
      <c r="BJ83" s="4">
        <f>SUM(BJ75,BJ76,BJ80)</f>
        <v>2.10648678102609</v>
      </c>
      <c r="BK83" s="4">
        <f>SUM(BK75,BK76,BK80)</f>
        <v>178.868328567158</v>
      </c>
      <c r="BL83" s="4">
        <f>SUM(BL75,BL76,BL80)</f>
        <v>819.513257217134</v>
      </c>
      <c r="BM83" s="4">
        <f>SUM(BM75,BM76,BM80)</f>
        <v>74.04716849482629</v>
      </c>
      <c r="BN83" s="4">
        <f>SUM(BN75,BN76,BN80)</f>
        <v>8.40397092957228</v>
      </c>
      <c r="BO83" s="4">
        <f>SUM(BO75,BO76,BO80)</f>
        <v>724.640654142788</v>
      </c>
      <c r="BP83" s="4">
        <f>SUM(BP75,BP76,BP80)</f>
        <v>369.106376986262</v>
      </c>
      <c r="BQ83" s="4">
        <f>SUM(BQ75,BQ76,BQ80)</f>
        <v>3.76184104809609</v>
      </c>
      <c r="BR83" s="4">
        <f>SUM(BR75,BR76,BR80)</f>
        <v>20.5684571519854</v>
      </c>
      <c r="BS83" s="4">
        <f>SUM(BS75,BS76,BS80)</f>
        <v>2.95745068568216</v>
      </c>
      <c r="BT83" s="4">
        <f>SUM(BT75,BT76,BT80)</f>
        <v>176.195072865943</v>
      </c>
      <c r="BU83" s="4">
        <f>SUM(BU75,BU76,BU80)</f>
        <v>90.6413650394307</v>
      </c>
      <c r="BV83" s="4">
        <f>SUM(BV75,BV76,BV80)</f>
        <v>15406.6831679094</v>
      </c>
      <c r="BW83" s="4">
        <f>SUM(BW75,BW76,BW80)</f>
        <v>350.446408542853</v>
      </c>
      <c r="BX83" s="4">
        <f>SUM(BX75,BX76,BX80)</f>
        <v>16.4174875541092</v>
      </c>
      <c r="BY83" s="4">
        <f>SUM(BY75,BY76,BY80)</f>
        <v>143.115889336777</v>
      </c>
      <c r="BZ83" s="4">
        <f>SUM(BZ75,BZ76,BZ80)</f>
        <v>10.9935417594439</v>
      </c>
      <c r="CA83" s="4">
        <f>SUM(CA75,CA76,CA80)</f>
        <v>32.0572196438311</v>
      </c>
      <c r="CB83" s="4">
        <f>SUM(CB75,CB76,CB80)</f>
        <v>-64.4596347998266</v>
      </c>
      <c r="CC83" s="4">
        <f>SUM(CC75,CC76,CC80)</f>
        <v>228.343933617266</v>
      </c>
      <c r="CD83" s="4">
        <f>SUM(CD75,CD76,CD80)</f>
        <v>716.914845654454</v>
      </c>
      <c r="CE83" s="4">
        <f>SUM(CE75,CE76,CE80)</f>
        <v>16123.5980135639</v>
      </c>
      <c r="CF83" s="4"/>
      <c r="CG83" s="4"/>
      <c r="CH83" s="4"/>
    </row>
    <row r="84" ht="19" customHeight="1">
      <c r="A84" s="59"/>
      <c r="B84" s="59"/>
      <c r="C84" s="89"/>
      <c r="D84" s="90"/>
      <c r="E84" s="4"/>
      <c r="F84" s="4"/>
      <c r="G84" s="4"/>
      <c r="H84" s="4"/>
      <c r="I84" s="4"/>
      <c r="J84" s="4"/>
      <c r="K84" s="9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10"/>
      <c r="Y84" s="4"/>
      <c r="Z84" s="4"/>
      <c r="AA84" s="4"/>
      <c r="AB84" s="4"/>
      <c r="AC84" s="11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</row>
    <row r="85" ht="19" customHeight="1">
      <c r="A85" s="59"/>
      <c r="B85" s="59"/>
      <c r="C85" t="s" s="76">
        <v>255</v>
      </c>
      <c r="D85" s="91">
        <f>D77+SUM(D5:D74)</f>
        <v>140.1</v>
      </c>
      <c r="E85" s="4">
        <f>E77+SUM(E5:E74)</f>
        <v>6.7</v>
      </c>
      <c r="F85" s="4">
        <f>F77+SUM(F5:F74)</f>
        <v>7.1</v>
      </c>
      <c r="G85" s="4">
        <f>G77+SUM(G5:G74)</f>
        <v>6.2</v>
      </c>
      <c r="H85" s="4">
        <f>H77+SUM(H5:H74)</f>
        <v>6.8</v>
      </c>
      <c r="I85" s="4">
        <f>I77+SUM(I5:I74)</f>
        <v>108.8</v>
      </c>
      <c r="J85" s="4">
        <f>J77+SUM(J5:J74)</f>
        <v>1942.264553555160</v>
      </c>
      <c r="K85" s="9">
        <f>K77+SUM(K5:K74)</f>
        <v>1988.407830473340</v>
      </c>
      <c r="L85" s="4">
        <f>L77+SUM(L5:L74)</f>
        <v>42.4</v>
      </c>
      <c r="M85" s="4">
        <f>M77+SUM(M5:M74)</f>
        <v>33.9</v>
      </c>
      <c r="N85" s="4">
        <f>N77+SUM(N5:N74)</f>
        <v>37.2</v>
      </c>
      <c r="O85" s="4">
        <f>O77+SUM(O5:O74)</f>
        <v>12</v>
      </c>
      <c r="P85" s="4">
        <f>P77+SUM(P5:P74)</f>
        <v>3</v>
      </c>
      <c r="Q85" s="4">
        <f>Q77+SUM(Q5:Q74)</f>
        <v>5.9</v>
      </c>
      <c r="R85" s="4">
        <f>R77+SUM(R5:R74)</f>
        <v>1.1</v>
      </c>
      <c r="S85" s="4">
        <f>S77+SUM(S5:S74)</f>
        <v>1.5</v>
      </c>
      <c r="T85" s="4">
        <f>T77+SUM(T5:T74)</f>
        <v>64.90000000000001</v>
      </c>
      <c r="U85" s="4">
        <f>U77+SUM(U5:U74)</f>
        <v>299.3</v>
      </c>
      <c r="V85" s="4">
        <f>V77+SUM(V5:V74)</f>
        <v>7.1</v>
      </c>
      <c r="W85" s="4">
        <f>W77+SUM(W5:W74)</f>
        <v>206.3</v>
      </c>
      <c r="X85" s="10">
        <f>X77+SUM(X5:X74)</f>
        <v>1054.394373604390</v>
      </c>
      <c r="Y85" s="4">
        <f>Y77+SUM(Y5:Y74)</f>
        <v>249.731195270171</v>
      </c>
      <c r="Z85" s="4">
        <f>Z77+SUM(Z5:Z74)</f>
        <v>92.1181482637451</v>
      </c>
      <c r="AA85" s="4">
        <f>AA77+SUM(AA5:AA74)</f>
        <v>93.8673424728114</v>
      </c>
      <c r="AB85" s="4">
        <f>AB77+SUM(AB5:AB74)</f>
        <v>11.7920617520746</v>
      </c>
      <c r="AC85" s="11">
        <f>AC77+SUM(AC5:AC74)</f>
        <v>779.872475433083</v>
      </c>
      <c r="AD85" s="4">
        <f>AD77+SUM(AD5:AD74)</f>
        <v>2.7</v>
      </c>
      <c r="AE85" s="4">
        <f>AE77+SUM(AE5:AE74)</f>
        <v>53.7</v>
      </c>
      <c r="AF85" s="4">
        <f>AF77+SUM(AF5:AF74)</f>
        <v>88.8</v>
      </c>
      <c r="AG85" s="4">
        <f>AG77+SUM(AG5:AG74)</f>
        <v>130</v>
      </c>
      <c r="AH85" s="4">
        <f>AH77+SUM(AH5:AH74)</f>
        <v>710.056002316734</v>
      </c>
      <c r="AI85" s="4">
        <f>AI77+SUM(AI5:AI74)</f>
        <v>594</v>
      </c>
      <c r="AJ85" s="4">
        <f>AJ77+SUM(AJ5:AJ74)</f>
        <v>206.8</v>
      </c>
      <c r="AK85" s="4">
        <f>AK77+SUM(AK5:AK74)</f>
        <v>307.4</v>
      </c>
      <c r="AL85" s="4">
        <f>AL77+SUM(AL5:AL74)</f>
        <v>54.8</v>
      </c>
      <c r="AM85" s="4">
        <f>AM77+SUM(AM5:AM74)</f>
        <v>171.5</v>
      </c>
      <c r="AN85" s="4">
        <f>AN77+SUM(AN5:AN74)</f>
        <v>178.4</v>
      </c>
      <c r="AO85" s="4">
        <f>AO77+SUM(AO5:AO74)</f>
        <v>217.4</v>
      </c>
      <c r="AP85" s="4">
        <f>AP77+SUM(AP5:AP74)</f>
        <v>132.4</v>
      </c>
      <c r="AQ85" s="4">
        <f>AQ77+SUM(AQ5:AQ74)</f>
        <v>14.8</v>
      </c>
      <c r="AR85" s="4">
        <f>AR77+SUM(AR5:AR74)</f>
        <v>18.8</v>
      </c>
      <c r="AS85" s="4">
        <f>AS77+SUM(AS5:AS74)</f>
        <v>570.2</v>
      </c>
      <c r="AT85" s="4">
        <f>AT77+SUM(AT5:AT74)</f>
        <v>5</v>
      </c>
      <c r="AU85" s="4">
        <f>AU77+SUM(AU5:AU74)</f>
        <v>5.2</v>
      </c>
      <c r="AV85" s="4">
        <f>AV77+SUM(AV5:AV74)</f>
        <v>3.6</v>
      </c>
      <c r="AW85" s="4">
        <f>AW77+SUM(AW5:AW74)</f>
        <v>1.3</v>
      </c>
      <c r="AX85" s="4">
        <f>AX77+SUM(AX5:AX74)</f>
        <v>19.9</v>
      </c>
      <c r="AY85" s="4">
        <f>AY77+SUM(AY5:AY74)</f>
        <v>2.5</v>
      </c>
      <c r="AZ85" s="4">
        <f>AZ77+SUM(AZ5:AZ74)</f>
        <v>95</v>
      </c>
      <c r="BA85" s="4">
        <f>BA77+SUM(BA5:BA74)</f>
        <v>16.7</v>
      </c>
      <c r="BB85" s="4">
        <f>BB77+SUM(BB5:BB74)</f>
        <v>31.4</v>
      </c>
      <c r="BC85" s="4">
        <f>BC77+SUM(BC5:BC74)</f>
        <v>118</v>
      </c>
      <c r="BD85" s="4">
        <f>BD77+SUM(BD5:BD74)</f>
        <v>495.3</v>
      </c>
      <c r="BE85" s="4">
        <f>BE77+SUM(BE5:BE74)</f>
        <v>621.5</v>
      </c>
      <c r="BF85" s="4">
        <f>BF77+SUM(BF5:BF74)</f>
        <v>5.9</v>
      </c>
      <c r="BG85" s="4">
        <f>BG77+SUM(BG5:BG74)</f>
        <v>175</v>
      </c>
      <c r="BH85" s="4">
        <f>BH77+SUM(BH5:BH74)</f>
        <v>43.9</v>
      </c>
      <c r="BI85" s="4">
        <f>BI77+SUM(BI5:BI74)</f>
        <v>126</v>
      </c>
      <c r="BJ85" s="4">
        <f>BJ77+SUM(BJ5:BJ74)</f>
        <v>1.4</v>
      </c>
      <c r="BK85" s="4">
        <f>BK77+SUM(BK5:BK74)</f>
        <v>77.2</v>
      </c>
      <c r="BL85" s="4">
        <f>BL77+SUM(BL5:BL74)</f>
        <v>255.2</v>
      </c>
      <c r="BM85" s="4">
        <f>BM77+SUM(BM5:BM74)</f>
        <v>28.9</v>
      </c>
      <c r="BN85" s="4">
        <f>BN77+SUM(BN5:BN74)</f>
        <v>6.7</v>
      </c>
      <c r="BO85" s="4">
        <f>BO77+SUM(BO5:BO74)</f>
        <v>347.4</v>
      </c>
      <c r="BP85" s="4">
        <f>BP77+SUM(BP5:BP74)</f>
        <v>96.3</v>
      </c>
      <c r="BQ85" s="4">
        <f>BQ77+SUM(BQ5:BQ74)</f>
        <v>4.1</v>
      </c>
      <c r="BR85" s="4">
        <f>BR77+SUM(BR5:BR74)</f>
        <v>12.6</v>
      </c>
      <c r="BS85" s="4">
        <f>BS77+SUM(BS5:BS74)</f>
        <v>2.5</v>
      </c>
      <c r="BT85" s="4">
        <f>BT77+SUM(BT5:BT74)</f>
        <v>107.7</v>
      </c>
      <c r="BU85" s="4">
        <f>BU77+SUM(BU5:BU74)</f>
        <v>47.8</v>
      </c>
      <c r="BV85" s="67">
        <f>BV77+SUM(BV5:BV74)</f>
        <v>13408.5039831415</v>
      </c>
      <c r="BW85" s="4">
        <f>BW77+SUM(BW5:BW74)</f>
        <v>2431.473207671680</v>
      </c>
      <c r="BX85" s="4">
        <f>BX77+SUM(BX5:BX74)</f>
        <v>963.0498495519359</v>
      </c>
      <c r="BY85" s="4">
        <f>BY77+SUM(BY5:BY74)</f>
        <v>408.583191793034</v>
      </c>
      <c r="BZ85" s="4">
        <f>BZ77+SUM(BZ5:BZ74)</f>
        <v>61.3257500320906</v>
      </c>
      <c r="CA85" s="4">
        <f>CA77+SUM(CA5:CA74)</f>
        <v>144.750642338929</v>
      </c>
      <c r="CB85" s="4">
        <f>CB77+SUM(CB5:CB74)</f>
        <v>-59.712232719926</v>
      </c>
      <c r="CC85" s="67">
        <f>CC77+SUM(CC5:CC74)</f>
        <v>7171.018683</v>
      </c>
      <c r="CD85" s="4">
        <f>SUM(BW85:CC85)</f>
        <v>11120.4890916677</v>
      </c>
      <c r="CE85" s="67">
        <f>CE77+SUM(CE5:CE74)</f>
        <v>24528.9930748093</v>
      </c>
      <c r="CF85" s="4"/>
      <c r="CG85" s="4"/>
      <c r="CH85" s="4"/>
    </row>
    <row r="86" ht="19" customHeight="1">
      <c r="A86" s="59"/>
      <c r="B86" s="59"/>
      <c r="C86" t="s" s="76">
        <v>256</v>
      </c>
      <c r="D86" s="92">
        <v>140.1</v>
      </c>
      <c r="E86" s="93">
        <v>6.7</v>
      </c>
      <c r="F86" s="93">
        <v>7.1</v>
      </c>
      <c r="G86" s="93">
        <v>6.2</v>
      </c>
      <c r="H86" s="93">
        <v>6.8</v>
      </c>
      <c r="I86" s="93">
        <v>108.8</v>
      </c>
      <c r="J86" s="93">
        <v>1979.6</v>
      </c>
      <c r="K86" s="143">
        <v>139.8</v>
      </c>
      <c r="L86" s="93">
        <v>42.4</v>
      </c>
      <c r="M86" s="93">
        <v>33.9</v>
      </c>
      <c r="N86" s="93">
        <v>37.2</v>
      </c>
      <c r="O86" s="93">
        <v>12</v>
      </c>
      <c r="P86" s="93">
        <v>3</v>
      </c>
      <c r="Q86" s="93">
        <v>5.9</v>
      </c>
      <c r="R86" s="93">
        <v>1.1</v>
      </c>
      <c r="S86" s="93">
        <v>1.5</v>
      </c>
      <c r="T86" s="93">
        <v>64.90000000000001</v>
      </c>
      <c r="U86" s="93">
        <v>299.3</v>
      </c>
      <c r="V86" s="93">
        <v>7.1</v>
      </c>
      <c r="W86" s="93">
        <v>206.3</v>
      </c>
      <c r="X86" s="95">
        <v>2430.4</v>
      </c>
      <c r="Y86" s="93">
        <v>132.5</v>
      </c>
      <c r="Z86" s="93">
        <v>22.3</v>
      </c>
      <c r="AA86" s="93">
        <v>34.2</v>
      </c>
      <c r="AB86" s="93">
        <v>1.9</v>
      </c>
      <c r="AC86" s="96">
        <v>600</v>
      </c>
      <c r="AD86" s="93">
        <v>2.7</v>
      </c>
      <c r="AE86" s="93">
        <v>53.7</v>
      </c>
      <c r="AF86" s="93">
        <v>88.8</v>
      </c>
      <c r="AG86" s="93">
        <v>130</v>
      </c>
      <c r="AH86" s="93">
        <v>681.5</v>
      </c>
      <c r="AI86" s="93">
        <v>594</v>
      </c>
      <c r="AJ86" s="93">
        <v>206.8</v>
      </c>
      <c r="AK86" s="93">
        <v>307.4</v>
      </c>
      <c r="AL86" s="93">
        <v>54.8</v>
      </c>
      <c r="AM86" s="93">
        <v>171.5</v>
      </c>
      <c r="AN86" s="93">
        <v>178.4</v>
      </c>
      <c r="AO86" s="93">
        <v>217.4</v>
      </c>
      <c r="AP86" s="93">
        <v>132.4</v>
      </c>
      <c r="AQ86" s="93">
        <v>14.8</v>
      </c>
      <c r="AR86" s="93">
        <v>18.8</v>
      </c>
      <c r="AS86" s="93">
        <v>570.2</v>
      </c>
      <c r="AT86" s="93">
        <v>5</v>
      </c>
      <c r="AU86" s="93">
        <v>5.2</v>
      </c>
      <c r="AV86" s="93">
        <v>3.6</v>
      </c>
      <c r="AW86" s="93">
        <v>1.3</v>
      </c>
      <c r="AX86" s="93">
        <v>19.9</v>
      </c>
      <c r="AY86" s="93">
        <v>2.5</v>
      </c>
      <c r="AZ86" s="93">
        <v>95</v>
      </c>
      <c r="BA86" s="93">
        <v>16.7</v>
      </c>
      <c r="BB86" s="93">
        <v>31.4</v>
      </c>
      <c r="BC86" s="93">
        <v>118</v>
      </c>
      <c r="BD86" s="93">
        <v>495.3</v>
      </c>
      <c r="BE86" s="93">
        <v>621.5</v>
      </c>
      <c r="BF86" s="93">
        <v>5.9</v>
      </c>
      <c r="BG86" s="93">
        <v>175</v>
      </c>
      <c r="BH86" s="93">
        <v>43.9</v>
      </c>
      <c r="BI86" s="93">
        <v>126</v>
      </c>
      <c r="BJ86" s="93">
        <v>1.4</v>
      </c>
      <c r="BK86" s="93">
        <v>77.2</v>
      </c>
      <c r="BL86" s="93">
        <v>255.2</v>
      </c>
      <c r="BM86" s="93">
        <v>28.9</v>
      </c>
      <c r="BN86" s="93">
        <v>6.7</v>
      </c>
      <c r="BO86" s="93">
        <v>347.4</v>
      </c>
      <c r="BP86" s="93">
        <v>96.3</v>
      </c>
      <c r="BQ86" s="93">
        <v>4.1</v>
      </c>
      <c r="BR86" s="93">
        <v>12.6</v>
      </c>
      <c r="BS86" s="93">
        <v>2.5</v>
      </c>
      <c r="BT86" s="93">
        <v>107.7</v>
      </c>
      <c r="BU86" s="93">
        <v>47.8</v>
      </c>
      <c r="BV86" s="4"/>
      <c r="BW86" s="4">
        <f>BW85/'Households'!B3</f>
        <v>0.0838757186405768</v>
      </c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</row>
    <row r="87" ht="19" customHeight="1">
      <c r="A87" s="59"/>
      <c r="B87" s="59"/>
      <c r="C87" s="89"/>
      <c r="D87" s="90"/>
      <c r="E87" s="4"/>
      <c r="F87" s="4"/>
      <c r="G87" s="4"/>
      <c r="H87" s="4"/>
      <c r="I87" s="4"/>
      <c r="J87" s="4"/>
      <c r="K87" s="9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10"/>
      <c r="Y87" s="4"/>
      <c r="Z87" s="4"/>
      <c r="AA87" s="4"/>
      <c r="AB87" s="4"/>
      <c r="AC87" s="11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</row>
    <row r="88" ht="19" customHeight="1">
      <c r="A88" s="59"/>
      <c r="B88" s="59"/>
      <c r="C88" t="s" s="76">
        <v>257</v>
      </c>
      <c r="D88" s="90"/>
      <c r="E88" s="4"/>
      <c r="F88" s="4"/>
      <c r="G88" s="4"/>
      <c r="H88" s="4"/>
      <c r="I88" s="4"/>
      <c r="J88" s="4"/>
      <c r="K88" s="9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10"/>
      <c r="Y88" s="4"/>
      <c r="Z88" s="4"/>
      <c r="AA88" s="4"/>
      <c r="AB88" s="4"/>
      <c r="AC88" s="11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</row>
    <row r="89" ht="19" customHeight="1">
      <c r="A89" s="59"/>
      <c r="B89" s="59"/>
      <c r="C89" t="s" s="76">
        <v>88</v>
      </c>
      <c r="D89" s="91">
        <f>SUM(D82,D78,D5:D74)</f>
        <v>155.762394312214</v>
      </c>
      <c r="E89" s="4">
        <f>SUM(E82,E78,E5:E74)</f>
        <v>8.818623159266631</v>
      </c>
      <c r="F89" s="4">
        <f>SUM(F82,F78,F5:F74)</f>
        <v>9.158762899358351</v>
      </c>
      <c r="G89" s="4">
        <f>SUM(G82,G78,G5:G74)</f>
        <v>7.20637609820392</v>
      </c>
      <c r="H89" s="4">
        <f>SUM(H82,H78,H5:H74)</f>
        <v>8.18467528550158</v>
      </c>
      <c r="I89" s="4">
        <f>SUM(I82,I78,I5:I74)</f>
        <v>122.381089059124</v>
      </c>
      <c r="J89" s="4">
        <f>SUM(J82,J78,J5:J74)</f>
        <v>2188.875196305390</v>
      </c>
      <c r="K89" s="9">
        <f>SUM(K82,K78,K5:K74)</f>
        <v>1708.455925095880</v>
      </c>
      <c r="L89" s="4">
        <f>SUM(L82,L78,L5:L74)</f>
        <v>57.9721922645877</v>
      </c>
      <c r="M89" s="4">
        <f>SUM(M82,M78,M5:M74)</f>
        <v>51.0295659227719</v>
      </c>
      <c r="N89" s="4">
        <f>SUM(N82,N78,N5:N74)</f>
        <v>45.3452062810753</v>
      </c>
      <c r="O89" s="4">
        <f>SUM(O82,O78,O5:O74)</f>
        <v>14.773246775464</v>
      </c>
      <c r="P89" s="4">
        <f>SUM(P82,P78,P5:P74)</f>
        <v>4.33032332925197</v>
      </c>
      <c r="Q89" s="4">
        <f>SUM(Q82,Q78,Q5:Q74)</f>
        <v>7.60425005058108</v>
      </c>
      <c r="R89" s="4">
        <f>SUM(R82,R78,R5:R74)</f>
        <v>1.40209100961465</v>
      </c>
      <c r="S89" s="4">
        <f>SUM(S82,S78,S5:S74)</f>
        <v>2.46494670005367</v>
      </c>
      <c r="T89" s="4">
        <f>SUM(T82,T78,T5:T74)</f>
        <v>70.3223371266279</v>
      </c>
      <c r="U89" s="4">
        <f>SUM(U82,U78,U5:U74)</f>
        <v>382.391073316511</v>
      </c>
      <c r="V89" s="4">
        <f>SUM(V82,V78,V5:V74)</f>
        <v>9.91416821310391</v>
      </c>
      <c r="W89" s="4">
        <f>SUM(W82,W78,W5:W74)</f>
        <v>269.340900702683</v>
      </c>
      <c r="X89" s="10">
        <f>SUM(X82,X78,X5:X74)</f>
        <v>1330.106740706720</v>
      </c>
      <c r="Y89" s="4">
        <f>SUM(Y82,Y78,Y5:Y74)</f>
        <v>311.796645656636</v>
      </c>
      <c r="Z89" s="4">
        <f>SUM(Z82,Z78,Z5:Z74)</f>
        <v>102.871060660074</v>
      </c>
      <c r="AA89" s="4">
        <f>SUM(AA82,AA78,AA5:AA74)</f>
        <v>114.028486905262</v>
      </c>
      <c r="AB89" s="4">
        <f>SUM(AB82,AB78,AB5:AB74)</f>
        <v>12.7138073158422</v>
      </c>
      <c r="AC89" s="11">
        <f>SUM(AC82,AC78,AC5:AC74)</f>
        <v>872.567415387511</v>
      </c>
      <c r="AD89" s="4">
        <f>SUM(AD82,AD78,AD5:AD74)</f>
        <v>2.93645879126239</v>
      </c>
      <c r="AE89" s="4">
        <f>SUM(AE82,AE78,AE5:AE74)</f>
        <v>66.22947099593949</v>
      </c>
      <c r="AF89" s="4">
        <f>SUM(AF82,AF78,AF5:AF74)</f>
        <v>112.403513422795</v>
      </c>
      <c r="AG89" s="4">
        <f>SUM(AG82,AG78,AG5:AG74)</f>
        <v>145.936439328847</v>
      </c>
      <c r="AH89" s="4">
        <f>SUM(AH82,AH78,AH5:AH74)</f>
        <v>926.5662203540739</v>
      </c>
      <c r="AI89" s="4">
        <f>SUM(AI82,AI78,AI5:AI74)</f>
        <v>759.6157659632599</v>
      </c>
      <c r="AJ89" s="4">
        <f>SUM(AJ82,AJ78,AJ5:AJ74)</f>
        <v>322.566525945941</v>
      </c>
      <c r="AK89" s="4">
        <f>SUM(AK82,AK78,AK5:AK74)</f>
        <v>541.961237545915</v>
      </c>
      <c r="AL89" s="4">
        <f>SUM(AL82,AL78,AL5:AL74)</f>
        <v>84.6580153274964</v>
      </c>
      <c r="AM89" s="4">
        <f>SUM(AM82,AM78,AM5:AM74)</f>
        <v>293.283575014593</v>
      </c>
      <c r="AN89" s="4">
        <f>SUM(AN82,AN78,AN5:AN74)</f>
        <v>272.935032188578</v>
      </c>
      <c r="AO89" s="4">
        <f>SUM(AO82,AO78,AO5:AO74)</f>
        <v>330.574311019110</v>
      </c>
      <c r="AP89" s="4">
        <f>SUM(AP82,AP78,AP5:AP74)</f>
        <v>162.829167361389</v>
      </c>
      <c r="AQ89" s="4">
        <f>SUM(AQ82,AQ78,AQ5:AQ74)</f>
        <v>19.6100377143998</v>
      </c>
      <c r="AR89" s="4">
        <f>SUM(AR82,AR78,AR5:AR74)</f>
        <v>27.4220316169094</v>
      </c>
      <c r="AS89" s="4">
        <f>SUM(AS82,AS78,AS5:AS74)</f>
        <v>705.209939484339</v>
      </c>
      <c r="AT89" s="4">
        <f>SUM(AT82,AT78,AT5:AT74)</f>
        <v>7.76327703513008</v>
      </c>
      <c r="AU89" s="4">
        <f>SUM(AU82,AU78,AU5:AU74)</f>
        <v>7.18085097066145</v>
      </c>
      <c r="AV89" s="4">
        <f>SUM(AV82,AV78,AV5:AV74)</f>
        <v>4.6180245548257</v>
      </c>
      <c r="AW89" s="4">
        <f>SUM(AW82,AW78,AW5:AW74)</f>
        <v>1.58904775762952</v>
      </c>
      <c r="AX89" s="4">
        <f>SUM(AX82,AX78,AX5:AX74)</f>
        <v>23.343246526787</v>
      </c>
      <c r="AY89" s="4">
        <f>SUM(AY82,AY78,AY5:AY74)</f>
        <v>3.89737069910219</v>
      </c>
      <c r="AZ89" s="4">
        <f>SUM(AZ82,AZ78,AZ5:AZ74)</f>
        <v>117.354699165340</v>
      </c>
      <c r="BA89" s="4">
        <f>SUM(BA82,BA78,BA5:BA74)</f>
        <v>20.5996362667895</v>
      </c>
      <c r="BB89" s="4">
        <f>SUM(BB82,BB78,BB5:BB74)</f>
        <v>46.3470539727472</v>
      </c>
      <c r="BC89" s="4">
        <f>SUM(BC82,BC78,BC5:BC74)</f>
        <v>155.590253325855</v>
      </c>
      <c r="BD89" s="4">
        <f>SUM(BD82,BD78,BD5:BD74)</f>
        <v>564.578303674155</v>
      </c>
      <c r="BE89" s="4">
        <f>SUM(BE82,BE78,BE5:BE74)</f>
        <v>1026.902309576230</v>
      </c>
      <c r="BF89" s="4">
        <f>SUM(BF82,BF78,BF5:BF74)</f>
        <v>10.3873010227166</v>
      </c>
      <c r="BG89" s="4">
        <f>SUM(BG82,BG78,BG5:BG74)</f>
        <v>427.803610709605</v>
      </c>
      <c r="BH89" s="4">
        <f>SUM(BH82,BH78,BH5:BH74)</f>
        <v>66.6563808197361</v>
      </c>
      <c r="BI89" s="4">
        <f>SUM(BI82,BI78,BI5:BI74)</f>
        <v>276.434791778893</v>
      </c>
      <c r="BJ89" s="4">
        <f>SUM(BJ82,BJ78,BJ5:BJ74)</f>
        <v>2.4380048790511</v>
      </c>
      <c r="BK89" s="4">
        <f>SUM(BK82,BK78,BK5:BK74)</f>
        <v>195.444601185966</v>
      </c>
      <c r="BL89" s="4">
        <f>SUM(BL82,BL78,BL5:BL74)</f>
        <v>855.482565282036</v>
      </c>
      <c r="BM89" s="4">
        <f>SUM(BM82,BM78,BM5:BM74)</f>
        <v>75.1603330737654</v>
      </c>
      <c r="BN89" s="4">
        <f>SUM(BN82,BN78,BN5:BN74)</f>
        <v>10.3266457567511</v>
      </c>
      <c r="BO89" s="4">
        <f>SUM(BO82,BO78,BO5:BO74)</f>
        <v>783.895091600624</v>
      </c>
      <c r="BP89" s="4">
        <f>SUM(BP82,BP78,BP5:BP74)</f>
        <v>379.896253648161</v>
      </c>
      <c r="BQ89" s="4">
        <f>SUM(BQ82,BQ78,BQ5:BQ74)</f>
        <v>4.93789418809493</v>
      </c>
      <c r="BR89" s="4">
        <f>SUM(BR82,BR78,BR5:BR74)</f>
        <v>18.6502946215469</v>
      </c>
      <c r="BS89" s="4">
        <f>SUM(BS82,BS78,BS5:BS74)</f>
        <v>3.2360901474892</v>
      </c>
      <c r="BT89" s="4">
        <f>SUM(BT82,BT78,BT5:BT74)</f>
        <v>167.356457182323</v>
      </c>
      <c r="BU89" s="4">
        <f>SUM(BU82,BU78,BU5:BU74)</f>
        <v>102.053062392939</v>
      </c>
      <c r="BV89" s="67">
        <f>SUM(BV82,BV78,BV5:BV74)</f>
        <v>18004.4786944291</v>
      </c>
      <c r="BW89" s="4">
        <f>SUM(BW82,BW78,BW5:BW74)</f>
        <v>2638.364221096030</v>
      </c>
      <c r="BX89" s="4">
        <f>SUM(BX82,BX78,BX5:BX74)</f>
        <v>963.0498495519359</v>
      </c>
      <c r="BY89" s="4">
        <f>SUM(BY82,BY78,BY5:BY74)</f>
        <v>505.523497791376</v>
      </c>
      <c r="BZ89" s="4">
        <f>SUM(BZ82,BZ78,BZ5:BZ74)</f>
        <v>62.0787415461998</v>
      </c>
      <c r="CA89" s="4">
        <f>SUM(CA82,CA78,CA5:CA74)</f>
        <v>147.793440331483</v>
      </c>
      <c r="CB89" s="4">
        <f>SUM(CB82,CB78,CB5:CB74)</f>
        <v>-57.4727526219614</v>
      </c>
      <c r="CC89" s="67">
        <f>SUM(CC82,CC78,CC5:CC74)</f>
        <v>7177.425118439840</v>
      </c>
      <c r="CD89" s="4">
        <f>SUM(CD82,CD78,CD5:CD74)</f>
        <v>11436.7621161349</v>
      </c>
      <c r="CE89" s="67">
        <f>SUM(CE82,CE78,CE5:CE74)</f>
        <v>29441.240810564</v>
      </c>
      <c r="CF89" s="67">
        <f>SUM(CF82,CF78,CF5:CF74)</f>
        <v>0.430803790291944</v>
      </c>
      <c r="CG89" s="67">
        <f>SUM(CG82,CG78,CG5:CG74)</f>
        <v>45.2600755505556</v>
      </c>
      <c r="CH89" s="67">
        <f>SUM(CH82,CH78,CH5:CH74)</f>
        <v>0</v>
      </c>
    </row>
    <row r="90" ht="19" customHeight="1">
      <c r="A90" t="s" s="58">
        <v>1</v>
      </c>
      <c r="B90" s="59"/>
      <c r="C90" t="s" s="76">
        <v>235</v>
      </c>
      <c r="D90" s="90"/>
      <c r="E90" s="4"/>
      <c r="F90" s="4"/>
      <c r="G90" s="4"/>
      <c r="H90" s="4"/>
      <c r="I90" s="4"/>
      <c r="J90" s="4"/>
      <c r="K90" s="9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10">
        <v>174.65</v>
      </c>
      <c r="Y90" s="4"/>
      <c r="Z90" s="4"/>
      <c r="AA90" s="4"/>
      <c r="AB90" s="4"/>
      <c r="AC90" s="11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</row>
    <row r="91" ht="19" customHeight="1">
      <c r="A91" s="59"/>
      <c r="B91" s="59"/>
      <c r="C91" s="89"/>
      <c r="D91" s="90"/>
      <c r="E91" s="4"/>
      <c r="F91" s="4"/>
      <c r="G91" s="4"/>
      <c r="H91" s="4"/>
      <c r="I91" s="4"/>
      <c r="J91" s="4"/>
      <c r="K91" s="9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10">
        <f>14*500*25</f>
        <v>175000</v>
      </c>
      <c r="Y91" s="4"/>
      <c r="Z91" s="4"/>
      <c r="AA91" s="4"/>
      <c r="AB91" s="4"/>
      <c r="AC91" s="11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</row>
  </sheetData>
  <mergeCells count="1">
    <mergeCell ref="A1:C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S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1" width="16.3516" style="144" customWidth="1"/>
    <col min="72" max="16384" width="16.3516" style="144" customWidth="1"/>
  </cols>
  <sheetData>
    <row r="1" ht="27.65" customHeight="1">
      <c r="A1" t="s" s="2">
        <v>242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ht="20.25" customHeight="1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</row>
    <row r="3" ht="20.25" customHeight="1">
      <c r="A3" s="145"/>
      <c r="B3" s="146">
        <v>113.763026031101</v>
      </c>
      <c r="C3" s="108">
        <v>6.44589499900328</v>
      </c>
      <c r="D3" s="108">
        <v>6.00426028351904</v>
      </c>
      <c r="E3" s="108">
        <v>6.69508952627513</v>
      </c>
      <c r="F3" s="108">
        <v>6.60932483057907</v>
      </c>
      <c r="G3" s="108">
        <v>364.198446026997</v>
      </c>
      <c r="H3" s="108">
        <v>2418.227177750720</v>
      </c>
      <c r="I3" s="108">
        <v>2875.392254513420</v>
      </c>
      <c r="J3" s="108">
        <v>41.1557944681883</v>
      </c>
      <c r="K3" s="108">
        <v>46.1841543321073</v>
      </c>
      <c r="L3" s="108">
        <v>114.991754848504</v>
      </c>
      <c r="M3" s="108">
        <v>35.2333398166996</v>
      </c>
      <c r="N3" s="108">
        <v>7.54325152496315</v>
      </c>
      <c r="O3" s="108">
        <v>4.08327104333034</v>
      </c>
      <c r="P3" s="108">
        <v>6.87036961794489</v>
      </c>
      <c r="Q3" s="108">
        <v>2.59274942353526</v>
      </c>
      <c r="R3" s="108">
        <v>284.168983666011</v>
      </c>
      <c r="S3" s="108">
        <v>420.678874184694</v>
      </c>
      <c r="T3" s="108">
        <v>13.7733708658236</v>
      </c>
      <c r="U3" s="108">
        <v>266.609060878523</v>
      </c>
      <c r="V3" s="108">
        <v>932.625402435438</v>
      </c>
      <c r="W3" s="108">
        <v>299.938544556193</v>
      </c>
      <c r="X3" s="108">
        <v>75.8707002208039</v>
      </c>
      <c r="Y3" s="108">
        <v>84.0678046115212</v>
      </c>
      <c r="Z3" s="108">
        <v>10.4117985749784</v>
      </c>
      <c r="AA3" s="108">
        <v>951.473650704223</v>
      </c>
      <c r="AB3" s="108">
        <v>34.176744435636</v>
      </c>
      <c r="AC3" s="108">
        <v>57.9536823134646</v>
      </c>
      <c r="AD3" s="108">
        <v>116.480050230307</v>
      </c>
      <c r="AE3" s="108">
        <v>220.312818510765</v>
      </c>
      <c r="AF3" s="108">
        <v>193.997750249839</v>
      </c>
      <c r="AG3" s="108">
        <v>533.254222206751</v>
      </c>
      <c r="AH3" s="108">
        <v>324.721174339672</v>
      </c>
      <c r="AI3" s="108">
        <v>431.910634564319</v>
      </c>
      <c r="AJ3" s="108">
        <v>79.87839366476319</v>
      </c>
      <c r="AK3" s="108">
        <v>217.147964196163</v>
      </c>
      <c r="AL3" s="108">
        <v>233.359579782105</v>
      </c>
      <c r="AM3" s="108">
        <v>201.655949452941</v>
      </c>
      <c r="AN3" s="108">
        <v>217.096022780922</v>
      </c>
      <c r="AO3" s="108">
        <v>46.9179824127456</v>
      </c>
      <c r="AP3" s="108">
        <v>29.366375582509</v>
      </c>
      <c r="AQ3" s="108">
        <v>724.352068245205</v>
      </c>
      <c r="AR3" s="108">
        <v>11.8758685772596</v>
      </c>
      <c r="AS3" s="108">
        <v>9.4084778708622</v>
      </c>
      <c r="AT3" s="108">
        <v>11.3313214172687</v>
      </c>
      <c r="AU3" s="108">
        <v>8.17696711216178</v>
      </c>
      <c r="AV3" s="108">
        <v>62.5405676533024</v>
      </c>
      <c r="AW3" s="108">
        <v>6.00212856866245</v>
      </c>
      <c r="AX3" s="108">
        <v>186.881520641926</v>
      </c>
      <c r="AY3" s="108">
        <v>132.565441045814</v>
      </c>
      <c r="AZ3" s="108">
        <v>44.5055589325005</v>
      </c>
      <c r="BA3" s="108">
        <v>158.287208957906</v>
      </c>
      <c r="BB3" s="108">
        <v>724.750915289138</v>
      </c>
      <c r="BC3" s="108">
        <v>843.649737359058</v>
      </c>
      <c r="BD3" s="108">
        <v>36.6549989881497</v>
      </c>
      <c r="BE3" s="108">
        <v>358.016562764325</v>
      </c>
      <c r="BF3" s="108">
        <v>54.1108918627071</v>
      </c>
      <c r="BG3" s="108">
        <v>267.765069809998</v>
      </c>
      <c r="BH3" s="108">
        <v>91.0719908739087</v>
      </c>
      <c r="BI3" s="108">
        <v>101.372600979463</v>
      </c>
      <c r="BJ3" s="108">
        <v>270.986158618769</v>
      </c>
      <c r="BK3" s="108">
        <v>114.681238087542</v>
      </c>
      <c r="BL3" s="108">
        <v>24.6243928154204</v>
      </c>
      <c r="BM3" s="108">
        <v>357.969902593105</v>
      </c>
      <c r="BN3" s="108">
        <v>209.029597507418</v>
      </c>
      <c r="BO3" s="108">
        <v>14.5881357682936</v>
      </c>
      <c r="BP3" s="108">
        <v>41.2620026845669</v>
      </c>
      <c r="BQ3" s="108">
        <v>30.1341734569276</v>
      </c>
      <c r="BR3" s="108">
        <v>172.345484392293</v>
      </c>
      <c r="BS3" s="108">
        <v>86.1723429040284</v>
      </c>
    </row>
    <row r="4" ht="20.05" customHeight="1">
      <c r="A4" s="125"/>
      <c r="B4" s="147">
        <v>112.222191552032</v>
      </c>
      <c r="C4" s="114">
        <v>6.14044316408776</v>
      </c>
      <c r="D4" s="114">
        <v>6.03086518032956</v>
      </c>
      <c r="E4" s="114">
        <v>6.31650790336151</v>
      </c>
      <c r="F4" s="114">
        <v>6.05443525977303</v>
      </c>
      <c r="G4" s="114">
        <v>359.647906370922</v>
      </c>
      <c r="H4" s="114">
        <v>2423.162610529810</v>
      </c>
      <c r="I4" s="114">
        <v>2858.277420953430</v>
      </c>
      <c r="J4" s="114">
        <v>37.6073651356258</v>
      </c>
      <c r="K4" s="114">
        <v>56.1191096846316</v>
      </c>
      <c r="L4" s="114">
        <v>113.110728338169</v>
      </c>
      <c r="M4" s="114">
        <v>35.0209829251071</v>
      </c>
      <c r="N4" s="114">
        <v>7.43112885627168</v>
      </c>
      <c r="O4" s="114">
        <v>3.59772610465686</v>
      </c>
      <c r="P4" s="114">
        <v>6.8101222763286</v>
      </c>
      <c r="Q4" s="114">
        <v>2.49003052280506</v>
      </c>
      <c r="R4" s="114">
        <v>269.247129934435</v>
      </c>
      <c r="S4" s="114">
        <v>417.917929134797</v>
      </c>
      <c r="T4" s="114">
        <v>12.6338568613936</v>
      </c>
      <c r="U4" s="114">
        <v>244.331112034365</v>
      </c>
      <c r="V4" s="114">
        <v>813.1349464652041</v>
      </c>
      <c r="W4" s="114">
        <v>283.451084049671</v>
      </c>
      <c r="X4" s="114">
        <v>74.1313256780046</v>
      </c>
      <c r="Y4" s="114">
        <v>80.42722395139501</v>
      </c>
      <c r="Z4" s="114">
        <v>10.3224975178517</v>
      </c>
      <c r="AA4" s="114">
        <v>847.316981538556</v>
      </c>
      <c r="AB4" s="114">
        <v>35.2320469178689</v>
      </c>
      <c r="AC4" s="114">
        <v>55.2282450538808</v>
      </c>
      <c r="AD4" s="114">
        <v>106.855535044064</v>
      </c>
      <c r="AE4" s="114">
        <v>215.015690417530</v>
      </c>
      <c r="AF4" s="114">
        <v>188.578875260474</v>
      </c>
      <c r="AG4" s="114">
        <v>428.923474014044</v>
      </c>
      <c r="AH4" s="114">
        <v>307.644337887801</v>
      </c>
      <c r="AI4" s="114">
        <v>418.338471780365</v>
      </c>
      <c r="AJ4" s="114">
        <v>78.9904667538752</v>
      </c>
      <c r="AK4" s="114">
        <v>212.968881004481</v>
      </c>
      <c r="AL4" s="114">
        <v>219.619756487414</v>
      </c>
      <c r="AM4" s="114">
        <v>199.660487915580</v>
      </c>
      <c r="AN4" s="114">
        <v>218.726455611558</v>
      </c>
      <c r="AO4" s="114">
        <v>46.7163182677803</v>
      </c>
      <c r="AP4" s="114">
        <v>27.4902387781241</v>
      </c>
      <c r="AQ4" s="114">
        <v>714.491706825376</v>
      </c>
      <c r="AR4" s="114">
        <v>11.1034395503694</v>
      </c>
      <c r="AS4" s="114">
        <v>9.55339237704227</v>
      </c>
      <c r="AT4" s="114">
        <v>11.1125274277446</v>
      </c>
      <c r="AU4" s="114">
        <v>8.124465920086029</v>
      </c>
      <c r="AV4" s="114">
        <v>62.0184216949862</v>
      </c>
      <c r="AW4" s="114">
        <v>5.98385764615306</v>
      </c>
      <c r="AX4" s="114">
        <v>191.942942259906</v>
      </c>
      <c r="AY4" s="114">
        <v>132.558895931102</v>
      </c>
      <c r="AZ4" s="114">
        <v>44.6024609064406</v>
      </c>
      <c r="BA4" s="114">
        <v>146.279370428416</v>
      </c>
      <c r="BB4" s="114">
        <v>711.480054616899</v>
      </c>
      <c r="BC4" s="114">
        <v>729.893258421489</v>
      </c>
      <c r="BD4" s="114">
        <v>36.9020478106244</v>
      </c>
      <c r="BE4" s="114">
        <v>310.317970207796</v>
      </c>
      <c r="BF4" s="114">
        <v>44.9665492632486</v>
      </c>
      <c r="BG4" s="114">
        <v>261.611197367342</v>
      </c>
      <c r="BH4" s="114">
        <v>0.108080111814987</v>
      </c>
      <c r="BI4" s="114">
        <v>97.2534740981571</v>
      </c>
      <c r="BJ4" s="114">
        <v>270.995733330709</v>
      </c>
      <c r="BK4" s="114">
        <v>113.583482622168</v>
      </c>
      <c r="BL4" s="114">
        <v>24.499387342253</v>
      </c>
      <c r="BM4" s="114">
        <v>357.814976468957</v>
      </c>
      <c r="BN4" s="114">
        <v>205.594482671195</v>
      </c>
      <c r="BO4" s="114">
        <v>14.3407221786771</v>
      </c>
      <c r="BP4" s="114">
        <v>40.9933333452314</v>
      </c>
      <c r="BQ4" s="114">
        <v>30.1649928966114</v>
      </c>
      <c r="BR4" s="114">
        <v>167.328503528770</v>
      </c>
      <c r="BS4" s="114">
        <v>81.52126395926931</v>
      </c>
    </row>
    <row r="5" ht="20.05" customHeight="1">
      <c r="A5" s="125"/>
      <c r="B5" s="147">
        <v>112.102579723084</v>
      </c>
      <c r="C5" s="114">
        <v>6.11294929205529</v>
      </c>
      <c r="D5" s="114">
        <v>6.03181836199645</v>
      </c>
      <c r="E5" s="114">
        <v>6.28086754248702</v>
      </c>
      <c r="F5" s="114">
        <v>6.05447056878032</v>
      </c>
      <c r="G5" s="114">
        <v>361.044253990182</v>
      </c>
      <c r="H5" s="114">
        <v>2423.462333157720</v>
      </c>
      <c r="I5" s="114">
        <v>2875.843432515230</v>
      </c>
      <c r="J5" s="114">
        <v>37.621782394809</v>
      </c>
      <c r="K5" s="114">
        <v>56.1295366081337</v>
      </c>
      <c r="L5" s="114">
        <v>113.092918879620</v>
      </c>
      <c r="M5" s="114">
        <v>35.0203494564313</v>
      </c>
      <c r="N5" s="114">
        <v>7.42881395130156</v>
      </c>
      <c r="O5" s="114">
        <v>3.59217997925303</v>
      </c>
      <c r="P5" s="114">
        <v>6.80792575770616</v>
      </c>
      <c r="Q5" s="114">
        <v>2.48136761913675</v>
      </c>
      <c r="R5" s="114">
        <v>281.568335373414</v>
      </c>
      <c r="S5" s="114">
        <v>417.970747284173</v>
      </c>
      <c r="T5" s="114">
        <v>12.6235993465643</v>
      </c>
      <c r="U5" s="114">
        <v>243.544482093443</v>
      </c>
      <c r="V5" s="114">
        <v>989.881052797869</v>
      </c>
      <c r="W5" s="114">
        <v>282.861486311604</v>
      </c>
      <c r="X5" s="114">
        <v>74.12506908399961</v>
      </c>
      <c r="Y5" s="114">
        <v>80.3989411299992</v>
      </c>
      <c r="Z5" s="114">
        <v>10.3210956489843</v>
      </c>
      <c r="AA5" s="114">
        <v>891.7370894419799</v>
      </c>
      <c r="AB5" s="114">
        <v>35.3099412955075</v>
      </c>
      <c r="AC5" s="114">
        <v>55.1952923987834</v>
      </c>
      <c r="AD5" s="114">
        <v>106.392459451842</v>
      </c>
      <c r="AE5" s="114">
        <v>215.009415149462</v>
      </c>
      <c r="AF5" s="114">
        <v>188.592348799925</v>
      </c>
      <c r="AG5" s="114">
        <v>429.068306159543</v>
      </c>
      <c r="AH5" s="114">
        <v>307.459078660023</v>
      </c>
      <c r="AI5" s="114">
        <v>418.123113189058</v>
      </c>
      <c r="AJ5" s="114">
        <v>78.9611314629212</v>
      </c>
      <c r="AK5" s="114">
        <v>212.895369100537</v>
      </c>
      <c r="AL5" s="114">
        <v>220.564649816963</v>
      </c>
      <c r="AM5" s="114">
        <v>199.980748284281</v>
      </c>
      <c r="AN5" s="114">
        <v>221.251706866016</v>
      </c>
      <c r="AO5" s="114">
        <v>46.7091727604832</v>
      </c>
      <c r="AP5" s="114">
        <v>27.4575312521085</v>
      </c>
      <c r="AQ5" s="114">
        <v>714.351863568914</v>
      </c>
      <c r="AR5" s="114">
        <v>11.0846563860016</v>
      </c>
      <c r="AS5" s="114">
        <v>9.5530372909046</v>
      </c>
      <c r="AT5" s="114">
        <v>11.104574190922</v>
      </c>
      <c r="AU5" s="114">
        <v>8.12104746371841</v>
      </c>
      <c r="AV5" s="114">
        <v>61.9883649249676</v>
      </c>
      <c r="AW5" s="114">
        <v>5.98385796849989</v>
      </c>
      <c r="AX5" s="114">
        <v>191.948688160994</v>
      </c>
      <c r="AY5" s="114">
        <v>132.555934856278</v>
      </c>
      <c r="AZ5" s="114">
        <v>44.3853896906529</v>
      </c>
      <c r="BA5" s="114">
        <v>146.240511857674</v>
      </c>
      <c r="BB5" s="114">
        <v>711.046717434354</v>
      </c>
      <c r="BC5" s="114">
        <v>728.303050213502</v>
      </c>
      <c r="BD5" s="114">
        <v>36.8987902719869</v>
      </c>
      <c r="BE5" s="114">
        <v>310.273704006042</v>
      </c>
      <c r="BF5" s="114">
        <v>44.9041376339342</v>
      </c>
      <c r="BG5" s="114">
        <v>261.578695346134</v>
      </c>
      <c r="BH5" s="114">
        <v>0.108073981120103</v>
      </c>
      <c r="BI5" s="114">
        <v>97.17769544382971</v>
      </c>
      <c r="BJ5" s="114">
        <v>270.995697521260</v>
      </c>
      <c r="BK5" s="114">
        <v>113.573126604526</v>
      </c>
      <c r="BL5" s="114">
        <v>24.496897188290</v>
      </c>
      <c r="BM5" s="114">
        <v>357.827960975449</v>
      </c>
      <c r="BN5" s="114">
        <v>205.596282619334</v>
      </c>
      <c r="BO5" s="114">
        <v>14.3410139322247</v>
      </c>
      <c r="BP5" s="114">
        <v>40.9885882100159</v>
      </c>
      <c r="BQ5" s="114">
        <v>30.1648294741744</v>
      </c>
      <c r="BR5" s="114">
        <v>167.456005415973</v>
      </c>
      <c r="BS5" s="114">
        <v>81.48396927842511</v>
      </c>
    </row>
    <row r="6" ht="20.05" customHeight="1">
      <c r="A6" s="125"/>
      <c r="B6" s="148">
        <v>111.977636054326</v>
      </c>
      <c r="C6" s="115">
        <v>6.09906667687375</v>
      </c>
      <c r="D6" s="115">
        <v>6.0186977691344</v>
      </c>
      <c r="E6" s="115">
        <v>6.26766300689762</v>
      </c>
      <c r="F6" s="115">
        <v>6.05149352160214</v>
      </c>
      <c r="G6" s="115">
        <v>369.885005881994</v>
      </c>
      <c r="H6" s="115">
        <v>2423.536392901010</v>
      </c>
      <c r="I6" s="69">
        <v>2874.5906618454</v>
      </c>
      <c r="J6" s="115">
        <v>36.5240278337149</v>
      </c>
      <c r="K6" s="115">
        <v>56.0737947910288</v>
      </c>
      <c r="L6" s="115">
        <v>112.944775271095</v>
      </c>
      <c r="M6" s="115">
        <v>34.9937197537128</v>
      </c>
      <c r="N6" s="115">
        <v>7.42031854355545</v>
      </c>
      <c r="O6" s="115">
        <v>3.58470140676851</v>
      </c>
      <c r="P6" s="115">
        <v>6.79961069754714</v>
      </c>
      <c r="Q6" s="115">
        <v>2.44858499318221</v>
      </c>
      <c r="R6" s="115">
        <v>281.454029974333</v>
      </c>
      <c r="S6" s="115">
        <v>417.581773117049</v>
      </c>
      <c r="T6" s="115">
        <v>12.5776029085205</v>
      </c>
      <c r="U6" s="115">
        <v>241.170865927952</v>
      </c>
      <c r="V6" s="10">
        <v>989.591467854066</v>
      </c>
      <c r="W6" s="115">
        <v>281.725043306477</v>
      </c>
      <c r="X6" s="115">
        <v>74.0241582962171</v>
      </c>
      <c r="Y6" s="115">
        <v>80.1669966500821</v>
      </c>
      <c r="Z6" s="115">
        <v>10.3141135449956</v>
      </c>
      <c r="AA6" s="11">
        <v>889.3671718486301</v>
      </c>
      <c r="AB6" s="115">
        <v>35.316419996208</v>
      </c>
      <c r="AC6" s="115">
        <v>54.5052368446247</v>
      </c>
      <c r="AD6" s="115">
        <v>104.899551259197</v>
      </c>
      <c r="AE6" s="115">
        <v>214.764126611852</v>
      </c>
      <c r="AF6" s="115">
        <v>188.096169554549</v>
      </c>
      <c r="AG6" s="115">
        <v>427.212513464016</v>
      </c>
      <c r="AH6" s="115">
        <v>305.522337220637</v>
      </c>
      <c r="AI6" s="115">
        <v>416.661365327914</v>
      </c>
      <c r="AJ6" s="115">
        <v>78.5615306841817</v>
      </c>
      <c r="AK6" s="115">
        <v>211.230692803685</v>
      </c>
      <c r="AL6" s="115">
        <v>218.584404211056</v>
      </c>
      <c r="AM6" s="115">
        <v>199.667495518043</v>
      </c>
      <c r="AN6" s="115">
        <v>221.798623835262</v>
      </c>
      <c r="AO6" s="115">
        <v>46.5473608091302</v>
      </c>
      <c r="AP6" s="115">
        <v>26.9737700815758</v>
      </c>
      <c r="AQ6" s="115">
        <v>710.222172570485</v>
      </c>
      <c r="AR6" s="115">
        <v>10.9444841859645</v>
      </c>
      <c r="AS6" s="115">
        <v>9.4863280641035</v>
      </c>
      <c r="AT6" s="115">
        <v>11.0322256652915</v>
      </c>
      <c r="AU6" s="115">
        <v>8.099425115685561</v>
      </c>
      <c r="AV6" s="115">
        <v>61.7878285316827</v>
      </c>
      <c r="AW6" s="115">
        <v>5.97938542532843</v>
      </c>
      <c r="AX6" s="115">
        <v>191.157491634884</v>
      </c>
      <c r="AY6" s="115">
        <v>132.507421577054</v>
      </c>
      <c r="AZ6" s="115">
        <v>43.9231459312481</v>
      </c>
      <c r="BA6" s="115">
        <v>144.598498777430</v>
      </c>
      <c r="BB6" s="115">
        <v>706.898218010793</v>
      </c>
      <c r="BC6" s="115">
        <v>701.683253584392</v>
      </c>
      <c r="BD6" s="115">
        <v>36.7968231307632</v>
      </c>
      <c r="BE6" s="115">
        <v>300.567549184479</v>
      </c>
      <c r="BF6" s="115">
        <v>43.6608316081912</v>
      </c>
      <c r="BG6" s="115">
        <v>260.356732787533</v>
      </c>
      <c r="BH6" s="115">
        <v>0.107810392164689</v>
      </c>
      <c r="BI6" s="115">
        <v>95.9522630189352</v>
      </c>
      <c r="BJ6" s="115">
        <v>270.994102532464</v>
      </c>
      <c r="BK6" s="115">
        <v>113.431075942989</v>
      </c>
      <c r="BL6" s="115">
        <v>24.4791869541392</v>
      </c>
      <c r="BM6" s="115">
        <v>357.722556787905</v>
      </c>
      <c r="BN6" s="115">
        <v>205.562155912857</v>
      </c>
      <c r="BO6" s="115">
        <v>14.2953327458385</v>
      </c>
      <c r="BP6" s="115">
        <v>40.908879903453</v>
      </c>
      <c r="BQ6" s="115">
        <v>30.1599514583898</v>
      </c>
      <c r="BR6" s="115">
        <v>165.074344119847</v>
      </c>
      <c r="BS6" s="115">
        <v>81.243428921560</v>
      </c>
    </row>
    <row r="7" ht="20.05" customHeight="1">
      <c r="A7" s="125"/>
      <c r="B7" s="148">
        <v>112.081672761278</v>
      </c>
      <c r="C7" s="115">
        <v>6.09132080802729</v>
      </c>
      <c r="D7" s="115">
        <v>5.69097521541279</v>
      </c>
      <c r="E7" s="115">
        <v>6.26873948724153</v>
      </c>
      <c r="F7" s="115">
        <v>6.04937259870007</v>
      </c>
      <c r="G7" s="115">
        <v>369.239979120432</v>
      </c>
      <c r="H7" s="115">
        <v>2422.980705444720</v>
      </c>
      <c r="I7" s="69">
        <v>2874.464315852130</v>
      </c>
      <c r="J7" s="115">
        <v>36.3903075713576</v>
      </c>
      <c r="K7" s="115">
        <v>56.2105784888095</v>
      </c>
      <c r="L7" s="115">
        <v>112.938992237528</v>
      </c>
      <c r="M7" s="115">
        <v>34.9885742540803</v>
      </c>
      <c r="N7" s="115">
        <v>7.42949469880767</v>
      </c>
      <c r="O7" s="115">
        <v>3.52327202589254</v>
      </c>
      <c r="P7" s="115">
        <v>6.79613079488147</v>
      </c>
      <c r="Q7" s="115">
        <v>2.44033014712648</v>
      </c>
      <c r="R7" s="115">
        <v>281.332404439528</v>
      </c>
      <c r="S7" s="115">
        <v>417.209633517424</v>
      </c>
      <c r="T7" s="115">
        <v>12.5220255407722</v>
      </c>
      <c r="U7" s="115">
        <v>240.302415824840</v>
      </c>
      <c r="V7" s="10">
        <v>983.318037246862</v>
      </c>
      <c r="W7" s="115">
        <v>281.061084776470</v>
      </c>
      <c r="X7" s="115">
        <v>74.00798660434231</v>
      </c>
      <c r="Y7" s="115">
        <v>80.0535572138523</v>
      </c>
      <c r="Z7" s="115">
        <v>10.3077505548491</v>
      </c>
      <c r="AA7" s="11">
        <v>888.910660788536</v>
      </c>
      <c r="AB7" s="115">
        <v>35.3352899208151</v>
      </c>
      <c r="AC7" s="115">
        <v>54.2734998569752</v>
      </c>
      <c r="AD7" s="115">
        <v>104.343210865980</v>
      </c>
      <c r="AE7" s="115">
        <v>214.620729233527</v>
      </c>
      <c r="AF7" s="115">
        <v>188.023921989199</v>
      </c>
      <c r="AG7" s="115">
        <v>424.680368555870</v>
      </c>
      <c r="AH7" s="115">
        <v>304.834477607364</v>
      </c>
      <c r="AI7" s="115">
        <v>416.268815380620</v>
      </c>
      <c r="AJ7" s="115">
        <v>78.4700460874267</v>
      </c>
      <c r="AK7" s="115">
        <v>210.881384653902</v>
      </c>
      <c r="AL7" s="115">
        <v>217.796629895788</v>
      </c>
      <c r="AM7" s="115">
        <v>199.602725431277</v>
      </c>
      <c r="AN7" s="115">
        <v>221.633371597861</v>
      </c>
      <c r="AO7" s="115">
        <v>46.5304352612916</v>
      </c>
      <c r="AP7" s="115">
        <v>26.8851897800856</v>
      </c>
      <c r="AQ7" s="115">
        <v>709.502250128861</v>
      </c>
      <c r="AR7" s="115">
        <v>10.9158023595216</v>
      </c>
      <c r="AS7" s="115">
        <v>9.475871800509861</v>
      </c>
      <c r="AT7" s="115">
        <v>11.0179248797997</v>
      </c>
      <c r="AU7" s="115">
        <v>8.094166410915401</v>
      </c>
      <c r="AV7" s="115">
        <v>61.7261428684349</v>
      </c>
      <c r="AW7" s="115">
        <v>5.97839958300772</v>
      </c>
      <c r="AX7" s="115">
        <v>191.000985743715</v>
      </c>
      <c r="AY7" s="115">
        <v>132.499099435536</v>
      </c>
      <c r="AZ7" s="115">
        <v>43.7123077258757</v>
      </c>
      <c r="BA7" s="115">
        <v>144.176356211668</v>
      </c>
      <c r="BB7" s="115">
        <v>706.209634141763</v>
      </c>
      <c r="BC7" s="115">
        <v>695.752382287782</v>
      </c>
      <c r="BD7" s="115">
        <v>36.7771036555334</v>
      </c>
      <c r="BE7" s="115">
        <v>298.807609830680</v>
      </c>
      <c r="BF7" s="115">
        <v>43.3681771433406</v>
      </c>
      <c r="BG7" s="115">
        <v>260.074393011245</v>
      </c>
      <c r="BH7" s="115">
        <v>0.107762622334281</v>
      </c>
      <c r="BI7" s="115">
        <v>95.6441694225515</v>
      </c>
      <c r="BJ7" s="115">
        <v>270.993813463307</v>
      </c>
      <c r="BK7" s="115">
        <v>113.397031794047</v>
      </c>
      <c r="BL7" s="115">
        <v>24.4743890582317</v>
      </c>
      <c r="BM7" s="115">
        <v>357.635563419074</v>
      </c>
      <c r="BN7" s="115">
        <v>205.560637655016</v>
      </c>
      <c r="BO7" s="115">
        <v>14.2870384266616</v>
      </c>
      <c r="BP7" s="115">
        <v>40.8934500699707</v>
      </c>
      <c r="BQ7" s="115">
        <v>30.1589022328625</v>
      </c>
      <c r="BR7" s="115">
        <v>164.498575260784</v>
      </c>
      <c r="BS7" s="115">
        <v>81.1817933931362</v>
      </c>
    </row>
    <row r="8" ht="20.05" customHeight="1">
      <c r="A8" s="125"/>
      <c r="B8" s="148">
        <v>112.066829633365</v>
      </c>
      <c r="C8" s="115">
        <v>6.08822777025713</v>
      </c>
      <c r="D8" s="115">
        <v>5.68950648410185</v>
      </c>
      <c r="E8" s="115">
        <v>6.26607829048905</v>
      </c>
      <c r="F8" s="115">
        <v>6.04796370617436</v>
      </c>
      <c r="G8" s="115">
        <v>369.185261201342</v>
      </c>
      <c r="H8" s="115">
        <v>2422.899280223110</v>
      </c>
      <c r="I8" s="69">
        <v>2874.434019037550</v>
      </c>
      <c r="J8" s="115">
        <v>36.3425877873056</v>
      </c>
      <c r="K8" s="115">
        <v>56.0025143768068</v>
      </c>
      <c r="L8" s="115">
        <v>112.913752423473</v>
      </c>
      <c r="M8" s="115">
        <v>34.9829231818973</v>
      </c>
      <c r="N8" s="115">
        <v>7.42842858824135</v>
      </c>
      <c r="O8" s="115">
        <v>3.51837344173699</v>
      </c>
      <c r="P8" s="115">
        <v>6.79574398796073</v>
      </c>
      <c r="Q8" s="115">
        <v>2.43654912406551</v>
      </c>
      <c r="R8" s="115">
        <v>281.244061418661</v>
      </c>
      <c r="S8" s="115">
        <v>417.149085354555</v>
      </c>
      <c r="T8" s="115">
        <v>12.5135786423337</v>
      </c>
      <c r="U8" s="115">
        <v>240.140175905876</v>
      </c>
      <c r="V8" s="10">
        <v>983.296313498947</v>
      </c>
      <c r="W8" s="115">
        <v>280.932616619225</v>
      </c>
      <c r="X8" s="115">
        <v>73.9910688383093</v>
      </c>
      <c r="Y8" s="115">
        <v>80.01568531430119</v>
      </c>
      <c r="Z8" s="115">
        <v>10.3068116256253</v>
      </c>
      <c r="AA8" s="11">
        <v>888.5483004689891</v>
      </c>
      <c r="AB8" s="115">
        <v>35.3537106999457</v>
      </c>
      <c r="AC8" s="115">
        <v>54.2043832507629</v>
      </c>
      <c r="AD8" s="115">
        <v>104.150841165655</v>
      </c>
      <c r="AE8" s="115">
        <v>214.558899375516</v>
      </c>
      <c r="AF8" s="115">
        <v>187.724056968510</v>
      </c>
      <c r="AG8" s="115">
        <v>423.796383791509</v>
      </c>
      <c r="AH8" s="115">
        <v>304.622423568337</v>
      </c>
      <c r="AI8" s="115">
        <v>416.119639959539</v>
      </c>
      <c r="AJ8" s="115">
        <v>78.4091787532688</v>
      </c>
      <c r="AK8" s="115">
        <v>210.681973492045</v>
      </c>
      <c r="AL8" s="115">
        <v>217.586420884813</v>
      </c>
      <c r="AM8" s="115">
        <v>199.564621609352</v>
      </c>
      <c r="AN8" s="115">
        <v>221.580772747161</v>
      </c>
      <c r="AO8" s="115">
        <v>46.5056971930366</v>
      </c>
      <c r="AP8" s="115">
        <v>26.8283479304383</v>
      </c>
      <c r="AQ8" s="115">
        <v>708.744820357459</v>
      </c>
      <c r="AR8" s="115">
        <v>10.9028320477853</v>
      </c>
      <c r="AS8" s="115">
        <v>9.46688156241378</v>
      </c>
      <c r="AT8" s="115">
        <v>11.0091095394747</v>
      </c>
      <c r="AU8" s="115">
        <v>8.092296865478261</v>
      </c>
      <c r="AV8" s="115">
        <v>61.7058598962929</v>
      </c>
      <c r="AW8" s="115">
        <v>5.97807558329969</v>
      </c>
      <c r="AX8" s="115">
        <v>190.886601716885</v>
      </c>
      <c r="AY8" s="115">
        <v>132.493034608941</v>
      </c>
      <c r="AZ8" s="115">
        <v>43.6348589482595</v>
      </c>
      <c r="BA8" s="115">
        <v>143.956360819712</v>
      </c>
      <c r="BB8" s="115">
        <v>705.716611841643</v>
      </c>
      <c r="BC8" s="115">
        <v>693.364194243989</v>
      </c>
      <c r="BD8" s="115">
        <v>36.7661358216013</v>
      </c>
      <c r="BE8" s="115">
        <v>297.576509169558</v>
      </c>
      <c r="BF8" s="115">
        <v>43.2533506704065</v>
      </c>
      <c r="BG8" s="115">
        <v>259.941905953032</v>
      </c>
      <c r="BH8" s="115">
        <v>0.107734255393094</v>
      </c>
      <c r="BI8" s="115">
        <v>95.5166707178979</v>
      </c>
      <c r="BJ8" s="115">
        <v>270.993641789606</v>
      </c>
      <c r="BK8" s="115">
        <v>113.383251038862</v>
      </c>
      <c r="BL8" s="115">
        <v>24.4727160266057</v>
      </c>
      <c r="BM8" s="115">
        <v>357.627023629256</v>
      </c>
      <c r="BN8" s="115">
        <v>205.559955146046</v>
      </c>
      <c r="BO8" s="115">
        <v>14.2824571848644</v>
      </c>
      <c r="BP8" s="115">
        <v>40.8852820796178</v>
      </c>
      <c r="BQ8" s="115">
        <v>30.1583276380276</v>
      </c>
      <c r="BR8" s="115">
        <v>164.238148344403</v>
      </c>
      <c r="BS8" s="115">
        <v>81.1652373718704</v>
      </c>
    </row>
    <row r="9" ht="20.05" customHeight="1">
      <c r="A9" s="125"/>
      <c r="B9" s="148">
        <v>112.066829633365</v>
      </c>
      <c r="C9" s="115">
        <v>6.08822777025713</v>
      </c>
      <c r="D9" s="115">
        <v>5.68950648410185</v>
      </c>
      <c r="E9" s="115">
        <v>6.26607829048905</v>
      </c>
      <c r="F9" s="115">
        <v>6.04796370617436</v>
      </c>
      <c r="G9" s="115">
        <v>369.185261201342</v>
      </c>
      <c r="H9" s="115">
        <v>2422.899280223110</v>
      </c>
      <c r="I9" s="69">
        <v>2874.434019037550</v>
      </c>
      <c r="J9" s="115">
        <v>36.3425877873056</v>
      </c>
      <c r="K9" s="115">
        <v>56.0025143768068</v>
      </c>
      <c r="L9" s="115">
        <v>112.913752423473</v>
      </c>
      <c r="M9" s="115">
        <v>34.9829231818973</v>
      </c>
      <c r="N9" s="115">
        <v>7.42842858824135</v>
      </c>
      <c r="O9" s="115">
        <v>3.51837344173699</v>
      </c>
      <c r="P9" s="115">
        <v>6.79574398796073</v>
      </c>
      <c r="Q9" s="115">
        <v>2.43654912406551</v>
      </c>
      <c r="R9" s="115">
        <v>281.244061418661</v>
      </c>
      <c r="S9" s="115">
        <v>417.149085354555</v>
      </c>
      <c r="T9" s="115">
        <v>12.5135786423337</v>
      </c>
      <c r="U9" s="115">
        <v>240.140175905876</v>
      </c>
      <c r="V9" s="10">
        <v>948.296313498947</v>
      </c>
      <c r="W9" s="115">
        <v>280.932616619225</v>
      </c>
      <c r="X9" s="115">
        <v>73.9910688383093</v>
      </c>
      <c r="Y9" s="115">
        <v>80.01568531430119</v>
      </c>
      <c r="Z9" s="115">
        <v>10.3068116256253</v>
      </c>
      <c r="AA9" s="11">
        <v>888.5483004689891</v>
      </c>
      <c r="AB9" s="115">
        <v>35.3537106999457</v>
      </c>
      <c r="AC9" s="115">
        <v>54.2043832507629</v>
      </c>
      <c r="AD9" s="115">
        <v>104.150841165655</v>
      </c>
      <c r="AE9" s="115">
        <v>214.558899375516</v>
      </c>
      <c r="AF9" s="115">
        <v>187.724056968510</v>
      </c>
      <c r="AG9" s="115">
        <v>423.796383791509</v>
      </c>
      <c r="AH9" s="115">
        <v>304.622423568337</v>
      </c>
      <c r="AI9" s="115">
        <v>416.119639959539</v>
      </c>
      <c r="AJ9" s="115">
        <v>78.4091787532688</v>
      </c>
      <c r="AK9" s="115">
        <v>210.681973492045</v>
      </c>
      <c r="AL9" s="115">
        <v>217.586420884813</v>
      </c>
      <c r="AM9" s="115">
        <v>199.564621609352</v>
      </c>
      <c r="AN9" s="115">
        <v>221.580772747161</v>
      </c>
      <c r="AO9" s="115">
        <v>46.5056971930366</v>
      </c>
      <c r="AP9" s="115">
        <v>26.8283479304383</v>
      </c>
      <c r="AQ9" s="115">
        <v>708.744820357459</v>
      </c>
      <c r="AR9" s="115">
        <v>10.9028320477853</v>
      </c>
      <c r="AS9" s="115">
        <v>9.46688156241378</v>
      </c>
      <c r="AT9" s="115">
        <v>11.0091095394747</v>
      </c>
      <c r="AU9" s="115">
        <v>8.092296865478261</v>
      </c>
      <c r="AV9" s="115">
        <v>61.7058598962929</v>
      </c>
      <c r="AW9" s="115">
        <v>5.97807558329969</v>
      </c>
      <c r="AX9" s="115">
        <v>190.886601716885</v>
      </c>
      <c r="AY9" s="115">
        <v>132.493034608941</v>
      </c>
      <c r="AZ9" s="115">
        <v>43.6348589482595</v>
      </c>
      <c r="BA9" s="115">
        <v>143.956360819712</v>
      </c>
      <c r="BB9" s="115">
        <v>705.716611841643</v>
      </c>
      <c r="BC9" s="115">
        <v>693.364194243989</v>
      </c>
      <c r="BD9" s="115">
        <v>36.7661358216013</v>
      </c>
      <c r="BE9" s="115">
        <v>297.576509169558</v>
      </c>
      <c r="BF9" s="115">
        <v>43.2533506704065</v>
      </c>
      <c r="BG9" s="115">
        <v>259.941905953032</v>
      </c>
      <c r="BH9" s="115">
        <v>0.107734255393094</v>
      </c>
      <c r="BI9" s="115">
        <v>95.5166707178979</v>
      </c>
      <c r="BJ9" s="115">
        <v>270.993641789606</v>
      </c>
      <c r="BK9" s="115">
        <v>113.383251038862</v>
      </c>
      <c r="BL9" s="115">
        <v>24.4727160266057</v>
      </c>
      <c r="BM9" s="115">
        <v>357.627023629256</v>
      </c>
      <c r="BN9" s="115">
        <v>205.559955146046</v>
      </c>
      <c r="BO9" s="115">
        <v>14.2824571848644</v>
      </c>
      <c r="BP9" s="115">
        <v>40.8852820796178</v>
      </c>
      <c r="BQ9" s="115">
        <v>30.1583276380276</v>
      </c>
      <c r="BR9" s="115">
        <v>164.238148344403</v>
      </c>
      <c r="BS9" s="115">
        <v>81.1652373718704</v>
      </c>
    </row>
    <row r="10" ht="20.05" customHeight="1">
      <c r="A10" s="125"/>
      <c r="B10" s="148">
        <v>112.066606284787</v>
      </c>
      <c r="C10" s="115">
        <v>6.08822760076514</v>
      </c>
      <c r="D10" s="115">
        <v>5.68938188794507</v>
      </c>
      <c r="E10" s="115">
        <v>6.26606208537136</v>
      </c>
      <c r="F10" s="115">
        <v>6.04794387475396</v>
      </c>
      <c r="G10" s="115">
        <v>369.184467754121</v>
      </c>
      <c r="H10" s="115">
        <v>2422.898159622790</v>
      </c>
      <c r="I10" s="69">
        <v>2874.433276053230</v>
      </c>
      <c r="J10" s="115">
        <v>36.3407490776858</v>
      </c>
      <c r="K10" s="115">
        <v>56.0022280389089</v>
      </c>
      <c r="L10" s="115">
        <v>112.913383896125</v>
      </c>
      <c r="M10" s="115">
        <v>34.9828896508898</v>
      </c>
      <c r="N10" s="115">
        <v>7.42840285006878</v>
      </c>
      <c r="O10" s="115">
        <v>3.51836740601115</v>
      </c>
      <c r="P10" s="115">
        <v>6.7957241262428</v>
      </c>
      <c r="Q10" s="115">
        <v>2.43614747302508</v>
      </c>
      <c r="R10" s="115">
        <v>281.242167322428</v>
      </c>
      <c r="S10" s="115">
        <v>417.146626422372</v>
      </c>
      <c r="T10" s="115">
        <v>12.5133994947011</v>
      </c>
      <c r="U10" s="115">
        <v>240.138343322144</v>
      </c>
      <c r="V10" s="10">
        <v>948.292811058878</v>
      </c>
      <c r="W10" s="115">
        <v>280.929812631878</v>
      </c>
      <c r="X10" s="115">
        <v>73.98960033867409</v>
      </c>
      <c r="Y10" s="115">
        <v>80.0133335738054</v>
      </c>
      <c r="Z10" s="115">
        <v>10.3067655767907</v>
      </c>
      <c r="AA10" s="11">
        <v>888.536974655241</v>
      </c>
      <c r="AB10" s="115">
        <v>35.3536669372201</v>
      </c>
      <c r="AC10" s="115">
        <v>54.1967531080149</v>
      </c>
      <c r="AD10" s="115">
        <v>104.138366505879</v>
      </c>
      <c r="AE10" s="115">
        <v>214.556534292306</v>
      </c>
      <c r="AF10" s="115">
        <v>187.722233024626</v>
      </c>
      <c r="AG10" s="115">
        <v>423.774476687885</v>
      </c>
      <c r="AH10" s="115">
        <v>304.611335562713</v>
      </c>
      <c r="AI10" s="115">
        <v>416.112682022683</v>
      </c>
      <c r="AJ10" s="115">
        <v>78.4053528736664</v>
      </c>
      <c r="AK10" s="115">
        <v>210.662367319327</v>
      </c>
      <c r="AL10" s="115">
        <v>217.581349278932</v>
      </c>
      <c r="AM10" s="115">
        <v>199.563972411844</v>
      </c>
      <c r="AN10" s="115">
        <v>221.578686696398</v>
      </c>
      <c r="AO10" s="115">
        <v>46.5041096980583</v>
      </c>
      <c r="AP10" s="115">
        <v>26.8240658704879</v>
      </c>
      <c r="AQ10" s="115">
        <v>708.723017672009</v>
      </c>
      <c r="AR10" s="115">
        <v>10.901250326056</v>
      </c>
      <c r="AS10" s="115">
        <v>9.46614682925631</v>
      </c>
      <c r="AT10" s="115">
        <v>11.0085096386961</v>
      </c>
      <c r="AU10" s="115">
        <v>8.092068259134329</v>
      </c>
      <c r="AV10" s="115">
        <v>61.7043975184105</v>
      </c>
      <c r="AW10" s="115">
        <v>5.97800256794504</v>
      </c>
      <c r="AX10" s="115">
        <v>190.879379561322</v>
      </c>
      <c r="AY10" s="115">
        <v>132.492639539253</v>
      </c>
      <c r="AZ10" s="115">
        <v>43.6305159956096</v>
      </c>
      <c r="BA10" s="115">
        <v>143.944445811731</v>
      </c>
      <c r="BB10" s="115">
        <v>705.686963230888</v>
      </c>
      <c r="BC10" s="115">
        <v>692.977546807689</v>
      </c>
      <c r="BD10" s="115">
        <v>36.7651082733939</v>
      </c>
      <c r="BE10" s="115">
        <v>297.479300094901</v>
      </c>
      <c r="BF10" s="115">
        <v>43.2447570912393</v>
      </c>
      <c r="BG10" s="115">
        <v>259.930433223568</v>
      </c>
      <c r="BH10" s="115">
        <v>0.107731417699161</v>
      </c>
      <c r="BI10" s="115">
        <v>95.5030823389737</v>
      </c>
      <c r="BJ10" s="115">
        <v>270.993624619573</v>
      </c>
      <c r="BK10" s="115">
        <v>113.381682368853</v>
      </c>
      <c r="BL10" s="115">
        <v>24.4725462257898</v>
      </c>
      <c r="BM10" s="115">
        <v>357.626673875155</v>
      </c>
      <c r="BN10" s="115">
        <v>205.559852683351</v>
      </c>
      <c r="BO10" s="115">
        <v>14.2818905251772</v>
      </c>
      <c r="BP10" s="115">
        <v>40.8843662898053</v>
      </c>
      <c r="BQ10" s="115">
        <v>30.1582710581805</v>
      </c>
      <c r="BR10" s="115">
        <v>164.225520477103</v>
      </c>
      <c r="BS10" s="115">
        <v>81.16267594194051</v>
      </c>
    </row>
    <row r="11" ht="20.05" customHeight="1">
      <c r="A11" s="125"/>
      <c r="B11" s="148"/>
      <c r="C11" s="115"/>
      <c r="D11" s="115"/>
      <c r="E11" s="115"/>
      <c r="F11" s="115"/>
      <c r="G11" s="115"/>
      <c r="H11" s="115"/>
      <c r="I11" s="69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0"/>
      <c r="W11" s="115"/>
      <c r="X11" s="115"/>
      <c r="Y11" s="115"/>
      <c r="Z11" s="115"/>
      <c r="AA11" s="11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</row>
    <row r="12" ht="20.05" customHeight="1">
      <c r="A12" s="125"/>
      <c r="B12" s="149">
        <v>113.76</v>
      </c>
      <c r="C12" s="114">
        <v>6.44589499900328</v>
      </c>
      <c r="D12" s="114">
        <v>6.00426028351904</v>
      </c>
      <c r="E12" s="114">
        <v>6.69508952627513</v>
      </c>
      <c r="F12" s="114">
        <v>6.60932483057907</v>
      </c>
      <c r="G12" s="114">
        <v>364.198446026997</v>
      </c>
      <c r="H12" s="150">
        <v>2418.227177750720</v>
      </c>
      <c r="I12" s="150">
        <v>2875.392254513420</v>
      </c>
      <c r="J12" s="114">
        <v>41.1557944681883</v>
      </c>
      <c r="K12" s="114">
        <v>46.1841543321073</v>
      </c>
      <c r="L12" s="114">
        <v>114.991754848504</v>
      </c>
      <c r="M12" s="114">
        <v>35.2333398166996</v>
      </c>
      <c r="N12" s="114">
        <v>7.54325152496315</v>
      </c>
      <c r="O12" s="114">
        <v>4.08327104333034</v>
      </c>
      <c r="P12" s="114">
        <v>6.87036961794489</v>
      </c>
      <c r="Q12" s="114">
        <v>2.59274942353526</v>
      </c>
      <c r="R12" s="114">
        <v>284.168983666011</v>
      </c>
      <c r="S12" s="114">
        <v>420.678874184694</v>
      </c>
      <c r="T12" s="114">
        <v>13.7733708658236</v>
      </c>
      <c r="U12" s="114">
        <v>266.609060878523</v>
      </c>
      <c r="V12" s="114">
        <v>932.625402435438</v>
      </c>
      <c r="W12" s="114">
        <v>299.938544556193</v>
      </c>
      <c r="X12" s="114">
        <v>75.8707002208039</v>
      </c>
      <c r="Y12" s="114">
        <v>84.0678046115212</v>
      </c>
      <c r="Z12" s="114">
        <v>10.4117985749784</v>
      </c>
      <c r="AA12" s="114">
        <v>951.473650704223</v>
      </c>
      <c r="AB12" s="114">
        <v>34.176744435636</v>
      </c>
      <c r="AC12" s="114">
        <v>57.9536823134646</v>
      </c>
      <c r="AD12" s="114">
        <v>116.480050230307</v>
      </c>
      <c r="AE12" s="114">
        <v>220.312818510765</v>
      </c>
      <c r="AF12" s="114">
        <v>193.997750249839</v>
      </c>
      <c r="AG12" s="114">
        <v>533.254222206751</v>
      </c>
      <c r="AH12" s="114">
        <v>324.721174339672</v>
      </c>
      <c r="AI12" s="114">
        <v>431.910634564319</v>
      </c>
      <c r="AJ12" s="114">
        <v>79.87839366476319</v>
      </c>
      <c r="AK12" s="114">
        <v>217.147964196163</v>
      </c>
      <c r="AL12" s="114">
        <v>233.359579782105</v>
      </c>
      <c r="AM12" s="114">
        <v>201.655949452941</v>
      </c>
      <c r="AN12" s="114">
        <v>217.096022780922</v>
      </c>
      <c r="AO12" s="114">
        <v>46.9179824127456</v>
      </c>
      <c r="AP12" s="114">
        <v>29.366375582509</v>
      </c>
      <c r="AQ12" s="114">
        <v>724.352068245205</v>
      </c>
      <c r="AR12" s="114">
        <v>11.8758685772596</v>
      </c>
      <c r="AS12" s="114">
        <v>9.4084778708622</v>
      </c>
      <c r="AT12" s="114">
        <v>11.3313214172687</v>
      </c>
      <c r="AU12" s="114">
        <v>8.17696711216178</v>
      </c>
      <c r="AV12" s="114">
        <v>62.5405676533024</v>
      </c>
      <c r="AW12" s="114">
        <v>6.00212856866245</v>
      </c>
      <c r="AX12" s="114">
        <v>186.881520641926</v>
      </c>
      <c r="AY12" s="114">
        <v>132.565441045814</v>
      </c>
      <c r="AZ12" s="114">
        <v>44.5055589325005</v>
      </c>
      <c r="BA12" s="114">
        <v>158.287208957906</v>
      </c>
      <c r="BB12" s="114">
        <v>724.750915289138</v>
      </c>
      <c r="BC12" s="114">
        <v>843.649737359058</v>
      </c>
      <c r="BD12" s="114">
        <v>36.6549989881497</v>
      </c>
      <c r="BE12" s="114">
        <v>358.016562764325</v>
      </c>
      <c r="BF12" s="114">
        <v>54.1108918627071</v>
      </c>
      <c r="BG12" s="114">
        <v>267.765069809998</v>
      </c>
      <c r="BH12" s="114">
        <v>91.0719908739087</v>
      </c>
      <c r="BI12" s="114">
        <v>101.372600979463</v>
      </c>
      <c r="BJ12" s="114">
        <v>270.986158618769</v>
      </c>
      <c r="BK12" s="114">
        <v>114.681238087542</v>
      </c>
      <c r="BL12" s="114">
        <v>24.6243928154204</v>
      </c>
      <c r="BM12" s="114">
        <v>357.969902593105</v>
      </c>
      <c r="BN12" s="114">
        <v>209.029597507418</v>
      </c>
      <c r="BO12" s="114">
        <v>14.5881357682936</v>
      </c>
      <c r="BP12" s="114">
        <v>41.2620026845669</v>
      </c>
      <c r="BQ12" s="114">
        <v>30.1341734569276</v>
      </c>
      <c r="BR12" s="114">
        <v>172.345484392293</v>
      </c>
      <c r="BS12" s="114">
        <v>86.1723429040284</v>
      </c>
    </row>
  </sheetData>
  <mergeCells count="1">
    <mergeCell ref="A1:BS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H94"/>
  <sheetViews>
    <sheetView workbookViewId="0" showGridLines="0" defaultGridColor="1">
      <pane topLeftCell="D5" xSplit="3" ySplit="4" activePane="bottomRight" state="frozen"/>
    </sheetView>
  </sheetViews>
  <sheetFormatPr defaultColWidth="8.33333" defaultRowHeight="19.9" customHeight="1" outlineLevelRow="0" outlineLevelCol="0"/>
  <cols>
    <col min="1" max="1" width="5" style="151" customWidth="1"/>
    <col min="2" max="2" width="3.5" style="151" customWidth="1"/>
    <col min="3" max="3" width="50.5625" style="151" customWidth="1"/>
    <col min="4" max="4" width="15.8516" style="151" customWidth="1"/>
    <col min="5" max="5" width="17.6719" style="151" customWidth="1"/>
    <col min="6" max="6" width="18.3516" style="151" customWidth="1"/>
    <col min="7" max="7" width="17.5" style="151" customWidth="1"/>
    <col min="8" max="9" width="17.6719" style="151" customWidth="1"/>
    <col min="10" max="11" width="15.8516" style="151" customWidth="1"/>
    <col min="12" max="12" width="16.6719" style="151" customWidth="1"/>
    <col min="13" max="15" width="16.8516" style="151" customWidth="1"/>
    <col min="16" max="17" width="17.6719" style="151" customWidth="1"/>
    <col min="18" max="19" width="18.6719" style="151" customWidth="1"/>
    <col min="20" max="20" width="16.8516" style="151" customWidth="1"/>
    <col min="21" max="21" width="15.8516" style="151" customWidth="1"/>
    <col min="22" max="22" width="17.6719" style="151" customWidth="1"/>
    <col min="23" max="23" width="16.6719" style="151" customWidth="1"/>
    <col min="24" max="24" width="15.8516" style="151" customWidth="1"/>
    <col min="25" max="26" width="16.8516" style="151" customWidth="1"/>
    <col min="27" max="27" width="17.6719" style="151" customWidth="1"/>
    <col min="28" max="28" width="18.6719" style="151" customWidth="1"/>
    <col min="29" max="29" width="15.8516" style="151" customWidth="1"/>
    <col min="30" max="30" width="18.6719" style="151" customWidth="1"/>
    <col min="31" max="32" width="16.8516" style="151" customWidth="1"/>
    <col min="33" max="35" width="15.8516" style="151" customWidth="1"/>
    <col min="36" max="36" width="16.8516" style="151" customWidth="1"/>
    <col min="37" max="40" width="15.8516" style="151" customWidth="1"/>
    <col min="41" max="41" width="17.3516" style="151" customWidth="1"/>
    <col min="42" max="42" width="16.6719" style="151" customWidth="1"/>
    <col min="43" max="45" width="16.8516" style="151" customWidth="1"/>
    <col min="46" max="47" width="17.6719" style="151" customWidth="1"/>
    <col min="48" max="48" width="18.6719" style="151" customWidth="1"/>
    <col min="49" max="49" width="19.5" style="151" customWidth="1"/>
    <col min="50" max="50" width="16.8516" style="151" customWidth="1"/>
    <col min="51" max="51" width="18.6719" style="151" customWidth="1"/>
    <col min="52" max="52" width="15.8516" style="151" customWidth="1"/>
    <col min="53" max="54" width="16.8516" style="151" customWidth="1"/>
    <col min="55" max="55" width="16.5" style="151" customWidth="1"/>
    <col min="56" max="57" width="15.8516" style="151" customWidth="1"/>
    <col min="58" max="58" width="17.6719" style="151" customWidth="1"/>
    <col min="59" max="61" width="16.8516" style="151" customWidth="1"/>
    <col min="62" max="62" width="17.6719" style="151" customWidth="1"/>
    <col min="63" max="63" width="16.8516" style="151" customWidth="1"/>
    <col min="64" max="64" width="15.8516" style="151" customWidth="1"/>
    <col min="65" max="65" width="16.8516" style="151" customWidth="1"/>
    <col min="66" max="66" width="17.6719" style="151" customWidth="1"/>
    <col min="67" max="67" width="16.8516" style="151" customWidth="1"/>
    <col min="68" max="68" width="16.6719" style="151" customWidth="1"/>
    <col min="69" max="69" width="18.6719" style="151" customWidth="1"/>
    <col min="70" max="71" width="17.6719" style="151" customWidth="1"/>
    <col min="72" max="73" width="16.8516" style="151" customWidth="1"/>
    <col min="74" max="74" width="18.6719" style="151" customWidth="1"/>
    <col min="75" max="75" width="37.6719" style="151" customWidth="1"/>
    <col min="76" max="76" width="44.6719" style="151" customWidth="1"/>
    <col min="77" max="77" width="32.8516" style="151" customWidth="1"/>
    <col min="78" max="78" width="43.1719" style="151" customWidth="1"/>
    <col min="79" max="79" width="43.6719" style="151" customWidth="1"/>
    <col min="80" max="80" width="21.3516" style="151" customWidth="1"/>
    <col min="81" max="81" width="26.1719" style="151" customWidth="1"/>
    <col min="82" max="83" width="15.8516" style="151" customWidth="1"/>
    <col min="84" max="84" width="13.1719" style="151" customWidth="1"/>
    <col min="85" max="85" width="9" style="151" customWidth="1"/>
    <col min="86" max="86" width="15.4062" style="151" customWidth="1"/>
    <col min="87" max="16384" width="8.35156" style="15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</row>
    <row r="2" ht="19" customHeight="1">
      <c r="A2" t="s" s="29">
        <v>1</v>
      </c>
      <c r="B2" s="30">
        <v>0</v>
      </c>
      <c r="C2" s="30"/>
      <c r="D2" t="s" s="29">
        <v>1</v>
      </c>
      <c r="E2" t="s" s="29">
        <v>1</v>
      </c>
      <c r="F2" t="s" s="29">
        <v>1</v>
      </c>
      <c r="G2" t="s" s="29">
        <v>1</v>
      </c>
      <c r="H2" t="s" s="29">
        <v>1</v>
      </c>
      <c r="I2" t="s" s="29">
        <v>1</v>
      </c>
      <c r="J2" t="s" s="29">
        <v>1</v>
      </c>
      <c r="K2" t="s" s="31">
        <v>1</v>
      </c>
      <c r="L2" t="s" s="29">
        <v>1</v>
      </c>
      <c r="M2" t="s" s="29">
        <v>1</v>
      </c>
      <c r="N2" t="s" s="29">
        <v>1</v>
      </c>
      <c r="O2" t="s" s="29">
        <v>1</v>
      </c>
      <c r="P2" t="s" s="29">
        <v>1</v>
      </c>
      <c r="Q2" t="s" s="29">
        <v>1</v>
      </c>
      <c r="R2" t="s" s="29">
        <v>1</v>
      </c>
      <c r="S2" t="s" s="29">
        <v>1</v>
      </c>
      <c r="T2" t="s" s="29">
        <v>1</v>
      </c>
      <c r="U2" t="s" s="29">
        <v>1</v>
      </c>
      <c r="V2" t="s" s="29">
        <v>1</v>
      </c>
      <c r="W2" t="s" s="29">
        <v>1</v>
      </c>
      <c r="X2" t="s" s="32">
        <v>1</v>
      </c>
      <c r="Y2" t="s" s="29">
        <v>1</v>
      </c>
      <c r="Z2" t="s" s="29">
        <v>1</v>
      </c>
      <c r="AA2" t="s" s="29">
        <v>1</v>
      </c>
      <c r="AB2" t="s" s="29">
        <v>1</v>
      </c>
      <c r="AC2" t="s" s="33">
        <v>1</v>
      </c>
      <c r="AD2" t="s" s="29">
        <v>1</v>
      </c>
      <c r="AE2" t="s" s="29">
        <v>1</v>
      </c>
      <c r="AF2" t="s" s="29">
        <v>1</v>
      </c>
      <c r="AG2" t="s" s="29">
        <v>1</v>
      </c>
      <c r="AH2" t="s" s="29">
        <v>1</v>
      </c>
      <c r="AI2" t="s" s="29">
        <v>1</v>
      </c>
      <c r="AJ2" t="s" s="29">
        <v>1</v>
      </c>
      <c r="AK2" t="s" s="29">
        <v>1</v>
      </c>
      <c r="AL2" t="s" s="29">
        <v>1</v>
      </c>
      <c r="AM2" t="s" s="29">
        <v>1</v>
      </c>
      <c r="AN2" t="s" s="29">
        <v>1</v>
      </c>
      <c r="AO2" t="s" s="29">
        <v>1</v>
      </c>
      <c r="AP2" t="s" s="29">
        <v>1</v>
      </c>
      <c r="AQ2" t="s" s="29">
        <v>1</v>
      </c>
      <c r="AR2" t="s" s="29">
        <v>1</v>
      </c>
      <c r="AS2" t="s" s="29">
        <v>1</v>
      </c>
      <c r="AT2" t="s" s="29">
        <v>1</v>
      </c>
      <c r="AU2" t="s" s="29">
        <v>1</v>
      </c>
      <c r="AV2" t="s" s="29">
        <v>1</v>
      </c>
      <c r="AW2" t="s" s="29">
        <v>1</v>
      </c>
      <c r="AX2" t="s" s="29">
        <v>1</v>
      </c>
      <c r="AY2" t="s" s="29">
        <v>1</v>
      </c>
      <c r="AZ2" t="s" s="29">
        <v>1</v>
      </c>
      <c r="BA2" t="s" s="29">
        <v>1</v>
      </c>
      <c r="BB2" t="s" s="29">
        <v>1</v>
      </c>
      <c r="BC2" t="s" s="29">
        <v>1</v>
      </c>
      <c r="BD2" t="s" s="29">
        <v>1</v>
      </c>
      <c r="BE2" t="s" s="29">
        <v>1</v>
      </c>
      <c r="BF2" t="s" s="29">
        <v>1</v>
      </c>
      <c r="BG2" t="s" s="29">
        <v>1</v>
      </c>
      <c r="BH2" t="s" s="29">
        <v>1</v>
      </c>
      <c r="BI2" t="s" s="29">
        <v>1</v>
      </c>
      <c r="BJ2" t="s" s="29">
        <v>1</v>
      </c>
      <c r="BK2" t="s" s="29">
        <v>1</v>
      </c>
      <c r="BL2" t="s" s="29">
        <v>1</v>
      </c>
      <c r="BM2" t="s" s="29">
        <v>1</v>
      </c>
      <c r="BN2" t="s" s="29">
        <v>1</v>
      </c>
      <c r="BO2" t="s" s="29">
        <v>1</v>
      </c>
      <c r="BP2" t="s" s="29">
        <v>1</v>
      </c>
      <c r="BQ2" t="s" s="29">
        <v>1</v>
      </c>
      <c r="BR2" t="s" s="29">
        <v>1</v>
      </c>
      <c r="BS2" t="s" s="29">
        <v>1</v>
      </c>
      <c r="BT2" t="s" s="29">
        <v>1</v>
      </c>
      <c r="BU2" t="s" s="29">
        <v>1</v>
      </c>
      <c r="BV2" s="30"/>
      <c r="BW2" t="s" s="29">
        <v>1</v>
      </c>
      <c r="BX2" t="s" s="29">
        <v>1</v>
      </c>
      <c r="BY2" t="s" s="29">
        <v>1</v>
      </c>
      <c r="BZ2" t="s" s="29">
        <v>1</v>
      </c>
      <c r="CA2" t="s" s="29">
        <v>1</v>
      </c>
      <c r="CB2" t="s" s="29">
        <v>1</v>
      </c>
      <c r="CC2" t="s" s="29">
        <v>1</v>
      </c>
      <c r="CD2" t="s" s="29">
        <v>1</v>
      </c>
      <c r="CE2" t="s" s="29">
        <v>1</v>
      </c>
      <c r="CF2" s="30"/>
      <c r="CG2" s="30"/>
      <c r="CH2" s="30"/>
    </row>
    <row r="3" ht="19" customHeight="1">
      <c r="A3" s="30">
        <v>0</v>
      </c>
      <c r="B3" s="30">
        <v>0</v>
      </c>
      <c r="C3" s="34"/>
      <c r="D3" s="30">
        <v>1</v>
      </c>
      <c r="E3" s="30">
        <v>2</v>
      </c>
      <c r="F3" s="30">
        <v>3</v>
      </c>
      <c r="G3" s="30">
        <v>4</v>
      </c>
      <c r="H3" s="30">
        <v>5</v>
      </c>
      <c r="I3" s="30">
        <v>6</v>
      </c>
      <c r="J3" s="30">
        <v>7</v>
      </c>
      <c r="K3" s="35">
        <v>8</v>
      </c>
      <c r="L3" s="30">
        <v>9</v>
      </c>
      <c r="M3" s="30">
        <v>10</v>
      </c>
      <c r="N3" s="30">
        <v>11</v>
      </c>
      <c r="O3" s="30">
        <v>12</v>
      </c>
      <c r="P3" s="30">
        <v>13</v>
      </c>
      <c r="Q3" s="30">
        <v>14</v>
      </c>
      <c r="R3" s="30">
        <v>15</v>
      </c>
      <c r="S3" s="30">
        <v>16</v>
      </c>
      <c r="T3" s="30">
        <v>17</v>
      </c>
      <c r="U3" s="30">
        <v>18</v>
      </c>
      <c r="V3" s="30">
        <v>19</v>
      </c>
      <c r="W3" s="30">
        <v>20</v>
      </c>
      <c r="X3" s="36">
        <v>21</v>
      </c>
      <c r="Y3" s="30">
        <v>22</v>
      </c>
      <c r="Z3" s="30">
        <v>23</v>
      </c>
      <c r="AA3" s="30">
        <v>24</v>
      </c>
      <c r="AB3" s="30">
        <v>25</v>
      </c>
      <c r="AC3" s="37">
        <v>26</v>
      </c>
      <c r="AD3" s="30">
        <v>27</v>
      </c>
      <c r="AE3" s="30">
        <v>28</v>
      </c>
      <c r="AF3" s="30">
        <v>29</v>
      </c>
      <c r="AG3" s="30">
        <v>30</v>
      </c>
      <c r="AH3" s="30">
        <v>31</v>
      </c>
      <c r="AI3" s="30">
        <v>32</v>
      </c>
      <c r="AJ3" s="30">
        <v>33</v>
      </c>
      <c r="AK3" s="30">
        <v>34</v>
      </c>
      <c r="AL3" s="30">
        <v>35</v>
      </c>
      <c r="AM3" s="30">
        <v>36</v>
      </c>
      <c r="AN3" s="30">
        <v>37</v>
      </c>
      <c r="AO3" s="30">
        <v>38</v>
      </c>
      <c r="AP3" s="30">
        <v>39</v>
      </c>
      <c r="AQ3" s="30">
        <v>40</v>
      </c>
      <c r="AR3" s="30">
        <v>41</v>
      </c>
      <c r="AS3" s="30">
        <v>42</v>
      </c>
      <c r="AT3" s="30">
        <v>43</v>
      </c>
      <c r="AU3" s="30">
        <v>44</v>
      </c>
      <c r="AV3" s="30">
        <v>45</v>
      </c>
      <c r="AW3" s="30">
        <v>46</v>
      </c>
      <c r="AX3" s="30">
        <v>47</v>
      </c>
      <c r="AY3" s="30">
        <v>48</v>
      </c>
      <c r="AZ3" s="30">
        <v>49</v>
      </c>
      <c r="BA3" s="30">
        <v>50</v>
      </c>
      <c r="BB3" s="30">
        <v>51</v>
      </c>
      <c r="BC3" s="30">
        <v>52</v>
      </c>
      <c r="BD3" s="30">
        <v>53</v>
      </c>
      <c r="BE3" s="30">
        <v>54</v>
      </c>
      <c r="BF3" s="30">
        <v>55</v>
      </c>
      <c r="BG3" s="30">
        <v>56</v>
      </c>
      <c r="BH3" s="30">
        <v>57</v>
      </c>
      <c r="BI3" s="30">
        <v>58</v>
      </c>
      <c r="BJ3" s="30">
        <v>59</v>
      </c>
      <c r="BK3" s="30">
        <v>60</v>
      </c>
      <c r="BL3" s="30">
        <v>61</v>
      </c>
      <c r="BM3" s="30">
        <v>62</v>
      </c>
      <c r="BN3" s="30">
        <v>63</v>
      </c>
      <c r="BO3" s="30">
        <v>64</v>
      </c>
      <c r="BP3" s="30">
        <v>65</v>
      </c>
      <c r="BQ3" s="30">
        <v>66</v>
      </c>
      <c r="BR3" s="30">
        <v>67</v>
      </c>
      <c r="BS3" s="30">
        <v>68</v>
      </c>
      <c r="BT3" s="30">
        <v>69</v>
      </c>
      <c r="BU3" s="30">
        <v>70</v>
      </c>
      <c r="BV3" s="30"/>
      <c r="BW3" s="30">
        <v>71</v>
      </c>
      <c r="BX3" s="30">
        <v>72</v>
      </c>
      <c r="BY3" s="30">
        <v>73</v>
      </c>
      <c r="BZ3" s="30">
        <v>74</v>
      </c>
      <c r="CA3" s="30">
        <v>75</v>
      </c>
      <c r="CB3" s="30">
        <v>76</v>
      </c>
      <c r="CC3" s="30">
        <v>77</v>
      </c>
      <c r="CD3" s="30">
        <v>78</v>
      </c>
      <c r="CE3" s="30">
        <v>79</v>
      </c>
      <c r="CF3" s="30"/>
      <c r="CG3" s="30"/>
      <c r="CH3" s="30"/>
    </row>
    <row r="4" ht="22.1" customHeight="1">
      <c r="A4" s="38"/>
      <c r="B4" s="38"/>
      <c r="C4" s="39"/>
      <c r="D4" t="s" s="40">
        <v>89</v>
      </c>
      <c r="E4" t="s" s="40">
        <v>90</v>
      </c>
      <c r="F4" t="s" s="40">
        <v>91</v>
      </c>
      <c r="G4" t="s" s="40">
        <v>92</v>
      </c>
      <c r="H4" t="s" s="40">
        <v>93</v>
      </c>
      <c r="I4" t="s" s="40">
        <v>94</v>
      </c>
      <c r="J4" t="s" s="40">
        <v>95</v>
      </c>
      <c r="K4" t="s" s="41">
        <v>96</v>
      </c>
      <c r="L4" t="s" s="40">
        <v>258</v>
      </c>
      <c r="M4" t="s" s="40">
        <v>98</v>
      </c>
      <c r="N4" t="s" s="40">
        <v>99</v>
      </c>
      <c r="O4" t="s" s="40">
        <v>100</v>
      </c>
      <c r="P4" t="s" s="40">
        <v>101</v>
      </c>
      <c r="Q4" t="s" s="40">
        <v>102</v>
      </c>
      <c r="R4" t="s" s="40">
        <v>103</v>
      </c>
      <c r="S4" t="s" s="40">
        <v>104</v>
      </c>
      <c r="T4" t="s" s="40">
        <v>105</v>
      </c>
      <c r="U4" t="s" s="40">
        <v>106</v>
      </c>
      <c r="V4" t="s" s="40">
        <v>107</v>
      </c>
      <c r="W4" t="s" s="40">
        <v>258</v>
      </c>
      <c r="X4" t="s" s="42">
        <v>109</v>
      </c>
      <c r="Y4" t="s" s="40">
        <v>110</v>
      </c>
      <c r="Z4" t="s" s="40">
        <v>111</v>
      </c>
      <c r="AA4" t="s" s="40">
        <v>112</v>
      </c>
      <c r="AB4" t="s" s="40">
        <v>113</v>
      </c>
      <c r="AC4" t="s" s="43">
        <v>114</v>
      </c>
      <c r="AD4" t="s" s="40">
        <v>115</v>
      </c>
      <c r="AE4" t="s" s="40">
        <v>116</v>
      </c>
      <c r="AF4" t="s" s="40">
        <v>117</v>
      </c>
      <c r="AG4" t="s" s="40">
        <v>118</v>
      </c>
      <c r="AH4" t="s" s="40">
        <v>119</v>
      </c>
      <c r="AI4" t="s" s="40">
        <v>120</v>
      </c>
      <c r="AJ4" t="s" s="40">
        <v>121</v>
      </c>
      <c r="AK4" t="s" s="40">
        <v>122</v>
      </c>
      <c r="AL4" t="s" s="40">
        <v>123</v>
      </c>
      <c r="AM4" t="s" s="40">
        <v>124</v>
      </c>
      <c r="AN4" t="s" s="40">
        <v>125</v>
      </c>
      <c r="AO4" t="s" s="40">
        <v>126</v>
      </c>
      <c r="AP4" t="s" s="40">
        <v>127</v>
      </c>
      <c r="AQ4" t="s" s="40">
        <v>128</v>
      </c>
      <c r="AR4" t="s" s="40">
        <v>129</v>
      </c>
      <c r="AS4" t="s" s="40">
        <v>130</v>
      </c>
      <c r="AT4" t="s" s="40">
        <v>131</v>
      </c>
      <c r="AU4" t="s" s="40">
        <v>132</v>
      </c>
      <c r="AV4" t="s" s="40">
        <v>133</v>
      </c>
      <c r="AW4" t="s" s="40">
        <v>134</v>
      </c>
      <c r="AX4" t="s" s="40">
        <v>135</v>
      </c>
      <c r="AY4" t="s" s="40">
        <v>136</v>
      </c>
      <c r="AZ4" t="s" s="40">
        <v>137</v>
      </c>
      <c r="BA4" t="s" s="40">
        <v>138</v>
      </c>
      <c r="BB4" t="s" s="40">
        <v>139</v>
      </c>
      <c r="BC4" t="s" s="40">
        <v>140</v>
      </c>
      <c r="BD4" t="s" s="40">
        <v>141</v>
      </c>
      <c r="BE4" t="s" s="40">
        <v>142</v>
      </c>
      <c r="BF4" t="s" s="40">
        <v>143</v>
      </c>
      <c r="BG4" t="s" s="40">
        <v>144</v>
      </c>
      <c r="BH4" t="s" s="40">
        <v>145</v>
      </c>
      <c r="BI4" t="s" s="40">
        <v>146</v>
      </c>
      <c r="BJ4" t="s" s="40">
        <v>147</v>
      </c>
      <c r="BK4" t="s" s="40">
        <v>148</v>
      </c>
      <c r="BL4" t="s" s="40">
        <v>149</v>
      </c>
      <c r="BM4" t="s" s="40">
        <v>150</v>
      </c>
      <c r="BN4" t="s" s="40">
        <v>151</v>
      </c>
      <c r="BO4" t="s" s="40">
        <v>152</v>
      </c>
      <c r="BP4" t="s" s="40">
        <v>153</v>
      </c>
      <c r="BQ4" t="s" s="40">
        <v>154</v>
      </c>
      <c r="BR4" t="s" s="40">
        <v>155</v>
      </c>
      <c r="BS4" t="s" s="40">
        <v>156</v>
      </c>
      <c r="BT4" t="s" s="40">
        <v>157</v>
      </c>
      <c r="BU4" t="s" s="40">
        <v>158</v>
      </c>
      <c r="BV4" t="s" s="44">
        <v>159</v>
      </c>
      <c r="BW4" t="s" s="44">
        <v>160</v>
      </c>
      <c r="BX4" t="s" s="44">
        <v>161</v>
      </c>
      <c r="BY4" t="s" s="44">
        <v>162</v>
      </c>
      <c r="BZ4" t="s" s="44">
        <v>163</v>
      </c>
      <c r="CA4" t="s" s="44">
        <v>164</v>
      </c>
      <c r="CB4" t="s" s="44">
        <v>165</v>
      </c>
      <c r="CC4" t="s" s="44">
        <v>166</v>
      </c>
      <c r="CD4" t="s" s="44">
        <v>167</v>
      </c>
      <c r="CE4" t="s" s="45">
        <v>80</v>
      </c>
      <c r="CF4" t="s" s="45">
        <v>168</v>
      </c>
      <c r="CG4" t="s" s="45">
        <v>169</v>
      </c>
      <c r="CH4" t="s" s="45">
        <v>259</v>
      </c>
    </row>
    <row r="5" ht="20.25" customHeight="1">
      <c r="A5" t="s" s="47">
        <v>1</v>
      </c>
      <c r="B5" s="48">
        <v>1</v>
      </c>
      <c r="C5" t="s" s="49">
        <v>89</v>
      </c>
      <c r="D5" s="50">
        <f>'Glad70-before-LQ'!D5*$CG5*D$93</f>
        <v>9.407980253082821</v>
      </c>
      <c r="E5" s="51">
        <f>'Glad70-before-LQ'!E5*$CG5*E$93</f>
        <v>0.00596769912936531</v>
      </c>
      <c r="F5" s="51">
        <f>'Glad70-before-LQ'!F5*$CG5*F$93</f>
        <v>0.000214111967924664</v>
      </c>
      <c r="G5" s="51">
        <f>'Glad70-before-LQ'!G5*$CG5*G$93</f>
        <v>0.0206089890626915</v>
      </c>
      <c r="H5" s="51">
        <f>'Glad70-before-LQ'!H5*$CG5*H$93</f>
        <v>1.58703885876897</v>
      </c>
      <c r="I5" s="51">
        <f>'Glad70-before-LQ'!I5*$CG5*I$93</f>
        <v>0.000872363609718669</v>
      </c>
      <c r="J5" s="51">
        <f>'Glad70-before-LQ'!J5*$CG5*J$93</f>
        <v>0.0107395100168981</v>
      </c>
      <c r="K5" s="52">
        <f>'Glad70-before-LQ'!K5*$CG5*K$93</f>
        <v>0.00297473013304292</v>
      </c>
      <c r="L5" s="51">
        <f>'Glad70-before-LQ'!L5*$CG5*L$93</f>
        <v>0.000561253858470574</v>
      </c>
      <c r="M5" s="51">
        <f>'Glad70-before-LQ'!M5*$CG5*M$93</f>
        <v>0.000343829460220384</v>
      </c>
      <c r="N5" s="51">
        <f>'Glad70-before-LQ'!N5*$CG5*N$93</f>
        <v>12.0546094949274</v>
      </c>
      <c r="O5" s="51">
        <f>'Glad70-before-LQ'!O5*$CG5*O$93</f>
        <v>1.86227612748054</v>
      </c>
      <c r="P5" s="51">
        <f>'Glad70-before-LQ'!P5*$CG5*P$93</f>
        <v>0.460852374653451</v>
      </c>
      <c r="Q5" s="51">
        <f>'Glad70-before-LQ'!Q5*$CG5*Q$93</f>
        <v>0.00324561908102079</v>
      </c>
      <c r="R5" s="51">
        <f>'Glad70-before-LQ'!R5*$CG5*R$93</f>
        <v>0.000552968403130422</v>
      </c>
      <c r="S5" s="51">
        <f>'Glad70-before-LQ'!S5*$CG5*S$93</f>
        <v>0.000407869179381709</v>
      </c>
      <c r="T5" s="51">
        <f>'Glad70-before-LQ'!T5*$CG5*T$93</f>
        <v>0.00220224275291189</v>
      </c>
      <c r="U5" s="51">
        <f>'Glad70-before-LQ'!U5*$CG5*U$93</f>
        <v>3.109917909615</v>
      </c>
      <c r="V5" s="51">
        <f>'Glad70-before-LQ'!V5*$CG5*V$93</f>
        <v>0.185219506183581</v>
      </c>
      <c r="W5" s="51">
        <f>'Glad70-before-LQ'!W5*$CG5*W$93</f>
        <v>0.0687905592923245</v>
      </c>
      <c r="X5" s="53">
        <f>'Glad70-before-LQ'!X5*$CG5*X$93</f>
        <v>0</v>
      </c>
      <c r="Y5" s="51">
        <f>'Glad70-before-LQ'!Y5*$CG5*Y$93</f>
        <v>0.0168029169787217</v>
      </c>
      <c r="Z5" s="51">
        <f>'Glad70-before-LQ'!Z5*$CG5*Z$93</f>
        <v>0.00147625705678074</v>
      </c>
      <c r="AA5" s="51">
        <f>'Glad70-before-LQ'!AA5*$CG5*AA$93</f>
        <v>0.00222980084621508</v>
      </c>
      <c r="AB5" s="51">
        <f>'Glad70-before-LQ'!AB5*$CG5*AB$93</f>
        <v>0.00581282675690069</v>
      </c>
      <c r="AC5" s="54">
        <f>'Glad70-before-LQ'!AC5*$CG5*AC$93</f>
        <v>0</v>
      </c>
      <c r="AD5" s="51">
        <f>'Glad70-before-LQ'!AD5*$CG5*AD$93</f>
        <v>6.260960153540951e-05</v>
      </c>
      <c r="AE5" s="51">
        <f>'Glad70-before-LQ'!AE5*$CG5*AE$93</f>
        <v>0.0259193203620302</v>
      </c>
      <c r="AF5" s="51">
        <f>'Glad70-before-LQ'!AF5*$CG5*AF$93</f>
        <v>0.00105270269795326</v>
      </c>
      <c r="AG5" s="51">
        <f>'Glad70-before-LQ'!AG5*$CG5*AG$93</f>
        <v>0.0904489002908288</v>
      </c>
      <c r="AH5" s="51">
        <f>'Glad70-before-LQ'!AH5*$CG5*AH$93</f>
        <v>0.235218563533311</v>
      </c>
      <c r="AI5" s="51">
        <f>'Glad70-before-LQ'!AI5*$CG5*AI$93</f>
        <v>0.6861710958242559</v>
      </c>
      <c r="AJ5" s="51">
        <f>'Glad70-before-LQ'!AJ5*$CG5*AJ$93</f>
        <v>1.18402797893571</v>
      </c>
      <c r="AK5" s="51">
        <f>'Glad70-before-LQ'!AK5*$CG5*AK$93</f>
        <v>8.23994811548947</v>
      </c>
      <c r="AL5" s="51">
        <f>'Glad70-before-LQ'!AL5*$CG5*AL$93</f>
        <v>1.09610090053485</v>
      </c>
      <c r="AM5" s="51">
        <f>'Glad70-before-LQ'!AM5*$CG5*AM$93</f>
        <v>2.78937727704302</v>
      </c>
      <c r="AN5" s="51">
        <f>'Glad70-before-LQ'!AN5*$CG5*AN$93</f>
        <v>0.0155766030470776</v>
      </c>
      <c r="AO5" s="51">
        <f>'Glad70-before-LQ'!AO5*$CG5*AO$93</f>
        <v>0.08164188852117819</v>
      </c>
      <c r="AP5" s="51">
        <f>'Glad70-before-LQ'!AP5*$CG5*AP$93</f>
        <v>0.0595240367243596</v>
      </c>
      <c r="AQ5" s="51">
        <f>'Glad70-before-LQ'!AQ5*$CG5*AQ$93</f>
        <v>0.00350239764541416</v>
      </c>
      <c r="AR5" s="51">
        <f>'Glad70-before-LQ'!AR5*$CG5*AR$93</f>
        <v>0.008775726831973059</v>
      </c>
      <c r="AS5" s="51">
        <f>'Glad70-before-LQ'!AS5*$CG5*AS$93</f>
        <v>0.213787857498321</v>
      </c>
      <c r="AT5" s="51">
        <f>'Glad70-before-LQ'!AT5*$CG5*AT$93</f>
        <v>0.000108164801173707</v>
      </c>
      <c r="AU5" s="51">
        <f>'Glad70-before-LQ'!AU5*$CG5*AU$93</f>
        <v>0.0130075739016918</v>
      </c>
      <c r="AV5" s="51">
        <f>'Glad70-before-LQ'!AV5*$CG5*AV$93</f>
        <v>1.5587576794531e-05</v>
      </c>
      <c r="AW5" s="51">
        <f>'Glad70-before-LQ'!AW5*$CG5*AW$93</f>
        <v>2.83813228159906e-06</v>
      </c>
      <c r="AX5" s="51">
        <f>'Glad70-before-LQ'!AX5*$CG5*AX$93</f>
        <v>0.000115908962737219</v>
      </c>
      <c r="AY5" s="51">
        <f>'Glad70-before-LQ'!AY5*$CG5*AY$93</f>
        <v>0.00119553526424203</v>
      </c>
      <c r="AZ5" s="51">
        <f>'Glad70-before-LQ'!AZ5*$CG5*AZ$93</f>
        <v>0.000702783572876243</v>
      </c>
      <c r="BA5" s="51">
        <f>'Glad70-before-LQ'!BA5*$CG5*BA$93</f>
        <v>5.39358985009491e-05</v>
      </c>
      <c r="BB5" s="51">
        <f>'Glad70-before-LQ'!BB5*$CG5*BB$93</f>
        <v>9.76721653084064e-05</v>
      </c>
      <c r="BC5" s="51">
        <f>'Glad70-before-LQ'!BC5*$CG5*BC$93</f>
        <v>0.101999844813103</v>
      </c>
      <c r="BD5" s="51">
        <f>'Glad70-before-LQ'!BD5*$CG5*BD$93</f>
        <v>2.17397358432551</v>
      </c>
      <c r="BE5" s="51">
        <f>'Glad70-before-LQ'!BE5*$CG5*BE$93</f>
        <v>0.197927172368102</v>
      </c>
      <c r="BF5" s="51">
        <f>'Glad70-before-LQ'!BF5*$CG5*BF$93</f>
        <v>2.06734316093948e-05</v>
      </c>
      <c r="BG5" s="51">
        <f>'Glad70-before-LQ'!BG5*$CG5*BG$93</f>
        <v>0.0406621864015257</v>
      </c>
      <c r="BH5" s="51">
        <f>'Glad70-before-LQ'!BH5*$CG5*BH$93</f>
        <v>0.0187738980375526</v>
      </c>
      <c r="BI5" s="51">
        <f>'Glad70-before-LQ'!BI5*$CG5*BI$93</f>
        <v>0.0616305755418278</v>
      </c>
      <c r="BJ5" s="51">
        <f>'Glad70-before-LQ'!BJ5*$CG5*BJ$93</f>
        <v>0.00035823611889484</v>
      </c>
      <c r="BK5" s="51">
        <f>'Glad70-before-LQ'!BK5*$CG5*BK$93</f>
        <v>0.109480489369714</v>
      </c>
      <c r="BL5" s="51">
        <f>'Glad70-before-LQ'!BL5*$CG5*BL$93</f>
        <v>0.433209896077581</v>
      </c>
      <c r="BM5" s="51">
        <f>'Glad70-before-LQ'!BM5*$CG5*BM$93</f>
        <v>0.0720618569149088</v>
      </c>
      <c r="BN5" s="51">
        <f>'Glad70-before-LQ'!BN5*$CG5*BN$93</f>
        <v>0.00552871553533266</v>
      </c>
      <c r="BO5" s="51">
        <f>'Glad70-before-LQ'!BO5*$CG5*BO$93</f>
        <v>1.21063828828211</v>
      </c>
      <c r="BP5" s="51">
        <f>'Glad70-before-LQ'!BP5*$CG5*BP$93</f>
        <v>0.393710644133484</v>
      </c>
      <c r="BQ5" s="51">
        <f>'Glad70-before-LQ'!BQ5*$CG5*BQ$93</f>
        <v>0.00630213760469274</v>
      </c>
      <c r="BR5" s="51">
        <f>'Glad70-before-LQ'!BR5*$CG5*BR$93</f>
        <v>0.159712621132609</v>
      </c>
      <c r="BS5" s="51">
        <f>'Glad70-before-LQ'!BS5*$CG5*BS$93</f>
        <v>0.0247748794963854</v>
      </c>
      <c r="BT5" s="51">
        <f>'Glad70-before-LQ'!BT5*$CG5*BT$93</f>
        <v>0.0357028272383531</v>
      </c>
      <c r="BU5" s="51">
        <f>'Glad70-before-LQ'!BU5*$CG5*BU$93</f>
        <v>0.487138988360508</v>
      </c>
      <c r="BV5" s="55">
        <f>SUM(D5:BU5)</f>
        <v>49.0917415623382</v>
      </c>
      <c r="BW5" s="56">
        <f>'Glad-base'!BW5*'Households'!$B$3/'Households'!$B$7</f>
        <v>26.4377679729145</v>
      </c>
      <c r="BX5" s="56">
        <f>'Glad-base'!BX5*'Households'!$B$3/'Households'!$B$7</f>
        <v>0.0317926632234809</v>
      </c>
      <c r="BY5" s="56">
        <f>'Glad-base'!BY5*'Businesses'!$B$4/'Businesses'!$C$4</f>
        <v>8.73221407548812</v>
      </c>
      <c r="BZ5" s="56">
        <f>'Glad-base'!BZ5*'Households'!$B$3/'Households'!$B$7</f>
        <v>0.109401679649846</v>
      </c>
      <c r="CA5" s="56">
        <f>'Glad-base'!CA5*'Households'!$B$3/'Households'!$B$7</f>
        <v>0.6396445241091659</v>
      </c>
      <c r="CB5" s="56">
        <f>'Glad-base'!CB5*'Glad-id-output'!B3/'Glad-id-output'!E3</f>
        <v>-0.110808453644239</v>
      </c>
      <c r="CC5" s="51">
        <f>'Exports'!D6</f>
        <v>53.8</v>
      </c>
      <c r="CD5" s="57">
        <f>SUM(BW5:CC5)</f>
        <v>89.64001246174089</v>
      </c>
      <c r="CE5" s="152">
        <f>SUM(CD5,BV5)</f>
        <v>138.731754024079</v>
      </c>
      <c r="CF5" s="55">
        <v>0.00194035532487508</v>
      </c>
      <c r="CG5" s="55">
        <f>'Glad-id-output'!I3</f>
        <v>0.64</v>
      </c>
      <c r="CH5" s="55"/>
    </row>
    <row r="6" ht="20.05" customHeight="1">
      <c r="A6" t="s" s="58">
        <v>1</v>
      </c>
      <c r="B6" s="59">
        <v>2</v>
      </c>
      <c r="C6" t="s" s="60">
        <v>90</v>
      </c>
      <c r="D6" s="61">
        <f>'Glad70-before-LQ'!D6*$CG6*D$93</f>
        <v>0.000120975207742663</v>
      </c>
      <c r="E6" s="62">
        <f>'Glad70-before-LQ'!E6*$CG6*E$93</f>
        <v>0.239163624337361</v>
      </c>
      <c r="F6" s="62">
        <f>'Glad70-before-LQ'!F6*$CG6*F$93</f>
        <v>2.14552885731756e-06</v>
      </c>
      <c r="G6" s="62">
        <f>'Glad70-before-LQ'!G6*$CG6*G$93</f>
        <v>1.57887543314414e-05</v>
      </c>
      <c r="H6" s="62">
        <f>'Glad70-before-LQ'!H6*$CG6*H$93</f>
        <v>1.47748638587091e-05</v>
      </c>
      <c r="I6" s="62">
        <f>'Glad70-before-LQ'!I6*$CG6*I$93</f>
        <v>7.815997824890381e-05</v>
      </c>
      <c r="J6" s="62">
        <f>'Glad70-before-LQ'!J6*$CG6*J$93</f>
        <v>0.0049974794318846</v>
      </c>
      <c r="K6" s="63">
        <f>'Glad70-before-LQ'!K6*$CG6*K$93</f>
        <v>0.000254896304651441</v>
      </c>
      <c r="L6" s="62">
        <f>'Glad70-before-LQ'!L6*$CG6*L$93</f>
        <v>4.7591503878483e-05</v>
      </c>
      <c r="M6" s="62">
        <f>'Glad70-before-LQ'!M6*$CG6*M$93</f>
        <v>9.94574809619503e-06</v>
      </c>
      <c r="N6" s="62">
        <f>'Glad70-before-LQ'!N6*$CG6*N$93</f>
        <v>0.27246459061095</v>
      </c>
      <c r="O6" s="62">
        <f>'Glad70-before-LQ'!O6*$CG6*O$93</f>
        <v>1.30729103095835e-05</v>
      </c>
      <c r="P6" s="62">
        <f>'Glad70-before-LQ'!P6*$CG6*P$93</f>
        <v>3.87418158470139e-06</v>
      </c>
      <c r="Q6" s="62">
        <f>'Glad70-before-LQ'!Q6*$CG6*Q$93</f>
        <v>3.51326216577858e-05</v>
      </c>
      <c r="R6" s="62">
        <f>'Glad70-before-LQ'!R6*$CG6*R$93</f>
        <v>1.07308120300795e-06</v>
      </c>
      <c r="S6" s="62">
        <f>'Glad70-before-LQ'!S6*$CG6*S$93</f>
        <v>1.39819473607524e-06</v>
      </c>
      <c r="T6" s="62">
        <f>'Glad70-before-LQ'!T6*$CG6*T$93</f>
        <v>0.000122578877654533</v>
      </c>
      <c r="U6" s="62">
        <f>'Glad70-before-LQ'!U6*$CG6*U$93</f>
        <v>0.000295998341506458</v>
      </c>
      <c r="V6" s="62">
        <f>'Glad70-before-LQ'!V6*$CG6*V$93</f>
        <v>6.23879909305099e-06</v>
      </c>
      <c r="W6" s="62">
        <f>'Glad70-before-LQ'!W6*$CG6*W$93</f>
        <v>0.000421785312566129</v>
      </c>
      <c r="X6" s="64">
        <f>'Glad70-before-LQ'!X6*$CG6*X$93</f>
        <v>0</v>
      </c>
      <c r="Y6" s="62">
        <f>'Glad70-before-LQ'!Y6*$CG6*Y$93</f>
        <v>0.00019657953858862</v>
      </c>
      <c r="Z6" s="62">
        <f>'Glad70-before-LQ'!Z6*$CG6*Z$93</f>
        <v>3.12709429287993e-05</v>
      </c>
      <c r="AA6" s="62">
        <f>'Glad70-before-LQ'!AA6*$CG6*AA$93</f>
        <v>2.97258235595031e-05</v>
      </c>
      <c r="AB6" s="62">
        <f>'Glad70-before-LQ'!AB6*$CG6*AB$93</f>
        <v>3.25122087230752e-06</v>
      </c>
      <c r="AC6" s="65">
        <f>'Glad70-before-LQ'!AC6*$CG6*AC$93</f>
        <v>0</v>
      </c>
      <c r="AD6" s="62">
        <f>'Glad70-before-LQ'!AD6*$CG6*AD$93</f>
        <v>3.38483385701687e-06</v>
      </c>
      <c r="AE6" s="62">
        <f>'Glad70-before-LQ'!AE6*$CG6*AE$93</f>
        <v>8.69324972241647e-06</v>
      </c>
      <c r="AF6" s="62">
        <f>'Glad70-before-LQ'!AF6*$CG6*AF$93</f>
        <v>1.64055946586827e-05</v>
      </c>
      <c r="AG6" s="62">
        <f>'Glad70-before-LQ'!AG6*$CG6*AG$93</f>
        <v>0.000160500143123783</v>
      </c>
      <c r="AH6" s="62">
        <f>'Glad70-before-LQ'!AH6*$CG6*AH$93</f>
        <v>0.00152810263619883</v>
      </c>
      <c r="AI6" s="62">
        <f>'Glad70-before-LQ'!AI6*$CG6*AI$93</f>
        <v>0.00108969453972622</v>
      </c>
      <c r="AJ6" s="62">
        <f>'Glad70-before-LQ'!AJ6*$CG6*AJ$93</f>
        <v>0.0215465520302475</v>
      </c>
      <c r="AK6" s="62">
        <f>'Glad70-before-LQ'!AK6*$CG6*AK$93</f>
        <v>0.920953998848473</v>
      </c>
      <c r="AL6" s="62">
        <f>'Glad70-before-LQ'!AL6*$CG6*AL$93</f>
        <v>0.376402527628453</v>
      </c>
      <c r="AM6" s="62">
        <f>'Glad70-before-LQ'!AM6*$CG6*AM$93</f>
        <v>0.513431048649571</v>
      </c>
      <c r="AN6" s="62">
        <f>'Glad70-before-LQ'!AN6*$CG6*AN$93</f>
        <v>0.000100208425626936</v>
      </c>
      <c r="AO6" s="62">
        <f>'Glad70-before-LQ'!AO6*$CG6*AO$93</f>
        <v>0.000158860687993235</v>
      </c>
      <c r="AP6" s="62">
        <f>'Glad70-before-LQ'!AP6*$CG6*AP$93</f>
        <v>1.19210063355943e-05</v>
      </c>
      <c r="AQ6" s="62">
        <f>'Glad70-before-LQ'!AQ6*$CG6*AQ$93</f>
        <v>1.93572642046051e-05</v>
      </c>
      <c r="AR6" s="62">
        <f>'Glad70-before-LQ'!AR6*$CG6*AR$93</f>
        <v>2.27069183184532e-05</v>
      </c>
      <c r="AS6" s="62">
        <f>'Glad70-before-LQ'!AS6*$CG6*AS$93</f>
        <v>0.00030908083153424</v>
      </c>
      <c r="AT6" s="62">
        <f>'Glad70-before-LQ'!AT6*$CG6*AT$93</f>
        <v>1.51124212985191e-06</v>
      </c>
      <c r="AU6" s="62">
        <f>'Glad70-before-LQ'!AU6*$CG6*AU$93</f>
        <v>1.82926742312933e-06</v>
      </c>
      <c r="AV6" s="62">
        <f>'Glad70-before-LQ'!AV6*$CG6*AV$93</f>
        <v>3.31375766736767e-07</v>
      </c>
      <c r="AW6" s="62">
        <f>'Glad70-before-LQ'!AW6*$CG6*AW$93</f>
        <v>3.48929684683496e-08</v>
      </c>
      <c r="AX6" s="62">
        <f>'Glad70-before-LQ'!AX6*$CG6*AX$93</f>
        <v>3.57668704972272e-06</v>
      </c>
      <c r="AY6" s="62">
        <f>'Glad70-before-LQ'!AY6*$CG6*AY$93</f>
        <v>0</v>
      </c>
      <c r="AZ6" s="62">
        <f>'Glad70-before-LQ'!AZ6*$CG6*AZ$93</f>
        <v>6.75274673674609e-07</v>
      </c>
      <c r="BA6" s="62">
        <f>'Glad70-before-LQ'!BA6*$CG6*BA$93</f>
        <v>2.07592000105715e-07</v>
      </c>
      <c r="BB6" s="62">
        <f>'Glad70-before-LQ'!BB6*$CG6*BB$93</f>
        <v>1.15960028018742e-06</v>
      </c>
      <c r="BC6" s="62">
        <f>'Glad70-before-LQ'!BC6*$CG6*BC$93</f>
        <v>6.48518689827763e-05</v>
      </c>
      <c r="BD6" s="62">
        <f>'Glad70-before-LQ'!BD6*$CG6*BD$93</f>
        <v>2.19639642184641e-05</v>
      </c>
      <c r="BE6" s="62">
        <f>'Glad70-before-LQ'!BE6*$CG6*BE$93</f>
        <v>7.36921669302648e-05</v>
      </c>
      <c r="BF6" s="62">
        <f>'Glad70-before-LQ'!BF6*$CG6*BF$93</f>
        <v>2.03422110736825e-07</v>
      </c>
      <c r="BG6" s="62">
        <f>'Glad70-before-LQ'!BG6*$CG6*BG$93</f>
        <v>1.72888797545927e-05</v>
      </c>
      <c r="BH6" s="62">
        <f>'Glad70-before-LQ'!BH6*$CG6*BH$93</f>
        <v>8.01540141200581e-05</v>
      </c>
      <c r="BI6" s="62">
        <f>'Glad70-before-LQ'!BI6*$CG6*BI$93</f>
        <v>2.94929118688623e-05</v>
      </c>
      <c r="BJ6" s="62">
        <f>'Glad70-before-LQ'!BJ6*$CG6*BJ$93</f>
        <v>4.41131292809309e-07</v>
      </c>
      <c r="BK6" s="62">
        <f>'Glad70-before-LQ'!BK6*$CG6*BK$93</f>
        <v>7.27026687070915e-05</v>
      </c>
      <c r="BL6" s="62">
        <f>'Glad70-before-LQ'!BL6*$CG6*BL$93</f>
        <v>9.0408525572868e-05</v>
      </c>
      <c r="BM6" s="62">
        <f>'Glad70-before-LQ'!BM6*$CG6*BM$93</f>
        <v>1.18227963769904e-05</v>
      </c>
      <c r="BN6" s="62">
        <f>'Glad70-before-LQ'!BN6*$CG6*BN$93</f>
        <v>7.220907519715559e-07</v>
      </c>
      <c r="BO6" s="62">
        <f>'Glad70-before-LQ'!BO6*$CG6*BO$93</f>
        <v>0.000366646106537397</v>
      </c>
      <c r="BP6" s="62">
        <f>'Glad70-before-LQ'!BP6*$CG6*BP$93</f>
        <v>0.000106299821833547</v>
      </c>
      <c r="BQ6" s="62">
        <f>'Glad70-before-LQ'!BQ6*$CG6*BQ$93</f>
        <v>1.61815046252204e-06</v>
      </c>
      <c r="BR6" s="62">
        <f>'Glad70-before-LQ'!BR6*$CG6*BR$93</f>
        <v>0.000498907359007747</v>
      </c>
      <c r="BS6" s="62">
        <f>'Glad70-before-LQ'!BS6*$CG6*BS$93</f>
        <v>0.00246472205050495</v>
      </c>
      <c r="BT6" s="62">
        <f>'Glad70-before-LQ'!BT6*$CG6*BT$93</f>
        <v>0.000418131152017986</v>
      </c>
      <c r="BU6" s="62">
        <f>'Glad70-before-LQ'!BU6*$CG6*BU$93</f>
        <v>8.68448548260917e-05</v>
      </c>
      <c r="BV6" s="4">
        <f>SUM(D6:BU6)</f>
        <v>2.35851123527234</v>
      </c>
      <c r="BW6" s="66">
        <f>'Glad-base'!BW6*'Households'!$B$3/'Households'!$B$7</f>
        <v>1.88831897907312</v>
      </c>
      <c r="BX6" s="66">
        <f>'Glad-base'!BX6*'Households'!$B$3/'Households'!$B$7</f>
        <v>0</v>
      </c>
      <c r="BY6" s="66">
        <f>'Glad-base'!BY6*'Businesses'!$B$4/'Businesses'!$C$4</f>
        <v>0.009228543058352801</v>
      </c>
      <c r="BZ6" s="66">
        <f>'Glad-base'!BZ6*'Households'!$B$3/'Households'!$B$7</f>
        <v>0.000162410051493306</v>
      </c>
      <c r="CA6" s="66">
        <f>'Glad-base'!CA6*'Households'!$B$3/'Households'!$B$7</f>
        <v>0.00406741643666323</v>
      </c>
      <c r="CB6" s="66">
        <f>'Glad-base'!CB6*'Glad-id-output'!B4/'Glad-id-output'!E4</f>
        <v>0.483529795748959</v>
      </c>
      <c r="CC6" s="62">
        <f>'Exports'!D7</f>
        <v>1.7</v>
      </c>
      <c r="CD6" s="4">
        <f>SUM(BW6:CC6)</f>
        <v>4.08530714436859</v>
      </c>
      <c r="CE6" s="153">
        <f>SUM(CD6,BV6)</f>
        <v>6.44381837964093</v>
      </c>
      <c r="CF6" s="67">
        <v>0.00538088169521224</v>
      </c>
      <c r="CG6" s="67">
        <f>'Glad-id-output'!I4</f>
        <v>0.870767251668021</v>
      </c>
      <c r="CH6" s="67"/>
    </row>
    <row r="7" ht="20.05" customHeight="1">
      <c r="A7" t="s" s="58">
        <v>1</v>
      </c>
      <c r="B7" s="59">
        <v>3</v>
      </c>
      <c r="C7" t="s" s="60">
        <v>170</v>
      </c>
      <c r="D7" s="61">
        <f>'Glad70-before-LQ'!D7*$CG7*D$93</f>
        <v>0.0738314902891596</v>
      </c>
      <c r="E7" s="62">
        <f>'Glad70-before-LQ'!E7*$CG7*E$93</f>
        <v>0.00391362287456177</v>
      </c>
      <c r="F7" s="62">
        <f>'Glad70-before-LQ'!F7*$CG7*F$93</f>
        <v>0.374563273732554</v>
      </c>
      <c r="G7" s="62">
        <f>'Glad70-before-LQ'!G7*$CG7*G$93</f>
        <v>0.000248081469169746</v>
      </c>
      <c r="H7" s="62">
        <f>'Glad70-before-LQ'!H7*$CG7*H$93</f>
        <v>0.000764767623324318</v>
      </c>
      <c r="I7" s="62">
        <f>'Glad70-before-LQ'!I7*$CG7*I$93</f>
        <v>0.00739878002715888</v>
      </c>
      <c r="J7" s="62">
        <f>'Glad70-before-LQ'!J7*$CG7*J$93</f>
        <v>0.24465598747999</v>
      </c>
      <c r="K7" s="63">
        <f>'Glad70-before-LQ'!K7*$CG7*K$93</f>
        <v>0.010972778653982</v>
      </c>
      <c r="L7" s="62">
        <f>'Glad70-before-LQ'!L7*$CG7*L$93</f>
        <v>0.00225450547345099</v>
      </c>
      <c r="M7" s="62">
        <f>'Glad70-before-LQ'!M7*$CG7*M$93</f>
        <v>0.0009941879750962441</v>
      </c>
      <c r="N7" s="62">
        <f>'Glad70-before-LQ'!N7*$CG7*N$93</f>
        <v>0.00165196497270592</v>
      </c>
      <c r="O7" s="62">
        <f>'Glad70-before-LQ'!O7*$CG7*O$93</f>
        <v>0.0009617177427147479</v>
      </c>
      <c r="P7" s="62">
        <f>'Glad70-before-LQ'!P7*$CG7*P$93</f>
        <v>0.000125272126717213</v>
      </c>
      <c r="Q7" s="62">
        <f>'Glad70-before-LQ'!Q7*$CG7*Q$93</f>
        <v>0.813937164083454</v>
      </c>
      <c r="R7" s="62">
        <f>'Glad70-before-LQ'!R7*$CG7*R$93</f>
        <v>0.000134046430020176</v>
      </c>
      <c r="S7" s="62">
        <f>'Glad70-before-LQ'!S7*$CG7*S$93</f>
        <v>0.000561092246276393</v>
      </c>
      <c r="T7" s="62">
        <f>'Glad70-before-LQ'!T7*$CG7*T$93</f>
        <v>0.0359173861434318</v>
      </c>
      <c r="U7" s="62">
        <f>'Glad70-before-LQ'!U7*$CG7*U$93</f>
        <v>1.77274093142442</v>
      </c>
      <c r="V7" s="62">
        <f>'Glad70-before-LQ'!V7*$CG7*V$93</f>
        <v>0.0173819167529647</v>
      </c>
      <c r="W7" s="62">
        <f>'Glad70-before-LQ'!W7*$CG7*W$93</f>
        <v>0.0268378952027123</v>
      </c>
      <c r="X7" s="64">
        <f>'Glad70-before-LQ'!X7*$CG7*X$93</f>
        <v>0</v>
      </c>
      <c r="Y7" s="62">
        <f>'Glad70-before-LQ'!Y7*$CG7*Y$93</f>
        <v>0.0128893880686945</v>
      </c>
      <c r="Z7" s="62">
        <f>'Glad70-before-LQ'!Z7*$CG7*Z$93</f>
        <v>0.00355762220928622</v>
      </c>
      <c r="AA7" s="62">
        <f>'Glad70-before-LQ'!AA7*$CG7*AA$93</f>
        <v>0.00421725596028679</v>
      </c>
      <c r="AB7" s="62">
        <f>'Glad70-before-LQ'!AB7*$CG7*AB$93</f>
        <v>0.000300646633988665</v>
      </c>
      <c r="AC7" s="65">
        <f>'Glad70-before-LQ'!AC7*$CG7*AC$93</f>
        <v>0</v>
      </c>
      <c r="AD7" s="62">
        <f>'Glad70-before-LQ'!AD7*$CG7*AD$93</f>
        <v>2.10685455497881e-05</v>
      </c>
      <c r="AE7" s="62">
        <f>'Glad70-before-LQ'!AE7*$CG7*AE$93</f>
        <v>0.00223912382476248</v>
      </c>
      <c r="AF7" s="62">
        <f>'Glad70-before-LQ'!AF7*$CG7*AF$93</f>
        <v>0.000153835880443556</v>
      </c>
      <c r="AG7" s="62">
        <f>'Glad70-before-LQ'!AG7*$CG7*AG$93</f>
        <v>0.00484743869317803</v>
      </c>
      <c r="AH7" s="62">
        <f>'Glad70-before-LQ'!AH7*$CG7*AH$93</f>
        <v>0.0197215376546542</v>
      </c>
      <c r="AI7" s="62">
        <f>'Glad70-before-LQ'!AI7*$CG7*AI$93</f>
        <v>0.023493016271034</v>
      </c>
      <c r="AJ7" s="62">
        <f>'Glad70-before-LQ'!AJ7*$CG7*AJ$93</f>
        <v>0.00203289022746026</v>
      </c>
      <c r="AK7" s="62">
        <f>'Glad70-before-LQ'!AK7*$CG7*AK$93</f>
        <v>0.00272271903969604</v>
      </c>
      <c r="AL7" s="62">
        <f>'Glad70-before-LQ'!AL7*$CG7*AL$93</f>
        <v>0.00114974305718231</v>
      </c>
      <c r="AM7" s="62">
        <f>'Glad70-before-LQ'!AM7*$CG7*AM$93</f>
        <v>0.00327280384796561</v>
      </c>
      <c r="AN7" s="62">
        <f>'Glad70-before-LQ'!AN7*$CG7*AN$93</f>
        <v>0.00844348641386718</v>
      </c>
      <c r="AO7" s="62">
        <f>'Glad70-before-LQ'!AO7*$CG7*AO$93</f>
        <v>0.035490810374828</v>
      </c>
      <c r="AP7" s="62">
        <f>'Glad70-before-LQ'!AP7*$CG7*AP$93</f>
        <v>0.00358649872142636</v>
      </c>
      <c r="AQ7" s="62">
        <f>'Glad70-before-LQ'!AQ7*$CG7*AQ$93</f>
        <v>0.000428173881140225</v>
      </c>
      <c r="AR7" s="62">
        <f>'Glad70-before-LQ'!AR7*$CG7*AR$93</f>
        <v>0.00074112661323549</v>
      </c>
      <c r="AS7" s="62">
        <f>'Glad70-before-LQ'!AS7*$CG7*AS$93</f>
        <v>0.00118793773475622</v>
      </c>
      <c r="AT7" s="62">
        <f>'Glad70-before-LQ'!AT7*$CG7*AT$93</f>
        <v>1.87933036269109e-05</v>
      </c>
      <c r="AU7" s="62">
        <f>'Glad70-before-LQ'!AU7*$CG7*AU$93</f>
        <v>1.11248602739786e-05</v>
      </c>
      <c r="AV7" s="62">
        <f>'Glad70-before-LQ'!AV7*$CG7*AV$93</f>
        <v>2.71146202785726e-06</v>
      </c>
      <c r="AW7" s="62">
        <f>'Glad70-before-LQ'!AW7*$CG7*AW$93</f>
        <v>0.00100963403624878</v>
      </c>
      <c r="AX7" s="62">
        <f>'Glad70-before-LQ'!AX7*$CG7*AX$93</f>
        <v>1.83580644233475e-05</v>
      </c>
      <c r="AY7" s="62">
        <f>'Glad70-before-LQ'!AY7*$CG7*AY$93</f>
        <v>1.60078531087648e-05</v>
      </c>
      <c r="AZ7" s="62">
        <f>'Glad70-before-LQ'!AZ7*$CG7*AZ$93</f>
        <v>0.000410649858709687</v>
      </c>
      <c r="BA7" s="62">
        <f>'Glad70-before-LQ'!BA7*$CG7*BA$93</f>
        <v>0.000141514981215362</v>
      </c>
      <c r="BB7" s="62">
        <f>'Glad70-before-LQ'!BB7*$CG7*BB$93</f>
        <v>0.00053987096171504</v>
      </c>
      <c r="BC7" s="62">
        <f>'Glad70-before-LQ'!BC7*$CG7*BC$93</f>
        <v>0.0102506040658121</v>
      </c>
      <c r="BD7" s="62">
        <f>'Glad70-before-LQ'!BD7*$CG7*BD$93</f>
        <v>0.0224407713937277</v>
      </c>
      <c r="BE7" s="62">
        <f>'Glad70-before-LQ'!BE7*$CG7*BE$93</f>
        <v>0.0733651236573732</v>
      </c>
      <c r="BF7" s="62">
        <f>'Glad70-before-LQ'!BF7*$CG7*BF$93</f>
        <v>0.00164593595140157</v>
      </c>
      <c r="BG7" s="62">
        <f>'Glad70-before-LQ'!BG7*$CG7*BG$93</f>
        <v>0.0394977861485767</v>
      </c>
      <c r="BH7" s="62">
        <f>'Glad70-before-LQ'!BH7*$CG7*BH$93</f>
        <v>0.00388658314691399</v>
      </c>
      <c r="BI7" s="62">
        <f>'Glad70-before-LQ'!BI7*$CG7*BI$93</f>
        <v>0.000944507701462284</v>
      </c>
      <c r="BJ7" s="62">
        <f>'Glad70-before-LQ'!BJ7*$CG7*BJ$93</f>
        <v>3.64652839536627e-05</v>
      </c>
      <c r="BK7" s="62">
        <f>'Glad70-before-LQ'!BK7*$CG7*BK$93</f>
        <v>0.008895922547718239</v>
      </c>
      <c r="BL7" s="62">
        <f>'Glad70-before-LQ'!BL7*$CG7*BL$93</f>
        <v>0.0115579985195938</v>
      </c>
      <c r="BM7" s="62">
        <f>'Glad70-before-LQ'!BM7*$CG7*BM$93</f>
        <v>0.0022092263664551</v>
      </c>
      <c r="BN7" s="62">
        <f>'Glad70-before-LQ'!BN7*$CG7*BN$93</f>
        <v>0.000232642422285039</v>
      </c>
      <c r="BO7" s="62">
        <f>'Glad70-before-LQ'!BO7*$CG7*BO$93</f>
        <v>0.0104175994012592</v>
      </c>
      <c r="BP7" s="62">
        <f>'Glad70-before-LQ'!BP7*$CG7*BP$93</f>
        <v>0.00351755079608935</v>
      </c>
      <c r="BQ7" s="62">
        <f>'Glad70-before-LQ'!BQ7*$CG7*BQ$93</f>
        <v>4.34458711848205e-06</v>
      </c>
      <c r="BR7" s="62">
        <f>'Glad70-before-LQ'!BR7*$CG7*BR$93</f>
        <v>0.000381500887382407</v>
      </c>
      <c r="BS7" s="62">
        <f>'Glad70-before-LQ'!BS7*$CG7*BS$93</f>
        <v>6.1409509673778e-05</v>
      </c>
      <c r="BT7" s="62">
        <f>'Glad70-before-LQ'!BT7*$CG7*BT$93</f>
        <v>0.0272045864179705</v>
      </c>
      <c r="BU7" s="62">
        <f>'Glad70-before-LQ'!BU7*$CG7*BU$93</f>
        <v>0.00222928604068254</v>
      </c>
      <c r="BV7" s="4">
        <f>SUM(D7:BU7)</f>
        <v>3.7412924966041</v>
      </c>
      <c r="BW7" s="66">
        <f>'Glad-base'!BW7*'Households'!$B$3/'Households'!$B$7</f>
        <v>0.181083326292482</v>
      </c>
      <c r="BX7" s="66">
        <f>'Glad-base'!BX7*'Households'!$B$3/'Households'!$B$7</f>
        <v>0.194056127703399</v>
      </c>
      <c r="BY7" s="66">
        <f>'Glad-base'!BY7*'Businesses'!$B$4/'Businesses'!$C$4</f>
        <v>0.0350183535923496</v>
      </c>
      <c r="BZ7" s="66">
        <f>'Glad-base'!BZ7*'Households'!$B$3/'Households'!$B$7</f>
        <v>0.0007995112461380021</v>
      </c>
      <c r="CA7" s="66">
        <f>'Glad-base'!CA7*'Households'!$B$3/'Households'!$B$7</f>
        <v>0.0156400282492276</v>
      </c>
      <c r="CB7" s="66">
        <f>'Glad-base'!CB7*'Glad-id-output'!B5/'Glad-id-output'!E5</f>
        <v>0.19393877021024</v>
      </c>
      <c r="CC7" s="62">
        <f>'Exports'!D8</f>
        <v>2.6</v>
      </c>
      <c r="CD7" s="4">
        <f>SUM(BW7:CC7)</f>
        <v>3.22053611729384</v>
      </c>
      <c r="CE7" s="153">
        <f>SUM(CD7,BV7)</f>
        <v>6.96182861389794</v>
      </c>
      <c r="CF7" s="67">
        <v>0.00273772463078795</v>
      </c>
      <c r="CG7" s="67">
        <f>'Glad-id-output'!I5</f>
        <v>0.6</v>
      </c>
      <c r="CH7" s="67"/>
    </row>
    <row r="8" ht="20.05" customHeight="1">
      <c r="A8" t="s" s="58">
        <v>1</v>
      </c>
      <c r="B8" s="59">
        <v>4</v>
      </c>
      <c r="C8" t="s" s="60">
        <v>171</v>
      </c>
      <c r="D8" s="61">
        <f>'Glad70-before-LQ'!D8*$CG8*D$93</f>
        <v>0.07404302782667729</v>
      </c>
      <c r="E8" s="62">
        <f>'Glad70-before-LQ'!E8*$CG8*E$93</f>
        <v>0.00243344993784278</v>
      </c>
      <c r="F8" s="62">
        <f>'Glad70-before-LQ'!F8*$CG8*F$93</f>
        <v>6.15440497001131e-05</v>
      </c>
      <c r="G8" s="62">
        <f>'Glad70-before-LQ'!G8*$CG8*G$93</f>
        <v>0.0132545535682266</v>
      </c>
      <c r="H8" s="62">
        <f>'Glad70-before-LQ'!H8*$CG8*H$93</f>
        <v>0.00189013928639463</v>
      </c>
      <c r="I8" s="62">
        <f>'Glad70-before-LQ'!I8*$CG8*I$93</f>
        <v>0.0113818967987988</v>
      </c>
      <c r="J8" s="62">
        <f>'Glad70-before-LQ'!J8*$CG8*J$93</f>
        <v>0.82275446895616</v>
      </c>
      <c r="K8" s="63">
        <f>'Glad70-before-LQ'!K8*$CG8*K$93</f>
        <v>0.0374906979200989</v>
      </c>
      <c r="L8" s="62">
        <f>'Glad70-before-LQ'!L8*$CG8*L$93</f>
        <v>0.00705840325197678</v>
      </c>
      <c r="M8" s="62">
        <f>'Glad70-before-LQ'!M8*$CG8*M$93</f>
        <v>0.0010775672718752</v>
      </c>
      <c r="N8" s="62">
        <f>'Glad70-before-LQ'!N8*$CG8*N$93</f>
        <v>0.152973716702271</v>
      </c>
      <c r="O8" s="62">
        <f>'Glad70-before-LQ'!O8*$CG8*O$93</f>
        <v>0.00162355611133398</v>
      </c>
      <c r="P8" s="62">
        <f>'Glad70-before-LQ'!P8*$CG8*P$93</f>
        <v>0.0142948391054829</v>
      </c>
      <c r="Q8" s="62">
        <f>'Glad70-before-LQ'!Q8*$CG8*Q$93</f>
        <v>0.0002943111435681</v>
      </c>
      <c r="R8" s="62">
        <f>'Glad70-before-LQ'!R8*$CG8*R$93</f>
        <v>7.61121680621928e-05</v>
      </c>
      <c r="S8" s="62">
        <f>'Glad70-before-LQ'!S8*$CG8*S$93</f>
        <v>0.000113379627009535</v>
      </c>
      <c r="T8" s="62">
        <f>'Glad70-before-LQ'!T8*$CG8*T$93</f>
        <v>0.0160493634587211</v>
      </c>
      <c r="U8" s="62">
        <f>'Glad70-before-LQ'!U8*$CG8*U$93</f>
        <v>0.0037714138863433</v>
      </c>
      <c r="V8" s="62">
        <f>'Glad70-before-LQ'!V8*$CG8*V$93</f>
        <v>0.00015553623038474</v>
      </c>
      <c r="W8" s="62">
        <f>'Glad70-before-LQ'!W8*$CG8*W$93</f>
        <v>0.016101996940058</v>
      </c>
      <c r="X8" s="64">
        <f>'Glad70-before-LQ'!X8*$CG8*X$93</f>
        <v>0</v>
      </c>
      <c r="Y8" s="62">
        <f>'Glad70-before-LQ'!Y8*$CG8*Y$93</f>
        <v>0.00855422462481472</v>
      </c>
      <c r="Z8" s="62">
        <f>'Glad70-before-LQ'!Z8*$CG8*Z$93</f>
        <v>0.00217148625189023</v>
      </c>
      <c r="AA8" s="62">
        <f>'Glad70-before-LQ'!AA8*$CG8*AA$93</f>
        <v>0.000495656227880511</v>
      </c>
      <c r="AB8" s="62">
        <f>'Glad70-before-LQ'!AB8*$CG8*AB$93</f>
        <v>5.32743642444858e-05</v>
      </c>
      <c r="AC8" s="65">
        <f>'Glad70-before-LQ'!AC8*$CG8*AC$93</f>
        <v>0</v>
      </c>
      <c r="AD8" s="62">
        <f>'Glad70-before-LQ'!AD8*$CG8*AD$93</f>
        <v>0.000554312655977818</v>
      </c>
      <c r="AE8" s="62">
        <f>'Glad70-before-LQ'!AE8*$CG8*AE$93</f>
        <v>0.000130879634447054</v>
      </c>
      <c r="AF8" s="62">
        <f>'Glad70-before-LQ'!AF8*$CG8*AF$93</f>
        <v>0.000809972942399296</v>
      </c>
      <c r="AG8" s="62">
        <f>'Glad70-before-LQ'!AG8*$CG8*AG$93</f>
        <v>0.0110077226147082</v>
      </c>
      <c r="AH8" s="62">
        <f>'Glad70-before-LQ'!AH8*$CG8*AH$93</f>
        <v>0.211798657789366</v>
      </c>
      <c r="AI8" s="62">
        <f>'Glad70-before-LQ'!AI8*$CG8*AI$93</f>
        <v>0.108591128053992</v>
      </c>
      <c r="AJ8" s="62">
        <f>'Glad70-before-LQ'!AJ8*$CG8*AJ$93</f>
        <v>0.06428951108034781</v>
      </c>
      <c r="AK8" s="62">
        <f>'Glad70-before-LQ'!AK8*$CG8*AK$93</f>
        <v>1.99596241406679</v>
      </c>
      <c r="AL8" s="62">
        <f>'Glad70-before-LQ'!AL8*$CG8*AL$93</f>
        <v>0.222525642558284</v>
      </c>
      <c r="AM8" s="62">
        <f>'Glad70-before-LQ'!AM8*$CG8*AM$93</f>
        <v>0.451906006961661</v>
      </c>
      <c r="AN8" s="62">
        <f>'Glad70-before-LQ'!AN8*$CG8*AN$93</f>
        <v>0.009297185354735839</v>
      </c>
      <c r="AO8" s="62">
        <f>'Glad70-before-LQ'!AO8*$CG8*AO$93</f>
        <v>0.0208191323554273</v>
      </c>
      <c r="AP8" s="62">
        <f>'Glad70-before-LQ'!AP8*$CG8*AP$93</f>
        <v>0.00096242336145156</v>
      </c>
      <c r="AQ8" s="62">
        <f>'Glad70-before-LQ'!AQ8*$CG8*AQ$93</f>
        <v>0.000434264573721554</v>
      </c>
      <c r="AR8" s="62">
        <f>'Glad70-before-LQ'!AR8*$CG8*AR$93</f>
        <v>0.00211552574438395</v>
      </c>
      <c r="AS8" s="62">
        <f>'Glad70-before-LQ'!AS8*$CG8*AS$93</f>
        <v>0.0502372737034277</v>
      </c>
      <c r="AT8" s="62">
        <f>'Glad70-before-LQ'!AT8*$CG8*AT$93</f>
        <v>1.70577742682252e-05</v>
      </c>
      <c r="AU8" s="62">
        <f>'Glad70-before-LQ'!AU8*$CG8*AU$93</f>
        <v>0.000166964241221946</v>
      </c>
      <c r="AV8" s="62">
        <f>'Glad70-before-LQ'!AV8*$CG8*AV$93</f>
        <v>2.28333644451138e-05</v>
      </c>
      <c r="AW8" s="62">
        <f>'Glad70-before-LQ'!AW8*$CG8*AW$93</f>
        <v>3.43012222286634e-05</v>
      </c>
      <c r="AX8" s="62">
        <f>'Glad70-before-LQ'!AX8*$CG8*AX$93</f>
        <v>0.000377857585363841</v>
      </c>
      <c r="AY8" s="62">
        <f>'Glad70-before-LQ'!AY8*$CG8*AY$93</f>
        <v>1.05837045347205e-06</v>
      </c>
      <c r="AZ8" s="62">
        <f>'Glad70-before-LQ'!AZ8*$CG8*AZ$93</f>
        <v>1.80603907813065e-05</v>
      </c>
      <c r="BA8" s="62">
        <f>'Glad70-before-LQ'!BA8*$CG8*BA$93</f>
        <v>6.07128513300406e-06</v>
      </c>
      <c r="BB8" s="62">
        <f>'Glad70-before-LQ'!BB8*$CG8*BB$93</f>
        <v>2.56396536331694e-05</v>
      </c>
      <c r="BC8" s="62">
        <f>'Glad70-before-LQ'!BC8*$CG8*BC$93</f>
        <v>0.009736330954245521</v>
      </c>
      <c r="BD8" s="62">
        <f>'Glad70-before-LQ'!BD8*$CG8*BD$93</f>
        <v>0.00323767263793946</v>
      </c>
      <c r="BE8" s="62">
        <f>'Glad70-before-LQ'!BE8*$CG8*BE$93</f>
        <v>0.0117178990391714</v>
      </c>
      <c r="BF8" s="62">
        <f>'Glad70-before-LQ'!BF8*$CG8*BF$93</f>
        <v>5.69164989246158e-05</v>
      </c>
      <c r="BG8" s="62">
        <f>'Glad70-before-LQ'!BG8*$CG8*BG$93</f>
        <v>0.00328888354059712</v>
      </c>
      <c r="BH8" s="62">
        <f>'Glad70-before-LQ'!BH8*$CG8*BH$93</f>
        <v>0.0129962541962054</v>
      </c>
      <c r="BI8" s="62">
        <f>'Glad70-before-LQ'!BI8*$CG8*BI$93</f>
        <v>0.0162648228448417</v>
      </c>
      <c r="BJ8" s="62">
        <f>'Glad70-before-LQ'!BJ8*$CG8*BJ$93</f>
        <v>2.81238128770802e-05</v>
      </c>
      <c r="BK8" s="62">
        <f>'Glad70-before-LQ'!BK8*$CG8*BK$93</f>
        <v>0.0103911734429154</v>
      </c>
      <c r="BL8" s="62">
        <f>'Glad70-before-LQ'!BL8*$CG8*BL$93</f>
        <v>0.00492221909783056</v>
      </c>
      <c r="BM8" s="62">
        <f>'Glad70-before-LQ'!BM8*$CG8*BM$93</f>
        <v>0.0006657741164797501</v>
      </c>
      <c r="BN8" s="62">
        <f>'Glad70-before-LQ'!BN8*$CG8*BN$93</f>
        <v>1.97126484714485e-05</v>
      </c>
      <c r="BO8" s="62">
        <f>'Glad70-before-LQ'!BO8*$CG8*BO$93</f>
        <v>0.0383837609234375</v>
      </c>
      <c r="BP8" s="62">
        <f>'Glad70-before-LQ'!BP8*$CG8*BP$93</f>
        <v>0.00827910343877512</v>
      </c>
      <c r="BQ8" s="62">
        <f>'Glad70-before-LQ'!BQ8*$CG8*BQ$93</f>
        <v>0.00121335731572097</v>
      </c>
      <c r="BR8" s="62">
        <f>'Glad70-before-LQ'!BR8*$CG8*BR$93</f>
        <v>0.00172539727325195</v>
      </c>
      <c r="BS8" s="62">
        <f>'Glad70-before-LQ'!BS8*$CG8*BS$93</f>
        <v>0.000650620318351038</v>
      </c>
      <c r="BT8" s="62">
        <f>'Glad70-before-LQ'!BT8*$CG8*BT$93</f>
        <v>0.0616644756187969</v>
      </c>
      <c r="BU8" s="62">
        <f>'Glad70-before-LQ'!BU8*$CG8*BU$93</f>
        <v>0.0126079249291322</v>
      </c>
      <c r="BV8" s="4">
        <f>SUM(D8:BU8)</f>
        <v>4.53813693569643</v>
      </c>
      <c r="BW8" s="66">
        <f>'Glad-base'!BW8*'Households'!$B$3/'Households'!$B$7</f>
        <v>1.82909633292482</v>
      </c>
      <c r="BX8" s="66">
        <f>'Glad-base'!BX8*'Households'!$B$3/'Households'!$B$7</f>
        <v>0.0686660144181256</v>
      </c>
      <c r="BY8" s="66">
        <f>'Glad-base'!BY8*'Businesses'!$B$4/'Businesses'!$C$4</f>
        <v>0.0217899216743592</v>
      </c>
      <c r="BZ8" s="66">
        <f>'Glad-base'!BZ8*'Households'!$B$3/'Households'!$B$7</f>
        <v>0.000445433450051493</v>
      </c>
      <c r="CA8" s="66">
        <f>'Glad-base'!CA8*'Households'!$B$3/'Households'!$B$7</f>
        <v>0.00967354869207003</v>
      </c>
      <c r="CB8" s="66">
        <f>'Glad-base'!CB8*'Glad-id-output'!B6/'Glad-id-output'!E6</f>
        <v>0.0073577289795815</v>
      </c>
      <c r="CC8" s="62">
        <f>'Exports'!D9</f>
        <v>2</v>
      </c>
      <c r="CD8" s="4">
        <f>SUM(BW8:CC8)</f>
        <v>3.93702898013901</v>
      </c>
      <c r="CE8" s="153">
        <f>SUM(CD8,BV8)</f>
        <v>8.47516591583544</v>
      </c>
      <c r="CF8" s="67">
        <v>0.00297245949160971</v>
      </c>
      <c r="CG8" s="67">
        <f>'Glad-id-output'!I6</f>
        <v>0.8</v>
      </c>
      <c r="CH8" s="67"/>
    </row>
    <row r="9" ht="20.05" customHeight="1">
      <c r="A9" t="s" s="58">
        <v>1</v>
      </c>
      <c r="B9" s="59">
        <v>5</v>
      </c>
      <c r="C9" t="s" s="60">
        <v>172</v>
      </c>
      <c r="D9" s="61">
        <f>'Glad70-before-LQ'!D9*$CG9*D$93</f>
        <v>1.55676276000082</v>
      </c>
      <c r="E9" s="62">
        <f>'Glad70-before-LQ'!E9*$CG9*E$93</f>
        <v>0.008915944074562639</v>
      </c>
      <c r="F9" s="62">
        <f>'Glad70-before-LQ'!F9*$CG9*F$93</f>
        <v>0.326687193184368</v>
      </c>
      <c r="G9" s="62">
        <f>'Glad70-before-LQ'!G9*$CG9*G$93</f>
        <v>0.0289324686971316</v>
      </c>
      <c r="H9" s="62">
        <f>'Glad70-before-LQ'!H9*$CG9*H$93</f>
        <v>0.0225881334290575</v>
      </c>
      <c r="I9" s="62">
        <f>'Glad70-before-LQ'!I9*$CG9*I$93</f>
        <v>0.00575324907638448</v>
      </c>
      <c r="J9" s="62">
        <f>'Glad70-before-LQ'!J9*$CG9*J$93</f>
        <v>0.09967837045874101</v>
      </c>
      <c r="K9" s="63">
        <f>'Glad70-before-LQ'!K9*$CG9*K$93</f>
        <v>0.0802056351568452</v>
      </c>
      <c r="L9" s="62">
        <f>'Glad70-before-LQ'!L9*$CG9*L$93</f>
        <v>0.0149607130241995</v>
      </c>
      <c r="M9" s="62">
        <f>'Glad70-before-LQ'!M9*$CG9*M$93</f>
        <v>0.000187230142516155</v>
      </c>
      <c r="N9" s="62">
        <f>'Glad70-before-LQ'!N9*$CG9*N$93</f>
        <v>0.000434662401479616</v>
      </c>
      <c r="O9" s="62">
        <f>'Glad70-before-LQ'!O9*$CG9*O$93</f>
        <v>0.000114037412472429</v>
      </c>
      <c r="P9" s="62">
        <f>'Glad70-before-LQ'!P9*$CG9*P$93</f>
        <v>2.53919368937088e-05</v>
      </c>
      <c r="Q9" s="62">
        <f>'Glad70-before-LQ'!Q9*$CG9*Q$93</f>
        <v>0.000189988141916091</v>
      </c>
      <c r="R9" s="62">
        <f>'Glad70-before-LQ'!R9*$CG9*R$93</f>
        <v>1.79599360999716e-05</v>
      </c>
      <c r="S9" s="62">
        <f>'Glad70-before-LQ'!S9*$CG9*S$93</f>
        <v>2.27992529064528e-05</v>
      </c>
      <c r="T9" s="62">
        <f>'Glad70-before-LQ'!T9*$CG9*T$93</f>
        <v>0.00213212601500137</v>
      </c>
      <c r="U9" s="62">
        <f>'Glad70-before-LQ'!U9*$CG9*U$93</f>
        <v>0.00232632950204131</v>
      </c>
      <c r="V9" s="62">
        <f>'Glad70-before-LQ'!V9*$CG9*V$93</f>
        <v>8.492683875139101e-05</v>
      </c>
      <c r="W9" s="62">
        <f>'Glad70-before-LQ'!W9*$CG9*W$93</f>
        <v>0.00450168179893195</v>
      </c>
      <c r="X9" s="64">
        <f>'Glad70-before-LQ'!X9*$CG9*X$93</f>
        <v>0</v>
      </c>
      <c r="Y9" s="62">
        <f>'Glad70-before-LQ'!Y9*$CG9*Y$93</f>
        <v>0.00221092135004873</v>
      </c>
      <c r="Z9" s="62">
        <f>'Glad70-before-LQ'!Z9*$CG9*Z$93</f>
        <v>0.000499070840896235</v>
      </c>
      <c r="AA9" s="62">
        <f>'Glad70-before-LQ'!AA9*$CG9*AA$93</f>
        <v>0.000385535991892887</v>
      </c>
      <c r="AB9" s="62">
        <f>'Glad70-before-LQ'!AB9*$CG9*AB$93</f>
        <v>3.10322712926167e-05</v>
      </c>
      <c r="AC9" s="65">
        <f>'Glad70-before-LQ'!AC9*$CG9*AC$93</f>
        <v>0</v>
      </c>
      <c r="AD9" s="62">
        <f>'Glad70-before-LQ'!AD9*$CG9*AD$93</f>
        <v>6.55086167718423e-05</v>
      </c>
      <c r="AE9" s="62">
        <f>'Glad70-before-LQ'!AE9*$CG9*AE$93</f>
        <v>0.000156463907796108</v>
      </c>
      <c r="AF9" s="62">
        <f>'Glad70-before-LQ'!AF9*$CG9*AF$93</f>
        <v>0.000146014991854191</v>
      </c>
      <c r="AG9" s="62">
        <f>'Glad70-before-LQ'!AG9*$CG9*AG$93</f>
        <v>0.00188304780338625</v>
      </c>
      <c r="AH9" s="62">
        <f>'Glad70-before-LQ'!AH9*$CG9*AH$93</f>
        <v>0.0263580700466048</v>
      </c>
      <c r="AI9" s="62">
        <f>'Glad70-before-LQ'!AI9*$CG9*AI$93</f>
        <v>0.0154002596610653</v>
      </c>
      <c r="AJ9" s="62">
        <f>'Glad70-before-LQ'!AJ9*$CG9*AJ$93</f>
        <v>0.00296552859675868</v>
      </c>
      <c r="AK9" s="62">
        <f>'Glad70-before-LQ'!AK9*$CG9*AK$93</f>
        <v>0.00147945843350763</v>
      </c>
      <c r="AL9" s="62">
        <f>'Glad70-before-LQ'!AL9*$CG9*AL$93</f>
        <v>0.000523036364349558</v>
      </c>
      <c r="AM9" s="62">
        <f>'Glad70-before-LQ'!AM9*$CG9*AM$93</f>
        <v>0.00100490090970369</v>
      </c>
      <c r="AN9" s="62">
        <f>'Glad70-before-LQ'!AN9*$CG9*AN$93</f>
        <v>0.00494413800142213</v>
      </c>
      <c r="AO9" s="62">
        <f>'Glad70-before-LQ'!AO9*$CG9*AO$93</f>
        <v>0.0028239943496356</v>
      </c>
      <c r="AP9" s="62">
        <f>'Glad70-before-LQ'!AP9*$CG9*AP$93</f>
        <v>0.000329432509888767</v>
      </c>
      <c r="AQ9" s="62">
        <f>'Glad70-before-LQ'!AQ9*$CG9*AQ$93</f>
        <v>0.000139033370314743</v>
      </c>
      <c r="AR9" s="62">
        <f>'Glad70-before-LQ'!AR9*$CG9*AR$93</f>
        <v>0.000325504224853636</v>
      </c>
      <c r="AS9" s="62">
        <f>'Glad70-before-LQ'!AS9*$CG9*AS$93</f>
        <v>0.00792566037090137</v>
      </c>
      <c r="AT9" s="62">
        <f>'Glad70-before-LQ'!AT9*$CG9*AT$93</f>
        <v>1.25118863421159e-05</v>
      </c>
      <c r="AU9" s="62">
        <f>'Glad70-before-LQ'!AU9*$CG9*AU$93</f>
        <v>2.33526312453135e-05</v>
      </c>
      <c r="AV9" s="62">
        <f>'Glad70-before-LQ'!AV9*$CG9*AV$93</f>
        <v>3.54734978709048e-06</v>
      </c>
      <c r="AW9" s="62">
        <f>'Glad70-before-LQ'!AW9*$CG9*AW$93</f>
        <v>5.32827376445997e-05</v>
      </c>
      <c r="AX9" s="62">
        <f>'Glad70-before-LQ'!AX9*$CG9*AX$93</f>
        <v>8.75094479530328e-05</v>
      </c>
      <c r="AY9" s="62">
        <f>'Glad70-before-LQ'!AY9*$CG9*AY$93</f>
        <v>1.95194436820009e-06</v>
      </c>
      <c r="AZ9" s="62">
        <f>'Glad70-before-LQ'!AZ9*$CG9*AZ$93</f>
        <v>0.000340554856176307</v>
      </c>
      <c r="BA9" s="62">
        <f>'Glad70-before-LQ'!BA9*$CG9*BA$93</f>
        <v>0.000180928217762402</v>
      </c>
      <c r="BB9" s="62">
        <f>'Glad70-before-LQ'!BB9*$CG9*BB$93</f>
        <v>7.787404441314681e-05</v>
      </c>
      <c r="BC9" s="62">
        <f>'Glad70-before-LQ'!BC9*$CG9*BC$93</f>
        <v>0.00168393714253123</v>
      </c>
      <c r="BD9" s="62">
        <f>'Glad70-before-LQ'!BD9*$CG9*BD$93</f>
        <v>0.000699012729121104</v>
      </c>
      <c r="BE9" s="62">
        <f>'Glad70-before-LQ'!BE9*$CG9*BE$93</f>
        <v>0.008622356697722071</v>
      </c>
      <c r="BF9" s="62">
        <f>'Glad70-before-LQ'!BF9*$CG9*BF$93</f>
        <v>0.000108330353077295</v>
      </c>
      <c r="BG9" s="62">
        <f>'Glad70-before-LQ'!BG9*$CG9*BG$93</f>
        <v>0.00260346238050995</v>
      </c>
      <c r="BH9" s="62">
        <f>'Glad70-before-LQ'!BH9*$CG9*BH$93</f>
        <v>0.00170243952954258</v>
      </c>
      <c r="BI9" s="62">
        <f>'Glad70-before-LQ'!BI9*$CG9*BI$93</f>
        <v>0.0137266640471605</v>
      </c>
      <c r="BJ9" s="62">
        <f>'Glad70-before-LQ'!BJ9*$CG9*BJ$93</f>
        <v>7.03925135872055e-06</v>
      </c>
      <c r="BK9" s="62">
        <f>'Glad70-before-LQ'!BK9*$CG9*BK$93</f>
        <v>0.00351464581948122</v>
      </c>
      <c r="BL9" s="62">
        <f>'Glad70-before-LQ'!BL9*$CG9*BL$93</f>
        <v>0.00166135334537978</v>
      </c>
      <c r="BM9" s="62">
        <f>'Glad70-before-LQ'!BM9*$CG9*BM$93</f>
        <v>0.000249451106439304</v>
      </c>
      <c r="BN9" s="62">
        <f>'Glad70-before-LQ'!BN9*$CG9*BN$93</f>
        <v>2.16677749115818e-05</v>
      </c>
      <c r="BO9" s="62">
        <f>'Glad70-before-LQ'!BO9*$CG9*BO$93</f>
        <v>0.00554003649862201</v>
      </c>
      <c r="BP9" s="62">
        <f>'Glad70-before-LQ'!BP9*$CG9*BP$93</f>
        <v>0.00140854365943844</v>
      </c>
      <c r="BQ9" s="62">
        <f>'Glad70-before-LQ'!BQ9*$CG9*BQ$93</f>
        <v>2.96037998722256e-05</v>
      </c>
      <c r="BR9" s="62">
        <f>'Glad70-before-LQ'!BR9*$CG9*BR$93</f>
        <v>0.000173463961928713</v>
      </c>
      <c r="BS9" s="62">
        <f>'Glad70-before-LQ'!BS9*$CG9*BS$93</f>
        <v>2.59144631165225e-05</v>
      </c>
      <c r="BT9" s="62">
        <f>'Glad70-before-LQ'!BT9*$CG9*BT$93</f>
        <v>0.008624629767049851</v>
      </c>
      <c r="BU9" s="62">
        <f>'Glad70-before-LQ'!BU9*$CG9*BU$93</f>
        <v>0.0016390830952254</v>
      </c>
      <c r="BV9" s="4">
        <f>SUM(D9:BU9)</f>
        <v>2.27694136163225</v>
      </c>
      <c r="BW9" s="66">
        <f>'Glad-base'!BW9*'Households'!$B$3/'Households'!$B$7</f>
        <v>0.0375364260556128</v>
      </c>
      <c r="BX9" s="66">
        <f>'Glad-base'!BX9*'Households'!$B$3/'Households'!$B$7</f>
        <v>1.35045092298661</v>
      </c>
      <c r="BY9" s="66">
        <f>'Glad-base'!BY9*'Businesses'!$B$4/'Businesses'!$C$4</f>
        <v>0.0781484707717274</v>
      </c>
      <c r="BZ9" s="66">
        <f>'Glad-base'!BZ9*'Households'!$B$3/'Households'!$B$7</f>
        <v>0.00299861499485067</v>
      </c>
      <c r="CA9" s="66">
        <f>'Glad-base'!CA9*'Households'!$B$3/'Households'!$B$7</f>
        <v>0.033996543738414</v>
      </c>
      <c r="CB9" s="66">
        <f>'Glad-base'!CB9*'Glad-id-output'!B7/'Glad-id-output'!E7</f>
        <v>0.022343320037517</v>
      </c>
      <c r="CC9" s="62">
        <f>'Exports'!D10</f>
        <v>2.8</v>
      </c>
      <c r="CD9" s="4">
        <f>SUM(BW9:CC9)</f>
        <v>4.32547429858473</v>
      </c>
      <c r="CE9" s="153">
        <f>SUM(CD9,BV9)</f>
        <v>6.60241566021698</v>
      </c>
      <c r="CF9" s="67">
        <v>0.000927193355306998</v>
      </c>
      <c r="CG9" s="67">
        <f>'Glad-id-output'!I7</f>
        <v>0.150044110890581</v>
      </c>
      <c r="CH9" s="67"/>
    </row>
    <row r="10" ht="20.05" customHeight="1">
      <c r="A10" t="s" s="58">
        <v>1</v>
      </c>
      <c r="B10" s="59">
        <v>6</v>
      </c>
      <c r="C10" t="s" s="60">
        <v>94</v>
      </c>
      <c r="D10" s="61">
        <f>'Glad70-before-LQ'!D10*$CG10*D$93</f>
        <v>0.07514899155474961</v>
      </c>
      <c r="E10" s="62">
        <f>'Glad70-before-LQ'!E10*$CG10*E$93</f>
        <v>0.00188707521051093</v>
      </c>
      <c r="F10" s="62">
        <f>'Glad70-before-LQ'!F10*$CG10*F$93</f>
        <v>0.000243931264603206</v>
      </c>
      <c r="G10" s="62">
        <f>'Glad70-before-LQ'!G10*$CG10*G$93</f>
        <v>0.00150555073250032</v>
      </c>
      <c r="H10" s="62">
        <f>'Glad70-before-LQ'!H10*$CG10*H$93</f>
        <v>0.00279270638618468</v>
      </c>
      <c r="I10" s="62">
        <f>'Glad70-before-LQ'!I10*$CG10*I$93</f>
        <v>2.991736882221</v>
      </c>
      <c r="J10" s="62">
        <f>'Glad70-before-LQ'!J10*$CG10*J$93</f>
        <v>13.5397500605751</v>
      </c>
      <c r="K10" s="63">
        <f>'Glad70-before-LQ'!K10*$CG10*K$93</f>
        <v>163.3646</v>
      </c>
      <c r="L10" s="62">
        <f>'Glad70-before-LQ'!L10*$CG10*L$93</f>
        <v>1.87749626146006</v>
      </c>
      <c r="M10" s="62">
        <f>'Glad70-before-LQ'!M10*$CG10*M$93</f>
        <v>0.0716462306671503</v>
      </c>
      <c r="N10" s="62">
        <f>'Glad70-before-LQ'!N10*$CG10*N$93</f>
        <v>0.0306495578831009</v>
      </c>
      <c r="O10" s="62">
        <f>'Glad70-before-LQ'!O10*$CG10*O$93</f>
        <v>0.009619663671958229</v>
      </c>
      <c r="P10" s="62">
        <f>'Glad70-before-LQ'!P10*$CG10*P$93</f>
        <v>0.00403983598621829</v>
      </c>
      <c r="Q10" s="62">
        <f>'Glad70-before-LQ'!Q10*$CG10*Q$93</f>
        <v>0.00191096841723554</v>
      </c>
      <c r="R10" s="62">
        <f>'Glad70-before-LQ'!R10*$CG10*R$93</f>
        <v>0.0061661107769307</v>
      </c>
      <c r="S10" s="62">
        <f>'Glad70-before-LQ'!S10*$CG10*S$93</f>
        <v>0.000903546721953226</v>
      </c>
      <c r="T10" s="62">
        <f>'Glad70-before-LQ'!T10*$CG10*T$93</f>
        <v>0.108634647701322</v>
      </c>
      <c r="U10" s="62">
        <f>'Glad70-before-LQ'!U10*$CG10*U$93</f>
        <v>0.615194893799921</v>
      </c>
      <c r="V10" s="62">
        <f>'Glad70-before-LQ'!V10*$CG10*V$93</f>
        <v>0.00388354082975546</v>
      </c>
      <c r="W10" s="62">
        <f>'Glad70-before-LQ'!W10*$CG10*W$93</f>
        <v>8.19186264219452</v>
      </c>
      <c r="X10" s="64">
        <f>'Glad70-before-LQ'!X10*$CG10*X$93</f>
        <v>0</v>
      </c>
      <c r="Y10" s="62">
        <f>'Glad70-before-LQ'!Y10*$CG10*Y$93</f>
        <v>0.903143208394249</v>
      </c>
      <c r="Z10" s="62">
        <f>'Glad70-before-LQ'!Z10*$CG10*Z$93</f>
        <v>0.0126185788886108</v>
      </c>
      <c r="AA10" s="62">
        <f>'Glad70-before-LQ'!AA10*$CG10*AA$93</f>
        <v>0.007918373188210341</v>
      </c>
      <c r="AB10" s="62">
        <f>'Glad70-before-LQ'!AB10*$CG10*AB$93</f>
        <v>0.000507410907140525</v>
      </c>
      <c r="AC10" s="65">
        <f>'Glad70-before-LQ'!AC10*$CG10*AC$93</f>
        <v>0</v>
      </c>
      <c r="AD10" s="62">
        <f>'Glad70-before-LQ'!AD10*$CG10*AD$93</f>
        <v>0.0022874143226518</v>
      </c>
      <c r="AE10" s="62">
        <f>'Glad70-before-LQ'!AE10*$CG10*AE$93</f>
        <v>0.00773394296566434</v>
      </c>
      <c r="AF10" s="62">
        <f>'Glad70-before-LQ'!AF10*$CG10*AF$93</f>
        <v>0.0150444610235695</v>
      </c>
      <c r="AG10" s="62">
        <f>'Glad70-before-LQ'!AG10*$CG10*AG$93</f>
        <v>0.0604196674947181</v>
      </c>
      <c r="AH10" s="62">
        <f>'Glad70-before-LQ'!AH10*$CG10*AH$93</f>
        <v>0.557051704039941</v>
      </c>
      <c r="AI10" s="62">
        <f>'Glad70-before-LQ'!AI10*$CG10*AI$93</f>
        <v>0.153936749188224</v>
      </c>
      <c r="AJ10" s="62">
        <f>'Glad70-before-LQ'!AJ10*$CG10*AJ$93</f>
        <v>0.272489160284375</v>
      </c>
      <c r="AK10" s="62">
        <f>'Glad70-before-LQ'!AK10*$CG10*AK$93</f>
        <v>0.115356418819392</v>
      </c>
      <c r="AL10" s="62">
        <f>'Glad70-before-LQ'!AL10*$CG10*AL$93</f>
        <v>0.0355226177765782</v>
      </c>
      <c r="AM10" s="62">
        <f>'Glad70-before-LQ'!AM10*$CG10*AM$93</f>
        <v>0.0418669733379677</v>
      </c>
      <c r="AN10" s="62">
        <f>'Glad70-before-LQ'!AN10*$CG10*AN$93</f>
        <v>0.0940767380482755</v>
      </c>
      <c r="AO10" s="62">
        <f>'Glad70-before-LQ'!AO10*$CG10*AO$93</f>
        <v>0.26507952419803</v>
      </c>
      <c r="AP10" s="62">
        <f>'Glad70-before-LQ'!AP10*$CG10*AP$93</f>
        <v>0.0365597665256955</v>
      </c>
      <c r="AQ10" s="62">
        <f>'Glad70-before-LQ'!AQ10*$CG10*AQ$93</f>
        <v>0.0021338208297168</v>
      </c>
      <c r="AR10" s="62">
        <f>'Glad70-before-LQ'!AR10*$CG10*AR$93</f>
        <v>0.00863312577704334</v>
      </c>
      <c r="AS10" s="62">
        <f>'Glad70-before-LQ'!AS10*$CG10*AS$93</f>
        <v>0.29294051293696</v>
      </c>
      <c r="AT10" s="62">
        <f>'Glad70-before-LQ'!AT10*$CG10*AT$93</f>
        <v>0.00082288884878255</v>
      </c>
      <c r="AU10" s="62">
        <f>'Glad70-before-LQ'!AU10*$CG10*AU$93</f>
        <v>0.0020125219316654</v>
      </c>
      <c r="AV10" s="62">
        <f>'Glad70-before-LQ'!AV10*$CG10*AV$93</f>
        <v>0.000326374403037345</v>
      </c>
      <c r="AW10" s="62">
        <f>'Glad70-before-LQ'!AW10*$CG10*AW$93</f>
        <v>0.00062323237070374</v>
      </c>
      <c r="AX10" s="62">
        <f>'Glad70-before-LQ'!AX10*$CG10*AX$93</f>
        <v>0.00555142838555337</v>
      </c>
      <c r="AY10" s="62">
        <f>'Glad70-before-LQ'!AY10*$CG10*AY$93</f>
        <v>0.000151258777308714</v>
      </c>
      <c r="AZ10" s="62">
        <f>'Glad70-before-LQ'!AZ10*$CG10*AZ$93</f>
        <v>0.00666950585708713</v>
      </c>
      <c r="BA10" s="62">
        <f>'Glad70-before-LQ'!BA10*$CG10*BA$93</f>
        <v>0.00296853261499912</v>
      </c>
      <c r="BB10" s="62">
        <f>'Glad70-before-LQ'!BB10*$CG10*BB$93</f>
        <v>0.0262947609882912</v>
      </c>
      <c r="BC10" s="62">
        <f>'Glad70-before-LQ'!BC10*$CG10*BC$93</f>
        <v>0.0431780571843221</v>
      </c>
      <c r="BD10" s="62">
        <f>'Glad70-before-LQ'!BD10*$CG10*BD$93</f>
        <v>0.238288613860693</v>
      </c>
      <c r="BE10" s="62">
        <f>'Glad70-before-LQ'!BE10*$CG10*BE$93</f>
        <v>0.997489910376633</v>
      </c>
      <c r="BF10" s="62">
        <f>'Glad70-before-LQ'!BF10*$CG10*BF$93</f>
        <v>0.00645602997801933</v>
      </c>
      <c r="BG10" s="62">
        <f>'Glad70-before-LQ'!BG10*$CG10*BG$93</f>
        <v>0.48028035850152</v>
      </c>
      <c r="BH10" s="62">
        <f>'Glad70-before-LQ'!BH10*$CG10*BH$93</f>
        <v>0.0125770561094412</v>
      </c>
      <c r="BI10" s="62">
        <f>'Glad70-before-LQ'!BI10*$CG10*BI$93</f>
        <v>0.130455853669106</v>
      </c>
      <c r="BJ10" s="62">
        <f>'Glad70-before-LQ'!BJ10*$CG10*BJ$93</f>
        <v>0.00271060437806691</v>
      </c>
      <c r="BK10" s="62">
        <f>'Glad70-before-LQ'!BK10*$CG10*BK$93</f>
        <v>0.0210767683493246</v>
      </c>
      <c r="BL10" s="62">
        <f>'Glad70-before-LQ'!BL10*$CG10*BL$93</f>
        <v>0.134061063258008</v>
      </c>
      <c r="BM10" s="62">
        <f>'Glad70-before-LQ'!BM10*$CG10*BM$93</f>
        <v>0.0166985029660932</v>
      </c>
      <c r="BN10" s="62">
        <f>'Glad70-before-LQ'!BN10*$CG10*BN$93</f>
        <v>0.00210596004733737</v>
      </c>
      <c r="BO10" s="62">
        <f>'Glad70-before-LQ'!BO10*$CG10*BO$93</f>
        <v>0.126385189538946</v>
      </c>
      <c r="BP10" s="62">
        <f>'Glad70-before-LQ'!BP10*$CG10*BP$93</f>
        <v>0.0392380578675458</v>
      </c>
      <c r="BQ10" s="62">
        <f>'Glad70-before-LQ'!BQ10*$CG10*BQ$93</f>
        <v>0.000726212475129161</v>
      </c>
      <c r="BR10" s="62">
        <f>'Glad70-before-LQ'!BR10*$CG10*BR$93</f>
        <v>0.00304233273554873</v>
      </c>
      <c r="BS10" s="62">
        <f>'Glad70-before-LQ'!BS10*$CG10*BS$93</f>
        <v>0.000903715537833015</v>
      </c>
      <c r="BT10" s="62">
        <f>'Glad70-before-LQ'!BT10*$CG10*BT$93</f>
        <v>0.0724783873555019</v>
      </c>
      <c r="BU10" s="62">
        <f>'Glad70-before-LQ'!BU10*$CG10*BU$93</f>
        <v>0.021001467076555</v>
      </c>
      <c r="BV10" s="4">
        <f>SUM(D10:BU10)</f>
        <v>196.179567912445</v>
      </c>
      <c r="BW10" s="66">
        <f>'Glad-base'!BW10*'Households'!$B$3/'Households'!$B$7</f>
        <v>0.0965091876210093</v>
      </c>
      <c r="BX10" s="66">
        <f>'Glad-base'!BX10*'Households'!$B$3/'Households'!$B$7</f>
        <v>0.11356612415036</v>
      </c>
      <c r="BY10" s="66">
        <f>'Glad-base'!BY10*'Businesses'!$B$4/'Businesses'!$C$4</f>
        <v>0.345889825966556</v>
      </c>
      <c r="BZ10" s="66">
        <f>'Glad-base'!BZ10*'Households'!$B$3/'Households'!$B$7</f>
        <v>0.084696841853759</v>
      </c>
      <c r="CA10" s="66">
        <f>'Glad-base'!CA10*'Households'!$B$3/'Households'!$B$7</f>
        <v>0.193033302636457</v>
      </c>
      <c r="CB10" s="66">
        <f>'Glad-base'!CB10*'Glad-id-output'!B8/'Glad-id-output'!E8</f>
        <v>1.4485751271544</v>
      </c>
      <c r="CC10" s="62">
        <f>'Exports'!D11</f>
        <v>120.8</v>
      </c>
      <c r="CD10" s="4">
        <f>SUM(BW10:CC10)</f>
        <v>123.082270409383</v>
      </c>
      <c r="CE10" s="153">
        <f>SUM(CD10,BV10)</f>
        <v>319.261838321828</v>
      </c>
      <c r="CF10" s="67">
        <v>0.00213714038912734</v>
      </c>
      <c r="CG10" s="67">
        <f>'Glad-id-output'!I8</f>
        <v>1</v>
      </c>
      <c r="CH10" s="67"/>
    </row>
    <row r="11" ht="20.05" customHeight="1">
      <c r="A11" t="s" s="58">
        <v>1</v>
      </c>
      <c r="B11" s="59">
        <v>7</v>
      </c>
      <c r="C11" t="s" s="60">
        <v>173</v>
      </c>
      <c r="D11" s="61">
        <f>'Glad70-before-LQ'!D11*$CG11*D$93</f>
        <v>0.133960191274051</v>
      </c>
      <c r="E11" s="62">
        <f>'Glad70-before-LQ'!E11*$CG11*E$93</f>
        <v>0.0327313652638066</v>
      </c>
      <c r="F11" s="62">
        <f>'Glad70-before-LQ'!F11*$CG11*F$93</f>
        <v>0.000310184200668275</v>
      </c>
      <c r="G11" s="62">
        <f>'Glad70-before-LQ'!G11*$CG11*G$93</f>
        <v>0.00116728484235513</v>
      </c>
      <c r="H11" s="62">
        <f>'Glad70-before-LQ'!H11*$CG11*H$93</f>
        <v>0.00266976054727097</v>
      </c>
      <c r="I11" s="62">
        <f>'Glad70-before-LQ'!I11*$CG11*I$93</f>
        <v>1.403422052441</v>
      </c>
      <c r="J11" s="62">
        <f>'Glad70-before-LQ'!J11*$CG11*J$93</f>
        <v>16.5045409980432</v>
      </c>
      <c r="K11" s="63">
        <f>'Glad70-before-LQ'!K11*$CG11*K$93</f>
        <v>1.69897686564823</v>
      </c>
      <c r="L11" s="62">
        <f>'Glad70-before-LQ'!L11*$CG11*L$93</f>
        <v>0.770093110115144</v>
      </c>
      <c r="M11" s="62">
        <f>'Glad70-before-LQ'!M11*$CG11*M$93</f>
        <v>0.0494328275062009</v>
      </c>
      <c r="N11" s="62">
        <f>'Glad70-before-LQ'!N11*$CG11*N$93</f>
        <v>0.194722170873954</v>
      </c>
      <c r="O11" s="62">
        <f>'Glad70-before-LQ'!O11*$CG11*O$93</f>
        <v>0.0592813518937033</v>
      </c>
      <c r="P11" s="62">
        <f>'Glad70-before-LQ'!P11*$CG11*P$93</f>
        <v>0.00583729605057092</v>
      </c>
      <c r="Q11" s="62">
        <f>'Glad70-before-LQ'!Q11*$CG11*Q$93</f>
        <v>0.0177307425668666</v>
      </c>
      <c r="R11" s="62">
        <f>'Glad70-before-LQ'!R11*$CG11*R$93</f>
        <v>0.0129874155855306</v>
      </c>
      <c r="S11" s="62">
        <f>'Glad70-before-LQ'!S11*$CG11*S$93</f>
        <v>0.00325784729532207</v>
      </c>
      <c r="T11" s="62">
        <f>'Glad70-before-LQ'!T11*$CG11*T$93</f>
        <v>6.6991056628736</v>
      </c>
      <c r="U11" s="62">
        <f>'Glad70-before-LQ'!U11*$CG11*U$93</f>
        <v>18.5092853155969</v>
      </c>
      <c r="V11" s="62">
        <f>'Glad70-before-LQ'!V11*$CG11*V$93</f>
        <v>0.125194989628044</v>
      </c>
      <c r="W11" s="62">
        <f>'Glad70-before-LQ'!W11*$CG11*W$93</f>
        <v>3.97235746384133</v>
      </c>
      <c r="X11" s="64">
        <f>'Glad70-before-LQ'!X11*$CG11*X$93</f>
        <v>0</v>
      </c>
      <c r="Y11" s="62">
        <f>'Glad70-before-LQ'!Y11*$CG11*Y$93</f>
        <v>0.763632929994012</v>
      </c>
      <c r="Z11" s="62">
        <f>'Glad70-before-LQ'!Z11*$CG11*Z$93</f>
        <v>0.0513594392983105</v>
      </c>
      <c r="AA11" s="62">
        <f>'Glad70-before-LQ'!AA11*$CG11*AA$93</f>
        <v>0.0455486062372596</v>
      </c>
      <c r="AB11" s="62">
        <f>'Glad70-before-LQ'!AB11*$CG11*AB$93</f>
        <v>0.00313157035173473</v>
      </c>
      <c r="AC11" s="65">
        <f>'Glad70-before-LQ'!AC11*$CG11*AC$93</f>
        <v>0</v>
      </c>
      <c r="AD11" s="62">
        <f>'Glad70-before-LQ'!AD11*$CG11*AD$93</f>
        <v>0.0205590003137823</v>
      </c>
      <c r="AE11" s="62">
        <f>'Glad70-before-LQ'!AE11*$CG11*AE$93</f>
        <v>0.0404886325826449</v>
      </c>
      <c r="AF11" s="62">
        <f>'Glad70-before-LQ'!AF11*$CG11*AF$93</f>
        <v>0.0271563743794716</v>
      </c>
      <c r="AG11" s="62">
        <f>'Glad70-before-LQ'!AG11*$CG11*AG$93</f>
        <v>0.403128349504281</v>
      </c>
      <c r="AH11" s="62">
        <f>'Glad70-before-LQ'!AH11*$CG11*AH$93</f>
        <v>0.963604081407082</v>
      </c>
      <c r="AI11" s="62">
        <f>'Glad70-before-LQ'!AI11*$CG11*AI$93</f>
        <v>1.07015734082079</v>
      </c>
      <c r="AJ11" s="62">
        <f>'Glad70-before-LQ'!AJ11*$CG11*AJ$93</f>
        <v>0.80543362719067</v>
      </c>
      <c r="AK11" s="62">
        <f>'Glad70-before-LQ'!AK11*$CG11*AK$93</f>
        <v>0.199237669270968</v>
      </c>
      <c r="AL11" s="62">
        <f>'Glad70-before-LQ'!AL11*$CG11*AL$93</f>
        <v>0.126724854109348</v>
      </c>
      <c r="AM11" s="62">
        <f>'Glad70-before-LQ'!AM11*$CG11*AM$93</f>
        <v>1.58463631941406</v>
      </c>
      <c r="AN11" s="62">
        <f>'Glad70-before-LQ'!AN11*$CG11*AN$93</f>
        <v>1.15027992826578</v>
      </c>
      <c r="AO11" s="62">
        <f>'Glad70-before-LQ'!AO11*$CG11*AO$93</f>
        <v>0.268931497839087</v>
      </c>
      <c r="AP11" s="62">
        <f>'Glad70-before-LQ'!AP11*$CG11*AP$93</f>
        <v>0.08253156805847429</v>
      </c>
      <c r="AQ11" s="62">
        <f>'Glad70-before-LQ'!AQ11*$CG11*AQ$93</f>
        <v>0.00321234332167758</v>
      </c>
      <c r="AR11" s="62">
        <f>'Glad70-before-LQ'!AR11*$CG11*AR$93</f>
        <v>0.332906789820103</v>
      </c>
      <c r="AS11" s="62">
        <f>'Glad70-before-LQ'!AS11*$CG11*AS$93</f>
        <v>0.800355185933168</v>
      </c>
      <c r="AT11" s="62">
        <f>'Glad70-before-LQ'!AT11*$CG11*AT$93</f>
        <v>0.00585038682387433</v>
      </c>
      <c r="AU11" s="62">
        <f>'Glad70-before-LQ'!AU11*$CG11*AU$93</f>
        <v>0.00356114267013263</v>
      </c>
      <c r="AV11" s="62">
        <f>'Glad70-before-LQ'!AV11*$CG11*AV$93</f>
        <v>0.000325185165305829</v>
      </c>
      <c r="AW11" s="62">
        <f>'Glad70-before-LQ'!AW11*$CG11*AW$93</f>
        <v>0.000206755692709299</v>
      </c>
      <c r="AX11" s="62">
        <f>'Glad70-before-LQ'!AX11*$CG11*AX$93</f>
        <v>0.00805022081658335</v>
      </c>
      <c r="AY11" s="62">
        <f>'Glad70-before-LQ'!AY11*$CG11*AY$93</f>
        <v>8.378766089987069e-05</v>
      </c>
      <c r="AZ11" s="62">
        <f>'Glad70-before-LQ'!AZ11*$CG11*AZ$93</f>
        <v>0.00374753108712109</v>
      </c>
      <c r="BA11" s="62">
        <f>'Glad70-before-LQ'!BA11*$CG11*BA$93</f>
        <v>0.0007781019421441001</v>
      </c>
      <c r="BB11" s="62">
        <f>'Glad70-before-LQ'!BB11*$CG11*BB$93</f>
        <v>0.00535938009305243</v>
      </c>
      <c r="BC11" s="62">
        <f>'Glad70-before-LQ'!BC11*$CG11*BC$93</f>
        <v>0.173711905642722</v>
      </c>
      <c r="BD11" s="62">
        <f>'Glad70-before-LQ'!BD11*$CG11*BD$93</f>
        <v>0.185430855637153</v>
      </c>
      <c r="BE11" s="62">
        <f>'Glad70-before-LQ'!BE11*$CG11*BE$93</f>
        <v>0.487217531010444</v>
      </c>
      <c r="BF11" s="62">
        <f>'Glad70-before-LQ'!BF11*$CG11*BF$93</f>
        <v>0.00104792194270049</v>
      </c>
      <c r="BG11" s="62">
        <f>'Glad70-before-LQ'!BG11*$CG11*BG$93</f>
        <v>0.151281051339409</v>
      </c>
      <c r="BH11" s="62">
        <f>'Glad70-before-LQ'!BH11*$CG11*BH$93</f>
        <v>0.00763754120005819</v>
      </c>
      <c r="BI11" s="62">
        <f>'Glad70-before-LQ'!BI11*$CG11*BI$93</f>
        <v>0.26295851357243</v>
      </c>
      <c r="BJ11" s="62">
        <f>'Glad70-before-LQ'!BJ11*$CG11*BJ$93</f>
        <v>0.00238603112775329</v>
      </c>
      <c r="BK11" s="62">
        <f>'Glad70-before-LQ'!BK11*$CG11*BK$93</f>
        <v>0.0594694736672738</v>
      </c>
      <c r="BL11" s="62">
        <f>'Glad70-before-LQ'!BL11*$CG11*BL$93</f>
        <v>0.301114705229716</v>
      </c>
      <c r="BM11" s="62">
        <f>'Glad70-before-LQ'!BM11*$CG11*BM$93</f>
        <v>0.03028888866768</v>
      </c>
      <c r="BN11" s="62">
        <f>'Glad70-before-LQ'!BN11*$CG11*BN$93</f>
        <v>0.00324808531123902</v>
      </c>
      <c r="BO11" s="62">
        <f>'Glad70-before-LQ'!BO11*$CG11*BO$93</f>
        <v>0.320467539232215</v>
      </c>
      <c r="BP11" s="62">
        <f>'Glad70-before-LQ'!BP11*$CG11*BP$93</f>
        <v>0.172896654081282</v>
      </c>
      <c r="BQ11" s="62">
        <f>'Glad70-before-LQ'!BQ11*$CG11*BQ$93</f>
        <v>0.0008138731709711</v>
      </c>
      <c r="BR11" s="62">
        <f>'Glad70-before-LQ'!BR11*$CG11*BR$93</f>
        <v>0.00507305801296332</v>
      </c>
      <c r="BS11" s="62">
        <f>'Glad70-before-LQ'!BS11*$CG11*BS$93</f>
        <v>0.0009655677396772509</v>
      </c>
      <c r="BT11" s="62">
        <f>'Glad70-before-LQ'!BT11*$CG11*BT$93</f>
        <v>0.0935083406397139</v>
      </c>
      <c r="BU11" s="62">
        <f>'Glad70-before-LQ'!BU11*$CG11*BU$93</f>
        <v>0.0620494113105898</v>
      </c>
      <c r="BV11" s="4">
        <f>SUM(D11:BU11)</f>
        <v>61.2896104446883</v>
      </c>
      <c r="BW11" s="66">
        <f>'Glad-base'!BW11*'Households'!$B$3/'Households'!$B$7</f>
        <v>12.0300689802884</v>
      </c>
      <c r="BX11" s="66">
        <f>'Glad-base'!BX11*'Households'!$B$3/'Households'!$B$7</f>
        <v>0.0350235484757981</v>
      </c>
      <c r="BY11" s="66">
        <f>'Glad-base'!BY11*'Businesses'!$B$4/'Businesses'!$C$4</f>
        <v>4.39217697501093</v>
      </c>
      <c r="BZ11" s="66">
        <f>'Glad-base'!BZ11*'Households'!$B$3/'Households'!$B$7</f>
        <v>0.646029866354274</v>
      </c>
      <c r="CA11" s="66">
        <f>'Glad-base'!CA11*'Households'!$B$3/'Households'!$B$7</f>
        <v>2.05303382026777</v>
      </c>
      <c r="CB11" s="66">
        <f>'Glad-base'!CB11*'Glad-id-output'!B9/'Glad-id-output'!E9</f>
        <v>-10.8236493770282</v>
      </c>
      <c r="CC11" s="62">
        <f>'Exports'!D12</f>
        <v>2333</v>
      </c>
      <c r="CD11" s="4">
        <f>SUM(BW11:CC11)</f>
        <v>2341.332683813370</v>
      </c>
      <c r="CE11" s="153">
        <f>SUM(CD11,BV11)</f>
        <v>2402.622294258060</v>
      </c>
      <c r="CF11" s="67">
        <v>0.0526529162265558</v>
      </c>
      <c r="CG11" s="67">
        <f>'Glad-id-output'!I9</f>
        <v>1</v>
      </c>
      <c r="CH11" s="67"/>
    </row>
    <row r="12" ht="20.05" customHeight="1">
      <c r="A12" t="s" s="31">
        <v>1</v>
      </c>
      <c r="B12" s="35">
        <v>8</v>
      </c>
      <c r="C12" t="s" s="60">
        <v>174</v>
      </c>
      <c r="D12" s="68">
        <f>'Glad70-before-LQ'!D12*$CG12*D$93</f>
        <v>0.039283657765291</v>
      </c>
      <c r="E12" s="63">
        <f>'Glad70-before-LQ'!E12*$CG12*E$93</f>
        <v>0.000891612096896669</v>
      </c>
      <c r="F12" s="63">
        <f>'Glad70-before-LQ'!F12*$CG12*F$93</f>
        <v>0.000283628271749632</v>
      </c>
      <c r="G12" s="63">
        <f>'Glad70-before-LQ'!G12*$CG12*G$93</f>
        <v>0.000599842325406839</v>
      </c>
      <c r="H12" s="63">
        <f>'Glad70-before-LQ'!H12*$CG12*H$93</f>
        <v>0.00165939794799293</v>
      </c>
      <c r="I12" s="63">
        <f>'Glad70-before-LQ'!I12*$CG12*I$93</f>
        <v>0.367350069490554</v>
      </c>
      <c r="J12" s="63">
        <f>'Glad70-before-LQ'!J12*$CG12*J$93</f>
        <v>3.16892629367851</v>
      </c>
      <c r="K12" s="63">
        <f>'Glad70-before-LQ'!K12*$CG12*K$93</f>
        <v>733.166687</v>
      </c>
      <c r="L12" s="63">
        <f>'Glad70-before-LQ'!L12*$CG12*L$93</f>
        <v>0.256062135712991</v>
      </c>
      <c r="M12" s="63">
        <f>'Glad70-before-LQ'!M12*$CG12*M$93</f>
        <v>0.057764230428967</v>
      </c>
      <c r="N12" s="63">
        <f>'Glad70-before-LQ'!N12*$CG12*N$93</f>
        <v>0.00903561017015905</v>
      </c>
      <c r="O12" s="63">
        <f>'Glad70-before-LQ'!O12*$CG12*O$93</f>
        <v>0.00333921803042587</v>
      </c>
      <c r="P12" s="63">
        <f>'Glad70-before-LQ'!P12*$CG12*P$93</f>
        <v>0.00198853120170641</v>
      </c>
      <c r="Q12" s="63">
        <f>'Glad70-before-LQ'!Q12*$CG12*Q$93</f>
        <v>0.00369881813989935</v>
      </c>
      <c r="R12" s="63">
        <f>'Glad70-before-LQ'!R12*$CG12*R$93</f>
        <v>0.000775516839120644</v>
      </c>
      <c r="S12" s="63">
        <f>'Glad70-before-LQ'!S12*$CG12*S$93</f>
        <v>0.000441737708988403</v>
      </c>
      <c r="T12" s="63">
        <f>'Glad70-before-LQ'!T12*$CG12*T$93</f>
        <v>0.0337905287501406</v>
      </c>
      <c r="U12" s="63">
        <f>'Glad70-before-LQ'!U12*$CG12*U$93</f>
        <v>6.23949297229074</v>
      </c>
      <c r="V12" s="63">
        <f>'Glad70-before-LQ'!V12*$CG12*V$93</f>
        <v>0.00426698575623285</v>
      </c>
      <c r="W12" s="63">
        <f>'Glad70-before-LQ'!W12*$CG12*W$93</f>
        <v>13.1862464894745</v>
      </c>
      <c r="X12" s="63">
        <f>'Glad70-before-LQ'!X12*$CG12*X$93</f>
        <v>0</v>
      </c>
      <c r="Y12" s="63">
        <f>'Glad70-before-LQ'!Y12*$CG12*Y$93</f>
        <v>0.0404278603463616</v>
      </c>
      <c r="Z12" s="63">
        <f>'Glad70-before-LQ'!Z12*$CG12*Z$93</f>
        <v>0.00883433770131889</v>
      </c>
      <c r="AA12" s="63">
        <f>'Glad70-before-LQ'!AA12*$CG12*AA$93</f>
        <v>0.00954933082127522</v>
      </c>
      <c r="AB12" s="63">
        <f>'Glad70-before-LQ'!AB12*$CG12*AB$93</f>
        <v>0.00131593162141521</v>
      </c>
      <c r="AC12" s="63">
        <f>'Glad70-before-LQ'!AC12*$CG12*AC$93</f>
        <v>0</v>
      </c>
      <c r="AD12" s="63">
        <f>'Glad70-before-LQ'!AD12*$CG12*AD$93</f>
        <v>0.000926186737945172</v>
      </c>
      <c r="AE12" s="63">
        <f>'Glad70-before-LQ'!AE12*$CG12*AE$93</f>
        <v>0.0342406114509833</v>
      </c>
      <c r="AF12" s="63">
        <f>'Glad70-before-LQ'!AF12*$CG12*AF$93</f>
        <v>0.00786791071171649</v>
      </c>
      <c r="AG12" s="63">
        <f>'Glad70-before-LQ'!AG12*$CG12*AG$93</f>
        <v>0.198870126197145</v>
      </c>
      <c r="AH12" s="63">
        <f>'Glad70-before-LQ'!AH12*$CG12*AH$93</f>
        <v>0.808138452301887</v>
      </c>
      <c r="AI12" s="63">
        <f>'Glad70-before-LQ'!AI12*$CG12*AI$93</f>
        <v>0.828473742163564</v>
      </c>
      <c r="AJ12" s="63">
        <f>'Glad70-before-LQ'!AJ12*$CG12*AJ$93</f>
        <v>0.121660545040118</v>
      </c>
      <c r="AK12" s="63">
        <f>'Glad70-before-LQ'!AK12*$CG12*AK$93</f>
        <v>0.109393090563305</v>
      </c>
      <c r="AL12" s="63">
        <f>'Glad70-before-LQ'!AL12*$CG12*AL$93</f>
        <v>0.0383263439948555</v>
      </c>
      <c r="AM12" s="63">
        <f>'Glad70-before-LQ'!AM12*$CG12*AM$93</f>
        <v>0.0792860041035644</v>
      </c>
      <c r="AN12" s="63">
        <f>'Glad70-before-LQ'!AN12*$CG12*AN$93</f>
        <v>0.0230858340937698</v>
      </c>
      <c r="AO12" s="63">
        <f>'Glad70-before-LQ'!AO12*$CG12*AO$93</f>
        <v>0.114603143831577</v>
      </c>
      <c r="AP12" s="63">
        <f>'Glad70-before-LQ'!AP12*$CG12*AP$93</f>
        <v>0.00975600210461478</v>
      </c>
      <c r="AQ12" s="63">
        <f>'Glad70-before-LQ'!AQ12*$CG12*AQ$93</f>
        <v>0.00138983459793522</v>
      </c>
      <c r="AR12" s="63">
        <f>'Glad70-before-LQ'!AR12*$CG12*AR$93</f>
        <v>0.00298152945908956</v>
      </c>
      <c r="AS12" s="63">
        <f>'Glad70-before-LQ'!AS12*$CG12*AS$93</f>
        <v>0.145355268344327</v>
      </c>
      <c r="AT12" s="63">
        <f>'Glad70-before-LQ'!AT12*$CG12*AT$93</f>
        <v>0.000855781262342403</v>
      </c>
      <c r="AU12" s="63">
        <f>'Glad70-before-LQ'!AU12*$CG12*AU$93</f>
        <v>0.00140723088867972</v>
      </c>
      <c r="AV12" s="63">
        <f>'Glad70-before-LQ'!AV12*$CG12*AV$93</f>
        <v>0.000242128802136727</v>
      </c>
      <c r="AW12" s="63">
        <f>'Glad70-before-LQ'!AW12*$CG12*AW$93</f>
        <v>0.000246893999873292</v>
      </c>
      <c r="AX12" s="63">
        <f>'Glad70-before-LQ'!AX12*$CG12*AX$93</f>
        <v>0.00381390884064499</v>
      </c>
      <c r="AY12" s="63">
        <f>'Glad70-before-LQ'!AY12*$CG12*AY$93</f>
        <v>0.0001331782820619</v>
      </c>
      <c r="AZ12" s="63">
        <f>'Glad70-before-LQ'!AZ12*$CG12*AZ$93</f>
        <v>0.00445710798637709</v>
      </c>
      <c r="BA12" s="63">
        <f>'Glad70-before-LQ'!BA12*$CG12*BA$93</f>
        <v>0.00193208318637078</v>
      </c>
      <c r="BB12" s="63">
        <f>'Glad70-before-LQ'!BB12*$CG12*BB$93</f>
        <v>0.00749933234780976</v>
      </c>
      <c r="BC12" s="63">
        <f>'Glad70-before-LQ'!BC12*$CG12*BC$93</f>
        <v>0.0884998147680081</v>
      </c>
      <c r="BD12" s="63">
        <f>'Glad70-before-LQ'!BD12*$CG12*BD$93</f>
        <v>0.0797770867860049</v>
      </c>
      <c r="BE12" s="63">
        <f>'Glad70-before-LQ'!BE12*$CG12*BE$93</f>
        <v>0.323036663471181</v>
      </c>
      <c r="BF12" s="63">
        <f>'Glad70-before-LQ'!BF12*$CG12*BF$93</f>
        <v>0.00210841648516344</v>
      </c>
      <c r="BG12" s="63">
        <f>'Glad70-before-LQ'!BG12*$CG12*BG$93</f>
        <v>0.117786645579815</v>
      </c>
      <c r="BH12" s="63">
        <f>'Glad70-before-LQ'!BH12*$CG12*BH$93</f>
        <v>0.00729866405005317</v>
      </c>
      <c r="BI12" s="63">
        <f>'Glad70-before-LQ'!BI12*$CG12*BI$93</f>
        <v>0.159023513901253</v>
      </c>
      <c r="BJ12" s="63">
        <f>'Glad70-before-LQ'!BJ12*$CG12*BJ$93</f>
        <v>0.000650026823142293</v>
      </c>
      <c r="BK12" s="63">
        <f>'Glad70-before-LQ'!BK12*$CG12*BK$93</f>
        <v>0.0164648978129532</v>
      </c>
      <c r="BL12" s="63">
        <f>'Glad70-before-LQ'!BL12*$CG12*BL$93</f>
        <v>0.06604773765171509</v>
      </c>
      <c r="BM12" s="63">
        <f>'Glad70-before-LQ'!BM12*$CG12*BM$93</f>
        <v>0.00685437454708795</v>
      </c>
      <c r="BN12" s="63">
        <f>'Glad70-before-LQ'!BN12*$CG12*BN$93</f>
        <v>0.00132432510373992</v>
      </c>
      <c r="BO12" s="63">
        <f>'Glad70-before-LQ'!BO12*$CG12*BO$93</f>
        <v>0.113865905608342</v>
      </c>
      <c r="BP12" s="63">
        <f>'Glad70-before-LQ'!BP12*$CG12*BP$93</f>
        <v>0.0254387695975067</v>
      </c>
      <c r="BQ12" s="63">
        <f>'Glad70-before-LQ'!BQ12*$CG12*BQ$93</f>
        <v>0.000325715874974104</v>
      </c>
      <c r="BR12" s="63">
        <f>'Glad70-before-LQ'!BR12*$CG12*BR$93</f>
        <v>0.00168219360252203</v>
      </c>
      <c r="BS12" s="63">
        <f>'Glad70-before-LQ'!BS12*$CG12*BS$93</f>
        <v>0.000489891884969919</v>
      </c>
      <c r="BT12" s="63">
        <f>'Glad70-before-LQ'!BT12*$CG12*BT$93</f>
        <v>0.0232449093222208</v>
      </c>
      <c r="BU12" s="63">
        <f>'Glad70-before-LQ'!BU12*$CG12*BU$93</f>
        <v>0.0104395872711838</v>
      </c>
      <c r="BV12" s="69">
        <f>SUM(D12:BU12)</f>
        <v>760.192013148005</v>
      </c>
      <c r="BW12" s="66">
        <f>'Glad-base'!BW12*'Households'!$B$3/'Households'!$B$7</f>
        <v>0.456863057425335</v>
      </c>
      <c r="BX12" s="66">
        <f>'Glad-base'!BX12*'Households'!$B$3/'Households'!$B$7</f>
        <v>0.0152963996292482</v>
      </c>
      <c r="BY12" s="66">
        <f>'Glad-base'!BY12*'Businesses'!$B$4/'Businesses'!$C$4</f>
        <v>1.07604837990551</v>
      </c>
      <c r="BZ12" s="66">
        <f>'Glad-base'!BZ12*'Households'!$B$3/'Households'!$B$7</f>
        <v>0.142469142358393</v>
      </c>
      <c r="CA12" s="66">
        <f>'Glad-base'!CA12*'Households'!$B$3/'Households'!$B$7</f>
        <v>0.548219607033986</v>
      </c>
      <c r="CB12" s="70">
        <f>'Glad70-before-LQ'!CB12*K$93</f>
        <v>-80.229</v>
      </c>
      <c r="CC12" s="71">
        <f>('Exports'!D13)*K$93</f>
        <v>1973.46921</v>
      </c>
      <c r="CD12" s="69">
        <f>SUM(BW12:CC12)</f>
        <v>1895.479106586350</v>
      </c>
      <c r="CE12" s="35">
        <f>SUM(CD12,BV12)</f>
        <v>2655.671119734360</v>
      </c>
      <c r="CF12" s="63">
        <v>0.00494469769455274</v>
      </c>
      <c r="CG12" s="63">
        <f>'Glad-id-output'!I10</f>
        <v>1</v>
      </c>
      <c r="CH12" s="63"/>
    </row>
    <row r="13" ht="20.05" customHeight="1">
      <c r="A13" t="s" s="58">
        <v>1</v>
      </c>
      <c r="B13" s="59">
        <v>9</v>
      </c>
      <c r="C13" t="s" s="60">
        <v>175</v>
      </c>
      <c r="D13" s="61">
        <f>'Glad70-before-LQ'!D13*$CG13*D$93</f>
        <v>0.0458952244992704</v>
      </c>
      <c r="E13" s="62">
        <f>'Glad70-before-LQ'!E13*$CG13*E$93</f>
        <v>0.00169874435117851</v>
      </c>
      <c r="F13" s="62">
        <f>'Glad70-before-LQ'!F13*$CG13*F$93</f>
        <v>0.000541521931969856</v>
      </c>
      <c r="G13" s="62">
        <f>'Glad70-before-LQ'!G13*$CG13*G$93</f>
        <v>0.00131888027642723</v>
      </c>
      <c r="H13" s="62">
        <f>'Glad70-before-LQ'!H13*$CG13*H$93</f>
        <v>0.00196194113982961</v>
      </c>
      <c r="I13" s="62">
        <f>'Glad70-before-LQ'!I13*$CG13*I$93</f>
        <v>0.0875862108535669</v>
      </c>
      <c r="J13" s="62">
        <f>'Glad70-before-LQ'!J13*$CG13*J$93</f>
        <v>0.681513021178425</v>
      </c>
      <c r="K13" s="63">
        <f>'Glad70-before-LQ'!K13*$CG13*K$93</f>
        <v>0.239901403576846</v>
      </c>
      <c r="L13" s="62">
        <f>'Glad70-before-LQ'!L13*$CG13*L$93</f>
        <v>0.07052192493096759</v>
      </c>
      <c r="M13" s="62">
        <f>'Glad70-before-LQ'!M13*$CG13*M$93</f>
        <v>0.0448049501972123</v>
      </c>
      <c r="N13" s="62">
        <f>'Glad70-before-LQ'!N13*$CG13*N$93</f>
        <v>0.0610508691808774</v>
      </c>
      <c r="O13" s="62">
        <f>'Glad70-before-LQ'!O13*$CG13*O$93</f>
        <v>0.00327304566853999</v>
      </c>
      <c r="P13" s="62">
        <f>'Glad70-before-LQ'!P13*$CG13*P$93</f>
        <v>0.00098294046993469</v>
      </c>
      <c r="Q13" s="62">
        <f>'Glad70-before-LQ'!Q13*$CG13*Q$93</f>
        <v>0.00339041008919707</v>
      </c>
      <c r="R13" s="62">
        <f>'Glad70-before-LQ'!R13*$CG13*R$93</f>
        <v>0.000240574174910301</v>
      </c>
      <c r="S13" s="62">
        <f>'Glad70-before-LQ'!S13*$CG13*S$93</f>
        <v>0.000492190628878603</v>
      </c>
      <c r="T13" s="62">
        <f>'Glad70-before-LQ'!T13*$CG13*T$93</f>
        <v>0.0329768474297014</v>
      </c>
      <c r="U13" s="62">
        <f>'Glad70-before-LQ'!U13*$CG13*U$93</f>
        <v>0.969464482091265</v>
      </c>
      <c r="V13" s="62">
        <f>'Glad70-before-LQ'!V13*$CG13*V$93</f>
        <v>0.00289817139931529</v>
      </c>
      <c r="W13" s="62">
        <f>'Glad70-before-LQ'!W13*$CG13*W$93</f>
        <v>10.5501714678694</v>
      </c>
      <c r="X13" s="64">
        <f>'Glad70-before-LQ'!X13*$CG13*X$93</f>
        <v>0</v>
      </c>
      <c r="Y13" s="62">
        <f>'Glad70-before-LQ'!Y13*$CG13*Y$93</f>
        <v>0.269129798230588</v>
      </c>
      <c r="Z13" s="62">
        <f>'Glad70-before-LQ'!Z13*$CG13*Z$93</f>
        <v>0.0101065304295613</v>
      </c>
      <c r="AA13" s="62">
        <f>'Glad70-before-LQ'!AA13*$CG13*AA$93</f>
        <v>0.0223121729801762</v>
      </c>
      <c r="AB13" s="62">
        <f>'Glad70-before-LQ'!AB13*$CG13*AB$93</f>
        <v>0.00601553212089595</v>
      </c>
      <c r="AC13" s="65">
        <f>'Glad70-before-LQ'!AC13*$CG13*AC$93</f>
        <v>0</v>
      </c>
      <c r="AD13" s="62">
        <f>'Glad70-before-LQ'!AD13*$CG13*AD$93</f>
        <v>0.00148011067537041</v>
      </c>
      <c r="AE13" s="62">
        <f>'Glad70-before-LQ'!AE13*$CG13*AE$93</f>
        <v>0.0201227437962345</v>
      </c>
      <c r="AF13" s="62">
        <f>'Glad70-before-LQ'!AF13*$CG13*AF$93</f>
        <v>0.0979372623313715</v>
      </c>
      <c r="AG13" s="62">
        <f>'Glad70-before-LQ'!AG13*$CG13*AG$93</f>
        <v>0.291096337043543</v>
      </c>
      <c r="AH13" s="62">
        <f>'Glad70-before-LQ'!AH13*$CG13*AH$93</f>
        <v>2.25884318922293</v>
      </c>
      <c r="AI13" s="62">
        <f>'Glad70-before-LQ'!AI13*$CG13*AI$93</f>
        <v>5.7406741006154</v>
      </c>
      <c r="AJ13" s="62">
        <f>'Glad70-before-LQ'!AJ13*$CG13*AJ$93</f>
        <v>0.135056208438588</v>
      </c>
      <c r="AK13" s="62">
        <f>'Glad70-before-LQ'!AK13*$CG13*AK$93</f>
        <v>0.08130866895496131</v>
      </c>
      <c r="AL13" s="62">
        <f>'Glad70-before-LQ'!AL13*$CG13*AL$93</f>
        <v>0.0138117256540386</v>
      </c>
      <c r="AM13" s="62">
        <f>'Glad70-before-LQ'!AM13*$CG13*AM$93</f>
        <v>0.0409222227209239</v>
      </c>
      <c r="AN13" s="62">
        <f>'Glad70-before-LQ'!AN13*$CG13*AN$93</f>
        <v>0.0579956474910424</v>
      </c>
      <c r="AO13" s="62">
        <f>'Glad70-before-LQ'!AO13*$CG13*AO$93</f>
        <v>0.0530639390432834</v>
      </c>
      <c r="AP13" s="62">
        <f>'Glad70-before-LQ'!AP13*$CG13*AP$93</f>
        <v>0.0275909528034913</v>
      </c>
      <c r="AQ13" s="62">
        <f>'Glad70-before-LQ'!AQ13*$CG13*AQ$93</f>
        <v>0.0023680504316575</v>
      </c>
      <c r="AR13" s="62">
        <f>'Glad70-before-LQ'!AR13*$CG13*AR$93</f>
        <v>0.00474975249961875</v>
      </c>
      <c r="AS13" s="62">
        <f>'Glad70-before-LQ'!AS13*$CG13*AS$93</f>
        <v>0.116050960312332</v>
      </c>
      <c r="AT13" s="62">
        <f>'Glad70-before-LQ'!AT13*$CG13*AT$93</f>
        <v>0.000649831778445033</v>
      </c>
      <c r="AU13" s="62">
        <f>'Glad70-before-LQ'!AU13*$CG13*AU$93</f>
        <v>0.00162525257565826</v>
      </c>
      <c r="AV13" s="62">
        <f>'Glad70-before-LQ'!AV13*$CG13*AV$93</f>
        <v>0.000169680439532752</v>
      </c>
      <c r="AW13" s="62">
        <f>'Glad70-before-LQ'!AW13*$CG13*AW$93</f>
        <v>0.000428471420035461</v>
      </c>
      <c r="AX13" s="62">
        <f>'Glad70-before-LQ'!AX13*$CG13*AX$93</f>
        <v>0.00689630330142541</v>
      </c>
      <c r="AY13" s="62">
        <f>'Glad70-before-LQ'!AY13*$CG13*AY$93</f>
        <v>0.000644062519706637</v>
      </c>
      <c r="AZ13" s="62">
        <f>'Glad70-before-LQ'!AZ13*$CG13*AZ$93</f>
        <v>0.00294394709653681</v>
      </c>
      <c r="BA13" s="62">
        <f>'Glad70-before-LQ'!BA13*$CG13*BA$93</f>
        <v>0.000824868320426467</v>
      </c>
      <c r="BB13" s="62">
        <f>'Glad70-before-LQ'!BB13*$CG13*BB$93</f>
        <v>0.0201363612183048</v>
      </c>
      <c r="BC13" s="62">
        <f>'Glad70-before-LQ'!BC13*$CG13*BC$93</f>
        <v>0.0313930795948392</v>
      </c>
      <c r="BD13" s="62">
        <f>'Glad70-before-LQ'!BD13*$CG13*BD$93</f>
        <v>0.0732138823491169</v>
      </c>
      <c r="BE13" s="62">
        <f>'Glad70-before-LQ'!BE13*$CG13*BE$93</f>
        <v>0.799438965107421</v>
      </c>
      <c r="BF13" s="62">
        <f>'Glad70-before-LQ'!BF13*$CG13*BF$93</f>
        <v>0.00637859805448234</v>
      </c>
      <c r="BG13" s="62">
        <f>'Glad70-before-LQ'!BG13*$CG13*BG$93</f>
        <v>0.385773425696191</v>
      </c>
      <c r="BH13" s="62">
        <f>'Glad70-before-LQ'!BH13*$CG13*BH$93</f>
        <v>0.0150200894077249</v>
      </c>
      <c r="BI13" s="62">
        <f>'Glad70-before-LQ'!BI13*$CG13*BI$93</f>
        <v>0.0667929396778265</v>
      </c>
      <c r="BJ13" s="62">
        <f>'Glad70-before-LQ'!BJ13*$CG13*BJ$93</f>
        <v>0.000501335367392458</v>
      </c>
      <c r="BK13" s="62">
        <f>'Glad70-before-LQ'!BK13*$CG13*BK$93</f>
        <v>0.0235632381716179</v>
      </c>
      <c r="BL13" s="62">
        <f>'Glad70-before-LQ'!BL13*$CG13*BL$93</f>
        <v>0.103880327804944</v>
      </c>
      <c r="BM13" s="62">
        <f>'Glad70-before-LQ'!BM13*$CG13*BM$93</f>
        <v>0.0120251456422333</v>
      </c>
      <c r="BN13" s="62">
        <f>'Glad70-before-LQ'!BN13*$CG13*BN$93</f>
        <v>0.00300606042646036</v>
      </c>
      <c r="BO13" s="62">
        <f>'Glad70-before-LQ'!BO13*$CG13*BO$93</f>
        <v>0.204429431219368</v>
      </c>
      <c r="BP13" s="62">
        <f>'Glad70-before-LQ'!BP13*$CG13*BP$93</f>
        <v>0.0453172101260124</v>
      </c>
      <c r="BQ13" s="62">
        <f>'Glad70-before-LQ'!BQ13*$CG13*BQ$93</f>
        <v>0.00110248704090684</v>
      </c>
      <c r="BR13" s="62">
        <f>'Glad70-before-LQ'!BR13*$CG13*BR$93</f>
        <v>0.00950328002950317</v>
      </c>
      <c r="BS13" s="62">
        <f>'Glad70-before-LQ'!BS13*$CG13*BS$93</f>
        <v>0.00311486940275452</v>
      </c>
      <c r="BT13" s="62">
        <f>'Glad70-before-LQ'!BT13*$CG13*BT$93</f>
        <v>0.0578662707464304</v>
      </c>
      <c r="BU13" s="62">
        <f>'Glad70-before-LQ'!BU13*$CG13*BU$93</f>
        <v>0.0201956819645628</v>
      </c>
      <c r="BV13" s="4">
        <f>SUM(D13:BU13)</f>
        <v>23.9481558242336</v>
      </c>
      <c r="BW13" s="66">
        <f>'Glad-base'!BW13*'Households'!$B$3/'Households'!$B$7</f>
        <v>0.326606613553038</v>
      </c>
      <c r="BX13" s="66">
        <f>'Glad-base'!BX13*'Households'!$B$3/'Households'!$B$7</f>
        <v>0.0127853133367662</v>
      </c>
      <c r="BY13" s="66">
        <f>'Glad-base'!BY13*'Businesses'!$B$4/'Businesses'!$C$4</f>
        <v>0.160179658503837</v>
      </c>
      <c r="BZ13" s="66">
        <f>'Glad-base'!BZ13*'Households'!$B$3/'Households'!$B$7</f>
        <v>0.008318439824922761</v>
      </c>
      <c r="CA13" s="66">
        <f>'Glad-base'!CA13*'Households'!$B$3/'Households'!$B$7</f>
        <v>0.0588906608959835</v>
      </c>
      <c r="CB13" s="66">
        <f>'Glad-base'!CB13*'Glad-id-output'!B11/'Glad-id-output'!E11</f>
        <v>0.557503802258812</v>
      </c>
      <c r="CC13" s="62">
        <f>'Exports'!D14</f>
        <v>15.6</v>
      </c>
      <c r="CD13" s="4">
        <f>SUM(BW13:CC13)</f>
        <v>16.7242844883734</v>
      </c>
      <c r="CE13" s="153">
        <f>SUM(CD13,BV13)</f>
        <v>40.672440312607</v>
      </c>
      <c r="CF13" s="67">
        <v>0.0124215177600605</v>
      </c>
      <c r="CG13" s="67">
        <f>'Glad-id-output'!I11</f>
        <v>1</v>
      </c>
      <c r="CH13" s="67"/>
    </row>
    <row r="14" ht="20.05" customHeight="1">
      <c r="A14" t="s" s="58">
        <v>1</v>
      </c>
      <c r="B14" s="59">
        <v>10</v>
      </c>
      <c r="C14" t="s" s="60">
        <v>176</v>
      </c>
      <c r="D14" s="61">
        <f>'Glad70-before-LQ'!D14*$CG14*D$93</f>
        <v>0.0819283272311836</v>
      </c>
      <c r="E14" s="62">
        <f>'Glad70-before-LQ'!E14*$CG14*E$93</f>
        <v>0.00267746216095727</v>
      </c>
      <c r="F14" s="62">
        <f>'Glad70-before-LQ'!F14*$CG14*F$93</f>
        <v>0.0006153583652622081</v>
      </c>
      <c r="G14" s="62">
        <f>'Glad70-before-LQ'!G14*$CG14*G$93</f>
        <v>0.00214663890581273</v>
      </c>
      <c r="H14" s="62">
        <f>'Glad70-before-LQ'!H14*$CG14*H$93</f>
        <v>0.00293969527599485</v>
      </c>
      <c r="I14" s="62">
        <f>'Glad70-before-LQ'!I14*$CG14*I$93</f>
        <v>6.27654964402597</v>
      </c>
      <c r="J14" s="62">
        <f>'Glad70-before-LQ'!J14*$CG14*J$93</f>
        <v>28.4843750698943</v>
      </c>
      <c r="K14" s="63">
        <f>'Glad70-before-LQ'!K14*$CG14*K$93</f>
        <v>9.16188481106016</v>
      </c>
      <c r="L14" s="62">
        <f>'Glad70-before-LQ'!L14*$CG14*L$93</f>
        <v>3.87325234046736</v>
      </c>
      <c r="M14" s="62">
        <f>'Glad70-before-LQ'!M14*$CG14*M$93</f>
        <v>0.151485276770337</v>
      </c>
      <c r="N14" s="62">
        <f>'Glad70-before-LQ'!N14*$CG14*N$93</f>
        <v>0.0160985023994646</v>
      </c>
      <c r="O14" s="62">
        <f>'Glad70-before-LQ'!O14*$CG14*O$93</f>
        <v>0.0173861359243744</v>
      </c>
      <c r="P14" s="62">
        <f>'Glad70-before-LQ'!P14*$CG14*P$93</f>
        <v>0.00144598705311034</v>
      </c>
      <c r="Q14" s="62">
        <f>'Glad70-before-LQ'!Q14*$CG14*Q$93</f>
        <v>0.00402096303362905</v>
      </c>
      <c r="R14" s="62">
        <f>'Glad70-before-LQ'!R14*$CG14*R$93</f>
        <v>0.00330374692044923</v>
      </c>
      <c r="S14" s="62">
        <f>'Glad70-before-LQ'!S14*$CG14*S$93</f>
        <v>0.00169990338448947</v>
      </c>
      <c r="T14" s="62">
        <f>'Glad70-before-LQ'!T14*$CG14*T$93</f>
        <v>0.0533913593621777</v>
      </c>
      <c r="U14" s="62">
        <f>'Glad70-before-LQ'!U14*$CG14*U$93</f>
        <v>0.588092400795087</v>
      </c>
      <c r="V14" s="62">
        <f>'Glad70-before-LQ'!V14*$CG14*V$93</f>
        <v>0.00704470149213939</v>
      </c>
      <c r="W14" s="62">
        <f>'Glad70-before-LQ'!W14*$CG14*W$93</f>
        <v>0.16880733261164</v>
      </c>
      <c r="X14" s="64">
        <f>'Glad70-before-LQ'!X14*$CG14*X$93</f>
        <v>0</v>
      </c>
      <c r="Y14" s="62">
        <f>'Glad70-before-LQ'!Y14*$CG14*Y$93</f>
        <v>0.361871768163547</v>
      </c>
      <c r="Z14" s="62">
        <f>'Glad70-before-LQ'!Z14*$CG14*Z$93</f>
        <v>0.0233998199571703</v>
      </c>
      <c r="AA14" s="62">
        <f>'Glad70-before-LQ'!AA14*$CG14*AA$93</f>
        <v>0.0189726815021058</v>
      </c>
      <c r="AB14" s="62">
        <f>'Glad70-before-LQ'!AB14*$CG14*AB$93</f>
        <v>0.00130884790804317</v>
      </c>
      <c r="AC14" s="65">
        <f>'Glad70-before-LQ'!AC14*$CG14*AC$93</f>
        <v>0</v>
      </c>
      <c r="AD14" s="62">
        <f>'Glad70-before-LQ'!AD14*$CG14*AD$93</f>
        <v>0.000526709751559176</v>
      </c>
      <c r="AE14" s="62">
        <f>'Glad70-before-LQ'!AE14*$CG14*AE$93</f>
        <v>0.00974666176924331</v>
      </c>
      <c r="AF14" s="62">
        <f>'Glad70-before-LQ'!AF14*$CG14*AF$93</f>
        <v>0.06767109317129121</v>
      </c>
      <c r="AG14" s="62">
        <f>'Glad70-before-LQ'!AG14*$CG14*AG$93</f>
        <v>0.06508354180524591</v>
      </c>
      <c r="AH14" s="62">
        <f>'Glad70-before-LQ'!AH14*$CG14*AH$93</f>
        <v>0.487577332873564</v>
      </c>
      <c r="AI14" s="62">
        <f>'Glad70-before-LQ'!AI14*$CG14*AI$93</f>
        <v>0.156513281935027</v>
      </c>
      <c r="AJ14" s="62">
        <f>'Glad70-before-LQ'!AJ14*$CG14*AJ$93</f>
        <v>0.245320446435692</v>
      </c>
      <c r="AK14" s="62">
        <f>'Glad70-before-LQ'!AK14*$CG14*AK$93</f>
        <v>0.0997464693043528</v>
      </c>
      <c r="AL14" s="62">
        <f>'Glad70-before-LQ'!AL14*$CG14*AL$93</f>
        <v>0.0381212870527853</v>
      </c>
      <c r="AM14" s="62">
        <f>'Glad70-before-LQ'!AM14*$CG14*AM$93</f>
        <v>0.054519495064675</v>
      </c>
      <c r="AN14" s="62">
        <f>'Glad70-before-LQ'!AN14*$CG14*AN$93</f>
        <v>0.136154457832097</v>
      </c>
      <c r="AO14" s="62">
        <f>'Glad70-before-LQ'!AO14*$CG14*AO$93</f>
        <v>0.233070662442372</v>
      </c>
      <c r="AP14" s="62">
        <f>'Glad70-before-LQ'!AP14*$CG14*AP$93</f>
        <v>0.0297359555816056</v>
      </c>
      <c r="AQ14" s="62">
        <f>'Glad70-before-LQ'!AQ14*$CG14*AQ$93</f>
        <v>0.00316360061141878</v>
      </c>
      <c r="AR14" s="62">
        <f>'Glad70-before-LQ'!AR14*$CG14*AR$93</f>
        <v>0.0107684783168228</v>
      </c>
      <c r="AS14" s="62">
        <f>'Glad70-before-LQ'!AS14*$CG14*AS$93</f>
        <v>0.347341146533762</v>
      </c>
      <c r="AT14" s="62">
        <f>'Glad70-before-LQ'!AT14*$CG14*AT$93</f>
        <v>0.00067557794325986</v>
      </c>
      <c r="AU14" s="62">
        <f>'Glad70-before-LQ'!AU14*$CG14*AU$93</f>
        <v>0.000761100282686606</v>
      </c>
      <c r="AV14" s="62">
        <f>'Glad70-before-LQ'!AV14*$CG14*AV$93</f>
        <v>0.000291329945565021</v>
      </c>
      <c r="AW14" s="62">
        <f>'Glad70-before-LQ'!AW14*$CG14*AW$93</f>
        <v>7.13257050445463e-05</v>
      </c>
      <c r="AX14" s="62">
        <f>'Glad70-before-LQ'!AX14*$CG14*AX$93</f>
        <v>0.0134592610367052</v>
      </c>
      <c r="AY14" s="62">
        <f>'Glad70-before-LQ'!AY14*$CG14*AY$93</f>
        <v>0.00011617600171456</v>
      </c>
      <c r="AZ14" s="62">
        <f>'Glad70-before-LQ'!AZ14*$CG14*AZ$93</f>
        <v>0.008011178338831689</v>
      </c>
      <c r="BA14" s="62">
        <f>'Glad70-before-LQ'!BA14*$CG14*BA$93</f>
        <v>0.00332045378359579</v>
      </c>
      <c r="BB14" s="62">
        <f>'Glad70-before-LQ'!BB14*$CG14*BB$93</f>
        <v>0.00245810946091746</v>
      </c>
      <c r="BC14" s="62">
        <f>'Glad70-before-LQ'!BC14*$CG14*BC$93</f>
        <v>0.0295374965217151</v>
      </c>
      <c r="BD14" s="62">
        <f>'Glad70-before-LQ'!BD14*$CG14*BD$93</f>
        <v>0.200104903430315</v>
      </c>
      <c r="BE14" s="62">
        <f>'Glad70-before-LQ'!BE14*$CG14*BE$93</f>
        <v>0.171619411495284</v>
      </c>
      <c r="BF14" s="62">
        <f>'Glad70-before-LQ'!BF14*$CG14*BF$93</f>
        <v>0.00177744300879187</v>
      </c>
      <c r="BG14" s="62">
        <f>'Glad70-before-LQ'!BG14*$CG14*BG$93</f>
        <v>0.08239677541520039</v>
      </c>
      <c r="BH14" s="62">
        <f>'Glad70-before-LQ'!BH14*$CG14*BH$93</f>
        <v>0.00928174492305078</v>
      </c>
      <c r="BI14" s="62">
        <f>'Glad70-before-LQ'!BI14*$CG14*BI$93</f>
        <v>0.122279119119123</v>
      </c>
      <c r="BJ14" s="62">
        <f>'Glad70-before-LQ'!BJ14*$CG14*BJ$93</f>
        <v>0.00250650060636069</v>
      </c>
      <c r="BK14" s="62">
        <f>'Glad70-before-LQ'!BK14*$CG14*BK$93</f>
        <v>0.0316929544943027</v>
      </c>
      <c r="BL14" s="62">
        <f>'Glad70-before-LQ'!BL14*$CG14*BL$93</f>
        <v>0.132208674395547</v>
      </c>
      <c r="BM14" s="62">
        <f>'Glad70-before-LQ'!BM14*$CG14*BM$93</f>
        <v>0.0206275414401347</v>
      </c>
      <c r="BN14" s="62">
        <f>'Glad70-before-LQ'!BN14*$CG14*BN$93</f>
        <v>0.00347030395985217</v>
      </c>
      <c r="BO14" s="62">
        <f>'Glad70-before-LQ'!BO14*$CG14*BO$93</f>
        <v>0.214435162156016</v>
      </c>
      <c r="BP14" s="62">
        <f>'Glad70-before-LQ'!BP14*$CG14*BP$93</f>
        <v>0.0461607673321424</v>
      </c>
      <c r="BQ14" s="62">
        <f>'Glad70-before-LQ'!BQ14*$CG14*BQ$93</f>
        <v>0.00109627133367243</v>
      </c>
      <c r="BR14" s="62">
        <f>'Glad70-before-LQ'!BR14*$CG14*BR$93</f>
        <v>0.00318936142088517</v>
      </c>
      <c r="BS14" s="62">
        <f>'Glad70-before-LQ'!BS14*$CG14*BS$93</f>
        <v>0.000632644522190058</v>
      </c>
      <c r="BT14" s="62">
        <f>'Glad70-before-LQ'!BT14*$CG14*BT$93</f>
        <v>0.0899751094467048</v>
      </c>
      <c r="BU14" s="62">
        <f>'Glad70-before-LQ'!BU14*$CG14*BU$93</f>
        <v>0.0212419796848108</v>
      </c>
      <c r="BV14" s="4">
        <f>SUM(D14:BU14)</f>
        <v>52.5031580723507</v>
      </c>
      <c r="BW14" s="66">
        <f>'Glad-base'!BW14*'Households'!$B$3/'Households'!$B$7</f>
        <v>0.421551708784758</v>
      </c>
      <c r="BX14" s="66">
        <f>'Glad-base'!BX14*'Households'!$B$3/'Households'!$B$7</f>
        <v>0.396378150803296</v>
      </c>
      <c r="BY14" s="66">
        <f>'Glad-base'!BY14*'Businesses'!$B$4/'Businesses'!$C$4</f>
        <v>5.02123352068546</v>
      </c>
      <c r="BZ14" s="66">
        <f>'Glad-base'!BZ14*'Households'!$B$3/'Households'!$B$7</f>
        <v>0.0180418460144181</v>
      </c>
      <c r="CA14" s="66">
        <f>'Glad-base'!CA14*'Households'!$B$3/'Households'!$B$7</f>
        <v>0.25371704215242</v>
      </c>
      <c r="CB14" s="66">
        <f>'Glad-base'!CB14*'Glad-id-output'!B12/'Glad-id-output'!E12</f>
        <v>0.00154276174372804</v>
      </c>
      <c r="CC14" s="62">
        <f>'Exports'!D15</f>
        <v>1.7</v>
      </c>
      <c r="CD14" s="4">
        <f>SUM(BW14:CC14)</f>
        <v>7.81246503018408</v>
      </c>
      <c r="CE14" s="153">
        <f>SUM(CD14,BV14)</f>
        <v>60.3156231025348</v>
      </c>
      <c r="CF14" s="67">
        <v>0.00407922195591762</v>
      </c>
      <c r="CG14" s="67">
        <f>'Glad-id-output'!I12</f>
        <v>0.91</v>
      </c>
      <c r="CH14" s="67"/>
    </row>
    <row r="15" ht="20.05" customHeight="1">
      <c r="A15" t="s" s="58">
        <v>1</v>
      </c>
      <c r="B15" s="59">
        <v>11</v>
      </c>
      <c r="C15" t="s" s="60">
        <v>177</v>
      </c>
      <c r="D15" s="61">
        <f>'Glad70-before-LQ'!D15*$CG15*D$93</f>
        <v>0.226474707752012</v>
      </c>
      <c r="E15" s="62">
        <f>'Glad70-before-LQ'!E15*$CG15*E$93</f>
        <v>0.0358821070535806</v>
      </c>
      <c r="F15" s="62">
        <f>'Glad70-before-LQ'!F15*$CG15*F$93</f>
        <v>0.000416804189198999</v>
      </c>
      <c r="G15" s="62">
        <f>'Glad70-before-LQ'!G15*$CG15*G$93</f>
        <v>0.00713691978235134</v>
      </c>
      <c r="H15" s="62">
        <f>'Glad70-before-LQ'!H15*$CG15*H$93</f>
        <v>0.00648651541131488</v>
      </c>
      <c r="I15" s="62">
        <f>'Glad70-before-LQ'!I15*$CG15*I$93</f>
        <v>0.0104534732590165</v>
      </c>
      <c r="J15" s="62">
        <f>'Glad70-before-LQ'!J15*$CG15*J$93</f>
        <v>0.346822349186713</v>
      </c>
      <c r="K15" s="63">
        <f>'Glad70-before-LQ'!K15*$CG15*K$93</f>
        <v>0.0512753494199981</v>
      </c>
      <c r="L15" s="62">
        <f>'Glad70-before-LQ'!L15*$CG15*L$93</f>
        <v>0.00697105836919109</v>
      </c>
      <c r="M15" s="62">
        <f>'Glad70-before-LQ'!M15*$CG15*M$93</f>
        <v>0.0105807423705246</v>
      </c>
      <c r="N15" s="62">
        <f>'Glad70-before-LQ'!N15*$CG15*N$93</f>
        <v>0.462566830522091</v>
      </c>
      <c r="O15" s="62">
        <f>'Glad70-before-LQ'!O15*$CG15*O$93</f>
        <v>0.0356292076605269</v>
      </c>
      <c r="P15" s="62">
        <f>'Glad70-before-LQ'!P15*$CG15*P$93</f>
        <v>0.0258965908316038</v>
      </c>
      <c r="Q15" s="62">
        <f>'Glad70-before-LQ'!Q15*$CG15*Q$93</f>
        <v>0.00108613779837432</v>
      </c>
      <c r="R15" s="62">
        <f>'Glad70-before-LQ'!R15*$CG15*R$93</f>
        <v>0.000242552440123332</v>
      </c>
      <c r="S15" s="62">
        <f>'Glad70-before-LQ'!S15*$CG15*S$93</f>
        <v>0.000312453339970058</v>
      </c>
      <c r="T15" s="62">
        <f>'Glad70-before-LQ'!T15*$CG15*T$93</f>
        <v>0.0227502886134327</v>
      </c>
      <c r="U15" s="62">
        <f>'Glad70-before-LQ'!U15*$CG15*U$93</f>
        <v>0.366681707378317</v>
      </c>
      <c r="V15" s="62">
        <f>'Glad70-before-LQ'!V15*$CG15*V$93</f>
        <v>0.00262268775548577</v>
      </c>
      <c r="W15" s="62">
        <f>'Glad70-before-LQ'!W15*$CG15*W$93</f>
        <v>0.0330041823093181</v>
      </c>
      <c r="X15" s="64">
        <f>'Glad70-before-LQ'!X15*$CG15*X$93</f>
        <v>0</v>
      </c>
      <c r="Y15" s="62">
        <f>'Glad70-before-LQ'!Y15*$CG15*Y$93</f>
        <v>0.0257559597713109</v>
      </c>
      <c r="Z15" s="62">
        <f>'Glad70-before-LQ'!Z15*$CG15*Z$93</f>
        <v>0.00744508371503727</v>
      </c>
      <c r="AA15" s="62">
        <f>'Glad70-before-LQ'!AA15*$CG15*AA$93</f>
        <v>0.0106727380693004</v>
      </c>
      <c r="AB15" s="62">
        <f>'Glad70-before-LQ'!AB15*$CG15*AB$93</f>
        <v>0.000997643691672186</v>
      </c>
      <c r="AC15" s="65">
        <f>'Glad70-before-LQ'!AC15*$CG15*AC$93</f>
        <v>0</v>
      </c>
      <c r="AD15" s="62">
        <f>'Glad70-before-LQ'!AD15*$CG15*AD$93</f>
        <v>0.000456025969797254</v>
      </c>
      <c r="AE15" s="62">
        <f>'Glad70-before-LQ'!AE15*$CG15*AE$93</f>
        <v>0.00472762094823539</v>
      </c>
      <c r="AF15" s="62">
        <f>'Glad70-before-LQ'!AF15*$CG15*AF$93</f>
        <v>0.0570897856121926</v>
      </c>
      <c r="AG15" s="62">
        <f>'Glad70-before-LQ'!AG15*$CG15*AG$93</f>
        <v>0.0148812581541049</v>
      </c>
      <c r="AH15" s="62">
        <f>'Glad70-before-LQ'!AH15*$CG15*AH$93</f>
        <v>0.0950112800240782</v>
      </c>
      <c r="AI15" s="62">
        <f>'Glad70-before-LQ'!AI15*$CG15*AI$93</f>
        <v>0.0910578403507208</v>
      </c>
      <c r="AJ15" s="62">
        <f>'Glad70-before-LQ'!AJ15*$CG15*AJ$93</f>
        <v>0.226575729858956</v>
      </c>
      <c r="AK15" s="62">
        <f>'Glad70-before-LQ'!AK15*$CG15*AK$93</f>
        <v>0.483808325543262</v>
      </c>
      <c r="AL15" s="62">
        <f>'Glad70-before-LQ'!AL15*$CG15*AL$93</f>
        <v>0.363633930258713</v>
      </c>
      <c r="AM15" s="62">
        <f>'Glad70-before-LQ'!AM15*$CG15*AM$93</f>
        <v>3.54585415445836</v>
      </c>
      <c r="AN15" s="62">
        <f>'Glad70-before-LQ'!AN15*$CG15*AN$93</f>
        <v>0.0219057442076449</v>
      </c>
      <c r="AO15" s="62">
        <f>'Glad70-before-LQ'!AO15*$CG15*AO$93</f>
        <v>0.0426145806428521</v>
      </c>
      <c r="AP15" s="62">
        <f>'Glad70-before-LQ'!AP15*$CG15*AP$93</f>
        <v>0.0117626602136936</v>
      </c>
      <c r="AQ15" s="62">
        <f>'Glad70-before-LQ'!AQ15*$CG15*AQ$93</f>
        <v>0.000971497328397761</v>
      </c>
      <c r="AR15" s="62">
        <f>'Glad70-before-LQ'!AR15*$CG15*AR$93</f>
        <v>0.00555666939117273</v>
      </c>
      <c r="AS15" s="62">
        <f>'Glad70-before-LQ'!AS15*$CG15*AS$93</f>
        <v>0.0252075987040364</v>
      </c>
      <c r="AT15" s="62">
        <f>'Glad70-before-LQ'!AT15*$CG15*AT$93</f>
        <v>0.000250398249937331</v>
      </c>
      <c r="AU15" s="62">
        <f>'Glad70-before-LQ'!AU15*$CG15*AU$93</f>
        <v>0.000882696197674788</v>
      </c>
      <c r="AV15" s="62">
        <f>'Glad70-before-LQ'!AV15*$CG15*AV$93</f>
        <v>9.01716094866163e-05</v>
      </c>
      <c r="AW15" s="62">
        <f>'Glad70-before-LQ'!AW15*$CG15*AW$93</f>
        <v>0.000269021969849358</v>
      </c>
      <c r="AX15" s="62">
        <f>'Glad70-before-LQ'!AX15*$CG15*AX$93</f>
        <v>0.00184781197000587</v>
      </c>
      <c r="AY15" s="62">
        <f>'Glad70-before-LQ'!AY15*$CG15*AY$93</f>
        <v>4.05897278539784e-05</v>
      </c>
      <c r="AZ15" s="62">
        <f>'Glad70-before-LQ'!AZ15*$CG15*AZ$93</f>
        <v>0.00207480543947145</v>
      </c>
      <c r="BA15" s="62">
        <f>'Glad70-before-LQ'!BA15*$CG15*BA$93</f>
        <v>0.00102779971277356</v>
      </c>
      <c r="BB15" s="62">
        <f>'Glad70-before-LQ'!BB15*$CG15*BB$93</f>
        <v>0.00230014637075829</v>
      </c>
      <c r="BC15" s="62">
        <f>'Glad70-before-LQ'!BC15*$CG15*BC$93</f>
        <v>0.0236988187885326</v>
      </c>
      <c r="BD15" s="62">
        <f>'Glad70-before-LQ'!BD15*$CG15*BD$93</f>
        <v>0.0150017748874823</v>
      </c>
      <c r="BE15" s="62">
        <f>'Glad70-before-LQ'!BE15*$CG15*BE$93</f>
        <v>0.160229281679984</v>
      </c>
      <c r="BF15" s="62">
        <f>'Glad70-before-LQ'!BF15*$CG15*BF$93</f>
        <v>0.0008506954092025719</v>
      </c>
      <c r="BG15" s="62">
        <f>'Glad70-before-LQ'!BG15*$CG15*BG$93</f>
        <v>0.055554242607925</v>
      </c>
      <c r="BH15" s="62">
        <f>'Glad70-before-LQ'!BH15*$CG15*BH$93</f>
        <v>0.0159247832653706</v>
      </c>
      <c r="BI15" s="62">
        <f>'Glad70-before-LQ'!BI15*$CG15*BI$93</f>
        <v>0.018101115694032</v>
      </c>
      <c r="BJ15" s="62">
        <f>'Glad70-before-LQ'!BJ15*$CG15*BJ$93</f>
        <v>0.00109275290831185</v>
      </c>
      <c r="BK15" s="62">
        <f>'Glad70-before-LQ'!BK15*$CG15*BK$93</f>
        <v>0.108671022028797</v>
      </c>
      <c r="BL15" s="62">
        <f>'Glad70-before-LQ'!BL15*$CG15*BL$93</f>
        <v>0.245880488879547</v>
      </c>
      <c r="BM15" s="62">
        <f>'Glad70-before-LQ'!BM15*$CG15*BM$93</f>
        <v>0.0404533283869551</v>
      </c>
      <c r="BN15" s="62">
        <f>'Glad70-before-LQ'!BN15*$CG15*BN$93</f>
        <v>0.00323873103538548</v>
      </c>
      <c r="BO15" s="62">
        <f>'Glad70-before-LQ'!BO15*$CG15*BO$93</f>
        <v>0.77105756848996</v>
      </c>
      <c r="BP15" s="62">
        <f>'Glad70-before-LQ'!BP15*$CG15*BP$93</f>
        <v>0.777667202083566</v>
      </c>
      <c r="BQ15" s="62">
        <f>'Glad70-before-LQ'!BQ15*$CG15*BQ$93</f>
        <v>0.00238082095176327</v>
      </c>
      <c r="BR15" s="62">
        <f>'Glad70-before-LQ'!BR15*$CG15*BR$93</f>
        <v>0.0584723674400565</v>
      </c>
      <c r="BS15" s="62">
        <f>'Glad70-before-LQ'!BS15*$CG15*BS$93</f>
        <v>0.0037576989536438</v>
      </c>
      <c r="BT15" s="62">
        <f>'Glad70-before-LQ'!BT15*$CG15*BT$93</f>
        <v>0.06376488549270209</v>
      </c>
      <c r="BU15" s="62">
        <f>'Glad70-before-LQ'!BU15*$CG15*BU$93</f>
        <v>0.0553973419943919</v>
      </c>
      <c r="BV15" s="4">
        <f>SUM(D15:BU15)</f>
        <v>9.119257154582099</v>
      </c>
      <c r="BW15" s="66">
        <f>'Glad-base'!BW15*'Households'!$B$3/'Households'!$B$7</f>
        <v>91.56055126217301</v>
      </c>
      <c r="BX15" s="66">
        <f>'Glad-base'!BX15*'Households'!$B$3/'Households'!$B$7</f>
        <v>0.00773149467559217</v>
      </c>
      <c r="BY15" s="66">
        <f>'Glad-base'!BY15*'Businesses'!$B$4/'Businesses'!$C$4</f>
        <v>1.11469031094661</v>
      </c>
      <c r="BZ15" s="66">
        <f>'Glad-base'!BZ15*'Households'!$B$3/'Households'!$B$7</f>
        <v>0.104183062554068</v>
      </c>
      <c r="CA15" s="66">
        <f>'Glad-base'!CA15*'Households'!$B$3/'Households'!$B$7</f>
        <v>0.451455160968074</v>
      </c>
      <c r="CB15" s="66">
        <f>'Glad-base'!CB15*'Glad-id-output'!B13/'Glad-id-output'!E13</f>
        <v>0.002111686544266</v>
      </c>
      <c r="CC15" s="62">
        <f>'Exports'!D16</f>
        <v>12.6</v>
      </c>
      <c r="CD15" s="4">
        <f>SUM(BW15:CC15)</f>
        <v>105.840722977862</v>
      </c>
      <c r="CE15" s="153">
        <f>SUM(CD15,BV15)</f>
        <v>114.959980132444</v>
      </c>
      <c r="CF15" s="67">
        <v>0.000589099632948171</v>
      </c>
      <c r="CG15" s="67">
        <f>'Glad-id-output'!I13</f>
        <v>0.09533171279296949</v>
      </c>
      <c r="CH15" s="67"/>
    </row>
    <row r="16" ht="20.05" customHeight="1">
      <c r="A16" t="s" s="58">
        <v>1</v>
      </c>
      <c r="B16" s="59">
        <v>12</v>
      </c>
      <c r="C16" t="s" s="60">
        <v>178</v>
      </c>
      <c r="D16" s="61">
        <f>'Glad70-before-LQ'!D16*$CG16*D$93</f>
        <v>0.00829852256512038</v>
      </c>
      <c r="E16" s="62">
        <f>'Glad70-before-LQ'!E16*$CG16*E$93</f>
        <v>0.000961483409839238</v>
      </c>
      <c r="F16" s="62">
        <f>'Glad70-before-LQ'!F16*$CG16*F$93</f>
        <v>7.56218276283285e-05</v>
      </c>
      <c r="G16" s="62">
        <f>'Glad70-before-LQ'!G16*$CG16*G$93</f>
        <v>0.000352203589175626</v>
      </c>
      <c r="H16" s="62">
        <f>'Glad70-before-LQ'!H16*$CG16*H$93</f>
        <v>0.0012769808439178</v>
      </c>
      <c r="I16" s="62">
        <f>'Glad70-before-LQ'!I16*$CG16*I$93</f>
        <v>0.00220546378301953</v>
      </c>
      <c r="J16" s="62">
        <f>'Glad70-before-LQ'!J16*$CG16*J$93</f>
        <v>0.0781824408979175</v>
      </c>
      <c r="K16" s="63">
        <f>'Glad70-before-LQ'!K16*$CG16*K$93</f>
        <v>0.0124379434010842</v>
      </c>
      <c r="L16" s="62">
        <f>'Glad70-before-LQ'!L16*$CG16*L$93</f>
        <v>0.00304357838207901</v>
      </c>
      <c r="M16" s="62">
        <f>'Glad70-before-LQ'!M16*$CG16*M$93</f>
        <v>0.000698280921106086</v>
      </c>
      <c r="N16" s="62">
        <f>'Glad70-before-LQ'!N16*$CG16*N$93</f>
        <v>0.011199035564362</v>
      </c>
      <c r="O16" s="62">
        <f>'Glad70-before-LQ'!O16*$CG16*O$93</f>
        <v>0.0624951608086233</v>
      </c>
      <c r="P16" s="62">
        <f>'Glad70-before-LQ'!P16*$CG16*P$93</f>
        <v>0.000597057749529558</v>
      </c>
      <c r="Q16" s="62">
        <f>'Glad70-before-LQ'!Q16*$CG16*Q$93</f>
        <v>0.000420310083594104</v>
      </c>
      <c r="R16" s="62">
        <f>'Glad70-before-LQ'!R16*$CG16*R$93</f>
        <v>0.000149588602229176</v>
      </c>
      <c r="S16" s="62">
        <f>'Glad70-before-LQ'!S16*$CG16*S$93</f>
        <v>0.000249836259601322</v>
      </c>
      <c r="T16" s="62">
        <f>'Glad70-before-LQ'!T16*$CG16*T$93</f>
        <v>0.0028237192075057</v>
      </c>
      <c r="U16" s="62">
        <f>'Glad70-before-LQ'!U16*$CG16*U$93</f>
        <v>0.0424139485493454</v>
      </c>
      <c r="V16" s="62">
        <f>'Glad70-before-LQ'!V16*$CG16*V$93</f>
        <v>0.00157859820931079</v>
      </c>
      <c r="W16" s="62">
        <f>'Glad70-before-LQ'!W16*$CG16*W$93</f>
        <v>0.014445019070757</v>
      </c>
      <c r="X16" s="64">
        <f>'Glad70-before-LQ'!X16*$CG16*X$93</f>
        <v>0</v>
      </c>
      <c r="Y16" s="62">
        <f>'Glad70-before-LQ'!Y16*$CG16*Y$93</f>
        <v>0.00785134774108504</v>
      </c>
      <c r="Z16" s="62">
        <f>'Glad70-before-LQ'!Z16*$CG16*Z$93</f>
        <v>0.00193054517949002</v>
      </c>
      <c r="AA16" s="62">
        <f>'Glad70-before-LQ'!AA16*$CG16*AA$93</f>
        <v>0.00228612147914436</v>
      </c>
      <c r="AB16" s="62">
        <f>'Glad70-before-LQ'!AB16*$CG16*AB$93</f>
        <v>0.000142090347343221</v>
      </c>
      <c r="AC16" s="65">
        <f>'Glad70-before-LQ'!AC16*$CG16*AC$93</f>
        <v>0</v>
      </c>
      <c r="AD16" s="62">
        <f>'Glad70-before-LQ'!AD16*$CG16*AD$93</f>
        <v>4.12847392816105e-05</v>
      </c>
      <c r="AE16" s="62">
        <f>'Glad70-before-LQ'!AE16*$CG16*AE$93</f>
        <v>0.00166365366840565</v>
      </c>
      <c r="AF16" s="62">
        <f>'Glad70-before-LQ'!AF16*$CG16*AF$93</f>
        <v>0.00155952471955324</v>
      </c>
      <c r="AG16" s="62">
        <f>'Glad70-before-LQ'!AG16*$CG16*AG$93</f>
        <v>0.00320613570243784</v>
      </c>
      <c r="AH16" s="62">
        <f>'Glad70-before-LQ'!AH16*$CG16*AH$93</f>
        <v>0.0196546836014236</v>
      </c>
      <c r="AI16" s="62">
        <f>'Glad70-before-LQ'!AI16*$CG16*AI$93</f>
        <v>0.0142121372023318</v>
      </c>
      <c r="AJ16" s="62">
        <f>'Glad70-before-LQ'!AJ16*$CG16*AJ$93</f>
        <v>0.00634058993417393</v>
      </c>
      <c r="AK16" s="62">
        <f>'Glad70-before-LQ'!AK16*$CG16*AK$93</f>
        <v>0.0125235859970471</v>
      </c>
      <c r="AL16" s="62">
        <f>'Glad70-before-LQ'!AL16*$CG16*AL$93</f>
        <v>0.18594994788451</v>
      </c>
      <c r="AM16" s="62">
        <f>'Glad70-before-LQ'!AM16*$CG16*AM$93</f>
        <v>0.832417320847785</v>
      </c>
      <c r="AN16" s="62">
        <f>'Glad70-before-LQ'!AN16*$CG16*AN$93</f>
        <v>0.0054205584896241</v>
      </c>
      <c r="AO16" s="62">
        <f>'Glad70-before-LQ'!AO16*$CG16*AO$93</f>
        <v>0.0118911678631943</v>
      </c>
      <c r="AP16" s="62">
        <f>'Glad70-before-LQ'!AP16*$CG16*AP$93</f>
        <v>0.00113419598144008</v>
      </c>
      <c r="AQ16" s="62">
        <f>'Glad70-before-LQ'!AQ16*$CG16*AQ$93</f>
        <v>0.00204363808178242</v>
      </c>
      <c r="AR16" s="62">
        <f>'Glad70-before-LQ'!AR16*$CG16*AR$93</f>
        <v>0.000507640118521225</v>
      </c>
      <c r="AS16" s="62">
        <f>'Glad70-before-LQ'!AS16*$CG16*AS$93</f>
        <v>0.00454613536744509</v>
      </c>
      <c r="AT16" s="62">
        <f>'Glad70-before-LQ'!AT16*$CG16*AT$93</f>
        <v>7.193734119465209e-05</v>
      </c>
      <c r="AU16" s="62">
        <f>'Glad70-before-LQ'!AU16*$CG16*AU$93</f>
        <v>5.6974334415718e-05</v>
      </c>
      <c r="AV16" s="62">
        <f>'Glad70-before-LQ'!AV16*$CG16*AV$93</f>
        <v>1.919061478109e-05</v>
      </c>
      <c r="AW16" s="62">
        <f>'Glad70-before-LQ'!AW16*$CG16*AW$93</f>
        <v>4.24017823509503e-05</v>
      </c>
      <c r="AX16" s="62">
        <f>'Glad70-before-LQ'!AX16*$CG16*AX$93</f>
        <v>0.000322772088958022</v>
      </c>
      <c r="AY16" s="62">
        <f>'Glad70-before-LQ'!AY16*$CG16*AY$93</f>
        <v>8.56425079654926e-06</v>
      </c>
      <c r="AZ16" s="62">
        <f>'Glad70-before-LQ'!AZ16*$CG16*AZ$93</f>
        <v>0.00320844051844234</v>
      </c>
      <c r="BA16" s="62">
        <f>'Glad70-before-LQ'!BA16*$CG16*BA$93</f>
        <v>0.00065328293255949</v>
      </c>
      <c r="BB16" s="62">
        <f>'Glad70-before-LQ'!BB16*$CG16*BB$93</f>
        <v>0.00077176479302409</v>
      </c>
      <c r="BC16" s="62">
        <f>'Glad70-before-LQ'!BC16*$CG16*BC$93</f>
        <v>0.00379456484360242</v>
      </c>
      <c r="BD16" s="62">
        <f>'Glad70-before-LQ'!BD16*$CG16*BD$93</f>
        <v>0.00350000917933429</v>
      </c>
      <c r="BE16" s="62">
        <f>'Glad70-before-LQ'!BE16*$CG16*BE$93</f>
        <v>0.0145786988898544</v>
      </c>
      <c r="BF16" s="62">
        <f>'Glad70-before-LQ'!BF16*$CG16*BF$93</f>
        <v>0.000159348464649054</v>
      </c>
      <c r="BG16" s="62">
        <f>'Glad70-before-LQ'!BG16*$CG16*BG$93</f>
        <v>0.00542882751383935</v>
      </c>
      <c r="BH16" s="62">
        <f>'Glad70-before-LQ'!BH16*$CG16*BH$93</f>
        <v>0.00178186372571542</v>
      </c>
      <c r="BI16" s="62">
        <f>'Glad70-before-LQ'!BI16*$CG16*BI$93</f>
        <v>0.0130632108242091</v>
      </c>
      <c r="BJ16" s="62">
        <f>'Glad70-before-LQ'!BJ16*$CG16*BJ$93</f>
        <v>0.000290811044367255</v>
      </c>
      <c r="BK16" s="62">
        <f>'Glad70-before-LQ'!BK16*$CG16*BK$93</f>
        <v>0.00452273141573812</v>
      </c>
      <c r="BL16" s="62">
        <f>'Glad70-before-LQ'!BL16*$CG16*BL$93</f>
        <v>0.008830958548535521</v>
      </c>
      <c r="BM16" s="62">
        <f>'Glad70-before-LQ'!BM16*$CG16*BM$93</f>
        <v>0.00590252934804358</v>
      </c>
      <c r="BN16" s="62">
        <f>'Glad70-before-LQ'!BN16*$CG16*BN$93</f>
        <v>0.000348143807473487</v>
      </c>
      <c r="BO16" s="62">
        <f>'Glad70-before-LQ'!BO16*$CG16*BO$93</f>
        <v>0.0258325597439117</v>
      </c>
      <c r="BP16" s="62">
        <f>'Glad70-before-LQ'!BP16*$CG16*BP$93</f>
        <v>0.0287717308542942</v>
      </c>
      <c r="BQ16" s="62">
        <f>'Glad70-before-LQ'!BQ16*$CG16*BQ$93</f>
        <v>8.36020816176778e-05</v>
      </c>
      <c r="BR16" s="62">
        <f>'Glad70-before-LQ'!BR16*$CG16*BR$93</f>
        <v>0.00696128836753009</v>
      </c>
      <c r="BS16" s="62">
        <f>'Glad70-before-LQ'!BS16*$CG16*BS$93</f>
        <v>0.00410850806495097</v>
      </c>
      <c r="BT16" s="62">
        <f>'Glad70-before-LQ'!BT16*$CG16*BT$93</f>
        <v>0.0107711435585468</v>
      </c>
      <c r="BU16" s="62">
        <f>'Glad70-before-LQ'!BU16*$CG16*BU$93</f>
        <v>0.00646346491167989</v>
      </c>
      <c r="BV16" s="4">
        <f>SUM(D16:BU16)</f>
        <v>1.50957642251618</v>
      </c>
      <c r="BW16" s="66">
        <f>'Glad-base'!BW16*'Households'!$B$3/'Households'!$B$7</f>
        <v>29.1450175440989</v>
      </c>
      <c r="BX16" s="66">
        <f>'Glad-base'!BX16*'Households'!$B$3/'Households'!$B$7</f>
        <v>0.000973564665293512</v>
      </c>
      <c r="BY16" s="66">
        <f>'Glad-base'!BY16*'Businesses'!$B$4/'Businesses'!$C$4</f>
        <v>0.137828024792385</v>
      </c>
      <c r="BZ16" s="66">
        <f>'Glad-base'!BZ16*'Households'!$B$3/'Households'!$B$7</f>
        <v>0.0118347368589083</v>
      </c>
      <c r="CA16" s="66">
        <f>'Glad-base'!CA16*'Households'!$B$3/'Households'!$B$7</f>
        <v>0.055988476869207</v>
      </c>
      <c r="CB16" s="66">
        <f>'Glad-base'!CB16*'Glad-id-output'!B14/'Glad-id-output'!E14</f>
        <v>0.06572856718715619</v>
      </c>
      <c r="CC16" s="62">
        <f>'Exports'!D17</f>
        <v>4.3</v>
      </c>
      <c r="CD16" s="4">
        <f>SUM(BW16:CC16)</f>
        <v>33.7173709144719</v>
      </c>
      <c r="CE16" s="153">
        <f>SUM(CD16,BV16)</f>
        <v>35.2269473369881</v>
      </c>
      <c r="CF16" s="67">
        <v>0.000956248004131119</v>
      </c>
      <c r="CG16" s="67">
        <f>'Glad-id-output'!I14</f>
        <v>0.154745912219399</v>
      </c>
      <c r="CH16" s="67"/>
    </row>
    <row r="17" ht="20.05" customHeight="1">
      <c r="A17" t="s" s="58">
        <v>1</v>
      </c>
      <c r="B17" s="59">
        <v>13</v>
      </c>
      <c r="C17" t="s" s="60">
        <v>101</v>
      </c>
      <c r="D17" s="61">
        <f>'Glad70-before-LQ'!D17*$CG17*D$93</f>
        <v>0.00567407700138339</v>
      </c>
      <c r="E17" s="62">
        <f>'Glad70-before-LQ'!E17*$CG17*E$93</f>
        <v>0.0013959028448005</v>
      </c>
      <c r="F17" s="62">
        <f>'Glad70-before-LQ'!F17*$CG17*F$93</f>
        <v>0.0002566775700385</v>
      </c>
      <c r="G17" s="62">
        <f>'Glad70-before-LQ'!G17*$CG17*G$93</f>
        <v>0.00136346464659488</v>
      </c>
      <c r="H17" s="62">
        <f>'Glad70-before-LQ'!H17*$CG17*H$93</f>
        <v>0.00081638961157158</v>
      </c>
      <c r="I17" s="62">
        <f>'Glad70-before-LQ'!I17*$CG17*I$93</f>
        <v>0.00246617638377806</v>
      </c>
      <c r="J17" s="62">
        <f>'Glad70-before-LQ'!J17*$CG17*J$93</f>
        <v>0.144416884920777</v>
      </c>
      <c r="K17" s="63">
        <f>'Glad70-before-LQ'!K17*$CG17*K$93</f>
        <v>0.00816539255184549</v>
      </c>
      <c r="L17" s="62">
        <f>'Glad70-before-LQ'!L17*$CG17*L$93</f>
        <v>0.00165403561034907</v>
      </c>
      <c r="M17" s="62">
        <f>'Glad70-before-LQ'!M17*$CG17*M$93</f>
        <v>0.000662533676021064</v>
      </c>
      <c r="N17" s="62">
        <f>'Glad70-before-LQ'!N17*$CG17*N$93</f>
        <v>0.00349452270803168</v>
      </c>
      <c r="O17" s="62">
        <f>'Glad70-before-LQ'!O17*$CG17*O$93</f>
        <v>0.000790310381558183</v>
      </c>
      <c r="P17" s="62">
        <f>'Glad70-before-LQ'!P17*$CG17*P$93</f>
        <v>0.02349816712907</v>
      </c>
      <c r="Q17" s="62">
        <f>'Glad70-before-LQ'!Q17*$CG17*Q$93</f>
        <v>0.000874502616129875</v>
      </c>
      <c r="R17" s="62">
        <f>'Glad70-before-LQ'!R17*$CG17*R$93</f>
        <v>0.000184106124417107</v>
      </c>
      <c r="S17" s="62">
        <f>'Glad70-before-LQ'!S17*$CG17*S$93</f>
        <v>0.00175311000621062</v>
      </c>
      <c r="T17" s="62">
        <f>'Glad70-before-LQ'!T17*$CG17*T$93</f>
        <v>0.00161141438662607</v>
      </c>
      <c r="U17" s="62">
        <f>'Glad70-before-LQ'!U17*$CG17*U$93</f>
        <v>0.06746107326599091</v>
      </c>
      <c r="V17" s="62">
        <f>'Glad70-before-LQ'!V17*$CG17*V$93</f>
        <v>0.00644969482566512</v>
      </c>
      <c r="W17" s="62">
        <f>'Glad70-before-LQ'!W17*$CG17*W$93</f>
        <v>0.0230201537864577</v>
      </c>
      <c r="X17" s="64">
        <f>'Glad70-before-LQ'!X17*$CG17*X$93</f>
        <v>0</v>
      </c>
      <c r="Y17" s="62">
        <f>'Glad70-before-LQ'!Y17*$CG17*Y$93</f>
        <v>0.026794034258281</v>
      </c>
      <c r="Z17" s="62">
        <f>'Glad70-before-LQ'!Z17*$CG17*Z$93</f>
        <v>0.008993888269414409</v>
      </c>
      <c r="AA17" s="62">
        <f>'Glad70-before-LQ'!AA17*$CG17*AA$93</f>
        <v>0.009540625046892509</v>
      </c>
      <c r="AB17" s="62">
        <f>'Glad70-before-LQ'!AB17*$CG17*AB$93</f>
        <v>0.00347582763225316</v>
      </c>
      <c r="AC17" s="65">
        <f>'Glad70-before-LQ'!AC17*$CG17*AC$93</f>
        <v>0</v>
      </c>
      <c r="AD17" s="62">
        <f>'Glad70-before-LQ'!AD17*$CG17*AD$93</f>
        <v>3.00312759458962e-05</v>
      </c>
      <c r="AE17" s="62">
        <f>'Glad70-before-LQ'!AE17*$CG17*AE$93</f>
        <v>0.00302223810966596</v>
      </c>
      <c r="AF17" s="62">
        <f>'Glad70-before-LQ'!AF17*$CG17*AF$93</f>
        <v>0.00847511013096898</v>
      </c>
      <c r="AG17" s="62">
        <f>'Glad70-before-LQ'!AG17*$CG17*AG$93</f>
        <v>0.0647415898655436</v>
      </c>
      <c r="AH17" s="62">
        <f>'Glad70-before-LQ'!AH17*$CG17*AH$93</f>
        <v>0.0516170163041992</v>
      </c>
      <c r="AI17" s="62">
        <f>'Glad70-before-LQ'!AI17*$CG17*AI$93</f>
        <v>0.133063159199105</v>
      </c>
      <c r="AJ17" s="62">
        <f>'Glad70-before-LQ'!AJ17*$CG17*AJ$93</f>
        <v>0.0335165968777463</v>
      </c>
      <c r="AK17" s="62">
        <f>'Glad70-before-LQ'!AK17*$CG17*AK$93</f>
        <v>0.0218395281076209</v>
      </c>
      <c r="AL17" s="62">
        <f>'Glad70-before-LQ'!AL17*$CG17*AL$93</f>
        <v>0.00512210239269372</v>
      </c>
      <c r="AM17" s="62">
        <f>'Glad70-before-LQ'!AM17*$CG17*AM$93</f>
        <v>0.0146544140999048</v>
      </c>
      <c r="AN17" s="62">
        <f>'Glad70-before-LQ'!AN17*$CG17*AN$93</f>
        <v>0.0213848299105725</v>
      </c>
      <c r="AO17" s="62">
        <f>'Glad70-before-LQ'!AO17*$CG17*AO$93</f>
        <v>0.0116679187781916</v>
      </c>
      <c r="AP17" s="62">
        <f>'Glad70-before-LQ'!AP17*$CG17*AP$93</f>
        <v>0.00546494135740088</v>
      </c>
      <c r="AQ17" s="62">
        <f>'Glad70-before-LQ'!AQ17*$CG17*AQ$93</f>
        <v>0.000424375620091696</v>
      </c>
      <c r="AR17" s="62">
        <f>'Glad70-before-LQ'!AR17*$CG17*AR$93</f>
        <v>0.00112637043980711</v>
      </c>
      <c r="AS17" s="62">
        <f>'Glad70-before-LQ'!AS17*$CG17*AS$93</f>
        <v>0.00245303445628269</v>
      </c>
      <c r="AT17" s="62">
        <f>'Glad70-before-LQ'!AT17*$CG17*AT$93</f>
        <v>0.000252065721947126</v>
      </c>
      <c r="AU17" s="62">
        <f>'Glad70-before-LQ'!AU17*$CG17*AU$93</f>
        <v>0.000265737524901654</v>
      </c>
      <c r="AV17" s="62">
        <f>'Glad70-before-LQ'!AV17*$CG17*AV$93</f>
        <v>4.3708686219954e-05</v>
      </c>
      <c r="AW17" s="62">
        <f>'Glad70-before-LQ'!AW17*$CG17*AW$93</f>
        <v>2.71550039800911e-05</v>
      </c>
      <c r="AX17" s="62">
        <f>'Glad70-before-LQ'!AX17*$CG17*AX$93</f>
        <v>0.000350977592603329</v>
      </c>
      <c r="AY17" s="62">
        <f>'Glad70-before-LQ'!AY17*$CG17*AY$93</f>
        <v>1.97142841856568e-05</v>
      </c>
      <c r="AZ17" s="62">
        <f>'Glad70-before-LQ'!AZ17*$CG17*AZ$93</f>
        <v>0.000396427023550963</v>
      </c>
      <c r="BA17" s="62">
        <f>'Glad70-before-LQ'!BA17*$CG17*BA$93</f>
        <v>0.000107019017247441</v>
      </c>
      <c r="BB17" s="62">
        <f>'Glad70-before-LQ'!BB17*$CG17*BB$93</f>
        <v>0.000463773702952531</v>
      </c>
      <c r="BC17" s="62">
        <f>'Glad70-before-LQ'!BC17*$CG17*BC$93</f>
        <v>0.00264775469034285</v>
      </c>
      <c r="BD17" s="62">
        <f>'Glad70-before-LQ'!BD17*$CG17*BD$93</f>
        <v>0.00112319645002429</v>
      </c>
      <c r="BE17" s="62">
        <f>'Glad70-before-LQ'!BE17*$CG17*BE$93</f>
        <v>0.0111905098119597</v>
      </c>
      <c r="BF17" s="62">
        <f>'Glad70-before-LQ'!BF17*$CG17*BF$93</f>
        <v>0.000101450218764069</v>
      </c>
      <c r="BG17" s="62">
        <f>'Glad70-before-LQ'!BG17*$CG17*BG$93</f>
        <v>0.0046035242972095</v>
      </c>
      <c r="BH17" s="62">
        <f>'Glad70-before-LQ'!BH17*$CG17*BH$93</f>
        <v>0.00177008661861474</v>
      </c>
      <c r="BI17" s="62">
        <f>'Glad70-before-LQ'!BI17*$CG17*BI$93</f>
        <v>0.00258268782048079</v>
      </c>
      <c r="BJ17" s="62">
        <f>'Glad70-before-LQ'!BJ17*$CG17*BJ$93</f>
        <v>0.000107890240909936</v>
      </c>
      <c r="BK17" s="62">
        <f>'Glad70-before-LQ'!BK17*$CG17*BK$93</f>
        <v>0.00632911959464996</v>
      </c>
      <c r="BL17" s="62">
        <f>'Glad70-before-LQ'!BL17*$CG17*BL$93</f>
        <v>0.0648135821759943</v>
      </c>
      <c r="BM17" s="62">
        <f>'Glad70-before-LQ'!BM17*$CG17*BM$93</f>
        <v>0.00578742249417888</v>
      </c>
      <c r="BN17" s="62">
        <f>'Glad70-before-LQ'!BN17*$CG17*BN$93</f>
        <v>0.000362654331432035</v>
      </c>
      <c r="BO17" s="62">
        <f>'Glad70-before-LQ'!BO17*$CG17*BO$93</f>
        <v>0.0516093775458856</v>
      </c>
      <c r="BP17" s="62">
        <f>'Glad70-before-LQ'!BP17*$CG17*BP$93</f>
        <v>0.0219111537667986</v>
      </c>
      <c r="BQ17" s="62">
        <f>'Glad70-before-LQ'!BQ17*$CG17*BQ$93</f>
        <v>0.000267441138901038</v>
      </c>
      <c r="BR17" s="62">
        <f>'Glad70-before-LQ'!BR17*$CG17*BR$93</f>
        <v>0.00617143515972345</v>
      </c>
      <c r="BS17" s="62">
        <f>'Glad70-before-LQ'!BS17*$CG17*BS$93</f>
        <v>0.000500624570474553</v>
      </c>
      <c r="BT17" s="62">
        <f>'Glad70-before-LQ'!BT17*$CG17*BT$93</f>
        <v>0.0235471714484293</v>
      </c>
      <c r="BU17" s="62">
        <f>'Glad70-before-LQ'!BU17*$CG17*BU$93</f>
        <v>0.0108240422597001</v>
      </c>
      <c r="BV17" s="4">
        <f>SUM(D17:BU17)</f>
        <v>0.941593925371961</v>
      </c>
      <c r="BW17" s="66">
        <f>'Glad-base'!BW17*'Households'!$B$3/'Households'!$B$7</f>
        <v>4.1277729676931</v>
      </c>
      <c r="BX17" s="66">
        <f>'Glad-base'!BX17*'Households'!$B$3/'Households'!$B$7</f>
        <v>4.26923480947477e-05</v>
      </c>
      <c r="BY17" s="66">
        <f>'Glad-base'!BY17*'Businesses'!$B$4/'Businesses'!$C$4</f>
        <v>0.702448129050777</v>
      </c>
      <c r="BZ17" s="66">
        <f>'Glad-base'!BZ17*'Households'!$B$3/'Households'!$B$7</f>
        <v>0.06995126307929971</v>
      </c>
      <c r="CA17" s="66">
        <f>'Glad-base'!CA17*'Households'!$B$3/'Households'!$B$7</f>
        <v>0.678231838733265</v>
      </c>
      <c r="CB17" s="66">
        <f>'Glad-base'!CB17*'Glad-id-output'!B15/'Glad-id-output'!E15</f>
        <v>0.0163820445550065</v>
      </c>
      <c r="CC17" s="62">
        <f>'Exports'!D18</f>
        <v>1</v>
      </c>
      <c r="CD17" s="4">
        <f>SUM(BW17:CC17)</f>
        <v>6.59482893545954</v>
      </c>
      <c r="CE17" s="153">
        <f>SUM(CD17,BV17)</f>
        <v>7.5364228608315</v>
      </c>
      <c r="CF17" s="67">
        <v>0.000808937922750958</v>
      </c>
      <c r="CG17" s="67">
        <f>'Glad-id-output'!I15</f>
        <v>0.130907292087585</v>
      </c>
      <c r="CH17" s="67"/>
    </row>
    <row r="18" ht="20.05" customHeight="1">
      <c r="A18" t="s" s="58">
        <v>1</v>
      </c>
      <c r="B18" s="59">
        <v>14</v>
      </c>
      <c r="C18" t="s" s="60">
        <v>179</v>
      </c>
      <c r="D18" s="61">
        <f>'Glad70-before-LQ'!D18*$CG18*D$93</f>
        <v>0.00410245358350052</v>
      </c>
      <c r="E18" s="62">
        <f>'Glad70-before-LQ'!E18*$CG18*E$93</f>
        <v>0.00060167276151205</v>
      </c>
      <c r="F18" s="62">
        <f>'Glad70-before-LQ'!F18*$CG18*F$93</f>
        <v>5.14042646587537e-05</v>
      </c>
      <c r="G18" s="62">
        <f>'Glad70-before-LQ'!G18*$CG18*G$93</f>
        <v>0.000554117951412061</v>
      </c>
      <c r="H18" s="62">
        <f>'Glad70-before-LQ'!H18*$CG18*H$93</f>
        <v>0.000442119366026045</v>
      </c>
      <c r="I18" s="62">
        <f>'Glad70-before-LQ'!I18*$CG18*I$93</f>
        <v>0.000969487916028135</v>
      </c>
      <c r="J18" s="62">
        <f>'Glad70-before-LQ'!J18*$CG18*J$93</f>
        <v>0.0230826870306228</v>
      </c>
      <c r="K18" s="63">
        <f>'Glad70-before-LQ'!K18*$CG18*K$93</f>
        <v>0.00881098592484345</v>
      </c>
      <c r="L18" s="62">
        <f>'Glad70-before-LQ'!L18*$CG18*L$93</f>
        <v>0.00154573115822905</v>
      </c>
      <c r="M18" s="62">
        <f>'Glad70-before-LQ'!M18*$CG18*M$93</f>
        <v>0.000646194444166393</v>
      </c>
      <c r="N18" s="62">
        <f>'Glad70-before-LQ'!N18*$CG18*N$93</f>
        <v>0.000586471169115703</v>
      </c>
      <c r="O18" s="62">
        <f>'Glad70-before-LQ'!O18*$CG18*O$93</f>
        <v>0.000228237523055411</v>
      </c>
      <c r="P18" s="62">
        <f>'Glad70-before-LQ'!P18*$CG18*P$93</f>
        <v>0.000687218947639535</v>
      </c>
      <c r="Q18" s="62">
        <f>'Glad70-before-LQ'!Q18*$CG18*Q$93</f>
        <v>0.05675924502885</v>
      </c>
      <c r="R18" s="62">
        <f>'Glad70-before-LQ'!R18*$CG18*R$93</f>
        <v>0.00539898328479478</v>
      </c>
      <c r="S18" s="62">
        <f>'Glad70-before-LQ'!S18*$CG18*S$93</f>
        <v>5.02875856874607e-05</v>
      </c>
      <c r="T18" s="62">
        <f>'Glad70-before-LQ'!T18*$CG18*T$93</f>
        <v>0.00575534421136682</v>
      </c>
      <c r="U18" s="62">
        <f>'Glad70-before-LQ'!U18*$CG18*U$93</f>
        <v>0.00468879791467287</v>
      </c>
      <c r="V18" s="62">
        <f>'Glad70-before-LQ'!V18*$CG18*V$93</f>
        <v>0.00157968918325542</v>
      </c>
      <c r="W18" s="62">
        <f>'Glad70-before-LQ'!W18*$CG18*W$93</f>
        <v>0.0472664124276933</v>
      </c>
      <c r="X18" s="64">
        <f>'Glad70-before-LQ'!X18*$CG18*X$93</f>
        <v>0</v>
      </c>
      <c r="Y18" s="62">
        <f>'Glad70-before-LQ'!Y18*$CG18*Y$93</f>
        <v>0.0943551659710162</v>
      </c>
      <c r="Z18" s="62">
        <f>'Glad70-before-LQ'!Z18*$CG18*Z$93</f>
        <v>0.0101025066228383</v>
      </c>
      <c r="AA18" s="62">
        <f>'Glad70-before-LQ'!AA18*$CG18*AA$93</f>
        <v>0.00612569641590409</v>
      </c>
      <c r="AB18" s="62">
        <f>'Glad70-before-LQ'!AB18*$CG18*AB$93</f>
        <v>0.026547014709658</v>
      </c>
      <c r="AC18" s="65">
        <f>'Glad70-before-LQ'!AC18*$CG18*AC$93</f>
        <v>0</v>
      </c>
      <c r="AD18" s="62">
        <f>'Glad70-before-LQ'!AD18*$CG18*AD$93</f>
        <v>1.66764839704085e-05</v>
      </c>
      <c r="AE18" s="62">
        <f>'Glad70-before-LQ'!AE18*$CG18*AE$93</f>
        <v>0.00509889863064921</v>
      </c>
      <c r="AF18" s="62">
        <f>'Glad70-before-LQ'!AF18*$CG18*AF$93</f>
        <v>0.00735664439028224</v>
      </c>
      <c r="AG18" s="62">
        <f>'Glad70-before-LQ'!AG18*$CG18*AG$93</f>
        <v>0.578042197912624</v>
      </c>
      <c r="AH18" s="62">
        <f>'Glad70-before-LQ'!AH18*$CG18*AH$93</f>
        <v>0.560087192175486</v>
      </c>
      <c r="AI18" s="62">
        <f>'Glad70-before-LQ'!AI18*$CG18*AI$93</f>
        <v>1.02281261296702</v>
      </c>
      <c r="AJ18" s="62">
        <f>'Glad70-before-LQ'!AJ18*$CG18*AJ$93</f>
        <v>0.0143993333153954</v>
      </c>
      <c r="AK18" s="62">
        <f>'Glad70-before-LQ'!AK18*$CG18*AK$93</f>
        <v>0.0189552025231725</v>
      </c>
      <c r="AL18" s="62">
        <f>'Glad70-before-LQ'!AL18*$CG18*AL$93</f>
        <v>0.00209131513742511</v>
      </c>
      <c r="AM18" s="62">
        <f>'Glad70-before-LQ'!AM18*$CG18*AM$93</f>
        <v>0.00461812898380488</v>
      </c>
      <c r="AN18" s="62">
        <f>'Glad70-before-LQ'!AN18*$CG18*AN$93</f>
        <v>0.00732058498647486</v>
      </c>
      <c r="AO18" s="62">
        <f>'Glad70-before-LQ'!AO18*$CG18*AO$93</f>
        <v>0.0102482574729656</v>
      </c>
      <c r="AP18" s="62">
        <f>'Glad70-before-LQ'!AP18*$CG18*AP$93</f>
        <v>0.00091281739470783</v>
      </c>
      <c r="AQ18" s="62">
        <f>'Glad70-before-LQ'!AQ18*$CG18*AQ$93</f>
        <v>7.96968782414484e-05</v>
      </c>
      <c r="AR18" s="62">
        <f>'Glad70-before-LQ'!AR18*$CG18*AR$93</f>
        <v>0.000468989553033794</v>
      </c>
      <c r="AS18" s="62">
        <f>'Glad70-before-LQ'!AS18*$CG18*AS$93</f>
        <v>0.009618449162910721</v>
      </c>
      <c r="AT18" s="62">
        <f>'Glad70-before-LQ'!AT18*$CG18*AT$93</f>
        <v>2.35787677998643e-05</v>
      </c>
      <c r="AU18" s="62">
        <f>'Glad70-before-LQ'!AU18*$CG18*AU$93</f>
        <v>0.000161675278693605</v>
      </c>
      <c r="AV18" s="62">
        <f>'Glad70-before-LQ'!AV18*$CG18*AV$93</f>
        <v>1.30353176828022e-05</v>
      </c>
      <c r="AW18" s="62">
        <f>'Glad70-before-LQ'!AW18*$CG18*AW$93</f>
        <v>5.86692755397806e-06</v>
      </c>
      <c r="AX18" s="62">
        <f>'Glad70-before-LQ'!AX18*$CG18*AX$93</f>
        <v>0.000120103174061738</v>
      </c>
      <c r="AY18" s="62">
        <f>'Glad70-before-LQ'!AY18*$CG18*AY$93</f>
        <v>8.85814201843046e-05</v>
      </c>
      <c r="AZ18" s="62">
        <f>'Glad70-before-LQ'!AZ18*$CG18*AZ$93</f>
        <v>6.413540348072481e-05</v>
      </c>
      <c r="BA18" s="62">
        <f>'Glad70-before-LQ'!BA18*$CG18*BA$93</f>
        <v>2.25504547825594e-05</v>
      </c>
      <c r="BB18" s="62">
        <f>'Glad70-before-LQ'!BB18*$CG18*BB$93</f>
        <v>4.80765104630555e-05</v>
      </c>
      <c r="BC18" s="62">
        <f>'Glad70-before-LQ'!BC18*$CG18*BC$93</f>
        <v>0.00337039379270355</v>
      </c>
      <c r="BD18" s="62">
        <f>'Glad70-before-LQ'!BD18*$CG18*BD$93</f>
        <v>0.00377550044206924</v>
      </c>
      <c r="BE18" s="62">
        <f>'Glad70-before-LQ'!BE18*$CG18*BE$93</f>
        <v>0.00262422862963777</v>
      </c>
      <c r="BF18" s="62">
        <f>'Glad70-before-LQ'!BF18*$CG18*BF$93</f>
        <v>2.58060191430126e-05</v>
      </c>
      <c r="BG18" s="62">
        <f>'Glad70-before-LQ'!BG18*$CG18*BG$93</f>
        <v>0.000665794131574127</v>
      </c>
      <c r="BH18" s="62">
        <f>'Glad70-before-LQ'!BH18*$CG18*BH$93</f>
        <v>0.000332595986630258</v>
      </c>
      <c r="BI18" s="62">
        <f>'Glad70-before-LQ'!BI18*$CG18*BI$93</f>
        <v>0.00382087556313507</v>
      </c>
      <c r="BJ18" s="62">
        <f>'Glad70-before-LQ'!BJ18*$CG18*BJ$93</f>
        <v>0.000136345899806724</v>
      </c>
      <c r="BK18" s="62">
        <f>'Glad70-before-LQ'!BK18*$CG18*BK$93</f>
        <v>0.00192956927785396</v>
      </c>
      <c r="BL18" s="62">
        <f>'Glad70-before-LQ'!BL18*$CG18*BL$93</f>
        <v>0.0523513769517633</v>
      </c>
      <c r="BM18" s="62">
        <f>'Glad70-before-LQ'!BM18*$CG18*BM$93</f>
        <v>0.0105904449652551</v>
      </c>
      <c r="BN18" s="62">
        <f>'Glad70-before-LQ'!BN18*$CG18*BN$93</f>
        <v>0.00188527408368526</v>
      </c>
      <c r="BO18" s="62">
        <f>'Glad70-before-LQ'!BO18*$CG18*BO$93</f>
        <v>0.008577872032481421</v>
      </c>
      <c r="BP18" s="62">
        <f>'Glad70-before-LQ'!BP18*$CG18*BP$93</f>
        <v>0.00226888572298985</v>
      </c>
      <c r="BQ18" s="62">
        <f>'Glad70-before-LQ'!BQ18*$CG18*BQ$93</f>
        <v>0.000331183290421143</v>
      </c>
      <c r="BR18" s="62">
        <f>'Glad70-before-LQ'!BR18*$CG18*BR$93</f>
        <v>0.000190894115949776</v>
      </c>
      <c r="BS18" s="62">
        <f>'Glad70-before-LQ'!BS18*$CG18*BS$93</f>
        <v>2.34606528082218e-05</v>
      </c>
      <c r="BT18" s="62">
        <f>'Glad70-before-LQ'!BT18*$CG18*BT$93</f>
        <v>0.0306447857148019</v>
      </c>
      <c r="BU18" s="62">
        <f>'Glad70-before-LQ'!BU18*$CG18*BU$93</f>
        <v>0.00100057010822103</v>
      </c>
      <c r="BV18" s="4">
        <f>SUM(D18:BU18)</f>
        <v>2.66815838400034</v>
      </c>
      <c r="BW18" s="66">
        <f>'Glad-base'!BW18*'Households'!$B$3/'Households'!$B$7</f>
        <v>0.845177728300721</v>
      </c>
      <c r="BX18" s="66">
        <f>'Glad-base'!BX18*'Households'!$B$3/'Households'!$B$7</f>
        <v>0.000294666766220391</v>
      </c>
      <c r="BY18" s="66">
        <f>'Glad-base'!BY18*'Businesses'!$B$4/'Businesses'!$C$4</f>
        <v>0.332302909620969</v>
      </c>
      <c r="BZ18" s="66">
        <f>'Glad-base'!BZ18*'Households'!$B$3/'Households'!$B$7</f>
        <v>0.0373919288774459</v>
      </c>
      <c r="CA18" s="66">
        <f>'Glad-base'!CA18*'Households'!$B$3/'Households'!$B$7</f>
        <v>0.188465221390319</v>
      </c>
      <c r="CB18" s="66">
        <f>'Glad-base'!CB18*'Glad-id-output'!B16/'Glad-id-output'!E16</f>
        <v>0.00647510191049284</v>
      </c>
      <c r="CC18" s="62">
        <f>'Exports'!D19</f>
        <v>0</v>
      </c>
      <c r="CD18" s="4">
        <f>SUM(BW18:CC18)</f>
        <v>1.41010755686617</v>
      </c>
      <c r="CE18" s="153">
        <f>SUM(CD18,BV18)</f>
        <v>4.07826594086651</v>
      </c>
      <c r="CF18" s="67">
        <v>0.000611314272948031</v>
      </c>
      <c r="CG18" s="67">
        <f>'Glad-id-output'!I16</f>
        <v>0.0989266219761024</v>
      </c>
      <c r="CH18" s="67"/>
    </row>
    <row r="19" ht="20.05" customHeight="1">
      <c r="A19" t="s" s="58">
        <v>1</v>
      </c>
      <c r="B19" s="59">
        <v>15</v>
      </c>
      <c r="C19" t="s" s="60">
        <v>180</v>
      </c>
      <c r="D19" s="61">
        <f>'Glad70-before-LQ'!D19*$CG19*D$93</f>
        <v>0.00254403814595376</v>
      </c>
      <c r="E19" s="62">
        <f>'Glad70-before-LQ'!E19*$CG19*E$93</f>
        <v>5.23477004249966e-05</v>
      </c>
      <c r="F19" s="62">
        <f>'Glad70-before-LQ'!F19*$CG19*F$93</f>
        <v>1.44246898805709e-05</v>
      </c>
      <c r="G19" s="62">
        <f>'Glad70-before-LQ'!G19*$CG19*G$93</f>
        <v>6.127992454416281e-05</v>
      </c>
      <c r="H19" s="62">
        <f>'Glad70-before-LQ'!H19*$CG19*H$93</f>
        <v>5.07551760270759e-05</v>
      </c>
      <c r="I19" s="62">
        <f>'Glad70-before-LQ'!I19*$CG19*I$93</f>
        <v>0.000436798151867138</v>
      </c>
      <c r="J19" s="62">
        <f>'Glad70-before-LQ'!J19*$CG19*J$93</f>
        <v>0.0197772328779861</v>
      </c>
      <c r="K19" s="63">
        <f>'Glad70-before-LQ'!K19*$CG19*K$93</f>
        <v>0.00254711274288921</v>
      </c>
      <c r="L19" s="62">
        <f>'Glad70-before-LQ'!L19*$CG19*L$93</f>
        <v>0.00046082329626044</v>
      </c>
      <c r="M19" s="62">
        <f>'Glad70-before-LQ'!M19*$CG19*M$93</f>
        <v>0.000861329306036919</v>
      </c>
      <c r="N19" s="62">
        <f>'Glad70-before-LQ'!N19*$CG19*N$93</f>
        <v>0.0111005343812166</v>
      </c>
      <c r="O19" s="62">
        <f>'Glad70-before-LQ'!O19*$CG19*O$93</f>
        <v>0.0113450704417077</v>
      </c>
      <c r="P19" s="62">
        <f>'Glad70-before-LQ'!P19*$CG19*P$93</f>
        <v>0.000127844396333124</v>
      </c>
      <c r="Q19" s="62">
        <f>'Glad70-before-LQ'!Q19*$CG19*Q$93</f>
        <v>0.000299435159773985</v>
      </c>
      <c r="R19" s="62">
        <f>'Glad70-before-LQ'!R19*$CG19*R$93</f>
        <v>0.0022970910369045</v>
      </c>
      <c r="S19" s="62">
        <f>'Glad70-before-LQ'!S19*$CG19*S$93</f>
        <v>0.00357277691132446</v>
      </c>
      <c r="T19" s="62">
        <f>'Glad70-before-LQ'!T19*$CG19*T$93</f>
        <v>0.00212355689118468</v>
      </c>
      <c r="U19" s="62">
        <f>'Glad70-before-LQ'!U19*$CG19*U$93</f>
        <v>0.156787043427745</v>
      </c>
      <c r="V19" s="62">
        <f>'Glad70-before-LQ'!V19*$CG19*V$93</f>
        <v>0.00186325874027973</v>
      </c>
      <c r="W19" s="62">
        <f>'Glad70-before-LQ'!W19*$CG19*W$93</f>
        <v>0.0382703012892962</v>
      </c>
      <c r="X19" s="64">
        <f>'Glad70-before-LQ'!X19*$CG19*X$93</f>
        <v>0</v>
      </c>
      <c r="Y19" s="62">
        <f>'Glad70-before-LQ'!Y19*$CG19*Y$93</f>
        <v>0.00896763163391689</v>
      </c>
      <c r="Z19" s="62">
        <f>'Glad70-before-LQ'!Z19*$CG19*Z$93</f>
        <v>0.000938962219313841</v>
      </c>
      <c r="AA19" s="62">
        <f>'Glad70-before-LQ'!AA19*$CG19*AA$93</f>
        <v>0.00417412117038931</v>
      </c>
      <c r="AB19" s="62">
        <f>'Glad70-before-LQ'!AB19*$CG19*AB$93</f>
        <v>8.44891801415477e-05</v>
      </c>
      <c r="AC19" s="65">
        <f>'Glad70-before-LQ'!AC19*$CG19*AC$93</f>
        <v>0</v>
      </c>
      <c r="AD19" s="62">
        <f>'Glad70-before-LQ'!AD19*$CG19*AD$93</f>
        <v>9.39491374238823e-05</v>
      </c>
      <c r="AE19" s="62">
        <f>'Glad70-before-LQ'!AE19*$CG19*AE$93</f>
        <v>0.000439571563826366</v>
      </c>
      <c r="AF19" s="62">
        <f>'Glad70-before-LQ'!AF19*$CG19*AF$93</f>
        <v>0.00441993098941951</v>
      </c>
      <c r="AG19" s="62">
        <f>'Glad70-before-LQ'!AG19*$CG19*AG$93</f>
        <v>0.0102410173324203</v>
      </c>
      <c r="AH19" s="62">
        <f>'Glad70-before-LQ'!AH19*$CG19*AH$93</f>
        <v>0.0498474810537133</v>
      </c>
      <c r="AI19" s="62">
        <f>'Glad70-before-LQ'!AI19*$CG19*AI$93</f>
        <v>0.0118192218848653</v>
      </c>
      <c r="AJ19" s="62">
        <f>'Glad70-before-LQ'!AJ19*$CG19*AJ$93</f>
        <v>0.0474037179476563</v>
      </c>
      <c r="AK19" s="62">
        <f>'Glad70-before-LQ'!AK19*$CG19*AK$93</f>
        <v>0.0535092778259889</v>
      </c>
      <c r="AL19" s="62">
        <f>'Glad70-before-LQ'!AL19*$CG19*AL$93</f>
        <v>0.00270621283618858</v>
      </c>
      <c r="AM19" s="62">
        <f>'Glad70-before-LQ'!AM19*$CG19*AM$93</f>
        <v>0.00821412801774832</v>
      </c>
      <c r="AN19" s="62">
        <f>'Glad70-before-LQ'!AN19*$CG19*AN$93</f>
        <v>0.00382273302147253</v>
      </c>
      <c r="AO19" s="62">
        <f>'Glad70-before-LQ'!AO19*$CG19*AO$93</f>
        <v>0.00477598955937328</v>
      </c>
      <c r="AP19" s="62">
        <f>'Glad70-before-LQ'!AP19*$CG19*AP$93</f>
        <v>0.00443924944039628</v>
      </c>
      <c r="AQ19" s="62">
        <f>'Glad70-before-LQ'!AQ19*$CG19*AQ$93</f>
        <v>0.000456100621517071</v>
      </c>
      <c r="AR19" s="62">
        <f>'Glad70-before-LQ'!AR19*$CG19*AR$93</f>
        <v>0.00139722961609987</v>
      </c>
      <c r="AS19" s="62">
        <f>'Glad70-before-LQ'!AS19*$CG19*AS$93</f>
        <v>0.000647042347831547</v>
      </c>
      <c r="AT19" s="62">
        <f>'Glad70-before-LQ'!AT19*$CG19*AT$93</f>
        <v>0.01215849886495</v>
      </c>
      <c r="AU19" s="62">
        <f>'Glad70-before-LQ'!AU19*$CG19*AU$93</f>
        <v>9.190597131529401e-05</v>
      </c>
      <c r="AV19" s="62">
        <f>'Glad70-before-LQ'!AV19*$CG19*AV$93</f>
        <v>1.67526786411904e-05</v>
      </c>
      <c r="AW19" s="62">
        <f>'Glad70-before-LQ'!AW19*$CG19*AW$93</f>
        <v>5.21439022155818e-06</v>
      </c>
      <c r="AX19" s="62">
        <f>'Glad70-before-LQ'!AX19*$CG19*AX$93</f>
        <v>0.000327884850064071</v>
      </c>
      <c r="AY19" s="62">
        <f>'Glad70-before-LQ'!AY19*$CG19*AY$93</f>
        <v>2.00167912111828e-05</v>
      </c>
      <c r="AZ19" s="62">
        <f>'Glad70-before-LQ'!AZ19*$CG19*AZ$93</f>
        <v>0.000329686692087533</v>
      </c>
      <c r="BA19" s="62">
        <f>'Glad70-before-LQ'!BA19*$CG19*BA$93</f>
        <v>0.000183615200386758</v>
      </c>
      <c r="BB19" s="62">
        <f>'Glad70-before-LQ'!BB19*$CG19*BB$93</f>
        <v>0.00152888704951922</v>
      </c>
      <c r="BC19" s="62">
        <f>'Glad70-before-LQ'!BC19*$CG19*BC$93</f>
        <v>0.0025129417617306</v>
      </c>
      <c r="BD19" s="62">
        <f>'Glad70-before-LQ'!BD19*$CG19*BD$93</f>
        <v>0.000701176057493173</v>
      </c>
      <c r="BE19" s="62">
        <f>'Glad70-before-LQ'!BE19*$CG19*BE$93</f>
        <v>0.008635529532003189</v>
      </c>
      <c r="BF19" s="62">
        <f>'Glad70-before-LQ'!BF19*$CG19*BF$93</f>
        <v>8.25125375353767e-05</v>
      </c>
      <c r="BG19" s="62">
        <f>'Glad70-before-LQ'!BG19*$CG19*BG$93</f>
        <v>0.00504190596074758</v>
      </c>
      <c r="BH19" s="62">
        <f>'Glad70-before-LQ'!BH19*$CG19*BH$93</f>
        <v>0.000844249428751805</v>
      </c>
      <c r="BI19" s="62">
        <f>'Glad70-before-LQ'!BI19*$CG19*BI$93</f>
        <v>0.0108869427616751</v>
      </c>
      <c r="BJ19" s="62">
        <f>'Glad70-before-LQ'!BJ19*$CG19*BJ$93</f>
        <v>3.87233619058524e-05</v>
      </c>
      <c r="BK19" s="62">
        <f>'Glad70-before-LQ'!BK19*$CG19*BK$93</f>
        <v>0.00413591261776367</v>
      </c>
      <c r="BL19" s="62">
        <f>'Glad70-before-LQ'!BL19*$CG19*BL$93</f>
        <v>0.022427213715389</v>
      </c>
      <c r="BM19" s="62">
        <f>'Glad70-before-LQ'!BM19*$CG19*BM$93</f>
        <v>0.00299765749564151</v>
      </c>
      <c r="BN19" s="62">
        <f>'Glad70-before-LQ'!BN19*$CG19*BN$93</f>
        <v>0.000380320521559002</v>
      </c>
      <c r="BO19" s="62">
        <f>'Glad70-before-LQ'!BO19*$CG19*BO$93</f>
        <v>0.039094351195349</v>
      </c>
      <c r="BP19" s="62">
        <f>'Glad70-before-LQ'!BP19*$CG19*BP$93</f>
        <v>0.0151586574513353</v>
      </c>
      <c r="BQ19" s="62">
        <f>'Glad70-before-LQ'!BQ19*$CG19*BQ$93</f>
        <v>0.000166460782991123</v>
      </c>
      <c r="BR19" s="62">
        <f>'Glad70-before-LQ'!BR19*$CG19*BR$93</f>
        <v>0.000108374567500427</v>
      </c>
      <c r="BS19" s="62">
        <f>'Glad70-before-LQ'!BS19*$CG19*BS$93</f>
        <v>3.01857047983023e-05</v>
      </c>
      <c r="BT19" s="62">
        <f>'Glad70-before-LQ'!BT19*$CG19*BT$93</f>
        <v>0.00402143828868249</v>
      </c>
      <c r="BU19" s="62">
        <f>'Glad70-before-LQ'!BU19*$CG19*BU$93</f>
        <v>0.00564662439556219</v>
      </c>
      <c r="BV19" s="4">
        <f>SUM(D19:BU19)</f>
        <v>0.610564752714151</v>
      </c>
      <c r="BW19" s="66">
        <f>'Glad-base'!BW19*'Households'!$B$3/'Households'!$B$7</f>
        <v>5.85144607013388</v>
      </c>
      <c r="BX19" s="66">
        <f>'Glad-base'!BX19*'Households'!$B$3/'Households'!$B$7</f>
        <v>1.16433676622039e-05</v>
      </c>
      <c r="BY19" s="66">
        <f>'Glad-base'!BY19*'Businesses'!$B$4/'Businesses'!$C$4</f>
        <v>0.130469694344551</v>
      </c>
      <c r="BZ19" s="66">
        <f>'Glad-base'!BZ19*'Households'!$B$3/'Households'!$B$7</f>
        <v>0.00548372762100927</v>
      </c>
      <c r="CA19" s="66">
        <f>'Glad-base'!CA19*'Households'!$B$3/'Households'!$B$7</f>
        <v>0.0503647302883625</v>
      </c>
      <c r="CB19" s="66">
        <f>'Glad-base'!CB19*'Glad-id-output'!B17/'Glad-id-output'!E17</f>
        <v>0.0152497772695869</v>
      </c>
      <c r="CC19" s="62">
        <f>'Exports'!D20</f>
        <v>0.2</v>
      </c>
      <c r="CD19" s="4">
        <f>SUM(BW19:CC19)</f>
        <v>6.25302564302505</v>
      </c>
      <c r="CE19" s="153">
        <f>SUM(CD19,BV19)</f>
        <v>6.8635903957392</v>
      </c>
      <c r="CF19" s="67">
        <v>0.000178599981373646</v>
      </c>
      <c r="CG19" s="67">
        <f>'Glad-id-output'!I17</f>
        <v>0.0289021435031856</v>
      </c>
      <c r="CH19" s="67"/>
    </row>
    <row r="20" ht="20.05" customHeight="1">
      <c r="A20" t="s" s="58">
        <v>1</v>
      </c>
      <c r="B20" s="59">
        <v>16</v>
      </c>
      <c r="C20" t="s" s="60">
        <v>181</v>
      </c>
      <c r="D20" s="61">
        <f>'Glad70-before-LQ'!D20*$CG20*D$93</f>
        <v>0.0378188840017757</v>
      </c>
      <c r="E20" s="62">
        <f>'Glad70-before-LQ'!E20*$CG20*E$93</f>
        <v>0.00152605596522949</v>
      </c>
      <c r="F20" s="62">
        <f>'Glad70-before-LQ'!F20*$CG20*F$93</f>
        <v>6.26579379142089e-05</v>
      </c>
      <c r="G20" s="62">
        <f>'Glad70-before-LQ'!G20*$CG20*G$93</f>
        <v>0.00193295844434127</v>
      </c>
      <c r="H20" s="62">
        <f>'Glad70-before-LQ'!H20*$CG20*H$93</f>
        <v>0.00288931711276894</v>
      </c>
      <c r="I20" s="62">
        <f>'Glad70-before-LQ'!I20*$CG20*I$93</f>
        <v>0.00343991723360621</v>
      </c>
      <c r="J20" s="62">
        <f>'Glad70-before-LQ'!J20*$CG20*J$93</f>
        <v>0.086116263302959</v>
      </c>
      <c r="K20" s="63">
        <f>'Glad70-before-LQ'!K20*$CG20*K$93</f>
        <v>0.01091284443163</v>
      </c>
      <c r="L20" s="62">
        <f>'Glad70-before-LQ'!L20*$CG20*L$93</f>
        <v>0.00184461237742402</v>
      </c>
      <c r="M20" s="62">
        <f>'Glad70-before-LQ'!M20*$CG20*M$93</f>
        <v>0.00193697459807387</v>
      </c>
      <c r="N20" s="62">
        <f>'Glad70-before-LQ'!N20*$CG20*N$93</f>
        <v>0.00688777435786558</v>
      </c>
      <c r="O20" s="62">
        <f>'Glad70-before-LQ'!O20*$CG20*O$93</f>
        <v>0.00262897606140101</v>
      </c>
      <c r="P20" s="62">
        <f>'Glad70-before-LQ'!P20*$CG20*P$93</f>
        <v>0.0002927123408912</v>
      </c>
      <c r="Q20" s="62">
        <f>'Glad70-before-LQ'!Q20*$CG20*Q$93</f>
        <v>0.000693705331040719</v>
      </c>
      <c r="R20" s="62">
        <f>'Glad70-before-LQ'!R20*$CG20*R$93</f>
        <v>0.00140473883692127</v>
      </c>
      <c r="S20" s="62">
        <f>'Glad70-before-LQ'!S20*$CG20*S$93</f>
        <v>0.00643050497166931</v>
      </c>
      <c r="T20" s="62">
        <f>'Glad70-before-LQ'!T20*$CG20*T$93</f>
        <v>0.00582922578015822</v>
      </c>
      <c r="U20" s="62">
        <f>'Glad70-before-LQ'!U20*$CG20*U$93</f>
        <v>0.0450315660820896</v>
      </c>
      <c r="V20" s="62">
        <f>'Glad70-before-LQ'!V20*$CG20*V$93</f>
        <v>0.00149629120728673</v>
      </c>
      <c r="W20" s="62">
        <f>'Glad70-before-LQ'!W20*$CG20*W$93</f>
        <v>0.038052938636068</v>
      </c>
      <c r="X20" s="64">
        <f>'Glad70-before-LQ'!X20*$CG20*X$93</f>
        <v>0</v>
      </c>
      <c r="Y20" s="62">
        <f>'Glad70-before-LQ'!Y20*$CG20*Y$93</f>
        <v>0.0388009034991715</v>
      </c>
      <c r="Z20" s="62">
        <f>'Glad70-before-LQ'!Z20*$CG20*Z$93</f>
        <v>0.00434489756110202</v>
      </c>
      <c r="AA20" s="62">
        <f>'Glad70-before-LQ'!AA20*$CG20*AA$93</f>
        <v>0.0077162355206976</v>
      </c>
      <c r="AB20" s="62">
        <f>'Glad70-before-LQ'!AB20*$CG20*AB$93</f>
        <v>0.0004708963822821</v>
      </c>
      <c r="AC20" s="65">
        <f>'Glad70-before-LQ'!AC20*$CG20*AC$93</f>
        <v>0</v>
      </c>
      <c r="AD20" s="62">
        <f>'Glad70-before-LQ'!AD20*$CG20*AD$93</f>
        <v>0.000448725977331128</v>
      </c>
      <c r="AE20" s="62">
        <f>'Glad70-before-LQ'!AE20*$CG20*AE$93</f>
        <v>0.00109539874663187</v>
      </c>
      <c r="AF20" s="62">
        <f>'Glad70-before-LQ'!AF20*$CG20*AF$93</f>
        <v>0.0123114862572609</v>
      </c>
      <c r="AG20" s="62">
        <f>'Glad70-before-LQ'!AG20*$CG20*AG$93</f>
        <v>0.0155727639448432</v>
      </c>
      <c r="AH20" s="62">
        <f>'Glad70-before-LQ'!AH20*$CG20*AH$93</f>
        <v>0.0734452868159272</v>
      </c>
      <c r="AI20" s="62">
        <f>'Glad70-before-LQ'!AI20*$CG20*AI$93</f>
        <v>0.0586683931568915</v>
      </c>
      <c r="AJ20" s="62">
        <f>'Glad70-before-LQ'!AJ20*$CG20*AJ$93</f>
        <v>0.0401650530530814</v>
      </c>
      <c r="AK20" s="62">
        <f>'Glad70-before-LQ'!AK20*$CG20*AK$93</f>
        <v>0.210575335076586</v>
      </c>
      <c r="AL20" s="62">
        <f>'Glad70-before-LQ'!AL20*$CG20*AL$93</f>
        <v>0.00703178475659764</v>
      </c>
      <c r="AM20" s="62">
        <f>'Glad70-before-LQ'!AM20*$CG20*AM$93</f>
        <v>0.0182900723547842</v>
      </c>
      <c r="AN20" s="62">
        <f>'Glad70-before-LQ'!AN20*$CG20*AN$93</f>
        <v>0.0262735375280929</v>
      </c>
      <c r="AO20" s="62">
        <f>'Glad70-before-LQ'!AO20*$CG20*AO$93</f>
        <v>0.00691374694199108</v>
      </c>
      <c r="AP20" s="62">
        <f>'Glad70-before-LQ'!AP20*$CG20*AP$93</f>
        <v>0.105622611270038</v>
      </c>
      <c r="AQ20" s="62">
        <f>'Glad70-before-LQ'!AQ20*$CG20*AQ$93</f>
        <v>0.0126874075766881</v>
      </c>
      <c r="AR20" s="62">
        <f>'Glad70-before-LQ'!AR20*$CG20*AR$93</f>
        <v>0.00545474132243849</v>
      </c>
      <c r="AS20" s="62">
        <f>'Glad70-before-LQ'!AS20*$CG20*AS$93</f>
        <v>0.0510754279957894</v>
      </c>
      <c r="AT20" s="62">
        <f>'Glad70-before-LQ'!AT20*$CG20*AT$93</f>
        <v>0.0198376567789874</v>
      </c>
      <c r="AU20" s="62">
        <f>'Glad70-before-LQ'!AU20*$CG20*AU$93</f>
        <v>0.00381954824631944</v>
      </c>
      <c r="AV20" s="62">
        <f>'Glad70-before-LQ'!AV20*$CG20*AV$93</f>
        <v>0.00084190970590229</v>
      </c>
      <c r="AW20" s="62">
        <f>'Glad70-before-LQ'!AW20*$CG20*AW$93</f>
        <v>3.83385693887281e-05</v>
      </c>
      <c r="AX20" s="62">
        <f>'Glad70-before-LQ'!AX20*$CG20*AX$93</f>
        <v>0.00264733379103289</v>
      </c>
      <c r="AY20" s="62">
        <f>'Glad70-before-LQ'!AY20*$CG20*AY$93</f>
        <v>0.000135259553326486</v>
      </c>
      <c r="AZ20" s="62">
        <f>'Glad70-before-LQ'!AZ20*$CG20*AZ$93</f>
        <v>0.00226445655604218</v>
      </c>
      <c r="BA20" s="62">
        <f>'Glad70-before-LQ'!BA20*$CG20*BA$93</f>
        <v>0.00298146354787893</v>
      </c>
      <c r="BB20" s="62">
        <f>'Glad70-before-LQ'!BB20*$CG20*BB$93</f>
        <v>0.00873600188956912</v>
      </c>
      <c r="BC20" s="62">
        <f>'Glad70-before-LQ'!BC20*$CG20*BC$93</f>
        <v>0.0169094009533766</v>
      </c>
      <c r="BD20" s="62">
        <f>'Glad70-before-LQ'!BD20*$CG20*BD$93</f>
        <v>0.0187650461178982</v>
      </c>
      <c r="BE20" s="62">
        <f>'Glad70-before-LQ'!BE20*$CG20*BE$93</f>
        <v>0.174630887145006</v>
      </c>
      <c r="BF20" s="62">
        <f>'Glad70-before-LQ'!BF20*$CG20*BF$93</f>
        <v>0.000832157060339449</v>
      </c>
      <c r="BG20" s="62">
        <f>'Glad70-before-LQ'!BG20*$CG20*BG$93</f>
        <v>0.0543169687676379</v>
      </c>
      <c r="BH20" s="62">
        <f>'Glad70-before-LQ'!BH20*$CG20*BH$93</f>
        <v>0.0109859989391608</v>
      </c>
      <c r="BI20" s="62">
        <f>'Glad70-before-LQ'!BI20*$CG20*BI$93</f>
        <v>0.0426913233463765</v>
      </c>
      <c r="BJ20" s="62">
        <f>'Glad70-before-LQ'!BJ20*$CG20*BJ$93</f>
        <v>0.000318857191855398</v>
      </c>
      <c r="BK20" s="62">
        <f>'Glad70-before-LQ'!BK20*$CG20*BK$93</f>
        <v>0.0125937491119258</v>
      </c>
      <c r="BL20" s="62">
        <f>'Glad70-before-LQ'!BL20*$CG20*BL$93</f>
        <v>0.07918471516966751</v>
      </c>
      <c r="BM20" s="62">
        <f>'Glad70-before-LQ'!BM20*$CG20*BM$93</f>
        <v>0.0090884907769115</v>
      </c>
      <c r="BN20" s="62">
        <f>'Glad70-before-LQ'!BN20*$CG20*BN$93</f>
        <v>0.00110312833549911</v>
      </c>
      <c r="BO20" s="62">
        <f>'Glad70-before-LQ'!BO20*$CG20*BO$93</f>
        <v>0.0439110343665599</v>
      </c>
      <c r="BP20" s="62">
        <f>'Glad70-before-LQ'!BP20*$CG20*BP$93</f>
        <v>0.0131131798085471</v>
      </c>
      <c r="BQ20" s="62">
        <f>'Glad70-before-LQ'!BQ20*$CG20*BQ$93</f>
        <v>0.00236011258471466</v>
      </c>
      <c r="BR20" s="62">
        <f>'Glad70-before-LQ'!BR20*$CG20*BR$93</f>
        <v>0.0100074971321791</v>
      </c>
      <c r="BS20" s="62">
        <f>'Glad70-before-LQ'!BS20*$CG20*BS$93</f>
        <v>0.00320765741817846</v>
      </c>
      <c r="BT20" s="62">
        <f>'Glad70-before-LQ'!BT20*$CG20*BT$93</f>
        <v>0.0318875474830853</v>
      </c>
      <c r="BU20" s="62">
        <f>'Glad70-before-LQ'!BU20*$CG20*BU$93</f>
        <v>0.0278697445432257</v>
      </c>
      <c r="BV20" s="4">
        <f>SUM(D20:BU20)</f>
        <v>1.54927308963993</v>
      </c>
      <c r="BW20" s="66">
        <f>'Glad-base'!BW20*'Households'!$B$3/'Households'!$B$7</f>
        <v>0.7656869645314111</v>
      </c>
      <c r="BX20" s="66">
        <f>'Glad-base'!BX20*'Households'!$B$3/'Households'!$B$7</f>
        <v>1.4927394438723e-05</v>
      </c>
      <c r="BY20" s="66">
        <f>'Glad-base'!BY20*'Businesses'!$B$4/'Businesses'!$C$4</f>
        <v>0.093374821325981</v>
      </c>
      <c r="BZ20" s="66">
        <f>'Glad-base'!BZ20*'Households'!$B$3/'Households'!$B$7</f>
        <v>0.00434924564366632</v>
      </c>
      <c r="CA20" s="66">
        <f>'Glad-base'!CA20*'Households'!$B$3/'Households'!$B$7</f>
        <v>0.0389204940679712</v>
      </c>
      <c r="CB20" s="66">
        <f>'Glad-base'!CB20*'Glad-id-output'!B18/'Glad-id-output'!E18</f>
        <v>0.017970662429936</v>
      </c>
      <c r="CC20" s="62">
        <f>'Exports'!D21</f>
        <v>0.1</v>
      </c>
      <c r="CD20" s="4">
        <f>SUM(BW20:CC20)</f>
        <v>1.0203171153934</v>
      </c>
      <c r="CE20" s="153">
        <f>SUM(CD20,BV20)</f>
        <v>2.56959020503333</v>
      </c>
      <c r="CF20" s="67">
        <v>0.000422553767924625</v>
      </c>
      <c r="CG20" s="67">
        <f>'Glad-id-output'!I18</f>
        <v>0.06838024026900311</v>
      </c>
      <c r="CH20" s="67"/>
    </row>
    <row r="21" ht="20.05" customHeight="1">
      <c r="A21" t="s" s="58">
        <v>1</v>
      </c>
      <c r="B21" s="59">
        <v>17</v>
      </c>
      <c r="C21" t="s" s="60">
        <v>182</v>
      </c>
      <c r="D21" s="61">
        <f>'Glad70-before-LQ'!D21*$CG21*D$93</f>
        <v>1.60213366691402</v>
      </c>
      <c r="E21" s="62">
        <f>'Glad70-before-LQ'!E21*$CG21*E$93</f>
        <v>0.418831947370749</v>
      </c>
      <c r="F21" s="62">
        <f>'Glad70-before-LQ'!F21*$CG21*F$93</f>
        <v>0.523998934798979</v>
      </c>
      <c r="G21" s="62">
        <f>'Glad70-before-LQ'!G21*$CG21*G$93</f>
        <v>0.218238263113501</v>
      </c>
      <c r="H21" s="62">
        <f>'Glad70-before-LQ'!H21*$CG21*H$93</f>
        <v>0.0462784875343716</v>
      </c>
      <c r="I21" s="62">
        <f>'Glad70-before-LQ'!I21*$CG21*I$93</f>
        <v>1.31331776187364</v>
      </c>
      <c r="J21" s="62">
        <f>'Glad70-before-LQ'!J21*$CG21*J$93</f>
        <v>4.66306943374478</v>
      </c>
      <c r="K21" s="63">
        <f>'Glad70-before-LQ'!K21*$CG21*K$93</f>
        <v>3.80049526664805</v>
      </c>
      <c r="L21" s="62">
        <f>'Glad70-before-LQ'!L21*$CG21*L$93</f>
        <v>0.746984715148949</v>
      </c>
      <c r="M21" s="62">
        <f>'Glad70-before-LQ'!M21*$CG21*M$93</f>
        <v>0.196744605507736</v>
      </c>
      <c r="N21" s="62">
        <f>'Glad70-before-LQ'!N21*$CG21*N$93</f>
        <v>0.0463447615950943</v>
      </c>
      <c r="O21" s="62">
        <f>'Glad70-before-LQ'!O21*$CG21*O$93</f>
        <v>0.0216008463114787</v>
      </c>
      <c r="P21" s="62">
        <f>'Glad70-before-LQ'!P21*$CG21*P$93</f>
        <v>0.00578693720794806</v>
      </c>
      <c r="Q21" s="62">
        <f>'Glad70-before-LQ'!Q21*$CG21*Q$93</f>
        <v>0.008555372803346751</v>
      </c>
      <c r="R21" s="62">
        <f>'Glad70-before-LQ'!R21*$CG21*R$93</f>
        <v>0.00172448462579697</v>
      </c>
      <c r="S21" s="62">
        <f>'Glad70-before-LQ'!S21*$CG21*S$93</f>
        <v>0.00182042721775775</v>
      </c>
      <c r="T21" s="62">
        <f>'Glad70-before-LQ'!T21*$CG21*T$93</f>
        <v>0.682079052522494</v>
      </c>
      <c r="U21" s="62">
        <f>'Glad70-before-LQ'!U21*$CG21*U$93</f>
        <v>2.75541352972216</v>
      </c>
      <c r="V21" s="62">
        <f>'Glad70-before-LQ'!V21*$CG21*V$93</f>
        <v>0.0326523715421088</v>
      </c>
      <c r="W21" s="62">
        <f>'Glad70-before-LQ'!W21*$CG21*W$93</f>
        <v>0.675189131674949</v>
      </c>
      <c r="X21" s="64">
        <f>'Glad70-before-LQ'!X21*$CG21*X$93</f>
        <v>0</v>
      </c>
      <c r="Y21" s="62">
        <f>'Glad70-before-LQ'!Y21*$CG21*Y$93</f>
        <v>0.45965729849376</v>
      </c>
      <c r="Z21" s="62">
        <f>'Glad70-before-LQ'!Z21*$CG21*Z$93</f>
        <v>0.0925402887278515</v>
      </c>
      <c r="AA21" s="62">
        <f>'Glad70-before-LQ'!AA21*$CG21*AA$93</f>
        <v>0.0484281190863521</v>
      </c>
      <c r="AB21" s="62">
        <f>'Glad70-before-LQ'!AB21*$CG21*AB$93</f>
        <v>0.00239399567470236</v>
      </c>
      <c r="AC21" s="65">
        <f>'Glad70-before-LQ'!AC21*$CG21*AC$93</f>
        <v>0</v>
      </c>
      <c r="AD21" s="62">
        <f>'Glad70-before-LQ'!AD21*$CG21*AD$93</f>
        <v>0.00121784191184664</v>
      </c>
      <c r="AE21" s="62">
        <f>'Glad70-before-LQ'!AE21*$CG21*AE$93</f>
        <v>0.183462098600126</v>
      </c>
      <c r="AF21" s="62">
        <f>'Glad70-before-LQ'!AF21*$CG21*AF$93</f>
        <v>0.476416502907655</v>
      </c>
      <c r="AG21" s="62">
        <f>'Glad70-before-LQ'!AG21*$CG21*AG$93</f>
        <v>0.31802053807131</v>
      </c>
      <c r="AH21" s="62">
        <f>'Glad70-before-LQ'!AH21*$CG21*AH$93</f>
        <v>4.55485171748789</v>
      </c>
      <c r="AI21" s="62">
        <f>'Glad70-before-LQ'!AI21*$CG21*AI$93</f>
        <v>3.66075802294498</v>
      </c>
      <c r="AJ21" s="62">
        <f>'Glad70-before-LQ'!AJ21*$CG21*AJ$93</f>
        <v>0.667578040415475</v>
      </c>
      <c r="AK21" s="62">
        <f>'Glad70-before-LQ'!AK21*$CG21*AK$93</f>
        <v>0.5345104293995629</v>
      </c>
      <c r="AL21" s="62">
        <f>'Glad70-before-LQ'!AL21*$CG21*AL$93</f>
        <v>0.0995429945003603</v>
      </c>
      <c r="AM21" s="62">
        <f>'Glad70-before-LQ'!AM21*$CG21*AM$93</f>
        <v>0.174817559949237</v>
      </c>
      <c r="AN21" s="62">
        <f>'Glad70-before-LQ'!AN21*$CG21*AN$93</f>
        <v>9.596066156923911</v>
      </c>
      <c r="AO21" s="62">
        <f>'Glad70-before-LQ'!AO21*$CG21*AO$93</f>
        <v>4.36658338745949</v>
      </c>
      <c r="AP21" s="62">
        <f>'Glad70-before-LQ'!AP21*$CG21*AP$93</f>
        <v>7.53723936279223</v>
      </c>
      <c r="AQ21" s="62">
        <f>'Glad70-before-LQ'!AQ21*$CG21*AQ$93</f>
        <v>0.821442119707786</v>
      </c>
      <c r="AR21" s="62">
        <f>'Glad70-before-LQ'!AR21*$CG21*AR$93</f>
        <v>0.273834425763531</v>
      </c>
      <c r="AS21" s="62">
        <f>'Glad70-before-LQ'!AS21*$CG21*AS$93</f>
        <v>0.854523146913416</v>
      </c>
      <c r="AT21" s="62">
        <f>'Glad70-before-LQ'!AT21*$CG21*AT$93</f>
        <v>0.008988870360650259</v>
      </c>
      <c r="AU21" s="62">
        <f>'Glad70-before-LQ'!AU21*$CG21*AU$93</f>
        <v>0.0116866284022695</v>
      </c>
      <c r="AV21" s="62">
        <f>'Glad70-before-LQ'!AV21*$CG21*AV$93</f>
        <v>0.00111205379628461</v>
      </c>
      <c r="AW21" s="62">
        <f>'Glad70-before-LQ'!AW21*$CG21*AW$93</f>
        <v>0.000180064331420167</v>
      </c>
      <c r="AX21" s="62">
        <f>'Glad70-before-LQ'!AX21*$CG21*AX$93</f>
        <v>0.101079511410167</v>
      </c>
      <c r="AY21" s="62">
        <f>'Glad70-before-LQ'!AY21*$CG21*AY$93</f>
        <v>0.000527193014818783</v>
      </c>
      <c r="AZ21" s="62">
        <f>'Glad70-before-LQ'!AZ21*$CG21*AZ$93</f>
        <v>0.0492550706909236</v>
      </c>
      <c r="BA21" s="62">
        <f>'Glad70-before-LQ'!BA21*$CG21*BA$93</f>
        <v>0.0109082007392979</v>
      </c>
      <c r="BB21" s="62">
        <f>'Glad70-before-LQ'!BB21*$CG21*BB$93</f>
        <v>0.07040364865114331</v>
      </c>
      <c r="BC21" s="62">
        <f>'Glad70-before-LQ'!BC21*$CG21*BC$93</f>
        <v>0.233755385913099</v>
      </c>
      <c r="BD21" s="62">
        <f>'Glad70-before-LQ'!BD21*$CG21*BD$93</f>
        <v>0.0332112881308848</v>
      </c>
      <c r="BE21" s="62">
        <f>'Glad70-before-LQ'!BE21*$CG21*BE$93</f>
        <v>0.823520101436089</v>
      </c>
      <c r="BF21" s="62">
        <f>'Glad70-before-LQ'!BF21*$CG21*BF$93</f>
        <v>0.000537101063229653</v>
      </c>
      <c r="BG21" s="62">
        <f>'Glad70-before-LQ'!BG21*$CG21*BG$93</f>
        <v>0.134625307683537</v>
      </c>
      <c r="BH21" s="62">
        <f>'Glad70-before-LQ'!BH21*$CG21*BH$93</f>
        <v>0.0190483198613748</v>
      </c>
      <c r="BI21" s="62">
        <f>'Glad70-before-LQ'!BI21*$CG21*BI$93</f>
        <v>0.0729489831050979</v>
      </c>
      <c r="BJ21" s="62">
        <f>'Glad70-before-LQ'!BJ21*$CG21*BJ$93</f>
        <v>0.0107924323550082</v>
      </c>
      <c r="BK21" s="62">
        <f>'Glad70-before-LQ'!BK21*$CG21*BK$93</f>
        <v>0.331571318206387</v>
      </c>
      <c r="BL21" s="62">
        <f>'Glad70-before-LQ'!BL21*$CG21*BL$93</f>
        <v>0.205996340075143</v>
      </c>
      <c r="BM21" s="62">
        <f>'Glad70-before-LQ'!BM21*$CG21*BM$93</f>
        <v>0.0237828705453395</v>
      </c>
      <c r="BN21" s="62">
        <f>'Glad70-before-LQ'!BN21*$CG21*BN$93</f>
        <v>0.00333544780009155</v>
      </c>
      <c r="BO21" s="62">
        <f>'Glad70-before-LQ'!BO21*$CG21*BO$93</f>
        <v>0.5644331447958501</v>
      </c>
      <c r="BP21" s="62">
        <f>'Glad70-before-LQ'!BP21*$CG21*BP$93</f>
        <v>0.155489468038572</v>
      </c>
      <c r="BQ21" s="62">
        <f>'Glad70-before-LQ'!BQ21*$CG21*BQ$93</f>
        <v>0.00168520310112431</v>
      </c>
      <c r="BR21" s="62">
        <f>'Glad70-before-LQ'!BR21*$CG21*BR$93</f>
        <v>0.022833455852612</v>
      </c>
      <c r="BS21" s="62">
        <f>'Glad70-before-LQ'!BS21*$CG21*BS$93</f>
        <v>0.00105077784358465</v>
      </c>
      <c r="BT21" s="62">
        <f>'Glad70-before-LQ'!BT21*$CG21*BT$93</f>
        <v>0.227304244102312</v>
      </c>
      <c r="BU21" s="62">
        <f>'Glad70-before-LQ'!BU21*$CG21*BU$93</f>
        <v>0.0761239459723819</v>
      </c>
      <c r="BV21" s="4">
        <f>SUM(D21:BU21)</f>
        <v>55.6813304228881</v>
      </c>
      <c r="BW21" s="66">
        <f>'Glad-base'!BW21*'Households'!$B$3/'Households'!$B$7</f>
        <v>14.8742985923481</v>
      </c>
      <c r="BX21" s="66">
        <f>'Glad-base'!BX21*'Households'!$B$3/'Households'!$B$7</f>
        <v>0.00479647038105046</v>
      </c>
      <c r="BY21" s="66">
        <f>'Glad-base'!BY21*'Businesses'!$B$4/'Businesses'!$C$4</f>
        <v>0.327605499524271</v>
      </c>
      <c r="BZ21" s="66">
        <f>'Glad-base'!BZ21*'Households'!$B$3/'Households'!$B$7</f>
        <v>0.0151083144593203</v>
      </c>
      <c r="CA21" s="66">
        <f>'Glad-base'!CA21*'Households'!$B$3/'Households'!$B$7</f>
        <v>0.121255225025747</v>
      </c>
      <c r="CB21" s="66">
        <f>'Glad-base'!CB21*'Glad-id-output'!B19/'Glad-id-output'!E19</f>
        <v>-0.810893809636741</v>
      </c>
      <c r="CC21" s="62">
        <f>'Exports'!D22</f>
        <v>58.2</v>
      </c>
      <c r="CD21" s="4">
        <f>SUM(BW21:CC21)</f>
        <v>72.7321702921017</v>
      </c>
      <c r="CE21" s="153">
        <f>SUM(CD21,BV21)</f>
        <v>128.413500714990</v>
      </c>
      <c r="CF21" s="67">
        <v>0.00606772051035943</v>
      </c>
      <c r="CG21" s="67">
        <f>'Glad-id-output'!I19</f>
        <v>0.981915717901127</v>
      </c>
      <c r="CH21" s="67"/>
    </row>
    <row r="22" ht="20.05" customHeight="1">
      <c r="A22" t="s" s="58">
        <v>1</v>
      </c>
      <c r="B22" s="59">
        <v>18</v>
      </c>
      <c r="C22" t="s" s="60">
        <v>183</v>
      </c>
      <c r="D22" s="61">
        <f>'Glad70-before-LQ'!D22*$CG22*D$93</f>
        <v>2.02492687592296</v>
      </c>
      <c r="E22" s="62">
        <f>'Glad70-before-LQ'!E22*$CG22*E$93</f>
        <v>0.019647751421898</v>
      </c>
      <c r="F22" s="62">
        <f>'Glad70-before-LQ'!F22*$CG22*F$93</f>
        <v>0.00282286786680546</v>
      </c>
      <c r="G22" s="62">
        <f>'Glad70-before-LQ'!G22*$CG22*G$93</f>
        <v>0.009286557943687041</v>
      </c>
      <c r="H22" s="62">
        <f>'Glad70-before-LQ'!H22*$CG22*H$93</f>
        <v>0.09546475505576379</v>
      </c>
      <c r="I22" s="62">
        <f>'Glad70-before-LQ'!I22*$CG22*I$93</f>
        <v>0.464321746077012</v>
      </c>
      <c r="J22" s="62">
        <f>'Glad70-before-LQ'!J22*$CG22*J$93</f>
        <v>2.2868056616769</v>
      </c>
      <c r="K22" s="63">
        <f>'Glad70-before-LQ'!K22*$CG22*K$93</f>
        <v>78.05200000000001</v>
      </c>
      <c r="L22" s="62">
        <f>'Glad70-before-LQ'!L22*$CG22*L$93</f>
        <v>0.292429855410897</v>
      </c>
      <c r="M22" s="62">
        <f>'Glad70-before-LQ'!M22*$CG22*M$93</f>
        <v>0.196653171661854</v>
      </c>
      <c r="N22" s="62">
        <f>'Glad70-before-LQ'!N22*$CG22*N$93</f>
        <v>0.053199113633091</v>
      </c>
      <c r="O22" s="62">
        <f>'Glad70-before-LQ'!O22*$CG22*O$93</f>
        <v>0.0173627862606096</v>
      </c>
      <c r="P22" s="62">
        <f>'Glad70-before-LQ'!P22*$CG22*P$93</f>
        <v>0.0117532208672332</v>
      </c>
      <c r="Q22" s="62">
        <f>'Glad70-before-LQ'!Q22*$CG22*Q$93</f>
        <v>0.0347379335602718</v>
      </c>
      <c r="R22" s="62">
        <f>'Glad70-before-LQ'!R22*$CG22*R$93</f>
        <v>0.0120885040192789</v>
      </c>
      <c r="S22" s="62">
        <f>'Glad70-before-LQ'!S22*$CG22*S$93</f>
        <v>0.0128108161144316</v>
      </c>
      <c r="T22" s="62">
        <f>'Glad70-before-LQ'!T22*$CG22*T$93</f>
        <v>0.817965737891565</v>
      </c>
      <c r="U22" s="62">
        <f>'Glad70-before-LQ'!U22*$CG22*U$93</f>
        <v>17.0293721298403</v>
      </c>
      <c r="V22" s="62">
        <f>'Glad70-before-LQ'!V22*$CG22*V$93</f>
        <v>0.895633676238008</v>
      </c>
      <c r="W22" s="62">
        <f>'Glad70-before-LQ'!W22*$CG22*W$93</f>
        <v>1.26841650034425</v>
      </c>
      <c r="X22" s="64">
        <f>'Glad70-before-LQ'!X22*$CG22*X$93</f>
        <v>0</v>
      </c>
      <c r="Y22" s="62">
        <f>'Glad70-before-LQ'!Y22*$CG22*Y$93</f>
        <v>0.498785675760648</v>
      </c>
      <c r="Z22" s="62">
        <f>'Glad70-before-LQ'!Z22*$CG22*Z$93</f>
        <v>0.165350117714482</v>
      </c>
      <c r="AA22" s="62">
        <f>'Glad70-before-LQ'!AA22*$CG22*AA$93</f>
        <v>0.372373460041082</v>
      </c>
      <c r="AB22" s="62">
        <f>'Glad70-before-LQ'!AB22*$CG22*AB$93</f>
        <v>0.008905779811317391</v>
      </c>
      <c r="AC22" s="65">
        <f>'Glad70-before-LQ'!AC22*$CG22*AC$93</f>
        <v>0</v>
      </c>
      <c r="AD22" s="62">
        <f>'Glad70-before-LQ'!AD22*$CG22*AD$93</f>
        <v>0.00124772176735353</v>
      </c>
      <c r="AE22" s="62">
        <f>'Glad70-before-LQ'!AE22*$CG22*AE$93</f>
        <v>0.1604702187283</v>
      </c>
      <c r="AF22" s="62">
        <f>'Glad70-before-LQ'!AF22*$CG22*AF$93</f>
        <v>0.209471552242523</v>
      </c>
      <c r="AG22" s="62">
        <f>'Glad70-before-LQ'!AG22*$CG22*AG$93</f>
        <v>0.356457000950639</v>
      </c>
      <c r="AH22" s="62">
        <f>'Glad70-before-LQ'!AH22*$CG22*AH$93</f>
        <v>2.38469200792264</v>
      </c>
      <c r="AI22" s="62">
        <f>'Glad70-before-LQ'!AI22*$CG22*AI$93</f>
        <v>3.72445449952466</v>
      </c>
      <c r="AJ22" s="62">
        <f>'Glad70-before-LQ'!AJ22*$CG22*AJ$93</f>
        <v>0.416981304551985</v>
      </c>
      <c r="AK22" s="62">
        <f>'Glad70-before-LQ'!AK22*$CG22*AK$93</f>
        <v>0.329212743600892</v>
      </c>
      <c r="AL22" s="62">
        <f>'Glad70-before-LQ'!AL22*$CG22*AL$93</f>
        <v>0.110608811046469</v>
      </c>
      <c r="AM22" s="62">
        <f>'Glad70-before-LQ'!AM22*$CG22*AM$93</f>
        <v>0.262447648450557</v>
      </c>
      <c r="AN22" s="62">
        <f>'Glad70-before-LQ'!AN22*$CG22*AN$93</f>
        <v>0.237108103242334</v>
      </c>
      <c r="AO22" s="62">
        <f>'Glad70-before-LQ'!AO22*$CG22*AO$93</f>
        <v>0.300026716710085</v>
      </c>
      <c r="AP22" s="62">
        <f>'Glad70-before-LQ'!AP22*$CG22*AP$93</f>
        <v>0.0360994324498945</v>
      </c>
      <c r="AQ22" s="62">
        <f>'Glad70-before-LQ'!AQ22*$CG22*AQ$93</f>
        <v>0.00696426417159126</v>
      </c>
      <c r="AR22" s="62">
        <f>'Glad70-before-LQ'!AR22*$CG22*AR$93</f>
        <v>0.0219511247042948</v>
      </c>
      <c r="AS22" s="62">
        <f>'Glad70-before-LQ'!AS22*$CG22*AS$93</f>
        <v>0.205861957215016</v>
      </c>
      <c r="AT22" s="62">
        <f>'Glad70-before-LQ'!AT22*$CG22*AT$93</f>
        <v>0.00420014633652975</v>
      </c>
      <c r="AU22" s="62">
        <f>'Glad70-before-LQ'!AU22*$CG22*AU$93</f>
        <v>0.00477428219524745</v>
      </c>
      <c r="AV22" s="62">
        <f>'Glad70-before-LQ'!AV22*$CG22*AV$93</f>
        <v>0.000864385552775338</v>
      </c>
      <c r="AW22" s="62">
        <f>'Glad70-before-LQ'!AW22*$CG22*AW$93</f>
        <v>0.00202601611668367</v>
      </c>
      <c r="AX22" s="62">
        <f>'Glad70-before-LQ'!AX22*$CG22*AX$93</f>
        <v>0.0237198347232487</v>
      </c>
      <c r="AY22" s="62">
        <f>'Glad70-before-LQ'!AY22*$CG22*AY$93</f>
        <v>0.000432829416701174</v>
      </c>
      <c r="AZ22" s="62">
        <f>'Glad70-before-LQ'!AZ22*$CG22*AZ$93</f>
        <v>0.00849398445633991</v>
      </c>
      <c r="BA22" s="62">
        <f>'Glad70-before-LQ'!BA22*$CG22*BA$93</f>
        <v>0.00308411748706659</v>
      </c>
      <c r="BB22" s="62">
        <f>'Glad70-before-LQ'!BB22*$CG22*BB$93</f>
        <v>0.00991086251276053</v>
      </c>
      <c r="BC22" s="62">
        <f>'Glad70-before-LQ'!BC22*$CG22*BC$93</f>
        <v>0.243217859207484</v>
      </c>
      <c r="BD22" s="62">
        <f>'Glad70-before-LQ'!BD22*$CG22*BD$93</f>
        <v>0.105317991074577</v>
      </c>
      <c r="BE22" s="62">
        <f>'Glad70-before-LQ'!BE22*$CG22*BE$93</f>
        <v>1.06910094889078</v>
      </c>
      <c r="BF22" s="62">
        <f>'Glad70-before-LQ'!BF22*$CG22*BF$93</f>
        <v>0.00745931069656328</v>
      </c>
      <c r="BG22" s="62">
        <f>'Glad70-before-LQ'!BG22*$CG22*BG$93</f>
        <v>0.289401312843157</v>
      </c>
      <c r="BH22" s="62">
        <f>'Glad70-before-LQ'!BH22*$CG22*BH$93</f>
        <v>0.225901521128533</v>
      </c>
      <c r="BI22" s="62">
        <f>'Glad70-before-LQ'!BI22*$CG22*BI$93</f>
        <v>0.148811544858992</v>
      </c>
      <c r="BJ22" s="62">
        <f>'Glad70-before-LQ'!BJ22*$CG22*BJ$93</f>
        <v>0.00440597266318596</v>
      </c>
      <c r="BK22" s="62">
        <f>'Glad70-before-LQ'!BK22*$CG22*BK$93</f>
        <v>0.174981560236428</v>
      </c>
      <c r="BL22" s="62">
        <f>'Glad70-before-LQ'!BL22*$CG22*BL$93</f>
        <v>0.480081346266216</v>
      </c>
      <c r="BM22" s="62">
        <f>'Glad70-before-LQ'!BM22*$CG22*BM$93</f>
        <v>0.0724537307931423</v>
      </c>
      <c r="BN22" s="62">
        <f>'Glad70-before-LQ'!BN22*$CG22*BN$93</f>
        <v>0.00700083337781681</v>
      </c>
      <c r="BO22" s="62">
        <f>'Glad70-before-LQ'!BO22*$CG22*BO$93</f>
        <v>2.34656493410902</v>
      </c>
      <c r="BP22" s="62">
        <f>'Glad70-before-LQ'!BP22*$CG22*BP$93</f>
        <v>0.942585528254975</v>
      </c>
      <c r="BQ22" s="62">
        <f>'Glad70-before-LQ'!BQ22*$CG22*BQ$93</f>
        <v>0.00275381462266617</v>
      </c>
      <c r="BR22" s="62">
        <f>'Glad70-before-LQ'!BR22*$CG22*BR$93</f>
        <v>0.0534494581588627</v>
      </c>
      <c r="BS22" s="62">
        <f>'Glad70-before-LQ'!BS22*$CG22*BS$93</f>
        <v>0.00592181834300121</v>
      </c>
      <c r="BT22" s="62">
        <f>'Glad70-before-LQ'!BT22*$CG22*BT$93</f>
        <v>0.462941362042402</v>
      </c>
      <c r="BU22" s="62">
        <f>'Glad70-before-LQ'!BU22*$CG22*BU$93</f>
        <v>0.285308878027972</v>
      </c>
      <c r="BV22" s="4">
        <f>SUM(D22:BU22)</f>
        <v>120.392335986807</v>
      </c>
      <c r="BW22" s="66">
        <f>'Glad-base'!BW22*'Households'!$B$3/'Households'!$B$7</f>
        <v>15.292438197312</v>
      </c>
      <c r="BX22" s="66">
        <f>'Glad-base'!BX22*'Households'!$B$3/'Households'!$B$7</f>
        <v>12.7047457107621</v>
      </c>
      <c r="BY22" s="66">
        <f>'Glad-base'!BY22*'Businesses'!$B$4/'Businesses'!$C$4</f>
        <v>1.17083234322876</v>
      </c>
      <c r="BZ22" s="66">
        <f>'Glad-base'!BZ22*'Households'!$B$3/'Households'!$B$7</f>
        <v>0.0473864165499485</v>
      </c>
      <c r="CA22" s="66">
        <f>'Glad-base'!CA22*'Households'!$B$3/'Households'!$B$7</f>
        <v>0.452137939989701</v>
      </c>
      <c r="CB22" s="66">
        <f>'Glad-base'!CB22*'Glad-id-output'!B20/'Glad-id-output'!E20</f>
        <v>1.73797772712652</v>
      </c>
      <c r="CC22" s="62">
        <f>'Exports'!D23</f>
        <v>267.6</v>
      </c>
      <c r="CD22" s="4">
        <f>SUM(BW22:CC22)</f>
        <v>299.005518334969</v>
      </c>
      <c r="CE22" s="153">
        <f>SUM(CD22,BV22)</f>
        <v>419.397854321776</v>
      </c>
      <c r="CF22" s="67">
        <v>0.017890957715101</v>
      </c>
      <c r="CG22" s="67">
        <f>'Glad-id-output'!I20</f>
        <v>1</v>
      </c>
      <c r="CH22" s="67"/>
    </row>
    <row r="23" ht="20.05" customHeight="1">
      <c r="A23" t="s" s="58">
        <v>1</v>
      </c>
      <c r="B23" s="59">
        <v>19</v>
      </c>
      <c r="C23" t="s" s="60">
        <v>184</v>
      </c>
      <c r="D23" s="61">
        <f>'Glad70-before-LQ'!D23*$CG23*D$93</f>
        <v>0.0170163682470685</v>
      </c>
      <c r="E23" s="62">
        <f>'Glad70-before-LQ'!E23*$CG23*E$93</f>
        <v>0.00655358886951147</v>
      </c>
      <c r="F23" s="62">
        <f>'Glad70-before-LQ'!F23*$CG23*F$93</f>
        <v>0.000264910393020288</v>
      </c>
      <c r="G23" s="62">
        <f>'Glad70-before-LQ'!G23*$CG23*G$93</f>
        <v>0.00539218484228081</v>
      </c>
      <c r="H23" s="62">
        <f>'Glad70-before-LQ'!H23*$CG23*H$93</f>
        <v>0.00183186620495383</v>
      </c>
      <c r="I23" s="62">
        <f>'Glad70-before-LQ'!I23*$CG23*I$93</f>
        <v>0.0165097602076746</v>
      </c>
      <c r="J23" s="62">
        <f>'Glad70-before-LQ'!J23*$CG23*J$93</f>
        <v>0.532787476372871</v>
      </c>
      <c r="K23" s="63">
        <f>'Glad70-before-LQ'!K23*$CG23*K$93</f>
        <v>0.0493783014197606</v>
      </c>
      <c r="L23" s="62">
        <f>'Glad70-before-LQ'!L23*$CG23*L$93</f>
        <v>0.00625259320315692</v>
      </c>
      <c r="M23" s="62">
        <f>'Glad70-before-LQ'!M23*$CG23*M$93</f>
        <v>0.00687532786797251</v>
      </c>
      <c r="N23" s="62">
        <f>'Glad70-before-LQ'!N23*$CG23*N$93</f>
        <v>0.0191085559931371</v>
      </c>
      <c r="O23" s="62">
        <f>'Glad70-before-LQ'!O23*$CG23*O$93</f>
        <v>0.0154716284918885</v>
      </c>
      <c r="P23" s="62">
        <f>'Glad70-before-LQ'!P23*$CG23*P$93</f>
        <v>0.00249600762757515</v>
      </c>
      <c r="Q23" s="62">
        <f>'Glad70-before-LQ'!Q23*$CG23*Q$93</f>
        <v>0.0116423673831372</v>
      </c>
      <c r="R23" s="62">
        <f>'Glad70-before-LQ'!R23*$CG23*R$93</f>
        <v>0.00314214497390419</v>
      </c>
      <c r="S23" s="62">
        <f>'Glad70-before-LQ'!S23*$CG23*S$93</f>
        <v>0.00600470739006734</v>
      </c>
      <c r="T23" s="62">
        <f>'Glad70-before-LQ'!T23*$CG23*T$93</f>
        <v>0.0502531781468612</v>
      </c>
      <c r="U23" s="62">
        <f>'Glad70-before-LQ'!U23*$CG23*U$93</f>
        <v>0.985604895832038</v>
      </c>
      <c r="V23" s="62">
        <f>'Glad70-before-LQ'!V23*$CG23*V$93</f>
        <v>0.0780624663432342</v>
      </c>
      <c r="W23" s="62">
        <f>'Glad70-before-LQ'!W23*$CG23*W$93</f>
        <v>0.111385039083445</v>
      </c>
      <c r="X23" s="64">
        <f>'Glad70-before-LQ'!X23*$CG23*X$93</f>
        <v>0</v>
      </c>
      <c r="Y23" s="62">
        <f>'Glad70-before-LQ'!Y23*$CG23*Y$93</f>
        <v>0.130869992691044</v>
      </c>
      <c r="Z23" s="62">
        <f>'Glad70-before-LQ'!Z23*$CG23*Z$93</f>
        <v>0.0449336569082908</v>
      </c>
      <c r="AA23" s="62">
        <f>'Glad70-before-LQ'!AA23*$CG23*AA$93</f>
        <v>0.070393066110833</v>
      </c>
      <c r="AB23" s="62">
        <f>'Glad70-before-LQ'!AB23*$CG23*AB$93</f>
        <v>0.00760994962144411</v>
      </c>
      <c r="AC23" s="65">
        <f>'Glad70-before-LQ'!AC23*$CG23*AC$93</f>
        <v>0</v>
      </c>
      <c r="AD23" s="62">
        <f>'Glad70-before-LQ'!AD23*$CG23*AD$93</f>
        <v>0.0010321103004055</v>
      </c>
      <c r="AE23" s="62">
        <f>'Glad70-before-LQ'!AE23*$CG23*AE$93</f>
        <v>0.0275455089926281</v>
      </c>
      <c r="AF23" s="62">
        <f>'Glad70-before-LQ'!AF23*$CG23*AF$93</f>
        <v>0.0261947098396421</v>
      </c>
      <c r="AG23" s="62">
        <f>'Glad70-before-LQ'!AG23*$CG23*AG$93</f>
        <v>0.162643084829514</v>
      </c>
      <c r="AH23" s="62">
        <f>'Glad70-before-LQ'!AH23*$CG23*AH$93</f>
        <v>1.00122938692529</v>
      </c>
      <c r="AI23" s="62">
        <f>'Glad70-before-LQ'!AI23*$CG23*AI$93</f>
        <v>1.46577137840347</v>
      </c>
      <c r="AJ23" s="62">
        <f>'Glad70-before-LQ'!AJ23*$CG23*AJ$93</f>
        <v>0.163794783416658</v>
      </c>
      <c r="AK23" s="62">
        <f>'Glad70-before-LQ'!AK23*$CG23*AK$93</f>
        <v>0.120653415779813</v>
      </c>
      <c r="AL23" s="62">
        <f>'Glad70-before-LQ'!AL23*$CG23*AL$93</f>
        <v>0.0213898378989424</v>
      </c>
      <c r="AM23" s="62">
        <f>'Glad70-before-LQ'!AM23*$CG23*AM$93</f>
        <v>0.0181544945851131</v>
      </c>
      <c r="AN23" s="62">
        <f>'Glad70-before-LQ'!AN23*$CG23*AN$93</f>
        <v>0.0568838630215035</v>
      </c>
      <c r="AO23" s="62">
        <f>'Glad70-before-LQ'!AO23*$CG23*AO$93</f>
        <v>0.0250524523352028</v>
      </c>
      <c r="AP23" s="62">
        <f>'Glad70-before-LQ'!AP23*$CG23*AP$93</f>
        <v>0.0220433519067653</v>
      </c>
      <c r="AQ23" s="62">
        <f>'Glad70-before-LQ'!AQ23*$CG23*AQ$93</f>
        <v>0.00248792150854773</v>
      </c>
      <c r="AR23" s="62">
        <f>'Glad70-before-LQ'!AR23*$CG23*AR$93</f>
        <v>0.0194374931786307</v>
      </c>
      <c r="AS23" s="62">
        <f>'Glad70-before-LQ'!AS23*$CG23*AS$93</f>
        <v>0.0161746105682891</v>
      </c>
      <c r="AT23" s="62">
        <f>'Glad70-before-LQ'!AT23*$CG23*AT$93</f>
        <v>0.00118335257392261</v>
      </c>
      <c r="AU23" s="62">
        <f>'Glad70-before-LQ'!AU23*$CG23*AU$93</f>
        <v>0.00047279651413411</v>
      </c>
      <c r="AV23" s="62">
        <f>'Glad70-before-LQ'!AV23*$CG23*AV$93</f>
        <v>6.46662455350884e-05</v>
      </c>
      <c r="AW23" s="62">
        <f>'Glad70-before-LQ'!AW23*$CG23*AW$93</f>
        <v>7.15720323545074e-05</v>
      </c>
      <c r="AX23" s="62">
        <f>'Glad70-before-LQ'!AX23*$CG23*AX$93</f>
        <v>0.000938562340118312</v>
      </c>
      <c r="AY23" s="62">
        <f>'Glad70-before-LQ'!AY23*$CG23*AY$93</f>
        <v>0.000138744792355344</v>
      </c>
      <c r="AZ23" s="62">
        <f>'Glad70-before-LQ'!AZ23*$CG23*AZ$93</f>
        <v>0.00045909029006093</v>
      </c>
      <c r="BA23" s="62">
        <f>'Glad70-before-LQ'!BA23*$CG23*BA$93</f>
        <v>0.000141430542592802</v>
      </c>
      <c r="BB23" s="62">
        <f>'Glad70-before-LQ'!BB23*$CG23*BB$93</f>
        <v>0.000372738602655229</v>
      </c>
      <c r="BC23" s="62">
        <f>'Glad70-before-LQ'!BC23*$CG23*BC$93</f>
        <v>0.010671402412063</v>
      </c>
      <c r="BD23" s="62">
        <f>'Glad70-before-LQ'!BD23*$CG23*BD$93</f>
        <v>0.0594327333517172</v>
      </c>
      <c r="BE23" s="62">
        <f>'Glad70-before-LQ'!BE23*$CG23*BE$93</f>
        <v>0.0778902750399092</v>
      </c>
      <c r="BF23" s="62">
        <f>'Glad70-before-LQ'!BF23*$CG23*BF$93</f>
        <v>0.000283520597863203</v>
      </c>
      <c r="BG23" s="62">
        <f>'Glad70-before-LQ'!BG23*$CG23*BG$93</f>
        <v>0.0157766444708074</v>
      </c>
      <c r="BH23" s="62">
        <f>'Glad70-before-LQ'!BH23*$CG23*BH$93</f>
        <v>0.0147824822903178</v>
      </c>
      <c r="BI23" s="62">
        <f>'Glad70-before-LQ'!BI23*$CG23*BI$93</f>
        <v>0.0191630929703552</v>
      </c>
      <c r="BJ23" s="62">
        <f>'Glad70-before-LQ'!BJ23*$CG23*BJ$93</f>
        <v>0.0007082761623427</v>
      </c>
      <c r="BK23" s="62">
        <f>'Glad70-before-LQ'!BK23*$CG23*BK$93</f>
        <v>0.016731547769433</v>
      </c>
      <c r="BL23" s="62">
        <f>'Glad70-before-LQ'!BL23*$CG23*BL$93</f>
        <v>0.0653275533009552</v>
      </c>
      <c r="BM23" s="62">
        <f>'Glad70-before-LQ'!BM23*$CG23*BM$93</f>
        <v>0.010724228528491</v>
      </c>
      <c r="BN23" s="62">
        <f>'Glad70-before-LQ'!BN23*$CG23*BN$93</f>
        <v>0.00112421161974619</v>
      </c>
      <c r="BO23" s="62">
        <f>'Glad70-before-LQ'!BO23*$CG23*BO$93</f>
        <v>0.184536702447468</v>
      </c>
      <c r="BP23" s="62">
        <f>'Glad70-before-LQ'!BP23*$CG23*BP$93</f>
        <v>0.0406603791819361</v>
      </c>
      <c r="BQ23" s="62">
        <f>'Glad70-before-LQ'!BQ23*$CG23*BQ$93</f>
        <v>0.000546654641534046</v>
      </c>
      <c r="BR23" s="62">
        <f>'Glad70-before-LQ'!BR23*$CG23*BR$93</f>
        <v>0.00133474026738843</v>
      </c>
      <c r="BS23" s="62">
        <f>'Glad70-before-LQ'!BS23*$CG23*BS$93</f>
        <v>0.00029706712377096</v>
      </c>
      <c r="BT23" s="62">
        <f>'Glad70-before-LQ'!BT23*$CG23*BT$93</f>
        <v>0.383699138025639</v>
      </c>
      <c r="BU23" s="62">
        <f>'Glad70-before-LQ'!BU23*$CG23*BU$93</f>
        <v>0.0275672825418784</v>
      </c>
      <c r="BV23" s="4">
        <f>SUM(D23:BU23)</f>
        <v>6.26542932439293</v>
      </c>
      <c r="BW23" s="66">
        <f>'Glad-base'!BW23*'Households'!$B$3/'Households'!$B$7</f>
        <v>4.66678446219361</v>
      </c>
      <c r="BX23" s="66">
        <f>'Glad-base'!BX23*'Households'!$B$3/'Households'!$B$7</f>
        <v>9.9416446961895e-05</v>
      </c>
      <c r="BY23" s="66">
        <f>'Glad-base'!BY23*'Businesses'!$B$4/'Businesses'!$C$4</f>
        <v>1.23765111786628</v>
      </c>
      <c r="BZ23" s="66">
        <f>'Glad-base'!BZ23*'Households'!$B$3/'Households'!$B$7</f>
        <v>0.0519933090216272</v>
      </c>
      <c r="CA23" s="66">
        <f>'Glad-base'!CA23*'Households'!$B$3/'Households'!$B$7</f>
        <v>0.225055549186406</v>
      </c>
      <c r="CB23" s="66">
        <f>'Glad-base'!CB23*'Glad-id-output'!B21/'Glad-id-output'!E21</f>
        <v>0.0719225039222173</v>
      </c>
      <c r="CC23" s="62">
        <f>'Exports'!D24</f>
        <v>1.2</v>
      </c>
      <c r="CD23" s="4">
        <f>SUM(BW23:CC23)</f>
        <v>7.4535063586371</v>
      </c>
      <c r="CE23" s="153">
        <f>SUM(CD23,BV23)</f>
        <v>13.718935683030</v>
      </c>
      <c r="CF23" s="67">
        <v>0.000884532702369994</v>
      </c>
      <c r="CG23" s="67">
        <f>'Glad-id-output'!I21</f>
        <v>0.143140502594311</v>
      </c>
      <c r="CH23" s="67"/>
    </row>
    <row r="24" ht="20.05" customHeight="1">
      <c r="A24" t="s" s="58">
        <v>1</v>
      </c>
      <c r="B24" s="59">
        <v>20</v>
      </c>
      <c r="C24" t="s" s="60">
        <v>185</v>
      </c>
      <c r="D24" s="61">
        <f>'Glad70-before-LQ'!D24*$CG24*D$93</f>
        <v>0.128744516160787</v>
      </c>
      <c r="E24" s="62">
        <f>'Glad70-before-LQ'!E24*$CG24*E$93</f>
        <v>0.0107962010332738</v>
      </c>
      <c r="F24" s="62">
        <f>'Glad70-before-LQ'!F24*$CG24*F$93</f>
        <v>0.00222686521468292</v>
      </c>
      <c r="G24" s="62">
        <f>'Glad70-before-LQ'!G24*$CG24*G$93</f>
        <v>0.0087164402131963</v>
      </c>
      <c r="H24" s="62">
        <f>'Glad70-before-LQ'!H24*$CG24*H$93</f>
        <v>0.0114625205743183</v>
      </c>
      <c r="I24" s="62">
        <f>'Glad70-before-LQ'!I24*$CG24*I$93</f>
        <v>0.230793210046484</v>
      </c>
      <c r="J24" s="62">
        <f>'Glad70-before-LQ'!J24*$CG24*J$93</f>
        <v>3.56844609142237</v>
      </c>
      <c r="K24" s="63">
        <f>'Glad70-before-LQ'!K24*$CG24*K$93</f>
        <v>0.638215098254539</v>
      </c>
      <c r="L24" s="62">
        <f>'Glad70-before-LQ'!L24*$CG24*L$93</f>
        <v>0.07135540877266761</v>
      </c>
      <c r="M24" s="62">
        <f>'Glad70-before-LQ'!M24*$CG24*M$93</f>
        <v>0.291129175927493</v>
      </c>
      <c r="N24" s="62">
        <f>'Glad70-before-LQ'!N24*$CG24*N$93</f>
        <v>0.09247491635141521</v>
      </c>
      <c r="O24" s="62">
        <f>'Glad70-before-LQ'!O24*$CG24*O$93</f>
        <v>0.249378004501346</v>
      </c>
      <c r="P24" s="62">
        <f>'Glad70-before-LQ'!P24*$CG24*P$93</f>
        <v>0.00398636518952445</v>
      </c>
      <c r="Q24" s="62">
        <f>'Glad70-before-LQ'!Q24*$CG24*Q$93</f>
        <v>0.05668222088486</v>
      </c>
      <c r="R24" s="62">
        <f>'Glad70-before-LQ'!R24*$CG24*R$93</f>
        <v>0.00153803159959729</v>
      </c>
      <c r="S24" s="62">
        <f>'Glad70-before-LQ'!S24*$CG24*S$93</f>
        <v>0.00300063881678635</v>
      </c>
      <c r="T24" s="62">
        <f>'Glad70-before-LQ'!T24*$CG24*T$93</f>
        <v>0.526949974178063</v>
      </c>
      <c r="U24" s="62">
        <f>'Glad70-before-LQ'!U24*$CG24*U$93</f>
        <v>2.81032416155847</v>
      </c>
      <c r="V24" s="62">
        <f>'Glad70-before-LQ'!V24*$CG24*V$93</f>
        <v>0.023597651887097</v>
      </c>
      <c r="W24" s="62">
        <f>'Glad70-before-LQ'!W24*$CG24*W$93</f>
        <v>24.4810972182408</v>
      </c>
      <c r="X24" s="64">
        <f>'Glad70-before-LQ'!X24*$CG24*X$93</f>
        <v>0</v>
      </c>
      <c r="Y24" s="62">
        <f>'Glad70-before-LQ'!Y24*$CG24*Y$93</f>
        <v>18.5691735758167</v>
      </c>
      <c r="Z24" s="62">
        <f>'Glad70-before-LQ'!Z24*$CG24*Z$93</f>
        <v>0.746317751117731</v>
      </c>
      <c r="AA24" s="62">
        <f>'Glad70-before-LQ'!AA24*$CG24*AA$93</f>
        <v>0.969385221391211</v>
      </c>
      <c r="AB24" s="62">
        <f>'Glad70-before-LQ'!AB24*$CG24*AB$93</f>
        <v>0.0520093344065087</v>
      </c>
      <c r="AC24" s="65">
        <f>'Glad70-before-LQ'!AC24*$CG24*AC$93</f>
        <v>0</v>
      </c>
      <c r="AD24" s="62">
        <f>'Glad70-before-LQ'!AD24*$CG24*AD$93</f>
        <v>0.00744998541945503</v>
      </c>
      <c r="AE24" s="62">
        <f>'Glad70-before-LQ'!AE24*$CG24*AE$93</f>
        <v>0.308788340689314</v>
      </c>
      <c r="AF24" s="62">
        <f>'Glad70-before-LQ'!AF24*$CG24*AF$93</f>
        <v>0.250802453113982</v>
      </c>
      <c r="AG24" s="62">
        <f>'Glad70-before-LQ'!AG24*$CG24*AG$93</f>
        <v>7.22613313980747</v>
      </c>
      <c r="AH24" s="62">
        <f>'Glad70-before-LQ'!AH24*$CG24*AH$93</f>
        <v>18.3093090347272</v>
      </c>
      <c r="AI24" s="62">
        <f>'Glad70-before-LQ'!AI24*$CG24*AI$93</f>
        <v>32.3531353890528</v>
      </c>
      <c r="AJ24" s="62">
        <f>'Glad70-before-LQ'!AJ24*$CG24*AJ$93</f>
        <v>0.593843761969393</v>
      </c>
      <c r="AK24" s="62">
        <f>'Glad70-before-LQ'!AK24*$CG24*AK$93</f>
        <v>0.244102691495713</v>
      </c>
      <c r="AL24" s="62">
        <f>'Glad70-before-LQ'!AL24*$CG24*AL$93</f>
        <v>0.0837457634776811</v>
      </c>
      <c r="AM24" s="62">
        <f>'Glad70-before-LQ'!AM24*$CG24*AM$93</f>
        <v>0.20948538928112</v>
      </c>
      <c r="AN24" s="62">
        <f>'Glad70-before-LQ'!AN24*$CG24*AN$93</f>
        <v>0.06272501790358</v>
      </c>
      <c r="AO24" s="62">
        <f>'Glad70-before-LQ'!AO24*$CG24*AO$93</f>
        <v>0.994374986887822</v>
      </c>
      <c r="AP24" s="62">
        <f>'Glad70-before-LQ'!AP24*$CG24*AP$93</f>
        <v>0.222758910710368</v>
      </c>
      <c r="AQ24" s="62">
        <f>'Glad70-before-LQ'!AQ24*$CG24*AQ$93</f>
        <v>0.0259824065736104</v>
      </c>
      <c r="AR24" s="62">
        <f>'Glad70-before-LQ'!AR24*$CG24*AR$93</f>
        <v>0.0106589886777723</v>
      </c>
      <c r="AS24" s="62">
        <f>'Glad70-before-LQ'!AS24*$CG24*AS$93</f>
        <v>0.125612775781164</v>
      </c>
      <c r="AT24" s="62">
        <f>'Glad70-before-LQ'!AT24*$CG24*AT$93</f>
        <v>0.000761318878676795</v>
      </c>
      <c r="AU24" s="62">
        <f>'Glad70-before-LQ'!AU24*$CG24*AU$93</f>
        <v>0.0018521339625266</v>
      </c>
      <c r="AV24" s="62">
        <f>'Glad70-before-LQ'!AV24*$CG24*AV$93</f>
        <v>0.00038350538365939</v>
      </c>
      <c r="AW24" s="62">
        <f>'Glad70-before-LQ'!AW24*$CG24*AW$93</f>
        <v>0.000385367820295625</v>
      </c>
      <c r="AX24" s="62">
        <f>'Glad70-before-LQ'!AX24*$CG24*AX$93</f>
        <v>0.0104915080777758</v>
      </c>
      <c r="AY24" s="62">
        <f>'Glad70-before-LQ'!AY24*$CG24*AY$93</f>
        <v>0.00020704371996047</v>
      </c>
      <c r="AZ24" s="62">
        <f>'Glad70-before-LQ'!AZ24*$CG24*AZ$93</f>
        <v>0.00286622537666688</v>
      </c>
      <c r="BA24" s="62">
        <f>'Glad70-before-LQ'!BA24*$CG24*BA$93</f>
        <v>0.00121227034952849</v>
      </c>
      <c r="BB24" s="62">
        <f>'Glad70-before-LQ'!BB24*$CG24*BB$93</f>
        <v>0.00408245786934787</v>
      </c>
      <c r="BC24" s="62">
        <f>'Glad70-before-LQ'!BC24*$CG24*BC$93</f>
        <v>0.0992559390139568</v>
      </c>
      <c r="BD24" s="62">
        <f>'Glad70-before-LQ'!BD24*$CG24*BD$93</f>
        <v>0.0901298985810715</v>
      </c>
      <c r="BE24" s="62">
        <f>'Glad70-before-LQ'!BE24*$CG24*BE$93</f>
        <v>0.796775535335376</v>
      </c>
      <c r="BF24" s="62">
        <f>'Glad70-before-LQ'!BF24*$CG24*BF$93</f>
        <v>0.00521276551400965</v>
      </c>
      <c r="BG24" s="62">
        <f>'Glad70-before-LQ'!BG24*$CG24*BG$93</f>
        <v>0.155589535494687</v>
      </c>
      <c r="BH24" s="62">
        <f>'Glad70-before-LQ'!BH24*$CG24*BH$93</f>
        <v>0.0267378896548861</v>
      </c>
      <c r="BI24" s="62">
        <f>'Glad70-before-LQ'!BI24*$CG24*BI$93</f>
        <v>0.116560441314194</v>
      </c>
      <c r="BJ24" s="62">
        <f>'Glad70-before-LQ'!BJ24*$CG24*BJ$93</f>
        <v>0.00213017286319002</v>
      </c>
      <c r="BK24" s="62">
        <f>'Glad70-before-LQ'!BK24*$CG24*BK$93</f>
        <v>0.0469558290770813</v>
      </c>
      <c r="BL24" s="62">
        <f>'Glad70-before-LQ'!BL24*$CG24*BL$93</f>
        <v>0.452295726670972</v>
      </c>
      <c r="BM24" s="62">
        <f>'Glad70-before-LQ'!BM24*$CG24*BM$93</f>
        <v>0.0741996307675002</v>
      </c>
      <c r="BN24" s="62">
        <f>'Glad70-before-LQ'!BN24*$CG24*BN$93</f>
        <v>0.00688793581776098</v>
      </c>
      <c r="BO24" s="62">
        <f>'Glad70-before-LQ'!BO24*$CG24*BO$93</f>
        <v>0.477827862841493</v>
      </c>
      <c r="BP24" s="62">
        <f>'Glad70-before-LQ'!BP24*$CG24*BP$93</f>
        <v>0.368132050512608</v>
      </c>
      <c r="BQ24" s="62">
        <f>'Glad70-before-LQ'!BQ24*$CG24*BQ$93</f>
        <v>0.00234825574548515</v>
      </c>
      <c r="BR24" s="62">
        <f>'Glad70-before-LQ'!BR24*$CG24*BR$93</f>
        <v>0.009219413837023099</v>
      </c>
      <c r="BS24" s="62">
        <f>'Glad70-before-LQ'!BS24*$CG24*BS$93</f>
        <v>0.00180362766406069</v>
      </c>
      <c r="BT24" s="62">
        <f>'Glad70-before-LQ'!BT24*$CG24*BT$93</f>
        <v>1.30506876730046</v>
      </c>
      <c r="BU24" s="62">
        <f>'Glad70-before-LQ'!BU24*$CG24*BU$93</f>
        <v>0.424085179363957</v>
      </c>
      <c r="BV24" s="4">
        <f>SUM(D24:BU24)</f>
        <v>119.060167917937</v>
      </c>
      <c r="BW24" s="66">
        <f>'Glad-base'!BW24*'Households'!$B$3/'Households'!$B$7</f>
        <v>1.84916949877446</v>
      </c>
      <c r="BX24" s="66">
        <f>'Glad-base'!BX24*'Households'!$B$3/'Households'!$B$7</f>
        <v>0.0141374367250257</v>
      </c>
      <c r="BY24" s="66">
        <f>'Glad-base'!BY24*'Businesses'!$B$4/'Businesses'!$C$4</f>
        <v>0.465732207318491</v>
      </c>
      <c r="BZ24" s="66">
        <f>'Glad-base'!BZ24*'Households'!$B$3/'Households'!$B$7</f>
        <v>0.019840895592173</v>
      </c>
      <c r="CA24" s="66">
        <f>'Glad-base'!CA24*'Households'!$B$3/'Households'!$B$7</f>
        <v>0.152053723779609</v>
      </c>
      <c r="CB24" s="66">
        <f>'Glad-base'!CB24*'Glad-id-output'!B22/'Glad-id-output'!E22</f>
        <v>1.38269726914663</v>
      </c>
      <c r="CC24" s="62">
        <f>'Exports'!D25</f>
        <v>141.3</v>
      </c>
      <c r="CD24" s="4">
        <f>SUM(BW24:CC24)</f>
        <v>145.183631031336</v>
      </c>
      <c r="CE24" s="153">
        <f>SUM(CD24,BV24)</f>
        <v>264.243798949273</v>
      </c>
      <c r="CF24" s="67">
        <v>0.0108850230788343</v>
      </c>
      <c r="CG24" s="67">
        <f>'Glad-id-output'!I22</f>
        <v>1</v>
      </c>
      <c r="CH24" s="67"/>
    </row>
    <row r="25" ht="20.05" customHeight="1">
      <c r="A25" t="s" s="32">
        <v>1</v>
      </c>
      <c r="B25" s="36">
        <v>21</v>
      </c>
      <c r="C25" t="s" s="60">
        <v>186</v>
      </c>
      <c r="D25" s="72">
        <f>'Glad70-before-LQ'!D25*$CG25*D$93</f>
        <v>0</v>
      </c>
      <c r="E25" s="64">
        <f>'Glad70-before-LQ'!E25*$CG25*E$93</f>
        <v>0</v>
      </c>
      <c r="F25" s="64">
        <f>'Glad70-before-LQ'!F25*$CG25*F$93</f>
        <v>0</v>
      </c>
      <c r="G25" s="64">
        <f>'Glad70-before-LQ'!G25*$CG25*G$93</f>
        <v>0</v>
      </c>
      <c r="H25" s="64">
        <f>'Glad70-before-LQ'!H25*$CG25*H$93</f>
        <v>0</v>
      </c>
      <c r="I25" s="64">
        <f>'Glad70-before-LQ'!I25*$CG25*I$93</f>
        <v>0</v>
      </c>
      <c r="J25" s="64">
        <f>'Glad70-before-LQ'!J25*$CG25*J$93</f>
        <v>0</v>
      </c>
      <c r="K25" s="64">
        <f>'Glad70-before-LQ'!K25*$CG25*K$93</f>
        <v>0</v>
      </c>
      <c r="L25" s="64">
        <f>'Glad70-before-LQ'!L25*$CG25*L$93</f>
        <v>0</v>
      </c>
      <c r="M25" s="64">
        <f>'Glad70-before-LQ'!M25*$CG25*M$93</f>
        <v>0</v>
      </c>
      <c r="N25" s="64">
        <f>'Glad70-before-LQ'!N25*$CG25*N$93</f>
        <v>0</v>
      </c>
      <c r="O25" s="64">
        <f>'Glad70-before-LQ'!O25*$CG25*O$93</f>
        <v>0</v>
      </c>
      <c r="P25" s="64">
        <f>'Glad70-before-LQ'!P25*$CG25*P$93</f>
        <v>0</v>
      </c>
      <c r="Q25" s="64">
        <f>'Glad70-before-LQ'!Q25*$CG25*Q$93</f>
        <v>0</v>
      </c>
      <c r="R25" s="64">
        <f>'Glad70-before-LQ'!R25*$CG25*R$93</f>
        <v>0</v>
      </c>
      <c r="S25" s="64">
        <f>'Glad70-before-LQ'!S25*$CG25*S$93</f>
        <v>0</v>
      </c>
      <c r="T25" s="64">
        <f>'Glad70-before-LQ'!T25*$CG25*T$93</f>
        <v>0</v>
      </c>
      <c r="U25" s="64">
        <f>'Glad70-before-LQ'!U25*$CG25*U$93</f>
        <v>0</v>
      </c>
      <c r="V25" s="64">
        <f>'Glad70-before-LQ'!V25*$CG25*V$93</f>
        <v>0</v>
      </c>
      <c r="W25" s="64">
        <f>'Glad70-before-LQ'!W25*$CG25*W$93</f>
        <v>0</v>
      </c>
      <c r="X25" s="64">
        <f>'Glad70-before-LQ'!X25*$CG25*X$93</f>
        <v>0</v>
      </c>
      <c r="Y25" s="64">
        <f>'Glad70-before-LQ'!Y25*$CG25*Y$93</f>
        <v>0</v>
      </c>
      <c r="Z25" s="64">
        <f>'Glad70-before-LQ'!Z25*$CG25*Z$93</f>
        <v>0</v>
      </c>
      <c r="AA25" s="64">
        <f>'Glad70-before-LQ'!AA25*$CG25*AA$93</f>
        <v>0</v>
      </c>
      <c r="AB25" s="64">
        <f>'Glad70-before-LQ'!AB25*$CG25*AB$93</f>
        <v>0</v>
      </c>
      <c r="AC25" s="64">
        <f>'Glad70-before-LQ'!AC25*$CG25*AC$93</f>
        <v>0</v>
      </c>
      <c r="AD25" s="64">
        <f>'Glad70-before-LQ'!AD25*$CG25*AD$93</f>
        <v>0</v>
      </c>
      <c r="AE25" s="64">
        <f>'Glad70-before-LQ'!AE25*$CG25*AE$93</f>
        <v>0</v>
      </c>
      <c r="AF25" s="64">
        <f>'Glad70-before-LQ'!AF25*$CG25*AF$93</f>
        <v>0</v>
      </c>
      <c r="AG25" s="64">
        <f>'Glad70-before-LQ'!AG25*$CG25*AG$93</f>
        <v>0</v>
      </c>
      <c r="AH25" s="64">
        <f>'Glad70-before-LQ'!AH25*$CG25*AH$93</f>
        <v>0</v>
      </c>
      <c r="AI25" s="64">
        <f>'Glad70-before-LQ'!AI25*$CG25*AI$93</f>
        <v>0</v>
      </c>
      <c r="AJ25" s="64">
        <f>'Glad70-before-LQ'!AJ25*$CG25*AJ$93</f>
        <v>0</v>
      </c>
      <c r="AK25" s="64">
        <f>'Glad70-before-LQ'!AK25*$CG25*AK$93</f>
        <v>0</v>
      </c>
      <c r="AL25" s="64">
        <f>'Glad70-before-LQ'!AL25*$CG25*AL$93</f>
        <v>0</v>
      </c>
      <c r="AM25" s="64">
        <f>'Glad70-before-LQ'!AM25*$CG25*AM$93</f>
        <v>0</v>
      </c>
      <c r="AN25" s="64">
        <f>'Glad70-before-LQ'!AN25*$CG25*AN$93</f>
        <v>0</v>
      </c>
      <c r="AO25" s="64">
        <f>'Glad70-before-LQ'!AO25*$CG25*AO$93</f>
        <v>0</v>
      </c>
      <c r="AP25" s="64">
        <f>'Glad70-before-LQ'!AP25*$CG25*AP$93</f>
        <v>0</v>
      </c>
      <c r="AQ25" s="64">
        <f>'Glad70-before-LQ'!AQ25*$CG25*AQ$93</f>
        <v>0</v>
      </c>
      <c r="AR25" s="64">
        <f>'Glad70-before-LQ'!AR25*$CG25*AR$93</f>
        <v>0</v>
      </c>
      <c r="AS25" s="64">
        <f>'Glad70-before-LQ'!AS25*$CG25*AS$93</f>
        <v>0</v>
      </c>
      <c r="AT25" s="64">
        <f>'Glad70-before-LQ'!AT25*$CG25*AT$93</f>
        <v>0</v>
      </c>
      <c r="AU25" s="64">
        <f>'Glad70-before-LQ'!AU25*$CG25*AU$93</f>
        <v>0</v>
      </c>
      <c r="AV25" s="64">
        <f>'Glad70-before-LQ'!AV25*$CG25*AV$93</f>
        <v>0</v>
      </c>
      <c r="AW25" s="64">
        <f>'Glad70-before-LQ'!AW25*$CG25*AW$93</f>
        <v>0</v>
      </c>
      <c r="AX25" s="64">
        <f>'Glad70-before-LQ'!AX25*$CG25*AX$93</f>
        <v>0</v>
      </c>
      <c r="AY25" s="64">
        <f>'Glad70-before-LQ'!AY25*$CG25*AY$93</f>
        <v>0</v>
      </c>
      <c r="AZ25" s="64">
        <f>'Glad70-before-LQ'!AZ25*$CG25*AZ$93</f>
        <v>0</v>
      </c>
      <c r="BA25" s="64">
        <f>'Glad70-before-LQ'!BA25*$CG25*BA$93</f>
        <v>0</v>
      </c>
      <c r="BB25" s="64">
        <f>'Glad70-before-LQ'!BB25*$CG25*BB$93</f>
        <v>0</v>
      </c>
      <c r="BC25" s="64">
        <f>'Glad70-before-LQ'!BC25*$CG25*BC$93</f>
        <v>0</v>
      </c>
      <c r="BD25" s="64">
        <f>'Glad70-before-LQ'!BD25*$CG25*BD$93</f>
        <v>0</v>
      </c>
      <c r="BE25" s="64">
        <f>'Glad70-before-LQ'!BE25*$CG25*BE$93</f>
        <v>0</v>
      </c>
      <c r="BF25" s="64">
        <f>'Glad70-before-LQ'!BF25*$CG25*BF$93</f>
        <v>0</v>
      </c>
      <c r="BG25" s="64">
        <f>'Glad70-before-LQ'!BG25*$CG25*BG$93</f>
        <v>0</v>
      </c>
      <c r="BH25" s="64">
        <f>'Glad70-before-LQ'!BH25*$CG25*BH$93</f>
        <v>0</v>
      </c>
      <c r="BI25" s="64">
        <f>'Glad70-before-LQ'!BI25*$CG25*BI$93</f>
        <v>0</v>
      </c>
      <c r="BJ25" s="64">
        <f>'Glad70-before-LQ'!BJ25*$CG25*BJ$93</f>
        <v>0</v>
      </c>
      <c r="BK25" s="64">
        <f>'Glad70-before-LQ'!BK25*$CG25*BK$93</f>
        <v>0</v>
      </c>
      <c r="BL25" s="64">
        <f>'Glad70-before-LQ'!BL25*$CG25*BL$93</f>
        <v>0</v>
      </c>
      <c r="BM25" s="64">
        <f>'Glad70-before-LQ'!BM25*$CG25*BM$93</f>
        <v>0</v>
      </c>
      <c r="BN25" s="64">
        <f>'Glad70-before-LQ'!BN25*$CG25*BN$93</f>
        <v>0</v>
      </c>
      <c r="BO25" s="64">
        <f>'Glad70-before-LQ'!BO25*$CG25*BO$93</f>
        <v>0</v>
      </c>
      <c r="BP25" s="64">
        <f>'Glad70-before-LQ'!BP25*$CG25*BP$93</f>
        <v>0</v>
      </c>
      <c r="BQ25" s="64">
        <f>'Glad70-before-LQ'!BQ25*$CG25*BQ$93</f>
        <v>0</v>
      </c>
      <c r="BR25" s="64">
        <f>'Glad70-before-LQ'!BR25*$CG25*BR$93</f>
        <v>0</v>
      </c>
      <c r="BS25" s="64">
        <f>'Glad70-before-LQ'!BS25*$CG25*BS$93</f>
        <v>0</v>
      </c>
      <c r="BT25" s="64">
        <f>'Glad70-before-LQ'!BT25*$CG25*BT$93</f>
        <v>0</v>
      </c>
      <c r="BU25" s="64">
        <f>'Glad70-before-LQ'!BU25*$CG25*BU$93</f>
        <v>0</v>
      </c>
      <c r="BV25" s="10">
        <f>SUM(D25:BU25)</f>
        <v>0</v>
      </c>
      <c r="BW25" s="10">
        <f>'Glad-base'!BW25*'Households'!$B$3/'Households'!$B$7*$X93</f>
        <v>0</v>
      </c>
      <c r="BX25" s="10">
        <f>'Glad-base'!BX25*'Households'!$B$3/'Households'!$B$7*$X93</f>
        <v>0</v>
      </c>
      <c r="BY25" s="10">
        <f>'Glad-base'!BY25*'Households'!$B$3/'Households'!$B$7*$X93</f>
        <v>0</v>
      </c>
      <c r="BZ25" s="10">
        <f>'Glad-base'!BZ25*'Households'!$B$3/'Households'!$B$7*$X93</f>
        <v>0</v>
      </c>
      <c r="CA25" s="10">
        <f>'Glad-base'!CA25*'Households'!$B$3/'Households'!$B$7*$X93</f>
        <v>0</v>
      </c>
      <c r="CB25" s="70">
        <f>'Glad70-before-LQ'!CB25*$X93</f>
        <v>0</v>
      </c>
      <c r="CC25" s="71">
        <f>'Exports'!D26*$X93</f>
        <v>0</v>
      </c>
      <c r="CD25" s="10">
        <f>SUM(BW25:CC25)</f>
        <v>0</v>
      </c>
      <c r="CE25" s="36">
        <f>SUM(CD25,BV25)</f>
        <v>0</v>
      </c>
      <c r="CF25" s="64">
        <v>0.080158533420739</v>
      </c>
      <c r="CG25" s="64">
        <v>0</v>
      </c>
      <c r="CH25" s="64"/>
    </row>
    <row r="26" ht="20.05" customHeight="1">
      <c r="A26" t="s" s="58">
        <v>1</v>
      </c>
      <c r="B26" s="59">
        <v>22</v>
      </c>
      <c r="C26" t="s" s="60">
        <v>187</v>
      </c>
      <c r="D26" s="61">
        <f>'Glad70-before-LQ'!D26*$CG26*D$93</f>
        <v>0.163308453633852</v>
      </c>
      <c r="E26" s="62">
        <f>'Glad70-before-LQ'!E26*$CG26*E$93</f>
        <v>0.0947401078312629</v>
      </c>
      <c r="F26" s="62">
        <f>'Glad70-before-LQ'!F26*$CG26*F$93</f>
        <v>0.00329813686271024</v>
      </c>
      <c r="G26" s="62">
        <f>'Glad70-before-LQ'!G26*$CG26*G$93</f>
        <v>0.100187044410654</v>
      </c>
      <c r="H26" s="62">
        <f>'Glad70-before-LQ'!H26*$CG26*H$93</f>
        <v>0.0381370389324808</v>
      </c>
      <c r="I26" s="62">
        <f>'Glad70-before-LQ'!I26*$CG26*I$93</f>
        <v>1.238515170879</v>
      </c>
      <c r="J26" s="62">
        <f>'Glad70-before-LQ'!J26*$CG26*J$93</f>
        <v>13.9672022303771</v>
      </c>
      <c r="K26" s="63">
        <f>'Glad70-before-LQ'!K26*$CG26*K$93</f>
        <v>3.19059338324747</v>
      </c>
      <c r="L26" s="62">
        <f>'Glad70-before-LQ'!L26*$CG26*L$93</f>
        <v>0.646153690208812</v>
      </c>
      <c r="M26" s="62">
        <f>'Glad70-before-LQ'!M26*$CG26*M$93</f>
        <v>0.56697105965299</v>
      </c>
      <c r="N26" s="62">
        <f>'Glad70-before-LQ'!N26*$CG26*N$93</f>
        <v>0.0587698754021021</v>
      </c>
      <c r="O26" s="62">
        <f>'Glad70-before-LQ'!O26*$CG26*O$93</f>
        <v>0.225551268607212</v>
      </c>
      <c r="P26" s="62">
        <f>'Glad70-before-LQ'!P26*$CG26*P$93</f>
        <v>0.0120605363840863</v>
      </c>
      <c r="Q26" s="62">
        <f>'Glad70-before-LQ'!Q26*$CG26*Q$93</f>
        <v>0.0807356647139735</v>
      </c>
      <c r="R26" s="62">
        <f>'Glad70-before-LQ'!R26*$CG26*R$93</f>
        <v>0.0149845741572451</v>
      </c>
      <c r="S26" s="62">
        <f>'Glad70-before-LQ'!S26*$CG26*S$93</f>
        <v>0.00448333773305707</v>
      </c>
      <c r="T26" s="62">
        <f>'Glad70-before-LQ'!T26*$CG26*T$93</f>
        <v>0.210049314767368</v>
      </c>
      <c r="U26" s="62">
        <f>'Glad70-before-LQ'!U26*$CG26*U$93</f>
        <v>2.47428367008304</v>
      </c>
      <c r="V26" s="62">
        <f>'Glad70-before-LQ'!V26*$CG26*V$93</f>
        <v>0.184317686174076</v>
      </c>
      <c r="W26" s="62">
        <f>'Glad70-before-LQ'!W26*$CG26*W$93</f>
        <v>10.0807896796685</v>
      </c>
      <c r="X26" s="64">
        <f>'Glad70-before-LQ'!X26*$CG26*X$93</f>
        <v>0</v>
      </c>
      <c r="Y26" s="62">
        <f>'Glad70-before-LQ'!Y26*$CG26*Y$93</f>
        <v>14.8827086112214</v>
      </c>
      <c r="Z26" s="62">
        <f>'Glad70-before-LQ'!Z26*$CG26*Z$93</f>
        <v>1.11943811477513</v>
      </c>
      <c r="AA26" s="62">
        <f>'Glad70-before-LQ'!AA26*$CG26*AA$93</f>
        <v>2.11188836686441</v>
      </c>
      <c r="AB26" s="62">
        <f>'Glad70-before-LQ'!AB26*$CG26*AB$93</f>
        <v>0.0678500922950849</v>
      </c>
      <c r="AC26" s="65">
        <f>'Glad70-before-LQ'!AC26*$CG26*AC$93</f>
        <v>0</v>
      </c>
      <c r="AD26" s="62">
        <f>'Glad70-before-LQ'!AD26*$CG26*AD$93</f>
        <v>0.0113330246140187</v>
      </c>
      <c r="AE26" s="62">
        <f>'Glad70-before-LQ'!AE26*$CG26*AE$93</f>
        <v>0.559567761510493</v>
      </c>
      <c r="AF26" s="62">
        <f>'Glad70-before-LQ'!AF26*$CG26*AF$93</f>
        <v>0.161806184579423</v>
      </c>
      <c r="AG26" s="62">
        <f>'Glad70-before-LQ'!AG26*$CG26*AG$93</f>
        <v>5.92727777261436</v>
      </c>
      <c r="AH26" s="62">
        <f>'Glad70-before-LQ'!AH26*$CG26*AH$93</f>
        <v>16.3201748137925</v>
      </c>
      <c r="AI26" s="62">
        <f>'Glad70-before-LQ'!AI26*$CG26*AI$93</f>
        <v>14.3910111625677</v>
      </c>
      <c r="AJ26" s="62">
        <f>'Glad70-before-LQ'!AJ26*$CG26*AJ$93</f>
        <v>0.561440197083533</v>
      </c>
      <c r="AK26" s="62">
        <f>'Glad70-before-LQ'!AK26*$CG26*AK$93</f>
        <v>1.25535007314446</v>
      </c>
      <c r="AL26" s="62">
        <f>'Glad70-before-LQ'!AL26*$CG26*AL$93</f>
        <v>0.0745479240483634</v>
      </c>
      <c r="AM26" s="62">
        <f>'Glad70-before-LQ'!AM26*$CG26*AM$93</f>
        <v>0.221327090079944</v>
      </c>
      <c r="AN26" s="62">
        <f>'Glad70-before-LQ'!AN26*$CG26*AN$93</f>
        <v>0.394532843644882</v>
      </c>
      <c r="AO26" s="62">
        <f>'Glad70-before-LQ'!AO26*$CG26*AO$93</f>
        <v>6.31785105489896</v>
      </c>
      <c r="AP26" s="62">
        <f>'Glad70-before-LQ'!AP26*$CG26*AP$93</f>
        <v>0.268770071662268</v>
      </c>
      <c r="AQ26" s="62">
        <f>'Glad70-before-LQ'!AQ26*$CG26*AQ$93</f>
        <v>0.0114773408614535</v>
      </c>
      <c r="AR26" s="62">
        <f>'Glad70-before-LQ'!AR26*$CG26*AR$93</f>
        <v>0.234095957898242</v>
      </c>
      <c r="AS26" s="62">
        <f>'Glad70-before-LQ'!AS26*$CG26*AS$93</f>
        <v>0.324481711872295</v>
      </c>
      <c r="AT26" s="62">
        <f>'Glad70-before-LQ'!AT26*$CG26*AT$93</f>
        <v>0.00174015743697553</v>
      </c>
      <c r="AU26" s="62">
        <f>'Glad70-before-LQ'!AU26*$CG26*AU$93</f>
        <v>0.0139899228115334</v>
      </c>
      <c r="AV26" s="62">
        <f>'Glad70-before-LQ'!AV26*$CG26*AV$93</f>
        <v>0.000701317275029817</v>
      </c>
      <c r="AW26" s="62">
        <f>'Glad70-before-LQ'!AW26*$CG26*AW$93</f>
        <v>0.000910692107301506</v>
      </c>
      <c r="AX26" s="62">
        <f>'Glad70-before-LQ'!AX26*$CG26*AX$93</f>
        <v>0.0326770612798349</v>
      </c>
      <c r="AY26" s="62">
        <f>'Glad70-before-LQ'!AY26*$CG26*AY$93</f>
        <v>0.000993765757041361</v>
      </c>
      <c r="AZ26" s="62">
        <f>'Glad70-before-LQ'!AZ26*$CG26*AZ$93</f>
        <v>0.0106514945936163</v>
      </c>
      <c r="BA26" s="62">
        <f>'Glad70-before-LQ'!BA26*$CG26*BA$93</f>
        <v>0.00214863098725345</v>
      </c>
      <c r="BB26" s="62">
        <f>'Glad70-before-LQ'!BB26*$CG26*BB$93</f>
        <v>0.00524600807889191</v>
      </c>
      <c r="BC26" s="62">
        <f>'Glad70-before-LQ'!BC26*$CG26*BC$93</f>
        <v>0.136111154941559</v>
      </c>
      <c r="BD26" s="62">
        <f>'Glad70-before-LQ'!BD26*$CG26*BD$93</f>
        <v>0.238801966422951</v>
      </c>
      <c r="BE26" s="62">
        <f>'Glad70-before-LQ'!BE26*$CG26*BE$93</f>
        <v>1.21912493327829</v>
      </c>
      <c r="BF26" s="62">
        <f>'Glad70-before-LQ'!BF26*$CG26*BF$93</f>
        <v>0.00702179696732969</v>
      </c>
      <c r="BG26" s="62">
        <f>'Glad70-before-LQ'!BG26*$CG26*BG$93</f>
        <v>0.195311914081068</v>
      </c>
      <c r="BH26" s="62">
        <f>'Glad70-before-LQ'!BH26*$CG26*BH$93</f>
        <v>0.0804560422165239</v>
      </c>
      <c r="BI26" s="62">
        <f>'Glad70-before-LQ'!BI26*$CG26*BI$93</f>
        <v>0.128220742504275</v>
      </c>
      <c r="BJ26" s="62">
        <f>'Glad70-before-LQ'!BJ26*$CG26*BJ$93</f>
        <v>0.0132776719564993</v>
      </c>
      <c r="BK26" s="62">
        <f>'Glad70-before-LQ'!BK26*$CG26*BK$93</f>
        <v>0.204483030313541</v>
      </c>
      <c r="BL26" s="62">
        <f>'Glad70-before-LQ'!BL26*$CG26*BL$93</f>
        <v>1.65919802089372</v>
      </c>
      <c r="BM26" s="62">
        <f>'Glad70-before-LQ'!BM26*$CG26*BM$93</f>
        <v>0.272013931494397</v>
      </c>
      <c r="BN26" s="62">
        <f>'Glad70-before-LQ'!BN26*$CG26*BN$93</f>
        <v>0.0307478222560872</v>
      </c>
      <c r="BO26" s="62">
        <f>'Glad70-before-LQ'!BO26*$CG26*BO$93</f>
        <v>1.00656081681466</v>
      </c>
      <c r="BP26" s="62">
        <f>'Glad70-before-LQ'!BP26*$CG26*BP$93</f>
        <v>0.306058729459851</v>
      </c>
      <c r="BQ26" s="62">
        <f>'Glad70-before-LQ'!BQ26*$CG26*BQ$93</f>
        <v>0.0140010407441407</v>
      </c>
      <c r="BR26" s="62">
        <f>'Glad70-before-LQ'!BR26*$CG26*BR$93</f>
        <v>0.0460983421276827</v>
      </c>
      <c r="BS26" s="62">
        <f>'Glad70-before-LQ'!BS26*$CG26*BS$93</f>
        <v>0.00913654288814841</v>
      </c>
      <c r="BT26" s="62">
        <f>'Glad70-before-LQ'!BT26*$CG26*BT$93</f>
        <v>1.94826251775137</v>
      </c>
      <c r="BU26" s="62">
        <f>'Glad70-before-LQ'!BU26*$CG26*BU$93</f>
        <v>0.266177418148943</v>
      </c>
      <c r="BV26" s="4">
        <f>SUM(D26:BU26)</f>
        <v>106.422185579344</v>
      </c>
      <c r="BW26" s="66">
        <f>'Glad-base'!BW26*'Households'!$B$3/'Households'!$B$7</f>
        <v>3.53768142216272</v>
      </c>
      <c r="BX26" s="66">
        <f>'Glad-base'!BX26*'Households'!$B$3/'Households'!$B$7</f>
        <v>0.000638593934088568</v>
      </c>
      <c r="BY26" s="66">
        <f>'Glad-base'!BY26*'Businesses'!$B$4/'Businesses'!$C$4</f>
        <v>3.60040415317398</v>
      </c>
      <c r="BZ26" s="66">
        <f>'Glad-base'!BZ26*'Households'!$B$3/'Households'!$B$7</f>
        <v>0.492610285983522</v>
      </c>
      <c r="CA26" s="66">
        <f>'Glad-base'!CA26*'Households'!$B$3/'Households'!$B$7</f>
        <v>0.888367457178167</v>
      </c>
      <c r="CB26" s="66">
        <f>'Glad-base'!CB26*'Glad-id-output'!B24/'Glad-id-output'!E24</f>
        <v>2.2903148838643</v>
      </c>
      <c r="CC26" s="62">
        <f>'Exports'!D27</f>
        <v>180</v>
      </c>
      <c r="CD26" s="4">
        <f>SUM(BW26:CC26)</f>
        <v>190.810016796297</v>
      </c>
      <c r="CE26" s="153">
        <f>SUM(CD26,BV26)</f>
        <v>297.232202375641</v>
      </c>
      <c r="CF26" s="67">
        <v>0.008487007525215</v>
      </c>
      <c r="CG26" s="67">
        <f>'Glad-id-output'!I24</f>
        <v>1</v>
      </c>
      <c r="CH26" s="67"/>
    </row>
    <row r="27" ht="20.05" customHeight="1">
      <c r="A27" t="s" s="58">
        <v>1</v>
      </c>
      <c r="B27" s="59">
        <v>23</v>
      </c>
      <c r="C27" t="s" s="60">
        <v>188</v>
      </c>
      <c r="D27" s="61">
        <f>'Glad70-before-LQ'!D27*$CG27*D$93</f>
        <v>0.0994680469480065</v>
      </c>
      <c r="E27" s="62">
        <f>'Glad70-before-LQ'!E27*$CG27*E$93</f>
        <v>0.147698745475542</v>
      </c>
      <c r="F27" s="62">
        <f>'Glad70-before-LQ'!F27*$CG27*F$93</f>
        <v>0.00168589082763922</v>
      </c>
      <c r="G27" s="62">
        <f>'Glad70-before-LQ'!G27*$CG27*G$93</f>
        <v>0.244723481682075</v>
      </c>
      <c r="H27" s="62">
        <f>'Glad70-before-LQ'!H27*$CG27*H$93</f>
        <v>0.0180738727943348</v>
      </c>
      <c r="I27" s="62">
        <f>'Glad70-before-LQ'!I27*$CG27*I$93</f>
        <v>0.307920896977778</v>
      </c>
      <c r="J27" s="62">
        <f>'Glad70-before-LQ'!J27*$CG27*J$93</f>
        <v>1.0605139774688</v>
      </c>
      <c r="K27" s="63">
        <f>'Glad70-before-LQ'!K27*$CG27*K$93</f>
        <v>0.296075147266043</v>
      </c>
      <c r="L27" s="62">
        <f>'Glad70-before-LQ'!L27*$CG27*L$93</f>
        <v>0.031415260566969</v>
      </c>
      <c r="M27" s="62">
        <f>'Glad70-before-LQ'!M27*$CG27*M$93</f>
        <v>0.215384143039037</v>
      </c>
      <c r="N27" s="62">
        <f>'Glad70-before-LQ'!N27*$CG27*N$93</f>
        <v>0.0236369747624491</v>
      </c>
      <c r="O27" s="62">
        <f>'Glad70-before-LQ'!O27*$CG27*O$93</f>
        <v>0.00726241671697461</v>
      </c>
      <c r="P27" s="62">
        <f>'Glad70-before-LQ'!P27*$CG27*P$93</f>
        <v>0.00380977404098791</v>
      </c>
      <c r="Q27" s="62">
        <f>'Glad70-before-LQ'!Q27*$CG27*Q$93</f>
        <v>0.00578346094207943</v>
      </c>
      <c r="R27" s="62">
        <f>'Glad70-before-LQ'!R27*$CG27*R$93</f>
        <v>0.00157594837564291</v>
      </c>
      <c r="S27" s="62">
        <f>'Glad70-before-LQ'!S27*$CG27*S$93</f>
        <v>0.00367520365190122</v>
      </c>
      <c r="T27" s="62">
        <f>'Glad70-before-LQ'!T27*$CG27*T$93</f>
        <v>0.0483130110196349</v>
      </c>
      <c r="U27" s="62">
        <f>'Glad70-before-LQ'!U27*$CG27*U$93</f>
        <v>0.379755257556506</v>
      </c>
      <c r="V27" s="62">
        <f>'Glad70-before-LQ'!V27*$CG27*V$93</f>
        <v>0.00770560663669621</v>
      </c>
      <c r="W27" s="62">
        <f>'Glad70-before-LQ'!W27*$CG27*W$93</f>
        <v>0.285454287730891</v>
      </c>
      <c r="X27" s="64">
        <f>'Glad70-before-LQ'!X27*$CG27*X$93</f>
        <v>0</v>
      </c>
      <c r="Y27" s="62">
        <f>'Glad70-before-LQ'!Y27*$CG27*Y$93</f>
        <v>0.282510414294842</v>
      </c>
      <c r="Z27" s="62">
        <f>'Glad70-before-LQ'!Z27*$CG27*Z$93</f>
        <v>1.31905179998307</v>
      </c>
      <c r="AA27" s="62">
        <f>'Glad70-before-LQ'!AA27*$CG27*AA$93</f>
        <v>0.162428808123207</v>
      </c>
      <c r="AB27" s="62">
        <f>'Glad70-before-LQ'!AB27*$CG27*AB$93</f>
        <v>0.00279194155341955</v>
      </c>
      <c r="AC27" s="65">
        <f>'Glad70-before-LQ'!AC27*$CG27*AC$93</f>
        <v>0</v>
      </c>
      <c r="AD27" s="62">
        <f>'Glad70-before-LQ'!AD27*$CG27*AD$93</f>
        <v>0.00130440988960465</v>
      </c>
      <c r="AE27" s="62">
        <f>'Glad70-before-LQ'!AE27*$CG27*AE$93</f>
        <v>0.0123536977790083</v>
      </c>
      <c r="AF27" s="62">
        <f>'Glad70-before-LQ'!AF27*$CG27*AF$93</f>
        <v>0.0901889471390627</v>
      </c>
      <c r="AG27" s="62">
        <f>'Glad70-before-LQ'!AG27*$CG27*AG$93</f>
        <v>0.161331604445778</v>
      </c>
      <c r="AH27" s="62">
        <f>'Glad70-before-LQ'!AH27*$CG27*AH$93</f>
        <v>2.7792542718717</v>
      </c>
      <c r="AI27" s="62">
        <f>'Glad70-before-LQ'!AI27*$CG27*AI$93</f>
        <v>0.780782674483948</v>
      </c>
      <c r="AJ27" s="62">
        <f>'Glad70-before-LQ'!AJ27*$CG27*AJ$93</f>
        <v>0.757742828557145</v>
      </c>
      <c r="AK27" s="62">
        <f>'Glad70-before-LQ'!AK27*$CG27*AK$93</f>
        <v>1.05689372284399</v>
      </c>
      <c r="AL27" s="62">
        <f>'Glad70-before-LQ'!AL27*$CG27*AL$93</f>
        <v>0.053738173373766</v>
      </c>
      <c r="AM27" s="62">
        <f>'Glad70-before-LQ'!AM27*$CG27*AM$93</f>
        <v>0.6974663488109339</v>
      </c>
      <c r="AN27" s="62">
        <f>'Glad70-before-LQ'!AN27*$CG27*AN$93</f>
        <v>0.908430282623421</v>
      </c>
      <c r="AO27" s="62">
        <f>'Glad70-before-LQ'!AO27*$CG27*AO$93</f>
        <v>16.9340705379145</v>
      </c>
      <c r="AP27" s="62">
        <f>'Glad70-before-LQ'!AP27*$CG27*AP$93</f>
        <v>4.78410830235582</v>
      </c>
      <c r="AQ27" s="62">
        <f>'Glad70-before-LQ'!AQ27*$CG27*AQ$93</f>
        <v>1.68656970657591</v>
      </c>
      <c r="AR27" s="62">
        <f>'Glad70-before-LQ'!AR27*$CG27*AR$93</f>
        <v>0.267730580878238</v>
      </c>
      <c r="AS27" s="62">
        <f>'Glad70-before-LQ'!AS27*$CG27*AS$93</f>
        <v>1.5824188044177</v>
      </c>
      <c r="AT27" s="62">
        <f>'Glad70-before-LQ'!AT27*$CG27*AT$93</f>
        <v>0.00367089252638579</v>
      </c>
      <c r="AU27" s="62">
        <f>'Glad70-before-LQ'!AU27*$CG27*AU$93</f>
        <v>0.00547821731948023</v>
      </c>
      <c r="AV27" s="62">
        <f>'Glad70-before-LQ'!AV27*$CG27*AV$93</f>
        <v>0.0026035743808541</v>
      </c>
      <c r="AW27" s="62">
        <f>'Glad70-before-LQ'!AW27*$CG27*AW$93</f>
        <v>0.00114678015359887</v>
      </c>
      <c r="AX27" s="62">
        <f>'Glad70-before-LQ'!AX27*$CG27*AX$93</f>
        <v>0.0605840435736142</v>
      </c>
      <c r="AY27" s="62">
        <f>'Glad70-before-LQ'!AY27*$CG27*AY$93</f>
        <v>0.000826631422930566</v>
      </c>
      <c r="AZ27" s="62">
        <f>'Glad70-before-LQ'!AZ27*$CG27*AZ$93</f>
        <v>0.00431019497930587</v>
      </c>
      <c r="BA27" s="62">
        <f>'Glad70-before-LQ'!BA27*$CG27*BA$93</f>
        <v>0.00732809678249392</v>
      </c>
      <c r="BB27" s="62">
        <f>'Glad70-before-LQ'!BB27*$CG27*BB$93</f>
        <v>0.0455291177713017</v>
      </c>
      <c r="BC27" s="62">
        <f>'Glad70-before-LQ'!BC27*$CG27*BC$93</f>
        <v>0.8006982043965</v>
      </c>
      <c r="BD27" s="62">
        <f>'Glad70-before-LQ'!BD27*$CG27*BD$93</f>
        <v>0.223670778576677</v>
      </c>
      <c r="BE27" s="62">
        <f>'Glad70-before-LQ'!BE27*$CG27*BE$93</f>
        <v>2.42801154477229</v>
      </c>
      <c r="BF27" s="62">
        <f>'Glad70-before-LQ'!BF27*$CG27*BF$93</f>
        <v>0.0197469669268995</v>
      </c>
      <c r="BG27" s="62">
        <f>'Glad70-before-LQ'!BG27*$CG27*BG$93</f>
        <v>0.694062460349908</v>
      </c>
      <c r="BH27" s="62">
        <f>'Glad70-before-LQ'!BH27*$CG27*BH$93</f>
        <v>0.137588205759264</v>
      </c>
      <c r="BI27" s="62">
        <f>'Glad70-before-LQ'!BI27*$CG27*BI$93</f>
        <v>0.208890761218687</v>
      </c>
      <c r="BJ27" s="62">
        <f>'Glad70-before-LQ'!BJ27*$CG27*BJ$93</f>
        <v>0.07395845240773009</v>
      </c>
      <c r="BK27" s="62">
        <f>'Glad70-before-LQ'!BK27*$CG27*BK$93</f>
        <v>0.150173256174413</v>
      </c>
      <c r="BL27" s="62">
        <f>'Glad70-before-LQ'!BL27*$CG27*BL$93</f>
        <v>0.504935651263496</v>
      </c>
      <c r="BM27" s="62">
        <f>'Glad70-before-LQ'!BM27*$CG27*BM$93</f>
        <v>0.102105278116112</v>
      </c>
      <c r="BN27" s="62">
        <f>'Glad70-before-LQ'!BN27*$CG27*BN$93</f>
        <v>0.0289299701479479</v>
      </c>
      <c r="BO27" s="62">
        <f>'Glad70-before-LQ'!BO27*$CG27*BO$93</f>
        <v>0.574274436631387</v>
      </c>
      <c r="BP27" s="62">
        <f>'Glad70-before-LQ'!BP27*$CG27*BP$93</f>
        <v>0.183115240678324</v>
      </c>
      <c r="BQ27" s="62">
        <f>'Glad70-before-LQ'!BQ27*$CG27*BQ$93</f>
        <v>0.00488907025632486</v>
      </c>
      <c r="BR27" s="62">
        <f>'Glad70-before-LQ'!BR27*$CG27*BR$93</f>
        <v>0.0280141562528515</v>
      </c>
      <c r="BS27" s="62">
        <f>'Glad70-before-LQ'!BS27*$CG27*BS$93</f>
        <v>0.00423709405486487</v>
      </c>
      <c r="BT27" s="62">
        <f>'Glad70-before-LQ'!BT27*$CG27*BT$93</f>
        <v>5.55266091380592</v>
      </c>
      <c r="BU27" s="62">
        <f>'Glad70-before-LQ'!BU27*$CG27*BU$93</f>
        <v>0.0757121390297424</v>
      </c>
      <c r="BV27" s="4">
        <f>SUM(D27:BU27)</f>
        <v>49.4382513921244</v>
      </c>
      <c r="BW27" s="66">
        <f>'Glad-base'!BW27*'Households'!$B$3/'Households'!$B$7</f>
        <v>24.1015749147992</v>
      </c>
      <c r="BX27" s="66">
        <f>'Glad-base'!BX27*'Households'!$B$3/'Households'!$B$7</f>
        <v>0.227174045005149</v>
      </c>
      <c r="BY27" s="66">
        <f>'Glad-base'!BY27*'Businesses'!$B$4/'Businesses'!$C$4</f>
        <v>2.20833457161248</v>
      </c>
      <c r="BZ27" s="66">
        <f>'Glad-base'!BZ27*'Households'!$B$3/'Households'!$B$7</f>
        <v>0.69536818900103</v>
      </c>
      <c r="CA27" s="66">
        <f>'Glad-base'!CA27*'Households'!$B$3/'Households'!$B$7</f>
        <v>5.77377674703399</v>
      </c>
      <c r="CB27" s="66">
        <f>'Glad-base'!CB27*'Glad-id-output'!B25/'Glad-id-output'!E25</f>
        <v>-0.185406856003089</v>
      </c>
      <c r="CC27" s="62">
        <f>'Exports'!D28</f>
        <v>30</v>
      </c>
      <c r="CD27" s="4">
        <f>SUM(BW27:CC27)</f>
        <v>62.8208216114488</v>
      </c>
      <c r="CE27" s="153">
        <f>SUM(CD27,BV27)</f>
        <v>112.259073003573</v>
      </c>
      <c r="CF27" s="67">
        <v>0.00162497474548778</v>
      </c>
      <c r="CG27" s="67">
        <f>'Glad-id-output'!I25</f>
        <v>1</v>
      </c>
      <c r="CH27" s="67"/>
    </row>
    <row r="28" ht="20.05" customHeight="1">
      <c r="A28" t="s" s="58">
        <v>1</v>
      </c>
      <c r="B28" s="59">
        <v>24</v>
      </c>
      <c r="C28" t="s" s="60">
        <v>189</v>
      </c>
      <c r="D28" s="61">
        <f>'Glad70-before-LQ'!D28*$CG28*D$93</f>
        <v>0.662049818953976</v>
      </c>
      <c r="E28" s="62">
        <f>'Glad70-before-LQ'!E28*$CG28*E$93</f>
        <v>0.199413861360057</v>
      </c>
      <c r="F28" s="62">
        <f>'Glad70-before-LQ'!F28*$CG28*F$93</f>
        <v>0.00621025455247939</v>
      </c>
      <c r="G28" s="62">
        <f>'Glad70-before-LQ'!G28*$CG28*G$93</f>
        <v>0.147891155053651</v>
      </c>
      <c r="H28" s="62">
        <f>'Glad70-before-LQ'!H28*$CG28*H$93</f>
        <v>0.0653530382101427</v>
      </c>
      <c r="I28" s="62">
        <f>'Glad70-before-LQ'!I28*$CG28*I$93</f>
        <v>0.591118712792015</v>
      </c>
      <c r="J28" s="62">
        <f>'Glad70-before-LQ'!J28*$CG28*J$93</f>
        <v>8.620704015025311</v>
      </c>
      <c r="K28" s="63">
        <f>'Glad70-before-LQ'!K28*$CG28*K$93</f>
        <v>2.64805324068484</v>
      </c>
      <c r="L28" s="62">
        <f>'Glad70-before-LQ'!L28*$CG28*L$93</f>
        <v>0.386869412788861</v>
      </c>
      <c r="M28" s="62">
        <f>'Glad70-before-LQ'!M28*$CG28*M$93</f>
        <v>0.399082929535484</v>
      </c>
      <c r="N28" s="62">
        <f>'Glad70-before-LQ'!N28*$CG28*N$93</f>
        <v>0.0714691550995291</v>
      </c>
      <c r="O28" s="62">
        <f>'Glad70-before-LQ'!O28*$CG28*O$93</f>
        <v>0.0288499066598354</v>
      </c>
      <c r="P28" s="62">
        <f>'Glad70-before-LQ'!P28*$CG28*P$93</f>
        <v>0.0114418606607664</v>
      </c>
      <c r="Q28" s="62">
        <f>'Glad70-before-LQ'!Q28*$CG28*Q$93</f>
        <v>0.0279400577136624</v>
      </c>
      <c r="R28" s="62">
        <f>'Glad70-before-LQ'!R28*$CG28*R$93</f>
        <v>0.00755468991211452</v>
      </c>
      <c r="S28" s="62">
        <f>'Glad70-before-LQ'!S28*$CG28*S$93</f>
        <v>0.0192050264967974</v>
      </c>
      <c r="T28" s="62">
        <f>'Glad70-before-LQ'!T28*$CG28*T$93</f>
        <v>0.351898057770346</v>
      </c>
      <c r="U28" s="62">
        <f>'Glad70-before-LQ'!U28*$CG28*U$93</f>
        <v>1.34930024895749</v>
      </c>
      <c r="V28" s="62">
        <f>'Glad70-before-LQ'!V28*$CG28*V$93</f>
        <v>0.0529978383017411</v>
      </c>
      <c r="W28" s="62">
        <f>'Glad70-before-LQ'!W28*$CG28*W$93</f>
        <v>1.24086650693172</v>
      </c>
      <c r="X28" s="64">
        <f>'Glad70-before-LQ'!X28*$CG28*X$93</f>
        <v>0</v>
      </c>
      <c r="Y28" s="62">
        <f>'Glad70-before-LQ'!Y28*$CG28*Y$93</f>
        <v>2.32753210926387</v>
      </c>
      <c r="Z28" s="62">
        <f>'Glad70-before-LQ'!Z28*$CG28*Z$93</f>
        <v>0.523730660450509</v>
      </c>
      <c r="AA28" s="62">
        <f>'Glad70-before-LQ'!AA28*$CG28*AA$93</f>
        <v>1.71026212001072</v>
      </c>
      <c r="AB28" s="62">
        <f>'Glad70-before-LQ'!AB28*$CG28*AB$93</f>
        <v>0.0171814078319395</v>
      </c>
      <c r="AC28" s="65">
        <f>'Glad70-before-LQ'!AC28*$CG28*AC$93</f>
        <v>0</v>
      </c>
      <c r="AD28" s="62">
        <f>'Glad70-before-LQ'!AD28*$CG28*AD$93</f>
        <v>0.00876884268193054</v>
      </c>
      <c r="AE28" s="62">
        <f>'Glad70-before-LQ'!AE28*$CG28*AE$93</f>
        <v>0.158092550566089</v>
      </c>
      <c r="AF28" s="62">
        <f>'Glad70-before-LQ'!AF28*$CG28*AF$93</f>
        <v>0.207320471187971</v>
      </c>
      <c r="AG28" s="62">
        <f>'Glad70-before-LQ'!AG28*$CG28*AG$93</f>
        <v>1.05016768125713</v>
      </c>
      <c r="AH28" s="62">
        <f>'Glad70-before-LQ'!AH28*$CG28*AH$93</f>
        <v>5.01944271687819</v>
      </c>
      <c r="AI28" s="62">
        <f>'Glad70-before-LQ'!AI28*$CG28*AI$93</f>
        <v>4.00062958846248</v>
      </c>
      <c r="AJ28" s="62">
        <f>'Glad70-before-LQ'!AJ28*$CG28*AJ$93</f>
        <v>0.674945250040129</v>
      </c>
      <c r="AK28" s="62">
        <f>'Glad70-before-LQ'!AK28*$CG28*AK$93</f>
        <v>0.445176460347354</v>
      </c>
      <c r="AL28" s="62">
        <f>'Glad70-before-LQ'!AL28*$CG28*AL$93</f>
        <v>0.0775895390055205</v>
      </c>
      <c r="AM28" s="62">
        <f>'Glad70-before-LQ'!AM28*$CG28*AM$93</f>
        <v>0.271467936089858</v>
      </c>
      <c r="AN28" s="62">
        <f>'Glad70-before-LQ'!AN28*$CG28*AN$93</f>
        <v>0.580020654480833</v>
      </c>
      <c r="AO28" s="62">
        <f>'Glad70-before-LQ'!AO28*$CG28*AO$93</f>
        <v>0.532546902559641</v>
      </c>
      <c r="AP28" s="62">
        <f>'Glad70-before-LQ'!AP28*$CG28*AP$93</f>
        <v>1.19756679895216</v>
      </c>
      <c r="AQ28" s="62">
        <f>'Glad70-before-LQ'!AQ28*$CG28*AQ$93</f>
        <v>0.127146551190509</v>
      </c>
      <c r="AR28" s="62">
        <f>'Glad70-before-LQ'!AR28*$CG28*AR$93</f>
        <v>0.13144931698084</v>
      </c>
      <c r="AS28" s="62">
        <f>'Glad70-before-LQ'!AS28*$CG28*AS$93</f>
        <v>0.684197048467817</v>
      </c>
      <c r="AT28" s="62">
        <f>'Glad70-before-LQ'!AT28*$CG28*AT$93</f>
        <v>0.004032626431289</v>
      </c>
      <c r="AU28" s="62">
        <f>'Glad70-before-LQ'!AU28*$CG28*AU$93</f>
        <v>0.011361697406084</v>
      </c>
      <c r="AV28" s="62">
        <f>'Glad70-before-LQ'!AV28*$CG28*AV$93</f>
        <v>0.0032459054644007</v>
      </c>
      <c r="AW28" s="62">
        <f>'Glad70-before-LQ'!AW28*$CG28*AW$93</f>
        <v>0.008035675737057581</v>
      </c>
      <c r="AX28" s="62">
        <f>'Glad70-before-LQ'!AX28*$CG28*AX$93</f>
        <v>0.100606887339523</v>
      </c>
      <c r="AY28" s="62">
        <f>'Glad70-before-LQ'!AY28*$CG28*AY$93</f>
        <v>0.00167928111950899</v>
      </c>
      <c r="AZ28" s="62">
        <f>'Glad70-before-LQ'!AZ28*$CG28*AZ$93</f>
        <v>0.0249451392728006</v>
      </c>
      <c r="BA28" s="62">
        <f>'Glad70-before-LQ'!BA28*$CG28*BA$93</f>
        <v>0.00410077961205464</v>
      </c>
      <c r="BB28" s="62">
        <f>'Glad70-before-LQ'!BB28*$CG28*BB$93</f>
        <v>0.0418269044882103</v>
      </c>
      <c r="BC28" s="62">
        <f>'Glad70-before-LQ'!BC28*$CG28*BC$93</f>
        <v>0.190966697574995</v>
      </c>
      <c r="BD28" s="62">
        <f>'Glad70-before-LQ'!BD28*$CG28*BD$93</f>
        <v>0.14630426950637</v>
      </c>
      <c r="BE28" s="62">
        <f>'Glad70-before-LQ'!BE28*$CG28*BE$93</f>
        <v>2.48019545858754</v>
      </c>
      <c r="BF28" s="62">
        <f>'Glad70-before-LQ'!BF28*$CG28*BF$93</f>
        <v>0.0194409133201821</v>
      </c>
      <c r="BG28" s="62">
        <f>'Glad70-before-LQ'!BG28*$CG28*BG$93</f>
        <v>0.783182912015595</v>
      </c>
      <c r="BH28" s="62">
        <f>'Glad70-before-LQ'!BH28*$CG28*BH$93</f>
        <v>0.179545502488417</v>
      </c>
      <c r="BI28" s="62">
        <f>'Glad70-before-LQ'!BI28*$CG28*BI$93</f>
        <v>0.302069385513558</v>
      </c>
      <c r="BJ28" s="62">
        <f>'Glad70-before-LQ'!BJ28*$CG28*BJ$93</f>
        <v>0.008660920185464259</v>
      </c>
      <c r="BK28" s="62">
        <f>'Glad70-before-LQ'!BK28*$CG28*BK$93</f>
        <v>0.21520011806306</v>
      </c>
      <c r="BL28" s="62">
        <f>'Glad70-before-LQ'!BL28*$CG28*BL$93</f>
        <v>0.84038414319618</v>
      </c>
      <c r="BM28" s="62">
        <f>'Glad70-before-LQ'!BM28*$CG28*BM$93</f>
        <v>0.124557583733289</v>
      </c>
      <c r="BN28" s="62">
        <f>'Glad70-before-LQ'!BN28*$CG28*BN$93</f>
        <v>0.0118753306533859</v>
      </c>
      <c r="BO28" s="62">
        <f>'Glad70-before-LQ'!BO28*$CG28*BO$93</f>
        <v>8.386389460433261</v>
      </c>
      <c r="BP28" s="62">
        <f>'Glad70-before-LQ'!BP28*$CG28*BP$93</f>
        <v>0.584543532350164</v>
      </c>
      <c r="BQ28" s="62">
        <f>'Glad70-before-LQ'!BQ28*$CG28*BQ$93</f>
        <v>0.00734344158098709</v>
      </c>
      <c r="BR28" s="62">
        <f>'Glad70-before-LQ'!BR28*$CG28*BR$93</f>
        <v>0.0546168737872191</v>
      </c>
      <c r="BS28" s="62">
        <f>'Glad70-before-LQ'!BS28*$CG28*BS$93</f>
        <v>0.0140520159309823</v>
      </c>
      <c r="BT28" s="62">
        <f>'Glad70-before-LQ'!BT28*$CG28*BT$93</f>
        <v>2.75794308736699</v>
      </c>
      <c r="BU28" s="62">
        <f>'Glad70-before-LQ'!BU28*$CG28*BU$93</f>
        <v>0.231071941231491</v>
      </c>
      <c r="BV28" s="4">
        <f>SUM(D28:BU28)</f>
        <v>54.1716828785564</v>
      </c>
      <c r="BW28" s="66">
        <f>'Glad-base'!BW28*'Households'!$B$3/'Households'!$B$7</f>
        <v>7.78064610726056</v>
      </c>
      <c r="BX28" s="66">
        <f>'Glad-base'!BX28*'Households'!$B$3/'Households'!$B$7</f>
        <v>0.17680841907312</v>
      </c>
      <c r="BY28" s="66">
        <f>'Glad-base'!BY28*'Businesses'!$B$4/'Businesses'!$C$4</f>
        <v>9.707627514091399</v>
      </c>
      <c r="BZ28" s="66">
        <f>'Glad-base'!BZ28*'Households'!$B$3/'Households'!$B$7</f>
        <v>0.505486656426365</v>
      </c>
      <c r="CA28" s="66">
        <f>'Glad-base'!CA28*'Households'!$B$3/'Households'!$B$7</f>
        <v>2.28007889258496</v>
      </c>
      <c r="CB28" s="66">
        <f>'Glad-base'!CB28*'Glad-id-output'!B26/'Glad-id-output'!E26</f>
        <v>0.426881378686906</v>
      </c>
      <c r="CC28" s="62">
        <f>'Exports'!D29</f>
        <v>40</v>
      </c>
      <c r="CD28" s="4">
        <f>SUM(BW28:CC28)</f>
        <v>60.8775289681233</v>
      </c>
      <c r="CE28" s="153">
        <f>SUM(CD28,BV28)</f>
        <v>115.049211846680</v>
      </c>
      <c r="CF28" s="67">
        <v>0.00254757518441874</v>
      </c>
      <c r="CG28" s="67">
        <f>'Glad-id-output'!I26</f>
        <v>1</v>
      </c>
      <c r="CH28" s="67"/>
    </row>
    <row r="29" ht="20.05" customHeight="1">
      <c r="A29" t="s" s="58">
        <v>1</v>
      </c>
      <c r="B29" s="59">
        <v>25</v>
      </c>
      <c r="C29" t="s" s="60">
        <v>190</v>
      </c>
      <c r="D29" s="61">
        <f>'Glad70-before-LQ'!D29*$CG29*D$93</f>
        <v>0.00242221448688424</v>
      </c>
      <c r="E29" s="62">
        <f>'Glad70-before-LQ'!E29*$CG29*E$93</f>
        <v>0.00057340835966912</v>
      </c>
      <c r="F29" s="62">
        <f>'Glad70-before-LQ'!F29*$CG29*F$93</f>
        <v>6.876363890851709e-05</v>
      </c>
      <c r="G29" s="62">
        <f>'Glad70-before-LQ'!G29*$CG29*G$93</f>
        <v>0.000536643519219233</v>
      </c>
      <c r="H29" s="62">
        <f>'Glad70-before-LQ'!H29*$CG29*H$93</f>
        <v>0.000253122918537171</v>
      </c>
      <c r="I29" s="62">
        <f>'Glad70-before-LQ'!I29*$CG29*I$93</f>
        <v>0.00131496514999786</v>
      </c>
      <c r="J29" s="62">
        <f>'Glad70-before-LQ'!J29*$CG29*J$93</f>
        <v>0.030567820573038</v>
      </c>
      <c r="K29" s="63">
        <f>'Glad70-before-LQ'!K29*$CG29*K$93</f>
        <v>0.00494126751453983</v>
      </c>
      <c r="L29" s="62">
        <f>'Glad70-before-LQ'!L29*$CG29*L$93</f>
        <v>0.000694192170886999</v>
      </c>
      <c r="M29" s="62">
        <f>'Glad70-before-LQ'!M29*$CG29*M$93</f>
        <v>0.000343066259253099</v>
      </c>
      <c r="N29" s="62">
        <f>'Glad70-before-LQ'!N29*$CG29*N$93</f>
        <v>0.00126883704103109</v>
      </c>
      <c r="O29" s="62">
        <f>'Glad70-before-LQ'!O29*$CG29*O$93</f>
        <v>0.00245279183593246</v>
      </c>
      <c r="P29" s="62">
        <f>'Glad70-before-LQ'!P29*$CG29*P$93</f>
        <v>0.000530022972428028</v>
      </c>
      <c r="Q29" s="62">
        <f>'Glad70-before-LQ'!Q29*$CG29*Q$93</f>
        <v>0.000429344200341163</v>
      </c>
      <c r="R29" s="62">
        <f>'Glad70-before-LQ'!R29*$CG29*R$93</f>
        <v>8.460665523519351e-05</v>
      </c>
      <c r="S29" s="62">
        <f>'Glad70-before-LQ'!S29*$CG29*S$93</f>
        <v>0.000243026822195717</v>
      </c>
      <c r="T29" s="62">
        <f>'Glad70-before-LQ'!T29*$CG29*T$93</f>
        <v>0.0017783490531267</v>
      </c>
      <c r="U29" s="62">
        <f>'Glad70-before-LQ'!U29*$CG29*U$93</f>
        <v>0.0136378703442591</v>
      </c>
      <c r="V29" s="62">
        <f>'Glad70-before-LQ'!V29*$CG29*V$93</f>
        <v>0.000696171612689747</v>
      </c>
      <c r="W29" s="62">
        <f>'Glad70-before-LQ'!W29*$CG29*W$93</f>
        <v>0.0127383233952601</v>
      </c>
      <c r="X29" s="64">
        <f>'Glad70-before-LQ'!X29*$CG29*X$93</f>
        <v>0</v>
      </c>
      <c r="Y29" s="62">
        <f>'Glad70-before-LQ'!Y29*$CG29*Y$93</f>
        <v>0.0114359487957815</v>
      </c>
      <c r="Z29" s="62">
        <f>'Glad70-before-LQ'!Z29*$CG29*Z$93</f>
        <v>0.0264961172376039</v>
      </c>
      <c r="AA29" s="62">
        <f>'Glad70-before-LQ'!AA29*$CG29*AA$93</f>
        <v>0.00385511896091056</v>
      </c>
      <c r="AB29" s="62">
        <f>'Glad70-before-LQ'!AB29*$CG29*AB$93</f>
        <v>0.00342717283960625</v>
      </c>
      <c r="AC29" s="65">
        <f>'Glad70-before-LQ'!AC29*$CG29*AC$93</f>
        <v>0</v>
      </c>
      <c r="AD29" s="62">
        <f>'Glad70-before-LQ'!AD29*$CG29*AD$93</f>
        <v>2.25009813576269e-05</v>
      </c>
      <c r="AE29" s="62">
        <f>'Glad70-before-LQ'!AE29*$CG29*AE$93</f>
        <v>0.00172023802832292</v>
      </c>
      <c r="AF29" s="62">
        <f>'Glad70-before-LQ'!AF29*$CG29*AF$93</f>
        <v>0.00735416208859988</v>
      </c>
      <c r="AG29" s="62">
        <f>'Glad70-before-LQ'!AG29*$CG29*AG$93</f>
        <v>0.08333003249957049</v>
      </c>
      <c r="AH29" s="62">
        <f>'Glad70-before-LQ'!AH29*$CG29*AH$93</f>
        <v>0.0642213852346465</v>
      </c>
      <c r="AI29" s="62">
        <f>'Glad70-before-LQ'!AI29*$CG29*AI$93</f>
        <v>0.0926332493659336</v>
      </c>
      <c r="AJ29" s="62">
        <f>'Glad70-before-LQ'!AJ29*$CG29*AJ$93</f>
        <v>0.00643363721638589</v>
      </c>
      <c r="AK29" s="62">
        <f>'Glad70-before-LQ'!AK29*$CG29*AK$93</f>
        <v>0.0210192487702316</v>
      </c>
      <c r="AL29" s="62">
        <f>'Glad70-before-LQ'!AL29*$CG29*AL$93</f>
        <v>0.00702022044287795</v>
      </c>
      <c r="AM29" s="62">
        <f>'Glad70-before-LQ'!AM29*$CG29*AM$93</f>
        <v>0.00672445387014065</v>
      </c>
      <c r="AN29" s="62">
        <f>'Glad70-before-LQ'!AN29*$CG29*AN$93</f>
        <v>0.00690567733320428</v>
      </c>
      <c r="AO29" s="62">
        <f>'Glad70-before-LQ'!AO29*$CG29*AO$93</f>
        <v>0.0105904599909259</v>
      </c>
      <c r="AP29" s="62">
        <f>'Glad70-before-LQ'!AP29*$CG29*AP$93</f>
        <v>0.00221717610629903</v>
      </c>
      <c r="AQ29" s="62">
        <f>'Glad70-before-LQ'!AQ29*$CG29*AQ$93</f>
        <v>0.000315123228629073</v>
      </c>
      <c r="AR29" s="62">
        <f>'Glad70-before-LQ'!AR29*$CG29*AR$93</f>
        <v>0.00196807039217461</v>
      </c>
      <c r="AS29" s="62">
        <f>'Glad70-before-LQ'!AS29*$CG29*AS$93</f>
        <v>0.00509666193600124</v>
      </c>
      <c r="AT29" s="62">
        <f>'Glad70-before-LQ'!AT29*$CG29*AT$93</f>
        <v>4.92587385115789e-05</v>
      </c>
      <c r="AU29" s="62">
        <f>'Glad70-before-LQ'!AU29*$CG29*AU$93</f>
        <v>0.000494444600430721</v>
      </c>
      <c r="AV29" s="62">
        <f>'Glad70-before-LQ'!AV29*$CG29*AV$93</f>
        <v>5.47777534075559e-05</v>
      </c>
      <c r="AW29" s="62">
        <f>'Glad70-before-LQ'!AW29*$CG29*AW$93</f>
        <v>7.88163730213172e-06</v>
      </c>
      <c r="AX29" s="62">
        <f>'Glad70-before-LQ'!AX29*$CG29*AX$93</f>
        <v>0.000139485082704839</v>
      </c>
      <c r="AY29" s="62">
        <f>'Glad70-before-LQ'!AY29*$CG29*AY$93</f>
        <v>3.6476984497165e-05</v>
      </c>
      <c r="AZ29" s="62">
        <f>'Glad70-before-LQ'!AZ29*$CG29*AZ$93</f>
        <v>0.000454391057692217</v>
      </c>
      <c r="BA29" s="62">
        <f>'Glad70-before-LQ'!BA29*$CG29*BA$93</f>
        <v>0.000155341885580391</v>
      </c>
      <c r="BB29" s="62">
        <f>'Glad70-before-LQ'!BB29*$CG29*BB$93</f>
        <v>0.000552367076014114</v>
      </c>
      <c r="BC29" s="62">
        <f>'Glad70-before-LQ'!BC29*$CG29*BC$93</f>
        <v>0.0022332097731372</v>
      </c>
      <c r="BD29" s="62">
        <f>'Glad70-before-LQ'!BD29*$CG29*BD$93</f>
        <v>0.00420005861200288</v>
      </c>
      <c r="BE29" s="62">
        <f>'Glad70-before-LQ'!BE29*$CG29*BE$93</f>
        <v>0.0200212324373715</v>
      </c>
      <c r="BF29" s="62">
        <f>'Glad70-before-LQ'!BF29*$CG29*BF$93</f>
        <v>0.000115134448795871</v>
      </c>
      <c r="BG29" s="62">
        <f>'Glad70-before-LQ'!BG29*$CG29*BG$93</f>
        <v>0.00769711184403352</v>
      </c>
      <c r="BH29" s="62">
        <f>'Glad70-before-LQ'!BH29*$CG29*BH$93</f>
        <v>0.00234883745912043</v>
      </c>
      <c r="BI29" s="62">
        <f>'Glad70-before-LQ'!BI29*$CG29*BI$93</f>
        <v>0.00383822317030961</v>
      </c>
      <c r="BJ29" s="62">
        <f>'Glad70-before-LQ'!BJ29*$CG29*BJ$93</f>
        <v>0.000104737958131362</v>
      </c>
      <c r="BK29" s="62">
        <f>'Glad70-before-LQ'!BK29*$CG29*BK$93</f>
        <v>0.00438882591067629</v>
      </c>
      <c r="BL29" s="62">
        <f>'Glad70-before-LQ'!BL29*$CG29*BL$93</f>
        <v>0.0254995238742842</v>
      </c>
      <c r="BM29" s="62">
        <f>'Glad70-before-LQ'!BM29*$CG29*BM$93</f>
        <v>0.00408008012035471</v>
      </c>
      <c r="BN29" s="62">
        <f>'Glad70-before-LQ'!BN29*$CG29*BN$93</f>
        <v>0.000612524640007072</v>
      </c>
      <c r="BO29" s="62">
        <f>'Glad70-before-LQ'!BO29*$CG29*BO$93</f>
        <v>0.0312842495525556</v>
      </c>
      <c r="BP29" s="62">
        <f>'Glad70-before-LQ'!BP29*$CG29*BP$93</f>
        <v>0.0121409804641563</v>
      </c>
      <c r="BQ29" s="62">
        <f>'Glad70-before-LQ'!BQ29*$CG29*BQ$93</f>
        <v>0.000272353504370749</v>
      </c>
      <c r="BR29" s="62">
        <f>'Glad70-before-LQ'!BR29*$CG29*BR$93</f>
        <v>0.000950590837097483</v>
      </c>
      <c r="BS29" s="62">
        <f>'Glad70-before-LQ'!BS29*$CG29*BS$93</f>
        <v>0.00013255843215125</v>
      </c>
      <c r="BT29" s="62">
        <f>'Glad70-before-LQ'!BT29*$CG29*BT$93</f>
        <v>0.0264136299612554</v>
      </c>
      <c r="BU29" s="62">
        <f>'Glad70-before-LQ'!BU29*$CG29*BU$93</f>
        <v>0.00891522931438894</v>
      </c>
      <c r="BV29" s="4">
        <f>SUM(D29:BU29)</f>
        <v>0.595554980972978</v>
      </c>
      <c r="BW29" s="66">
        <f>'Glad-base'!BW29*'Households'!$B$3/'Households'!$B$7</f>
        <v>6.44302169721936</v>
      </c>
      <c r="BX29" s="66">
        <f>'Glad-base'!BX29*'Households'!$B$3/'Households'!$B$7</f>
        <v>0.0145912295159629</v>
      </c>
      <c r="BY29" s="66">
        <f>'Glad-base'!BY29*'Businesses'!$B$4/'Businesses'!$C$4</f>
        <v>0.950259727245729</v>
      </c>
      <c r="BZ29" s="66">
        <f>'Glad-base'!BZ29*'Households'!$B$3/'Households'!$B$7</f>
        <v>0.210905573450051</v>
      </c>
      <c r="CA29" s="66">
        <f>'Glad-base'!CA29*'Households'!$B$3/'Households'!$B$7</f>
        <v>1.86903368110196</v>
      </c>
      <c r="CB29" s="66">
        <f>'Glad-base'!CB29*'Glad-id-output'!B27/'Glad-id-output'!E27</f>
        <v>0.0212953306152051</v>
      </c>
      <c r="CC29" s="62">
        <f>'Exports'!D30</f>
        <v>0.3</v>
      </c>
      <c r="CD29" s="4">
        <f>SUM(BW29:CC29)</f>
        <v>9.80910723914827</v>
      </c>
      <c r="CE29" s="153">
        <f>SUM(CD29,BV29)</f>
        <v>10.4046622201212</v>
      </c>
      <c r="CF29" s="67">
        <v>0.000472625658662934</v>
      </c>
      <c r="CG29" s="67">
        <f>'Glad-id-output'!I27</f>
        <v>0.076483180484695</v>
      </c>
      <c r="CH29" s="67"/>
    </row>
    <row r="30" ht="20.05" customHeight="1">
      <c r="A30" t="s" s="33">
        <v>1</v>
      </c>
      <c r="B30" s="37">
        <v>26</v>
      </c>
      <c r="C30" t="s" s="60">
        <v>191</v>
      </c>
      <c r="D30" s="74">
        <f>'Glad70-before-LQ'!D30*$CG30*D$93</f>
        <v>1.12073002613013</v>
      </c>
      <c r="E30" s="65">
        <f>'Glad70-before-LQ'!E30*$CG30*E$93</f>
        <v>0.0158348586526706</v>
      </c>
      <c r="F30" s="65">
        <f>'Glad70-before-LQ'!F30*$CG30*F$93</f>
        <v>0.00500729834971116</v>
      </c>
      <c r="G30" s="65">
        <f>'Glad70-before-LQ'!G30*$CG30*G$93</f>
        <v>0.00887873650143819</v>
      </c>
      <c r="H30" s="65">
        <f>'Glad70-before-LQ'!H30*$CG30*H$93</f>
        <v>0.0490154276929557</v>
      </c>
      <c r="I30" s="65">
        <f>'Glad70-before-LQ'!I30*$CG30*I$93</f>
        <v>0.7717397739212291</v>
      </c>
      <c r="J30" s="65">
        <f>'Glad70-before-LQ'!J30*$CG30*J$93</f>
        <v>44.2285489048324</v>
      </c>
      <c r="K30" s="65">
        <f>'Glad70-before-LQ'!K30*$CG30*K$93</f>
        <v>147.2625</v>
      </c>
      <c r="L30" s="65">
        <f>'Glad70-before-LQ'!L30*$CG30*L$93</f>
        <v>1.90145488491566</v>
      </c>
      <c r="M30" s="65">
        <f>'Glad70-before-LQ'!M30*$CG30*M$93</f>
        <v>0.566144201362525</v>
      </c>
      <c r="N30" s="65">
        <f>'Glad70-before-LQ'!N30*$CG30*N$93</f>
        <v>0.434406664313119</v>
      </c>
      <c r="O30" s="65">
        <f>'Glad70-before-LQ'!O30*$CG30*O$93</f>
        <v>0.144991199251181</v>
      </c>
      <c r="P30" s="65">
        <f>'Glad70-before-LQ'!P30*$CG30*P$93</f>
        <v>0.103291018329886</v>
      </c>
      <c r="Q30" s="65">
        <f>'Glad70-before-LQ'!Q30*$CG30*Q$93</f>
        <v>0.11174011861507</v>
      </c>
      <c r="R30" s="65">
        <f>'Glad70-before-LQ'!R30*$CG30*R$93</f>
        <v>0.06937457306486269</v>
      </c>
      <c r="S30" s="65">
        <f>'Glad70-before-LQ'!S30*$CG30*S$93</f>
        <v>0.0199740743544202</v>
      </c>
      <c r="T30" s="65">
        <f>'Glad70-before-LQ'!T30*$CG30*T$93</f>
        <v>1.80370152080636</v>
      </c>
      <c r="U30" s="65">
        <f>'Glad70-before-LQ'!U30*$CG30*U$93</f>
        <v>9.967269023671131</v>
      </c>
      <c r="V30" s="65">
        <f>'Glad70-before-LQ'!V30*$CG30*V$93</f>
        <v>0.251115826791653</v>
      </c>
      <c r="W30" s="65">
        <f>'Glad70-before-LQ'!W30*$CG30*W$93</f>
        <v>5.63631175581965</v>
      </c>
      <c r="X30" s="65">
        <f>'Glad70-before-LQ'!X30*$CG30*X$93</f>
        <v>0</v>
      </c>
      <c r="Y30" s="65">
        <f>'Glad70-before-LQ'!Y30*$CG30*Y$93</f>
        <v>2.15723096756216</v>
      </c>
      <c r="Z30" s="65">
        <f>'Glad70-before-LQ'!Z30*$CG30*Z$93</f>
        <v>0.415626940542291</v>
      </c>
      <c r="AA30" s="65">
        <f>'Glad70-before-LQ'!AA30*$CG30*AA$93</f>
        <v>0.429370614399601</v>
      </c>
      <c r="AB30" s="65">
        <f>'Glad70-before-LQ'!AB30*$CG30*AB$93</f>
        <v>0.0536607357204428</v>
      </c>
      <c r="AC30" s="65">
        <f>'Glad70-before-LQ'!AC30*$CG30*AC$93</f>
        <v>0</v>
      </c>
      <c r="AD30" s="65">
        <f>'Glad70-before-LQ'!AD30*$CG30*AD$93</f>
        <v>0.00555128964938234</v>
      </c>
      <c r="AE30" s="65">
        <f>'Glad70-before-LQ'!AE30*$CG30*AE$93</f>
        <v>1.64312199414791</v>
      </c>
      <c r="AF30" s="65">
        <f>'Glad70-before-LQ'!AF30*$CG30*AF$93</f>
        <v>0.0952635652399564</v>
      </c>
      <c r="AG30" s="65">
        <f>'Glad70-before-LQ'!AG30*$CG30*AG$93</f>
        <v>0.148257182790494</v>
      </c>
      <c r="AH30" s="65">
        <f>'Glad70-before-LQ'!AH30*$CG30*AH$93</f>
        <v>4.42657339486839</v>
      </c>
      <c r="AI30" s="65">
        <f>'Glad70-before-LQ'!AI30*$CG30*AI$93</f>
        <v>0.673892378830127</v>
      </c>
      <c r="AJ30" s="65">
        <f>'Glad70-before-LQ'!AJ30*$CG30*AJ$93</f>
        <v>2.0103208635149</v>
      </c>
      <c r="AK30" s="65">
        <f>'Glad70-before-LQ'!AK30*$CG30*AK$93</f>
        <v>7.745883958926</v>
      </c>
      <c r="AL30" s="65">
        <f>'Glad70-before-LQ'!AL30*$CG30*AL$93</f>
        <v>2.14643228078238</v>
      </c>
      <c r="AM30" s="65">
        <f>'Glad70-before-LQ'!AM30*$CG30*AM$93</f>
        <v>4.91043430192138</v>
      </c>
      <c r="AN30" s="65">
        <f>'Glad70-before-LQ'!AN30*$CG30*AN$93</f>
        <v>0.757905952584136</v>
      </c>
      <c r="AO30" s="65">
        <f>'Glad70-before-LQ'!AO30*$CG30*AO$93</f>
        <v>6.21723787288843</v>
      </c>
      <c r="AP30" s="65">
        <f>'Glad70-before-LQ'!AP30*$CG30*AP$93</f>
        <v>0.0614691449917143</v>
      </c>
      <c r="AQ30" s="65">
        <f>'Glad70-before-LQ'!AQ30*$CG30*AQ$93</f>
        <v>0.0423026613344491</v>
      </c>
      <c r="AR30" s="65">
        <f>'Glad70-before-LQ'!AR30*$CG30*AR$93</f>
        <v>0.125151430552037</v>
      </c>
      <c r="AS30" s="65">
        <f>'Glad70-before-LQ'!AS30*$CG30*AS$93</f>
        <v>5.39732848668807</v>
      </c>
      <c r="AT30" s="65">
        <f>'Glad70-before-LQ'!AT30*$CG30*AT$93</f>
        <v>0.0386592470417448</v>
      </c>
      <c r="AU30" s="65">
        <f>'Glad70-before-LQ'!AU30*$CG30*AU$93</f>
        <v>0.0758763879354846</v>
      </c>
      <c r="AV30" s="65">
        <f>'Glad70-before-LQ'!AV30*$CG30*AV$93</f>
        <v>0.00938622528927514</v>
      </c>
      <c r="AW30" s="65">
        <f>'Glad70-before-LQ'!AW30*$CG30*AW$93</f>
        <v>0.00708110531393787</v>
      </c>
      <c r="AX30" s="65">
        <f>'Glad70-before-LQ'!AX30*$CG30*AX$93</f>
        <v>0.183167797350895</v>
      </c>
      <c r="AY30" s="65">
        <f>'Glad70-before-LQ'!AY30*$CG30*AY$93</f>
        <v>0.00446367738751837</v>
      </c>
      <c r="AZ30" s="65">
        <f>'Glad70-before-LQ'!AZ30*$CG30*AZ$93</f>
        <v>0.135905302289197</v>
      </c>
      <c r="BA30" s="65">
        <f>'Glad70-before-LQ'!BA30*$CG30*BA$93</f>
        <v>0.0322624833817437</v>
      </c>
      <c r="BB30" s="65">
        <f>'Glad70-before-LQ'!BB30*$CG30*BB$93</f>
        <v>0.148259787874413</v>
      </c>
      <c r="BC30" s="65">
        <f>'Glad70-before-LQ'!BC30*$CG30*BC$93</f>
        <v>7.05296549635683</v>
      </c>
      <c r="BD30" s="65">
        <f>'Glad70-before-LQ'!BD30*$CG30*BD$93</f>
        <v>1.57872318383074</v>
      </c>
      <c r="BE30" s="65">
        <f>'Glad70-before-LQ'!BE30*$CG30*BE$93</f>
        <v>4.92426684718783</v>
      </c>
      <c r="BF30" s="65">
        <f>'Glad70-before-LQ'!BF30*$CG30*BF$93</f>
        <v>0.0156812812412168</v>
      </c>
      <c r="BG30" s="65">
        <f>'Glad70-before-LQ'!BG30*$CG30*BG$93</f>
        <v>0.742023398771293</v>
      </c>
      <c r="BH30" s="65">
        <f>'Glad70-before-LQ'!BH30*$CG30*BH$93</f>
        <v>0.172021167784253</v>
      </c>
      <c r="BI30" s="65">
        <f>'Glad70-before-LQ'!BI30*$CG30*BI$93</f>
        <v>9.029276112033211</v>
      </c>
      <c r="BJ30" s="65">
        <f>'Glad70-before-LQ'!BJ30*$CG30*BJ$93</f>
        <v>0.00276865583448399</v>
      </c>
      <c r="BK30" s="65">
        <f>'Glad70-before-LQ'!BK30*$CG30*BK$93</f>
        <v>0.803188343936759</v>
      </c>
      <c r="BL30" s="65">
        <f>'Glad70-before-LQ'!BL30*$CG30*BL$93</f>
        <v>3.19202381245305</v>
      </c>
      <c r="BM30" s="65">
        <f>'Glad70-before-LQ'!BM30*$CG30*BM$93</f>
        <v>0.237623855101041</v>
      </c>
      <c r="BN30" s="65">
        <f>'Glad70-before-LQ'!BN30*$CG30*BN$93</f>
        <v>0.07230727401997659</v>
      </c>
      <c r="BO30" s="65">
        <f>'Glad70-before-LQ'!BO30*$CG30*BO$93</f>
        <v>3.9532525442881</v>
      </c>
      <c r="BP30" s="65">
        <f>'Glad70-before-LQ'!BP30*$CG30*BP$93</f>
        <v>0.878938130512007</v>
      </c>
      <c r="BQ30" s="65">
        <f>'Glad70-before-LQ'!BQ30*$CG30*BQ$93</f>
        <v>0.0141511789096068</v>
      </c>
      <c r="BR30" s="65">
        <f>'Glad70-before-LQ'!BR30*$CG30*BR$93</f>
        <v>0.0709395617375933</v>
      </c>
      <c r="BS30" s="65">
        <f>'Glad70-before-LQ'!BS30*$CG30*BS$93</f>
        <v>0.0207424039978071</v>
      </c>
      <c r="BT30" s="65">
        <f>'Glad70-before-LQ'!BT30*$CG30*BT$93</f>
        <v>0.575302020164848</v>
      </c>
      <c r="BU30" s="65">
        <f>'Glad70-before-LQ'!BU30*$CG30*BU$93</f>
        <v>0.342400494594983</v>
      </c>
      <c r="BV30" s="11">
        <f>SUM(D30:BU30)</f>
        <v>288.248703681930</v>
      </c>
      <c r="BW30" s="66">
        <f>'Glad-base'!BW30*'Households'!$B$3/'Households'!$B$7</f>
        <v>41.1025946187745</v>
      </c>
      <c r="BX30" s="66">
        <f>'Glad-base'!BX30*'Households'!$B$3/'Households'!$B$7</f>
        <v>0.00391903813594233</v>
      </c>
      <c r="BY30" s="66">
        <f>'Glad-base'!BY30*'Businesses'!$B$4/'Businesses'!$C$4</f>
        <v>4.54146775005825</v>
      </c>
      <c r="BZ30" s="66">
        <f>'Glad-base'!BZ30*'Households'!$B$3/'Households'!$B$7</f>
        <v>2.91396054679712</v>
      </c>
      <c r="CA30" s="66">
        <f>'Glad-base'!CA30*'Households'!$B$3/'Households'!$B$7</f>
        <v>2.38300506852729</v>
      </c>
      <c r="CB30" s="70">
        <f>'Glad70-before-LQ'!CB30*$AC93</f>
        <v>0</v>
      </c>
      <c r="CC30" s="71">
        <f>'Exports'!D31*AC93</f>
        <v>0</v>
      </c>
      <c r="CD30" s="11">
        <f>SUM(BW30:CC30)</f>
        <v>50.9449470222931</v>
      </c>
      <c r="CE30" s="37">
        <f>SUM(CD30,BV30)</f>
        <v>339.193650704223</v>
      </c>
      <c r="CF30" s="65">
        <v>0.0139249596713999</v>
      </c>
      <c r="CG30" s="65">
        <f>'Glad-id-output'!I28</f>
        <v>1</v>
      </c>
      <c r="CH30" s="65"/>
    </row>
    <row r="31" ht="20.05" customHeight="1">
      <c r="A31" t="s" s="58">
        <v>1</v>
      </c>
      <c r="B31" s="59">
        <v>27</v>
      </c>
      <c r="C31" t="s" s="60">
        <v>115</v>
      </c>
      <c r="D31" s="61">
        <f>'Glad70-before-LQ'!D31*$CG31*D$93</f>
        <v>0.0164066744494813</v>
      </c>
      <c r="E31" s="62">
        <f>'Glad70-before-LQ'!E31*$CG31*E$93</f>
        <v>0.0119633142729654</v>
      </c>
      <c r="F31" s="62">
        <f>'Glad70-before-LQ'!F31*$CG31*F$93</f>
        <v>1.01295811339154e-05</v>
      </c>
      <c r="G31" s="62">
        <f>'Glad70-before-LQ'!G31*$CG31*G$93</f>
        <v>1.12953460681169e-05</v>
      </c>
      <c r="H31" s="62">
        <f>'Glad70-before-LQ'!H31*$CG31*H$93</f>
        <v>2.17890438497144e-05</v>
      </c>
      <c r="I31" s="62">
        <f>'Glad70-before-LQ'!I31*$CG31*I$93</f>
        <v>0.164272792008545</v>
      </c>
      <c r="J31" s="62">
        <f>'Glad70-before-LQ'!J31*$CG31*J$93</f>
        <v>3.13776103256401</v>
      </c>
      <c r="K31" s="63">
        <f>'Glad70-before-LQ'!K31*$CG31*K$93</f>
        <v>261.38336</v>
      </c>
      <c r="L31" s="62">
        <f>'Glad70-before-LQ'!L31*$CG31*L$93</f>
        <v>0.0984107166058554</v>
      </c>
      <c r="M31" s="62">
        <f>'Glad70-before-LQ'!M31*$CG31*M$93</f>
        <v>2.28436429531387e-05</v>
      </c>
      <c r="N31" s="62">
        <f>'Glad70-before-LQ'!N31*$CG31*N$93</f>
        <v>0.0601326395830011</v>
      </c>
      <c r="O31" s="62">
        <f>'Glad70-before-LQ'!O31*$CG31*O$93</f>
        <v>0.0153737904120168</v>
      </c>
      <c r="P31" s="62">
        <f>'Glad70-before-LQ'!P31*$CG31*P$93</f>
        <v>0.00141693566549058</v>
      </c>
      <c r="Q31" s="62">
        <f>'Glad70-before-LQ'!Q31*$CG31*Q$93</f>
        <v>0.00505507998586186</v>
      </c>
      <c r="R31" s="62">
        <f>'Glad70-before-LQ'!R31*$CG31*R$93</f>
        <v>0.0038294872206193</v>
      </c>
      <c r="S31" s="62">
        <f>'Glad70-before-LQ'!S31*$CG31*S$93</f>
        <v>0.000835642331447739</v>
      </c>
      <c r="T31" s="62">
        <f>'Glad70-before-LQ'!T31*$CG31*T$93</f>
        <v>0.531549306324915</v>
      </c>
      <c r="U31" s="62">
        <f>'Glad70-before-LQ'!U31*$CG31*U$93</f>
        <v>6.15054628691434</v>
      </c>
      <c r="V31" s="62">
        <f>'Glad70-before-LQ'!V31*$CG31*V$93</f>
        <v>0.0386089679257479</v>
      </c>
      <c r="W31" s="62">
        <f>'Glad70-before-LQ'!W31*$CG31*W$93</f>
        <v>1.35814827659693</v>
      </c>
      <c r="X31" s="64">
        <f>'Glad70-before-LQ'!X31*$CG31*X$93</f>
        <v>0</v>
      </c>
      <c r="Y31" s="62">
        <f>'Glad70-before-LQ'!Y31*$CG31*Y$93</f>
        <v>0.231511986075825</v>
      </c>
      <c r="Z31" s="62">
        <f>'Glad70-before-LQ'!Z31*$CG31*Z$93</f>
        <v>0.015633882026338</v>
      </c>
      <c r="AA31" s="62">
        <f>'Glad70-before-LQ'!AA31*$CG31*AA$93</f>
        <v>0.0133227991844363</v>
      </c>
      <c r="AB31" s="62">
        <f>'Glad70-before-LQ'!AB31*$CG31*AB$93</f>
        <v>0.000629348327075562</v>
      </c>
      <c r="AC31" s="65">
        <f>'Glad70-before-LQ'!AC31*$CG31*AC$93</f>
        <v>0</v>
      </c>
      <c r="AD31" s="62">
        <f>'Glad70-before-LQ'!AD31*$CG31*AD$93</f>
        <v>0.951892307108676</v>
      </c>
      <c r="AE31" s="62">
        <f>'Glad70-before-LQ'!AE31*$CG31*AE$93</f>
        <v>4.92730907244074e-05</v>
      </c>
      <c r="AF31" s="62">
        <f>'Glad70-before-LQ'!AF31*$CG31*AF$93</f>
        <v>0.00257703769901719</v>
      </c>
      <c r="AG31" s="62">
        <f>'Glad70-before-LQ'!AG31*$CG31*AG$93</f>
        <v>0.000590155314126277</v>
      </c>
      <c r="AH31" s="62">
        <f>'Glad70-before-LQ'!AH31*$CG31*AH$93</f>
        <v>0.00176196265112855</v>
      </c>
      <c r="AI31" s="62">
        <f>'Glad70-before-LQ'!AI31*$CG31*AI$93</f>
        <v>0.0494918356597459</v>
      </c>
      <c r="AJ31" s="62">
        <f>'Glad70-before-LQ'!AJ31*$CG31*AJ$93</f>
        <v>0.022135579934001</v>
      </c>
      <c r="AK31" s="62">
        <f>'Glad70-before-LQ'!AK31*$CG31*AK$93</f>
        <v>0.0200297333124708</v>
      </c>
      <c r="AL31" s="62">
        <f>'Glad70-before-LQ'!AL31*$CG31*AL$93</f>
        <v>0.0153892483286415</v>
      </c>
      <c r="AM31" s="62">
        <f>'Glad70-before-LQ'!AM31*$CG31*AM$93</f>
        <v>0.496652831641648</v>
      </c>
      <c r="AN31" s="62">
        <f>'Glad70-before-LQ'!AN31*$CG31*AN$93</f>
        <v>0.211581785656554</v>
      </c>
      <c r="AO31" s="62">
        <f>'Glad70-before-LQ'!AO31*$CG31*AO$93</f>
        <v>0.000417989945462368</v>
      </c>
      <c r="AP31" s="62">
        <f>'Glad70-before-LQ'!AP31*$CG31*AP$93</f>
        <v>0.00333528295069185</v>
      </c>
      <c r="AQ31" s="62">
        <f>'Glad70-before-LQ'!AQ31*$CG31*AQ$93</f>
        <v>0.000784831825947164</v>
      </c>
      <c r="AR31" s="62">
        <f>'Glad70-before-LQ'!AR31*$CG31*AR$93</f>
        <v>9.116487360916171e-05</v>
      </c>
      <c r="AS31" s="62">
        <f>'Glad70-before-LQ'!AS31*$CG31*AS$93</f>
        <v>0.213148851177825</v>
      </c>
      <c r="AT31" s="62">
        <f>'Glad70-before-LQ'!AT31*$CG31*AT$93</f>
        <v>0.00309114307632959</v>
      </c>
      <c r="AU31" s="62">
        <f>'Glad70-before-LQ'!AU31*$CG31*AU$93</f>
        <v>0.00057670252684648</v>
      </c>
      <c r="AV31" s="62">
        <f>'Glad70-before-LQ'!AV31*$CG31*AV$93</f>
        <v>2.52118399081464e-06</v>
      </c>
      <c r="AW31" s="62">
        <f>'Glad70-before-LQ'!AW31*$CG31*AW$93</f>
        <v>6.01072819427512e-07</v>
      </c>
      <c r="AX31" s="62">
        <f>'Glad70-before-LQ'!AX31*$CG31*AX$93</f>
        <v>0.00127894515482654</v>
      </c>
      <c r="AY31" s="62">
        <f>'Glad70-before-LQ'!AY31*$CG31*AY$93</f>
        <v>8.81975377893375e-07</v>
      </c>
      <c r="AZ31" s="62">
        <f>'Glad70-before-LQ'!AZ31*$CG31*AZ$93</f>
        <v>2.95549333873479e-05</v>
      </c>
      <c r="BA31" s="62">
        <f>'Glad70-before-LQ'!BA31*$CG31*BA$93</f>
        <v>7.31097162613054e-05</v>
      </c>
      <c r="BB31" s="62">
        <f>'Glad70-before-LQ'!BB31*$CG31*BB$93</f>
        <v>2.58349695541978e-05</v>
      </c>
      <c r="BC31" s="62">
        <f>'Glad70-before-LQ'!BC31*$CG31*BC$93</f>
        <v>0.0366363926418507</v>
      </c>
      <c r="BD31" s="62">
        <f>'Glad70-before-LQ'!BD31*$CG31*BD$93</f>
        <v>0.0143434015243179</v>
      </c>
      <c r="BE31" s="62">
        <f>'Glad70-before-LQ'!BE31*$CG31*BE$93</f>
        <v>0.181486307300037</v>
      </c>
      <c r="BF31" s="62">
        <f>'Glad70-before-LQ'!BF31*$CG31*BF$93</f>
        <v>6.75352487239844e-06</v>
      </c>
      <c r="BG31" s="62">
        <f>'Glad70-before-LQ'!BG31*$CG31*BG$93</f>
        <v>0.0495726782246608</v>
      </c>
      <c r="BH31" s="62">
        <f>'Glad70-before-LQ'!BH31*$CG31*BH$93</f>
        <v>8.759584600348601e-05</v>
      </c>
      <c r="BI31" s="62">
        <f>'Glad70-before-LQ'!BI31*$CG31*BI$93</f>
        <v>0.0266942436865116</v>
      </c>
      <c r="BJ31" s="62">
        <f>'Glad70-before-LQ'!BJ31*$CG31*BJ$93</f>
        <v>8.00262995758162e-05</v>
      </c>
      <c r="BK31" s="62">
        <f>'Glad70-before-LQ'!BK31*$CG31*BK$93</f>
        <v>0.0254176539566095</v>
      </c>
      <c r="BL31" s="62">
        <f>'Glad70-before-LQ'!BL31*$CG31*BL$93</f>
        <v>0.142882030330576</v>
      </c>
      <c r="BM31" s="62">
        <f>'Glad70-before-LQ'!BM31*$CG31*BM$93</f>
        <v>0.0163942084142953</v>
      </c>
      <c r="BN31" s="62">
        <f>'Glad70-before-LQ'!BN31*$CG31*BN$93</f>
        <v>0.00175684240884363</v>
      </c>
      <c r="BO31" s="62">
        <f>'Glad70-before-LQ'!BO31*$CG31*BO$93</f>
        <v>0.0995954802465701</v>
      </c>
      <c r="BP31" s="62">
        <f>'Glad70-before-LQ'!BP31*$CG31*BP$93</f>
        <v>0.0840182507782177</v>
      </c>
      <c r="BQ31" s="62">
        <f>'Glad70-before-LQ'!BQ31*$CG31*BQ$93</f>
        <v>0.000341992056804406</v>
      </c>
      <c r="BR31" s="62">
        <f>'Glad70-before-LQ'!BR31*$CG31*BR$93</f>
        <v>0.00101759028819985</v>
      </c>
      <c r="BS31" s="62">
        <f>'Glad70-before-LQ'!BS31*$CG31*BS$93</f>
        <v>0.000321357105146361</v>
      </c>
      <c r="BT31" s="62">
        <f>'Glad70-before-LQ'!BT31*$CG31*BT$93</f>
        <v>0.0334065877251836</v>
      </c>
      <c r="BU31" s="62">
        <f>'Glad70-before-LQ'!BU31*$CG31*BU$93</f>
        <v>0.0310500348533143</v>
      </c>
      <c r="BV31" s="4">
        <f>SUM(D31:BU31)</f>
        <v>275.978953609080</v>
      </c>
      <c r="BW31" s="66">
        <f>'Glad-base'!BW31*'Households'!$B$3/'Households'!$B$7</f>
        <v>3.57947752949537</v>
      </c>
      <c r="BX31" s="66">
        <f>'Glad-base'!BX31*'Households'!$B$3/'Households'!$B$7</f>
        <v>4.77676622039135e-06</v>
      </c>
      <c r="BY31" s="66">
        <f>'Glad-base'!BY31*'Businesses'!$B$4/'Businesses'!$C$4</f>
        <v>0.0256723145077727</v>
      </c>
      <c r="BZ31" s="66">
        <f>'Glad-base'!BZ31*'Households'!$B$3/'Households'!$B$7</f>
        <v>0.00240898291452111</v>
      </c>
      <c r="CA31" s="66">
        <f>'Glad-base'!CA31*'Households'!$B$3/'Households'!$B$7</f>
        <v>0.0116111244902163</v>
      </c>
      <c r="CB31" s="66">
        <f>'Glad-base'!CB31*'Glad-id-output'!B29/'Glad-id-output'!E29</f>
        <v>1.96302869052453e-05</v>
      </c>
      <c r="CC31" s="62">
        <f>'Exports'!D32</f>
        <v>0.2</v>
      </c>
      <c r="CD31" s="4">
        <f>SUM(BW31:CC31)</f>
        <v>3.81919435846101</v>
      </c>
      <c r="CE31" s="153">
        <f>SUM(CD31,BV31)</f>
        <v>279.798147967541</v>
      </c>
      <c r="CF31" s="67">
        <v>0.000647864254298525</v>
      </c>
      <c r="CG31" s="67">
        <f>'Glad-id-output'!I29</f>
        <v>1</v>
      </c>
      <c r="CH31" s="67"/>
    </row>
    <row r="32" ht="20.05" customHeight="1">
      <c r="A32" t="s" s="58">
        <v>1</v>
      </c>
      <c r="B32" s="59">
        <v>28</v>
      </c>
      <c r="C32" t="s" s="60">
        <v>192</v>
      </c>
      <c r="D32" s="61">
        <f>'Glad70-before-LQ'!D32*$CG32*D$93</f>
        <v>2.3276457849029</v>
      </c>
      <c r="E32" s="62">
        <f>'Glad70-before-LQ'!E32*$CG32*E$93</f>
        <v>0.00512851834370679</v>
      </c>
      <c r="F32" s="62">
        <f>'Glad70-before-LQ'!F32*$CG32*F$93</f>
        <v>6.789557084354121e-05</v>
      </c>
      <c r="G32" s="62">
        <f>'Glad70-before-LQ'!G32*$CG32*G$93</f>
        <v>0.00647401677272594</v>
      </c>
      <c r="H32" s="62">
        <f>'Glad70-before-LQ'!H32*$CG32*H$93</f>
        <v>0.0151469088103017</v>
      </c>
      <c r="I32" s="62">
        <f>'Glad70-before-LQ'!I32*$CG32*I$93</f>
        <v>0.085367004273497</v>
      </c>
      <c r="J32" s="62">
        <f>'Glad70-before-LQ'!J32*$CG32*J$93</f>
        <v>0.206836450812779</v>
      </c>
      <c r="K32" s="63">
        <f>'Glad70-before-LQ'!K32*$CG32*K$93</f>
        <v>0.18</v>
      </c>
      <c r="L32" s="62">
        <f>'Glad70-before-LQ'!L32*$CG32*L$93</f>
        <v>0.06841523551886131</v>
      </c>
      <c r="M32" s="62">
        <f>'Glad70-before-LQ'!M32*$CG32*M$93</f>
        <v>0.0389027239491951</v>
      </c>
      <c r="N32" s="62">
        <f>'Glad70-before-LQ'!N32*$CG32*N$93</f>
        <v>0.07398926441931809</v>
      </c>
      <c r="O32" s="62">
        <f>'Glad70-before-LQ'!O32*$CG32*O$93</f>
        <v>0.0584496073797101</v>
      </c>
      <c r="P32" s="62">
        <f>'Glad70-before-LQ'!P32*$CG32*P$93</f>
        <v>0.0091553976221108</v>
      </c>
      <c r="Q32" s="62">
        <f>'Glad70-before-LQ'!Q32*$CG32*Q$93</f>
        <v>0.0110501779292359</v>
      </c>
      <c r="R32" s="62">
        <f>'Glad70-before-LQ'!R32*$CG32*R$93</f>
        <v>0.0181764058643661</v>
      </c>
      <c r="S32" s="62">
        <f>'Glad70-before-LQ'!S32*$CG32*S$93</f>
        <v>0.00521651077578308</v>
      </c>
      <c r="T32" s="62">
        <f>'Glad70-before-LQ'!T32*$CG32*T$93</f>
        <v>0.531940067525782</v>
      </c>
      <c r="U32" s="62">
        <f>'Glad70-before-LQ'!U32*$CG32*U$93</f>
        <v>2.6772601635524</v>
      </c>
      <c r="V32" s="62">
        <f>'Glad70-before-LQ'!V32*$CG32*V$93</f>
        <v>0.0441563147686613</v>
      </c>
      <c r="W32" s="62">
        <f>'Glad70-before-LQ'!W32*$CG32*W$93</f>
        <v>1.37041243209985</v>
      </c>
      <c r="X32" s="64">
        <f>'Glad70-before-LQ'!X32*$CG32*X$93</f>
        <v>0</v>
      </c>
      <c r="Y32" s="62">
        <f>'Glad70-before-LQ'!Y32*$CG32*Y$93</f>
        <v>0.229891816339261</v>
      </c>
      <c r="Z32" s="62">
        <f>'Glad70-before-LQ'!Z32*$CG32*Z$93</f>
        <v>0.171852454158552</v>
      </c>
      <c r="AA32" s="62">
        <f>'Glad70-before-LQ'!AA32*$CG32*AA$93</f>
        <v>0.141189164295671</v>
      </c>
      <c r="AB32" s="62">
        <f>'Glad70-before-LQ'!AB32*$CG32*AB$93</f>
        <v>0.00261782626076812</v>
      </c>
      <c r="AC32" s="65">
        <f>'Glad70-before-LQ'!AC32*$CG32*AC$93</f>
        <v>0</v>
      </c>
      <c r="AD32" s="62">
        <f>'Glad70-before-LQ'!AD32*$CG32*AD$93</f>
        <v>0.00156025148362714</v>
      </c>
      <c r="AE32" s="62">
        <f>'Glad70-before-LQ'!AE32*$CG32*AE$93</f>
        <v>1.747828922169</v>
      </c>
      <c r="AF32" s="62">
        <f>'Glad70-before-LQ'!AF32*$CG32*AF$93</f>
        <v>1.04678845377434</v>
      </c>
      <c r="AG32" s="62">
        <f>'Glad70-before-LQ'!AG32*$CG32*AG$93</f>
        <v>0.848300780928041</v>
      </c>
      <c r="AH32" s="62">
        <f>'Glad70-before-LQ'!AH32*$CG32*AH$93</f>
        <v>1.28380897610712</v>
      </c>
      <c r="AI32" s="62">
        <f>'Glad70-before-LQ'!AI32*$CG32*AI$93</f>
        <v>1.86356503725518</v>
      </c>
      <c r="AJ32" s="62">
        <f>'Glad70-before-LQ'!AJ32*$CG32*AJ$93</f>
        <v>0.21592946868453</v>
      </c>
      <c r="AK32" s="62">
        <f>'Glad70-before-LQ'!AK32*$CG32*AK$93</f>
        <v>0.20376887536863</v>
      </c>
      <c r="AL32" s="62">
        <f>'Glad70-before-LQ'!AL32*$CG32*AL$93</f>
        <v>0.2896707631315</v>
      </c>
      <c r="AM32" s="62">
        <f>'Glad70-before-LQ'!AM32*$CG32*AM$93</f>
        <v>1.32227322924272</v>
      </c>
      <c r="AN32" s="62">
        <f>'Glad70-before-LQ'!AN32*$CG32*AN$93</f>
        <v>0.462184196849495</v>
      </c>
      <c r="AO32" s="62">
        <f>'Glad70-before-LQ'!AO32*$CG32*AO$93</f>
        <v>0.12274124641616</v>
      </c>
      <c r="AP32" s="62">
        <f>'Glad70-before-LQ'!AP32*$CG32*AP$93</f>
        <v>0.112840032060374</v>
      </c>
      <c r="AQ32" s="62">
        <f>'Glad70-before-LQ'!AQ32*$CG32*AQ$93</f>
        <v>0.00525697255528501</v>
      </c>
      <c r="AR32" s="62">
        <f>'Glad70-before-LQ'!AR32*$CG32*AR$93</f>
        <v>0.00730341203703236</v>
      </c>
      <c r="AS32" s="62">
        <f>'Glad70-before-LQ'!AS32*$CG32*AS$93</f>
        <v>0.479047300721252</v>
      </c>
      <c r="AT32" s="62">
        <f>'Glad70-before-LQ'!AT32*$CG32*AT$93</f>
        <v>0.0154964589994495</v>
      </c>
      <c r="AU32" s="62">
        <f>'Glad70-before-LQ'!AU32*$CG32*AU$93</f>
        <v>0.00662723819178443</v>
      </c>
      <c r="AV32" s="62">
        <f>'Glad70-before-LQ'!AV32*$CG32*AV$93</f>
        <v>0.00251499995461076</v>
      </c>
      <c r="AW32" s="62">
        <f>'Glad70-before-LQ'!AW32*$CG32*AW$93</f>
        <v>0.000711349646031813</v>
      </c>
      <c r="AX32" s="62">
        <f>'Glad70-before-LQ'!AX32*$CG32*AX$93</f>
        <v>0.07814604699789179</v>
      </c>
      <c r="AY32" s="62">
        <f>'Glad70-before-LQ'!AY32*$CG32*AY$93</f>
        <v>0.00213614436525776</v>
      </c>
      <c r="AZ32" s="62">
        <f>'Glad70-before-LQ'!AZ32*$CG32*AZ$93</f>
        <v>0.0207438581004965</v>
      </c>
      <c r="BA32" s="62">
        <f>'Glad70-before-LQ'!BA32*$CG32*BA$93</f>
        <v>0.0211264829211963</v>
      </c>
      <c r="BB32" s="62">
        <f>'Glad70-before-LQ'!BB32*$CG32*BB$93</f>
        <v>0.0592950726653403</v>
      </c>
      <c r="BC32" s="62">
        <f>'Glad70-before-LQ'!BC32*$CG32*BC$93</f>
        <v>1.63484642727391</v>
      </c>
      <c r="BD32" s="62">
        <f>'Glad70-before-LQ'!BD32*$CG32*BD$93</f>
        <v>1.56799706140668</v>
      </c>
      <c r="BE32" s="62">
        <f>'Glad70-before-LQ'!BE32*$CG32*BE$93</f>
        <v>6.36557748788543</v>
      </c>
      <c r="BF32" s="62">
        <f>'Glad70-before-LQ'!BF32*$CG32*BF$93</f>
        <v>0.000675649812234227</v>
      </c>
      <c r="BG32" s="62">
        <f>'Glad70-before-LQ'!BG32*$CG32*BG$93</f>
        <v>1.63925383681584</v>
      </c>
      <c r="BH32" s="62">
        <f>'Glad70-before-LQ'!BH32*$CG32*BH$93</f>
        <v>0.447148213847193</v>
      </c>
      <c r="BI32" s="62">
        <f>'Glad70-before-LQ'!BI32*$CG32*BI$93</f>
        <v>0.510014271800263</v>
      </c>
      <c r="BJ32" s="62">
        <f>'Glad70-before-LQ'!BJ32*$CG32*BJ$93</f>
        <v>0.00377958166907986</v>
      </c>
      <c r="BK32" s="62">
        <f>'Glad70-before-LQ'!BK32*$CG32*BK$93</f>
        <v>1.07589732308557</v>
      </c>
      <c r="BL32" s="62">
        <f>'Glad70-before-LQ'!BL32*$CG32*BL$93</f>
        <v>0.930091472471916</v>
      </c>
      <c r="BM32" s="62">
        <f>'Glad70-before-LQ'!BM32*$CG32*BM$93</f>
        <v>0.153827524922796</v>
      </c>
      <c r="BN32" s="62">
        <f>'Glad70-before-LQ'!BN32*$CG32*BN$93</f>
        <v>0.0128012564974534</v>
      </c>
      <c r="BO32" s="62">
        <f>'Glad70-before-LQ'!BO32*$CG32*BO$93</f>
        <v>2.65867972547202</v>
      </c>
      <c r="BP32" s="62">
        <f>'Glad70-before-LQ'!BP32*$CG32*BP$93</f>
        <v>0.870828290204275</v>
      </c>
      <c r="BQ32" s="62">
        <f>'Glad70-before-LQ'!BQ32*$CG32*BQ$93</f>
        <v>0.009174960593088191</v>
      </c>
      <c r="BR32" s="62">
        <f>'Glad70-before-LQ'!BR32*$CG32*BR$93</f>
        <v>0.284755470157498</v>
      </c>
      <c r="BS32" s="62">
        <f>'Glad70-before-LQ'!BS32*$CG32*BS$93</f>
        <v>0.00619491576646669</v>
      </c>
      <c r="BT32" s="62">
        <f>'Glad70-before-LQ'!BT32*$CG32*BT$93</f>
        <v>0.70727570659128</v>
      </c>
      <c r="BU32" s="62">
        <f>'Glad70-before-LQ'!BU32*$CG32*BU$93</f>
        <v>0.274946465657004</v>
      </c>
      <c r="BV32" s="4">
        <f>SUM(D32:BU32)</f>
        <v>37.6527733545026</v>
      </c>
      <c r="BW32" s="66">
        <f>'Glad-base'!BW32*'Households'!$B$3/'Households'!$B$7</f>
        <v>29.3241543381565</v>
      </c>
      <c r="BX32" s="66">
        <f>'Glad-base'!BX32*'Households'!$B$3/'Households'!$B$7</f>
        <v>2.20962965162719</v>
      </c>
      <c r="BY32" s="66">
        <f>'Glad-base'!BY32*'Businesses'!$B$4/'Businesses'!$C$4</f>
        <v>1.45598158554198</v>
      </c>
      <c r="BZ32" s="66">
        <f>'Glad-base'!BZ32*'Households'!$B$3/'Households'!$B$7</f>
        <v>0.933632392430484</v>
      </c>
      <c r="CA32" s="66">
        <f>'Glad-base'!CA32*'Households'!$B$3/'Households'!$B$7</f>
        <v>0.765089868753862</v>
      </c>
      <c r="CB32" s="66">
        <f>'Glad-base'!CB32*'Glad-id-output'!B30/'Glad-id-output'!E30</f>
        <v>9.75800424150029e-05</v>
      </c>
      <c r="CC32" s="62">
        <f>'Exports'!D33</f>
        <v>3</v>
      </c>
      <c r="CD32" s="4">
        <f>SUM(BW32:CC32)</f>
        <v>37.6885854165524</v>
      </c>
      <c r="CE32" s="153">
        <f>SUM(CD32,BV32)</f>
        <v>75.341358771055</v>
      </c>
      <c r="CF32" s="67">
        <v>0.0032204634460397</v>
      </c>
      <c r="CG32" s="67">
        <f>'Glad-id-output'!I30</f>
        <v>1</v>
      </c>
      <c r="CH32" s="67"/>
    </row>
    <row r="33" ht="20.05" customHeight="1">
      <c r="A33" t="s" s="58">
        <v>1</v>
      </c>
      <c r="B33" s="59">
        <v>29</v>
      </c>
      <c r="C33" t="s" s="60">
        <v>193</v>
      </c>
      <c r="D33" s="61">
        <f>'Glad70-before-LQ'!D33*$CG33*D$93</f>
        <v>0.666064608156675</v>
      </c>
      <c r="E33" s="62">
        <f>'Glad70-before-LQ'!E33*$CG33*E$93</f>
        <v>3.71280836969645e-05</v>
      </c>
      <c r="F33" s="62">
        <f>'Glad70-before-LQ'!F33*$CG33*F$93</f>
        <v>0.00114080985364934</v>
      </c>
      <c r="G33" s="62">
        <f>'Glad70-before-LQ'!G33*$CG33*G$93</f>
        <v>0.0324545017131914</v>
      </c>
      <c r="H33" s="62">
        <f>'Glad70-before-LQ'!H33*$CG33*H$93</f>
        <v>0.014798933144055</v>
      </c>
      <c r="I33" s="62">
        <f>'Glad70-before-LQ'!I33*$CG33*I$93</f>
        <v>0.06996313749078389</v>
      </c>
      <c r="J33" s="62">
        <f>'Glad70-before-LQ'!J33*$CG33*J$93</f>
        <v>7.04087432481399</v>
      </c>
      <c r="K33" s="63">
        <f>'Glad70-before-LQ'!K33*$CG33*K$93</f>
        <v>5.40222023306398</v>
      </c>
      <c r="L33" s="62">
        <f>'Glad70-before-LQ'!L33*$CG33*L$93</f>
        <v>0.0305283641989007</v>
      </c>
      <c r="M33" s="62">
        <f>'Glad70-before-LQ'!M33*$CG33*M$93</f>
        <v>0.0164017356403536</v>
      </c>
      <c r="N33" s="62">
        <f>'Glad70-before-LQ'!N33*$CG33*N$93</f>
        <v>0.0808490350951831</v>
      </c>
      <c r="O33" s="62">
        <f>'Glad70-before-LQ'!O33*$CG33*O$93</f>
        <v>0.0705949132801794</v>
      </c>
      <c r="P33" s="62">
        <f>'Glad70-before-LQ'!P33*$CG33*P$93</f>
        <v>0.010428423231144</v>
      </c>
      <c r="Q33" s="62">
        <f>'Glad70-before-LQ'!Q33*$CG33*Q$93</f>
        <v>0.0137079278623048</v>
      </c>
      <c r="R33" s="62">
        <f>'Glad70-before-LQ'!R33*$CG33*R$93</f>
        <v>0.00192773675895458</v>
      </c>
      <c r="S33" s="62">
        <f>'Glad70-before-LQ'!S33*$CG33*S$93</f>
        <v>0.00773628340467121</v>
      </c>
      <c r="T33" s="62">
        <f>'Glad70-before-LQ'!T33*$CG33*T$93</f>
        <v>0.127480380834448</v>
      </c>
      <c r="U33" s="62">
        <f>'Glad70-before-LQ'!U33*$CG33*U$93</f>
        <v>1.10767213044042</v>
      </c>
      <c r="V33" s="62">
        <f>'Glad70-before-LQ'!V33*$CG33*V$93</f>
        <v>0.0490698054770564</v>
      </c>
      <c r="W33" s="62">
        <f>'Glad70-before-LQ'!W33*$CG33*W$93</f>
        <v>1.71738778177001</v>
      </c>
      <c r="X33" s="64">
        <f>'Glad70-before-LQ'!X33*$CG33*X$93</f>
        <v>0</v>
      </c>
      <c r="Y33" s="62">
        <f>'Glad70-before-LQ'!Y33*$CG33*Y$93</f>
        <v>1.31396444595905</v>
      </c>
      <c r="Z33" s="62">
        <f>'Glad70-before-LQ'!Z33*$CG33*Z$93</f>
        <v>0.186808559218547</v>
      </c>
      <c r="AA33" s="62">
        <f>'Glad70-before-LQ'!AA33*$CG33*AA$93</f>
        <v>0.237967469431444</v>
      </c>
      <c r="AB33" s="62">
        <f>'Glad70-before-LQ'!AB33*$CG33*AB$93</f>
        <v>0.0144094583438814</v>
      </c>
      <c r="AC33" s="65">
        <f>'Glad70-before-LQ'!AC33*$CG33*AC$93</f>
        <v>0</v>
      </c>
      <c r="AD33" s="62">
        <f>'Glad70-before-LQ'!AD33*$CG33*AD$93</f>
        <v>0.00581393381807497</v>
      </c>
      <c r="AE33" s="62">
        <f>'Glad70-before-LQ'!AE33*$CG33*AE$93</f>
        <v>0.122188891791571</v>
      </c>
      <c r="AF33" s="62">
        <f>'Glad70-before-LQ'!AF33*$CG33*AF$93</f>
        <v>8.769548704857399</v>
      </c>
      <c r="AG33" s="62">
        <f>'Glad70-before-LQ'!AG33*$CG33*AG$93</f>
        <v>0.442585013579074</v>
      </c>
      <c r="AH33" s="62">
        <f>'Glad70-before-LQ'!AH33*$CG33*AH$93</f>
        <v>4.07932958535918</v>
      </c>
      <c r="AI33" s="62">
        <f>'Glad70-before-LQ'!AI33*$CG33*AI$93</f>
        <v>2.76884275701838</v>
      </c>
      <c r="AJ33" s="62">
        <f>'Glad70-before-LQ'!AJ33*$CG33*AJ$93</f>
        <v>1.65353527751978</v>
      </c>
      <c r="AK33" s="62">
        <f>'Glad70-before-LQ'!AK33*$CG33*AK$93</f>
        <v>0.788035650057986</v>
      </c>
      <c r="AL33" s="62">
        <f>'Glad70-before-LQ'!AL33*$CG33*AL$93</f>
        <v>0.15268623508949</v>
      </c>
      <c r="AM33" s="62">
        <f>'Glad70-before-LQ'!AM33*$CG33*AM$93</f>
        <v>0.84658686642609</v>
      </c>
      <c r="AN33" s="62">
        <f>'Glad70-before-LQ'!AN33*$CG33*AN$93</f>
        <v>1.34899149696674</v>
      </c>
      <c r="AO33" s="62">
        <f>'Glad70-before-LQ'!AO33*$CG33*AO$93</f>
        <v>0.356771738477496</v>
      </c>
      <c r="AP33" s="62">
        <f>'Glad70-before-LQ'!AP33*$CG33*AP$93</f>
        <v>0.733818721362248</v>
      </c>
      <c r="AQ33" s="62">
        <f>'Glad70-before-LQ'!AQ33*$CG33*AQ$93</f>
        <v>0.0223961272593284</v>
      </c>
      <c r="AR33" s="62">
        <f>'Glad70-before-LQ'!AR33*$CG33*AR$93</f>
        <v>0.0481909621583771</v>
      </c>
      <c r="AS33" s="62">
        <f>'Glad70-before-LQ'!AS33*$CG33*AS$93</f>
        <v>2.68880740259377</v>
      </c>
      <c r="AT33" s="62">
        <f>'Glad70-before-LQ'!AT33*$CG33*AT$93</f>
        <v>0.00145379509279239</v>
      </c>
      <c r="AU33" s="62">
        <f>'Glad70-before-LQ'!AU33*$CG33*AU$93</f>
        <v>0.0116018226742309</v>
      </c>
      <c r="AV33" s="62">
        <f>'Glad70-before-LQ'!AV33*$CG33*AV$93</f>
        <v>0.000892546702257645</v>
      </c>
      <c r="AW33" s="62">
        <f>'Glad70-before-LQ'!AW33*$CG33*AW$93</f>
        <v>0.000296916615623426</v>
      </c>
      <c r="AX33" s="62">
        <f>'Glad70-before-LQ'!AX33*$CG33*AX$93</f>
        <v>0.514327161121319</v>
      </c>
      <c r="AY33" s="62">
        <f>'Glad70-before-LQ'!AY33*$CG33*AY$93</f>
        <v>0.000316188172974775</v>
      </c>
      <c r="AZ33" s="62">
        <f>'Glad70-before-LQ'!AZ33*$CG33*AZ$93</f>
        <v>0.0297912005224735</v>
      </c>
      <c r="BA33" s="62">
        <f>'Glad70-before-LQ'!BA33*$CG33*BA$93</f>
        <v>0.0162674681377207</v>
      </c>
      <c r="BB33" s="62">
        <f>'Glad70-before-LQ'!BB33*$CG33*BB$93</f>
        <v>0.157117897572831</v>
      </c>
      <c r="BC33" s="62">
        <f>'Glad70-before-LQ'!BC33*$CG33*BC$93</f>
        <v>0.715799376330862</v>
      </c>
      <c r="BD33" s="62">
        <f>'Glad70-before-LQ'!BD33*$CG33*BD$93</f>
        <v>1.52872175639288</v>
      </c>
      <c r="BE33" s="62">
        <f>'Glad70-before-LQ'!BE33*$CG33*BE$93</f>
        <v>5.42376511972497</v>
      </c>
      <c r="BF33" s="62">
        <f>'Glad70-before-LQ'!BF33*$CG33*BF$93</f>
        <v>0.166156505210628</v>
      </c>
      <c r="BG33" s="62">
        <f>'Glad70-before-LQ'!BG33*$CG33*BG$93</f>
        <v>3.74460296997329</v>
      </c>
      <c r="BH33" s="62">
        <f>'Glad70-before-LQ'!BH33*$CG33*BH$93</f>
        <v>0.947958904930175</v>
      </c>
      <c r="BI33" s="62">
        <f>'Glad70-before-LQ'!BI33*$CG33*BI$93</f>
        <v>0.111433948335274</v>
      </c>
      <c r="BJ33" s="62">
        <f>'Glad70-before-LQ'!BJ33*$CG33*BJ$93</f>
        <v>0.00395895983891569</v>
      </c>
      <c r="BK33" s="62">
        <f>'Glad70-before-LQ'!BK33*$CG33*BK$93</f>
        <v>1.41594093037046</v>
      </c>
      <c r="BL33" s="62">
        <f>'Glad70-before-LQ'!BL33*$CG33*BL$93</f>
        <v>0.536756273049142</v>
      </c>
      <c r="BM33" s="62">
        <f>'Glad70-before-LQ'!BM33*$CG33*BM$93</f>
        <v>0.142913813134321</v>
      </c>
      <c r="BN33" s="62">
        <f>'Glad70-before-LQ'!BN33*$CG33*BN$93</f>
        <v>0.187252035267125</v>
      </c>
      <c r="BO33" s="62">
        <f>'Glad70-before-LQ'!BO33*$CG33*BO$93</f>
        <v>9.292437907218289</v>
      </c>
      <c r="BP33" s="62">
        <f>'Glad70-before-LQ'!BP33*$CG33*BP$93</f>
        <v>1.24935617234019</v>
      </c>
      <c r="BQ33" s="62">
        <f>'Glad70-before-LQ'!BQ33*$CG33*BQ$93</f>
        <v>0.0670014792195404</v>
      </c>
      <c r="BR33" s="62">
        <f>'Glad70-before-LQ'!BR33*$CG33*BR$93</f>
        <v>0.035178531609427</v>
      </c>
      <c r="BS33" s="62">
        <f>'Glad70-before-LQ'!BS33*$CG33*BS$93</f>
        <v>0.00445167505551703</v>
      </c>
      <c r="BT33" s="62">
        <f>'Glad70-before-LQ'!BT33*$CG33*BT$93</f>
        <v>0.270503294403163</v>
      </c>
      <c r="BU33" s="62">
        <f>'Glad70-before-LQ'!BU33*$CG33*BU$93</f>
        <v>0.253627196299049</v>
      </c>
      <c r="BV33" s="4">
        <f>SUM(D33:BU33)</f>
        <v>69.872499336917</v>
      </c>
      <c r="BW33" s="66">
        <f>'Glad-base'!BW33*'Households'!$B$3/'Households'!$B$7</f>
        <v>1.44930012895984</v>
      </c>
      <c r="BX33" s="66">
        <f>'Glad-base'!BX33*'Households'!$B$3/'Households'!$B$7</f>
        <v>1.54772868095778</v>
      </c>
      <c r="BY33" s="66">
        <f>'Glad-base'!BY33*'Businesses'!$B$4/'Businesses'!$C$4</f>
        <v>0.258038290254015</v>
      </c>
      <c r="BZ33" s="66">
        <f>'Glad-base'!BZ33*'Households'!$B$3/'Households'!$B$7</f>
        <v>0.043022840607621</v>
      </c>
      <c r="CA33" s="66">
        <f>'Glad-base'!CA33*'Households'!$B$3/'Households'!$B$7</f>
        <v>0.107638157270855</v>
      </c>
      <c r="CB33" s="66">
        <f>'Glad-base'!CB33*'Glad-id-output'!B31/'Glad-id-output'!E31</f>
        <v>0.000321924925528848</v>
      </c>
      <c r="CC33" s="62">
        <f>'Exports'!D34</f>
        <v>37.7</v>
      </c>
      <c r="CD33" s="4">
        <f>SUM(BW33:CC33)</f>
        <v>41.1060500229756</v>
      </c>
      <c r="CE33" s="153">
        <f>SUM(CD33,BV33)</f>
        <v>110.978549359893</v>
      </c>
      <c r="CF33" s="67">
        <v>0.008191473932031739</v>
      </c>
      <c r="CG33" s="67">
        <f>'Glad-id-output'!I31</f>
        <v>1</v>
      </c>
      <c r="CH33" s="67"/>
    </row>
    <row r="34" ht="20.05" customHeight="1">
      <c r="A34" t="s" s="58">
        <v>1</v>
      </c>
      <c r="B34" s="59">
        <v>30</v>
      </c>
      <c r="C34" t="s" s="60">
        <v>194</v>
      </c>
      <c r="D34" s="61">
        <f>'Glad70-before-LQ'!D34*$CG34*D$93</f>
        <v>0.630941072207915</v>
      </c>
      <c r="E34" s="62">
        <f>'Glad70-before-LQ'!E34*$CG34*E$93</f>
        <v>0.0226182671617399</v>
      </c>
      <c r="F34" s="62">
        <f>'Glad70-before-LQ'!F34*$CG34*F$93</f>
        <v>0.000492790433541831</v>
      </c>
      <c r="G34" s="62">
        <f>'Glad70-before-LQ'!G34*$CG34*G$93</f>
        <v>0.0204676129443516</v>
      </c>
      <c r="H34" s="62">
        <f>'Glad70-before-LQ'!H34*$CG34*H$93</f>
        <v>0.0425191865280006</v>
      </c>
      <c r="I34" s="62">
        <f>'Glad70-before-LQ'!I34*$CG34*I$93</f>
        <v>0.283177192409482</v>
      </c>
      <c r="J34" s="62">
        <f>'Glad70-before-LQ'!J34*$CG34*J$93</f>
        <v>17.3651687096412</v>
      </c>
      <c r="K34" s="63">
        <f>'Glad70-before-LQ'!K34*$CG34*K$93</f>
        <v>0.275308099185498</v>
      </c>
      <c r="L34" s="62">
        <f>'Glad70-before-LQ'!L34*$CG34*L$93</f>
        <v>0.310836060427755</v>
      </c>
      <c r="M34" s="62">
        <f>'Glad70-before-LQ'!M34*$CG34*M$93</f>
        <v>0.07261423003728951</v>
      </c>
      <c r="N34" s="62">
        <f>'Glad70-before-LQ'!N34*$CG34*N$93</f>
        <v>0.009866387927524201</v>
      </c>
      <c r="O34" s="62">
        <f>'Glad70-before-LQ'!O34*$CG34*O$93</f>
        <v>0.0101817462487865</v>
      </c>
      <c r="P34" s="62">
        <f>'Glad70-before-LQ'!P34*$CG34*P$93</f>
        <v>0.000837331643839515</v>
      </c>
      <c r="Q34" s="62">
        <f>'Glad70-before-LQ'!Q34*$CG34*Q$93</f>
        <v>0.0330317859901876</v>
      </c>
      <c r="R34" s="62">
        <f>'Glad70-before-LQ'!R34*$CG34*R$93</f>
        <v>0.0021550766752451</v>
      </c>
      <c r="S34" s="62">
        <f>'Glad70-before-LQ'!S34*$CG34*S$93</f>
        <v>0.0050525810415167</v>
      </c>
      <c r="T34" s="62">
        <f>'Glad70-before-LQ'!T34*$CG34*T$93</f>
        <v>0.140815410200065</v>
      </c>
      <c r="U34" s="62">
        <f>'Glad70-before-LQ'!U34*$CG34*U$93</f>
        <v>0.257695093093115</v>
      </c>
      <c r="V34" s="62">
        <f>'Glad70-before-LQ'!V34*$CG34*V$93</f>
        <v>0.0075922979975226</v>
      </c>
      <c r="W34" s="62">
        <f>'Glad70-before-LQ'!W34*$CG34*W$93</f>
        <v>0.246210514024769</v>
      </c>
      <c r="X34" s="64">
        <f>'Glad70-before-LQ'!X34*$CG34*X$93</f>
        <v>0</v>
      </c>
      <c r="Y34" s="62">
        <f>'Glad70-before-LQ'!Y34*$CG34*Y$93</f>
        <v>0.215011546045302</v>
      </c>
      <c r="Z34" s="62">
        <f>'Glad70-before-LQ'!Z34*$CG34*Z$93</f>
        <v>0.0412073283271384</v>
      </c>
      <c r="AA34" s="62">
        <f>'Glad70-before-LQ'!AA34*$CG34*AA$93</f>
        <v>0.0492139300338421</v>
      </c>
      <c r="AB34" s="62">
        <f>'Glad70-before-LQ'!AB34*$CG34*AB$93</f>
        <v>0.00509050918176085</v>
      </c>
      <c r="AC34" s="65">
        <f>'Glad70-before-LQ'!AC34*$CG34*AC$93</f>
        <v>0</v>
      </c>
      <c r="AD34" s="62">
        <f>'Glad70-before-LQ'!AD34*$CG34*AD$93</f>
        <v>0.018868884440381</v>
      </c>
      <c r="AE34" s="62">
        <f>'Glad70-before-LQ'!AE34*$CG34*AE$93</f>
        <v>0.223626566345412</v>
      </c>
      <c r="AF34" s="62">
        <f>'Glad70-before-LQ'!AF34*$CG34*AF$93</f>
        <v>0.170387163096923</v>
      </c>
      <c r="AG34" s="62">
        <f>'Glad70-before-LQ'!AG34*$CG34*AG$93</f>
        <v>3.842049197688</v>
      </c>
      <c r="AH34" s="62">
        <f>'Glad70-before-LQ'!AH34*$CG34*AH$93</f>
        <v>15.2484136590535</v>
      </c>
      <c r="AI34" s="62">
        <f>'Glad70-before-LQ'!AI34*$CG34*AI$93</f>
        <v>14.665543578944</v>
      </c>
      <c r="AJ34" s="62">
        <f>'Glad70-before-LQ'!AJ34*$CG34*AJ$93</f>
        <v>1.15559355286824</v>
      </c>
      <c r="AK34" s="62">
        <f>'Glad70-before-LQ'!AK34*$CG34*AK$93</f>
        <v>0.95067252094217</v>
      </c>
      <c r="AL34" s="62">
        <f>'Glad70-before-LQ'!AL34*$CG34*AL$93</f>
        <v>0.605146677883725</v>
      </c>
      <c r="AM34" s="62">
        <f>'Glad70-before-LQ'!AM34*$CG34*AM$93</f>
        <v>0.621049128211795</v>
      </c>
      <c r="AN34" s="62">
        <f>'Glad70-before-LQ'!AN34*$CG34*AN$93</f>
        <v>0.348053002864948</v>
      </c>
      <c r="AO34" s="62">
        <f>'Glad70-before-LQ'!AO34*$CG34*AO$93</f>
        <v>4.847900502217</v>
      </c>
      <c r="AP34" s="62">
        <f>'Glad70-before-LQ'!AP34*$CG34*AP$93</f>
        <v>0.366547425153125</v>
      </c>
      <c r="AQ34" s="62">
        <f>'Glad70-before-LQ'!AQ34*$CG34*AQ$93</f>
        <v>0.0469178971929046</v>
      </c>
      <c r="AR34" s="62">
        <f>'Glad70-before-LQ'!AR34*$CG34*AR$93</f>
        <v>0.059898242575019</v>
      </c>
      <c r="AS34" s="62">
        <f>'Glad70-before-LQ'!AS34*$CG34*AS$93</f>
        <v>2.77770393636828</v>
      </c>
      <c r="AT34" s="62">
        <f>'Glad70-before-LQ'!AT34*$CG34*AT$93</f>
        <v>0.00801950926733835</v>
      </c>
      <c r="AU34" s="62">
        <f>'Glad70-before-LQ'!AU34*$CG34*AU$93</f>
        <v>0.008026979437258349</v>
      </c>
      <c r="AV34" s="62">
        <f>'Glad70-before-LQ'!AV34*$CG34*AV$93</f>
        <v>0.00829802519542845</v>
      </c>
      <c r="AW34" s="62">
        <f>'Glad70-before-LQ'!AW34*$CG34*AW$93</f>
        <v>0.00133543019726964</v>
      </c>
      <c r="AX34" s="62">
        <f>'Glad70-before-LQ'!AX34*$CG34*AX$93</f>
        <v>0.0594789551567515</v>
      </c>
      <c r="AY34" s="62">
        <f>'Glad70-before-LQ'!AY34*$CG34*AY$93</f>
        <v>0.00145559011429078</v>
      </c>
      <c r="AZ34" s="62">
        <f>'Glad70-before-LQ'!AZ34*$CG34*AZ$93</f>
        <v>0.0565850741197415</v>
      </c>
      <c r="BA34" s="62">
        <f>'Glad70-before-LQ'!BA34*$CG34*BA$93</f>
        <v>0.0274023957926491</v>
      </c>
      <c r="BB34" s="62">
        <f>'Glad70-before-LQ'!BB34*$CG34*BB$93</f>
        <v>0.086287555391523</v>
      </c>
      <c r="BC34" s="62">
        <f>'Glad70-before-LQ'!BC34*$CG34*BC$93</f>
        <v>0.769833371891475</v>
      </c>
      <c r="BD34" s="62">
        <f>'Glad70-before-LQ'!BD34*$CG34*BD$93</f>
        <v>4.353761746042</v>
      </c>
      <c r="BE34" s="62">
        <f>'Glad70-before-LQ'!BE34*$CG34*BE$93</f>
        <v>2.88723028433592</v>
      </c>
      <c r="BF34" s="62">
        <f>'Glad70-before-LQ'!BF34*$CG34*BF$93</f>
        <v>0.0391735555536022</v>
      </c>
      <c r="BG34" s="62">
        <f>'Glad70-before-LQ'!BG34*$CG34*BG$93</f>
        <v>0.7561445169064051</v>
      </c>
      <c r="BH34" s="62">
        <f>'Glad70-before-LQ'!BH34*$CG34*BH$93</f>
        <v>0.184148552845248</v>
      </c>
      <c r="BI34" s="62">
        <f>'Glad70-before-LQ'!BI34*$CG34*BI$93</f>
        <v>2.12590549150728</v>
      </c>
      <c r="BJ34" s="62">
        <f>'Glad70-before-LQ'!BJ34*$CG34*BJ$93</f>
        <v>0.0482739218656345</v>
      </c>
      <c r="BK34" s="62">
        <f>'Glad70-before-LQ'!BK34*$CG34*BK$93</f>
        <v>0.375429844673382</v>
      </c>
      <c r="BL34" s="62">
        <f>'Glad70-before-LQ'!BL34*$CG34*BL$93</f>
        <v>0.711228516157665</v>
      </c>
      <c r="BM34" s="62">
        <f>'Glad70-before-LQ'!BM34*$CG34*BM$93</f>
        <v>0.0885152118838705</v>
      </c>
      <c r="BN34" s="62">
        <f>'Glad70-before-LQ'!BN34*$CG34*BN$93</f>
        <v>0.0165267575138603</v>
      </c>
      <c r="BO34" s="62">
        <f>'Glad70-before-LQ'!BO34*$CG34*BO$93</f>
        <v>1.13660805627685</v>
      </c>
      <c r="BP34" s="62">
        <f>'Glad70-before-LQ'!BP34*$CG34*BP$93</f>
        <v>0.375499163731801</v>
      </c>
      <c r="BQ34" s="62">
        <f>'Glad70-before-LQ'!BQ34*$CG34*BQ$93</f>
        <v>0.0072393765444028</v>
      </c>
      <c r="BR34" s="62">
        <f>'Glad70-before-LQ'!BR34*$CG34*BR$93</f>
        <v>0.0322818871506915</v>
      </c>
      <c r="BS34" s="62">
        <f>'Glad70-before-LQ'!BS34*$CG34*BS$93</f>
        <v>0.0069854953967933</v>
      </c>
      <c r="BT34" s="62">
        <f>'Glad70-before-LQ'!BT34*$CG34*BT$93</f>
        <v>0.571104426561225</v>
      </c>
      <c r="BU34" s="62">
        <f>'Glad70-before-LQ'!BU34*$CG34*BU$93</f>
        <v>0.213498227030656</v>
      </c>
      <c r="BV34" s="4">
        <f>SUM(D34:BU34)</f>
        <v>80.9527546137938</v>
      </c>
      <c r="BW34" s="66">
        <f>'Glad-base'!BW34*'Households'!$B$3/'Households'!$B$7</f>
        <v>0.400373617198764</v>
      </c>
      <c r="BX34" s="66">
        <f>'Glad-base'!BX34*'Households'!$B$3/'Households'!$B$7</f>
        <v>0.634516068475798</v>
      </c>
      <c r="BY34" s="66">
        <f>'Glad-base'!BY34*'Businesses'!$B$4/'Businesses'!$C$4</f>
        <v>151.208170658642</v>
      </c>
      <c r="BZ34" s="66">
        <f>'Glad-base'!BZ34*'Households'!$B$3/'Households'!$B$7</f>
        <v>8.45995898789907</v>
      </c>
      <c r="CA34" s="66">
        <f>'Glad-base'!CA34*'Households'!$B$3/'Households'!$B$7</f>
        <v>29.647718748723</v>
      </c>
      <c r="CB34" s="66">
        <f>'Glad-base'!CB34*'Glad-id-output'!B32/'Glad-id-output'!E32</f>
        <v>0.000105200164144084</v>
      </c>
      <c r="CC34" s="62">
        <f>'Exports'!D35</f>
        <v>0.4</v>
      </c>
      <c r="CD34" s="4">
        <f>SUM(BW34:CC34)</f>
        <v>190.750843281103</v>
      </c>
      <c r="CE34" s="153">
        <f>SUM(CD34,BV34)</f>
        <v>271.703597894897</v>
      </c>
      <c r="CF34" s="67">
        <v>0.00110042012703016</v>
      </c>
      <c r="CG34" s="67">
        <f>'Glad-id-output'!I32</f>
        <v>0.5</v>
      </c>
      <c r="CH34" s="67"/>
    </row>
    <row r="35" ht="20.05" customHeight="1">
      <c r="A35" t="s" s="58">
        <v>1</v>
      </c>
      <c r="B35" s="59">
        <v>31</v>
      </c>
      <c r="C35" t="s" s="60">
        <v>195</v>
      </c>
      <c r="D35" s="61">
        <f>'Glad70-before-LQ'!D35*$CG35*D$93</f>
        <v>0.9016016245458069</v>
      </c>
      <c r="E35" s="62">
        <f>'Glad70-before-LQ'!E35*$CG35*E$93</f>
        <v>0.00490198322433835</v>
      </c>
      <c r="F35" s="62">
        <f>'Glad70-before-LQ'!F35*$CG35*F$93</f>
        <v>0.00017494060390735</v>
      </c>
      <c r="G35" s="62">
        <f>'Glad70-before-LQ'!G35*$CG35*G$93</f>
        <v>0.00604152391669673</v>
      </c>
      <c r="H35" s="62">
        <f>'Glad70-before-LQ'!H35*$CG35*H$93</f>
        <v>0.0143196668986968</v>
      </c>
      <c r="I35" s="62">
        <f>'Glad70-before-LQ'!I35*$CG35*I$93</f>
        <v>0.865660896316247</v>
      </c>
      <c r="J35" s="62">
        <f>'Glad70-before-LQ'!J35*$CG35*J$93</f>
        <v>9.89816380322238</v>
      </c>
      <c r="K35" s="63">
        <f>'Glad70-before-LQ'!K35*$CG35*K$93</f>
        <v>0.54424437851345</v>
      </c>
      <c r="L35" s="62">
        <f>'Glad70-before-LQ'!L35*$CG35*L$93</f>
        <v>1.30456617629503</v>
      </c>
      <c r="M35" s="62">
        <f>'Glad70-before-LQ'!M35*$CG35*M$93</f>
        <v>0.0241228869585144</v>
      </c>
      <c r="N35" s="62">
        <f>'Glad70-before-LQ'!N35*$CG35*N$93</f>
        <v>0.00391409578123424</v>
      </c>
      <c r="O35" s="62">
        <f>'Glad70-before-LQ'!O35*$CG35*O$93</f>
        <v>0.00384545572381288</v>
      </c>
      <c r="P35" s="62">
        <f>'Glad70-before-LQ'!P35*$CG35*P$93</f>
        <v>0.00056560939558747</v>
      </c>
      <c r="Q35" s="62">
        <f>'Glad70-before-LQ'!Q35*$CG35*Q$93</f>
        <v>0.00746916004973363</v>
      </c>
      <c r="R35" s="62">
        <f>'Glad70-before-LQ'!R35*$CG35*R$93</f>
        <v>0.00063790555347225</v>
      </c>
      <c r="S35" s="62">
        <f>'Glad70-before-LQ'!S35*$CG35*S$93</f>
        <v>0.00154857504869017</v>
      </c>
      <c r="T35" s="62">
        <f>'Glad70-before-LQ'!T35*$CG35*T$93</f>
        <v>0.162507511024599</v>
      </c>
      <c r="U35" s="62">
        <f>'Glad70-before-LQ'!U35*$CG35*U$93</f>
        <v>0.11558453231841</v>
      </c>
      <c r="V35" s="62">
        <f>'Glad70-before-LQ'!V35*$CG35*V$93</f>
        <v>0.0030705668230072</v>
      </c>
      <c r="W35" s="62">
        <f>'Glad70-before-LQ'!W35*$CG35*W$93</f>
        <v>0.09511442016516219</v>
      </c>
      <c r="X35" s="64">
        <f>'Glad70-before-LQ'!X35*$CG35*X$93</f>
        <v>0</v>
      </c>
      <c r="Y35" s="62">
        <f>'Glad70-before-LQ'!Y35*$CG35*Y$93</f>
        <v>0.0767921414896503</v>
      </c>
      <c r="Z35" s="62">
        <f>'Glad70-before-LQ'!Z35*$CG35*Z$93</f>
        <v>0.0142554159497407</v>
      </c>
      <c r="AA35" s="62">
        <f>'Glad70-before-LQ'!AA35*$CG35*AA$93</f>
        <v>0.0167564210179958</v>
      </c>
      <c r="AB35" s="62">
        <f>'Glad70-before-LQ'!AB35*$CG35*AB$93</f>
        <v>0.00148371373024055</v>
      </c>
      <c r="AC35" s="65">
        <f>'Glad70-before-LQ'!AC35*$CG35*AC$93</f>
        <v>0</v>
      </c>
      <c r="AD35" s="62">
        <f>'Glad70-before-LQ'!AD35*$CG35*AD$93</f>
        <v>0.00484097128096944</v>
      </c>
      <c r="AE35" s="62">
        <f>'Glad70-before-LQ'!AE35*$CG35*AE$93</f>
        <v>0.07926880930716571</v>
      </c>
      <c r="AF35" s="62">
        <f>'Glad70-before-LQ'!AF35*$CG35*AF$93</f>
        <v>0.129030459082578</v>
      </c>
      <c r="AG35" s="62">
        <f>'Glad70-before-LQ'!AG35*$CG35*AG$93</f>
        <v>0.802896236024637</v>
      </c>
      <c r="AH35" s="62">
        <f>'Glad70-before-LQ'!AH35*$CG35*AH$93</f>
        <v>3.16757613359009</v>
      </c>
      <c r="AI35" s="62">
        <f>'Glad70-before-LQ'!AI35*$CG35*AI$93</f>
        <v>3.54894189585898</v>
      </c>
      <c r="AJ35" s="62">
        <f>'Glad70-before-LQ'!AJ35*$CG35*AJ$93</f>
        <v>0.46856104486228</v>
      </c>
      <c r="AK35" s="62">
        <f>'Glad70-before-LQ'!AK35*$CG35*AK$93</f>
        <v>0.278963723379436</v>
      </c>
      <c r="AL35" s="62">
        <f>'Glad70-before-LQ'!AL35*$CG35*AL$93</f>
        <v>0.0240430419886887</v>
      </c>
      <c r="AM35" s="62">
        <f>'Glad70-before-LQ'!AM35*$CG35*AM$93</f>
        <v>0.135183453802992</v>
      </c>
      <c r="AN35" s="62">
        <f>'Glad70-before-LQ'!AN35*$CG35*AN$93</f>
        <v>0.0828713170181954</v>
      </c>
      <c r="AO35" s="62">
        <f>'Glad70-before-LQ'!AO35*$CG35*AO$93</f>
        <v>11.244389090944</v>
      </c>
      <c r="AP35" s="62">
        <f>'Glad70-before-LQ'!AP35*$CG35*AP$93</f>
        <v>0.457739776697208</v>
      </c>
      <c r="AQ35" s="62">
        <f>'Glad70-before-LQ'!AQ35*$CG35*AQ$93</f>
        <v>0.0133041871704169</v>
      </c>
      <c r="AR35" s="62">
        <f>'Glad70-before-LQ'!AR35*$CG35*AR$93</f>
        <v>0.0160642103601828</v>
      </c>
      <c r="AS35" s="62">
        <f>'Glad70-before-LQ'!AS35*$CG35*AS$93</f>
        <v>24.2443732230125</v>
      </c>
      <c r="AT35" s="62">
        <f>'Glad70-before-LQ'!AT35*$CG35*AT$93</f>
        <v>0.00252098035987375</v>
      </c>
      <c r="AU35" s="62">
        <f>'Glad70-before-LQ'!AU35*$CG35*AU$93</f>
        <v>0.00249222444528557</v>
      </c>
      <c r="AV35" s="62">
        <f>'Glad70-before-LQ'!AV35*$CG35*AV$93</f>
        <v>0.00126591978044452</v>
      </c>
      <c r="AW35" s="62">
        <f>'Glad70-before-LQ'!AW35*$CG35*AW$93</f>
        <v>0.00020929355572466</v>
      </c>
      <c r="AX35" s="62">
        <f>'Glad70-before-LQ'!AX35*$CG35*AX$93</f>
        <v>0.0226550669866946</v>
      </c>
      <c r="AY35" s="62">
        <f>'Glad70-before-LQ'!AY35*$CG35*AY$93</f>
        <v>0.000437239293590641</v>
      </c>
      <c r="AZ35" s="62">
        <f>'Glad70-before-LQ'!AZ35*$CG35*AZ$93</f>
        <v>0.0189297194196299</v>
      </c>
      <c r="BA35" s="62">
        <f>'Glad70-before-LQ'!BA35*$CG35*BA$93</f>
        <v>0.009151826601340471</v>
      </c>
      <c r="BB35" s="62">
        <f>'Glad70-before-LQ'!BB35*$CG35*BB$93</f>
        <v>0.0283690160696117</v>
      </c>
      <c r="BC35" s="62">
        <f>'Glad70-before-LQ'!BC35*$CG35*BC$93</f>
        <v>0.199807158319363</v>
      </c>
      <c r="BD35" s="62">
        <f>'Glad70-before-LQ'!BD35*$CG35*BD$93</f>
        <v>0.404379557441267</v>
      </c>
      <c r="BE35" s="62">
        <f>'Glad70-before-LQ'!BE35*$CG35*BE$93</f>
        <v>0.793019080232846</v>
      </c>
      <c r="BF35" s="62">
        <f>'Glad70-before-LQ'!BF35*$CG35*BF$93</f>
        <v>0.0124770097767585</v>
      </c>
      <c r="BG35" s="62">
        <f>'Glad70-before-LQ'!BG35*$CG35*BG$93</f>
        <v>0.242124195910771</v>
      </c>
      <c r="BH35" s="62">
        <f>'Glad70-before-LQ'!BH35*$CG35*BH$93</f>
        <v>0.0566110424927868</v>
      </c>
      <c r="BI35" s="62">
        <f>'Glad70-before-LQ'!BI35*$CG35*BI$93</f>
        <v>1.41934655007751</v>
      </c>
      <c r="BJ35" s="62">
        <f>'Glad70-before-LQ'!BJ35*$CG35*BJ$93</f>
        <v>0.103909416189447</v>
      </c>
      <c r="BK35" s="62">
        <f>'Glad70-before-LQ'!BK35*$CG35*BK$93</f>
        <v>0.19507912088254</v>
      </c>
      <c r="BL35" s="62">
        <f>'Glad70-before-LQ'!BL35*$CG35*BL$93</f>
        <v>0.194954466070802</v>
      </c>
      <c r="BM35" s="62">
        <f>'Glad70-before-LQ'!BM35*$CG35*BM$93</f>
        <v>0.020854639419233</v>
      </c>
      <c r="BN35" s="62">
        <f>'Glad70-before-LQ'!BN35*$CG35*BN$93</f>
        <v>0.00663832914510868</v>
      </c>
      <c r="BO35" s="62">
        <f>'Glad70-before-LQ'!BO35*$CG35*BO$93</f>
        <v>0.586185346482758</v>
      </c>
      <c r="BP35" s="62">
        <f>'Glad70-before-LQ'!BP35*$CG35*BP$93</f>
        <v>0.154893958930075</v>
      </c>
      <c r="BQ35" s="62">
        <f>'Glad70-before-LQ'!BQ35*$CG35*BQ$93</f>
        <v>0.00276182455466927</v>
      </c>
      <c r="BR35" s="62">
        <f>'Glad70-before-LQ'!BR35*$CG35*BR$93</f>
        <v>0.009648140893647709</v>
      </c>
      <c r="BS35" s="62">
        <f>'Glad70-before-LQ'!BS35*$CG35*BS$93</f>
        <v>0.00206843240320632</v>
      </c>
      <c r="BT35" s="62">
        <f>'Glad70-before-LQ'!BT35*$CG35*BT$93</f>
        <v>0.166692080465618</v>
      </c>
      <c r="BU35" s="62">
        <f>'Glad70-before-LQ'!BU35*$CG35*BU$93</f>
        <v>0.104321468192656</v>
      </c>
      <c r="BV35" s="4">
        <f>SUM(D35:BU35)</f>
        <v>63.527194083340</v>
      </c>
      <c r="BW35" s="66">
        <f>'Glad-base'!BW35*'Households'!$B$3/'Households'!$B$7</f>
        <v>0.100071759577755</v>
      </c>
      <c r="BX35" s="66">
        <f>'Glad-base'!BX35*'Households'!$B$3/'Households'!$B$7</f>
        <v>0.00265409073120494</v>
      </c>
      <c r="BY35" s="66">
        <f>'Glad-base'!BY35*'Businesses'!$B$4/'Businesses'!$C$4</f>
        <v>48.8187965198066</v>
      </c>
      <c r="BZ35" s="66">
        <f>'Glad-base'!BZ35*'Households'!$B$3/'Households'!$B$7</f>
        <v>29.8012398353759</v>
      </c>
      <c r="CA35" s="66">
        <f>'Glad-base'!CA35*'Households'!$B$3/'Households'!$B$7</f>
        <v>46.8593072641298</v>
      </c>
      <c r="CB35" s="66">
        <f>'Glad-base'!CB35*'Glad-id-output'!B33/'Glad-id-output'!E33</f>
        <v>-0.000151308189141858</v>
      </c>
      <c r="CC35" s="62">
        <f>'Exports'!D36</f>
        <v>3.3</v>
      </c>
      <c r="CD35" s="4">
        <f>SUM(BW35:CC35)</f>
        <v>128.881918161432</v>
      </c>
      <c r="CE35" s="153">
        <f>SUM(CD35,BV35)</f>
        <v>192.409112244772</v>
      </c>
      <c r="CF35" s="67">
        <v>0.0141409522562484</v>
      </c>
      <c r="CG35" s="67">
        <f>'Glad-id-output'!I33</f>
        <v>1</v>
      </c>
      <c r="CH35" s="67"/>
    </row>
    <row r="36" ht="20.05" customHeight="1">
      <c r="A36" t="s" s="58">
        <v>1</v>
      </c>
      <c r="B36" s="59">
        <v>32</v>
      </c>
      <c r="C36" t="s" s="60">
        <v>196</v>
      </c>
      <c r="D36" s="61">
        <f>'Glad70-before-LQ'!D36*$CG36*D$93</f>
        <v>3.33675312608382</v>
      </c>
      <c r="E36" s="62">
        <f>'Glad70-before-LQ'!E36*$CG36*E$93</f>
        <v>0.168159225268685</v>
      </c>
      <c r="F36" s="62">
        <f>'Glad70-before-LQ'!F36*$CG36*F$93</f>
        <v>0.008044311037136849</v>
      </c>
      <c r="G36" s="62">
        <f>'Glad70-before-LQ'!G36*$CG36*G$93</f>
        <v>0.0579847184898678</v>
      </c>
      <c r="H36" s="62">
        <f>'Glad70-before-LQ'!H36*$CG36*H$93</f>
        <v>0.204620790257532</v>
      </c>
      <c r="I36" s="62">
        <f>'Glad70-before-LQ'!I36*$CG36*I$93</f>
        <v>1.50193247010763</v>
      </c>
      <c r="J36" s="62">
        <f>'Glad70-before-LQ'!J36*$CG36*J$93</f>
        <v>86.3122791135026</v>
      </c>
      <c r="K36" s="63">
        <f>'Glad70-before-LQ'!K36*$CG36*K$93</f>
        <v>5.47707935240656</v>
      </c>
      <c r="L36" s="62">
        <f>'Glad70-before-LQ'!L36*$CG36*L$93</f>
        <v>1.83249707750105</v>
      </c>
      <c r="M36" s="62">
        <f>'Glad70-before-LQ'!M36*$CG36*M$93</f>
        <v>0.645691313867214</v>
      </c>
      <c r="N36" s="62">
        <f>'Glad70-before-LQ'!N36*$CG36*N$93</f>
        <v>0.109382317347877</v>
      </c>
      <c r="O36" s="62">
        <f>'Glad70-before-LQ'!O36*$CG36*O$93</f>
        <v>0.0541640098245558</v>
      </c>
      <c r="P36" s="62">
        <f>'Glad70-before-LQ'!P36*$CG36*P$93</f>
        <v>0.0182982971533151</v>
      </c>
      <c r="Q36" s="62">
        <f>'Glad70-before-LQ'!Q36*$CG36*Q$93</f>
        <v>0.350976987343588</v>
      </c>
      <c r="R36" s="62">
        <f>'Glad70-before-LQ'!R36*$CG36*R$93</f>
        <v>0.0130770495581826</v>
      </c>
      <c r="S36" s="62">
        <f>'Glad70-before-LQ'!S36*$CG36*S$93</f>
        <v>0.0243846187498769</v>
      </c>
      <c r="T36" s="62">
        <f>'Glad70-before-LQ'!T36*$CG36*T$93</f>
        <v>0.623975070195299</v>
      </c>
      <c r="U36" s="62">
        <f>'Glad70-before-LQ'!U36*$CG36*U$93</f>
        <v>1.8702570277272</v>
      </c>
      <c r="V36" s="62">
        <f>'Glad70-before-LQ'!V36*$CG36*V$93</f>
        <v>0.0729887815589433</v>
      </c>
      <c r="W36" s="62">
        <f>'Glad70-before-LQ'!W36*$CG36*W$93</f>
        <v>1.9476737247309</v>
      </c>
      <c r="X36" s="64">
        <f>'Glad70-before-LQ'!X36*$CG36*X$93</f>
        <v>0</v>
      </c>
      <c r="Y36" s="62">
        <f>'Glad70-before-LQ'!Y36*$CG36*Y$93</f>
        <v>1.11513932066584</v>
      </c>
      <c r="Z36" s="62">
        <f>'Glad70-before-LQ'!Z36*$CG36*Z$93</f>
        <v>0.275488744747233</v>
      </c>
      <c r="AA36" s="62">
        <f>'Glad70-before-LQ'!AA36*$CG36*AA$93</f>
        <v>0.51069739200259</v>
      </c>
      <c r="AB36" s="62">
        <f>'Glad70-before-LQ'!AB36*$CG36*AB$93</f>
        <v>0.07398072294263509</v>
      </c>
      <c r="AC36" s="65">
        <f>'Glad70-before-LQ'!AC36*$CG36*AC$93</f>
        <v>0</v>
      </c>
      <c r="AD36" s="62">
        <f>'Glad70-before-LQ'!AD36*$CG36*AD$93</f>
        <v>0.132029927873273</v>
      </c>
      <c r="AE36" s="62">
        <f>'Glad70-before-LQ'!AE36*$CG36*AE$93</f>
        <v>2.6831829662168</v>
      </c>
      <c r="AF36" s="62">
        <f>'Glad70-before-LQ'!AF36*$CG36*AF$93</f>
        <v>0.500895033097014</v>
      </c>
      <c r="AG36" s="62">
        <f>'Glad70-before-LQ'!AG36*$CG36*AG$93</f>
        <v>45.2288948413454</v>
      </c>
      <c r="AH36" s="62">
        <f>'Glad70-before-LQ'!AH36*$CG36*AH$93</f>
        <v>154.926233652732</v>
      </c>
      <c r="AI36" s="62">
        <f>'Glad70-before-LQ'!AI36*$CG36*AI$93</f>
        <v>182.862024274243</v>
      </c>
      <c r="AJ36" s="62">
        <f>'Glad70-before-LQ'!AJ36*$CG36*AJ$93</f>
        <v>5.32779145320362</v>
      </c>
      <c r="AK36" s="62">
        <f>'Glad70-before-LQ'!AK36*$CG36*AK$93</f>
        <v>3.45610213805759</v>
      </c>
      <c r="AL36" s="62">
        <f>'Glad70-before-LQ'!AL36*$CG36*AL$93</f>
        <v>3.03843155420997</v>
      </c>
      <c r="AM36" s="62">
        <f>'Glad70-before-LQ'!AM36*$CG36*AM$93</f>
        <v>1.58112166117899</v>
      </c>
      <c r="AN36" s="62">
        <f>'Glad70-before-LQ'!AN36*$CG36*AN$93</f>
        <v>1.46668985786727</v>
      </c>
      <c r="AO36" s="62">
        <f>'Glad70-before-LQ'!AO36*$CG36*AO$93</f>
        <v>24.5847208689097</v>
      </c>
      <c r="AP36" s="62">
        <f>'Glad70-before-LQ'!AP36*$CG36*AP$93</f>
        <v>1.36029232782917</v>
      </c>
      <c r="AQ36" s="62">
        <f>'Glad70-before-LQ'!AQ36*$CG36*AQ$93</f>
        <v>0.143469941663997</v>
      </c>
      <c r="AR36" s="62">
        <f>'Glad70-before-LQ'!AR36*$CG36*AR$93</f>
        <v>0.25768149980798</v>
      </c>
      <c r="AS36" s="62">
        <f>'Glad70-before-LQ'!AS36*$CG36*AS$93</f>
        <v>13.0541450846089</v>
      </c>
      <c r="AT36" s="62">
        <f>'Glad70-before-LQ'!AT36*$CG36*AT$93</f>
        <v>0.0181027117018133</v>
      </c>
      <c r="AU36" s="62">
        <f>'Glad70-before-LQ'!AU36*$CG36*AU$93</f>
        <v>0.0219550487563653</v>
      </c>
      <c r="AV36" s="62">
        <f>'Glad70-before-LQ'!AV36*$CG36*AV$93</f>
        <v>0.0380028242810473</v>
      </c>
      <c r="AW36" s="62">
        <f>'Glad70-before-LQ'!AW36*$CG36*AW$93</f>
        <v>0.0306448201321953</v>
      </c>
      <c r="AX36" s="62">
        <f>'Glad70-before-LQ'!AX36*$CG36*AX$93</f>
        <v>0.304011998783897</v>
      </c>
      <c r="AY36" s="62">
        <f>'Glad70-before-LQ'!AY36*$CG36*AY$93</f>
        <v>0.00416852432730635</v>
      </c>
      <c r="AZ36" s="62">
        <f>'Glad70-before-LQ'!AZ36*$CG36*AZ$93</f>
        <v>0.302442690347029</v>
      </c>
      <c r="BA36" s="62">
        <f>'Glad70-before-LQ'!BA36*$CG36*BA$93</f>
        <v>0.09221243482259731</v>
      </c>
      <c r="BB36" s="62">
        <f>'Glad70-before-LQ'!BB36*$CG36*BB$93</f>
        <v>0.244756746163988</v>
      </c>
      <c r="BC36" s="62">
        <f>'Glad70-before-LQ'!BC36*$CG36*BC$93</f>
        <v>1.58601044450115</v>
      </c>
      <c r="BD36" s="62">
        <f>'Glad70-before-LQ'!BD36*$CG36*BD$93</f>
        <v>22.1292158470507</v>
      </c>
      <c r="BE36" s="62">
        <f>'Glad70-before-LQ'!BE36*$CG36*BE$93</f>
        <v>14.2906091987345</v>
      </c>
      <c r="BF36" s="62">
        <f>'Glad70-before-LQ'!BF36*$CG36*BF$93</f>
        <v>0.171584206963077</v>
      </c>
      <c r="BG36" s="62">
        <f>'Glad70-before-LQ'!BG36*$CG36*BG$93</f>
        <v>3.5791581711489</v>
      </c>
      <c r="BH36" s="62">
        <f>'Glad70-before-LQ'!BH36*$CG36*BH$93</f>
        <v>0.481531884650364</v>
      </c>
      <c r="BI36" s="62">
        <f>'Glad70-before-LQ'!BI36*$CG36*BI$93</f>
        <v>10.4665371107239</v>
      </c>
      <c r="BJ36" s="62">
        <f>'Glad70-before-LQ'!BJ36*$CG36*BJ$93</f>
        <v>0.252656110516116</v>
      </c>
      <c r="BK36" s="62">
        <f>'Glad70-before-LQ'!BK36*$CG36*BK$93</f>
        <v>1.56318483946145</v>
      </c>
      <c r="BL36" s="62">
        <f>'Glad70-before-LQ'!BL36*$CG36*BL$93</f>
        <v>3.97934533008703</v>
      </c>
      <c r="BM36" s="62">
        <f>'Glad70-before-LQ'!BM36*$CG36*BM$93</f>
        <v>0.459539162871038</v>
      </c>
      <c r="BN36" s="62">
        <f>'Glad70-before-LQ'!BN36*$CG36*BN$93</f>
        <v>0.0483218142199933</v>
      </c>
      <c r="BO36" s="62">
        <f>'Glad70-before-LQ'!BO36*$CG36*BO$93</f>
        <v>4.86377675116522</v>
      </c>
      <c r="BP36" s="62">
        <f>'Glad70-before-LQ'!BP36*$CG36*BP$93</f>
        <v>1.86835719422365</v>
      </c>
      <c r="BQ36" s="62">
        <f>'Glad70-before-LQ'!BQ36*$CG36*BQ$93</f>
        <v>0.0155411456140778</v>
      </c>
      <c r="BR36" s="62">
        <f>'Glad70-before-LQ'!BR36*$CG36*BR$93</f>
        <v>0.08691793145297221</v>
      </c>
      <c r="BS36" s="62">
        <f>'Glad70-before-LQ'!BS36*$CG36*BS$93</f>
        <v>0.0260347234270689</v>
      </c>
      <c r="BT36" s="62">
        <f>'Glad70-before-LQ'!BT36*$CG36*BT$93</f>
        <v>1.789569905585</v>
      </c>
      <c r="BU36" s="62">
        <f>'Glad70-before-LQ'!BU36*$CG36*BU$93</f>
        <v>0.81053983780603</v>
      </c>
      <c r="BV36" s="4">
        <f>SUM(D36:BU36)</f>
        <v>616.733962055433</v>
      </c>
      <c r="BW36" s="66">
        <f>'Glad-base'!BW36*'Households'!$B$3/'Households'!$B$7</f>
        <v>4.92025132121524</v>
      </c>
      <c r="BX36" s="66">
        <f>'Glad-base'!BX36*'Households'!$B$3/'Households'!$B$7</f>
        <v>0.198919472811535</v>
      </c>
      <c r="BY36" s="66">
        <f>'Glad-base'!BY36*'Businesses'!$B$4/'Businesses'!$C$4</f>
        <v>70.0237040210246</v>
      </c>
      <c r="BZ36" s="66">
        <f>'Glad-base'!BZ36*'Households'!$B$3/'Households'!$B$7</f>
        <v>9.724337360360449</v>
      </c>
      <c r="CA36" s="66">
        <f>'Glad-base'!CA36*'Households'!$B$3/'Households'!$B$7</f>
        <v>21.6248535741504</v>
      </c>
      <c r="CB36" s="66">
        <f>'Glad-base'!CB36*'Glad-id-output'!B34/'Glad-id-output'!E34</f>
        <v>0.0011776533291217</v>
      </c>
      <c r="CC36" s="62">
        <f>'Exports'!D37</f>
        <v>3.2</v>
      </c>
      <c r="CD36" s="4">
        <f>SUM(BW36:CC36)</f>
        <v>109.693243402891</v>
      </c>
      <c r="CE36" s="153">
        <f>SUM(CD36,BV36)</f>
        <v>726.427205458324</v>
      </c>
      <c r="CF36" s="67">
        <v>0.00370680934567737</v>
      </c>
      <c r="CG36" s="67">
        <f>'Glad-id-output'!I34</f>
        <v>0.9</v>
      </c>
      <c r="CH36" s="67"/>
    </row>
    <row r="37" ht="20.05" customHeight="1">
      <c r="A37" t="s" s="58">
        <v>1</v>
      </c>
      <c r="B37" s="59">
        <v>33</v>
      </c>
      <c r="C37" t="s" s="60">
        <v>34</v>
      </c>
      <c r="D37" s="61">
        <f>'Glad70-before-LQ'!D37*$CG37*D$93</f>
        <v>4.410465998743</v>
      </c>
      <c r="E37" s="62">
        <f>'Glad70-before-LQ'!E37*$CG37*E$93</f>
        <v>0.38645986299954</v>
      </c>
      <c r="F37" s="62">
        <f>'Glad70-before-LQ'!F37*$CG37*F$93</f>
        <v>0.171389441058813</v>
      </c>
      <c r="G37" s="62">
        <f>'Glad70-before-LQ'!G37*$CG37*G$93</f>
        <v>0.24733954328064</v>
      </c>
      <c r="H37" s="62">
        <f>'Glad70-before-LQ'!H37*$CG37*H$93</f>
        <v>0.336042654384955</v>
      </c>
      <c r="I37" s="62">
        <f>'Glad70-before-LQ'!I37*$CG37*I$93</f>
        <v>1.46283875260246</v>
      </c>
      <c r="J37" s="62">
        <f>'Glad70-before-LQ'!J37*$CG37*J$93</f>
        <v>18.9128527414379</v>
      </c>
      <c r="K37" s="63">
        <f>'Glad70-before-LQ'!K37*$CG37*K$93</f>
        <v>6.82671955784838</v>
      </c>
      <c r="L37" s="62">
        <f>'Glad70-before-LQ'!L37*$CG37*L$93</f>
        <v>0.860191545780247</v>
      </c>
      <c r="M37" s="62">
        <f>'Glad70-before-LQ'!M37*$CG37*M$93</f>
        <v>0.513402366114791</v>
      </c>
      <c r="N37" s="62">
        <f>'Glad70-before-LQ'!N37*$CG37*N$93</f>
        <v>1.19615622329366</v>
      </c>
      <c r="O37" s="62">
        <f>'Glad70-before-LQ'!O37*$CG37*O$93</f>
        <v>0.292900548024137</v>
      </c>
      <c r="P37" s="62">
        <f>'Glad70-before-LQ'!P37*$CG37*P$93</f>
        <v>0.17923214641647</v>
      </c>
      <c r="Q37" s="62">
        <f>'Glad70-before-LQ'!Q37*$CG37*Q$93</f>
        <v>0.288448927008236</v>
      </c>
      <c r="R37" s="62">
        <f>'Glad70-before-LQ'!R37*$CG37*R$93</f>
        <v>0.03679103000103</v>
      </c>
      <c r="S37" s="62">
        <f>'Glad70-before-LQ'!S37*$CG37*S$93</f>
        <v>0.0794678135301773</v>
      </c>
      <c r="T37" s="62">
        <f>'Glad70-before-LQ'!T37*$CG37*T$93</f>
        <v>2.90324884561383</v>
      </c>
      <c r="U37" s="62">
        <f>'Glad70-before-LQ'!U37*$CG37*U$93</f>
        <v>12.209462244795</v>
      </c>
      <c r="V37" s="62">
        <f>'Glad70-before-LQ'!V37*$CG37*V$93</f>
        <v>0.230646682157699</v>
      </c>
      <c r="W37" s="62">
        <f>'Glad70-before-LQ'!W37*$CG37*W$93</f>
        <v>5.88914436956485</v>
      </c>
      <c r="X37" s="64">
        <f>'Glad70-before-LQ'!X37*$CG37*X$93</f>
        <v>0</v>
      </c>
      <c r="Y37" s="62">
        <f>'Glad70-before-LQ'!Y37*$CG37*Y$93</f>
        <v>6.27649408899462</v>
      </c>
      <c r="Z37" s="62">
        <f>'Glad70-before-LQ'!Z37*$CG37*Z$93</f>
        <v>1.56066433871668</v>
      </c>
      <c r="AA37" s="62">
        <f>'Glad70-before-LQ'!AA37*$CG37*AA$93</f>
        <v>2.73512529006043</v>
      </c>
      <c r="AB37" s="62">
        <f>'Glad70-before-LQ'!AB37*$CG37*AB$93</f>
        <v>0.113689683445035</v>
      </c>
      <c r="AC37" s="65">
        <f>'Glad70-before-LQ'!AC37*$CG37*AC$93</f>
        <v>0</v>
      </c>
      <c r="AD37" s="62">
        <f>'Glad70-before-LQ'!AD37*$CG37*AD$93</f>
        <v>0.0169828142488961</v>
      </c>
      <c r="AE37" s="62">
        <f>'Glad70-before-LQ'!AE37*$CG37*AE$93</f>
        <v>0.5358604164663749</v>
      </c>
      <c r="AF37" s="62">
        <f>'Glad70-before-LQ'!AF37*$CG37*AF$93</f>
        <v>1.61631506312707</v>
      </c>
      <c r="AG37" s="62">
        <f>'Glad70-before-LQ'!AG37*$CG37*AG$93</f>
        <v>3.38670214311679</v>
      </c>
      <c r="AH37" s="62">
        <f>'Glad70-before-LQ'!AH37*$CG37*AH$93</f>
        <v>11.2846296531706</v>
      </c>
      <c r="AI37" s="62">
        <f>'Glad70-before-LQ'!AI37*$CG37*AI$93</f>
        <v>15.765070837604</v>
      </c>
      <c r="AJ37" s="62">
        <f>'Glad70-before-LQ'!AJ37*$CG37*AJ$93</f>
        <v>7.34033167865132</v>
      </c>
      <c r="AK37" s="62">
        <f>'Glad70-before-LQ'!AK37*$CG37*AK$93</f>
        <v>9.151700137535901</v>
      </c>
      <c r="AL37" s="62">
        <f>'Glad70-before-LQ'!AL37*$CG37*AL$93</f>
        <v>1.406534750338</v>
      </c>
      <c r="AM37" s="62">
        <f>'Glad70-before-LQ'!AM37*$CG37*AM$93</f>
        <v>7.5602161751969</v>
      </c>
      <c r="AN37" s="62">
        <f>'Glad70-before-LQ'!AN37*$CG37*AN$93</f>
        <v>8.085744409370159</v>
      </c>
      <c r="AO37" s="62">
        <f>'Glad70-before-LQ'!AO37*$CG37*AO$93</f>
        <v>4.79377149708064</v>
      </c>
      <c r="AP37" s="62">
        <f>'Glad70-before-LQ'!AP37*$CG37*AP$93</f>
        <v>1.19783543554405</v>
      </c>
      <c r="AQ37" s="62">
        <f>'Glad70-before-LQ'!AQ37*$CG37*AQ$93</f>
        <v>0.215621084821027</v>
      </c>
      <c r="AR37" s="62">
        <f>'Glad70-before-LQ'!AR37*$CG37*AR$93</f>
        <v>0.816730615066727</v>
      </c>
      <c r="AS37" s="62">
        <f>'Glad70-before-LQ'!AS37*$CG37*AS$93</f>
        <v>3.15151472810305</v>
      </c>
      <c r="AT37" s="62">
        <f>'Glad70-before-LQ'!AT37*$CG37*AT$93</f>
        <v>0.107811049050969</v>
      </c>
      <c r="AU37" s="62">
        <f>'Glad70-before-LQ'!AU37*$CG37*AU$93</f>
        <v>0.339916702450615</v>
      </c>
      <c r="AV37" s="62">
        <f>'Glad70-before-LQ'!AV37*$CG37*AV$93</f>
        <v>0.07543224284329619</v>
      </c>
      <c r="AW37" s="62">
        <f>'Glad70-before-LQ'!AW37*$CG37*AW$93</f>
        <v>0.012964285588787</v>
      </c>
      <c r="AX37" s="62">
        <f>'Glad70-before-LQ'!AX37*$CG37*AX$93</f>
        <v>0.408042854586893</v>
      </c>
      <c r="AY37" s="62">
        <f>'Glad70-before-LQ'!AY37*$CG37*AY$93</f>
        <v>0.0129664800847755</v>
      </c>
      <c r="AZ37" s="62">
        <f>'Glad70-before-LQ'!AZ37*$CG37*AZ$93</f>
        <v>0.415976478006278</v>
      </c>
      <c r="BA37" s="62">
        <f>'Glad70-before-LQ'!BA37*$CG37*BA$93</f>
        <v>0.222438961952236</v>
      </c>
      <c r="BB37" s="62">
        <f>'Glad70-before-LQ'!BB37*$CG37*BB$93</f>
        <v>0.579741761273758</v>
      </c>
      <c r="BC37" s="62">
        <f>'Glad70-before-LQ'!BC37*$CG37*BC$93</f>
        <v>2.91823798050638</v>
      </c>
      <c r="BD37" s="62">
        <f>'Glad70-before-LQ'!BD37*$CG37*BD$93</f>
        <v>1.01603920801597</v>
      </c>
      <c r="BE37" s="62">
        <f>'Glad70-before-LQ'!BE37*$CG37*BE$93</f>
        <v>9.2242521695936</v>
      </c>
      <c r="BF37" s="62">
        <f>'Glad70-before-LQ'!BF37*$CG37*BF$93</f>
        <v>0.163071531577416</v>
      </c>
      <c r="BG37" s="62">
        <f>'Glad70-before-LQ'!BG37*$CG37*BG$93</f>
        <v>3.82604359826911</v>
      </c>
      <c r="BH37" s="62">
        <f>'Glad70-before-LQ'!BH37*$CG37*BH$93</f>
        <v>1.19526669061932</v>
      </c>
      <c r="BI37" s="62">
        <f>'Glad70-before-LQ'!BI37*$CG37*BI$93</f>
        <v>1.8322737392002</v>
      </c>
      <c r="BJ37" s="62">
        <f>'Glad70-before-LQ'!BJ37*$CG37*BJ$93</f>
        <v>0.034620511815951</v>
      </c>
      <c r="BK37" s="62">
        <f>'Glad70-before-LQ'!BK37*$CG37*BK$93</f>
        <v>2.84044130789372</v>
      </c>
      <c r="BL37" s="62">
        <f>'Glad70-before-LQ'!BL37*$CG37*BL$93</f>
        <v>9.496628459584191</v>
      </c>
      <c r="BM37" s="62">
        <f>'Glad70-before-LQ'!BM37*$CG37*BM$93</f>
        <v>1.16230098016236</v>
      </c>
      <c r="BN37" s="62">
        <f>'Glad70-before-LQ'!BN37*$CG37*BN$93</f>
        <v>0.131339000955521</v>
      </c>
      <c r="BO37" s="62">
        <f>'Glad70-before-LQ'!BO37*$CG37*BO$93</f>
        <v>19.7035608240461</v>
      </c>
      <c r="BP37" s="62">
        <f>'Glad70-before-LQ'!BP37*$CG37*BP$93</f>
        <v>5.33512676207431</v>
      </c>
      <c r="BQ37" s="62">
        <f>'Glad70-before-LQ'!BQ37*$CG37*BQ$93</f>
        <v>0.0748193189557268</v>
      </c>
      <c r="BR37" s="62">
        <f>'Glad70-before-LQ'!BR37*$CG37*BR$93</f>
        <v>0.5015047143326949</v>
      </c>
      <c r="BS37" s="62">
        <f>'Glad70-before-LQ'!BS37*$CG37*BS$93</f>
        <v>0.08041555464160061</v>
      </c>
      <c r="BT37" s="62">
        <f>'Glad70-before-LQ'!BT37*$CG37*BT$93</f>
        <v>10.0603609272301</v>
      </c>
      <c r="BU37" s="62">
        <f>'Glad70-before-LQ'!BU37*$CG37*BU$93</f>
        <v>2.19985941745328</v>
      </c>
      <c r="BV37" s="4">
        <f>SUM(D37:BU37)</f>
        <v>218.416189648079</v>
      </c>
      <c r="BW37" s="66">
        <f>'Glad-base'!BW37*'Households'!$B$3/'Households'!$B$7</f>
        <v>119.927536886540</v>
      </c>
      <c r="BX37" s="66">
        <f>'Glad-base'!BX37*'Households'!$B$3/'Households'!$B$7</f>
        <v>1.77713974529351</v>
      </c>
      <c r="BY37" s="66">
        <f>'Glad-base'!BY37*'Businesses'!$B$4/'Businesses'!$C$4</f>
        <v>16.1905286176707</v>
      </c>
      <c r="BZ37" s="66">
        <f>'Glad-base'!BZ37*'Households'!$B$3/'Households'!$B$7</f>
        <v>1.81258155936148</v>
      </c>
      <c r="CA37" s="66">
        <f>'Glad-base'!CA37*'Households'!$B$3/'Households'!$B$7</f>
        <v>5.57807353062822</v>
      </c>
      <c r="CB37" s="66">
        <f>'Glad-base'!CB37*'Glad-id-output'!B35/'Glad-id-output'!E35</f>
        <v>1.4218651423231</v>
      </c>
      <c r="CC37" s="62">
        <f>'Exports'!D38</f>
        <v>60.6</v>
      </c>
      <c r="CD37" s="4">
        <f>SUM(BW37:CC37)</f>
        <v>207.307725481817</v>
      </c>
      <c r="CE37" s="153">
        <f>SUM(CD37,BV37)</f>
        <v>425.723915129896</v>
      </c>
      <c r="CF37" s="67">
        <v>0.00251907091382932</v>
      </c>
      <c r="CG37" s="67">
        <f>'Glad-id-output'!I35</f>
        <v>0.78</v>
      </c>
      <c r="CH37" s="67"/>
    </row>
    <row r="38" ht="20.05" customHeight="1">
      <c r="A38" t="s" s="58">
        <v>1</v>
      </c>
      <c r="B38" s="59">
        <v>34</v>
      </c>
      <c r="C38" t="s" s="60">
        <v>197</v>
      </c>
      <c r="D38" s="61">
        <f>'Glad70-before-LQ'!D38*$CG38*D$93</f>
        <v>1.17896826220626</v>
      </c>
      <c r="E38" s="62">
        <f>'Glad70-before-LQ'!E38*$CG38*E$93</f>
        <v>0.192695615328317</v>
      </c>
      <c r="F38" s="62">
        <f>'Glad70-before-LQ'!F38*$CG38*F$93</f>
        <v>0.035152274750332</v>
      </c>
      <c r="G38" s="62">
        <f>'Glad70-before-LQ'!G38*$CG38*G$93</f>
        <v>0.107760407491596</v>
      </c>
      <c r="H38" s="62">
        <f>'Glad70-before-LQ'!H38*$CG38*H$93</f>
        <v>0.110142674631858</v>
      </c>
      <c r="I38" s="62">
        <f>'Glad70-before-LQ'!I38*$CG38*I$93</f>
        <v>0.5956556780440589</v>
      </c>
      <c r="J38" s="62">
        <f>'Glad70-before-LQ'!J38*$CG38*J$93</f>
        <v>9.62861088430467</v>
      </c>
      <c r="K38" s="63">
        <f>'Glad70-before-LQ'!K38*$CG38*K$93</f>
        <v>5.590444207435</v>
      </c>
      <c r="L38" s="62">
        <f>'Glad70-before-LQ'!L38*$CG38*L$93</f>
        <v>0.363285099349438</v>
      </c>
      <c r="M38" s="62">
        <f>'Glad70-before-LQ'!M38*$CG38*M$93</f>
        <v>0.199268638244886</v>
      </c>
      <c r="N38" s="62">
        <f>'Glad70-before-LQ'!N38*$CG38*N$93</f>
        <v>0.456666682306312</v>
      </c>
      <c r="O38" s="62">
        <f>'Glad70-before-LQ'!O38*$CG38*O$93</f>
        <v>0.106888629253389</v>
      </c>
      <c r="P38" s="62">
        <f>'Glad70-before-LQ'!P38*$CG38*P$93</f>
        <v>0.158265091869462</v>
      </c>
      <c r="Q38" s="62">
        <f>'Glad70-before-LQ'!Q38*$CG38*Q$93</f>
        <v>0.0952723635623994</v>
      </c>
      <c r="R38" s="62">
        <f>'Glad70-before-LQ'!R38*$CG38*R$93</f>
        <v>0.0165044210639389</v>
      </c>
      <c r="S38" s="62">
        <f>'Glad70-before-LQ'!S38*$CG38*S$93</f>
        <v>0.0324063515916093</v>
      </c>
      <c r="T38" s="62">
        <f>'Glad70-before-LQ'!T38*$CG38*T$93</f>
        <v>0.613483022733046</v>
      </c>
      <c r="U38" s="62">
        <f>'Glad70-before-LQ'!U38*$CG38*U$93</f>
        <v>4.25549961974094</v>
      </c>
      <c r="V38" s="62">
        <f>'Glad70-before-LQ'!V38*$CG38*V$93</f>
        <v>0.0852614569783476</v>
      </c>
      <c r="W38" s="62">
        <f>'Glad70-before-LQ'!W38*$CG38*W$93</f>
        <v>2.54611283118395</v>
      </c>
      <c r="X38" s="64">
        <f>'Glad70-before-LQ'!X38*$CG38*X$93</f>
        <v>0</v>
      </c>
      <c r="Y38" s="62">
        <f>'Glad70-before-LQ'!Y38*$CG38*Y$93</f>
        <v>3.14184941425044</v>
      </c>
      <c r="Z38" s="62">
        <f>'Glad70-before-LQ'!Z38*$CG38*Z$93</f>
        <v>0.58093608614354</v>
      </c>
      <c r="AA38" s="62">
        <f>'Glad70-before-LQ'!AA38*$CG38*AA$93</f>
        <v>1.09882474984488</v>
      </c>
      <c r="AB38" s="62">
        <f>'Glad70-before-LQ'!AB38*$CG38*AB$93</f>
        <v>0.06466740086160649</v>
      </c>
      <c r="AC38" s="65">
        <f>'Glad70-before-LQ'!AC38*$CG38*AC$93</f>
        <v>0</v>
      </c>
      <c r="AD38" s="62">
        <f>'Glad70-before-LQ'!AD38*$CG38*AD$93</f>
        <v>0.00721222571677002</v>
      </c>
      <c r="AE38" s="62">
        <f>'Glad70-before-LQ'!AE38*$CG38*AE$93</f>
        <v>0.287197458458226</v>
      </c>
      <c r="AF38" s="62">
        <f>'Glad70-before-LQ'!AF38*$CG38*AF$93</f>
        <v>1.58908104995767</v>
      </c>
      <c r="AG38" s="62">
        <f>'Glad70-before-LQ'!AG38*$CG38*AG$93</f>
        <v>1.44575359054941</v>
      </c>
      <c r="AH38" s="62">
        <f>'Glad70-before-LQ'!AH38*$CG38*AH$93</f>
        <v>5.45839993479765</v>
      </c>
      <c r="AI38" s="62">
        <f>'Glad70-before-LQ'!AI38*$CG38*AI$93</f>
        <v>8.225336506164931</v>
      </c>
      <c r="AJ38" s="62">
        <f>'Glad70-before-LQ'!AJ38*$CG38*AJ$93</f>
        <v>4.57966909249622</v>
      </c>
      <c r="AK38" s="62">
        <f>'Glad70-before-LQ'!AK38*$CG38*AK$93</f>
        <v>9.28153634129748</v>
      </c>
      <c r="AL38" s="62">
        <f>'Glad70-before-LQ'!AL38*$CG38*AL$93</f>
        <v>0.760633257285357</v>
      </c>
      <c r="AM38" s="62">
        <f>'Glad70-before-LQ'!AM38*$CG38*AM$93</f>
        <v>4.43525270333321</v>
      </c>
      <c r="AN38" s="62">
        <f>'Glad70-before-LQ'!AN38*$CG38*AN$93</f>
        <v>8.374789918489331</v>
      </c>
      <c r="AO38" s="62">
        <f>'Glad70-before-LQ'!AO38*$CG38*AO$93</f>
        <v>2.17715933428005</v>
      </c>
      <c r="AP38" s="62">
        <f>'Glad70-before-LQ'!AP38*$CG38*AP$93</f>
        <v>0.802610977198783</v>
      </c>
      <c r="AQ38" s="62">
        <f>'Glad70-before-LQ'!AQ38*$CG38*AQ$93</f>
        <v>0.08383910089087671</v>
      </c>
      <c r="AR38" s="62">
        <f>'Glad70-before-LQ'!AR38*$CG38*AR$93</f>
        <v>0.492966986156146</v>
      </c>
      <c r="AS38" s="62">
        <f>'Glad70-before-LQ'!AS38*$CG38*AS$93</f>
        <v>1.45915288560376</v>
      </c>
      <c r="AT38" s="62">
        <f>'Glad70-before-LQ'!AT38*$CG38*AT$93</f>
        <v>0.0229813012579299</v>
      </c>
      <c r="AU38" s="62">
        <f>'Glad70-before-LQ'!AU38*$CG38*AU$93</f>
        <v>0.0621186751179492</v>
      </c>
      <c r="AV38" s="62">
        <f>'Glad70-before-LQ'!AV38*$CG38*AV$93</f>
        <v>0.0152677137059212</v>
      </c>
      <c r="AW38" s="62">
        <f>'Glad70-before-LQ'!AW38*$CG38*AW$93</f>
        <v>0.0199963695407202</v>
      </c>
      <c r="AX38" s="62">
        <f>'Glad70-before-LQ'!AX38*$CG38*AX$93</f>
        <v>0.130712003073806</v>
      </c>
      <c r="AY38" s="62">
        <f>'Glad70-before-LQ'!AY38*$CG38*AY$93</f>
        <v>0.00840436983520732</v>
      </c>
      <c r="AZ38" s="62">
        <f>'Glad70-before-LQ'!AZ38*$CG38*AZ$93</f>
        <v>0.219569933334619</v>
      </c>
      <c r="BA38" s="62">
        <f>'Glad70-before-LQ'!BA38*$CG38*BA$93</f>
        <v>0.0521633677342687</v>
      </c>
      <c r="BB38" s="62">
        <f>'Glad70-before-LQ'!BB38*$CG38*BB$93</f>
        <v>0.178820071018033</v>
      </c>
      <c r="BC38" s="62">
        <f>'Glad70-before-LQ'!BC38*$CG38*BC$93</f>
        <v>1.5417402057466</v>
      </c>
      <c r="BD38" s="62">
        <f>'Glad70-before-LQ'!BD38*$CG38*BD$93</f>
        <v>0.597076676449747</v>
      </c>
      <c r="BE38" s="62">
        <f>'Glad70-before-LQ'!BE38*$CG38*BE$93</f>
        <v>4.12680908286865</v>
      </c>
      <c r="BF38" s="62">
        <f>'Glad70-before-LQ'!BF38*$CG38*BF$93</f>
        <v>0.06659380565777211</v>
      </c>
      <c r="BG38" s="62">
        <f>'Glad70-before-LQ'!BG38*$CG38*BG$93</f>
        <v>2.04261358618637</v>
      </c>
      <c r="BH38" s="62">
        <f>'Glad70-before-LQ'!BH38*$CG38*BH$93</f>
        <v>0.608401751341989</v>
      </c>
      <c r="BI38" s="62">
        <f>'Glad70-before-LQ'!BI38*$CG38*BI$93</f>
        <v>0.630767126631966</v>
      </c>
      <c r="BJ38" s="62">
        <f>'Glad70-before-LQ'!BJ38*$CG38*BJ$93</f>
        <v>0.0182587750981343</v>
      </c>
      <c r="BK38" s="62">
        <f>'Glad70-before-LQ'!BK38*$CG38*BK$93</f>
        <v>1.32664043965664</v>
      </c>
      <c r="BL38" s="62">
        <f>'Glad70-before-LQ'!BL38*$CG38*BL$93</f>
        <v>3.67393417955706</v>
      </c>
      <c r="BM38" s="62">
        <f>'Glad70-before-LQ'!BM38*$CG38*BM$93</f>
        <v>0.483764264586789</v>
      </c>
      <c r="BN38" s="62">
        <f>'Glad70-before-LQ'!BN38*$CG38*BN$93</f>
        <v>0.0594314648546382</v>
      </c>
      <c r="BO38" s="62">
        <f>'Glad70-before-LQ'!BO38*$CG38*BO$93</f>
        <v>8.987016946451931</v>
      </c>
      <c r="BP38" s="62">
        <f>'Glad70-before-LQ'!BP38*$CG38*BP$93</f>
        <v>4.24950225564966</v>
      </c>
      <c r="BQ38" s="62">
        <f>'Glad70-before-LQ'!BQ38*$CG38*BQ$93</f>
        <v>0.0353773039162784</v>
      </c>
      <c r="BR38" s="62">
        <f>'Glad70-before-LQ'!BR38*$CG38*BR$93</f>
        <v>0.111070211632562</v>
      </c>
      <c r="BS38" s="62">
        <f>'Glad70-before-LQ'!BS38*$CG38*BS$93</f>
        <v>0.0322716749974058</v>
      </c>
      <c r="BT38" s="62">
        <f>'Glad70-before-LQ'!BT38*$CG38*BT$93</f>
        <v>3.95961469631412</v>
      </c>
      <c r="BU38" s="62">
        <f>'Glad70-before-LQ'!BU38*$CG38*BU$93</f>
        <v>1.27496819229988</v>
      </c>
      <c r="BV38" s="4">
        <f>SUM(D38:BU38)</f>
        <v>115.251099670363</v>
      </c>
      <c r="BW38" s="66">
        <f>'Glad-base'!BW38*'Households'!$B$3/'Households'!$B$7</f>
        <v>266.415020678187</v>
      </c>
      <c r="BX38" s="66">
        <f>'Glad-base'!BX38*'Households'!$B$3/'Households'!$B$7</f>
        <v>7.70407962006179</v>
      </c>
      <c r="BY38" s="66">
        <f>'Glad-base'!BY38*'Businesses'!$B$4/'Businesses'!$C$4</f>
        <v>4.11725037316965</v>
      </c>
      <c r="BZ38" s="66">
        <f>'Glad-base'!BZ38*'Households'!$B$3/'Households'!$B$7</f>
        <v>0.340156209485067</v>
      </c>
      <c r="CA38" s="66">
        <f>'Glad-base'!CA38*'Households'!$B$3/'Households'!$B$7</f>
        <v>1.42684037128733</v>
      </c>
      <c r="CB38" s="66">
        <f>'Glad-base'!CB38*'Glad-id-output'!B36/'Glad-id-output'!E36</f>
        <v>0.206717910551031</v>
      </c>
      <c r="CC38" s="62">
        <f>'Exports'!D39</f>
        <v>64.3</v>
      </c>
      <c r="CD38" s="4">
        <f>SUM(BW38:CC38)</f>
        <v>344.510065162742</v>
      </c>
      <c r="CE38" s="153">
        <f>SUM(CD38,BV38)</f>
        <v>459.761164833105</v>
      </c>
      <c r="CF38" s="67">
        <v>0.00443931233238121</v>
      </c>
      <c r="CG38" s="67">
        <f>'Glad-id-output'!I36</f>
        <v>0.98</v>
      </c>
      <c r="CH38" s="67"/>
    </row>
    <row r="39" ht="20.05" customHeight="1">
      <c r="A39" t="s" s="58">
        <v>1</v>
      </c>
      <c r="B39" s="59">
        <v>35</v>
      </c>
      <c r="C39" t="s" s="60">
        <v>123</v>
      </c>
      <c r="D39" s="61">
        <f>'Glad70-before-LQ'!D39*$CG39*D$93</f>
        <v>0.078993545623376</v>
      </c>
      <c r="E39" s="62">
        <f>'Glad70-before-LQ'!E39*$CG39*E$93</f>
        <v>0.0025664976186386</v>
      </c>
      <c r="F39" s="62">
        <f>'Glad70-before-LQ'!F39*$CG39*F$93</f>
        <v>3.21956416580663e-05</v>
      </c>
      <c r="G39" s="62">
        <f>'Glad70-before-LQ'!G39*$CG39*G$93</f>
        <v>0.00294243170582546</v>
      </c>
      <c r="H39" s="62">
        <f>'Glad70-before-LQ'!H39*$CG39*H$93</f>
        <v>0.00160885478380844</v>
      </c>
      <c r="I39" s="62">
        <f>'Glad70-before-LQ'!I39*$CG39*I$93</f>
        <v>0.41189176817856</v>
      </c>
      <c r="J39" s="62">
        <f>'Glad70-before-LQ'!J39*$CG39*J$93</f>
        <v>4.08411327298789</v>
      </c>
      <c r="K39" s="63">
        <f>'Glad70-before-LQ'!K39*$CG39*K$93</f>
        <v>0.142854530537888</v>
      </c>
      <c r="L39" s="62">
        <f>'Glad70-before-LQ'!L39*$CG39*L$93</f>
        <v>0.139495060498504</v>
      </c>
      <c r="M39" s="62">
        <f>'Glad70-before-LQ'!M39*$CG39*M$93</f>
        <v>0.10234871499635</v>
      </c>
      <c r="N39" s="62">
        <f>'Glad70-before-LQ'!N39*$CG39*N$93</f>
        <v>0.0135344038318841</v>
      </c>
      <c r="O39" s="62">
        <f>'Glad70-before-LQ'!O39*$CG39*O$93</f>
        <v>0.063819110135051</v>
      </c>
      <c r="P39" s="62">
        <f>'Glad70-before-LQ'!P39*$CG39*P$93</f>
        <v>0.00119738344175259</v>
      </c>
      <c r="Q39" s="62">
        <f>'Glad70-before-LQ'!Q39*$CG39*Q$93</f>
        <v>0.00304258816206074</v>
      </c>
      <c r="R39" s="62">
        <f>'Glad70-before-LQ'!R39*$CG39*R$93</f>
        <v>0.00263562385752839</v>
      </c>
      <c r="S39" s="62">
        <f>'Glad70-before-LQ'!S39*$CG39*S$93</f>
        <v>0.00444415009661974</v>
      </c>
      <c r="T39" s="62">
        <f>'Glad70-before-LQ'!T39*$CG39*T$93</f>
        <v>0.651310830679165</v>
      </c>
      <c r="U39" s="62">
        <f>'Glad70-before-LQ'!U39*$CG39*U$93</f>
        <v>0.677242023304846</v>
      </c>
      <c r="V39" s="62">
        <f>'Glad70-before-LQ'!V39*$CG39*V$93</f>
        <v>0.00923542186703376</v>
      </c>
      <c r="W39" s="62">
        <f>'Glad70-before-LQ'!W39*$CG39*W$93</f>
        <v>0.216375971968454</v>
      </c>
      <c r="X39" s="64">
        <f>'Glad70-before-LQ'!X39*$CG39*X$93</f>
        <v>0</v>
      </c>
      <c r="Y39" s="62">
        <f>'Glad70-before-LQ'!Y39*$CG39*Y$93</f>
        <v>0.255521424832387</v>
      </c>
      <c r="Z39" s="62">
        <f>'Glad70-before-LQ'!Z39*$CG39*Z$93</f>
        <v>0.0408829801179895</v>
      </c>
      <c r="AA39" s="62">
        <f>'Glad70-before-LQ'!AA39*$CG39*AA$93</f>
        <v>0.0376600702496092</v>
      </c>
      <c r="AB39" s="62">
        <f>'Glad70-before-LQ'!AB39*$CG39*AB$93</f>
        <v>0.000976137404119489</v>
      </c>
      <c r="AC39" s="65">
        <f>'Glad70-before-LQ'!AC39*$CG39*AC$93</f>
        <v>0</v>
      </c>
      <c r="AD39" s="62">
        <f>'Glad70-before-LQ'!AD39*$CG39*AD$93</f>
        <v>0.0009975023393298419</v>
      </c>
      <c r="AE39" s="62">
        <f>'Glad70-before-LQ'!AE39*$CG39*AE$93</f>
        <v>0.0321794439953221</v>
      </c>
      <c r="AF39" s="62">
        <f>'Glad70-before-LQ'!AF39*$CG39*AF$93</f>
        <v>0.150944601421558</v>
      </c>
      <c r="AG39" s="62">
        <f>'Glad70-before-LQ'!AG39*$CG39*AG$93</f>
        <v>0.0340076058906058</v>
      </c>
      <c r="AH39" s="62">
        <f>'Glad70-before-LQ'!AH39*$CG39*AH$93</f>
        <v>0.537569459579367</v>
      </c>
      <c r="AI39" s="62">
        <f>'Glad70-before-LQ'!AI39*$CG39*AI$93</f>
        <v>2.54332820141804</v>
      </c>
      <c r="AJ39" s="62">
        <f>'Glad70-before-LQ'!AJ39*$CG39*AJ$93</f>
        <v>0.706963548220428</v>
      </c>
      <c r="AK39" s="62">
        <f>'Glad70-before-LQ'!AK39*$CG39*AK$93</f>
        <v>0.9324378146926739</v>
      </c>
      <c r="AL39" s="62">
        <f>'Glad70-before-LQ'!AL39*$CG39*AL$93</f>
        <v>0.0243454600172673</v>
      </c>
      <c r="AM39" s="62">
        <f>'Glad70-before-LQ'!AM39*$CG39*AM$93</f>
        <v>0.452883527232253</v>
      </c>
      <c r="AN39" s="62">
        <f>'Glad70-before-LQ'!AN39*$CG39*AN$93</f>
        <v>0.317467454005615</v>
      </c>
      <c r="AO39" s="62">
        <f>'Glad70-before-LQ'!AO39*$CG39*AO$93</f>
        <v>0.267708011247341</v>
      </c>
      <c r="AP39" s="62">
        <f>'Glad70-before-LQ'!AP39*$CG39*AP$93</f>
        <v>0.0541101315115397</v>
      </c>
      <c r="AQ39" s="62">
        <f>'Glad70-before-LQ'!AQ39*$CG39*AQ$93</f>
        <v>0.0209073704157711</v>
      </c>
      <c r="AR39" s="62">
        <f>'Glad70-before-LQ'!AR39*$CG39*AR$93</f>
        <v>0.0630459174085705</v>
      </c>
      <c r="AS39" s="62">
        <f>'Glad70-before-LQ'!AS39*$CG39*AS$93</f>
        <v>0.566459811232464</v>
      </c>
      <c r="AT39" s="62">
        <f>'Glad70-before-LQ'!AT39*$CG39*AT$93</f>
        <v>0.00698817838392233</v>
      </c>
      <c r="AU39" s="62">
        <f>'Glad70-before-LQ'!AU39*$CG39*AU$93</f>
        <v>0.00816227162143099</v>
      </c>
      <c r="AV39" s="62">
        <f>'Glad70-before-LQ'!AV39*$CG39*AV$93</f>
        <v>0.00511041806740703</v>
      </c>
      <c r="AW39" s="62">
        <f>'Glad70-before-LQ'!AW39*$CG39*AW$93</f>
        <v>0.000684935834911415</v>
      </c>
      <c r="AX39" s="62">
        <f>'Glad70-before-LQ'!AX39*$CG39*AX$93</f>
        <v>0.0414531767290731</v>
      </c>
      <c r="AY39" s="62">
        <f>'Glad70-before-LQ'!AY39*$CG39*AY$93</f>
        <v>0.00133561500363595</v>
      </c>
      <c r="AZ39" s="62">
        <f>'Glad70-before-LQ'!AZ39*$CG39*AZ$93</f>
        <v>0.0384528260756096</v>
      </c>
      <c r="BA39" s="62">
        <f>'Glad70-before-LQ'!BA39*$CG39*BA$93</f>
        <v>0.011742561578876</v>
      </c>
      <c r="BB39" s="62">
        <f>'Glad70-before-LQ'!BB39*$CG39*BB$93</f>
        <v>0.0534823660951805</v>
      </c>
      <c r="BC39" s="62">
        <f>'Glad70-before-LQ'!BC39*$CG39*BC$93</f>
        <v>0.607073364394354</v>
      </c>
      <c r="BD39" s="62">
        <f>'Glad70-before-LQ'!BD39*$CG39*BD$93</f>
        <v>0.122406597890847</v>
      </c>
      <c r="BE39" s="62">
        <f>'Glad70-before-LQ'!BE39*$CG39*BE$93</f>
        <v>1.91825002661264</v>
      </c>
      <c r="BF39" s="62">
        <f>'Glad70-before-LQ'!BF39*$CG39*BF$93</f>
        <v>0.0124326832923461</v>
      </c>
      <c r="BG39" s="62">
        <f>'Glad70-before-LQ'!BG39*$CG39*BG$93</f>
        <v>0.850800944418125</v>
      </c>
      <c r="BH39" s="62">
        <f>'Glad70-before-LQ'!BH39*$CG39*BH$93</f>
        <v>0.08553001674952231</v>
      </c>
      <c r="BI39" s="62">
        <f>'Glad70-before-LQ'!BI39*$CG39*BI$93</f>
        <v>0.250981642584975</v>
      </c>
      <c r="BJ39" s="62">
        <f>'Glad70-before-LQ'!BJ39*$CG39*BJ$93</f>
        <v>0.000896964264754932</v>
      </c>
      <c r="BK39" s="62">
        <f>'Glad70-before-LQ'!BK39*$CG39*BK$93</f>
        <v>0.209430482726959</v>
      </c>
      <c r="BL39" s="62">
        <f>'Glad70-before-LQ'!BL39*$CG39*BL$93</f>
        <v>0.577112069401139</v>
      </c>
      <c r="BM39" s="62">
        <f>'Glad70-before-LQ'!BM39*$CG39*BM$93</f>
        <v>0.0846438280426511</v>
      </c>
      <c r="BN39" s="62">
        <f>'Glad70-before-LQ'!BN39*$CG39*BN$93</f>
        <v>0.0161656890822308</v>
      </c>
      <c r="BO39" s="62">
        <f>'Glad70-before-LQ'!BO39*$CG39*BO$93</f>
        <v>0.169855634610447</v>
      </c>
      <c r="BP39" s="62">
        <f>'Glad70-before-LQ'!BP39*$CG39*BP$93</f>
        <v>0.242108066650751</v>
      </c>
      <c r="BQ39" s="62">
        <f>'Glad70-before-LQ'!BQ39*$CG39*BQ$93</f>
        <v>0.00618577828367553</v>
      </c>
      <c r="BR39" s="62">
        <f>'Glad70-before-LQ'!BR39*$CG39*BR$93</f>
        <v>0.0261962847938646</v>
      </c>
      <c r="BS39" s="62">
        <f>'Glad70-before-LQ'!BS39*$CG39*BS$93</f>
        <v>0.00583998326598655</v>
      </c>
      <c r="BT39" s="62">
        <f>'Glad70-before-LQ'!BT39*$CG39*BT$93</f>
        <v>0.0588637535883043</v>
      </c>
      <c r="BU39" s="62">
        <f>'Glad70-before-LQ'!BU39*$CG39*BU$93</f>
        <v>0.113495972838012</v>
      </c>
      <c r="BV39" s="4">
        <f>SUM(D39:BU39)</f>
        <v>19.1757629860308</v>
      </c>
      <c r="BW39" s="66">
        <f>'Glad-base'!BW39*'Households'!$B$3/'Households'!$B$7</f>
        <v>18.4590320574253</v>
      </c>
      <c r="BX39" s="66">
        <f>'Glad-base'!BX39*'Households'!$B$3/'Households'!$B$7</f>
        <v>0.0488896051699279</v>
      </c>
      <c r="BY39" s="66">
        <f>'Glad-base'!BY39*'Businesses'!$B$4/'Businesses'!$C$4</f>
        <v>0.00897118624505088</v>
      </c>
      <c r="BZ39" s="66">
        <f>'Glad-base'!BZ39*'Households'!$B$3/'Households'!$B$7</f>
        <v>0.00114642389289392</v>
      </c>
      <c r="CA39" s="66">
        <f>'Glad-base'!CA39*'Households'!$B$3/'Households'!$B$7</f>
        <v>0.00339150401647786</v>
      </c>
      <c r="CB39" s="66">
        <f>'Glad-base'!CB39*'Glad-id-output'!B37/'Glad-id-output'!E37</f>
        <v>0</v>
      </c>
      <c r="CC39" s="62">
        <f>'Exports'!D40</f>
        <v>44.5</v>
      </c>
      <c r="CD39" s="4">
        <f>SUM(BW39:CC39)</f>
        <v>63.0214307767497</v>
      </c>
      <c r="CE39" s="153">
        <f>SUM(CD39,BV39)</f>
        <v>82.1971937627805</v>
      </c>
      <c r="CF39" s="67">
        <v>0.00525140703929073</v>
      </c>
      <c r="CG39" s="67">
        <f>'Glad-id-output'!I37</f>
        <v>0.98</v>
      </c>
      <c r="CH39" s="67"/>
    </row>
    <row r="40" ht="20.05" customHeight="1">
      <c r="A40" t="s" s="58">
        <v>1</v>
      </c>
      <c r="B40" s="59">
        <v>36</v>
      </c>
      <c r="C40" t="s" s="60">
        <v>198</v>
      </c>
      <c r="D40" s="61">
        <f>'Glad70-before-LQ'!D40*$CG40*D$93</f>
        <v>0.356653149772913</v>
      </c>
      <c r="E40" s="62">
        <f>'Glad70-before-LQ'!E40*$CG40*E$93</f>
        <v>0.0473188709689466</v>
      </c>
      <c r="F40" s="62">
        <f>'Glad70-before-LQ'!F40*$CG40*F$93</f>
        <v>0.001817635612322</v>
      </c>
      <c r="G40" s="62">
        <f>'Glad70-before-LQ'!G40*$CG40*G$93</f>
        <v>0.0299090122478755</v>
      </c>
      <c r="H40" s="62">
        <f>'Glad70-before-LQ'!H40*$CG40*H$93</f>
        <v>0.0105764018846514</v>
      </c>
      <c r="I40" s="62">
        <f>'Glad70-before-LQ'!I40*$CG40*I$93</f>
        <v>0.297543768184367</v>
      </c>
      <c r="J40" s="62">
        <f>'Glad70-before-LQ'!J40*$CG40*J$93</f>
        <v>5.12988274901992</v>
      </c>
      <c r="K40" s="63">
        <f>'Glad70-before-LQ'!K40*$CG40*K$93</f>
        <v>0.659683217936476</v>
      </c>
      <c r="L40" s="62">
        <f>'Glad70-before-LQ'!L40*$CG40*L$93</f>
        <v>0.123230896533298</v>
      </c>
      <c r="M40" s="62">
        <f>'Glad70-before-LQ'!M40*$CG40*M$93</f>
        <v>0.17379844138344</v>
      </c>
      <c r="N40" s="62">
        <f>'Glad70-before-LQ'!N40*$CG40*N$93</f>
        <v>0.08262286946535551</v>
      </c>
      <c r="O40" s="62">
        <f>'Glad70-before-LQ'!O40*$CG40*O$93</f>
        <v>0.5491578159671709</v>
      </c>
      <c r="P40" s="62">
        <f>'Glad70-before-LQ'!P40*$CG40*P$93</f>
        <v>0.00662804095943921</v>
      </c>
      <c r="Q40" s="62">
        <f>'Glad70-before-LQ'!Q40*$CG40*Q$93</f>
        <v>0.0166266735336946</v>
      </c>
      <c r="R40" s="62">
        <f>'Glad70-before-LQ'!R40*$CG40*R$93</f>
        <v>0.0114772877326233</v>
      </c>
      <c r="S40" s="62">
        <f>'Glad70-before-LQ'!S40*$CG40*S$93</f>
        <v>0.0206542692959389</v>
      </c>
      <c r="T40" s="62">
        <f>'Glad70-before-LQ'!T40*$CG40*T$93</f>
        <v>0.719241449558048</v>
      </c>
      <c r="U40" s="62">
        <f>'Glad70-before-LQ'!U40*$CG40*U$93</f>
        <v>3.44615806417853</v>
      </c>
      <c r="V40" s="62">
        <f>'Glad70-before-LQ'!V40*$CG40*V$93</f>
        <v>0.0414299426179965</v>
      </c>
      <c r="W40" s="62">
        <f>'Glad70-before-LQ'!W40*$CG40*W$93</f>
        <v>1.43090866911624</v>
      </c>
      <c r="X40" s="64">
        <f>'Glad70-before-LQ'!X40*$CG40*X$93</f>
        <v>0</v>
      </c>
      <c r="Y40" s="62">
        <f>'Glad70-before-LQ'!Y40*$CG40*Y$93</f>
        <v>1.37624884586305</v>
      </c>
      <c r="Z40" s="62">
        <f>'Glad70-before-LQ'!Z40*$CG40*Z$93</f>
        <v>0.219136785040078</v>
      </c>
      <c r="AA40" s="62">
        <f>'Glad70-before-LQ'!AA40*$CG40*AA$93</f>
        <v>0.207337550091697</v>
      </c>
      <c r="AB40" s="62">
        <f>'Glad70-before-LQ'!AB40*$CG40*AB$93</f>
        <v>0.00831398915483313</v>
      </c>
      <c r="AC40" s="65">
        <f>'Glad70-before-LQ'!AC40*$CG40*AC$93</f>
        <v>0</v>
      </c>
      <c r="AD40" s="62">
        <f>'Glad70-before-LQ'!AD40*$CG40*AD$93</f>
        <v>0.00202337724581244</v>
      </c>
      <c r="AE40" s="62">
        <f>'Glad70-before-LQ'!AE40*$CG40*AE$93</f>
        <v>0.134837313503307</v>
      </c>
      <c r="AF40" s="62">
        <f>'Glad70-before-LQ'!AF40*$CG40*AF$93</f>
        <v>0.40083737497244</v>
      </c>
      <c r="AG40" s="62">
        <f>'Glad70-before-LQ'!AG40*$CG40*AG$93</f>
        <v>0.107980278758054</v>
      </c>
      <c r="AH40" s="62">
        <f>'Glad70-before-LQ'!AH40*$CG40*AH$93</f>
        <v>1.06469562794416</v>
      </c>
      <c r="AI40" s="62">
        <f>'Glad70-before-LQ'!AI40*$CG40*AI$93</f>
        <v>3.68550297623934</v>
      </c>
      <c r="AJ40" s="62">
        <f>'Glad70-before-LQ'!AJ40*$CG40*AJ$93</f>
        <v>1.10108068699614</v>
      </c>
      <c r="AK40" s="62">
        <f>'Glad70-before-LQ'!AK40*$CG40*AK$93</f>
        <v>1.72095026465241</v>
      </c>
      <c r="AL40" s="62">
        <f>'Glad70-before-LQ'!AL40*$CG40*AL$93</f>
        <v>0.0612410056501978</v>
      </c>
      <c r="AM40" s="62">
        <f>'Glad70-before-LQ'!AM40*$CG40*AM$93</f>
        <v>0.511332264019744</v>
      </c>
      <c r="AN40" s="62">
        <f>'Glad70-before-LQ'!AN40*$CG40*AN$93</f>
        <v>0.891134851091807</v>
      </c>
      <c r="AO40" s="62">
        <f>'Glad70-before-LQ'!AO40*$CG40*AO$93</f>
        <v>0.510021770799181</v>
      </c>
      <c r="AP40" s="62">
        <f>'Glad70-before-LQ'!AP40*$CG40*AP$93</f>
        <v>0.144941505843915</v>
      </c>
      <c r="AQ40" s="62">
        <f>'Glad70-before-LQ'!AQ40*$CG40*AQ$93</f>
        <v>0.013534527404276</v>
      </c>
      <c r="AR40" s="62">
        <f>'Glad70-before-LQ'!AR40*$CG40*AR$93</f>
        <v>0.216838501563998</v>
      </c>
      <c r="AS40" s="62">
        <f>'Glad70-before-LQ'!AS40*$CG40*AS$93</f>
        <v>1.73307203535101</v>
      </c>
      <c r="AT40" s="62">
        <f>'Glad70-before-LQ'!AT40*$CG40*AT$93</f>
        <v>0.00769685617782253</v>
      </c>
      <c r="AU40" s="62">
        <f>'Glad70-before-LQ'!AU40*$CG40*AU$93</f>
        <v>0.0570746525092737</v>
      </c>
      <c r="AV40" s="62">
        <f>'Glad70-before-LQ'!AV40*$CG40*AV$93</f>
        <v>0.0123319091154398</v>
      </c>
      <c r="AW40" s="62">
        <f>'Glad70-before-LQ'!AW40*$CG40*AW$93</f>
        <v>0.00812596408740943</v>
      </c>
      <c r="AX40" s="62">
        <f>'Glad70-before-LQ'!AX40*$CG40*AX$93</f>
        <v>0.151297818614926</v>
      </c>
      <c r="AY40" s="62">
        <f>'Glad70-before-LQ'!AY40*$CG40*AY$93</f>
        <v>0.00637938523670235</v>
      </c>
      <c r="AZ40" s="62">
        <f>'Glad70-before-LQ'!AZ40*$CG40*AZ$93</f>
        <v>0.240178653871766</v>
      </c>
      <c r="BA40" s="62">
        <f>'Glad70-before-LQ'!BA40*$CG40*BA$93</f>
        <v>0.0416005029476435</v>
      </c>
      <c r="BB40" s="62">
        <f>'Glad70-before-LQ'!BB40*$CG40*BB$93</f>
        <v>0.09635903151294339</v>
      </c>
      <c r="BC40" s="62">
        <f>'Glad70-before-LQ'!BC40*$CG40*BC$93</f>
        <v>0.648716664154504</v>
      </c>
      <c r="BD40" s="62">
        <f>'Glad70-before-LQ'!BD40*$CG40*BD$93</f>
        <v>0.142529069920576</v>
      </c>
      <c r="BE40" s="62">
        <f>'Glad70-before-LQ'!BE40*$CG40*BE$93</f>
        <v>11.1846250323666</v>
      </c>
      <c r="BF40" s="62">
        <f>'Glad70-before-LQ'!BF40*$CG40*BF$93</f>
        <v>0.032312416023237</v>
      </c>
      <c r="BG40" s="62">
        <f>'Glad70-before-LQ'!BG40*$CG40*BG$93</f>
        <v>5.24539239212029</v>
      </c>
      <c r="BH40" s="62">
        <f>'Glad70-before-LQ'!BH40*$CG40*BH$93</f>
        <v>0.253953600868282</v>
      </c>
      <c r="BI40" s="62">
        <f>'Glad70-before-LQ'!BI40*$CG40*BI$93</f>
        <v>1.0867199664123</v>
      </c>
      <c r="BJ40" s="62">
        <f>'Glad70-before-LQ'!BJ40*$CG40*BJ$93</f>
        <v>0.00438529056533564</v>
      </c>
      <c r="BK40" s="62">
        <f>'Glad70-before-LQ'!BK40*$CG40*BK$93</f>
        <v>1.09597717450036</v>
      </c>
      <c r="BL40" s="62">
        <f>'Glad70-before-LQ'!BL40*$CG40*BL$93</f>
        <v>2.09164443823467</v>
      </c>
      <c r="BM40" s="62">
        <f>'Glad70-before-LQ'!BM40*$CG40*BM$93</f>
        <v>0.345071737289281</v>
      </c>
      <c r="BN40" s="62">
        <f>'Glad70-before-LQ'!BN40*$CG40*BN$93</f>
        <v>0.0473622418229278</v>
      </c>
      <c r="BO40" s="62">
        <f>'Glad70-before-LQ'!BO40*$CG40*BO$93</f>
        <v>1.0838513672231</v>
      </c>
      <c r="BP40" s="62">
        <f>'Glad70-before-LQ'!BP40*$CG40*BP$93</f>
        <v>0.374600144091956</v>
      </c>
      <c r="BQ40" s="62">
        <f>'Glad70-before-LQ'!BQ40*$CG40*BQ$93</f>
        <v>0.0278461351609211</v>
      </c>
      <c r="BR40" s="62">
        <f>'Glad70-before-LQ'!BR40*$CG40*BR$93</f>
        <v>0.122981499295194</v>
      </c>
      <c r="BS40" s="62">
        <f>'Glad70-before-LQ'!BS40*$CG40*BS$93</f>
        <v>0.0316986636046169</v>
      </c>
      <c r="BT40" s="62">
        <f>'Glad70-before-LQ'!BT40*$CG40*BT$93</f>
        <v>0.442250662148319</v>
      </c>
      <c r="BU40" s="62">
        <f>'Glad70-before-LQ'!BU40*$CG40*BU$93</f>
        <v>0.390064203721203</v>
      </c>
      <c r="BV40" s="4">
        <f>SUM(D40:BU40)</f>
        <v>52.5394082317523</v>
      </c>
      <c r="BW40" s="66">
        <f>'Glad-base'!BW40*'Households'!$B$3/'Households'!$B$7</f>
        <v>154.556034853996</v>
      </c>
      <c r="BX40" s="66">
        <f>'Glad-base'!BX40*'Households'!$B$3/'Households'!$B$7</f>
        <v>0.0078795744284243</v>
      </c>
      <c r="BY40" s="66">
        <f>'Glad-base'!BY40*'Businesses'!$B$4/'Businesses'!$C$4</f>
        <v>0.06741516826028369</v>
      </c>
      <c r="BZ40" s="66">
        <f>'Glad-base'!BZ40*'Households'!$B$3/'Households'!$B$7</f>
        <v>0.00488185507723996</v>
      </c>
      <c r="CA40" s="66">
        <f>'Glad-base'!CA40*'Households'!$B$3/'Households'!$B$7</f>
        <v>0.0278894481256437</v>
      </c>
      <c r="CB40" s="66">
        <f>'Glad-base'!CB40*'Glad-id-output'!B38/'Glad-id-output'!E38</f>
        <v>0.000468833600491787</v>
      </c>
      <c r="CC40" s="62">
        <f>'Exports'!D41</f>
        <v>21.4</v>
      </c>
      <c r="CD40" s="4">
        <f>SUM(BW40:CC40)</f>
        <v>176.064569733488</v>
      </c>
      <c r="CE40" s="153">
        <f>SUM(CD40,BV40)</f>
        <v>228.603977965240</v>
      </c>
      <c r="CF40" s="67">
        <v>0.00442713503769393</v>
      </c>
      <c r="CG40" s="67">
        <f>'Glad-id-output'!I38</f>
        <v>0.9399999999999999</v>
      </c>
      <c r="CH40" s="67"/>
    </row>
    <row r="41" ht="20.05" customHeight="1">
      <c r="A41" t="s" s="58">
        <v>1</v>
      </c>
      <c r="B41" s="59">
        <v>37</v>
      </c>
      <c r="C41" t="s" s="60">
        <v>125</v>
      </c>
      <c r="D41" s="61">
        <f>'Glad70-before-LQ'!D41*$CG41*D$93</f>
        <v>2.08268928140273</v>
      </c>
      <c r="E41" s="62">
        <f>'Glad70-before-LQ'!E41*$CG41*E$93</f>
        <v>0.0822788257801475</v>
      </c>
      <c r="F41" s="62">
        <f>'Glad70-before-LQ'!F41*$CG41*F$93</f>
        <v>0.164055543845287</v>
      </c>
      <c r="G41" s="62">
        <f>'Glad70-before-LQ'!G41*$CG41*G$93</f>
        <v>0.0397056081302876</v>
      </c>
      <c r="H41" s="62">
        <f>'Glad70-before-LQ'!H41*$CG41*H$93</f>
        <v>0.0646701917375937</v>
      </c>
      <c r="I41" s="62">
        <f>'Glad70-before-LQ'!I41*$CG41*I$93</f>
        <v>0.589669816005862</v>
      </c>
      <c r="J41" s="62">
        <f>'Glad70-before-LQ'!J41*$CG41*J$93</f>
        <v>4.32662198686376</v>
      </c>
      <c r="K41" s="63">
        <f>'Glad70-before-LQ'!K41*$CG41*K$93</f>
        <v>17.9067782694886</v>
      </c>
      <c r="L41" s="62">
        <f>'Glad70-before-LQ'!L41*$CG41*L$93</f>
        <v>0.7570561357439159</v>
      </c>
      <c r="M41" s="62">
        <f>'Glad70-before-LQ'!M41*$CG41*M$93</f>
        <v>0.25375134602427</v>
      </c>
      <c r="N41" s="62">
        <f>'Glad70-before-LQ'!N41*$CG41*N$93</f>
        <v>1.37142145856884</v>
      </c>
      <c r="O41" s="62">
        <f>'Glad70-before-LQ'!O41*$CG41*O$93</f>
        <v>0.31875541458406</v>
      </c>
      <c r="P41" s="62">
        <f>'Glad70-before-LQ'!P41*$CG41*P$93</f>
        <v>0.0885017435243806</v>
      </c>
      <c r="Q41" s="62">
        <f>'Glad70-before-LQ'!Q41*$CG41*Q$93</f>
        <v>0.560506404907428</v>
      </c>
      <c r="R41" s="62">
        <f>'Glad70-before-LQ'!R41*$CG41*R$93</f>
        <v>0.0323759625076602</v>
      </c>
      <c r="S41" s="62">
        <f>'Glad70-before-LQ'!S41*$CG41*S$93</f>
        <v>0.0262750886763018</v>
      </c>
      <c r="T41" s="62">
        <f>'Glad70-before-LQ'!T41*$CG41*T$93</f>
        <v>1.00282836542114</v>
      </c>
      <c r="U41" s="62">
        <f>'Glad70-before-LQ'!U41*$CG41*U$93</f>
        <v>7.62218101471343</v>
      </c>
      <c r="V41" s="62">
        <f>'Glad70-before-LQ'!V41*$CG41*V$93</f>
        <v>0.273685056851155</v>
      </c>
      <c r="W41" s="62">
        <f>'Glad70-before-LQ'!W41*$CG41*W$93</f>
        <v>11.1078634079553</v>
      </c>
      <c r="X41" s="64">
        <f>'Glad70-before-LQ'!X41*$CG41*X$93</f>
        <v>0</v>
      </c>
      <c r="Y41" s="62">
        <f>'Glad70-before-LQ'!Y41*$CG41*Y$93</f>
        <v>3.84951742695016</v>
      </c>
      <c r="Z41" s="62">
        <f>'Glad70-before-LQ'!Z41*$CG41*Z$93</f>
        <v>0.429930710905487</v>
      </c>
      <c r="AA41" s="62">
        <f>'Glad70-before-LQ'!AA41*$CG41*AA$93</f>
        <v>0.62665036750951</v>
      </c>
      <c r="AB41" s="62">
        <f>'Glad70-before-LQ'!AB41*$CG41*AB$93</f>
        <v>0.0611639903316124</v>
      </c>
      <c r="AC41" s="65">
        <f>'Glad70-before-LQ'!AC41*$CG41*AC$93</f>
        <v>0</v>
      </c>
      <c r="AD41" s="62">
        <f>'Glad70-before-LQ'!AD41*$CG41*AD$93</f>
        <v>0.0185602923239127</v>
      </c>
      <c r="AE41" s="62">
        <f>'Glad70-before-LQ'!AE41*$CG41*AE$93</f>
        <v>0.146178604581079</v>
      </c>
      <c r="AF41" s="62">
        <f>'Glad70-before-LQ'!AF41*$CG41*AF$93</f>
        <v>0.726411161592072</v>
      </c>
      <c r="AG41" s="62">
        <f>'Glad70-before-LQ'!AG41*$CG41*AG$93</f>
        <v>1.93786076177216</v>
      </c>
      <c r="AH41" s="62">
        <f>'Glad70-before-LQ'!AH41*$CG41*AH$93</f>
        <v>6.70615050144488</v>
      </c>
      <c r="AI41" s="62">
        <f>'Glad70-before-LQ'!AI41*$CG41*AI$93</f>
        <v>8.16795264815679</v>
      </c>
      <c r="AJ41" s="62">
        <f>'Glad70-before-LQ'!AJ41*$CG41*AJ$93</f>
        <v>5.14593839647239</v>
      </c>
      <c r="AK41" s="62">
        <f>'Glad70-before-LQ'!AK41*$CG41*AK$93</f>
        <v>4.5394951808334</v>
      </c>
      <c r="AL41" s="62">
        <f>'Glad70-before-LQ'!AL41*$CG41*AL$93</f>
        <v>0.574304257903723</v>
      </c>
      <c r="AM41" s="62">
        <f>'Glad70-before-LQ'!AM41*$CG41*AM$93</f>
        <v>2.30875210634032</v>
      </c>
      <c r="AN41" s="62">
        <f>'Glad70-before-LQ'!AN41*$CG41*AN$93</f>
        <v>10.0553278452184</v>
      </c>
      <c r="AO41" s="62">
        <f>'Glad70-before-LQ'!AO41*$CG41*AO$93</f>
        <v>5.97917165460183</v>
      </c>
      <c r="AP41" s="62">
        <f>'Glad70-before-LQ'!AP41*$CG41*AP$93</f>
        <v>5.81081722196985</v>
      </c>
      <c r="AQ41" s="62">
        <f>'Glad70-before-LQ'!AQ41*$CG41*AQ$93</f>
        <v>0.371125589688034</v>
      </c>
      <c r="AR41" s="62">
        <f>'Glad70-before-LQ'!AR41*$CG41*AR$93</f>
        <v>1.17361197685717</v>
      </c>
      <c r="AS41" s="62">
        <f>'Glad70-before-LQ'!AS41*$CG41*AS$93</f>
        <v>7.80271417949039</v>
      </c>
      <c r="AT41" s="62">
        <f>'Glad70-before-LQ'!AT41*$CG41*AT$93</f>
        <v>0.0854816160698245</v>
      </c>
      <c r="AU41" s="62">
        <f>'Glad70-before-LQ'!AU41*$CG41*AU$93</f>
        <v>0.0309214457933815</v>
      </c>
      <c r="AV41" s="62">
        <f>'Glad70-before-LQ'!AV41*$CG41*AV$93</f>
        <v>0.00856062960742684</v>
      </c>
      <c r="AW41" s="62">
        <f>'Glad70-before-LQ'!AW41*$CG41*AW$93</f>
        <v>0.0008247062558688661</v>
      </c>
      <c r="AX41" s="62">
        <f>'Glad70-before-LQ'!AX41*$CG41*AX$93</f>
        <v>0.06425762377396579</v>
      </c>
      <c r="AY41" s="62">
        <f>'Glad70-before-LQ'!AY41*$CG41*AY$93</f>
        <v>0.00264262020238881</v>
      </c>
      <c r="AZ41" s="62">
        <f>'Glad70-before-LQ'!AZ41*$CG41*AZ$93</f>
        <v>0.041456737913726</v>
      </c>
      <c r="BA41" s="62">
        <f>'Glad70-before-LQ'!BA41*$CG41*BA$93</f>
        <v>0.0250782660839252</v>
      </c>
      <c r="BB41" s="62">
        <f>'Glad70-before-LQ'!BB41*$CG41*BB$93</f>
        <v>0.216261122502278</v>
      </c>
      <c r="BC41" s="62">
        <f>'Glad70-before-LQ'!BC41*$CG41*BC$93</f>
        <v>1.05202016698228</v>
      </c>
      <c r="BD41" s="62">
        <f>'Glad70-before-LQ'!BD41*$CG41*BD$93</f>
        <v>0.263573526879761</v>
      </c>
      <c r="BE41" s="62">
        <f>'Glad70-before-LQ'!BE41*$CG41*BE$93</f>
        <v>2.20504603542424</v>
      </c>
      <c r="BF41" s="62">
        <f>'Glad70-before-LQ'!BF41*$CG41*BF$93</f>
        <v>0.0164000401933974</v>
      </c>
      <c r="BG41" s="62">
        <f>'Glad70-before-LQ'!BG41*$CG41*BG$93</f>
        <v>0.92925212253885</v>
      </c>
      <c r="BH41" s="62">
        <f>'Glad70-before-LQ'!BH41*$CG41*BH$93</f>
        <v>0.265246716357667</v>
      </c>
      <c r="BI41" s="62">
        <f>'Glad70-before-LQ'!BI41*$CG41*BI$93</f>
        <v>0.639343290344509</v>
      </c>
      <c r="BJ41" s="62">
        <f>'Glad70-before-LQ'!BJ41*$CG41*BJ$93</f>
        <v>0.00841535367150812</v>
      </c>
      <c r="BK41" s="62">
        <f>'Glad70-before-LQ'!BK41*$CG41*BK$93</f>
        <v>0.658787974494336</v>
      </c>
      <c r="BL41" s="62">
        <f>'Glad70-before-LQ'!BL41*$CG41*BL$93</f>
        <v>2.30776681971764</v>
      </c>
      <c r="BM41" s="62">
        <f>'Glad70-before-LQ'!BM41*$CG41*BM$93</f>
        <v>0.341151960902761</v>
      </c>
      <c r="BN41" s="62">
        <f>'Glad70-before-LQ'!BN41*$CG41*BN$93</f>
        <v>0.0394805766739155</v>
      </c>
      <c r="BO41" s="62">
        <f>'Glad70-before-LQ'!BO41*$CG41*BO$93</f>
        <v>4.37845733110971</v>
      </c>
      <c r="BP41" s="62">
        <f>'Glad70-before-LQ'!BP41*$CG41*BP$93</f>
        <v>1.37640303192279</v>
      </c>
      <c r="BQ41" s="62">
        <f>'Glad70-before-LQ'!BQ41*$CG41*BQ$93</f>
        <v>0.0216462526047336</v>
      </c>
      <c r="BR41" s="62">
        <f>'Glad70-before-LQ'!BR41*$CG41*BR$93</f>
        <v>0.120892420929647</v>
      </c>
      <c r="BS41" s="62">
        <f>'Glad70-before-LQ'!BS41*$CG41*BS$93</f>
        <v>0.0194174578343938</v>
      </c>
      <c r="BT41" s="62">
        <f>'Glad70-before-LQ'!BT41*$CG41*BT$93</f>
        <v>1.3121039228926</v>
      </c>
      <c r="BU41" s="62">
        <f>'Glad70-before-LQ'!BU41*$CG41*BU$93</f>
        <v>0.323082024150204</v>
      </c>
      <c r="BV41" s="4">
        <f>SUM(D41:BU41)</f>
        <v>131.857277591503</v>
      </c>
      <c r="BW41" s="66">
        <f>'Glad-base'!BW41*'Households'!$B$3/'Households'!$B$7</f>
        <v>38.689175581174</v>
      </c>
      <c r="BX41" s="66">
        <f>'Glad-base'!BX41*'Households'!$B$3/'Households'!$B$7</f>
        <v>4.23425693882595</v>
      </c>
      <c r="BY41" s="66">
        <f>'Glad-base'!BY41*'Businesses'!$B$4/'Businesses'!$C$4</f>
        <v>2.30754659552127</v>
      </c>
      <c r="BZ41" s="66">
        <f>'Glad-base'!BZ41*'Households'!$B$3/'Households'!$B$7</f>
        <v>0.27368780607621</v>
      </c>
      <c r="CA41" s="66">
        <f>'Glad-base'!CA41*'Households'!$B$3/'Households'!$B$7</f>
        <v>1.12275710610711</v>
      </c>
      <c r="CB41" s="66">
        <f>'Glad-base'!CB41*'Glad-id-output'!B39/'Glad-id-output'!E39</f>
        <v>0.541319266980013</v>
      </c>
      <c r="CC41" s="62">
        <f>'Exports'!D42</f>
        <v>37</v>
      </c>
      <c r="CD41" s="4">
        <f>SUM(BW41:CC41)</f>
        <v>84.1687432946846</v>
      </c>
      <c r="CE41" s="153">
        <f>SUM(CD41,BV41)</f>
        <v>216.026020886188</v>
      </c>
      <c r="CF41" s="67">
        <v>0.00553272158696492</v>
      </c>
      <c r="CG41" s="67">
        <f>'Glad-id-output'!I39</f>
        <v>0.89533891347443</v>
      </c>
      <c r="CH41" s="67"/>
    </row>
    <row r="42" ht="20.05" customHeight="1">
      <c r="A42" t="s" s="58">
        <v>1</v>
      </c>
      <c r="B42" s="59">
        <v>38</v>
      </c>
      <c r="C42" t="s" s="60">
        <v>126</v>
      </c>
      <c r="D42" s="61">
        <f>'Glad70-before-LQ'!D42*$CG42*D$93</f>
        <v>0.181461641911253</v>
      </c>
      <c r="E42" s="62">
        <f>'Glad70-before-LQ'!E42*$CG42*E$93</f>
        <v>0.00646674362130607</v>
      </c>
      <c r="F42" s="62">
        <f>'Glad70-before-LQ'!F42*$CG42*F$93</f>
        <v>0.00255511839791439</v>
      </c>
      <c r="G42" s="62">
        <f>'Glad70-before-LQ'!G42*$CG42*G$93</f>
        <v>0.00279143670857067</v>
      </c>
      <c r="H42" s="62">
        <f>'Glad70-before-LQ'!H42*$CG42*H$93</f>
        <v>0.00302329937364953</v>
      </c>
      <c r="I42" s="62">
        <f>'Glad70-before-LQ'!I42*$CG42*I$93</f>
        <v>1.24083183106081</v>
      </c>
      <c r="J42" s="62">
        <f>'Glad70-before-LQ'!J42*$CG42*J$93</f>
        <v>1.19098263858658</v>
      </c>
      <c r="K42" s="63">
        <f>'Glad70-before-LQ'!K42*$CG42*K$93</f>
        <v>10</v>
      </c>
      <c r="L42" s="62">
        <f>'Glad70-before-LQ'!L42*$CG42*L$93</f>
        <v>0.0480017132319778</v>
      </c>
      <c r="M42" s="62">
        <f>'Glad70-before-LQ'!M42*$CG42*M$93</f>
        <v>0.00654878292803014</v>
      </c>
      <c r="N42" s="62">
        <f>'Glad70-before-LQ'!N42*$CG42*N$93</f>
        <v>0.07578766777878231</v>
      </c>
      <c r="O42" s="62">
        <f>'Glad70-before-LQ'!O42*$CG42*O$93</f>
        <v>0.0245210675699343</v>
      </c>
      <c r="P42" s="62">
        <f>'Glad70-before-LQ'!P42*$CG42*P$93</f>
        <v>0.0059939064324155</v>
      </c>
      <c r="Q42" s="62">
        <f>'Glad70-before-LQ'!Q42*$CG42*Q$93</f>
        <v>0.0158482613947504</v>
      </c>
      <c r="R42" s="62">
        <f>'Glad70-before-LQ'!R42*$CG42*R$93</f>
        <v>0.00242265516733909</v>
      </c>
      <c r="S42" s="62">
        <f>'Glad70-before-LQ'!S42*$CG42*S$93</f>
        <v>0.0015483637718062</v>
      </c>
      <c r="T42" s="62">
        <f>'Glad70-before-LQ'!T42*$CG42*T$93</f>
        <v>0.0808341726390083</v>
      </c>
      <c r="U42" s="62">
        <f>'Glad70-before-LQ'!U42*$CG42*U$93</f>
        <v>1.08524760404031</v>
      </c>
      <c r="V42" s="62">
        <f>'Glad70-before-LQ'!V42*$CG42*V$93</f>
        <v>0.008961023901169939</v>
      </c>
      <c r="W42" s="62">
        <f>'Glad70-before-LQ'!W42*$CG42*W$93</f>
        <v>1.40430730546504</v>
      </c>
      <c r="X42" s="64">
        <f>'Glad70-before-LQ'!X42*$CG42*X$93</f>
        <v>0</v>
      </c>
      <c r="Y42" s="62">
        <f>'Glad70-before-LQ'!Y42*$CG42*Y$93</f>
        <v>0.487146593640568</v>
      </c>
      <c r="Z42" s="62">
        <f>'Glad70-before-LQ'!Z42*$CG42*Z$93</f>
        <v>0.0432664150758832</v>
      </c>
      <c r="AA42" s="62">
        <f>'Glad70-before-LQ'!AA42*$CG42*AA$93</f>
        <v>0.0288818598657553</v>
      </c>
      <c r="AB42" s="62">
        <f>'Glad70-before-LQ'!AB42*$CG42*AB$93</f>
        <v>0.00226638182098637</v>
      </c>
      <c r="AC42" s="65">
        <f>'Glad70-before-LQ'!AC42*$CG42*AC$93</f>
        <v>0</v>
      </c>
      <c r="AD42" s="62">
        <f>'Glad70-before-LQ'!AD42*$CG42*AD$93</f>
        <v>0.000385803163434772</v>
      </c>
      <c r="AE42" s="62">
        <f>'Glad70-before-LQ'!AE42*$CG42*AE$93</f>
        <v>0.00818223147735306</v>
      </c>
      <c r="AF42" s="62">
        <f>'Glad70-before-LQ'!AF42*$CG42*AF$93</f>
        <v>0.7235045627201649</v>
      </c>
      <c r="AG42" s="62">
        <f>'Glad70-before-LQ'!AG42*$CG42*AG$93</f>
        <v>0.0898374188346409</v>
      </c>
      <c r="AH42" s="62">
        <f>'Glad70-before-LQ'!AH42*$CG42*AH$93</f>
        <v>0.694090258260019</v>
      </c>
      <c r="AI42" s="62">
        <f>'Glad70-before-LQ'!AI42*$CG42*AI$93</f>
        <v>0.407604091779094</v>
      </c>
      <c r="AJ42" s="62">
        <f>'Glad70-before-LQ'!AJ42*$CG42*AJ$93</f>
        <v>1.75956397991122</v>
      </c>
      <c r="AK42" s="62">
        <f>'Glad70-before-LQ'!AK42*$CG42*AK$93</f>
        <v>0.304051165232188</v>
      </c>
      <c r="AL42" s="62">
        <f>'Glad70-before-LQ'!AL42*$CG42*AL$93</f>
        <v>0.0384156179145235</v>
      </c>
      <c r="AM42" s="62">
        <f>'Glad70-before-LQ'!AM42*$CG42*AM$93</f>
        <v>0.213770413284104</v>
      </c>
      <c r="AN42" s="62">
        <f>'Glad70-before-LQ'!AN42*$CG42*AN$93</f>
        <v>1.91187897250922</v>
      </c>
      <c r="AO42" s="62">
        <f>'Glad70-before-LQ'!AO42*$CG42*AO$93</f>
        <v>8.350568490396469</v>
      </c>
      <c r="AP42" s="62">
        <f>'Glad70-before-LQ'!AP42*$CG42*AP$93</f>
        <v>0.669447247030168</v>
      </c>
      <c r="AQ42" s="62">
        <f>'Glad70-before-LQ'!AQ42*$CG42*AQ$93</f>
        <v>0.024065013173156</v>
      </c>
      <c r="AR42" s="62">
        <f>'Glad70-before-LQ'!AR42*$CG42*AR$93</f>
        <v>0.0784837771055459</v>
      </c>
      <c r="AS42" s="62">
        <f>'Glad70-before-LQ'!AS42*$CG42*AS$93</f>
        <v>3.42517898061691</v>
      </c>
      <c r="AT42" s="62">
        <f>'Glad70-before-LQ'!AT42*$CG42*AT$93</f>
        <v>0.00180181005133646</v>
      </c>
      <c r="AU42" s="62">
        <f>'Glad70-before-LQ'!AU42*$CG42*AU$93</f>
        <v>0.00232480351850229</v>
      </c>
      <c r="AV42" s="62">
        <f>'Glad70-before-LQ'!AV42*$CG42*AV$93</f>
        <v>0.000530304889237767</v>
      </c>
      <c r="AW42" s="62">
        <f>'Glad70-before-LQ'!AW42*$CG42*AW$93</f>
        <v>0.000148865701611547</v>
      </c>
      <c r="AX42" s="62">
        <f>'Glad70-before-LQ'!AX42*$CG42*AX$93</f>
        <v>0.0135239417787557</v>
      </c>
      <c r="AY42" s="62">
        <f>'Glad70-before-LQ'!AY42*$CG42*AY$93</f>
        <v>0.000265033601056959</v>
      </c>
      <c r="AZ42" s="62">
        <f>'Glad70-before-LQ'!AZ42*$CG42*AZ$93</f>
        <v>0.00342656278721476</v>
      </c>
      <c r="BA42" s="62">
        <f>'Glad70-before-LQ'!BA42*$CG42*BA$93</f>
        <v>0.00708258322989685</v>
      </c>
      <c r="BB42" s="62">
        <f>'Glad70-before-LQ'!BB42*$CG42*BB$93</f>
        <v>0.0103229791061302</v>
      </c>
      <c r="BC42" s="62">
        <f>'Glad70-before-LQ'!BC42*$CG42*BC$93</f>
        <v>0.1792945867329</v>
      </c>
      <c r="BD42" s="62">
        <f>'Glad70-before-LQ'!BD42*$CG42*BD$93</f>
        <v>0.0412019914384968</v>
      </c>
      <c r="BE42" s="62">
        <f>'Glad70-before-LQ'!BE42*$CG42*BE$93</f>
        <v>0.282259786092935</v>
      </c>
      <c r="BF42" s="62">
        <f>'Glad70-before-LQ'!BF42*$CG42*BF$93</f>
        <v>0.00201492901192979</v>
      </c>
      <c r="BG42" s="62">
        <f>'Glad70-before-LQ'!BG42*$CG42*BG$93</f>
        <v>0.124056663792776</v>
      </c>
      <c r="BH42" s="62">
        <f>'Glad70-before-LQ'!BH42*$CG42*BH$93</f>
        <v>0.0334523339523567</v>
      </c>
      <c r="BI42" s="62">
        <f>'Glad70-before-LQ'!BI42*$CG42*BI$93</f>
        <v>0.115916289299083</v>
      </c>
      <c r="BJ42" s="62">
        <f>'Glad70-before-LQ'!BJ42*$CG42*BJ$93</f>
        <v>0.000714830187151228</v>
      </c>
      <c r="BK42" s="62">
        <f>'Glad70-before-LQ'!BK42*$CG42*BK$93</f>
        <v>0.0545924773354178</v>
      </c>
      <c r="BL42" s="62">
        <f>'Glad70-before-LQ'!BL42*$CG42*BL$93</f>
        <v>0.168343647959264</v>
      </c>
      <c r="BM42" s="62">
        <f>'Glad70-before-LQ'!BM42*$CG42*BM$93</f>
        <v>0.0245411559341649</v>
      </c>
      <c r="BN42" s="62">
        <f>'Glad70-before-LQ'!BN42*$CG42*BN$93</f>
        <v>0.00489511026135049</v>
      </c>
      <c r="BO42" s="62">
        <f>'Glad70-before-LQ'!BO42*$CG42*BO$93</f>
        <v>0.179094153102182</v>
      </c>
      <c r="BP42" s="62">
        <f>'Glad70-before-LQ'!BP42*$CG42*BP$93</f>
        <v>0.06596860330217209</v>
      </c>
      <c r="BQ42" s="62">
        <f>'Glad70-before-LQ'!BQ42*$CG42*BQ$93</f>
        <v>0.00254703021807411</v>
      </c>
      <c r="BR42" s="62">
        <f>'Glad70-before-LQ'!BR42*$CG42*BR$93</f>
        <v>0.0199398815492592</v>
      </c>
      <c r="BS42" s="62">
        <f>'Glad70-before-LQ'!BS42*$CG42*BS$93</f>
        <v>0.00156896963821313</v>
      </c>
      <c r="BT42" s="62">
        <f>'Glad70-before-LQ'!BT42*$CG42*BT$93</f>
        <v>0.0660394025463282</v>
      </c>
      <c r="BU42" s="62">
        <f>'Glad70-before-LQ'!BU42*$CG42*BU$93</f>
        <v>0.0250949029377217</v>
      </c>
      <c r="BV42" s="4">
        <f>SUM(D42:BU42)</f>
        <v>36.0796881377476</v>
      </c>
      <c r="BW42" s="66">
        <f>'Glad-base'!BW42*'Households'!$B$3/'Households'!$B$7</f>
        <v>11.3675703167456</v>
      </c>
      <c r="BX42" s="66">
        <f>'Glad-base'!BX42*'Households'!$B$3/'Households'!$B$7</f>
        <v>0.0132611986714727</v>
      </c>
      <c r="BY42" s="66">
        <f>'Glad-base'!BY42*'Businesses'!$B$4/'Businesses'!$C$4</f>
        <v>0.496594604915681</v>
      </c>
      <c r="BZ42" s="66">
        <f>'Glad-base'!BZ42*'Households'!$B$3/'Households'!$B$7</f>
        <v>0.244028566065911</v>
      </c>
      <c r="CA42" s="66">
        <f>'Glad-base'!CA42*'Households'!$B$3/'Households'!$B$7</f>
        <v>0.303110297610711</v>
      </c>
      <c r="CB42" s="66">
        <f>'Glad-base'!CB42*'Glad-id-output'!B40/'Glad-id-output'!E40</f>
        <v>0.0854870265255578</v>
      </c>
      <c r="CC42" s="62">
        <f>'Exports'!D43</f>
        <v>147.6</v>
      </c>
      <c r="CD42" s="4">
        <f>SUM(BW42:CC42)</f>
        <v>160.110052010535</v>
      </c>
      <c r="CE42" s="153">
        <f>SUM(CD42,BV42)</f>
        <v>196.189740148283</v>
      </c>
      <c r="CF42" s="67">
        <v>0.023093367152617</v>
      </c>
      <c r="CG42" s="67">
        <f>'Glad-id-output'!I40</f>
        <v>1</v>
      </c>
      <c r="CH42" s="67"/>
    </row>
    <row r="43" ht="20.05" customHeight="1">
      <c r="A43" t="s" s="58">
        <v>1</v>
      </c>
      <c r="B43" s="59">
        <v>39</v>
      </c>
      <c r="C43" t="s" s="60">
        <v>199</v>
      </c>
      <c r="D43" s="61">
        <f>'Glad70-before-LQ'!D43*$CG43*D$93</f>
        <v>0.108400472686069</v>
      </c>
      <c r="E43" s="62">
        <f>'Glad70-before-LQ'!E43*$CG43*E$93</f>
        <v>0.0246869471294643</v>
      </c>
      <c r="F43" s="62">
        <f>'Glad70-before-LQ'!F43*$CG43*F$93</f>
        <v>0.000666088402670708</v>
      </c>
      <c r="G43" s="62">
        <f>'Glad70-before-LQ'!G43*$CG43*G$93</f>
        <v>0.0277859568356692</v>
      </c>
      <c r="H43" s="62">
        <f>'Glad70-before-LQ'!H43*$CG43*H$93</f>
        <v>0.00291416871572989</v>
      </c>
      <c r="I43" s="62">
        <f>'Glad70-before-LQ'!I43*$CG43*I$93</f>
        <v>0.161130340780373</v>
      </c>
      <c r="J43" s="62">
        <f>'Glad70-before-LQ'!J43*$CG43*J$93</f>
        <v>3.73411849232923</v>
      </c>
      <c r="K43" s="63">
        <f>'Glad70-before-LQ'!K43*$CG43*K$93</f>
        <v>63.4418400050976</v>
      </c>
      <c r="L43" s="62">
        <f>'Glad70-before-LQ'!L43*$CG43*L$93</f>
        <v>0.0733031027574451</v>
      </c>
      <c r="M43" s="62">
        <f>'Glad70-before-LQ'!M43*$CG43*M$93</f>
        <v>0.134930056324669</v>
      </c>
      <c r="N43" s="62">
        <f>'Glad70-before-LQ'!N43*$CG43*N$93</f>
        <v>0.06464455367175111</v>
      </c>
      <c r="O43" s="62">
        <f>'Glad70-before-LQ'!O43*$CG43*O$93</f>
        <v>0.0396444166296692</v>
      </c>
      <c r="P43" s="62">
        <f>'Glad70-before-LQ'!P43*$CG43*P$93</f>
        <v>0.00313511981341361</v>
      </c>
      <c r="Q43" s="62">
        <f>'Glad70-before-LQ'!Q43*$CG43*Q$93</f>
        <v>0.00917087559133906</v>
      </c>
      <c r="R43" s="62">
        <f>'Glad70-before-LQ'!R43*$CG43*R$93</f>
        <v>0.009151248725607949</v>
      </c>
      <c r="S43" s="62">
        <f>'Glad70-before-LQ'!S43*$CG43*S$93</f>
        <v>0.00330462399743132</v>
      </c>
      <c r="T43" s="62">
        <f>'Glad70-before-LQ'!T43*$CG43*T$93</f>
        <v>0.8991360622468469</v>
      </c>
      <c r="U43" s="62">
        <f>'Glad70-before-LQ'!U43*$CG43*U$93</f>
        <v>6.73769173720853</v>
      </c>
      <c r="V43" s="62">
        <f>'Glad70-before-LQ'!V43*$CG43*V$93</f>
        <v>0.0531642189030569</v>
      </c>
      <c r="W43" s="62">
        <f>'Glad70-before-LQ'!W43*$CG43*W$93</f>
        <v>1.27154703298173</v>
      </c>
      <c r="X43" s="64">
        <f>'Glad70-before-LQ'!X43*$CG43*X$93</f>
        <v>0</v>
      </c>
      <c r="Y43" s="62">
        <f>'Glad70-before-LQ'!Y43*$CG43*Y$93</f>
        <v>0.786393386775134</v>
      </c>
      <c r="Z43" s="62">
        <f>'Glad70-before-LQ'!Z43*$CG43*Z$93</f>
        <v>0.0400920269105728</v>
      </c>
      <c r="AA43" s="62">
        <f>'Glad70-before-LQ'!AA43*$CG43*AA$93</f>
        <v>0.0237011109707213</v>
      </c>
      <c r="AB43" s="62">
        <f>'Glad70-before-LQ'!AB43*$CG43*AB$93</f>
        <v>0.0017350560555175</v>
      </c>
      <c r="AC43" s="65">
        <f>'Glad70-before-LQ'!AC43*$CG43*AC$93</f>
        <v>0</v>
      </c>
      <c r="AD43" s="62">
        <f>'Glad70-before-LQ'!AD43*$CG43*AD$93</f>
        <v>0.0114815151011039</v>
      </c>
      <c r="AE43" s="62">
        <f>'Glad70-before-LQ'!AE43*$CG43*AE$93</f>
        <v>0.00608120112515676</v>
      </c>
      <c r="AF43" s="62">
        <f>'Glad70-before-LQ'!AF43*$CG43*AF$93</f>
        <v>0.0441217360401026</v>
      </c>
      <c r="AG43" s="62">
        <f>'Glad70-before-LQ'!AG43*$CG43*AG$93</f>
        <v>0.128364007818069</v>
      </c>
      <c r="AH43" s="62">
        <f>'Glad70-before-LQ'!AH43*$CG43*AH$93</f>
        <v>0.895299039723726</v>
      </c>
      <c r="AI43" s="62">
        <f>'Glad70-before-LQ'!AI43*$CG43*AI$93</f>
        <v>0.429275952618597</v>
      </c>
      <c r="AJ43" s="62">
        <f>'Glad70-before-LQ'!AJ43*$CG43*AJ$93</f>
        <v>1.73572450041111</v>
      </c>
      <c r="AK43" s="62">
        <f>'Glad70-before-LQ'!AK43*$CG43*AK$93</f>
        <v>0.291262394265065</v>
      </c>
      <c r="AL43" s="62">
        <f>'Glad70-before-LQ'!AL43*$CG43*AL$93</f>
        <v>0.147688996150901</v>
      </c>
      <c r="AM43" s="62">
        <f>'Glad70-before-LQ'!AM43*$CG43*AM$93</f>
        <v>0.455715556661596</v>
      </c>
      <c r="AN43" s="62">
        <f>'Glad70-before-LQ'!AN43*$CG43*AN$93</f>
        <v>0.663278155465798</v>
      </c>
      <c r="AO43" s="62">
        <f>'Glad70-before-LQ'!AO43*$CG43*AO$93</f>
        <v>0.182266709588745</v>
      </c>
      <c r="AP43" s="62">
        <f>'Glad70-before-LQ'!AP43*$CG43*AP$93</f>
        <v>14.9111944329971</v>
      </c>
      <c r="AQ43" s="62">
        <f>'Glad70-before-LQ'!AQ43*$CG43*AQ$93</f>
        <v>0.0704559389448734</v>
      </c>
      <c r="AR43" s="62">
        <f>'Glad70-before-LQ'!AR43*$CG43*AR$93</f>
        <v>0.0596892100730594</v>
      </c>
      <c r="AS43" s="62">
        <f>'Glad70-before-LQ'!AS43*$CG43*AS$93</f>
        <v>2.07153153798273</v>
      </c>
      <c r="AT43" s="62">
        <f>'Glad70-before-LQ'!AT43*$CG43*AT$93</f>
        <v>0.00404890734955857</v>
      </c>
      <c r="AU43" s="62">
        <f>'Glad70-before-LQ'!AU43*$CG43*AU$93</f>
        <v>0.00177449741710064</v>
      </c>
      <c r="AV43" s="62">
        <f>'Glad70-before-LQ'!AV43*$CG43*AV$93</f>
        <v>0.000463279450689506</v>
      </c>
      <c r="AW43" s="62">
        <f>'Glad70-before-LQ'!AW43*$CG43*AW$93</f>
        <v>3.01738555352611e-05</v>
      </c>
      <c r="AX43" s="62">
        <f>'Glad70-before-LQ'!AX43*$CG43*AX$93</f>
        <v>0.0177938263793587</v>
      </c>
      <c r="AY43" s="62">
        <f>'Glad70-before-LQ'!AY43*$CG43*AY$93</f>
        <v>0.000202854336915476</v>
      </c>
      <c r="AZ43" s="62">
        <f>'Glad70-before-LQ'!AZ43*$CG43*AZ$93</f>
        <v>0.00955606640658029</v>
      </c>
      <c r="BA43" s="62">
        <f>'Glad70-before-LQ'!BA43*$CG43*BA$93</f>
        <v>0.0138470597269741</v>
      </c>
      <c r="BB43" s="62">
        <f>'Glad70-before-LQ'!BB43*$CG43*BB$93</f>
        <v>0.00397680971206438</v>
      </c>
      <c r="BC43" s="62">
        <f>'Glad70-before-LQ'!BC43*$CG43*BC$93</f>
        <v>0.138462929412638</v>
      </c>
      <c r="BD43" s="62">
        <f>'Glad70-before-LQ'!BD43*$CG43*BD$93</f>
        <v>0.0949175569506213</v>
      </c>
      <c r="BE43" s="62">
        <f>'Glad70-before-LQ'!BE43*$CG43*BE$93</f>
        <v>0.906978592524629</v>
      </c>
      <c r="BF43" s="62">
        <f>'Glad70-before-LQ'!BF43*$CG43*BF$93</f>
        <v>0.000569398601741744</v>
      </c>
      <c r="BG43" s="62">
        <f>'Glad70-before-LQ'!BG43*$CG43*BG$93</f>
        <v>0.819602975896351</v>
      </c>
      <c r="BH43" s="62">
        <f>'Glad70-before-LQ'!BH43*$CG43*BH$93</f>
        <v>0.0437596926113262</v>
      </c>
      <c r="BI43" s="62">
        <f>'Glad70-before-LQ'!BI43*$CG43*BI$93</f>
        <v>0.254141430394054</v>
      </c>
      <c r="BJ43" s="62">
        <f>'Glad70-before-LQ'!BJ43*$CG43*BJ$93</f>
        <v>0.00405117777483203</v>
      </c>
      <c r="BK43" s="62">
        <f>'Glad70-before-LQ'!BK43*$CG43*BK$93</f>
        <v>0.172863483439352</v>
      </c>
      <c r="BL43" s="62">
        <f>'Glad70-before-LQ'!BL43*$CG43*BL$93</f>
        <v>0.593869261402264</v>
      </c>
      <c r="BM43" s="62">
        <f>'Glad70-before-LQ'!BM43*$CG43*BM$93</f>
        <v>0.09071507779849609</v>
      </c>
      <c r="BN43" s="62">
        <f>'Glad70-before-LQ'!BN43*$CG43*BN$93</f>
        <v>0.00721762512482853</v>
      </c>
      <c r="BO43" s="62">
        <f>'Glad70-before-LQ'!BO43*$CG43*BO$93</f>
        <v>0.364596303297655</v>
      </c>
      <c r="BP43" s="62">
        <f>'Glad70-before-LQ'!BP43*$CG43*BP$93</f>
        <v>0.190307749939524</v>
      </c>
      <c r="BQ43" s="62">
        <f>'Glad70-before-LQ'!BQ43*$CG43*BQ$93</f>
        <v>0.00435464759307795</v>
      </c>
      <c r="BR43" s="62">
        <f>'Glad70-before-LQ'!BR43*$CG43*BR$93</f>
        <v>0.0171815423004473</v>
      </c>
      <c r="BS43" s="62">
        <f>'Glad70-before-LQ'!BS43*$CG43*BS$93</f>
        <v>0.00278852421681426</v>
      </c>
      <c r="BT43" s="62">
        <f>'Glad70-before-LQ'!BT43*$CG43*BT$93</f>
        <v>0.223571230955851</v>
      </c>
      <c r="BU43" s="62">
        <f>'Glad70-before-LQ'!BU43*$CG43*BU$93</f>
        <v>0.0880672469011433</v>
      </c>
      <c r="BV43" s="4">
        <f>SUM(D43:BU43)</f>
        <v>103.825427908278</v>
      </c>
      <c r="BW43" s="66">
        <f>'Glad-base'!BW43*'Households'!$B$3/'Households'!$B$7</f>
        <v>8.775148831637489</v>
      </c>
      <c r="BX43" s="66">
        <f>'Glad-base'!BX43*'Households'!$B$3/'Households'!$B$7</f>
        <v>0.634725350545829</v>
      </c>
      <c r="BY43" s="66">
        <f>'Glad-base'!BY43*'Businesses'!$B$4/'Businesses'!$C$4</f>
        <v>0.251698528805931</v>
      </c>
      <c r="BZ43" s="66">
        <f>'Glad-base'!BZ43*'Households'!$B$3/'Households'!$B$7</f>
        <v>0.156926622420185</v>
      </c>
      <c r="CA43" s="66">
        <f>'Glad-base'!CA43*'Households'!$B$3/'Households'!$B$7</f>
        <v>0.130022382327497</v>
      </c>
      <c r="CB43" s="66">
        <f>'Glad-base'!CB43*'Glad-id-output'!B41/'Glad-id-output'!E41</f>
        <v>-0.252685759474709</v>
      </c>
      <c r="CC43" s="62">
        <f>'Exports'!D44</f>
        <v>68.7</v>
      </c>
      <c r="CD43" s="4">
        <f>SUM(BW43:CC43)</f>
        <v>78.3958359562622</v>
      </c>
      <c r="CE43" s="153">
        <f>SUM(CD43,BV43)</f>
        <v>182.221263864540</v>
      </c>
      <c r="CF43" s="67">
        <v>0.0171127909219694</v>
      </c>
      <c r="CG43" s="67">
        <f>'Glad-id-output'!I41</f>
        <v>1</v>
      </c>
      <c r="CH43" s="67"/>
    </row>
    <row r="44" ht="20.05" customHeight="1">
      <c r="A44" t="s" s="58">
        <v>1</v>
      </c>
      <c r="B44" s="59">
        <v>40</v>
      </c>
      <c r="C44" t="s" s="60">
        <v>200</v>
      </c>
      <c r="D44" s="61">
        <f>'Glad70-before-LQ'!D44*$CG44*D$93</f>
        <v>0.0187782417324009</v>
      </c>
      <c r="E44" s="62">
        <f>'Glad70-before-LQ'!E44*$CG44*E$93</f>
        <v>0.000838421341870195</v>
      </c>
      <c r="F44" s="62">
        <f>'Glad70-before-LQ'!F44*$CG44*F$93</f>
        <v>6.373650623039211e-05</v>
      </c>
      <c r="G44" s="62">
        <f>'Glad70-before-LQ'!G44*$CG44*G$93</f>
        <v>0.000744522841229388</v>
      </c>
      <c r="H44" s="62">
        <f>'Glad70-before-LQ'!H44*$CG44*H$93</f>
        <v>0.00111054497714347</v>
      </c>
      <c r="I44" s="62">
        <f>'Glad70-before-LQ'!I44*$CG44*I$93</f>
        <v>0.0314879756695548</v>
      </c>
      <c r="J44" s="62">
        <f>'Glad70-before-LQ'!J44*$CG44*J$93</f>
        <v>0.499713653099836</v>
      </c>
      <c r="K44" s="63">
        <f>'Glad70-before-LQ'!K44*$CG44*K$93</f>
        <v>0.0756199410660964</v>
      </c>
      <c r="L44" s="62">
        <f>'Glad70-before-LQ'!L44*$CG44*L$93</f>
        <v>0.0220395066454717</v>
      </c>
      <c r="M44" s="62">
        <f>'Glad70-before-LQ'!M44*$CG44*M$93</f>
        <v>0.0114791586202979</v>
      </c>
      <c r="N44" s="62">
        <f>'Glad70-before-LQ'!N44*$CG44*N$93</f>
        <v>0.00631679587433814</v>
      </c>
      <c r="O44" s="62">
        <f>'Glad70-before-LQ'!O44*$CG44*O$93</f>
        <v>0.00201011885416269</v>
      </c>
      <c r="P44" s="62">
        <f>'Glad70-before-LQ'!P44*$CG44*P$93</f>
        <v>0.000762193944866149</v>
      </c>
      <c r="Q44" s="62">
        <f>'Glad70-before-LQ'!Q44*$CG44*Q$93</f>
        <v>0.00082553092778537</v>
      </c>
      <c r="R44" s="62">
        <f>'Glad70-before-LQ'!R44*$CG44*R$93</f>
        <v>0.000732583807839152</v>
      </c>
      <c r="S44" s="62">
        <f>'Glad70-before-LQ'!S44*$CG44*S$93</f>
        <v>0.0007810230726604601</v>
      </c>
      <c r="T44" s="62">
        <f>'Glad70-before-LQ'!T44*$CG44*T$93</f>
        <v>0.017256894349036</v>
      </c>
      <c r="U44" s="62">
        <f>'Glad70-before-LQ'!U44*$CG44*U$93</f>
        <v>0.114642992538721</v>
      </c>
      <c r="V44" s="62">
        <f>'Glad70-before-LQ'!V44*$CG44*V$93</f>
        <v>0.00579808762964857</v>
      </c>
      <c r="W44" s="62">
        <f>'Glad70-before-LQ'!W44*$CG44*W$93</f>
        <v>0.0604514300778468</v>
      </c>
      <c r="X44" s="64">
        <f>'Glad70-before-LQ'!X44*$CG44*X$93</f>
        <v>0</v>
      </c>
      <c r="Y44" s="62">
        <f>'Glad70-before-LQ'!Y44*$CG44*Y$93</f>
        <v>0.0620511188680433</v>
      </c>
      <c r="Z44" s="62">
        <f>'Glad70-before-LQ'!Z44*$CG44*Z$93</f>
        <v>0.00831366672111254</v>
      </c>
      <c r="AA44" s="62">
        <f>'Glad70-before-LQ'!AA44*$CG44*AA$93</f>
        <v>0.0256522514404084</v>
      </c>
      <c r="AB44" s="62">
        <f>'Glad70-before-LQ'!AB44*$CG44*AB$93</f>
        <v>0.000424490907925178</v>
      </c>
      <c r="AC44" s="65">
        <f>'Glad70-before-LQ'!AC44*$CG44*AC$93</f>
        <v>0</v>
      </c>
      <c r="AD44" s="62">
        <f>'Glad70-before-LQ'!AD44*$CG44*AD$93</f>
        <v>0.000323134230657262</v>
      </c>
      <c r="AE44" s="62">
        <f>'Glad70-before-LQ'!AE44*$CG44*AE$93</f>
        <v>0.0181031350201558</v>
      </c>
      <c r="AF44" s="62">
        <f>'Glad70-before-LQ'!AF44*$CG44*AF$93</f>
        <v>0.0213854776547327</v>
      </c>
      <c r="AG44" s="62">
        <f>'Glad70-before-LQ'!AG44*$CG44*AG$93</f>
        <v>0.0252478200418779</v>
      </c>
      <c r="AH44" s="62">
        <f>'Glad70-before-LQ'!AH44*$CG44*AH$93</f>
        <v>0.0765298517157882</v>
      </c>
      <c r="AI44" s="62">
        <f>'Glad70-before-LQ'!AI44*$CG44*AI$93</f>
        <v>0.0428981488223888</v>
      </c>
      <c r="AJ44" s="62">
        <f>'Glad70-before-LQ'!AJ44*$CG44*AJ$93</f>
        <v>0.230257089980024</v>
      </c>
      <c r="AK44" s="62">
        <f>'Glad70-before-LQ'!AK44*$CG44*AK$93</f>
        <v>0.15346606381476</v>
      </c>
      <c r="AL44" s="62">
        <f>'Glad70-before-LQ'!AL44*$CG44*AL$93</f>
        <v>0.0695047872282471</v>
      </c>
      <c r="AM44" s="62">
        <f>'Glad70-before-LQ'!AM44*$CG44*AM$93</f>
        <v>0.0622532835090493</v>
      </c>
      <c r="AN44" s="62">
        <f>'Glad70-before-LQ'!AN44*$CG44*AN$93</f>
        <v>0.121061958350267</v>
      </c>
      <c r="AO44" s="62">
        <f>'Glad70-before-LQ'!AO44*$CG44*AO$93</f>
        <v>0.0672652244471358</v>
      </c>
      <c r="AP44" s="62">
        <f>'Glad70-before-LQ'!AP44*$CG44*AP$93</f>
        <v>0.0450507321668098</v>
      </c>
      <c r="AQ44" s="62">
        <f>'Glad70-before-LQ'!AQ44*$CG44*AQ$93</f>
        <v>0.125954427445157</v>
      </c>
      <c r="AR44" s="62">
        <f>'Glad70-before-LQ'!AR44*$CG44*AR$93</f>
        <v>0.0396356416207951</v>
      </c>
      <c r="AS44" s="62">
        <f>'Glad70-before-LQ'!AS44*$CG44*AS$93</f>
        <v>1.40537546195393</v>
      </c>
      <c r="AT44" s="62">
        <f>'Glad70-before-LQ'!AT44*$CG44*AT$93</f>
        <v>0.00145794595551673</v>
      </c>
      <c r="AU44" s="62">
        <f>'Glad70-before-LQ'!AU44*$CG44*AU$93</f>
        <v>0.00248858715677802</v>
      </c>
      <c r="AV44" s="62">
        <f>'Glad70-before-LQ'!AV44*$CG44*AV$93</f>
        <v>0.00194675348667178</v>
      </c>
      <c r="AW44" s="62">
        <f>'Glad70-before-LQ'!AW44*$CG44*AW$93</f>
        <v>0.000294915808726003</v>
      </c>
      <c r="AX44" s="62">
        <f>'Glad70-before-LQ'!AX44*$CG44*AX$93</f>
        <v>0.00432268674163668</v>
      </c>
      <c r="AY44" s="62">
        <f>'Glad70-before-LQ'!AY44*$CG44*AY$93</f>
        <v>0.00019797952039569</v>
      </c>
      <c r="AZ44" s="62">
        <f>'Glad70-before-LQ'!AZ44*$CG44*AZ$93</f>
        <v>0.00812165496903814</v>
      </c>
      <c r="BA44" s="62">
        <f>'Glad70-before-LQ'!BA44*$CG44*BA$93</f>
        <v>0.00314262635494933</v>
      </c>
      <c r="BB44" s="62">
        <f>'Glad70-before-LQ'!BB44*$CG44*BB$93</f>
        <v>0.0223551745823323</v>
      </c>
      <c r="BC44" s="62">
        <f>'Glad70-before-LQ'!BC44*$CG44*BC$93</f>
        <v>0.0313507196052176</v>
      </c>
      <c r="BD44" s="62">
        <f>'Glad70-before-LQ'!BD44*$CG44*BD$93</f>
        <v>0.0151838111130283</v>
      </c>
      <c r="BE44" s="62">
        <f>'Glad70-before-LQ'!BE44*$CG44*BE$93</f>
        <v>0.690215207930739</v>
      </c>
      <c r="BF44" s="62">
        <f>'Glad70-before-LQ'!BF44*$CG44*BF$93</f>
        <v>0.0106611958231407</v>
      </c>
      <c r="BG44" s="62">
        <f>'Glad70-before-LQ'!BG44*$CG44*BG$93</f>
        <v>0.280687033264669</v>
      </c>
      <c r="BH44" s="62">
        <f>'Glad70-before-LQ'!BH44*$CG44*BH$93</f>
        <v>0.0240002202225607</v>
      </c>
      <c r="BI44" s="62">
        <f>'Glad70-before-LQ'!BI44*$CG44*BI$93</f>
        <v>0.133771717370638</v>
      </c>
      <c r="BJ44" s="62">
        <f>'Glad70-before-LQ'!BJ44*$CG44*BJ$93</f>
        <v>0.00117727955545781</v>
      </c>
      <c r="BK44" s="62">
        <f>'Glad70-before-LQ'!BK44*$CG44*BK$93</f>
        <v>0.07209002986604179</v>
      </c>
      <c r="BL44" s="62">
        <f>'Glad70-before-LQ'!BL44*$CG44*BL$93</f>
        <v>0.351371011605134</v>
      </c>
      <c r="BM44" s="62">
        <f>'Glad70-before-LQ'!BM44*$CG44*BM$93</f>
        <v>0.0492853837445534</v>
      </c>
      <c r="BN44" s="62">
        <f>'Glad70-before-LQ'!BN44*$CG44*BN$93</f>
        <v>0.00637606483323017</v>
      </c>
      <c r="BO44" s="62">
        <f>'Glad70-before-LQ'!BO44*$CG44*BO$93</f>
        <v>0.113375103308442</v>
      </c>
      <c r="BP44" s="62">
        <f>'Glad70-before-LQ'!BP44*$CG44*BP$93</f>
        <v>0.0400841703550467</v>
      </c>
      <c r="BQ44" s="62">
        <f>'Glad70-before-LQ'!BQ44*$CG44*BQ$93</f>
        <v>0.00451461069658412</v>
      </c>
      <c r="BR44" s="62">
        <f>'Glad70-before-LQ'!BR44*$CG44*BR$93</f>
        <v>0.0203732986961046</v>
      </c>
      <c r="BS44" s="62">
        <f>'Glad70-before-LQ'!BS44*$CG44*BS$93</f>
        <v>0.00382043611812994</v>
      </c>
      <c r="BT44" s="62">
        <f>'Glad70-before-LQ'!BT44*$CG44*BT$93</f>
        <v>0.0443999299045516</v>
      </c>
      <c r="BU44" s="62">
        <f>'Glad70-before-LQ'!BU44*$CG44*BU$93</f>
        <v>0.0459751343265527</v>
      </c>
      <c r="BV44" s="4">
        <f>SUM(D44:BU44)</f>
        <v>5.45524780243217</v>
      </c>
      <c r="BW44" s="66">
        <f>'Glad-base'!BW44*'Households'!$B$3/'Households'!$B$7</f>
        <v>36.2804007545314</v>
      </c>
      <c r="BX44" s="66">
        <f>'Glad-base'!BX44*'Households'!$B$3/'Households'!$B$7</f>
        <v>0.0985987242945417</v>
      </c>
      <c r="BY44" s="66">
        <f>'Glad-base'!BY44*'Businesses'!$B$4/'Businesses'!$C$4</f>
        <v>0.197731064358094</v>
      </c>
      <c r="BZ44" s="66">
        <f>'Glad-base'!BZ44*'Households'!$B$3/'Households'!$B$7</f>
        <v>0.0147282629969104</v>
      </c>
      <c r="CA44" s="66">
        <f>'Glad-base'!CA44*'Households'!$B$3/'Households'!$B$7</f>
        <v>0.0721611145520082</v>
      </c>
      <c r="CB44" s="66">
        <f>'Glad-base'!CB44*'Glad-id-output'!B42/'Glad-id-output'!E42</f>
        <v>0.00647375557616913</v>
      </c>
      <c r="CC44" s="62">
        <f>'Exports'!D45</f>
        <v>4.7</v>
      </c>
      <c r="CD44" s="4">
        <f>SUM(BW44:CC44)</f>
        <v>41.3700936763091</v>
      </c>
      <c r="CE44" s="153">
        <f>SUM(CD44,BV44)</f>
        <v>46.8253414787413</v>
      </c>
      <c r="CF44" s="67">
        <v>0.000903663587734213</v>
      </c>
      <c r="CG44" s="67">
        <f>'Glad-id-output'!I42</f>
        <v>0.146236379704079</v>
      </c>
      <c r="CH44" s="67"/>
    </row>
    <row r="45" ht="20.05" customHeight="1">
      <c r="A45" t="s" s="58">
        <v>1</v>
      </c>
      <c r="B45" s="59">
        <v>41</v>
      </c>
      <c r="C45" t="s" s="60">
        <v>201</v>
      </c>
      <c r="D45" s="61">
        <f>'Glad70-before-LQ'!D45*$CG45*D$93</f>
        <v>0.0578983739183683</v>
      </c>
      <c r="E45" s="62">
        <f>'Glad70-before-LQ'!E45*$CG45*E$93</f>
        <v>0.00137930904633612</v>
      </c>
      <c r="F45" s="62">
        <f>'Glad70-before-LQ'!F45*$CG45*F$93</f>
        <v>0.00062339951241945</v>
      </c>
      <c r="G45" s="62">
        <f>'Glad70-before-LQ'!G45*$CG45*G$93</f>
        <v>0.00120518493203935</v>
      </c>
      <c r="H45" s="62">
        <f>'Glad70-before-LQ'!H45*$CG45*H$93</f>
        <v>0.00201202866327214</v>
      </c>
      <c r="I45" s="62">
        <f>'Glad70-before-LQ'!I45*$CG45*I$93</f>
        <v>0.0450577266696542</v>
      </c>
      <c r="J45" s="62">
        <f>'Glad70-before-LQ'!J45*$CG45*J$93</f>
        <v>1.29848635793643</v>
      </c>
      <c r="K45" s="63">
        <f>'Glad70-before-LQ'!K45*$CG45*K$93</f>
        <v>0.15486015943388</v>
      </c>
      <c r="L45" s="62">
        <f>'Glad70-before-LQ'!L45*$CG45*L$93</f>
        <v>0.0278171184059554</v>
      </c>
      <c r="M45" s="62">
        <f>'Glad70-before-LQ'!M45*$CG45*M$93</f>
        <v>0.0146940179878761</v>
      </c>
      <c r="N45" s="62">
        <f>'Glad70-before-LQ'!N45*$CG45*N$93</f>
        <v>0.009420621243305879</v>
      </c>
      <c r="O45" s="62">
        <f>'Glad70-before-LQ'!O45*$CG45*O$93</f>
        <v>0.00521489251166417</v>
      </c>
      <c r="P45" s="62">
        <f>'Glad70-before-LQ'!P45*$CG45*P$93</f>
        <v>0.00190850765391975</v>
      </c>
      <c r="Q45" s="62">
        <f>'Glad70-before-LQ'!Q45*$CG45*Q$93</f>
        <v>0.00225104666654175</v>
      </c>
      <c r="R45" s="62">
        <f>'Glad70-before-LQ'!R45*$CG45*R$93</f>
        <v>0.000849196770409039</v>
      </c>
      <c r="S45" s="62">
        <f>'Glad70-before-LQ'!S45*$CG45*S$93</f>
        <v>0.00184598333820669</v>
      </c>
      <c r="T45" s="62">
        <f>'Glad70-before-LQ'!T45*$CG45*T$93</f>
        <v>0.013407768456652</v>
      </c>
      <c r="U45" s="62">
        <f>'Glad70-before-LQ'!U45*$CG45*U$93</f>
        <v>0.171107392370446</v>
      </c>
      <c r="V45" s="62">
        <f>'Glad70-before-LQ'!V45*$CG45*V$93</f>
        <v>0.0111067891554785</v>
      </c>
      <c r="W45" s="62">
        <f>'Glad70-before-LQ'!W45*$CG45*W$93</f>
        <v>0.174136465647006</v>
      </c>
      <c r="X45" s="64">
        <f>'Glad70-before-LQ'!X45*$CG45*X$93</f>
        <v>0</v>
      </c>
      <c r="Y45" s="62">
        <f>'Glad70-before-LQ'!Y45*$CG45*Y$93</f>
        <v>0.086865724139851</v>
      </c>
      <c r="Z45" s="62">
        <f>'Glad70-before-LQ'!Z45*$CG45*Z$93</f>
        <v>0.00932885211775898</v>
      </c>
      <c r="AA45" s="62">
        <f>'Glad70-before-LQ'!AA45*$CG45*AA$93</f>
        <v>0.0315078763302597</v>
      </c>
      <c r="AB45" s="62">
        <f>'Glad70-before-LQ'!AB45*$CG45*AB$93</f>
        <v>0.00130304267406362</v>
      </c>
      <c r="AC45" s="65">
        <f>'Glad70-before-LQ'!AC45*$CG45*AC$93</f>
        <v>0</v>
      </c>
      <c r="AD45" s="62">
        <f>'Glad70-before-LQ'!AD45*$CG45*AD$93</f>
        <v>0.00181249200019961</v>
      </c>
      <c r="AE45" s="62">
        <f>'Glad70-before-LQ'!AE45*$CG45*AE$93</f>
        <v>0.0291779766566027</v>
      </c>
      <c r="AF45" s="62">
        <f>'Glad70-before-LQ'!AF45*$CG45*AF$93</f>
        <v>0.205114975600461</v>
      </c>
      <c r="AG45" s="62">
        <f>'Glad70-before-LQ'!AG45*$CG45*AG$93</f>
        <v>0.112535607512983</v>
      </c>
      <c r="AH45" s="62">
        <f>'Glad70-before-LQ'!AH45*$CG45*AH$93</f>
        <v>0.430146609546573</v>
      </c>
      <c r="AI45" s="62">
        <f>'Glad70-before-LQ'!AI45*$CG45*AI$93</f>
        <v>0.258443317960365</v>
      </c>
      <c r="AJ45" s="62">
        <f>'Glad70-before-LQ'!AJ45*$CG45*AJ$93</f>
        <v>0.454516794835404</v>
      </c>
      <c r="AK45" s="62">
        <f>'Glad70-before-LQ'!AK45*$CG45*AK$93</f>
        <v>0.647986705320856</v>
      </c>
      <c r="AL45" s="62">
        <f>'Glad70-before-LQ'!AL45*$CG45*AL$93</f>
        <v>0.0562523273108648</v>
      </c>
      <c r="AM45" s="62">
        <f>'Glad70-before-LQ'!AM45*$CG45*AM$93</f>
        <v>0.0136883576445582</v>
      </c>
      <c r="AN45" s="62">
        <f>'Glad70-before-LQ'!AN45*$CG45*AN$93</f>
        <v>1.08901738671325</v>
      </c>
      <c r="AO45" s="62">
        <f>'Glad70-before-LQ'!AO45*$CG45*AO$93</f>
        <v>0.144152975117856</v>
      </c>
      <c r="AP45" s="62">
        <f>'Glad70-before-LQ'!AP45*$CG45*AP$93</f>
        <v>0.0903758277548934</v>
      </c>
      <c r="AQ45" s="62">
        <f>'Glad70-before-LQ'!AQ45*$CG45*AQ$93</f>
        <v>0.0241253224918697</v>
      </c>
      <c r="AR45" s="62">
        <f>'Glad70-before-LQ'!AR45*$CG45*AR$93</f>
        <v>0.520797740554345</v>
      </c>
      <c r="AS45" s="62">
        <f>'Glad70-before-LQ'!AS45*$CG45*AS$93</f>
        <v>1.98058417613693</v>
      </c>
      <c r="AT45" s="62">
        <f>'Glad70-before-LQ'!AT45*$CG45*AT$93</f>
        <v>0.0124804317805608</v>
      </c>
      <c r="AU45" s="62">
        <f>'Glad70-before-LQ'!AU45*$CG45*AU$93</f>
        <v>0.00759169734983589</v>
      </c>
      <c r="AV45" s="62">
        <f>'Glad70-before-LQ'!AV45*$CG45*AV$93</f>
        <v>0.00157211359340983</v>
      </c>
      <c r="AW45" s="62">
        <f>'Glad70-before-LQ'!AW45*$CG45*AW$93</f>
        <v>0.000294709937891248</v>
      </c>
      <c r="AX45" s="62">
        <f>'Glad70-before-LQ'!AX45*$CG45*AX$93</f>
        <v>0.0172860066169361</v>
      </c>
      <c r="AY45" s="62">
        <f>'Glad70-before-LQ'!AY45*$CG45*AY$93</f>
        <v>0.0005942337852595649</v>
      </c>
      <c r="AZ45" s="62">
        <f>'Glad70-before-LQ'!AZ45*$CG45*AZ$93</f>
        <v>0.039460760520635</v>
      </c>
      <c r="BA45" s="62">
        <f>'Glad70-before-LQ'!BA45*$CG45*BA$93</f>
        <v>0.0990513385702009</v>
      </c>
      <c r="BB45" s="62">
        <f>'Glad70-before-LQ'!BB45*$CG45*BB$93</f>
        <v>0.289228489741726</v>
      </c>
      <c r="BC45" s="62">
        <f>'Glad70-before-LQ'!BC45*$CG45*BC$93</f>
        <v>0.25703003523123</v>
      </c>
      <c r="BD45" s="62">
        <f>'Glad70-before-LQ'!BD45*$CG45*BD$93</f>
        <v>0.0671049766514628</v>
      </c>
      <c r="BE45" s="62">
        <f>'Glad70-before-LQ'!BE45*$CG45*BE$93</f>
        <v>1.86176519581117</v>
      </c>
      <c r="BF45" s="62">
        <f>'Glad70-before-LQ'!BF45*$CG45*BF$93</f>
        <v>0.000587065510289443</v>
      </c>
      <c r="BG45" s="62">
        <f>'Glad70-before-LQ'!BG45*$CG45*BG$93</f>
        <v>0.864552926264446</v>
      </c>
      <c r="BH45" s="62">
        <f>'Glad70-before-LQ'!BH45*$CG45*BH$93</f>
        <v>0.0815068648898789</v>
      </c>
      <c r="BI45" s="62">
        <f>'Glad70-before-LQ'!BI45*$CG45*BI$93</f>
        <v>0.561970241743876</v>
      </c>
      <c r="BJ45" s="62">
        <f>'Glad70-before-LQ'!BJ45*$CG45*BJ$93</f>
        <v>0.000548988610709332</v>
      </c>
      <c r="BK45" s="62">
        <f>'Glad70-before-LQ'!BK45*$CG45*BK$93</f>
        <v>0.278133701855397</v>
      </c>
      <c r="BL45" s="62">
        <f>'Glad70-before-LQ'!BL45*$CG45*BL$93</f>
        <v>1.14697432952117</v>
      </c>
      <c r="BM45" s="62">
        <f>'Glad70-before-LQ'!BM45*$CG45*BM$93</f>
        <v>0.121939453993353</v>
      </c>
      <c r="BN45" s="62">
        <f>'Glad70-before-LQ'!BN45*$CG45*BN$93</f>
        <v>0.0183339328951257</v>
      </c>
      <c r="BO45" s="62">
        <f>'Glad70-before-LQ'!BO45*$CG45*BO$93</f>
        <v>1.31302382980771</v>
      </c>
      <c r="BP45" s="62">
        <f>'Glad70-before-LQ'!BP45*$CG45*BP$93</f>
        <v>0.449004308420608</v>
      </c>
      <c r="BQ45" s="62">
        <f>'Glad70-before-LQ'!BQ45*$CG45*BQ$93</f>
        <v>0.0070443236328665</v>
      </c>
      <c r="BR45" s="62">
        <f>'Glad70-before-LQ'!BR45*$CG45*BR$93</f>
        <v>0.0446119399146936</v>
      </c>
      <c r="BS45" s="62">
        <f>'Glad70-before-LQ'!BS45*$CG45*BS$93</f>
        <v>0.010770383275349</v>
      </c>
      <c r="BT45" s="62">
        <f>'Glad70-before-LQ'!BT45*$CG45*BT$93</f>
        <v>0.183711929933896</v>
      </c>
      <c r="BU45" s="62">
        <f>'Glad70-before-LQ'!BU45*$CG45*BU$93</f>
        <v>0.243377219786073</v>
      </c>
      <c r="BV45" s="4">
        <f>SUM(D45:BU45)</f>
        <v>16.1625678583856</v>
      </c>
      <c r="BW45" s="66">
        <f>'Glad-base'!BW45*'Households'!$B$3/'Households'!$B$7</f>
        <v>5.50872414009269</v>
      </c>
      <c r="BX45" s="66">
        <f>'Glad-base'!BX45*'Households'!$B$3/'Households'!$B$7</f>
        <v>0.128825503841401</v>
      </c>
      <c r="BY45" s="66">
        <f>'Glad-base'!BY45*'Businesses'!$B$4/'Businesses'!$C$4</f>
        <v>0.250916896620442</v>
      </c>
      <c r="BZ45" s="66">
        <f>'Glad-base'!BZ45*'Households'!$B$3/'Households'!$B$7</f>
        <v>0.108945199927909</v>
      </c>
      <c r="CA45" s="66">
        <f>'Glad-base'!CA45*'Households'!$B$3/'Households'!$B$7</f>
        <v>0.116338141297631</v>
      </c>
      <c r="CB45" s="66">
        <f>'Glad-base'!CB45*'Glad-id-output'!B43/'Glad-id-output'!E43</f>
        <v>0.00509167292947096</v>
      </c>
      <c r="CC45" s="62">
        <f>'Exports'!D46</f>
        <v>6.9</v>
      </c>
      <c r="CD45" s="4">
        <f>SUM(BW45:CC45)</f>
        <v>13.0188415547095</v>
      </c>
      <c r="CE45" s="153">
        <f>SUM(CD45,BV45)</f>
        <v>29.1814094130951</v>
      </c>
      <c r="CF45" s="67">
        <v>0.00208615271416846</v>
      </c>
      <c r="CG45" s="67">
        <f>'Glad-id-output'!I43</f>
        <v>0.337594016811887</v>
      </c>
      <c r="CH45" s="67"/>
    </row>
    <row r="46" ht="20.05" customHeight="1">
      <c r="A46" t="s" s="58">
        <v>1</v>
      </c>
      <c r="B46" s="59">
        <v>42</v>
      </c>
      <c r="C46" t="s" s="60">
        <v>202</v>
      </c>
      <c r="D46" s="61">
        <f>'Glad70-before-LQ'!D46*$CG46*D$93</f>
        <v>2.51148552630032</v>
      </c>
      <c r="E46" s="62">
        <f>'Glad70-before-LQ'!E46*$CG46*E$93</f>
        <v>0.08593214258437</v>
      </c>
      <c r="F46" s="62">
        <f>'Glad70-before-LQ'!F46*$CG46*F$93</f>
        <v>0.0103439449725061</v>
      </c>
      <c r="G46" s="62">
        <f>'Glad70-before-LQ'!G46*$CG46*G$93</f>
        <v>0.086615983355761</v>
      </c>
      <c r="H46" s="62">
        <f>'Glad70-before-LQ'!H46*$CG46*H$93</f>
        <v>0.0586109517270278</v>
      </c>
      <c r="I46" s="62">
        <f>'Glad70-before-LQ'!I46*$CG46*I$93</f>
        <v>2.22495591514466</v>
      </c>
      <c r="J46" s="62">
        <f>'Glad70-before-LQ'!J46*$CG46*J$93</f>
        <v>20.5396920083145</v>
      </c>
      <c r="K46" s="63">
        <f>'Glad70-before-LQ'!K46*$CG46*K$93</f>
        <v>2.48367566628528</v>
      </c>
      <c r="L46" s="62">
        <f>'Glad70-before-LQ'!L46*$CG46*L$93</f>
        <v>0.6063924118588579</v>
      </c>
      <c r="M46" s="62">
        <f>'Glad70-before-LQ'!M46*$CG46*M$93</f>
        <v>0.06791822972163709</v>
      </c>
      <c r="N46" s="62">
        <f>'Glad70-before-LQ'!N46*$CG46*N$93</f>
        <v>0.461331934316721</v>
      </c>
      <c r="O46" s="62">
        <f>'Glad70-before-LQ'!O46*$CG46*O$93</f>
        <v>0.473721723128941</v>
      </c>
      <c r="P46" s="62">
        <f>'Glad70-before-LQ'!P46*$CG46*P$93</f>
        <v>0.0227819569308507</v>
      </c>
      <c r="Q46" s="62">
        <f>'Glad70-before-LQ'!Q46*$CG46*Q$93</f>
        <v>0.105095132468125</v>
      </c>
      <c r="R46" s="62">
        <f>'Glad70-before-LQ'!R46*$CG46*R$93</f>
        <v>0.0880281802194611</v>
      </c>
      <c r="S46" s="62">
        <f>'Glad70-before-LQ'!S46*$CG46*S$93</f>
        <v>0.0432880559458935</v>
      </c>
      <c r="T46" s="62">
        <f>'Glad70-before-LQ'!T46*$CG46*T$93</f>
        <v>1.39520012548308</v>
      </c>
      <c r="U46" s="62">
        <f>'Glad70-before-LQ'!U46*$CG46*U$93</f>
        <v>14.618052107244</v>
      </c>
      <c r="V46" s="62">
        <f>'Glad70-before-LQ'!V46*$CG46*V$93</f>
        <v>0.200765748681187</v>
      </c>
      <c r="W46" s="62">
        <f>'Glad70-before-LQ'!W46*$CG46*W$93</f>
        <v>4.74364842916137</v>
      </c>
      <c r="X46" s="64">
        <f>'Glad70-before-LQ'!X46*$CG46*X$93</f>
        <v>0</v>
      </c>
      <c r="Y46" s="62">
        <f>'Glad70-before-LQ'!Y46*$CG46*Y$93</f>
        <v>9.245336075505749</v>
      </c>
      <c r="Z46" s="62">
        <f>'Glad70-before-LQ'!Z46*$CG46*Z$93</f>
        <v>0.5493079254419611</v>
      </c>
      <c r="AA46" s="62">
        <f>'Glad70-before-LQ'!AA46*$CG46*AA$93</f>
        <v>0.305294786405263</v>
      </c>
      <c r="AB46" s="62">
        <f>'Glad70-before-LQ'!AB46*$CG46*AB$93</f>
        <v>0.0239996473715086</v>
      </c>
      <c r="AC46" s="65">
        <f>'Glad70-before-LQ'!AC46*$CG46*AC$93</f>
        <v>0</v>
      </c>
      <c r="AD46" s="62">
        <f>'Glad70-before-LQ'!AD46*$CG46*AD$93</f>
        <v>0.00181978590389913</v>
      </c>
      <c r="AE46" s="62">
        <f>'Glad70-before-LQ'!AE46*$CG46*AE$93</f>
        <v>0.105356495498155</v>
      </c>
      <c r="AF46" s="62">
        <f>'Glad70-before-LQ'!AF46*$CG46*AF$93</f>
        <v>0.919334853423675</v>
      </c>
      <c r="AG46" s="62">
        <f>'Glad70-before-LQ'!AG46*$CG46*AG$93</f>
        <v>1.27181375303348</v>
      </c>
      <c r="AH46" s="62">
        <f>'Glad70-before-LQ'!AH46*$CG46*AH$93</f>
        <v>10.3213707524081</v>
      </c>
      <c r="AI46" s="62">
        <f>'Glad70-before-LQ'!AI46*$CG46*AI$93</f>
        <v>4.4253483896715</v>
      </c>
      <c r="AJ46" s="62">
        <f>'Glad70-before-LQ'!AJ46*$CG46*AJ$93</f>
        <v>16.2806736981813</v>
      </c>
      <c r="AK46" s="62">
        <f>'Glad70-before-LQ'!AK46*$CG46*AK$93</f>
        <v>4.2976174734938</v>
      </c>
      <c r="AL46" s="62">
        <f>'Glad70-before-LQ'!AL46*$CG46*AL$93</f>
        <v>0.22161620388722</v>
      </c>
      <c r="AM46" s="62">
        <f>'Glad70-before-LQ'!AM46*$CG46*AM$93</f>
        <v>1.33343093767822</v>
      </c>
      <c r="AN46" s="62">
        <f>'Glad70-before-LQ'!AN46*$CG46*AN$93</f>
        <v>7.38932037173798</v>
      </c>
      <c r="AO46" s="62">
        <f>'Glad70-before-LQ'!AO46*$CG46*AO$93</f>
        <v>17.3179954574901</v>
      </c>
      <c r="AP46" s="62">
        <f>'Glad70-before-LQ'!AP46*$CG46*AP$93</f>
        <v>6.24811269956758</v>
      </c>
      <c r="AQ46" s="62">
        <f>'Glad70-before-LQ'!AQ46*$CG46*AQ$93</f>
        <v>2.15129831606809</v>
      </c>
      <c r="AR46" s="62">
        <f>'Glad70-before-LQ'!AR46*$CG46*AR$93</f>
        <v>1.0497825035992</v>
      </c>
      <c r="AS46" s="62">
        <f>'Glad70-before-LQ'!AS46*$CG46*AS$93</f>
        <v>68.02904066669871</v>
      </c>
      <c r="AT46" s="62">
        <f>'Glad70-before-LQ'!AT46*$CG46*AT$93</f>
        <v>0.0229944416945028</v>
      </c>
      <c r="AU46" s="62">
        <f>'Glad70-before-LQ'!AU46*$CG46*AU$93</f>
        <v>0.022289452191793</v>
      </c>
      <c r="AV46" s="62">
        <f>'Glad70-before-LQ'!AV46*$CG46*AV$93</f>
        <v>0.00449346341427061</v>
      </c>
      <c r="AW46" s="62">
        <f>'Glad70-before-LQ'!AW46*$CG46*AW$93</f>
        <v>0.0013686962385315</v>
      </c>
      <c r="AX46" s="62">
        <f>'Glad70-before-LQ'!AX46*$CG46*AX$93</f>
        <v>0.466984563083964</v>
      </c>
      <c r="AY46" s="62">
        <f>'Glad70-before-LQ'!AY46*$CG46*AY$93</f>
        <v>0.00429191268267364</v>
      </c>
      <c r="AZ46" s="62">
        <f>'Glad70-before-LQ'!AZ46*$CG46*AZ$93</f>
        <v>0.121000913097331</v>
      </c>
      <c r="BA46" s="62">
        <f>'Glad70-before-LQ'!BA46*$CG46*BA$93</f>
        <v>0.0360049459170351</v>
      </c>
      <c r="BB46" s="62">
        <f>'Glad70-before-LQ'!BB46*$CG46*BB$93</f>
        <v>0.120366188512577</v>
      </c>
      <c r="BC46" s="62">
        <f>'Glad70-before-LQ'!BC46*$CG46*BC$93</f>
        <v>1.88836049792676</v>
      </c>
      <c r="BD46" s="62">
        <f>'Glad70-before-LQ'!BD46*$CG46*BD$93</f>
        <v>0.753965993284537</v>
      </c>
      <c r="BE46" s="62">
        <f>'Glad70-before-LQ'!BE46*$CG46*BE$93</f>
        <v>9.47942845673815</v>
      </c>
      <c r="BF46" s="62">
        <f>'Glad70-before-LQ'!BF46*$CG46*BF$93</f>
        <v>0.0183737502028451</v>
      </c>
      <c r="BG46" s="62">
        <f>'Glad70-before-LQ'!BG46*$CG46*BG$93</f>
        <v>4.48040773933695</v>
      </c>
      <c r="BH46" s="62">
        <f>'Glad70-before-LQ'!BH46*$CG46*BH$93</f>
        <v>0.594890114366081</v>
      </c>
      <c r="BI46" s="62">
        <f>'Glad70-before-LQ'!BI46*$CG46*BI$93</f>
        <v>1.68573059756918</v>
      </c>
      <c r="BJ46" s="62">
        <f>'Glad70-before-LQ'!BJ46*$CG46*BJ$93</f>
        <v>0.0208133074297049</v>
      </c>
      <c r="BK46" s="62">
        <f>'Glad70-before-LQ'!BK46*$CG46*BK$93</f>
        <v>1.37301325564466</v>
      </c>
      <c r="BL46" s="62">
        <f>'Glad70-before-LQ'!BL46*$CG46*BL$93</f>
        <v>3.63042957388205</v>
      </c>
      <c r="BM46" s="62">
        <f>'Glad70-before-LQ'!BM46*$CG46*BM$93</f>
        <v>0.562951310213153</v>
      </c>
      <c r="BN46" s="62">
        <f>'Glad70-before-LQ'!BN46*$CG46*BN$93</f>
        <v>0.188243709427909</v>
      </c>
      <c r="BO46" s="62">
        <f>'Glad70-before-LQ'!BO46*$CG46*BO$93</f>
        <v>2.68347588813737</v>
      </c>
      <c r="BP46" s="62">
        <f>'Glad70-before-LQ'!BP46*$CG46*BP$93</f>
        <v>0.911145077734986</v>
      </c>
      <c r="BQ46" s="62">
        <f>'Glad70-before-LQ'!BQ46*$CG46*BQ$93</f>
        <v>0.0223739828656223</v>
      </c>
      <c r="BR46" s="62">
        <f>'Glad70-before-LQ'!BR46*$CG46*BR$93</f>
        <v>0.150181636781073</v>
      </c>
      <c r="BS46" s="62">
        <f>'Glad70-before-LQ'!BS46*$CG46*BS$93</f>
        <v>0.0290828491912507</v>
      </c>
      <c r="BT46" s="62">
        <f>'Glad70-before-LQ'!BT46*$CG46*BT$93</f>
        <v>1.73892398099988</v>
      </c>
      <c r="BU46" s="62">
        <f>'Glad70-before-LQ'!BU46*$CG46*BU$93</f>
        <v>0.596778859922795</v>
      </c>
      <c r="BV46" s="4">
        <f>SUM(D46:BU46)</f>
        <v>233.923772125398</v>
      </c>
      <c r="BW46" s="66">
        <f>'Glad-base'!BW46*'Households'!$B$3/'Households'!$B$7</f>
        <v>11.9050090609681</v>
      </c>
      <c r="BX46" s="66">
        <f>'Glad-base'!BX46*'Households'!$B$3/'Households'!$B$7</f>
        <v>39.4167678350978</v>
      </c>
      <c r="BY46" s="66">
        <f>'Glad-base'!BY46*'Businesses'!$B$4/'Businesses'!$C$4</f>
        <v>2.11851234392906</v>
      </c>
      <c r="BZ46" s="66">
        <f>'Glad-base'!BZ46*'Households'!$B$3/'Households'!$B$7</f>
        <v>0.715809762945417</v>
      </c>
      <c r="CA46" s="66">
        <f>'Glad-base'!CA46*'Households'!$B$3/'Households'!$B$7</f>
        <v>1.81167516797116</v>
      </c>
      <c r="CB46" s="66">
        <f>'Glad-base'!CB46*'Glad-id-output'!B44/'Glad-id-output'!E44</f>
        <v>-0.222262366511985</v>
      </c>
      <c r="CC46" s="62">
        <f>'Exports'!D47</f>
        <v>427.7</v>
      </c>
      <c r="CD46" s="4">
        <f>SUM(BW46:CC46)</f>
        <v>483.4455118044</v>
      </c>
      <c r="CE46" s="153">
        <f>SUM(CD46,BV46)</f>
        <v>717.369283929798</v>
      </c>
      <c r="CF46" s="67">
        <v>0.0115244250558423</v>
      </c>
      <c r="CG46" s="67">
        <f>'Glad-id-output'!I44</f>
        <v>1</v>
      </c>
      <c r="CH46" s="67"/>
    </row>
    <row r="47" ht="20.05" customHeight="1">
      <c r="A47" t="s" s="58">
        <v>1</v>
      </c>
      <c r="B47" s="59">
        <v>43</v>
      </c>
      <c r="C47" t="s" s="60">
        <v>203</v>
      </c>
      <c r="D47" s="61">
        <f>'Glad70-before-LQ'!D47*$CG47*D$93</f>
        <v>0.0201793849218489</v>
      </c>
      <c r="E47" s="62">
        <f>'Glad70-before-LQ'!E47*$CG47*E$93</f>
        <v>0.000105680516493968</v>
      </c>
      <c r="F47" s="62">
        <f>'Glad70-before-LQ'!F47*$CG47*F$93</f>
        <v>2.20113060315351e-05</v>
      </c>
      <c r="G47" s="62">
        <f>'Glad70-before-LQ'!G47*$CG47*G$93</f>
        <v>0.000114142444477813</v>
      </c>
      <c r="H47" s="62">
        <f>'Glad70-before-LQ'!H47*$CG47*H$93</f>
        <v>0.000523790070280028</v>
      </c>
      <c r="I47" s="62">
        <f>'Glad70-before-LQ'!I47*$CG47*I$93</f>
        <v>0.00685560442585824</v>
      </c>
      <c r="J47" s="62">
        <f>'Glad70-before-LQ'!J47*$CG47*J$93</f>
        <v>0.223467400932099</v>
      </c>
      <c r="K47" s="63">
        <f>'Glad70-before-LQ'!K47*$CG47*K$93</f>
        <v>0.0215197199425091</v>
      </c>
      <c r="L47" s="62">
        <f>'Glad70-before-LQ'!L47*$CG47*L$93</f>
        <v>0.00421139138137092</v>
      </c>
      <c r="M47" s="62">
        <f>'Glad70-before-LQ'!M47*$CG47*M$93</f>
        <v>0.0152775020693026</v>
      </c>
      <c r="N47" s="62">
        <f>'Glad70-before-LQ'!N47*$CG47*N$93</f>
        <v>0.00538128376306964</v>
      </c>
      <c r="O47" s="62">
        <f>'Glad70-before-LQ'!O47*$CG47*O$93</f>
        <v>0.00178164303137694</v>
      </c>
      <c r="P47" s="62">
        <f>'Glad70-before-LQ'!P47*$CG47*P$93</f>
        <v>0.00128734381026588</v>
      </c>
      <c r="Q47" s="62">
        <f>'Glad70-before-LQ'!Q47*$CG47*Q$93</f>
        <v>0.00194128960517377</v>
      </c>
      <c r="R47" s="62">
        <f>'Glad70-before-LQ'!R47*$CG47*R$93</f>
        <v>0.00695334020282984</v>
      </c>
      <c r="S47" s="62">
        <f>'Glad70-before-LQ'!S47*$CG47*S$93</f>
        <v>0.00202781863011956</v>
      </c>
      <c r="T47" s="62">
        <f>'Glad70-before-LQ'!T47*$CG47*T$93</f>
        <v>0.0128062882003442</v>
      </c>
      <c r="U47" s="62">
        <f>'Glad70-before-LQ'!U47*$CG47*U$93</f>
        <v>0.253519164652833</v>
      </c>
      <c r="V47" s="62">
        <f>'Glad70-before-LQ'!V47*$CG47*V$93</f>
        <v>0.0126439350233738</v>
      </c>
      <c r="W47" s="62">
        <f>'Glad70-before-LQ'!W47*$CG47*W$93</f>
        <v>0.077803967962892</v>
      </c>
      <c r="X47" s="64">
        <f>'Glad70-before-LQ'!X47*$CG47*X$93</f>
        <v>0</v>
      </c>
      <c r="Y47" s="62">
        <f>'Glad70-before-LQ'!Y47*$CG47*Y$93</f>
        <v>0.172741156365216</v>
      </c>
      <c r="Z47" s="62">
        <f>'Glad70-before-LQ'!Z47*$CG47*Z$93</f>
        <v>0.021386552621324</v>
      </c>
      <c r="AA47" s="62">
        <f>'Glad70-before-LQ'!AA47*$CG47*AA$93</f>
        <v>0.0269305191774979</v>
      </c>
      <c r="AB47" s="62">
        <f>'Glad70-before-LQ'!AB47*$CG47*AB$93</f>
        <v>0.0007176348001138</v>
      </c>
      <c r="AC47" s="65">
        <f>'Glad70-before-LQ'!AC47*$CG47*AC$93</f>
        <v>0</v>
      </c>
      <c r="AD47" s="62">
        <f>'Glad70-before-LQ'!AD47*$CG47*AD$93</f>
        <v>0.0020534705404246</v>
      </c>
      <c r="AE47" s="62">
        <f>'Glad70-before-LQ'!AE47*$CG47*AE$93</f>
        <v>0.008890540207675039</v>
      </c>
      <c r="AF47" s="62">
        <f>'Glad70-before-LQ'!AF47*$CG47*AF$93</f>
        <v>0.131785743254356</v>
      </c>
      <c r="AG47" s="62">
        <f>'Glad70-before-LQ'!AG47*$CG47*AG$93</f>
        <v>0.0272471066141481</v>
      </c>
      <c r="AH47" s="62">
        <f>'Glad70-before-LQ'!AH47*$CG47*AH$93</f>
        <v>0.185032097720649</v>
      </c>
      <c r="AI47" s="62">
        <f>'Glad70-before-LQ'!AI47*$CG47*AI$93</f>
        <v>0.191847696954018</v>
      </c>
      <c r="AJ47" s="62">
        <f>'Glad70-before-LQ'!AJ47*$CG47*AJ$93</f>
        <v>0.451709014644364</v>
      </c>
      <c r="AK47" s="62">
        <f>'Glad70-before-LQ'!AK47*$CG47*AK$93</f>
        <v>1.33506600562081</v>
      </c>
      <c r="AL47" s="62">
        <f>'Glad70-before-LQ'!AL47*$CG47*AL$93</f>
        <v>0.08189800339683639</v>
      </c>
      <c r="AM47" s="62">
        <f>'Glad70-before-LQ'!AM47*$CG47*AM$93</f>
        <v>0.085282912682924</v>
      </c>
      <c r="AN47" s="62">
        <f>'Glad70-before-LQ'!AN47*$CG47*AN$93</f>
        <v>0.0669463738200024</v>
      </c>
      <c r="AO47" s="62">
        <f>'Glad70-before-LQ'!AO47*$CG47*AO$93</f>
        <v>0.257143719509705</v>
      </c>
      <c r="AP47" s="62">
        <f>'Glad70-before-LQ'!AP47*$CG47*AP$93</f>
        <v>0.069789383937976</v>
      </c>
      <c r="AQ47" s="62">
        <f>'Glad70-before-LQ'!AQ47*$CG47*AQ$93</f>
        <v>0.00327118989451083</v>
      </c>
      <c r="AR47" s="62">
        <f>'Glad70-before-LQ'!AR47*$CG47*AR$93</f>
        <v>0.11137351839742</v>
      </c>
      <c r="AS47" s="62">
        <f>'Glad70-before-LQ'!AS47*$CG47*AS$93</f>
        <v>0.156061459221205</v>
      </c>
      <c r="AT47" s="62">
        <f>'Glad70-before-LQ'!AT47*$CG47*AT$93</f>
        <v>0.0131172961814569</v>
      </c>
      <c r="AU47" s="62">
        <f>'Glad70-before-LQ'!AU47*$CG47*AU$93</f>
        <v>0.0143410226710832</v>
      </c>
      <c r="AV47" s="62">
        <f>'Glad70-before-LQ'!AV47*$CG47*AV$93</f>
        <v>0.00122502903028406</v>
      </c>
      <c r="AW47" s="62">
        <f>'Glad70-before-LQ'!AW47*$CG47*AW$93</f>
        <v>0.00262194909564638</v>
      </c>
      <c r="AX47" s="62">
        <f>'Glad70-before-LQ'!AX47*$CG47*AX$93</f>
        <v>0.0229731309311763</v>
      </c>
      <c r="AY47" s="62">
        <f>'Glad70-before-LQ'!AY47*$CG47*AY$93</f>
        <v>0.0200525921917838</v>
      </c>
      <c r="AZ47" s="62">
        <f>'Glad70-before-LQ'!AZ47*$CG47*AZ$93</f>
        <v>0.0216881511471202</v>
      </c>
      <c r="BA47" s="62">
        <f>'Glad70-before-LQ'!BA47*$CG47*BA$93</f>
        <v>0.00790096703635928</v>
      </c>
      <c r="BB47" s="62">
        <f>'Glad70-before-LQ'!BB47*$CG47*BB$93</f>
        <v>0.0089364846507288</v>
      </c>
      <c r="BC47" s="62">
        <f>'Glad70-before-LQ'!BC47*$CG47*BC$93</f>
        <v>0.235176525746661</v>
      </c>
      <c r="BD47" s="62">
        <f>'Glad70-before-LQ'!BD47*$CG47*BD$93</f>
        <v>0.0733036786896064</v>
      </c>
      <c r="BE47" s="62">
        <f>'Glad70-before-LQ'!BE47*$CG47*BE$93</f>
        <v>2.05684195536829</v>
      </c>
      <c r="BF47" s="62">
        <f>'Glad70-before-LQ'!BF47*$CG47*BF$93</f>
        <v>0.0118311306914618</v>
      </c>
      <c r="BG47" s="62">
        <f>'Glad70-before-LQ'!BG47*$CG47*BG$93</f>
        <v>0.73155444799258</v>
      </c>
      <c r="BH47" s="62">
        <f>'Glad70-before-LQ'!BH47*$CG47*BH$93</f>
        <v>0.095128346422108</v>
      </c>
      <c r="BI47" s="62">
        <f>'Glad70-before-LQ'!BI47*$CG47*BI$93</f>
        <v>0.251211455391215</v>
      </c>
      <c r="BJ47" s="62">
        <f>'Glad70-before-LQ'!BJ47*$CG47*BJ$93</f>
        <v>0.000517104767313024</v>
      </c>
      <c r="BK47" s="62">
        <f>'Glad70-before-LQ'!BK47*$CG47*BK$93</f>
        <v>0.274263114336704</v>
      </c>
      <c r="BL47" s="62">
        <f>'Glad70-before-LQ'!BL47*$CG47*BL$93</f>
        <v>2.20886061184085</v>
      </c>
      <c r="BM47" s="62">
        <f>'Glad70-before-LQ'!BM47*$CG47*BM$93</f>
        <v>0.307833760997587</v>
      </c>
      <c r="BN47" s="62">
        <f>'Glad70-before-LQ'!BN47*$CG47*BN$93</f>
        <v>0.0798080315357112</v>
      </c>
      <c r="BO47" s="62">
        <f>'Glad70-before-LQ'!BO47*$CG47*BO$93</f>
        <v>0.176590611128004</v>
      </c>
      <c r="BP47" s="62">
        <f>'Glad70-before-LQ'!BP47*$CG47*BP$93</f>
        <v>0.237800613417741</v>
      </c>
      <c r="BQ47" s="62">
        <f>'Glad70-before-LQ'!BQ47*$CG47*BQ$93</f>
        <v>0.0212360342537514</v>
      </c>
      <c r="BR47" s="62">
        <f>'Glad70-before-LQ'!BR47*$CG47*BR$93</f>
        <v>0.0147636897295034</v>
      </c>
      <c r="BS47" s="62">
        <f>'Glad70-before-LQ'!BS47*$CG47*BS$93</f>
        <v>0.0050045539307118</v>
      </c>
      <c r="BT47" s="62">
        <f>'Glad70-before-LQ'!BT47*$CG47*BT$93</f>
        <v>0.157473235638172</v>
      </c>
      <c r="BU47" s="62">
        <f>'Glad70-before-LQ'!BU47*$CG47*BU$93</f>
        <v>0.347951150879704</v>
      </c>
      <c r="BV47" s="4">
        <f>SUM(D47:BU47)</f>
        <v>11.455603477967</v>
      </c>
      <c r="BW47" s="66">
        <f>'Glad-base'!BW47*'Households'!$B$3/'Households'!$B$7</f>
        <v>5.78262152678682</v>
      </c>
      <c r="BX47" s="66">
        <f>'Glad-base'!BX47*'Households'!$B$3/'Households'!$B$7</f>
        <v>0.0500022931513903</v>
      </c>
      <c r="BY47" s="66">
        <f>'Glad-base'!BY47*'Businesses'!$B$4/'Businesses'!$C$4</f>
        <v>0.417797394015712</v>
      </c>
      <c r="BZ47" s="66">
        <f>'Glad-base'!BZ47*'Households'!$B$3/'Households'!$B$7</f>
        <v>0.26796792707518</v>
      </c>
      <c r="CA47" s="66">
        <f>'Glad-base'!CA47*'Households'!$B$3/'Households'!$B$7</f>
        <v>0.458313104521112</v>
      </c>
      <c r="CB47" s="66">
        <f>'Glad-base'!CB47*'Glad-id-output'!B45/'Glad-id-output'!E45</f>
        <v>0.06601937151589379</v>
      </c>
      <c r="CC47" s="62">
        <f>'Exports'!D48</f>
        <v>1</v>
      </c>
      <c r="CD47" s="4">
        <f>SUM(BW47:CC47)</f>
        <v>8.04272161706611</v>
      </c>
      <c r="CE47" s="153">
        <f>SUM(CD47,BV47)</f>
        <v>19.4983250950331</v>
      </c>
      <c r="CF47" s="67">
        <v>0.0008264425517550969</v>
      </c>
      <c r="CG47" s="67">
        <f>'Glad-id-output'!I45</f>
        <v>0.4</v>
      </c>
      <c r="CH47" s="67"/>
    </row>
    <row r="48" ht="20.05" customHeight="1">
      <c r="A48" t="s" s="58">
        <v>1</v>
      </c>
      <c r="B48" s="59">
        <v>44</v>
      </c>
      <c r="C48" t="s" s="60">
        <v>204</v>
      </c>
      <c r="D48" s="61">
        <f>'Glad70-before-LQ'!D48*$CG48*D$93</f>
        <v>0.000202689517236452</v>
      </c>
      <c r="E48" s="62">
        <f>'Glad70-before-LQ'!E48*$CG48*E$93</f>
        <v>2.00168799061896e-05</v>
      </c>
      <c r="F48" s="62">
        <f>'Glad70-before-LQ'!F48*$CG48*F$93</f>
        <v>6.132503172965e-06</v>
      </c>
      <c r="G48" s="62">
        <f>'Glad70-before-LQ'!G48*$CG48*G$93</f>
        <v>1.08792017392915e-05</v>
      </c>
      <c r="H48" s="62">
        <f>'Glad70-before-LQ'!H48*$CG48*H$93</f>
        <v>8.32619633065684e-06</v>
      </c>
      <c r="I48" s="62">
        <f>'Glad70-before-LQ'!I48*$CG48*I$93</f>
        <v>0.000119209690905523</v>
      </c>
      <c r="J48" s="62">
        <f>'Glad70-before-LQ'!J48*$CG48*J$93</f>
        <v>0.031053636932098</v>
      </c>
      <c r="K48" s="63">
        <f>'Glad70-before-LQ'!K48*$CG48*K$93</f>
        <v>0.000503271331351578</v>
      </c>
      <c r="L48" s="62">
        <f>'Glad70-before-LQ'!L48*$CG48*L$93</f>
        <v>4.74501978434312e-05</v>
      </c>
      <c r="M48" s="62">
        <f>'Glad70-before-LQ'!M48*$CG48*M$93</f>
        <v>8.05238414098138e-05</v>
      </c>
      <c r="N48" s="62">
        <f>'Glad70-before-LQ'!N48*$CG48*N$93</f>
        <v>0.000450260631454946</v>
      </c>
      <c r="O48" s="62">
        <f>'Glad70-before-LQ'!O48*$CG48*O$93</f>
        <v>0.000111651516962349</v>
      </c>
      <c r="P48" s="62">
        <f>'Glad70-before-LQ'!P48*$CG48*P$93</f>
        <v>6.94068737720322e-06</v>
      </c>
      <c r="Q48" s="62">
        <f>'Glad70-before-LQ'!Q48*$CG48*Q$93</f>
        <v>5.29275897518404e-05</v>
      </c>
      <c r="R48" s="62">
        <f>'Glad70-before-LQ'!R48*$CG48*R$93</f>
        <v>3.37911164758938e-06</v>
      </c>
      <c r="S48" s="62">
        <f>'Glad70-before-LQ'!S48*$CG48*S$93</f>
        <v>7.07355007505822e-06</v>
      </c>
      <c r="T48" s="62">
        <f>'Glad70-before-LQ'!T48*$CG48*T$93</f>
        <v>0.000192225385768187</v>
      </c>
      <c r="U48" s="62">
        <f>'Glad70-before-LQ'!U48*$CG48*U$93</f>
        <v>0.00121264911392955</v>
      </c>
      <c r="V48" s="62">
        <f>'Glad70-before-LQ'!V48*$CG48*V$93</f>
        <v>1.87520932902439e-05</v>
      </c>
      <c r="W48" s="62">
        <f>'Glad70-before-LQ'!W48*$CG48*W$93</f>
        <v>0.000797654491216978</v>
      </c>
      <c r="X48" s="64">
        <f>'Glad70-before-LQ'!X48*$CG48*X$93</f>
        <v>0</v>
      </c>
      <c r="Y48" s="62">
        <f>'Glad70-before-LQ'!Y48*$CG48*Y$93</f>
        <v>0.00051634953783408</v>
      </c>
      <c r="Z48" s="62">
        <f>'Glad70-before-LQ'!Z48*$CG48*Z$93</f>
        <v>0.000849276800981736</v>
      </c>
      <c r="AA48" s="62">
        <f>'Glad70-before-LQ'!AA48*$CG48*AA$93</f>
        <v>0.000113519950217699</v>
      </c>
      <c r="AB48" s="62">
        <f>'Glad70-before-LQ'!AB48*$CG48*AB$93</f>
        <v>6.87197707695906e-06</v>
      </c>
      <c r="AC48" s="65">
        <f>'Glad70-before-LQ'!AC48*$CG48*AC$93</f>
        <v>0</v>
      </c>
      <c r="AD48" s="62">
        <f>'Glad70-before-LQ'!AD48*$CG48*AD$93</f>
        <v>1.72331891643408e-06</v>
      </c>
      <c r="AE48" s="62">
        <f>'Glad70-before-LQ'!AE48*$CG48*AE$93</f>
        <v>3.51030515618328e-05</v>
      </c>
      <c r="AF48" s="62">
        <f>'Glad70-before-LQ'!AF48*$CG48*AF$93</f>
        <v>2.99807945912362e-05</v>
      </c>
      <c r="AG48" s="62">
        <f>'Glad70-before-LQ'!AG48*$CG48*AG$93</f>
        <v>0.000164314733368144</v>
      </c>
      <c r="AH48" s="62">
        <f>'Glad70-before-LQ'!AH48*$CG48*AH$93</f>
        <v>0.000505114814593192</v>
      </c>
      <c r="AI48" s="62">
        <f>'Glad70-before-LQ'!AI48*$CG48*AI$93</f>
        <v>0.023818918948706</v>
      </c>
      <c r="AJ48" s="62">
        <f>'Glad70-before-LQ'!AJ48*$CG48*AJ$93</f>
        <v>0.0030835443242002</v>
      </c>
      <c r="AK48" s="62">
        <f>'Glad70-before-LQ'!AK48*$CG48*AK$93</f>
        <v>0.0166042711305588</v>
      </c>
      <c r="AL48" s="62">
        <f>'Glad70-before-LQ'!AL48*$CG48*AL$93</f>
        <v>0.00604846559971428</v>
      </c>
      <c r="AM48" s="62">
        <f>'Glad70-before-LQ'!AM48*$CG48*AM$93</f>
        <v>0.0160236610981302</v>
      </c>
      <c r="AN48" s="62">
        <f>'Glad70-before-LQ'!AN48*$CG48*AN$93</f>
        <v>0.00182192521858755</v>
      </c>
      <c r="AO48" s="62">
        <f>'Glad70-before-LQ'!AO48*$CG48*AO$93</f>
        <v>0.000160267968039162</v>
      </c>
      <c r="AP48" s="62">
        <f>'Glad70-before-LQ'!AP48*$CG48*AP$93</f>
        <v>0.0587194617463722</v>
      </c>
      <c r="AQ48" s="62">
        <f>'Glad70-before-LQ'!AQ48*$CG48*AQ$93</f>
        <v>0.0007259852531139119</v>
      </c>
      <c r="AR48" s="62">
        <f>'Glad70-before-LQ'!AR48*$CG48*AR$93</f>
        <v>6.0581874819452e-05</v>
      </c>
      <c r="AS48" s="62">
        <f>'Glad70-before-LQ'!AS48*$CG48*AS$93</f>
        <v>0.00238693891756606</v>
      </c>
      <c r="AT48" s="62">
        <f>'Glad70-before-LQ'!AT48*$CG48*AT$93</f>
        <v>4.53386383892846e-05</v>
      </c>
      <c r="AU48" s="62">
        <f>'Glad70-before-LQ'!AU48*$CG48*AU$93</f>
        <v>0.383734883773788</v>
      </c>
      <c r="AV48" s="62">
        <f>'Glad70-before-LQ'!AV48*$CG48*AV$93</f>
        <v>0.160829628098009</v>
      </c>
      <c r="AW48" s="62">
        <f>'Glad70-before-LQ'!AW48*$CG48*AW$93</f>
        <v>1.44524620137904e-06</v>
      </c>
      <c r="AX48" s="62">
        <f>'Glad70-before-LQ'!AX48*$CG48*AX$93</f>
        <v>0.0171151647831421</v>
      </c>
      <c r="AY48" s="62">
        <f>'Glad70-before-LQ'!AY48*$CG48*AY$93</f>
        <v>0.0040291722175992</v>
      </c>
      <c r="AZ48" s="62">
        <f>'Glad70-before-LQ'!AZ48*$CG48*AZ$93</f>
        <v>0.00120454879240551</v>
      </c>
      <c r="BA48" s="62">
        <f>'Glad70-before-LQ'!BA48*$CG48*BA$93</f>
        <v>0.000624047055248266</v>
      </c>
      <c r="BB48" s="62">
        <f>'Glad70-before-LQ'!BB48*$CG48*BB$93</f>
        <v>0.000171540646641309</v>
      </c>
      <c r="BC48" s="62">
        <f>'Glad70-before-LQ'!BC48*$CG48*BC$93</f>
        <v>0.0946440655115144</v>
      </c>
      <c r="BD48" s="62">
        <f>'Glad70-before-LQ'!BD48*$CG48*BD$93</f>
        <v>0.0189840360429001</v>
      </c>
      <c r="BE48" s="62">
        <f>'Glad70-before-LQ'!BE48*$CG48*BE$93</f>
        <v>0.432250872444328</v>
      </c>
      <c r="BF48" s="62">
        <f>'Glad70-before-LQ'!BF48*$CG48*BF$93</f>
        <v>7.90884485056974e-05</v>
      </c>
      <c r="BG48" s="62">
        <f>'Glad70-before-LQ'!BG48*$CG48*BG$93</f>
        <v>0.31290900504489</v>
      </c>
      <c r="BH48" s="62">
        <f>'Glad70-before-LQ'!BH48*$CG48*BH$93</f>
        <v>0.000972685059477692</v>
      </c>
      <c r="BI48" s="62">
        <f>'Glad70-before-LQ'!BI48*$CG48*BI$93</f>
        <v>0.008568744398599721</v>
      </c>
      <c r="BJ48" s="62">
        <f>'Glad70-before-LQ'!BJ48*$CG48*BJ$93</f>
        <v>0.000101306850637779</v>
      </c>
      <c r="BK48" s="62">
        <f>'Glad70-before-LQ'!BK48*$CG48*BK$93</f>
        <v>0.0677088802949026</v>
      </c>
      <c r="BL48" s="62">
        <f>'Glad70-before-LQ'!BL48*$CG48*BL$93</f>
        <v>0.102266611384348</v>
      </c>
      <c r="BM48" s="62">
        <f>'Glad70-before-LQ'!BM48*$CG48*BM$93</f>
        <v>0.0144299830890726</v>
      </c>
      <c r="BN48" s="62">
        <f>'Glad70-before-LQ'!BN48*$CG48*BN$93</f>
        <v>0.0010008433854939</v>
      </c>
      <c r="BO48" s="62">
        <f>'Glad70-before-LQ'!BO48*$CG48*BO$93</f>
        <v>0.00853911653927612</v>
      </c>
      <c r="BP48" s="62">
        <f>'Glad70-before-LQ'!BP48*$CG48*BP$93</f>
        <v>0.0123997568474152</v>
      </c>
      <c r="BQ48" s="62">
        <f>'Glad70-before-LQ'!BQ48*$CG48*BQ$93</f>
        <v>0.021157229338732</v>
      </c>
      <c r="BR48" s="62">
        <f>'Glad70-before-LQ'!BR48*$CG48*BR$93</f>
        <v>0.000248962107288126</v>
      </c>
      <c r="BS48" s="62">
        <f>'Glad70-before-LQ'!BS48*$CG48*BS$93</f>
        <v>0.00261598026705262</v>
      </c>
      <c r="BT48" s="62">
        <f>'Glad70-before-LQ'!BT48*$CG48*BT$93</f>
        <v>0.00413047937826496</v>
      </c>
      <c r="BU48" s="62">
        <f>'Glad70-before-LQ'!BU48*$CG48*BU$93</f>
        <v>0.0134999084681341</v>
      </c>
      <c r="BV48" s="4">
        <f>SUM(D48:BU48)</f>
        <v>1.85084525167467</v>
      </c>
      <c r="BW48" s="66">
        <f>'Glad-base'!BW48*'Households'!$B$3/'Households'!$B$7</f>
        <v>3.5070519015139</v>
      </c>
      <c r="BX48" s="66">
        <f>'Glad-base'!BX48*'Households'!$B$3/'Households'!$B$7</f>
        <v>1.1006379915757</v>
      </c>
      <c r="BY48" s="66">
        <f>'Glad-base'!BY48*'Businesses'!$B$4/'Businesses'!$C$4</f>
        <v>1.61938809008465</v>
      </c>
      <c r="BZ48" s="66">
        <f>'Glad-base'!BZ48*'Households'!$B$3/'Households'!$B$7</f>
        <v>0.00481975711637487</v>
      </c>
      <c r="CA48" s="66">
        <f>'Glad-base'!CA48*'Households'!$B$3/'Households'!$B$7</f>
        <v>1.30627747881565</v>
      </c>
      <c r="CB48" s="66">
        <f>'Glad-base'!CB48*'Glad-id-output'!B46/'Glad-id-output'!E46</f>
        <v>0.00187487690348079</v>
      </c>
      <c r="CC48" s="62">
        <f>'Exports'!D49</f>
        <v>0.5</v>
      </c>
      <c r="CD48" s="4">
        <f>SUM(BW48:CC48)</f>
        <v>8.040050096009759</v>
      </c>
      <c r="CE48" s="153">
        <f>SUM(CD48,BV48)</f>
        <v>9.890895347684429</v>
      </c>
      <c r="CF48" s="67">
        <v>0.000913371122658347</v>
      </c>
      <c r="CG48" s="67">
        <f>'Glad-id-output'!I46</f>
        <v>0.2</v>
      </c>
      <c r="CH48" s="67"/>
    </row>
    <row r="49" ht="20.05" customHeight="1">
      <c r="A49" t="s" s="58">
        <v>1</v>
      </c>
      <c r="B49" s="59">
        <v>45</v>
      </c>
      <c r="C49" t="s" s="60">
        <v>205</v>
      </c>
      <c r="D49" s="61">
        <f>'Glad70-before-LQ'!D49*$CG49*D$93</f>
        <v>0.00124640664648676</v>
      </c>
      <c r="E49" s="62">
        <f>'Glad70-before-LQ'!E49*$CG49*E$93</f>
        <v>0.0142147827918761</v>
      </c>
      <c r="F49" s="62">
        <f>'Glad70-before-LQ'!F49*$CG49*F$93</f>
        <v>0</v>
      </c>
      <c r="G49" s="62">
        <f>'Glad70-before-LQ'!G49*$CG49*G$93</f>
        <v>0.007550284905448</v>
      </c>
      <c r="H49" s="62">
        <f>'Glad70-before-LQ'!H49*$CG49*H$93</f>
        <v>0.00271144716052557</v>
      </c>
      <c r="I49" s="62">
        <f>'Glad70-before-LQ'!I49*$CG49*I$93</f>
        <v>0.00302174553899493</v>
      </c>
      <c r="J49" s="62">
        <f>'Glad70-before-LQ'!J49*$CG49*J$93</f>
        <v>0.143521319050346</v>
      </c>
      <c r="K49" s="63">
        <f>'Glad70-before-LQ'!K49*$CG49*K$93</f>
        <v>0.0507869900207512</v>
      </c>
      <c r="L49" s="62">
        <f>'Glad70-before-LQ'!L49*$CG49*L$93</f>
        <v>0.00735304165324544</v>
      </c>
      <c r="M49" s="62">
        <f>'Glad70-before-LQ'!M49*$CG49*M$93</f>
        <v>0.00683759184250912</v>
      </c>
      <c r="N49" s="62">
        <f>'Glad70-before-LQ'!N49*$CG49*N$93</f>
        <v>0.0144060073720118</v>
      </c>
      <c r="O49" s="62">
        <f>'Glad70-before-LQ'!O49*$CG49*O$93</f>
        <v>0.009630297149764161</v>
      </c>
      <c r="P49" s="62">
        <f>'Glad70-before-LQ'!P49*$CG49*P$93</f>
        <v>0.000165929346714676</v>
      </c>
      <c r="Q49" s="62">
        <f>'Glad70-before-LQ'!Q49*$CG49*Q$93</f>
        <v>0.00300267789843706</v>
      </c>
      <c r="R49" s="62">
        <f>'Glad70-before-LQ'!R49*$CG49*R$93</f>
        <v>0.000158453903474698</v>
      </c>
      <c r="S49" s="62">
        <f>'Glad70-before-LQ'!S49*$CG49*S$93</f>
        <v>0.000374450246984086</v>
      </c>
      <c r="T49" s="62">
        <f>'Glad70-before-LQ'!T49*$CG49*T$93</f>
        <v>0.000269649499480373</v>
      </c>
      <c r="U49" s="62">
        <f>'Glad70-before-LQ'!U49*$CG49*U$93</f>
        <v>0.313320048634712</v>
      </c>
      <c r="V49" s="62">
        <f>'Glad70-before-LQ'!V49*$CG49*V$93</f>
        <v>0.0053342982962206</v>
      </c>
      <c r="W49" s="62">
        <f>'Glad70-before-LQ'!W49*$CG49*W$93</f>
        <v>0.0409355239930336</v>
      </c>
      <c r="X49" s="64">
        <f>'Glad70-before-LQ'!X49*$CG49*X$93</f>
        <v>0</v>
      </c>
      <c r="Y49" s="62">
        <f>'Glad70-before-LQ'!Y49*$CG49*Y$93</f>
        <v>0.0294376948216597</v>
      </c>
      <c r="Z49" s="62">
        <f>'Glad70-before-LQ'!Z49*$CG49*Z$93</f>
        <v>0.08497350438599641</v>
      </c>
      <c r="AA49" s="62">
        <f>'Glad70-before-LQ'!AA49*$CG49*AA$93</f>
        <v>0.0140864603217176</v>
      </c>
      <c r="AB49" s="62">
        <f>'Glad70-before-LQ'!AB49*$CG49*AB$93</f>
        <v>0.000182225548954081</v>
      </c>
      <c r="AC49" s="65">
        <f>'Glad70-before-LQ'!AC49*$CG49*AC$93</f>
        <v>0</v>
      </c>
      <c r="AD49" s="62">
        <f>'Glad70-before-LQ'!AD49*$CG49*AD$93</f>
        <v>0.00100444873986443</v>
      </c>
      <c r="AE49" s="62">
        <f>'Glad70-before-LQ'!AE49*$CG49*AE$93</f>
        <v>0.0172396561008019</v>
      </c>
      <c r="AF49" s="62">
        <f>'Glad70-before-LQ'!AF49*$CG49*AF$93</f>
        <v>0.0586712682086988</v>
      </c>
      <c r="AG49" s="62">
        <f>'Glad70-before-LQ'!AG49*$CG49*AG$93</f>
        <v>0.016652921883178</v>
      </c>
      <c r="AH49" s="62">
        <f>'Glad70-before-LQ'!AH49*$CG49*AH$93</f>
        <v>0.100381529324295</v>
      </c>
      <c r="AI49" s="62">
        <f>'Glad70-before-LQ'!AI49*$CG49*AI$93</f>
        <v>0.449688313778624</v>
      </c>
      <c r="AJ49" s="62">
        <f>'Glad70-before-LQ'!AJ49*$CG49*AJ$93</f>
        <v>0.241663239130427</v>
      </c>
      <c r="AK49" s="62">
        <f>'Glad70-before-LQ'!AK49*$CG49*AK$93</f>
        <v>1.22217145184846</v>
      </c>
      <c r="AL49" s="62">
        <f>'Glad70-before-LQ'!AL49*$CG49*AL$93</f>
        <v>0.639565082302148</v>
      </c>
      <c r="AM49" s="62">
        <f>'Glad70-before-LQ'!AM49*$CG49*AM$93</f>
        <v>1.39531449374752</v>
      </c>
      <c r="AN49" s="62">
        <f>'Glad70-before-LQ'!AN49*$CG49*AN$93</f>
        <v>0.0845488382033632</v>
      </c>
      <c r="AO49" s="62">
        <f>'Glad70-before-LQ'!AO49*$CG49*AO$93</f>
        <v>0.00111679523550056</v>
      </c>
      <c r="AP49" s="62">
        <f>'Glad70-before-LQ'!AP49*$CG49*AP$93</f>
        <v>0.0188007966185125</v>
      </c>
      <c r="AQ49" s="62">
        <f>'Glad70-before-LQ'!AQ49*$CG49*AQ$93</f>
        <v>0.08004146008540521</v>
      </c>
      <c r="AR49" s="62">
        <f>'Glad70-before-LQ'!AR49*$CG49*AR$93</f>
        <v>0.0148124352855732</v>
      </c>
      <c r="AS49" s="62">
        <f>'Glad70-before-LQ'!AS49*$CG49*AS$93</f>
        <v>0.262064042838847</v>
      </c>
      <c r="AT49" s="62">
        <f>'Glad70-before-LQ'!AT49*$CG49*AT$93</f>
        <v>0.000117156496136802</v>
      </c>
      <c r="AU49" s="62">
        <f>'Glad70-before-LQ'!AU49*$CG49*AU$93</f>
        <v>0.0488653185273768</v>
      </c>
      <c r="AV49" s="62">
        <f>'Glad70-before-LQ'!AV49*$CG49*AV$93</f>
        <v>0.00770312091261468</v>
      </c>
      <c r="AW49" s="62">
        <f>'Glad70-before-LQ'!AW49*$CG49*AW$93</f>
        <v>0.00675449837246948</v>
      </c>
      <c r="AX49" s="62">
        <f>'Glad70-before-LQ'!AX49*$CG49*AX$93</f>
        <v>0.171835204911484</v>
      </c>
      <c r="AY49" s="62">
        <f>'Glad70-before-LQ'!AY49*$CG49*AY$93</f>
        <v>0.0061359027040042</v>
      </c>
      <c r="AZ49" s="62">
        <f>'Glad70-before-LQ'!AZ49*$CG49*AZ$93</f>
        <v>0.122234000064483</v>
      </c>
      <c r="BA49" s="62">
        <f>'Glad70-before-LQ'!BA49*$CG49*BA$93</f>
        <v>0.012555433548469</v>
      </c>
      <c r="BB49" s="62">
        <f>'Glad70-before-LQ'!BB49*$CG49*BB$93</f>
        <v>0.0119156206381806</v>
      </c>
      <c r="BC49" s="62">
        <f>'Glad70-before-LQ'!BC49*$CG49*BC$93</f>
        <v>0.427319648017896</v>
      </c>
      <c r="BD49" s="62">
        <f>'Glad70-before-LQ'!BD49*$CG49*BD$93</f>
        <v>0.252759223504212</v>
      </c>
      <c r="BE49" s="62">
        <f>'Glad70-before-LQ'!BE49*$CG49*BE$93</f>
        <v>1.35529634134815</v>
      </c>
      <c r="BF49" s="62">
        <f>'Glad70-before-LQ'!BF49*$CG49*BF$93</f>
        <v>0.000498597025579472</v>
      </c>
      <c r="BG49" s="62">
        <f>'Glad70-before-LQ'!BG49*$CG49*BG$93</f>
        <v>0.609034192686188</v>
      </c>
      <c r="BH49" s="62">
        <f>'Glad70-before-LQ'!BH49*$CG49*BH$93</f>
        <v>0.335362478034774</v>
      </c>
      <c r="BI49" s="62">
        <f>'Glad70-before-LQ'!BI49*$CG49*BI$93</f>
        <v>0.0578166984376364</v>
      </c>
      <c r="BJ49" s="62">
        <f>'Glad70-before-LQ'!BJ49*$CG49*BJ$93</f>
        <v>0.00124471956276303</v>
      </c>
      <c r="BK49" s="62">
        <f>'Glad70-before-LQ'!BK49*$CG49*BK$93</f>
        <v>0.259145670773841</v>
      </c>
      <c r="BL49" s="62">
        <f>'Glad70-before-LQ'!BL49*$CG49*BL$93</f>
        <v>0.232456518857428</v>
      </c>
      <c r="BM49" s="62">
        <f>'Glad70-before-LQ'!BM49*$CG49*BM$93</f>
        <v>0.0368700849772431</v>
      </c>
      <c r="BN49" s="62">
        <f>'Glad70-before-LQ'!BN49*$CG49*BN$93</f>
        <v>0.00260017415126278</v>
      </c>
      <c r="BO49" s="62">
        <f>'Glad70-before-LQ'!BO49*$CG49*BO$93</f>
        <v>0.7189835701060761</v>
      </c>
      <c r="BP49" s="62">
        <f>'Glad70-before-LQ'!BP49*$CG49*BP$93</f>
        <v>0.541266870261632</v>
      </c>
      <c r="BQ49" s="62">
        <f>'Glad70-before-LQ'!BQ49*$CG49*BQ$93</f>
        <v>0.0272034976755177</v>
      </c>
      <c r="BR49" s="62">
        <f>'Glad70-before-LQ'!BR49*$CG49*BR$93</f>
        <v>0.0448846168487324</v>
      </c>
      <c r="BS49" s="62">
        <f>'Glad70-before-LQ'!BS49*$CG49*BS$93</f>
        <v>0.0255537757944725</v>
      </c>
      <c r="BT49" s="62">
        <f>'Glad70-before-LQ'!BT49*$CG49*BT$93</f>
        <v>0.101161974747125</v>
      </c>
      <c r="BU49" s="62">
        <f>'Glad70-before-LQ'!BU49*$CG49*BU$93</f>
        <v>0.114959731360804</v>
      </c>
      <c r="BV49" s="4">
        <f>SUM(D49:BU49)</f>
        <v>10.8897922447071</v>
      </c>
      <c r="BW49" s="66">
        <f>'Glad-base'!BW49*'Households'!$B$3/'Households'!$B$7</f>
        <v>6.28630644670443</v>
      </c>
      <c r="BX49" s="66">
        <f>'Glad-base'!BX49*'Households'!$B$3/'Households'!$B$7</f>
        <v>2.07832112499485</v>
      </c>
      <c r="BY49" s="66">
        <f>'Glad-base'!BY49*'Businesses'!$B$4/'Businesses'!$C$4</f>
        <v>0.521953974834986</v>
      </c>
      <c r="BZ49" s="66">
        <f>'Glad-base'!BZ49*'Households'!$B$3/'Households'!$B$7</f>
        <v>0.0024454057569516</v>
      </c>
      <c r="CA49" s="66">
        <f>'Glad-base'!CA49*'Households'!$B$3/'Households'!$B$7</f>
        <v>0.0420543512564367</v>
      </c>
      <c r="CB49" s="66">
        <f>'Glad-base'!CB49*'Glad-id-output'!B47/'Glad-id-output'!E47</f>
        <v>0</v>
      </c>
      <c r="CC49" s="62">
        <f>'Exports'!D50</f>
        <v>0.3</v>
      </c>
      <c r="CD49" s="4">
        <f>SUM(BW49:CC49)</f>
        <v>9.231081303547651</v>
      </c>
      <c r="CE49" s="153">
        <f>SUM(CD49,BV49)</f>
        <v>20.1208735482548</v>
      </c>
      <c r="CF49" s="67">
        <v>0.000475695092606537</v>
      </c>
      <c r="CG49" s="67">
        <f>'Glad-id-output'!I47</f>
        <v>0.4</v>
      </c>
      <c r="CH49" s="67"/>
    </row>
    <row r="50" ht="20.05" customHeight="1">
      <c r="A50" t="s" s="58">
        <v>1</v>
      </c>
      <c r="B50" s="59">
        <v>46</v>
      </c>
      <c r="C50" t="s" s="60">
        <v>134</v>
      </c>
      <c r="D50" s="61">
        <f>'Glad70-before-LQ'!D50*$CG50*D$93</f>
        <v>0.0326916886200929</v>
      </c>
      <c r="E50" s="62">
        <f>'Glad70-before-LQ'!E50*$CG50*E$93</f>
        <v>0.000626011776420993</v>
      </c>
      <c r="F50" s="62">
        <f>'Glad70-before-LQ'!F50*$CG50*F$93</f>
        <v>1.26482877942404e-05</v>
      </c>
      <c r="G50" s="62">
        <f>'Glad70-before-LQ'!G50*$CG50*G$93</f>
        <v>0.000769450863998089</v>
      </c>
      <c r="H50" s="62">
        <f>'Glad70-before-LQ'!H50*$CG50*H$93</f>
        <v>0.001134838307228</v>
      </c>
      <c r="I50" s="62">
        <f>'Glad70-before-LQ'!I50*$CG50*I$93</f>
        <v>0.0574752064264</v>
      </c>
      <c r="J50" s="62">
        <f>'Glad70-before-LQ'!J50*$CG50*J$93</f>
        <v>1.56214146953417</v>
      </c>
      <c r="K50" s="63">
        <f>'Glad70-before-LQ'!K50*$CG50*K$93</f>
        <v>0.0872898856824092</v>
      </c>
      <c r="L50" s="62">
        <f>'Glad70-before-LQ'!L50*$CG50*L$93</f>
        <v>0.0123243814911769</v>
      </c>
      <c r="M50" s="62">
        <f>'Glad70-before-LQ'!M50*$CG50*M$93</f>
        <v>0.0136199510197351</v>
      </c>
      <c r="N50" s="62">
        <f>'Glad70-before-LQ'!N50*$CG50*N$93</f>
        <v>0.0172584984867028</v>
      </c>
      <c r="O50" s="62">
        <f>'Glad70-before-LQ'!O50*$CG50*O$93</f>
        <v>0.0247140097297279</v>
      </c>
      <c r="P50" s="62">
        <f>'Glad70-before-LQ'!P50*$CG50*P$93</f>
        <v>0.00326531837208038</v>
      </c>
      <c r="Q50" s="62">
        <f>'Glad70-before-LQ'!Q50*$CG50*Q$93</f>
        <v>0.0116558986765864</v>
      </c>
      <c r="R50" s="62">
        <f>'Glad70-before-LQ'!R50*$CG50*R$93</f>
        <v>0.0242349869505112</v>
      </c>
      <c r="S50" s="62">
        <f>'Glad70-before-LQ'!S50*$CG50*S$93</f>
        <v>0.00793225539115926</v>
      </c>
      <c r="T50" s="62">
        <f>'Glad70-before-LQ'!T50*$CG50*T$93</f>
        <v>0.112834420452567</v>
      </c>
      <c r="U50" s="62">
        <f>'Glad70-before-LQ'!U50*$CG50*U$93</f>
        <v>0.757042099677059</v>
      </c>
      <c r="V50" s="62">
        <f>'Glad70-before-LQ'!V50*$CG50*V$93</f>
        <v>0.0342343787662717</v>
      </c>
      <c r="W50" s="62">
        <f>'Glad70-before-LQ'!W50*$CG50*W$93</f>
        <v>0.776479746971495</v>
      </c>
      <c r="X50" s="64">
        <f>'Glad70-before-LQ'!X50*$CG50*X$93</f>
        <v>0</v>
      </c>
      <c r="Y50" s="62">
        <f>'Glad70-before-LQ'!Y50*$CG50*Y$93</f>
        <v>0.255082867205529</v>
      </c>
      <c r="Z50" s="62">
        <f>'Glad70-before-LQ'!Z50*$CG50*Z$93</f>
        <v>0.177950578134681</v>
      </c>
      <c r="AA50" s="62">
        <f>'Glad70-before-LQ'!AA50*$CG50*AA$93</f>
        <v>0.0906993067064651</v>
      </c>
      <c r="AB50" s="62">
        <f>'Glad70-before-LQ'!AB50*$CG50*AB$93</f>
        <v>0.00122310794205381</v>
      </c>
      <c r="AC50" s="65">
        <f>'Glad70-before-LQ'!AC50*$CG50*AC$93</f>
        <v>0</v>
      </c>
      <c r="AD50" s="62">
        <f>'Glad70-before-LQ'!AD50*$CG50*AD$93</f>
        <v>0.00369992036308616</v>
      </c>
      <c r="AE50" s="62">
        <f>'Glad70-before-LQ'!AE50*$CG50*AE$93</f>
        <v>0.041720105599776</v>
      </c>
      <c r="AF50" s="62">
        <f>'Glad70-before-LQ'!AF50*$CG50*AF$93</f>
        <v>0.252869653475469</v>
      </c>
      <c r="AG50" s="62">
        <f>'Glad70-before-LQ'!AG50*$CG50*AG$93</f>
        <v>0.195383246949027</v>
      </c>
      <c r="AH50" s="62">
        <f>'Glad70-before-LQ'!AH50*$CG50*AH$93</f>
        <v>0.707364652962002</v>
      </c>
      <c r="AI50" s="62">
        <f>'Glad70-before-LQ'!AI50*$CG50*AI$93</f>
        <v>0.414436112084112</v>
      </c>
      <c r="AJ50" s="62">
        <f>'Glad70-before-LQ'!AJ50*$CG50*AJ$93</f>
        <v>0.975640019104597</v>
      </c>
      <c r="AK50" s="62">
        <f>'Glad70-before-LQ'!AK50*$CG50*AK$93</f>
        <v>2.8770504455307</v>
      </c>
      <c r="AL50" s="62">
        <f>'Glad70-before-LQ'!AL50*$CG50*AL$93</f>
        <v>0.250267670637309</v>
      </c>
      <c r="AM50" s="62">
        <f>'Glad70-before-LQ'!AM50*$CG50*AM$93</f>
        <v>0.135147771094588</v>
      </c>
      <c r="AN50" s="62">
        <f>'Glad70-before-LQ'!AN50*$CG50*AN$93</f>
        <v>0.5703546025778941</v>
      </c>
      <c r="AO50" s="62">
        <f>'Glad70-before-LQ'!AO50*$CG50*AO$93</f>
        <v>0.157478058353454</v>
      </c>
      <c r="AP50" s="62">
        <f>'Glad70-before-LQ'!AP50*$CG50*AP$93</f>
        <v>0.147713675296528</v>
      </c>
      <c r="AQ50" s="62">
        <f>'Glad70-before-LQ'!AQ50*$CG50*AQ$93</f>
        <v>0.00658278258802926</v>
      </c>
      <c r="AR50" s="62">
        <f>'Glad70-before-LQ'!AR50*$CG50*AR$93</f>
        <v>0.13291143883362</v>
      </c>
      <c r="AS50" s="62">
        <f>'Glad70-before-LQ'!AS50*$CG50*AS$93</f>
        <v>1.3121803716425</v>
      </c>
      <c r="AT50" s="62">
        <f>'Glad70-before-LQ'!AT50*$CG50*AT$93</f>
        <v>0.0381957615298694</v>
      </c>
      <c r="AU50" s="62">
        <f>'Glad70-before-LQ'!AU50*$CG50*AU$93</f>
        <v>0.0516632117525711</v>
      </c>
      <c r="AV50" s="62">
        <f>'Glad70-before-LQ'!AV50*$CG50*AV$93</f>
        <v>0.00315794468482683</v>
      </c>
      <c r="AW50" s="62">
        <f>'Glad70-before-LQ'!AW50*$CG50*AW$93</f>
        <v>0.054769883535103</v>
      </c>
      <c r="AX50" s="62">
        <f>'Glad70-before-LQ'!AX50*$CG50*AX$93</f>
        <v>0.17310608173891</v>
      </c>
      <c r="AY50" s="62">
        <f>'Glad70-before-LQ'!AY50*$CG50*AY$93</f>
        <v>0.0701280451853625</v>
      </c>
      <c r="AZ50" s="62">
        <f>'Glad70-before-LQ'!AZ50*$CG50*AZ$93</f>
        <v>0.328984649066014</v>
      </c>
      <c r="BA50" s="62">
        <f>'Glad70-before-LQ'!BA50*$CG50*BA$93</f>
        <v>0.0576206003870399</v>
      </c>
      <c r="BB50" s="62">
        <f>'Glad70-before-LQ'!BB50*$CG50*BB$93</f>
        <v>0.344463268837847</v>
      </c>
      <c r="BC50" s="62">
        <f>'Glad70-before-LQ'!BC50*$CG50*BC$93</f>
        <v>0.348555089282731</v>
      </c>
      <c r="BD50" s="62">
        <f>'Glad70-before-LQ'!BD50*$CG50*BD$93</f>
        <v>0.150778468021277</v>
      </c>
      <c r="BE50" s="62">
        <f>'Glad70-before-LQ'!BE50*$CG50*BE$93</f>
        <v>3.21880941158818</v>
      </c>
      <c r="BF50" s="62">
        <f>'Glad70-before-LQ'!BF50*$CG50*BF$93</f>
        <v>0.0389590291989055</v>
      </c>
      <c r="BG50" s="62">
        <f>'Glad70-before-LQ'!BG50*$CG50*BG$93</f>
        <v>0.783686288722267</v>
      </c>
      <c r="BH50" s="62">
        <f>'Glad70-before-LQ'!BH50*$CG50*BH$93</f>
        <v>0.160462153566415</v>
      </c>
      <c r="BI50" s="62">
        <f>'Glad70-before-LQ'!BI50*$CG50*BI$93</f>
        <v>0.681427473300218</v>
      </c>
      <c r="BJ50" s="62">
        <f>'Glad70-before-LQ'!BJ50*$CG50*BJ$93</f>
        <v>0.000639619085634156</v>
      </c>
      <c r="BK50" s="62">
        <f>'Glad70-before-LQ'!BK50*$CG50*BK$93</f>
        <v>0.461279115273862</v>
      </c>
      <c r="BL50" s="62">
        <f>'Glad70-before-LQ'!BL50*$CG50*BL$93</f>
        <v>1.82022148934168</v>
      </c>
      <c r="BM50" s="62">
        <f>'Glad70-before-LQ'!BM50*$CG50*BM$93</f>
        <v>0.344919855172939</v>
      </c>
      <c r="BN50" s="62">
        <f>'Glad70-before-LQ'!BN50*$CG50*BN$93</f>
        <v>0.176529882702775</v>
      </c>
      <c r="BO50" s="62">
        <f>'Glad70-before-LQ'!BO50*$CG50*BO$93</f>
        <v>0.6823651171512291</v>
      </c>
      <c r="BP50" s="62">
        <f>'Glad70-before-LQ'!BP50*$CG50*BP$93</f>
        <v>0.458123399985563</v>
      </c>
      <c r="BQ50" s="62">
        <f>'Glad70-before-LQ'!BQ50*$CG50*BQ$93</f>
        <v>0.0754759039755287</v>
      </c>
      <c r="BR50" s="62">
        <f>'Glad70-before-LQ'!BR50*$CG50*BR$93</f>
        <v>0.050327859289656</v>
      </c>
      <c r="BS50" s="62">
        <f>'Glad70-before-LQ'!BS50*$CG50*BS$93</f>
        <v>0.0172579489837303</v>
      </c>
      <c r="BT50" s="62">
        <f>'Glad70-before-LQ'!BT50*$CG50*BT$93</f>
        <v>0.276641415905518</v>
      </c>
      <c r="BU50" s="62">
        <f>'Glad70-before-LQ'!BU50*$CG50*BU$93</f>
        <v>0.445206326901153</v>
      </c>
      <c r="BV50" s="4">
        <f>SUM(D50:BU50)</f>
        <v>23.5572488267318</v>
      </c>
      <c r="BW50" s="66">
        <f>'Glad-base'!BW50*'Households'!$B$3/'Households'!$B$7</f>
        <v>7.0962997092173</v>
      </c>
      <c r="BX50" s="66">
        <f>'Glad-base'!BX50*'Households'!$B$3/'Households'!$B$7</f>
        <v>0.115926443759011</v>
      </c>
      <c r="BY50" s="66">
        <f>'Glad-base'!BY50*'Businesses'!$B$4/'Businesses'!$C$4</f>
        <v>0.149318974093618</v>
      </c>
      <c r="BZ50" s="66">
        <f>'Glad-base'!BZ50*'Households'!$B$3/'Households'!$B$7</f>
        <v>0.00679196446961895</v>
      </c>
      <c r="CA50" s="66">
        <f>'Glad-base'!CA50*'Households'!$B$3/'Households'!$B$7</f>
        <v>0.06332051446961889</v>
      </c>
      <c r="CB50" s="66">
        <f>'Glad-base'!CB50*'Glad-id-output'!B48/'Glad-id-output'!E48</f>
        <v>-2.32681966987272e-05</v>
      </c>
      <c r="CC50" s="62">
        <f>'Exports'!D51</f>
        <v>0</v>
      </c>
      <c r="CD50" s="4">
        <f>SUM(BW50:CC50)</f>
        <v>7.43163433781247</v>
      </c>
      <c r="CE50" s="153">
        <f>SUM(CD50,BV50)</f>
        <v>30.9888831645443</v>
      </c>
      <c r="CF50" s="67">
        <v>0.000133571737650558</v>
      </c>
      <c r="CG50" s="67">
        <f>'Glad-id-output'!I48</f>
        <v>0.7</v>
      </c>
      <c r="CH50" s="67"/>
    </row>
    <row r="51" ht="20.05" customHeight="1">
      <c r="A51" t="s" s="58">
        <v>1</v>
      </c>
      <c r="B51" s="59">
        <v>47</v>
      </c>
      <c r="C51" t="s" s="60">
        <v>206</v>
      </c>
      <c r="D51" s="61">
        <f>'Glad70-before-LQ'!D51*$CG51*D$93</f>
        <v>0.0446726066090666</v>
      </c>
      <c r="E51" s="62">
        <f>'Glad70-before-LQ'!E51*$CG51*E$93</f>
        <v>0.00211845312340506</v>
      </c>
      <c r="F51" s="62">
        <f>'Glad70-before-LQ'!F51*$CG51*F$93</f>
        <v>2.16280245832248e-05</v>
      </c>
      <c r="G51" s="62">
        <f>'Glad70-before-LQ'!G51*$CG51*G$93</f>
        <v>0.002356982029277</v>
      </c>
      <c r="H51" s="62">
        <f>'Glad70-before-LQ'!H51*$CG51*H$93</f>
        <v>0.00346134260243076</v>
      </c>
      <c r="I51" s="62">
        <f>'Glad70-before-LQ'!I51*$CG51*I$93</f>
        <v>0.0323507061835684</v>
      </c>
      <c r="J51" s="62">
        <f>'Glad70-before-LQ'!J51*$CG51*J$93</f>
        <v>1.03245945064496</v>
      </c>
      <c r="K51" s="63">
        <f>'Glad70-before-LQ'!K51*$CG51*K$93</f>
        <v>0.0647676282823296</v>
      </c>
      <c r="L51" s="62">
        <f>'Glad70-before-LQ'!L51*$CG51*L$93</f>
        <v>0.008330615100962179</v>
      </c>
      <c r="M51" s="62">
        <f>'Glad70-before-LQ'!M51*$CG51*M$93</f>
        <v>0.0269926196045024</v>
      </c>
      <c r="N51" s="62">
        <f>'Glad70-before-LQ'!N51*$CG51*N$93</f>
        <v>0.02420756488493</v>
      </c>
      <c r="O51" s="62">
        <f>'Glad70-before-LQ'!O51*$CG51*O$93</f>
        <v>0.0165713954123906</v>
      </c>
      <c r="P51" s="62">
        <f>'Glad70-before-LQ'!P51*$CG51*P$93</f>
        <v>0.0029706789124768</v>
      </c>
      <c r="Q51" s="62">
        <f>'Glad70-before-LQ'!Q51*$CG51*Q$93</f>
        <v>0.0102487815962574</v>
      </c>
      <c r="R51" s="62">
        <f>'Glad70-before-LQ'!R51*$CG51*R$93</f>
        <v>0.00229816026432278</v>
      </c>
      <c r="S51" s="62">
        <f>'Glad70-before-LQ'!S51*$CG51*S$93</f>
        <v>0.00771088792321894</v>
      </c>
      <c r="T51" s="62">
        <f>'Glad70-before-LQ'!T51*$CG51*T$93</f>
        <v>0.230208588036576</v>
      </c>
      <c r="U51" s="62">
        <f>'Glad70-before-LQ'!U51*$CG51*U$93</f>
        <v>0.680656118983704</v>
      </c>
      <c r="V51" s="62">
        <f>'Glad70-before-LQ'!V51*$CG51*V$93</f>
        <v>0.0276776120487406</v>
      </c>
      <c r="W51" s="62">
        <f>'Glad70-before-LQ'!W51*$CG51*W$93</f>
        <v>0.806790726487968</v>
      </c>
      <c r="X51" s="64">
        <f>'Glad70-before-LQ'!X51*$CG51*X$93</f>
        <v>0</v>
      </c>
      <c r="Y51" s="62">
        <f>'Glad70-before-LQ'!Y51*$CG51*Y$93</f>
        <v>0.41470030922428</v>
      </c>
      <c r="Z51" s="62">
        <f>'Glad70-before-LQ'!Z51*$CG51*Z$93</f>
        <v>0.170419323931516</v>
      </c>
      <c r="AA51" s="62">
        <f>'Glad70-before-LQ'!AA51*$CG51*AA$93</f>
        <v>0.132810138562614</v>
      </c>
      <c r="AB51" s="62">
        <f>'Glad70-before-LQ'!AB51*$CG51*AB$93</f>
        <v>0.00357091371151462</v>
      </c>
      <c r="AC51" s="65">
        <f>'Glad70-before-LQ'!AC51*$CG51*AC$93</f>
        <v>0</v>
      </c>
      <c r="AD51" s="62">
        <f>'Glad70-before-LQ'!AD51*$CG51*AD$93</f>
        <v>0.00358973808935762</v>
      </c>
      <c r="AE51" s="62">
        <f>'Glad70-before-LQ'!AE51*$CG51*AE$93</f>
        <v>0.06992424816286801</v>
      </c>
      <c r="AF51" s="62">
        <f>'Glad70-before-LQ'!AF51*$CG51*AF$93</f>
        <v>0.192200157115791</v>
      </c>
      <c r="AG51" s="62">
        <f>'Glad70-before-LQ'!AG51*$CG51*AG$93</f>
        <v>0.236540698363756</v>
      </c>
      <c r="AH51" s="62">
        <f>'Glad70-before-LQ'!AH51*$CG51*AH$93</f>
        <v>1.00913313974843</v>
      </c>
      <c r="AI51" s="62">
        <f>'Glad70-before-LQ'!AI51*$CG51*AI$93</f>
        <v>0.58120249909866</v>
      </c>
      <c r="AJ51" s="62">
        <f>'Glad70-before-LQ'!AJ51*$CG51*AJ$93</f>
        <v>1.04940806350312</v>
      </c>
      <c r="AK51" s="62">
        <f>'Glad70-before-LQ'!AK51*$CG51*AK$93</f>
        <v>2.07812192162338</v>
      </c>
      <c r="AL51" s="62">
        <f>'Glad70-before-LQ'!AL51*$CG51*AL$93</f>
        <v>0.124206384321445</v>
      </c>
      <c r="AM51" s="62">
        <f>'Glad70-before-LQ'!AM51*$CG51*AM$93</f>
        <v>0.16983092094959</v>
      </c>
      <c r="AN51" s="62">
        <f>'Glad70-before-LQ'!AN51*$CG51*AN$93</f>
        <v>0.46695473071064</v>
      </c>
      <c r="AO51" s="62">
        <f>'Glad70-before-LQ'!AO51*$CG51*AO$93</f>
        <v>0.175471717237759</v>
      </c>
      <c r="AP51" s="62">
        <f>'Glad70-before-LQ'!AP51*$CG51*AP$93</f>
        <v>0.108452312467981</v>
      </c>
      <c r="AQ51" s="62">
        <f>'Glad70-before-LQ'!AQ51*$CG51*AQ$93</f>
        <v>0.0131471304388687</v>
      </c>
      <c r="AR51" s="62">
        <f>'Glad70-before-LQ'!AR51*$CG51*AR$93</f>
        <v>0.09258137130208199</v>
      </c>
      <c r="AS51" s="62">
        <f>'Glad70-before-LQ'!AS51*$CG51*AS$93</f>
        <v>1.35330931600304</v>
      </c>
      <c r="AT51" s="62">
        <f>'Glad70-before-LQ'!AT51*$CG51*AT$93</f>
        <v>0.034875330231981</v>
      </c>
      <c r="AU51" s="62">
        <f>'Glad70-before-LQ'!AU51*$CG51*AU$93</f>
        <v>0.00705699757241764</v>
      </c>
      <c r="AV51" s="62">
        <f>'Glad70-before-LQ'!AV51*$CG51*AV$93</f>
        <v>0.0229039575968566</v>
      </c>
      <c r="AW51" s="62">
        <f>'Glad70-before-LQ'!AW51*$CG51*AW$93</f>
        <v>0.078280523623405</v>
      </c>
      <c r="AX51" s="62">
        <f>'Glad70-before-LQ'!AX51*$CG51*AX$93</f>
        <v>0.848965973270092</v>
      </c>
      <c r="AY51" s="62">
        <f>'Glad70-before-LQ'!AY51*$CG51*AY$93</f>
        <v>0.00327495097319368</v>
      </c>
      <c r="AZ51" s="62">
        <f>'Glad70-before-LQ'!AZ51*$CG51*AZ$93</f>
        <v>0.191734881655448</v>
      </c>
      <c r="BA51" s="62">
        <f>'Glad70-before-LQ'!BA51*$CG51*BA$93</f>
        <v>0.0325624080459974</v>
      </c>
      <c r="BB51" s="62">
        <f>'Glad70-before-LQ'!BB51*$CG51*BB$93</f>
        <v>0.235619716452346</v>
      </c>
      <c r="BC51" s="62">
        <f>'Glad70-before-LQ'!BC51*$CG51*BC$93</f>
        <v>0.476284467798898</v>
      </c>
      <c r="BD51" s="62">
        <f>'Glad70-before-LQ'!BD51*$CG51*BD$93</f>
        <v>0.180154664817435</v>
      </c>
      <c r="BE51" s="62">
        <f>'Glad70-before-LQ'!BE51*$CG51*BE$93</f>
        <v>1.87482331970119</v>
      </c>
      <c r="BF51" s="62">
        <f>'Glad70-before-LQ'!BF51*$CG51*BF$93</f>
        <v>0.0341420074999186</v>
      </c>
      <c r="BG51" s="62">
        <f>'Glad70-before-LQ'!BG51*$CG51*BG$93</f>
        <v>0.937447083503936</v>
      </c>
      <c r="BH51" s="62">
        <f>'Glad70-before-LQ'!BH51*$CG51*BH$93</f>
        <v>0.225061417578344</v>
      </c>
      <c r="BI51" s="62">
        <f>'Glad70-before-LQ'!BI51*$CG51*BI$93</f>
        <v>0.732814117679054</v>
      </c>
      <c r="BJ51" s="62">
        <f>'Glad70-before-LQ'!BJ51*$CG51*BJ$93</f>
        <v>0.00106606226079801</v>
      </c>
      <c r="BK51" s="62">
        <f>'Glad70-before-LQ'!BK51*$CG51*BK$93</f>
        <v>0.37470506984683</v>
      </c>
      <c r="BL51" s="62">
        <f>'Glad70-before-LQ'!BL51*$CG51*BL$93</f>
        <v>1.91517531705942</v>
      </c>
      <c r="BM51" s="62">
        <f>'Glad70-before-LQ'!BM51*$CG51*BM$93</f>
        <v>0.20811498278787</v>
      </c>
      <c r="BN51" s="62">
        <f>'Glad70-before-LQ'!BN51*$CG51*BN$93</f>
        <v>0.0472603876107716</v>
      </c>
      <c r="BO51" s="62">
        <f>'Glad70-before-LQ'!BO51*$CG51*BO$93</f>
        <v>1.30250844086123</v>
      </c>
      <c r="BP51" s="62">
        <f>'Glad70-before-LQ'!BP51*$CG51*BP$93</f>
        <v>0.396356971066032</v>
      </c>
      <c r="BQ51" s="62">
        <f>'Glad70-before-LQ'!BQ51*$CG51*BQ$93</f>
        <v>0.0175024447484659</v>
      </c>
      <c r="BR51" s="62">
        <f>'Glad70-before-LQ'!BR51*$CG51*BR$93</f>
        <v>0.0421175197550584</v>
      </c>
      <c r="BS51" s="62">
        <f>'Glad70-before-LQ'!BS51*$CG51*BS$93</f>
        <v>0.0144597478901759</v>
      </c>
      <c r="BT51" s="62">
        <f>'Glad70-before-LQ'!BT51*$CG51*BT$93</f>
        <v>0.603078352606446</v>
      </c>
      <c r="BU51" s="62">
        <f>'Glad70-before-LQ'!BU51*$CG51*BU$93</f>
        <v>0.47836121810988</v>
      </c>
      <c r="BV51" s="4">
        <f>SUM(D51:BU51)</f>
        <v>22.7891559139259</v>
      </c>
      <c r="BW51" s="66">
        <f>'Glad-base'!BW51*'Households'!$B$3/'Households'!$B$7</f>
        <v>46.8451859489907</v>
      </c>
      <c r="BX51" s="66">
        <f>'Glad-base'!BX51*'Households'!$B$3/'Households'!$B$7</f>
        <v>0.371457462883625</v>
      </c>
      <c r="BY51" s="66">
        <f>'Glad-base'!BY51*'Businesses'!$B$4/'Businesses'!$C$4</f>
        <v>2.88070760747351</v>
      </c>
      <c r="BZ51" s="66">
        <f>'Glad-base'!BZ51*'Households'!$B$3/'Households'!$B$7</f>
        <v>1.55117601342945</v>
      </c>
      <c r="CA51" s="66">
        <f>'Glad-base'!CA51*'Households'!$B$3/'Households'!$B$7</f>
        <v>1.44995066480947</v>
      </c>
      <c r="CB51" s="66">
        <f>'Glad-base'!CB51*'Glad-id-output'!B49/'Glad-id-output'!E49</f>
        <v>0</v>
      </c>
      <c r="CC51" s="62">
        <f>'Exports'!D52</f>
        <v>1.5</v>
      </c>
      <c r="CD51" s="4">
        <f>SUM(BW51:CC51)</f>
        <v>54.5984776975868</v>
      </c>
      <c r="CE51" s="153">
        <f>SUM(CD51,BV51)</f>
        <v>77.3876336115127</v>
      </c>
      <c r="CF51" s="67">
        <v>0.000419133890944007</v>
      </c>
      <c r="CG51" s="67">
        <f>'Glad-id-output'!I49</f>
        <v>0.2</v>
      </c>
      <c r="CH51" s="67"/>
    </row>
    <row r="52" ht="20.05" customHeight="1">
      <c r="A52" t="s" s="58">
        <v>1</v>
      </c>
      <c r="B52" s="59">
        <v>48</v>
      </c>
      <c r="C52" t="s" s="60">
        <v>207</v>
      </c>
      <c r="D52" s="61">
        <f>'Glad70-before-LQ'!D52*$CG52*D$93</f>
        <v>8.959023105996509e-05</v>
      </c>
      <c r="E52" s="62">
        <f>'Glad70-before-LQ'!E52*$CG52*E$93</f>
        <v>7.21915559296251e-05</v>
      </c>
      <c r="F52" s="62">
        <f>'Glad70-before-LQ'!F52*$CG52*F$93</f>
        <v>2.93059720800885e-07</v>
      </c>
      <c r="G52" s="62">
        <f>'Glad70-before-LQ'!G52*$CG52*G$93</f>
        <v>3.81824295507338e-06</v>
      </c>
      <c r="H52" s="62">
        <f>'Glad70-before-LQ'!H52*$CG52*H$93</f>
        <v>5.26032465328499e-06</v>
      </c>
      <c r="I52" s="62">
        <f>'Glad70-before-LQ'!I52*$CG52*I$93</f>
        <v>6.00140447657502e-05</v>
      </c>
      <c r="J52" s="62">
        <f>'Glad70-before-LQ'!J52*$CG52*J$93</f>
        <v>0.00182426015887776</v>
      </c>
      <c r="K52" s="63">
        <f>'Glad70-before-LQ'!K52*$CG52*K$93</f>
        <v>0.000201841694337971</v>
      </c>
      <c r="L52" s="62">
        <f>'Glad70-before-LQ'!L52*$CG52*L$93</f>
        <v>4.21059415723259e-05</v>
      </c>
      <c r="M52" s="62">
        <f>'Glad70-before-LQ'!M52*$CG52*M$93</f>
        <v>1.90674995894433e-05</v>
      </c>
      <c r="N52" s="62">
        <f>'Glad70-before-LQ'!N52*$CG52*N$93</f>
        <v>1.44828184833718e-05</v>
      </c>
      <c r="O52" s="62">
        <f>'Glad70-before-LQ'!O52*$CG52*O$93</f>
        <v>1.59684038756376e-05</v>
      </c>
      <c r="P52" s="62">
        <f>'Glad70-before-LQ'!P52*$CG52*P$93</f>
        <v>1.64526236981323e-06</v>
      </c>
      <c r="Q52" s="62">
        <f>'Glad70-before-LQ'!Q52*$CG52*Q$93</f>
        <v>6.32568624807887e-07</v>
      </c>
      <c r="R52" s="62">
        <f>'Glad70-before-LQ'!R52*$CG52*R$93</f>
        <v>2.51723417014238e-06</v>
      </c>
      <c r="S52" s="62">
        <f>'Glad70-before-LQ'!S52*$CG52*S$93</f>
        <v>2.65362628307451e-06</v>
      </c>
      <c r="T52" s="62">
        <f>'Glad70-before-LQ'!T52*$CG52*T$93</f>
        <v>6.40858859902913e-05</v>
      </c>
      <c r="U52" s="62">
        <f>'Glad70-before-LQ'!U52*$CG52*U$93</f>
        <v>0.000263650594211755</v>
      </c>
      <c r="V52" s="62">
        <f>'Glad70-before-LQ'!V52*$CG52*V$93</f>
        <v>1.66014014510716e-05</v>
      </c>
      <c r="W52" s="62">
        <f>'Glad70-before-LQ'!W52*$CG52*W$93</f>
        <v>0.000454034630410553</v>
      </c>
      <c r="X52" s="64">
        <f>'Glad70-before-LQ'!X52*$CG52*X$93</f>
        <v>0</v>
      </c>
      <c r="Y52" s="62">
        <f>'Glad70-before-LQ'!Y52*$CG52*Y$93</f>
        <v>0.000219249326019381</v>
      </c>
      <c r="Z52" s="62">
        <f>'Glad70-before-LQ'!Z52*$CG52*Z$93</f>
        <v>6.4185857887404e-05</v>
      </c>
      <c r="AA52" s="62">
        <f>'Glad70-before-LQ'!AA52*$CG52*AA$93</f>
        <v>8.64475402114843e-05</v>
      </c>
      <c r="AB52" s="62">
        <f>'Glad70-before-LQ'!AB52*$CG52*AB$93</f>
        <v>5.14354150329881e-06</v>
      </c>
      <c r="AC52" s="65">
        <f>'Glad70-before-LQ'!AC52*$CG52*AC$93</f>
        <v>0</v>
      </c>
      <c r="AD52" s="62">
        <f>'Glad70-before-LQ'!AD52*$CG52*AD$93</f>
        <v>7.62856888092686e-07</v>
      </c>
      <c r="AE52" s="62">
        <f>'Glad70-before-LQ'!AE52*$CG52*AE$93</f>
        <v>4.03339359279107e-05</v>
      </c>
      <c r="AF52" s="62">
        <f>'Glad70-before-LQ'!AF52*$CG52*AF$93</f>
        <v>5.845708601642759e-07</v>
      </c>
      <c r="AG52" s="62">
        <f>'Glad70-before-LQ'!AG52*$CG52*AG$93</f>
        <v>6.91846172762863e-05</v>
      </c>
      <c r="AH52" s="62">
        <f>'Glad70-before-LQ'!AH52*$CG52*AH$93</f>
        <v>0.00031031222499935</v>
      </c>
      <c r="AI52" s="62">
        <f>'Glad70-before-LQ'!AI52*$CG52*AI$93</f>
        <v>0.000339921383887286</v>
      </c>
      <c r="AJ52" s="62">
        <f>'Glad70-before-LQ'!AJ52*$CG52*AJ$93</f>
        <v>0.000135815698419501</v>
      </c>
      <c r="AK52" s="62">
        <f>'Glad70-before-LQ'!AK52*$CG52*AK$93</f>
        <v>0.000103119738601813</v>
      </c>
      <c r="AL52" s="62">
        <f>'Glad70-before-LQ'!AL52*$CG52*AL$93</f>
        <v>2.11738210834698e-05</v>
      </c>
      <c r="AM52" s="62">
        <f>'Glad70-before-LQ'!AM52*$CG52*AM$93</f>
        <v>3.79122120173492e-05</v>
      </c>
      <c r="AN52" s="62">
        <f>'Glad70-before-LQ'!AN52*$CG52*AN$93</f>
        <v>0.000160894626097929</v>
      </c>
      <c r="AO52" s="62">
        <f>'Glad70-before-LQ'!AO52*$CG52*AO$93</f>
        <v>0.000115361371210547</v>
      </c>
      <c r="AP52" s="62">
        <f>'Glad70-before-LQ'!AP52*$CG52*AP$93</f>
        <v>8.36539639821732e-05</v>
      </c>
      <c r="AQ52" s="62">
        <f>'Glad70-before-LQ'!AQ52*$CG52*AQ$93</f>
        <v>5.06234278536208e-06</v>
      </c>
      <c r="AR52" s="62">
        <f>'Glad70-before-LQ'!AR52*$CG52*AR$93</f>
        <v>1.70461652041137e-05</v>
      </c>
      <c r="AS52" s="62">
        <f>'Glad70-before-LQ'!AS52*$CG52*AS$93</f>
        <v>5.83919160070654e-05</v>
      </c>
      <c r="AT52" s="62">
        <f>'Glad70-before-LQ'!AT52*$CG52*AT$93</f>
        <v>4.15792734423543e-06</v>
      </c>
      <c r="AU52" s="62">
        <f>'Glad70-before-LQ'!AU52*$CG52*AU$93</f>
        <v>3.91087230883127e-07</v>
      </c>
      <c r="AV52" s="62">
        <f>'Glad70-before-LQ'!AV52*$CG52*AV$93</f>
        <v>0</v>
      </c>
      <c r="AW52" s="62">
        <f>'Glad70-before-LQ'!AW52*$CG52*AW$93</f>
        <v>1.93835742307402e-05</v>
      </c>
      <c r="AX52" s="62">
        <f>'Glad70-before-LQ'!AX52*$CG52*AX$93</f>
        <v>3.79268821196286e-05</v>
      </c>
      <c r="AY52" s="62">
        <f>'Glad70-before-LQ'!AY52*$CG52*AY$93</f>
        <v>1.02278637893781e-06</v>
      </c>
      <c r="AZ52" s="62">
        <f>'Glad70-before-LQ'!AZ52*$CG52*AZ$93</f>
        <v>0.000324118626784879</v>
      </c>
      <c r="BA52" s="62">
        <f>'Glad70-before-LQ'!BA52*$CG52*BA$93</f>
        <v>0.000175461844169615</v>
      </c>
      <c r="BB52" s="62">
        <f>'Glad70-before-LQ'!BB52*$CG52*BB$93</f>
        <v>5.43914170804949e-05</v>
      </c>
      <c r="BC52" s="62">
        <f>'Glad70-before-LQ'!BC52*$CG52*BC$93</f>
        <v>0.000226020450912466</v>
      </c>
      <c r="BD52" s="62">
        <f>'Glad70-before-LQ'!BD52*$CG52*BD$93</f>
        <v>0.000126507275313651</v>
      </c>
      <c r="BE52" s="62">
        <f>'Glad70-before-LQ'!BE52*$CG52*BE$93</f>
        <v>0.0317458063708807</v>
      </c>
      <c r="BF52" s="62">
        <f>'Glad70-before-LQ'!BF52*$CG52*BF$93</f>
        <v>5.2348088277675e-05</v>
      </c>
      <c r="BG52" s="62">
        <f>'Glad70-before-LQ'!BG52*$CG52*BG$93</f>
        <v>0.00305946691839467</v>
      </c>
      <c r="BH52" s="62">
        <f>'Glad70-before-LQ'!BH52*$CG52*BH$93</f>
        <v>0.000126082139669888</v>
      </c>
      <c r="BI52" s="62">
        <f>'Glad70-before-LQ'!BI52*$CG52*BI$93</f>
        <v>0.0106475614440312</v>
      </c>
      <c r="BJ52" s="62">
        <f>'Glad70-before-LQ'!BJ52*$CG52*BJ$93</f>
        <v>1.54093529016874e-06</v>
      </c>
      <c r="BK52" s="62">
        <f>'Glad70-before-LQ'!BK52*$CG52*BK$93</f>
        <v>0.00585273669590446</v>
      </c>
      <c r="BL52" s="62">
        <f>'Glad70-before-LQ'!BL52*$CG52*BL$93</f>
        <v>0.0264271598311244</v>
      </c>
      <c r="BM52" s="62">
        <f>'Glad70-before-LQ'!BM52*$CG52*BM$93</f>
        <v>0.00282768511186239</v>
      </c>
      <c r="BN52" s="62">
        <f>'Glad70-before-LQ'!BN52*$CG52*BN$93</f>
        <v>0.000797727744530044</v>
      </c>
      <c r="BO52" s="62">
        <f>'Glad70-before-LQ'!BO52*$CG52*BO$93</f>
        <v>0.000231400095196613</v>
      </c>
      <c r="BP52" s="62">
        <f>'Glad70-before-LQ'!BP52*$CG52*BP$93</f>
        <v>0.00010847807941271</v>
      </c>
      <c r="BQ52" s="62">
        <f>'Glad70-before-LQ'!BQ52*$CG52*BQ$93</f>
        <v>3.04099405312564e-06</v>
      </c>
      <c r="BR52" s="62">
        <f>'Glad70-before-LQ'!BR52*$CG52*BR$93</f>
        <v>8.35741072484694e-06</v>
      </c>
      <c r="BS52" s="62">
        <f>'Glad70-before-LQ'!BS52*$CG52*BS$93</f>
        <v>0.000641784553695698</v>
      </c>
      <c r="BT52" s="62">
        <f>'Glad70-before-LQ'!BT52*$CG52*BT$93</f>
        <v>0.000502031365314381</v>
      </c>
      <c r="BU52" s="62">
        <f>'Glad70-before-LQ'!BU52*$CG52*BU$93</f>
        <v>7.39976394480133e-05</v>
      </c>
      <c r="BV52" s="4">
        <f>SUM(D52:BU52)</f>
        <v>0.089105860179579</v>
      </c>
      <c r="BW52" s="66">
        <f>'Glad-base'!BW52*'Households'!$B$3/'Households'!$B$7</f>
        <v>1.39123316168898</v>
      </c>
      <c r="BX52" s="66">
        <f>'Glad-base'!BX52*'Households'!$B$3/'Households'!$B$7</f>
        <v>3.49599577754892</v>
      </c>
      <c r="BY52" s="66">
        <f>'Glad-base'!BY52*'Businesses'!$B$4/'Businesses'!$C$4</f>
        <v>0.0173770950563505</v>
      </c>
      <c r="BZ52" s="66">
        <f>'Glad-base'!BZ52*'Households'!$B$3/'Households'!$B$7</f>
        <v>0.000854742605561277</v>
      </c>
      <c r="CA52" s="66">
        <f>'Glad-base'!CA52*'Households'!$B$3/'Households'!$B$7</f>
        <v>0.00731949858908342</v>
      </c>
      <c r="CB52" s="66">
        <f>'Glad-base'!CB52*'Glad-id-output'!B50/'Glad-id-output'!E50</f>
        <v>0</v>
      </c>
      <c r="CC52" s="62">
        <f>'Exports'!D53</f>
        <v>1</v>
      </c>
      <c r="CD52" s="4">
        <f>SUM(BW52:CC52)</f>
        <v>5.9127802754889</v>
      </c>
      <c r="CE52" s="153">
        <f>SUM(CD52,BV52)</f>
        <v>6.00188613566848</v>
      </c>
      <c r="CF52" s="67">
        <v>0.00220493844473344</v>
      </c>
      <c r="CG52" s="67">
        <f>'Glad-id-output'!I50</f>
        <v>0.356816651688522</v>
      </c>
      <c r="CH52" s="67"/>
    </row>
    <row r="53" ht="20.05" customHeight="1">
      <c r="A53" t="s" s="58">
        <v>1</v>
      </c>
      <c r="B53" s="59">
        <v>49</v>
      </c>
      <c r="C53" t="s" s="60">
        <v>50</v>
      </c>
      <c r="D53" s="61">
        <f>'Glad70-before-LQ'!D53*$CG53*D$93</f>
        <v>1.73302564191473</v>
      </c>
      <c r="E53" s="62">
        <f>'Glad70-before-LQ'!E53*$CG53*E$93</f>
        <v>0.0650490483428852</v>
      </c>
      <c r="F53" s="62">
        <f>'Glad70-before-LQ'!F53*$CG53*F$93</f>
        <v>0.00108720520537851</v>
      </c>
      <c r="G53" s="62">
        <f>'Glad70-before-LQ'!G53*$CG53*G$93</f>
        <v>0.061720148883784</v>
      </c>
      <c r="H53" s="62">
        <f>'Glad70-before-LQ'!H53*$CG53*H$93</f>
        <v>0.0556645723141344</v>
      </c>
      <c r="I53" s="62">
        <f>'Glad70-before-LQ'!I53*$CG53*I$93</f>
        <v>0.75441654135504</v>
      </c>
      <c r="J53" s="62">
        <f>'Glad70-before-LQ'!J53*$CG53*J$93</f>
        <v>67.54058304864721</v>
      </c>
      <c r="K53" s="63">
        <f>'Glad70-before-LQ'!K53*$CG53*K$93</f>
        <v>0.854129872209064</v>
      </c>
      <c r="L53" s="62">
        <f>'Glad70-before-LQ'!L53*$CG53*L$93</f>
        <v>0.56857062929196</v>
      </c>
      <c r="M53" s="62">
        <f>'Glad70-before-LQ'!M53*$CG53*M$93</f>
        <v>0.500787804613644</v>
      </c>
      <c r="N53" s="62">
        <f>'Glad70-before-LQ'!N53*$CG53*N$93</f>
        <v>0.0890472165731208</v>
      </c>
      <c r="O53" s="62">
        <f>'Glad70-before-LQ'!O53*$CG53*O$93</f>
        <v>0.157343379844864</v>
      </c>
      <c r="P53" s="62">
        <f>'Glad70-before-LQ'!P53*$CG53*P$93</f>
        <v>0.00978002712854216</v>
      </c>
      <c r="Q53" s="62">
        <f>'Glad70-before-LQ'!Q53*$CG53*Q$93</f>
        <v>0.00826628940908696</v>
      </c>
      <c r="R53" s="62">
        <f>'Glad70-before-LQ'!R53*$CG53*R$93</f>
        <v>0.00195785585981343</v>
      </c>
      <c r="S53" s="62">
        <f>'Glad70-before-LQ'!S53*$CG53*S$93</f>
        <v>0.00741002118938124</v>
      </c>
      <c r="T53" s="62">
        <f>'Glad70-before-LQ'!T53*$CG53*T$93</f>
        <v>0.0248308112901337</v>
      </c>
      <c r="U53" s="62">
        <f>'Glad70-before-LQ'!U53*$CG53*U$93</f>
        <v>1.43143835146582</v>
      </c>
      <c r="V53" s="62">
        <f>'Glad70-before-LQ'!V53*$CG53*V$93</f>
        <v>0.0163629704611425</v>
      </c>
      <c r="W53" s="62">
        <f>'Glad70-before-LQ'!W53*$CG53*W$93</f>
        <v>0.653865077949272</v>
      </c>
      <c r="X53" s="64">
        <f>'Glad70-before-LQ'!X53*$CG53*X$93</f>
        <v>0</v>
      </c>
      <c r="Y53" s="62">
        <f>'Glad70-before-LQ'!Y53*$CG53*Y$93</f>
        <v>0.38138880468781</v>
      </c>
      <c r="Z53" s="62">
        <f>'Glad70-before-LQ'!Z53*$CG53*Z$93</f>
        <v>0.302978686262861</v>
      </c>
      <c r="AA53" s="62">
        <f>'Glad70-before-LQ'!AA53*$CG53*AA$93</f>
        <v>0.161115074552106</v>
      </c>
      <c r="AB53" s="62">
        <f>'Glad70-before-LQ'!AB53*$CG53*AB$93</f>
        <v>0.0043956643909078</v>
      </c>
      <c r="AC53" s="65">
        <f>'Glad70-before-LQ'!AC53*$CG53*AC$93</f>
        <v>0</v>
      </c>
      <c r="AD53" s="62">
        <f>'Glad70-before-LQ'!AD53*$CG53*AD$93</f>
        <v>0.0424539226344984</v>
      </c>
      <c r="AE53" s="62">
        <f>'Glad70-before-LQ'!AE53*$CG53*AE$93</f>
        <v>2.33411551629663</v>
      </c>
      <c r="AF53" s="62">
        <f>'Glad70-before-LQ'!AF53*$CG53*AF$93</f>
        <v>0.201835951731518</v>
      </c>
      <c r="AG53" s="62">
        <f>'Glad70-before-LQ'!AG53*$CG53*AG$93</f>
        <v>0.767878842809504</v>
      </c>
      <c r="AH53" s="62">
        <f>'Glad70-before-LQ'!AH53*$CG53*AH$93</f>
        <v>2.69295260588991</v>
      </c>
      <c r="AI53" s="62">
        <f>'Glad70-before-LQ'!AI53*$CG53*AI$93</f>
        <v>2.5190509577346</v>
      </c>
      <c r="AJ53" s="62">
        <f>'Glad70-before-LQ'!AJ53*$CG53*AJ$93</f>
        <v>1.96232550920789</v>
      </c>
      <c r="AK53" s="62">
        <f>'Glad70-before-LQ'!AK53*$CG53*AK$93</f>
        <v>2.19771513134655</v>
      </c>
      <c r="AL53" s="62">
        <f>'Glad70-before-LQ'!AL53*$CG53*AL$93</f>
        <v>0.922143715198948</v>
      </c>
      <c r="AM53" s="62">
        <f>'Glad70-before-LQ'!AM53*$CG53*AM$93</f>
        <v>1.14224227770899</v>
      </c>
      <c r="AN53" s="62">
        <f>'Glad70-before-LQ'!AN53*$CG53*AN$93</f>
        <v>0.983904018916548</v>
      </c>
      <c r="AO53" s="62">
        <f>'Glad70-before-LQ'!AO53*$CG53*AO$93</f>
        <v>1.78078773642352</v>
      </c>
      <c r="AP53" s="62">
        <f>'Glad70-before-LQ'!AP53*$CG53*AP$93</f>
        <v>2.52730868791579</v>
      </c>
      <c r="AQ53" s="62">
        <f>'Glad70-before-LQ'!AQ53*$CG53*AQ$93</f>
        <v>0.05469152765685</v>
      </c>
      <c r="AR53" s="62">
        <f>'Glad70-before-LQ'!AR53*$CG53*AR$93</f>
        <v>0.0489857028963668</v>
      </c>
      <c r="AS53" s="62">
        <f>'Glad70-before-LQ'!AS53*$CG53*AS$93</f>
        <v>9.92232852613024</v>
      </c>
      <c r="AT53" s="62">
        <f>'Glad70-before-LQ'!AT53*$CG53*AT$93</f>
        <v>0.0587336192681312</v>
      </c>
      <c r="AU53" s="62">
        <f>'Glad70-before-LQ'!AU53*$CG53*AU$93</f>
        <v>0.0180801083033322</v>
      </c>
      <c r="AV53" s="62">
        <f>'Glad70-before-LQ'!AV53*$CG53*AV$93</f>
        <v>0.0302492796886163</v>
      </c>
      <c r="AW53" s="62">
        <f>'Glad70-before-LQ'!AW53*$CG53*AW$93</f>
        <v>0.0030651027210844</v>
      </c>
      <c r="AX53" s="62">
        <f>'Glad70-before-LQ'!AX53*$CG53*AX$93</f>
        <v>0.150975699130916</v>
      </c>
      <c r="AY53" s="62">
        <f>'Glad70-before-LQ'!AY53*$CG53*AY$93</f>
        <v>1.90506681624969e-05</v>
      </c>
      <c r="AZ53" s="62">
        <f>'Glad70-before-LQ'!AZ53*$CG53*AZ$93</f>
        <v>2.86420805858972</v>
      </c>
      <c r="BA53" s="62">
        <f>'Glad70-before-LQ'!BA53*$CG53*BA$93</f>
        <v>1.38580781558856</v>
      </c>
      <c r="BB53" s="62">
        <f>'Glad70-before-LQ'!BB53*$CG53*BB$93</f>
        <v>0.60074802231674</v>
      </c>
      <c r="BC53" s="62">
        <f>'Glad70-before-LQ'!BC53*$CG53*BC$93</f>
        <v>2.5646807751836</v>
      </c>
      <c r="BD53" s="62">
        <f>'Glad70-before-LQ'!BD53*$CG53*BD$93</f>
        <v>25.9426480308247</v>
      </c>
      <c r="BE53" s="62">
        <f>'Glad70-before-LQ'!BE53*$CG53*BE$93</f>
        <v>9.00771186052904</v>
      </c>
      <c r="BF53" s="62">
        <f>'Glad70-before-LQ'!BF53*$CG53*BF$93</f>
        <v>0.0162908696871992</v>
      </c>
      <c r="BG53" s="62">
        <f>'Glad70-before-LQ'!BG53*$CG53*BG$93</f>
        <v>1.98027648932491</v>
      </c>
      <c r="BH53" s="62">
        <f>'Glad70-before-LQ'!BH53*$CG53*BH$93</f>
        <v>0.412268958410192</v>
      </c>
      <c r="BI53" s="62">
        <f>'Glad70-before-LQ'!BI53*$CG53*BI$93</f>
        <v>2.52801395332729</v>
      </c>
      <c r="BJ53" s="62">
        <f>'Glad70-before-LQ'!BJ53*$CG53*BJ$93</f>
        <v>0.0069691412908264</v>
      </c>
      <c r="BK53" s="62">
        <f>'Glad70-before-LQ'!BK53*$CG53*BK$93</f>
        <v>0.595428007243012</v>
      </c>
      <c r="BL53" s="62">
        <f>'Glad70-before-LQ'!BL53*$CG53*BL$93</f>
        <v>4.18869922131684</v>
      </c>
      <c r="BM53" s="62">
        <f>'Glad70-before-LQ'!BM53*$CG53*BM$93</f>
        <v>0.358979653157658</v>
      </c>
      <c r="BN53" s="62">
        <f>'Glad70-before-LQ'!BN53*$CG53*BN$93</f>
        <v>0.07643877977701639</v>
      </c>
      <c r="BO53" s="62">
        <f>'Glad70-before-LQ'!BO53*$CG53*BO$93</f>
        <v>4.41670703826256</v>
      </c>
      <c r="BP53" s="62">
        <f>'Glad70-before-LQ'!BP53*$CG53*BP$93</f>
        <v>0.405095503003352</v>
      </c>
      <c r="BQ53" s="62">
        <f>'Glad70-before-LQ'!BQ53*$CG53*BQ$93</f>
        <v>0.00780021275942312</v>
      </c>
      <c r="BR53" s="62">
        <f>'Glad70-before-LQ'!BR53*$CG53*BR$93</f>
        <v>0.0420539490032536</v>
      </c>
      <c r="BS53" s="62">
        <f>'Glad70-before-LQ'!BS53*$CG53*BS$93</f>
        <v>0.010979464158663</v>
      </c>
      <c r="BT53" s="62">
        <f>'Glad70-before-LQ'!BT53*$CG53*BT$93</f>
        <v>0.352971065069652</v>
      </c>
      <c r="BU53" s="62">
        <f>'Glad70-before-LQ'!BU53*$CG53*BU$93</f>
        <v>0.517874450405172</v>
      </c>
      <c r="BV53" s="4">
        <f>SUM(D53:BU53)</f>
        <v>164.029709553351</v>
      </c>
      <c r="BW53" s="66">
        <f>'Glad-base'!BW53*'Households'!$B$3/'Households'!$B$7</f>
        <v>115.572545390206</v>
      </c>
      <c r="BX53" s="66">
        <f>'Glad-base'!BX53*'Households'!$B$3/'Households'!$B$7</f>
        <v>0.269133159485067</v>
      </c>
      <c r="BY53" s="66">
        <f>'Glad-base'!BY53*'Businesses'!$B$4/'Businesses'!$C$4</f>
        <v>3.41346165497553</v>
      </c>
      <c r="BZ53" s="66">
        <f>'Glad-base'!BZ53*'Households'!$B$3/'Households'!$B$7</f>
        <v>0.0586840657569516</v>
      </c>
      <c r="CA53" s="66">
        <f>'Glad-base'!CA53*'Households'!$B$3/'Households'!$B$7</f>
        <v>1.4977950538208</v>
      </c>
      <c r="CB53" s="66">
        <f>'Glad-base'!CB53*'Glad-id-output'!B51/'Glad-id-output'!E51</f>
        <v>0</v>
      </c>
      <c r="CC53" s="62">
        <f>'Exports'!D54</f>
        <v>7.6</v>
      </c>
      <c r="CD53" s="4">
        <f>SUM(BW53:CC53)</f>
        <v>128.411619324244</v>
      </c>
      <c r="CE53" s="153">
        <f>SUM(CD53,BV53)</f>
        <v>292.441328877595</v>
      </c>
      <c r="CF53" s="67">
        <v>0.000861659865520346</v>
      </c>
      <c r="CG53" s="67">
        <f>'Glad-id-output'!I51</f>
        <v>0.4</v>
      </c>
      <c r="CH53" s="67"/>
    </row>
    <row r="54" ht="20.05" customHeight="1">
      <c r="A54" t="s" s="58">
        <v>1</v>
      </c>
      <c r="B54" s="59">
        <v>50</v>
      </c>
      <c r="C54" t="s" s="60">
        <v>208</v>
      </c>
      <c r="D54" s="61">
        <f>'Glad70-before-LQ'!D54*$CG54*D$93</f>
        <v>0.117488747763825</v>
      </c>
      <c r="E54" s="62">
        <f>'Glad70-before-LQ'!E54*$CG54*E$93</f>
        <v>0.0110684736470516</v>
      </c>
      <c r="F54" s="62">
        <f>'Glad70-before-LQ'!F54*$CG54*F$93</f>
        <v>0.00013349145299722</v>
      </c>
      <c r="G54" s="62">
        <f>'Glad70-before-LQ'!G54*$CG54*G$93</f>
        <v>0.0096059189914656</v>
      </c>
      <c r="H54" s="62">
        <f>'Glad70-before-LQ'!H54*$CG54*H$93</f>
        <v>0.00489658228484468</v>
      </c>
      <c r="I54" s="62">
        <f>'Glad70-before-LQ'!I54*$CG54*I$93</f>
        <v>0.03244512504596</v>
      </c>
      <c r="J54" s="62">
        <f>'Glad70-before-LQ'!J54*$CG54*J$93</f>
        <v>2.2288063683367</v>
      </c>
      <c r="K54" s="63">
        <f>'Glad70-before-LQ'!K54*$CG54*K$93</f>
        <v>0.0765650836178092</v>
      </c>
      <c r="L54" s="62">
        <f>'Glad70-before-LQ'!L54*$CG54*L$93</f>
        <v>0.073223853474136</v>
      </c>
      <c r="M54" s="62">
        <f>'Glad70-before-LQ'!M54*$CG54*M$93</f>
        <v>0.0306191295077524</v>
      </c>
      <c r="N54" s="62">
        <f>'Glad70-before-LQ'!N54*$CG54*N$93</f>
        <v>0.013565456451736</v>
      </c>
      <c r="O54" s="62">
        <f>'Glad70-before-LQ'!O54*$CG54*O$93</f>
        <v>0.00435815765370784</v>
      </c>
      <c r="P54" s="62">
        <f>'Glad70-before-LQ'!P54*$CG54*P$93</f>
        <v>0.0048764072284104</v>
      </c>
      <c r="Q54" s="62">
        <f>'Glad70-before-LQ'!Q54*$CG54*Q$93</f>
        <v>0.00473878598103856</v>
      </c>
      <c r="R54" s="62">
        <f>'Glad70-before-LQ'!R54*$CG54*R$93</f>
        <v>0.000501258707723272</v>
      </c>
      <c r="S54" s="62">
        <f>'Glad70-before-LQ'!S54*$CG54*S$93</f>
        <v>0.0012987274567917</v>
      </c>
      <c r="T54" s="62">
        <f>'Glad70-before-LQ'!T54*$CG54*T$93</f>
        <v>0.00982218325334944</v>
      </c>
      <c r="U54" s="62">
        <f>'Glad70-before-LQ'!U54*$CG54*U$93</f>
        <v>0.168954332640019</v>
      </c>
      <c r="V54" s="62">
        <f>'Glad70-before-LQ'!V54*$CG54*V$93</f>
        <v>0.004961980791139</v>
      </c>
      <c r="W54" s="62">
        <f>'Glad70-before-LQ'!W54*$CG54*W$93</f>
        <v>0.143701897682155</v>
      </c>
      <c r="X54" s="64">
        <f>'Glad70-before-LQ'!X54*$CG54*X$93</f>
        <v>0</v>
      </c>
      <c r="Y54" s="62">
        <f>'Glad70-before-LQ'!Y54*$CG54*Y$93</f>
        <v>0.119660355979812</v>
      </c>
      <c r="Z54" s="62">
        <f>'Glad70-before-LQ'!Z54*$CG54*Z$93</f>
        <v>0.0194271580732148</v>
      </c>
      <c r="AA54" s="62">
        <f>'Glad70-before-LQ'!AA54*$CG54*AA$93</f>
        <v>0.0511150580152144</v>
      </c>
      <c r="AB54" s="62">
        <f>'Glad70-before-LQ'!AB54*$CG54*AB$93</f>
        <v>0.00209715347764552</v>
      </c>
      <c r="AC54" s="65">
        <f>'Glad70-before-LQ'!AC54*$CG54*AC$93</f>
        <v>0</v>
      </c>
      <c r="AD54" s="62">
        <f>'Glad70-before-LQ'!AD54*$CG54*AD$93</f>
        <v>0.000412015751163692</v>
      </c>
      <c r="AE54" s="62">
        <f>'Glad70-before-LQ'!AE54*$CG54*AE$93</f>
        <v>0.0301063092974954</v>
      </c>
      <c r="AF54" s="62">
        <f>'Glad70-before-LQ'!AF54*$CG54*AF$93</f>
        <v>0.0567007272396092</v>
      </c>
      <c r="AG54" s="62">
        <f>'Glad70-before-LQ'!AG54*$CG54*AG$93</f>
        <v>0.0857752839609168</v>
      </c>
      <c r="AH54" s="62">
        <f>'Glad70-before-LQ'!AH54*$CG54*AH$93</f>
        <v>0.412830960168916</v>
      </c>
      <c r="AI54" s="62">
        <f>'Glad70-before-LQ'!AI54*$CG54*AI$93</f>
        <v>0.648760137330248</v>
      </c>
      <c r="AJ54" s="62">
        <f>'Glad70-before-LQ'!AJ54*$CG54*AJ$93</f>
        <v>0.273031717777795</v>
      </c>
      <c r="AK54" s="62">
        <f>'Glad70-before-LQ'!AK54*$CG54*AK$93</f>
        <v>0.447606983849332</v>
      </c>
      <c r="AL54" s="62">
        <f>'Glad70-before-LQ'!AL54*$CG54*AL$93</f>
        <v>0.0569027762837832</v>
      </c>
      <c r="AM54" s="62">
        <f>'Glad70-before-LQ'!AM54*$CG54*AM$93</f>
        <v>0.269259415504954</v>
      </c>
      <c r="AN54" s="62">
        <f>'Glad70-before-LQ'!AN54*$CG54*AN$93</f>
        <v>0.246826881981996</v>
      </c>
      <c r="AO54" s="62">
        <f>'Glad70-before-LQ'!AO54*$CG54*AO$93</f>
        <v>0.16091827725818</v>
      </c>
      <c r="AP54" s="62">
        <f>'Glad70-before-LQ'!AP54*$CG54*AP$93</f>
        <v>0.08919528884348921</v>
      </c>
      <c r="AQ54" s="62">
        <f>'Glad70-before-LQ'!AQ54*$CG54*AQ$93</f>
        <v>0.0156235843545108</v>
      </c>
      <c r="AR54" s="62">
        <f>'Glad70-before-LQ'!AR54*$CG54*AR$93</f>
        <v>0.094961921887274</v>
      </c>
      <c r="AS54" s="62">
        <f>'Glad70-before-LQ'!AS54*$CG54*AS$93</f>
        <v>0.222083046458116</v>
      </c>
      <c r="AT54" s="62">
        <f>'Glad70-before-LQ'!AT54*$CG54*AT$93</f>
        <v>0.00256782312370723</v>
      </c>
      <c r="AU54" s="62">
        <f>'Glad70-before-LQ'!AU54*$CG54*AU$93</f>
        <v>0.00326300006827449</v>
      </c>
      <c r="AV54" s="62">
        <f>'Glad70-before-LQ'!AV54*$CG54*AV$93</f>
        <v>0.00100402109025906</v>
      </c>
      <c r="AW54" s="62">
        <f>'Glad70-before-LQ'!AW54*$CG54*AW$93</f>
        <v>0.000336029091842262</v>
      </c>
      <c r="AX54" s="62">
        <f>'Glad70-before-LQ'!AX54*$CG54*AX$93</f>
        <v>0.0104771234026386</v>
      </c>
      <c r="AY54" s="62">
        <f>'Glad70-before-LQ'!AY54*$CG54*AY$93</f>
        <v>0.00089714535439314</v>
      </c>
      <c r="AZ54" s="62">
        <f>'Glad70-before-LQ'!AZ54*$CG54*AZ$93</f>
        <v>0.407650007121076</v>
      </c>
      <c r="BA54" s="62">
        <f>'Glad70-before-LQ'!BA54*$CG54*BA$93</f>
        <v>0.0522262913598448</v>
      </c>
      <c r="BB54" s="62">
        <f>'Glad70-before-LQ'!BB54*$CG54*BB$93</f>
        <v>0.0499453705496868</v>
      </c>
      <c r="BC54" s="62">
        <f>'Glad70-before-LQ'!BC54*$CG54*BC$93</f>
        <v>0.40207527241238</v>
      </c>
      <c r="BD54" s="62">
        <f>'Glad70-before-LQ'!BD54*$CG54*BD$93</f>
        <v>2.18755080715066</v>
      </c>
      <c r="BE54" s="62">
        <f>'Glad70-before-LQ'!BE54*$CG54*BE$93</f>
        <v>1.06856254153878</v>
      </c>
      <c r="BF54" s="62">
        <f>'Glad70-before-LQ'!BF54*$CG54*BF$93</f>
        <v>0.0056769025727402</v>
      </c>
      <c r="BG54" s="62">
        <f>'Glad70-before-LQ'!BG54*$CG54*BG$93</f>
        <v>0.302684968640632</v>
      </c>
      <c r="BH54" s="62">
        <f>'Glad70-before-LQ'!BH54*$CG54*BH$93</f>
        <v>0.104497390256091</v>
      </c>
      <c r="BI54" s="62">
        <f>'Glad70-before-LQ'!BI54*$CG54*BI$93</f>
        <v>0.43074137623604</v>
      </c>
      <c r="BJ54" s="62">
        <f>'Glad70-before-LQ'!BJ54*$CG54*BJ$93</f>
        <v>0.000109658287629626</v>
      </c>
      <c r="BK54" s="62">
        <f>'Glad70-before-LQ'!BK54*$CG54*BK$93</f>
        <v>0.0794404770275856</v>
      </c>
      <c r="BL54" s="62">
        <f>'Glad70-before-LQ'!BL54*$CG54*BL$93</f>
        <v>0.260019694200793</v>
      </c>
      <c r="BM54" s="62">
        <f>'Glad70-before-LQ'!BM54*$CG54*BM$93</f>
        <v>0.0140176759514868</v>
      </c>
      <c r="BN54" s="62">
        <f>'Glad70-before-LQ'!BN54*$CG54*BN$93</f>
        <v>0.00875824442075096</v>
      </c>
      <c r="BO54" s="62">
        <f>'Glad70-before-LQ'!BO54*$CG54*BO$93</f>
        <v>0.51524766959644</v>
      </c>
      <c r="BP54" s="62">
        <f>'Glad70-before-LQ'!BP54*$CG54*BP$93</f>
        <v>0.130484032150592</v>
      </c>
      <c r="BQ54" s="62">
        <f>'Glad70-before-LQ'!BQ54*$CG54*BQ$93</f>
        <v>0.00272173644698015</v>
      </c>
      <c r="BR54" s="62">
        <f>'Glad70-before-LQ'!BR54*$CG54*BR$93</f>
        <v>0.012096925968974</v>
      </c>
      <c r="BS54" s="62">
        <f>'Glad70-before-LQ'!BS54*$CG54*BS$93</f>
        <v>0.0028494785641156</v>
      </c>
      <c r="BT54" s="62">
        <f>'Glad70-before-LQ'!BT54*$CG54*BT$93</f>
        <v>0.128341556606621</v>
      </c>
      <c r="BU54" s="62">
        <f>'Glad70-before-LQ'!BU54*$CG54*BU$93</f>
        <v>0.115494494053989</v>
      </c>
      <c r="BV54" s="4">
        <f>SUM(D54:BU54)</f>
        <v>12.5446647287073</v>
      </c>
      <c r="BW54" s="66">
        <f>'Glad-base'!BW54*'Households'!$B$3/'Households'!$B$7</f>
        <v>128.592728739454</v>
      </c>
      <c r="BX54" s="66">
        <f>'Glad-base'!BX54*'Households'!$B$3/'Households'!$B$7</f>
        <v>0.00359481512873326</v>
      </c>
      <c r="BY54" s="66">
        <f>'Glad-base'!BY54*'Businesses'!$B$4/'Businesses'!$C$4</f>
        <v>0.616968878623571</v>
      </c>
      <c r="BZ54" s="66">
        <f>'Glad-base'!BZ54*'Households'!$B$3/'Households'!$B$7</f>
        <v>0.0587548216065911</v>
      </c>
      <c r="CA54" s="66">
        <f>'Glad-base'!CA54*'Households'!$B$3/'Households'!$B$7</f>
        <v>0.244124698486097</v>
      </c>
      <c r="CB54" s="66">
        <f>'Glad-base'!CB54*'Glad-id-output'!B52/'Glad-id-output'!E52</f>
        <v>0</v>
      </c>
      <c r="CC54" s="62">
        <f>'Exports'!D55</f>
        <v>1</v>
      </c>
      <c r="CD54" s="4">
        <f>SUM(BW54:CC54)</f>
        <v>130.516171953299</v>
      </c>
      <c r="CE54" s="153">
        <f>SUM(CD54,BV54)</f>
        <v>143.060836682006</v>
      </c>
      <c r="CF54" s="67">
        <v>0.000397335414463616</v>
      </c>
      <c r="CG54" s="67">
        <f>'Glad-id-output'!I52</f>
        <v>0.4</v>
      </c>
      <c r="CH54" s="67"/>
    </row>
    <row r="55" ht="20.05" customHeight="1">
      <c r="A55" t="s" s="58">
        <v>1</v>
      </c>
      <c r="B55" s="59">
        <v>51</v>
      </c>
      <c r="C55" t="s" s="60">
        <v>209</v>
      </c>
      <c r="D55" s="61">
        <f>'Glad70-before-LQ'!D55*$CG55*D$93</f>
        <v>1.18743441667905</v>
      </c>
      <c r="E55" s="62">
        <f>'Glad70-before-LQ'!E55*$CG55*E$93</f>
        <v>0.017787742046314</v>
      </c>
      <c r="F55" s="62">
        <f>'Glad70-before-LQ'!F55*$CG55*F$93</f>
        <v>5.74922172465468e-07</v>
      </c>
      <c r="G55" s="62">
        <f>'Glad70-before-LQ'!G55*$CG55*G$93</f>
        <v>0.0405340330311204</v>
      </c>
      <c r="H55" s="62">
        <f>'Glad70-before-LQ'!H55*$CG55*H$93</f>
        <v>0.0338446529256885</v>
      </c>
      <c r="I55" s="62">
        <f>'Glad70-before-LQ'!I55*$CG55*I$93</f>
        <v>0.238276236147782</v>
      </c>
      <c r="J55" s="62">
        <f>'Glad70-before-LQ'!J55*$CG55*J$93</f>
        <v>12.7254537560815</v>
      </c>
      <c r="K55" s="63">
        <f>'Glad70-before-LQ'!K55*$CG55*K$93</f>
        <v>0.723494766536205</v>
      </c>
      <c r="L55" s="62">
        <f>'Glad70-before-LQ'!L55*$CG55*L$93</f>
        <v>0.325325139818976</v>
      </c>
      <c r="M55" s="62">
        <f>'Glad70-before-LQ'!M55*$CG55*M$93</f>
        <v>0.139672396601741</v>
      </c>
      <c r="N55" s="62">
        <f>'Glad70-before-LQ'!N55*$CG55*N$93</f>
        <v>0.0505913875248936</v>
      </c>
      <c r="O55" s="62">
        <f>'Glad70-before-LQ'!O55*$CG55*O$93</f>
        <v>0.0722621699253021</v>
      </c>
      <c r="P55" s="62">
        <f>'Glad70-before-LQ'!P55*$CG55*P$93</f>
        <v>0.00717390418033233</v>
      </c>
      <c r="Q55" s="62">
        <f>'Glad70-before-LQ'!Q55*$CG55*Q$93</f>
        <v>0.0184213137353023</v>
      </c>
      <c r="R55" s="62">
        <f>'Glad70-before-LQ'!R55*$CG55*R$93</f>
        <v>0.00391260943795041</v>
      </c>
      <c r="S55" s="62">
        <f>'Glad70-before-LQ'!S55*$CG55*S$93</f>
        <v>0.009235305572996851</v>
      </c>
      <c r="T55" s="62">
        <f>'Glad70-before-LQ'!T55*$CG55*T$93</f>
        <v>0.220331431235402</v>
      </c>
      <c r="U55" s="62">
        <f>'Glad70-before-LQ'!U55*$CG55*U$93</f>
        <v>1.19973041118263</v>
      </c>
      <c r="V55" s="62">
        <f>'Glad70-before-LQ'!V55*$CG55*V$93</f>
        <v>0.0293434878684222</v>
      </c>
      <c r="W55" s="62">
        <f>'Glad70-before-LQ'!W55*$CG55*W$93</f>
        <v>1.25507342135376</v>
      </c>
      <c r="X55" s="64">
        <f>'Glad70-before-LQ'!X55*$CG55*X$93</f>
        <v>0</v>
      </c>
      <c r="Y55" s="62">
        <f>'Glad70-before-LQ'!Y55*$CG55*Y$93</f>
        <v>0.489501653358741</v>
      </c>
      <c r="Z55" s="62">
        <f>'Glad70-before-LQ'!Z55*$CG55*Z$93</f>
        <v>0.09411021738795571</v>
      </c>
      <c r="AA55" s="62">
        <f>'Glad70-before-LQ'!AA55*$CG55*AA$93</f>
        <v>0.128098729443806</v>
      </c>
      <c r="AB55" s="62">
        <f>'Glad70-before-LQ'!AB55*$CG55*AB$93</f>
        <v>0.00671064158211786</v>
      </c>
      <c r="AC55" s="65">
        <f>'Glad70-before-LQ'!AC55*$CG55*AC$93</f>
        <v>0</v>
      </c>
      <c r="AD55" s="62">
        <f>'Glad70-before-LQ'!AD55*$CG55*AD$93</f>
        <v>0.0400882722244974</v>
      </c>
      <c r="AE55" s="62">
        <f>'Glad70-before-LQ'!AE55*$CG55*AE$93</f>
        <v>0.854655671016933</v>
      </c>
      <c r="AF55" s="62">
        <f>'Glad70-before-LQ'!AF55*$CG55*AF$93</f>
        <v>5.96949517911003</v>
      </c>
      <c r="AG55" s="62">
        <f>'Glad70-before-LQ'!AG55*$CG55*AG$93</f>
        <v>0.429466145954859</v>
      </c>
      <c r="AH55" s="62">
        <f>'Glad70-before-LQ'!AH55*$CG55*AH$93</f>
        <v>0.838111897523277</v>
      </c>
      <c r="AI55" s="62">
        <f>'Glad70-before-LQ'!AI55*$CG55*AI$93</f>
        <v>2.54746342896066</v>
      </c>
      <c r="AJ55" s="62">
        <f>'Glad70-before-LQ'!AJ55*$CG55*AJ$93</f>
        <v>1.21743712166338</v>
      </c>
      <c r="AK55" s="62">
        <f>'Glad70-before-LQ'!AK55*$CG55*AK$93</f>
        <v>1.73263683427502</v>
      </c>
      <c r="AL55" s="62">
        <f>'Glad70-before-LQ'!AL55*$CG55*AL$93</f>
        <v>0.965037417952155</v>
      </c>
      <c r="AM55" s="62">
        <f>'Glad70-before-LQ'!AM55*$CG55*AM$93</f>
        <v>1.0975184741312</v>
      </c>
      <c r="AN55" s="62">
        <f>'Glad70-before-LQ'!AN55*$CG55*AN$93</f>
        <v>1.3411937898165</v>
      </c>
      <c r="AO55" s="62">
        <f>'Glad70-before-LQ'!AO55*$CG55*AO$93</f>
        <v>1.05464682768678</v>
      </c>
      <c r="AP55" s="62">
        <f>'Glad70-before-LQ'!AP55*$CG55*AP$93</f>
        <v>2.06955094278812</v>
      </c>
      <c r="AQ55" s="62">
        <f>'Glad70-before-LQ'!AQ55*$CG55*AQ$93</f>
        <v>0.0161456308091449</v>
      </c>
      <c r="AR55" s="62">
        <f>'Glad70-before-LQ'!AR55*$CG55*AR$93</f>
        <v>0.0536605833750741</v>
      </c>
      <c r="AS55" s="62">
        <f>'Glad70-before-LQ'!AS55*$CG55*AS$93</f>
        <v>3.94036319049726</v>
      </c>
      <c r="AT55" s="62">
        <f>'Glad70-before-LQ'!AT55*$CG55*AT$93</f>
        <v>0.000539650457445042</v>
      </c>
      <c r="AU55" s="62">
        <f>'Glad70-before-LQ'!AU55*$CG55*AU$93</f>
        <v>0.0131724921915991</v>
      </c>
      <c r="AV55" s="62">
        <f>'Glad70-before-LQ'!AV55*$CG55*AV$93</f>
        <v>0.000325161380551197</v>
      </c>
      <c r="AW55" s="62">
        <f>'Glad70-before-LQ'!AW55*$CG55*AW$93</f>
        <v>0.00194635393234887</v>
      </c>
      <c r="AX55" s="62">
        <f>'Glad70-before-LQ'!AX55*$CG55*AX$93</f>
        <v>0.043316657743959</v>
      </c>
      <c r="AY55" s="62">
        <f>'Glad70-before-LQ'!AY55*$CG55*AY$93</f>
        <v>0.000673586645481618</v>
      </c>
      <c r="AZ55" s="62">
        <f>'Glad70-before-LQ'!AZ55*$CG55*AZ$93</f>
        <v>0.151467060409066</v>
      </c>
      <c r="BA55" s="62">
        <f>'Glad70-before-LQ'!BA55*$CG55*BA$93</f>
        <v>0.836922435882507</v>
      </c>
      <c r="BB55" s="62">
        <f>'Glad70-before-LQ'!BB55*$CG55*BB$93</f>
        <v>0.335918099634897</v>
      </c>
      <c r="BC55" s="62">
        <f>'Glad70-before-LQ'!BC55*$CG55*BC$93</f>
        <v>1.17782209406597</v>
      </c>
      <c r="BD55" s="62">
        <f>'Glad70-before-LQ'!BD55*$CG55*BD$93</f>
        <v>2.63615258027171</v>
      </c>
      <c r="BE55" s="62">
        <f>'Glad70-before-LQ'!BE55*$CG55*BE$93</f>
        <v>3.9428922066783</v>
      </c>
      <c r="BF55" s="62">
        <f>'Glad70-before-LQ'!BF55*$CG55*BF$93</f>
        <v>0.0160703118826164</v>
      </c>
      <c r="BG55" s="62">
        <f>'Glad70-before-LQ'!BG55*$CG55*BG$93</f>
        <v>1.69992649699002</v>
      </c>
      <c r="BH55" s="62">
        <f>'Glad70-before-LQ'!BH55*$CG55*BH$93</f>
        <v>0.199551948313006</v>
      </c>
      <c r="BI55" s="62">
        <f>'Glad70-before-LQ'!BI55*$CG55*BI$93</f>
        <v>2.97835690956392</v>
      </c>
      <c r="BJ55" s="62">
        <f>'Glad70-before-LQ'!BJ55*$CG55*BJ$93</f>
        <v>4.35361008339918e-05</v>
      </c>
      <c r="BK55" s="62">
        <f>'Glad70-before-LQ'!BK55*$CG55*BK$93</f>
        <v>0.165775543042831</v>
      </c>
      <c r="BL55" s="62">
        <f>'Glad70-before-LQ'!BL55*$CG55*BL$93</f>
        <v>3.25405958881512</v>
      </c>
      <c r="BM55" s="62">
        <f>'Glad70-before-LQ'!BM55*$CG55*BM$93</f>
        <v>0.336741695497992</v>
      </c>
      <c r="BN55" s="62">
        <f>'Glad70-before-LQ'!BN55*$CG55*BN$93</f>
        <v>0.06349421564220779</v>
      </c>
      <c r="BO55" s="62">
        <f>'Glad70-before-LQ'!BO55*$CG55*BO$93</f>
        <v>4.3352121428784</v>
      </c>
      <c r="BP55" s="62">
        <f>'Glad70-before-LQ'!BP55*$CG55*BP$93</f>
        <v>0.337118631387024</v>
      </c>
      <c r="BQ55" s="62">
        <f>'Glad70-before-LQ'!BQ55*$CG55*BQ$93</f>
        <v>0.00762736483474182</v>
      </c>
      <c r="BR55" s="62">
        <f>'Glad70-before-LQ'!BR55*$CG55*BR$93</f>
        <v>0.0459995745138957</v>
      </c>
      <c r="BS55" s="62">
        <f>'Glad70-before-LQ'!BS55*$CG55*BS$93</f>
        <v>0.0120133218419591</v>
      </c>
      <c r="BT55" s="62">
        <f>'Glad70-before-LQ'!BT55*$CG55*BT$93</f>
        <v>0.641954905199322</v>
      </c>
      <c r="BU55" s="62">
        <f>'Glad70-before-LQ'!BU55*$CG55*BU$93</f>
        <v>0.0483720401488323</v>
      </c>
      <c r="BV55" s="4">
        <f>SUM(D55:BU55)</f>
        <v>66.46725841231159</v>
      </c>
      <c r="BW55" s="66">
        <f>'Glad-base'!BW55*'Households'!$B$3/'Households'!$B$7</f>
        <v>8.236486339618949</v>
      </c>
      <c r="BX55" s="66">
        <f>'Glad-base'!BX55*'Households'!$B$3/'Households'!$B$7</f>
        <v>0.00334463199794027</v>
      </c>
      <c r="BY55" s="66">
        <f>'Glad-base'!BY55*'Businesses'!$B$4/'Businesses'!$C$4</f>
        <v>0.529478906544832</v>
      </c>
      <c r="BZ55" s="66">
        <f>'Glad-base'!BZ55*'Households'!$B$3/'Households'!$B$7</f>
        <v>0.0283587654067971</v>
      </c>
      <c r="CA55" s="66">
        <f>'Glad-base'!CA55*'Households'!$B$3/'Households'!$B$7</f>
        <v>0.221776000628218</v>
      </c>
      <c r="CB55" s="66">
        <f>'Glad-base'!CB55*'Glad-id-output'!B53/'Glad-id-output'!E53</f>
        <v>5.41557781033012e-06</v>
      </c>
      <c r="CC55" s="62">
        <f>'Exports'!D56</f>
        <v>2.2</v>
      </c>
      <c r="CD55" s="4">
        <f>SUM(BW55:CC55)</f>
        <v>11.2194500597745</v>
      </c>
      <c r="CE55" s="153">
        <f>SUM(CD55,BV55)</f>
        <v>77.6867084720861</v>
      </c>
      <c r="CF55" s="67">
        <v>0.000887799641037724</v>
      </c>
      <c r="CG55" s="67">
        <f>'Glad-id-output'!I53</f>
        <v>0.3</v>
      </c>
      <c r="CH55" s="67"/>
    </row>
    <row r="56" ht="20.05" customHeight="1">
      <c r="A56" t="s" s="58">
        <v>1</v>
      </c>
      <c r="B56" s="59">
        <v>52</v>
      </c>
      <c r="C56" t="s" s="60">
        <v>210</v>
      </c>
      <c r="D56" s="61">
        <f>'Glad70-before-LQ'!D56*$CG56*D$93</f>
        <v>0.488882807985499</v>
      </c>
      <c r="E56" s="62">
        <f>'Glad70-before-LQ'!E56*$CG56*E$93</f>
        <v>0.225041386609845</v>
      </c>
      <c r="F56" s="62">
        <f>'Glad70-before-LQ'!F56*$CG56*F$93</f>
        <v>0.00460375773913302</v>
      </c>
      <c r="G56" s="62">
        <f>'Glad70-before-LQ'!G56*$CG56*G$93</f>
        <v>0.177141939926785</v>
      </c>
      <c r="H56" s="62">
        <f>'Glad70-before-LQ'!H56*$CG56*H$93</f>
        <v>0.140274711847054</v>
      </c>
      <c r="I56" s="62">
        <f>'Glad70-before-LQ'!I56*$CG56*I$93</f>
        <v>0.829520783765909</v>
      </c>
      <c r="J56" s="62">
        <f>'Glad70-before-LQ'!J56*$CG56*J$93</f>
        <v>58.2830346404536</v>
      </c>
      <c r="K56" s="63">
        <f>'Glad70-before-LQ'!K56*$CG56*K$93</f>
        <v>2.72428910633014</v>
      </c>
      <c r="L56" s="62">
        <f>'Glad70-before-LQ'!L56*$CG56*L$93</f>
        <v>0.516877986272758</v>
      </c>
      <c r="M56" s="62">
        <f>'Glad70-before-LQ'!M56*$CG56*M$93</f>
        <v>0.08689721779373941</v>
      </c>
      <c r="N56" s="62">
        <f>'Glad70-before-LQ'!N56*$CG56*N$93</f>
        <v>0.051854140261107</v>
      </c>
      <c r="O56" s="62">
        <f>'Glad70-before-LQ'!O56*$CG56*O$93</f>
        <v>0.030270126195571</v>
      </c>
      <c r="P56" s="62">
        <f>'Glad70-before-LQ'!P56*$CG56*P$93</f>
        <v>0.00465187841857166</v>
      </c>
      <c r="Q56" s="62">
        <f>'Glad70-before-LQ'!Q56*$CG56*Q$93</f>
        <v>0.0239094181864069</v>
      </c>
      <c r="R56" s="62">
        <f>'Glad70-before-LQ'!R56*$CG56*R$93</f>
        <v>0.0101470329217567</v>
      </c>
      <c r="S56" s="62">
        <f>'Glad70-before-LQ'!S56*$CG56*S$93</f>
        <v>0.0194872924137711</v>
      </c>
      <c r="T56" s="62">
        <f>'Glad70-before-LQ'!T56*$CG56*T$93</f>
        <v>1.18759731562549</v>
      </c>
      <c r="U56" s="62">
        <f>'Glad70-before-LQ'!U56*$CG56*U$93</f>
        <v>0.739266896458375</v>
      </c>
      <c r="V56" s="62">
        <f>'Glad70-before-LQ'!V56*$CG56*V$93</f>
        <v>0.044575317909774</v>
      </c>
      <c r="W56" s="62">
        <f>'Glad70-before-LQ'!W56*$CG56*W$93</f>
        <v>1.58746523480335</v>
      </c>
      <c r="X56" s="64">
        <f>'Glad70-before-LQ'!X56*$CG56*X$93</f>
        <v>0</v>
      </c>
      <c r="Y56" s="62">
        <f>'Glad70-before-LQ'!Y56*$CG56*Y$93</f>
        <v>1.07244542931025</v>
      </c>
      <c r="Z56" s="62">
        <f>'Glad70-before-LQ'!Z56*$CG56*Z$93</f>
        <v>0.24655806812276</v>
      </c>
      <c r="AA56" s="62">
        <f>'Glad70-before-LQ'!AA56*$CG56*AA$93</f>
        <v>0.173522479021277</v>
      </c>
      <c r="AB56" s="62">
        <f>'Glad70-before-LQ'!AB56*$CG56*AB$93</f>
        <v>0.0076677841610157</v>
      </c>
      <c r="AC56" s="65">
        <f>'Glad70-before-LQ'!AC56*$CG56*AC$93</f>
        <v>0</v>
      </c>
      <c r="AD56" s="62">
        <f>'Glad70-before-LQ'!AD56*$CG56*AD$93</f>
        <v>0.0427370133990565</v>
      </c>
      <c r="AE56" s="62">
        <f>'Glad70-before-LQ'!AE56*$CG56*AE$93</f>
        <v>0.0382372065875185</v>
      </c>
      <c r="AF56" s="62">
        <f>'Glad70-before-LQ'!AF56*$CG56*AF$93</f>
        <v>0.151092555823719</v>
      </c>
      <c r="AG56" s="62">
        <f>'Glad70-before-LQ'!AG56*$CG56*AG$93</f>
        <v>0.847297858024266</v>
      </c>
      <c r="AH56" s="62">
        <f>'Glad70-before-LQ'!AH56*$CG56*AH$93</f>
        <v>15.2895779710714</v>
      </c>
      <c r="AI56" s="62">
        <f>'Glad70-before-LQ'!AI56*$CG56*AI$93</f>
        <v>8.176564199267281</v>
      </c>
      <c r="AJ56" s="62">
        <f>'Glad70-before-LQ'!AJ56*$CG56*AJ$93</f>
        <v>1.94680173470142</v>
      </c>
      <c r="AK56" s="62">
        <f>'Glad70-before-LQ'!AK56*$CG56*AK$93</f>
        <v>2.41260954492385</v>
      </c>
      <c r="AL56" s="62">
        <f>'Glad70-before-LQ'!AL56*$CG56*AL$93</f>
        <v>0.413521522168245</v>
      </c>
      <c r="AM56" s="62">
        <f>'Glad70-before-LQ'!AM56*$CG56*AM$93</f>
        <v>1.05699265708155</v>
      </c>
      <c r="AN56" s="62">
        <f>'Glad70-before-LQ'!AN56*$CG56*AN$93</f>
        <v>1.12677914005299</v>
      </c>
      <c r="AO56" s="62">
        <f>'Glad70-before-LQ'!AO56*$CG56*AO$93</f>
        <v>1.95127174822366</v>
      </c>
      <c r="AP56" s="62">
        <f>'Glad70-before-LQ'!AP56*$CG56*AP$93</f>
        <v>0.1670037266075</v>
      </c>
      <c r="AQ56" s="62">
        <f>'Glad70-before-LQ'!AQ56*$CG56*AQ$93</f>
        <v>0.0364368002537487</v>
      </c>
      <c r="AR56" s="62">
        <f>'Glad70-before-LQ'!AR56*$CG56*AR$93</f>
        <v>0.266375207459842</v>
      </c>
      <c r="AS56" s="62">
        <f>'Glad70-before-LQ'!AS56*$CG56*AS$93</f>
        <v>4.62120801420483</v>
      </c>
      <c r="AT56" s="62">
        <f>'Glad70-before-LQ'!AT56*$CG56*AT$93</f>
        <v>0.0101584665576633</v>
      </c>
      <c r="AU56" s="62">
        <f>'Glad70-before-LQ'!AU56*$CG56*AU$93</f>
        <v>0.0507144749000434</v>
      </c>
      <c r="AV56" s="62">
        <f>'Glad70-before-LQ'!AV56*$CG56*AV$93</f>
        <v>0.0170305502884437</v>
      </c>
      <c r="AW56" s="62">
        <f>'Glad70-before-LQ'!AW56*$CG56*AW$93</f>
        <v>0.0175225282606459</v>
      </c>
      <c r="AX56" s="62">
        <f>'Glad70-before-LQ'!AX56*$CG56*AX$93</f>
        <v>0.103472170444794</v>
      </c>
      <c r="AY56" s="62">
        <f>'Glad70-before-LQ'!AY56*$CG56*AY$93</f>
        <v>0.011055340868049</v>
      </c>
      <c r="AZ56" s="62">
        <f>'Glad70-before-LQ'!AZ56*$CG56*AZ$93</f>
        <v>0.205787813034601</v>
      </c>
      <c r="BA56" s="62">
        <f>'Glad70-before-LQ'!BA56*$CG56*BA$93</f>
        <v>0.0828228586026586</v>
      </c>
      <c r="BB56" s="62">
        <f>'Glad70-before-LQ'!BB56*$CG56*BB$93</f>
        <v>0.184963466974087</v>
      </c>
      <c r="BC56" s="62">
        <f>'Glad70-before-LQ'!BC56*$CG56*BC$93</f>
        <v>1.98081141665434</v>
      </c>
      <c r="BD56" s="62">
        <f>'Glad70-before-LQ'!BD56*$CG56*BD$93</f>
        <v>0.970742027227868</v>
      </c>
      <c r="BE56" s="62">
        <f>'Glad70-before-LQ'!BE56*$CG56*BE$93</f>
        <v>5.18043825224664</v>
      </c>
      <c r="BF56" s="62">
        <f>'Glad70-before-LQ'!BF56*$CG56*BF$93</f>
        <v>0.140578039456409</v>
      </c>
      <c r="BG56" s="62">
        <f>'Glad70-before-LQ'!BG56*$CG56*BG$93</f>
        <v>1.66296042705272</v>
      </c>
      <c r="BH56" s="62">
        <f>'Glad70-before-LQ'!BH56*$CG56*BH$93</f>
        <v>1.16779033086574</v>
      </c>
      <c r="BI56" s="62">
        <f>'Glad70-before-LQ'!BI56*$CG56*BI$93</f>
        <v>1.40648246456204</v>
      </c>
      <c r="BJ56" s="62">
        <f>'Glad70-before-LQ'!BJ56*$CG56*BJ$93</f>
        <v>0.0037320940828434</v>
      </c>
      <c r="BK56" s="62">
        <f>'Glad70-before-LQ'!BK56*$CG56*BK$93</f>
        <v>1.1148547024044</v>
      </c>
      <c r="BL56" s="62">
        <f>'Glad70-before-LQ'!BL56*$CG56*BL$93</f>
        <v>1.08029681132501</v>
      </c>
      <c r="BM56" s="62">
        <f>'Glad70-before-LQ'!BM56*$CG56*BM$93</f>
        <v>0.179709653435619</v>
      </c>
      <c r="BN56" s="62">
        <f>'Glad70-before-LQ'!BN56*$CG56*BN$93</f>
        <v>0.0216798854937854</v>
      </c>
      <c r="BO56" s="62">
        <f>'Glad70-before-LQ'!BO56*$CG56*BO$93</f>
        <v>5.85055092905544</v>
      </c>
      <c r="BP56" s="62">
        <f>'Glad70-before-LQ'!BP56*$CG56*BP$93</f>
        <v>1.58759778595654</v>
      </c>
      <c r="BQ56" s="62">
        <f>'Glad70-before-LQ'!BQ56*$CG56*BQ$93</f>
        <v>0.0302397360926676</v>
      </c>
      <c r="BR56" s="62">
        <f>'Glad70-before-LQ'!BR56*$CG56*BR$93</f>
        <v>0.237227358938364</v>
      </c>
      <c r="BS56" s="62">
        <f>'Glad70-before-LQ'!BS56*$CG56*BS$93</f>
        <v>0.0466774936285685</v>
      </c>
      <c r="BT56" s="62">
        <f>'Glad70-before-LQ'!BT56*$CG56*BT$93</f>
        <v>6.80502604307982</v>
      </c>
      <c r="BU56" s="62">
        <f>'Glad70-before-LQ'!BU56*$CG56*BU$93</f>
        <v>1.33907277516089</v>
      </c>
      <c r="BV56" s="4">
        <f>SUM(D56:BU56)</f>
        <v>138.710485549036</v>
      </c>
      <c r="BW56" s="66">
        <f>'Glad-base'!BW56*'Households'!$B$3/'Households'!$B$7</f>
        <v>3.43673193179197</v>
      </c>
      <c r="BX56" s="66">
        <f>'Glad-base'!BX56*'Households'!$B$3/'Households'!$B$7</f>
        <v>0</v>
      </c>
      <c r="BY56" s="66">
        <f>'Glad-base'!BY56*'Businesses'!$B$4/'Businesses'!$C$4</f>
        <v>0.137224338312819</v>
      </c>
      <c r="BZ56" s="66">
        <f>'Glad-base'!BZ56*'Households'!$B$3/'Households'!$B$7</f>
        <v>0.00583452139031926</v>
      </c>
      <c r="CA56" s="66">
        <f>'Glad-base'!CA56*'Households'!$B$3/'Households'!$B$7</f>
        <v>0.0610948399588054</v>
      </c>
      <c r="CB56" s="66">
        <f>'Glad-base'!CB56*'Glad-id-output'!B54/'Glad-id-output'!E54</f>
        <v>0.00643494020310484</v>
      </c>
      <c r="CC56" s="62">
        <f>'Exports'!D57</f>
        <v>12</v>
      </c>
      <c r="CD56" s="4">
        <f>SUM(BW56:CC56)</f>
        <v>15.647320571657</v>
      </c>
      <c r="CE56" s="153">
        <f>SUM(CD56,BV56)</f>
        <v>154.357806120693</v>
      </c>
      <c r="CF56" s="67">
        <v>0.00767801002637494</v>
      </c>
      <c r="CG56" s="67">
        <f>'Glad-id-output'!I54</f>
        <v>1</v>
      </c>
      <c r="CH56" s="67"/>
    </row>
    <row r="57" ht="20.05" customHeight="1">
      <c r="A57" t="s" s="58">
        <v>1</v>
      </c>
      <c r="B57" s="59">
        <v>53</v>
      </c>
      <c r="C57" t="s" s="60">
        <v>211</v>
      </c>
      <c r="D57" s="61">
        <f>'Glad70-before-LQ'!D57*$CG57*D$93</f>
        <v>1.24466105432762</v>
      </c>
      <c r="E57" s="62">
        <f>'Glad70-before-LQ'!E57*$CG57*E$93</f>
        <v>1.4931946704214e-05</v>
      </c>
      <c r="F57" s="62">
        <f>'Glad70-before-LQ'!F57*$CG57*F$93</f>
        <v>5.3385630300365e-06</v>
      </c>
      <c r="G57" s="62">
        <f>'Glad70-before-LQ'!G57*$CG57*G$93</f>
        <v>0.00340822205307969</v>
      </c>
      <c r="H57" s="62">
        <f>'Glad70-before-LQ'!H57*$CG57*H$93</f>
        <v>0.0519310567382202</v>
      </c>
      <c r="I57" s="62">
        <f>'Glad70-before-LQ'!I57*$CG57*I$93</f>
        <v>0.421602874266824</v>
      </c>
      <c r="J57" s="62">
        <f>'Glad70-before-LQ'!J57*$CG57*J$93</f>
        <v>10.8878082717731</v>
      </c>
      <c r="K57" s="63">
        <f>'Glad70-before-LQ'!K57*$CG57*K$93</f>
        <v>3.82024513041715</v>
      </c>
      <c r="L57" s="62">
        <f>'Glad70-before-LQ'!L57*$CG57*L$93</f>
        <v>0.305981110211235</v>
      </c>
      <c r="M57" s="62">
        <f>'Glad70-before-LQ'!M57*$CG57*M$93</f>
        <v>0.06435084814063829</v>
      </c>
      <c r="N57" s="62">
        <f>'Glad70-before-LQ'!N57*$CG57*N$93</f>
        <v>0.124322894345314</v>
      </c>
      <c r="O57" s="62">
        <f>'Glad70-before-LQ'!O57*$CG57*O$93</f>
        <v>0.0456350474073495</v>
      </c>
      <c r="P57" s="62">
        <f>'Glad70-before-LQ'!P57*$CG57*P$93</f>
        <v>0.00577272258088732</v>
      </c>
      <c r="Q57" s="62">
        <f>'Glad70-before-LQ'!Q57*$CG57*Q$93</f>
        <v>0.0378798596803724</v>
      </c>
      <c r="R57" s="62">
        <f>'Glad70-before-LQ'!R57*$CG57*R$93</f>
        <v>0.0209630790487415</v>
      </c>
      <c r="S57" s="62">
        <f>'Glad70-before-LQ'!S57*$CG57*S$93</f>
        <v>0.0247905112227323</v>
      </c>
      <c r="T57" s="62">
        <f>'Glad70-before-LQ'!T57*$CG57*T$93</f>
        <v>0.875923390662413</v>
      </c>
      <c r="U57" s="62">
        <f>'Glad70-before-LQ'!U57*$CG57*U$93</f>
        <v>1.33763534452724</v>
      </c>
      <c r="V57" s="62">
        <f>'Glad70-before-LQ'!V57*$CG57*V$93</f>
        <v>0.0510152245893314</v>
      </c>
      <c r="W57" s="62">
        <f>'Glad70-before-LQ'!W57*$CG57*W$93</f>
        <v>2.05150492580271</v>
      </c>
      <c r="X57" s="64">
        <f>'Glad70-before-LQ'!X57*$CG57*X$93</f>
        <v>0</v>
      </c>
      <c r="Y57" s="62">
        <f>'Glad70-before-LQ'!Y57*$CG57*Y$93</f>
        <v>2.97576146920746</v>
      </c>
      <c r="Z57" s="62">
        <f>'Glad70-before-LQ'!Z57*$CG57*Z$93</f>
        <v>0.516749403324576</v>
      </c>
      <c r="AA57" s="62">
        <f>'Glad70-before-LQ'!AA57*$CG57*AA$93</f>
        <v>0.283296729445325</v>
      </c>
      <c r="AB57" s="62">
        <f>'Glad70-before-LQ'!AB57*$CG57*AB$93</f>
        <v>0.00216885551632127</v>
      </c>
      <c r="AC57" s="65">
        <f>'Glad70-before-LQ'!AC57*$CG57*AC$93</f>
        <v>0</v>
      </c>
      <c r="AD57" s="62">
        <f>'Glad70-before-LQ'!AD57*$CG57*AD$93</f>
        <v>0.000704746735825936</v>
      </c>
      <c r="AE57" s="62">
        <f>'Glad70-before-LQ'!AE57*$CG57*AE$93</f>
        <v>0.0447841672385588</v>
      </c>
      <c r="AF57" s="62">
        <f>'Glad70-before-LQ'!AF57*$CG57*AF$93</f>
        <v>1.90236742729022</v>
      </c>
      <c r="AG57" s="62">
        <f>'Glad70-before-LQ'!AG57*$CG57*AG$93</f>
        <v>0.76216082874123</v>
      </c>
      <c r="AH57" s="62">
        <f>'Glad70-before-LQ'!AH57*$CG57*AH$93</f>
        <v>6.27839826234734</v>
      </c>
      <c r="AI57" s="62">
        <f>'Glad70-before-LQ'!AI57*$CG57*AI$93</f>
        <v>11.0898793871823</v>
      </c>
      <c r="AJ57" s="62">
        <f>'Glad70-before-LQ'!AJ57*$CG57*AJ$93</f>
        <v>17.7270066392672</v>
      </c>
      <c r="AK57" s="62">
        <f>'Glad70-before-LQ'!AK57*$CG57*AK$93</f>
        <v>24.7323482512025</v>
      </c>
      <c r="AL57" s="62">
        <f>'Glad70-before-LQ'!AL57*$CG57*AL$93</f>
        <v>0.771877669814618</v>
      </c>
      <c r="AM57" s="62">
        <f>'Glad70-before-LQ'!AM57*$CG57*AM$93</f>
        <v>16.5741247600496</v>
      </c>
      <c r="AN57" s="62">
        <f>'Glad70-before-LQ'!AN57*$CG57*AN$93</f>
        <v>3.92942089366001</v>
      </c>
      <c r="AO57" s="62">
        <f>'Glad70-before-LQ'!AO57*$CG57*AO$93</f>
        <v>9.93030664252448</v>
      </c>
      <c r="AP57" s="62">
        <f>'Glad70-before-LQ'!AP57*$CG57*AP$93</f>
        <v>0.79093565580273</v>
      </c>
      <c r="AQ57" s="62">
        <f>'Glad70-before-LQ'!AQ57*$CG57*AQ$93</f>
        <v>0.284025215828753</v>
      </c>
      <c r="AR57" s="62">
        <f>'Glad70-before-LQ'!AR57*$CG57*AR$93</f>
        <v>1.42153084926623</v>
      </c>
      <c r="AS57" s="62">
        <f>'Glad70-before-LQ'!AS57*$CG57*AS$93</f>
        <v>13.5954858210615</v>
      </c>
      <c r="AT57" s="62">
        <f>'Glad70-before-LQ'!AT57*$CG57*AT$93</f>
        <v>0.0755707746971655</v>
      </c>
      <c r="AU57" s="62">
        <f>'Glad70-before-LQ'!AU57*$CG57*AU$93</f>
        <v>0.102323984997458</v>
      </c>
      <c r="AV57" s="62">
        <f>'Glad70-before-LQ'!AV57*$CG57*AV$93</f>
        <v>0.060418438052785</v>
      </c>
      <c r="AW57" s="62">
        <f>'Glad70-before-LQ'!AW57*$CG57*AW$93</f>
        <v>0.0180296500591034</v>
      </c>
      <c r="AX57" s="62">
        <f>'Glad70-before-LQ'!AX57*$CG57*AX$93</f>
        <v>1.03032036898079</v>
      </c>
      <c r="AY57" s="62">
        <f>'Glad70-before-LQ'!AY57*$CG57*AY$93</f>
        <v>0.0190109792704917</v>
      </c>
      <c r="AZ57" s="62">
        <f>'Glad70-before-LQ'!AZ57*$CG57*AZ$93</f>
        <v>0.268931389679254</v>
      </c>
      <c r="BA57" s="62">
        <f>'Glad70-before-LQ'!BA57*$CG57*BA$93</f>
        <v>0.361784026922192</v>
      </c>
      <c r="BB57" s="62">
        <f>'Glad70-before-LQ'!BB57*$CG57*BB$93</f>
        <v>0.887578024052333</v>
      </c>
      <c r="BC57" s="62">
        <f>'Glad70-before-LQ'!BC57*$CG57*BC$93</f>
        <v>24.6154884234316</v>
      </c>
      <c r="BD57" s="62">
        <f>'Glad70-before-LQ'!BD57*$CG57*BD$93</f>
        <v>10.2557061838036</v>
      </c>
      <c r="BE57" s="62">
        <f>'Glad70-before-LQ'!BE57*$CG57*BE$93</f>
        <v>29.606734216333</v>
      </c>
      <c r="BF57" s="62">
        <f>'Glad70-before-LQ'!BF57*$CG57*BF$93</f>
        <v>0.337015513151156</v>
      </c>
      <c r="BG57" s="62">
        <f>'Glad70-before-LQ'!BG57*$CG57*BG$93</f>
        <v>14.0235544443353</v>
      </c>
      <c r="BH57" s="62">
        <f>'Glad70-before-LQ'!BH57*$CG57*BH$93</f>
        <v>4.29010788711377</v>
      </c>
      <c r="BI57" s="62">
        <f>'Glad70-before-LQ'!BI57*$CG57*BI$93</f>
        <v>2.47830519599312</v>
      </c>
      <c r="BJ57" s="62">
        <f>'Glad70-before-LQ'!BJ57*$CG57*BJ$93</f>
        <v>0.00306820633255374</v>
      </c>
      <c r="BK57" s="62">
        <f>'Glad70-before-LQ'!BK57*$CG57*BK$93</f>
        <v>3.11611557258668</v>
      </c>
      <c r="BL57" s="62">
        <f>'Glad70-before-LQ'!BL57*$CG57*BL$93</f>
        <v>11.3302466824409</v>
      </c>
      <c r="BM57" s="62">
        <f>'Glad70-before-LQ'!BM57*$CG57*BM$93</f>
        <v>1.70041340977664</v>
      </c>
      <c r="BN57" s="62">
        <f>'Glad70-before-LQ'!BN57*$CG57*BN$93</f>
        <v>0.491295589455806</v>
      </c>
      <c r="BO57" s="62">
        <f>'Glad70-before-LQ'!BO57*$CG57*BO$93</f>
        <v>6.77912554764161</v>
      </c>
      <c r="BP57" s="62">
        <f>'Glad70-before-LQ'!BP57*$CG57*BP$93</f>
        <v>2.85123612188253</v>
      </c>
      <c r="BQ57" s="62">
        <f>'Glad70-before-LQ'!BQ57*$CG57*BQ$93</f>
        <v>0.105791609467286</v>
      </c>
      <c r="BR57" s="62">
        <f>'Glad70-before-LQ'!BR57*$CG57*BR$93</f>
        <v>0.50649522329312</v>
      </c>
      <c r="BS57" s="62">
        <f>'Glad70-before-LQ'!BS57*$CG57*BS$93</f>
        <v>0.06982986548031481</v>
      </c>
      <c r="BT57" s="62">
        <f>'Glad70-before-LQ'!BT57*$CG57*BT$93</f>
        <v>1.03020273724703</v>
      </c>
      <c r="BU57" s="62">
        <f>'Glad70-before-LQ'!BU57*$CG57*BU$93</f>
        <v>0.963187278668618</v>
      </c>
      <c r="BV57" s="4">
        <f>SUM(D57:BU57)</f>
        <v>252.366672858958</v>
      </c>
      <c r="BW57" s="66">
        <f>'Glad-base'!BW57*'Households'!$B$3/'Households'!$B$7</f>
        <v>578.748379712255</v>
      </c>
      <c r="BX57" s="66">
        <f>'Glad-base'!BX57*'Households'!$B$3/'Households'!$B$7</f>
        <v>1.09457299121524</v>
      </c>
      <c r="BY57" s="66">
        <f>'Glad-base'!BY57*'Businesses'!$B$4/'Businesses'!$C$4</f>
        <v>11.6808911083387</v>
      </c>
      <c r="BZ57" s="66">
        <f>'Glad-base'!BZ57*'Households'!$B$3/'Households'!$B$7</f>
        <v>0.008998233367662201</v>
      </c>
      <c r="CA57" s="66">
        <f>'Glad-base'!CA57*'Households'!$B$3/'Households'!$B$7</f>
        <v>0.0547814477548919</v>
      </c>
      <c r="CB57" s="66">
        <f>'Glad-base'!CB57*'Glad-id-output'!B55/'Glad-id-output'!E55</f>
        <v>4.2779380188171e-05</v>
      </c>
      <c r="CC57" s="62">
        <f>'Exports'!D58</f>
        <v>23</v>
      </c>
      <c r="CD57" s="4">
        <f>SUM(BW57:CC57)</f>
        <v>614.587666272312</v>
      </c>
      <c r="CE57" s="153">
        <f>SUM(CD57,BV57)</f>
        <v>866.954339131270</v>
      </c>
      <c r="CF57" s="67">
        <v>0.00201789529189486</v>
      </c>
      <c r="CG57" s="67">
        <f>'Glad-id-output'!I55</f>
        <v>0.75</v>
      </c>
      <c r="CH57" s="67"/>
    </row>
    <row r="58" ht="20.05" customHeight="1">
      <c r="A58" t="s" s="58">
        <v>1</v>
      </c>
      <c r="B58" s="59">
        <v>54</v>
      </c>
      <c r="C58" t="s" s="60">
        <v>142</v>
      </c>
      <c r="D58" s="61">
        <f>'Glad70-before-LQ'!D58*$CG58*D$93</f>
        <v>4.6872426247984</v>
      </c>
      <c r="E58" s="62">
        <f>'Glad70-before-LQ'!E58*$CG58*E$93</f>
        <v>0.30260625815816</v>
      </c>
      <c r="F58" s="62">
        <f>'Glad70-before-LQ'!F58*$CG58*F$93</f>
        <v>0.00171080412177939</v>
      </c>
      <c r="G58" s="62">
        <f>'Glad70-before-LQ'!G58*$CG58*G$93</f>
        <v>0.07879871213877671</v>
      </c>
      <c r="H58" s="62">
        <f>'Glad70-before-LQ'!H58*$CG58*H$93</f>
        <v>0.26458296867705</v>
      </c>
      <c r="I58" s="62">
        <f>'Glad70-before-LQ'!I58*$CG58*I$93</f>
        <v>2.91684507156481</v>
      </c>
      <c r="J58" s="62">
        <f>'Glad70-before-LQ'!J58*$CG58*J$93</f>
        <v>22.4593752116018</v>
      </c>
      <c r="K58" s="63">
        <f>'Glad70-before-LQ'!K58*$CG58*K$93</f>
        <v>8.97796992019428</v>
      </c>
      <c r="L58" s="62">
        <f>'Glad70-before-LQ'!L58*$CG58*L$93</f>
        <v>1.24941712174391</v>
      </c>
      <c r="M58" s="62">
        <f>'Glad70-before-LQ'!M58*$CG58*M$93</f>
        <v>12.9848100423658</v>
      </c>
      <c r="N58" s="62">
        <f>'Glad70-before-LQ'!N58*$CG58*N$93</f>
        <v>0.771038636336967</v>
      </c>
      <c r="O58" s="62">
        <f>'Glad70-before-LQ'!O58*$CG58*O$93</f>
        <v>0.5763636626459679</v>
      </c>
      <c r="P58" s="62">
        <f>'Glad70-before-LQ'!P58*$CG58*P$93</f>
        <v>0.0507174955799632</v>
      </c>
      <c r="Q58" s="62">
        <f>'Glad70-before-LQ'!Q58*$CG58*Q$93</f>
        <v>0.190606751070932</v>
      </c>
      <c r="R58" s="62">
        <f>'Glad70-before-LQ'!R58*$CG58*R$93</f>
        <v>0.129677695875795</v>
      </c>
      <c r="S58" s="62">
        <f>'Glad70-before-LQ'!S58*$CG58*S$93</f>
        <v>0.255530052714146</v>
      </c>
      <c r="T58" s="62">
        <f>'Glad70-before-LQ'!T58*$CG58*T$93</f>
        <v>2.42989998582827</v>
      </c>
      <c r="U58" s="62">
        <f>'Glad70-before-LQ'!U58*$CG58*U$93</f>
        <v>23.2318666015762</v>
      </c>
      <c r="V58" s="62">
        <f>'Glad70-before-LQ'!V58*$CG58*V$93</f>
        <v>0.492155499304259</v>
      </c>
      <c r="W58" s="62">
        <f>'Glad70-before-LQ'!W58*$CG58*W$93</f>
        <v>12.1124106616875</v>
      </c>
      <c r="X58" s="64">
        <f>'Glad70-before-LQ'!X58*$CG58*X$93</f>
        <v>0</v>
      </c>
      <c r="Y58" s="62">
        <f>'Glad70-before-LQ'!Y58*$CG58*Y$93</f>
        <v>9.481827388896621</v>
      </c>
      <c r="Z58" s="62">
        <f>'Glad70-before-LQ'!Z58*$CG58*Z$93</f>
        <v>3.9414210944836</v>
      </c>
      <c r="AA58" s="62">
        <f>'Glad70-before-LQ'!AA58*$CG58*AA$93</f>
        <v>4.55569877596163</v>
      </c>
      <c r="AB58" s="62">
        <f>'Glad70-before-LQ'!AB58*$CG58*AB$93</f>
        <v>0.07144951478633001</v>
      </c>
      <c r="AC58" s="65">
        <f>'Glad70-before-LQ'!AC58*$CG58*AC$93</f>
        <v>0</v>
      </c>
      <c r="AD58" s="62">
        <f>'Glad70-before-LQ'!AD58*$CG58*AD$93</f>
        <v>0.138111248226382</v>
      </c>
      <c r="AE58" s="62">
        <f>'Glad70-before-LQ'!AE58*$CG58*AE$93</f>
        <v>2.11348227411041</v>
      </c>
      <c r="AF58" s="62">
        <f>'Glad70-before-LQ'!AF58*$CG58*AF$93</f>
        <v>24.3014630442899</v>
      </c>
      <c r="AG58" s="62">
        <f>'Glad70-before-LQ'!AG58*$CG58*AG$93</f>
        <v>6.22807519341378</v>
      </c>
      <c r="AH58" s="62">
        <f>'Glad70-before-LQ'!AH58*$CG58*AH$93</f>
        <v>86.5115558938474</v>
      </c>
      <c r="AI58" s="62">
        <f>'Glad70-before-LQ'!AI58*$CG58*AI$93</f>
        <v>20.3968933859908</v>
      </c>
      <c r="AJ58" s="62">
        <f>'Glad70-before-LQ'!AJ58*$CG58*AJ$93</f>
        <v>17.1076269924675</v>
      </c>
      <c r="AK58" s="62">
        <f>'Glad70-before-LQ'!AK58*$CG58*AK$93</f>
        <v>31.5895121794924</v>
      </c>
      <c r="AL58" s="62">
        <f>'Glad70-before-LQ'!AL58*$CG58*AL$93</f>
        <v>1.16297975376555</v>
      </c>
      <c r="AM58" s="62">
        <f>'Glad70-before-LQ'!AM58*$CG58*AM$93</f>
        <v>3.25212071578301</v>
      </c>
      <c r="AN58" s="62">
        <f>'Glad70-before-LQ'!AN58*$CG58*AN$93</f>
        <v>19.3124078703002</v>
      </c>
      <c r="AO58" s="62">
        <f>'Glad70-before-LQ'!AO58*$CG58*AO$93</f>
        <v>1.73022896584896</v>
      </c>
      <c r="AP58" s="62">
        <f>'Glad70-before-LQ'!AP58*$CG58*AP$93</f>
        <v>6.21307768271304</v>
      </c>
      <c r="AQ58" s="62">
        <f>'Glad70-before-LQ'!AQ58*$CG58*AQ$93</f>
        <v>0.78279867324112</v>
      </c>
      <c r="AR58" s="62">
        <f>'Glad70-before-LQ'!AR58*$CG58*AR$93</f>
        <v>0.742412934999043</v>
      </c>
      <c r="AS58" s="62">
        <f>'Glad70-before-LQ'!AS58*$CG58*AS$93</f>
        <v>25.7314331723057</v>
      </c>
      <c r="AT58" s="62">
        <f>'Glad70-before-LQ'!AT58*$CG58*AT$93</f>
        <v>0.5024233527012349</v>
      </c>
      <c r="AU58" s="62">
        <f>'Glad70-before-LQ'!AU58*$CG58*AU$93</f>
        <v>0.290540339992915</v>
      </c>
      <c r="AV58" s="62">
        <f>'Glad70-before-LQ'!AV58*$CG58*AV$93</f>
        <v>0.223492780910736</v>
      </c>
      <c r="AW58" s="62">
        <f>'Glad70-before-LQ'!AW58*$CG58*AW$93</f>
        <v>0.0576340142197184</v>
      </c>
      <c r="AX58" s="62">
        <f>'Glad70-before-LQ'!AX58*$CG58*AX$93</f>
        <v>1.74622738679986</v>
      </c>
      <c r="AY58" s="62">
        <f>'Glad70-before-LQ'!AY58*$CG58*AY$93</f>
        <v>0.0473554629775401</v>
      </c>
      <c r="AZ58" s="62">
        <f>'Glad70-before-LQ'!AZ58*$CG58*AZ$93</f>
        <v>0.498231724752744</v>
      </c>
      <c r="BA58" s="62">
        <f>'Glad70-before-LQ'!BA58*$CG58*BA$93</f>
        <v>0.456955394736175</v>
      </c>
      <c r="BB58" s="62">
        <f>'Glad70-before-LQ'!BB58*$CG58*BB$93</f>
        <v>7.73187095560788</v>
      </c>
      <c r="BC58" s="62">
        <f>'Glad70-before-LQ'!BC58*$CG58*BC$93</f>
        <v>8.485287517563039</v>
      </c>
      <c r="BD58" s="62">
        <f>'Glad70-before-LQ'!BD58*$CG58*BD$93</f>
        <v>13.2724314450997</v>
      </c>
      <c r="BE58" s="62">
        <f>'Glad70-before-LQ'!BE58*$CG58*BE$93</f>
        <v>174.304163009</v>
      </c>
      <c r="BF58" s="62">
        <f>'Glad70-before-LQ'!BF58*$CG58*BF$93</f>
        <v>1.06257785622358</v>
      </c>
      <c r="BG58" s="62">
        <f>'Glad70-before-LQ'!BG58*$CG58*BG$93</f>
        <v>32.4863471873804</v>
      </c>
      <c r="BH58" s="62">
        <f>'Glad70-before-LQ'!BH58*$CG58*BH$93</f>
        <v>3.93652168718812</v>
      </c>
      <c r="BI58" s="62">
        <f>'Glad70-before-LQ'!BI58*$CG58*BI$93</f>
        <v>12.2120529700912</v>
      </c>
      <c r="BJ58" s="62">
        <f>'Glad70-before-LQ'!BJ58*$CG58*BJ$93</f>
        <v>0.0564051868744957</v>
      </c>
      <c r="BK58" s="62">
        <f>'Glad70-before-LQ'!BK58*$CG58*BK$93</f>
        <v>3.7648924926777</v>
      </c>
      <c r="BL58" s="62">
        <f>'Glad70-before-LQ'!BL58*$CG58*BL$93</f>
        <v>13.7922689781505</v>
      </c>
      <c r="BM58" s="62">
        <f>'Glad70-before-LQ'!BM58*$CG58*BM$93</f>
        <v>1.74160183378057</v>
      </c>
      <c r="BN58" s="62">
        <f>'Glad70-before-LQ'!BN58*$CG58*BN$93</f>
        <v>0.215193411355612</v>
      </c>
      <c r="BO58" s="62">
        <f>'Glad70-before-LQ'!BO58*$CG58*BO$93</f>
        <v>27.0957828425588</v>
      </c>
      <c r="BP58" s="62">
        <f>'Glad70-before-LQ'!BP58*$CG58*BP$93</f>
        <v>6.13294729774622</v>
      </c>
      <c r="BQ58" s="62">
        <f>'Glad70-before-LQ'!BQ58*$CG58*BQ$93</f>
        <v>0.246916406708556</v>
      </c>
      <c r="BR58" s="62">
        <f>'Glad70-before-LQ'!BR58*$CG58*BR$93</f>
        <v>1.80893094686641</v>
      </c>
      <c r="BS58" s="62">
        <f>'Glad70-before-LQ'!BS58*$CG58*BS$93</f>
        <v>0.420248986786736</v>
      </c>
      <c r="BT58" s="62">
        <f>'Glad70-before-LQ'!BT58*$CG58*BT$93</f>
        <v>11.2043044249464</v>
      </c>
      <c r="BU58" s="62">
        <f>'Glad70-before-LQ'!BU58*$CG58*BU$93</f>
        <v>2.70217939732373</v>
      </c>
      <c r="BV58" s="4">
        <f>SUM(D58:BU58)</f>
        <v>686.023987823929</v>
      </c>
      <c r="BW58" s="66">
        <f>'Glad-base'!BW58*'Households'!$B$3/'Households'!$B$7</f>
        <v>18.4016621994748</v>
      </c>
      <c r="BX58" s="66">
        <f>'Glad-base'!BX58*'Households'!$B$3/'Households'!$B$7</f>
        <v>12.9726566151905</v>
      </c>
      <c r="BY58" s="66">
        <f>'Glad-base'!BY58*'Businesses'!$B$4/'Businesses'!$C$4</f>
        <v>14.7344100884843</v>
      </c>
      <c r="BZ58" s="66">
        <f>'Glad-base'!BZ58*'Households'!$B$3/'Households'!$B$7</f>
        <v>0.121410171380021</v>
      </c>
      <c r="CA58" s="66">
        <f>'Glad-base'!CA58*'Households'!$B$3/'Households'!$B$7</f>
        <v>1.68631849204943</v>
      </c>
      <c r="CB58" s="66">
        <f>'Glad-base'!CB58*'Glad-id-output'!B56/'Glad-id-output'!E56</f>
        <v>0.00124440397494558</v>
      </c>
      <c r="CC58" s="62">
        <f>'Exports'!D59</f>
        <v>124.4</v>
      </c>
      <c r="CD58" s="4">
        <f>SUM(BW58:CC58)</f>
        <v>172.317701970554</v>
      </c>
      <c r="CE58" s="153">
        <f>SUM(CD58,BV58)</f>
        <v>858.341689794483</v>
      </c>
      <c r="CF58" s="67">
        <v>0.0059597891520382</v>
      </c>
      <c r="CG58" s="67">
        <f>'Glad-id-output'!I56</f>
        <v>1</v>
      </c>
      <c r="CH58" s="67"/>
    </row>
    <row r="59" ht="20.05" customHeight="1">
      <c r="A59" t="s" s="58">
        <v>1</v>
      </c>
      <c r="B59" s="59">
        <v>55</v>
      </c>
      <c r="C59" t="s" s="60">
        <v>212</v>
      </c>
      <c r="D59" s="61">
        <f>'Glad70-before-LQ'!D59*$CG59*D$93</f>
        <v>0.00807835893826544</v>
      </c>
      <c r="E59" s="62">
        <f>'Glad70-before-LQ'!E59*$CG59*E$93</f>
        <v>0.00533869558272178</v>
      </c>
      <c r="F59" s="62">
        <f>'Glad70-before-LQ'!F59*$CG59*F$93</f>
        <v>2.65011744260274e-05</v>
      </c>
      <c r="G59" s="62">
        <f>'Glad70-before-LQ'!G59*$CG59*G$93</f>
        <v>0.00029671090645248</v>
      </c>
      <c r="H59" s="62">
        <f>'Glad70-before-LQ'!H59*$CG59*H$93</f>
        <v>0.000957475490291324</v>
      </c>
      <c r="I59" s="62">
        <f>'Glad70-before-LQ'!I59*$CG59*I$93</f>
        <v>0.024022697515217</v>
      </c>
      <c r="J59" s="62">
        <f>'Glad70-before-LQ'!J59*$CG59*J$93</f>
        <v>0.422768166374534</v>
      </c>
      <c r="K59" s="63">
        <f>'Glad70-before-LQ'!K59*$CG59*K$93</f>
        <v>0.0502132073002752</v>
      </c>
      <c r="L59" s="62">
        <f>'Glad70-before-LQ'!L59*$CG59*L$93</f>
        <v>0.009462215368903701</v>
      </c>
      <c r="M59" s="62">
        <f>'Glad70-before-LQ'!M59*$CG59*M$93</f>
        <v>0.00742973170163012</v>
      </c>
      <c r="N59" s="62">
        <f>'Glad70-before-LQ'!N59*$CG59*N$93</f>
        <v>0.008051531015311799</v>
      </c>
      <c r="O59" s="62">
        <f>'Glad70-before-LQ'!O59*$CG59*O$93</f>
        <v>0.00745628643733216</v>
      </c>
      <c r="P59" s="62">
        <f>'Glad70-before-LQ'!P59*$CG59*P$93</f>
        <v>0.00180972356326153</v>
      </c>
      <c r="Q59" s="62">
        <f>'Glad70-before-LQ'!Q59*$CG59*Q$93</f>
        <v>0.00250825914076214</v>
      </c>
      <c r="R59" s="62">
        <f>'Glad70-before-LQ'!R59*$CG59*R$93</f>
        <v>0.00130482288791883</v>
      </c>
      <c r="S59" s="62">
        <f>'Glad70-before-LQ'!S59*$CG59*S$93</f>
        <v>0.00254104398556546</v>
      </c>
      <c r="T59" s="62">
        <f>'Glad70-before-LQ'!T59*$CG59*T$93</f>
        <v>0.0309430688690392</v>
      </c>
      <c r="U59" s="62">
        <f>'Glad70-before-LQ'!U59*$CG59*U$93</f>
        <v>0.381640248861368</v>
      </c>
      <c r="V59" s="62">
        <f>'Glad70-before-LQ'!V59*$CG59*V$93</f>
        <v>0.0094229091876935</v>
      </c>
      <c r="W59" s="62">
        <f>'Glad70-before-LQ'!W59*$CG59*W$93</f>
        <v>0.337124839184732</v>
      </c>
      <c r="X59" s="64">
        <f>'Glad70-before-LQ'!X59*$CG59*X$93</f>
        <v>0</v>
      </c>
      <c r="Y59" s="62">
        <f>'Glad70-before-LQ'!Y59*$CG59*Y$93</f>
        <v>0.105120923908065</v>
      </c>
      <c r="Z59" s="62">
        <f>'Glad70-before-LQ'!Z59*$CG59*Z$93</f>
        <v>0.0572457803158604</v>
      </c>
      <c r="AA59" s="62">
        <f>'Glad70-before-LQ'!AA59*$CG59*AA$93</f>
        <v>0.0686559793355004</v>
      </c>
      <c r="AB59" s="62">
        <f>'Glad70-before-LQ'!AB59*$CG59*AB$93</f>
        <v>0.00136597322615444</v>
      </c>
      <c r="AC59" s="65">
        <f>'Glad70-before-LQ'!AC59*$CG59*AC$93</f>
        <v>0</v>
      </c>
      <c r="AD59" s="62">
        <f>'Glad70-before-LQ'!AD59*$CG59*AD$93</f>
        <v>0.00148530654668989</v>
      </c>
      <c r="AE59" s="62">
        <f>'Glad70-before-LQ'!AE59*$CG59*AE$93</f>
        <v>0.00623140354028006</v>
      </c>
      <c r="AF59" s="62">
        <f>'Glad70-before-LQ'!AF59*$CG59*AF$93</f>
        <v>0.06459829108695959</v>
      </c>
      <c r="AG59" s="62">
        <f>'Glad70-before-LQ'!AG59*$CG59*AG$93</f>
        <v>0.0274856336808832</v>
      </c>
      <c r="AH59" s="62">
        <f>'Glad70-before-LQ'!AH59*$CG59*AH$93</f>
        <v>0.12018480168299</v>
      </c>
      <c r="AI59" s="62">
        <f>'Glad70-before-LQ'!AI59*$CG59*AI$93</f>
        <v>0.14343224459207</v>
      </c>
      <c r="AJ59" s="62">
        <f>'Glad70-before-LQ'!AJ59*$CG59*AJ$93</f>
        <v>0.505077446447732</v>
      </c>
      <c r="AK59" s="62">
        <f>'Glad70-before-LQ'!AK59*$CG59*AK$93</f>
        <v>0.384713736670294</v>
      </c>
      <c r="AL59" s="62">
        <f>'Glad70-before-LQ'!AL59*$CG59*AL$93</f>
        <v>0.0369063635314314</v>
      </c>
      <c r="AM59" s="62">
        <f>'Glad70-before-LQ'!AM59*$CG59*AM$93</f>
        <v>0.0437370837205904</v>
      </c>
      <c r="AN59" s="62">
        <f>'Glad70-before-LQ'!AN59*$CG59*AN$93</f>
        <v>0.16261565044987</v>
      </c>
      <c r="AO59" s="62">
        <f>'Glad70-before-LQ'!AO59*$CG59*AO$93</f>
        <v>0.106418392645347</v>
      </c>
      <c r="AP59" s="62">
        <f>'Glad70-before-LQ'!AP59*$CG59*AP$93</f>
        <v>0.08458510296911061</v>
      </c>
      <c r="AQ59" s="62">
        <f>'Glad70-before-LQ'!AQ59*$CG59*AQ$93</f>
        <v>0.00666334419687576</v>
      </c>
      <c r="AR59" s="62">
        <f>'Glad70-before-LQ'!AR59*$CG59*AR$93</f>
        <v>0.0345515705439808</v>
      </c>
      <c r="AS59" s="62">
        <f>'Glad70-before-LQ'!AS59*$CG59*AS$93</f>
        <v>0.33049630930894</v>
      </c>
      <c r="AT59" s="62">
        <f>'Glad70-before-LQ'!AT59*$CG59*AT$93</f>
        <v>0.0310751986193516</v>
      </c>
      <c r="AU59" s="62">
        <f>'Glad70-before-LQ'!AU59*$CG59*AU$93</f>
        <v>0.00203676280126076</v>
      </c>
      <c r="AV59" s="62">
        <f>'Glad70-before-LQ'!AV59*$CG59*AV$93</f>
        <v>7.04980127242888e-06</v>
      </c>
      <c r="AW59" s="62">
        <f>'Glad70-before-LQ'!AW59*$CG59*AW$93</f>
        <v>0.00641283789616786</v>
      </c>
      <c r="AX59" s="62">
        <f>'Glad70-before-LQ'!AX59*$CG59*AX$93</f>
        <v>0.175860306937098</v>
      </c>
      <c r="AY59" s="62">
        <f>'Glad70-before-LQ'!AY59*$CG59*AY$93</f>
        <v>0.00296683287492664</v>
      </c>
      <c r="AZ59" s="62">
        <f>'Glad70-before-LQ'!AZ59*$CG59*AZ$93</f>
        <v>0.941802125818106</v>
      </c>
      <c r="BA59" s="62">
        <f>'Glad70-before-LQ'!BA59*$CG59*BA$93</f>
        <v>0.524565067043142</v>
      </c>
      <c r="BB59" s="62">
        <f>'Glad70-before-LQ'!BB59*$CG59*BB$93</f>
        <v>0.296281130521236</v>
      </c>
      <c r="BC59" s="62">
        <f>'Glad70-before-LQ'!BC59*$CG59*BC$93</f>
        <v>0.181880386949582</v>
      </c>
      <c r="BD59" s="62">
        <f>'Glad70-before-LQ'!BD59*$CG59*BD$93</f>
        <v>0.0733841927117528</v>
      </c>
      <c r="BE59" s="62">
        <f>'Glad70-before-LQ'!BE59*$CG59*BE$93</f>
        <v>2.59987422294118</v>
      </c>
      <c r="BF59" s="62">
        <f>'Glad70-before-LQ'!BF59*$CG59*BF$93</f>
        <v>0.138291724932107</v>
      </c>
      <c r="BG59" s="62">
        <f>'Glad70-before-LQ'!BG59*$CG59*BG$93</f>
        <v>1.39942648691748</v>
      </c>
      <c r="BH59" s="62">
        <f>'Glad70-before-LQ'!BH59*$CG59*BH$93</f>
        <v>0.0599359729525294</v>
      </c>
      <c r="BI59" s="62">
        <f>'Glad70-before-LQ'!BI59*$CG59*BI$93</f>
        <v>1.13702221054881</v>
      </c>
      <c r="BJ59" s="62">
        <f>'Glad70-before-LQ'!BJ59*$CG59*BJ$93</f>
        <v>0.00654236425750116</v>
      </c>
      <c r="BK59" s="62">
        <f>'Glad70-before-LQ'!BK59*$CG59*BK$93</f>
        <v>1.33027629571761</v>
      </c>
      <c r="BL59" s="62">
        <f>'Glad70-before-LQ'!BL59*$CG59*BL$93</f>
        <v>1.50184488260175</v>
      </c>
      <c r="BM59" s="62">
        <f>'Glad70-before-LQ'!BM59*$CG59*BM$93</f>
        <v>0.177810759591596</v>
      </c>
      <c r="BN59" s="62">
        <f>'Glad70-before-LQ'!BN59*$CG59*BN$93</f>
        <v>0.028341196933386</v>
      </c>
      <c r="BO59" s="62">
        <f>'Glad70-before-LQ'!BO59*$CG59*BO$93</f>
        <v>0.433176668357172</v>
      </c>
      <c r="BP59" s="62">
        <f>'Glad70-before-LQ'!BP59*$CG59*BP$93</f>
        <v>0.232395227020708</v>
      </c>
      <c r="BQ59" s="62">
        <f>'Glad70-before-LQ'!BQ59*$CG59*BQ$93</f>
        <v>0.0143779561044786</v>
      </c>
      <c r="BR59" s="62">
        <f>'Glad70-before-LQ'!BR59*$CG59*BR$93</f>
        <v>0.009577849005088301</v>
      </c>
      <c r="BS59" s="62">
        <f>'Glad70-before-LQ'!BS59*$CG59*BS$93</f>
        <v>0.00330560737721188</v>
      </c>
      <c r="BT59" s="62">
        <f>'Glad70-before-LQ'!BT59*$CG59*BT$93</f>
        <v>0.0643859916672956</v>
      </c>
      <c r="BU59" s="62">
        <f>'Glad70-before-LQ'!BU59*$CG59*BU$93</f>
        <v>0.212915418014978</v>
      </c>
      <c r="BV59" s="4">
        <f>SUM(D59:BU59)</f>
        <v>15.1887405588001</v>
      </c>
      <c r="BW59" s="66">
        <f>'Glad-base'!BW59*'Households'!$B$3/'Households'!$B$7</f>
        <v>0.0135376540164779</v>
      </c>
      <c r="BX59" s="66">
        <f>'Glad-base'!BX59*'Households'!$B$3/'Households'!$B$7</f>
        <v>0.0686660144181256</v>
      </c>
      <c r="BY59" s="66">
        <f>'Glad-base'!BY59*'Businesses'!$B$4/'Businesses'!$C$4</f>
        <v>22.158373492440</v>
      </c>
      <c r="BZ59" s="66">
        <f>'Glad-base'!BZ59*'Households'!$B$3/'Households'!$B$7</f>
        <v>2.97259565070031</v>
      </c>
      <c r="CA59" s="66">
        <f>'Glad-base'!CA59*'Households'!$B$3/'Households'!$B$7</f>
        <v>8.29990746472709</v>
      </c>
      <c r="CB59" s="66">
        <f>'Glad-base'!CB59*'Glad-id-output'!B57/'Glad-id-output'!E57</f>
        <v>1.4144174732759e-05</v>
      </c>
      <c r="CC59" s="62">
        <f>'Exports'!D60</f>
        <v>0.5</v>
      </c>
      <c r="CD59" s="4">
        <f>SUM(BW59:CC59)</f>
        <v>34.0130944204767</v>
      </c>
      <c r="CE59" s="153">
        <f>SUM(CD59,BV59)</f>
        <v>49.2018349792768</v>
      </c>
      <c r="CF59" s="67">
        <v>0.000212374995987372</v>
      </c>
      <c r="CG59" s="67">
        <f>'Glad-id-output'!I57</f>
        <v>0.2</v>
      </c>
      <c r="CH59" s="67"/>
    </row>
    <row r="60" ht="20.05" customHeight="1">
      <c r="A60" t="s" s="58">
        <v>1</v>
      </c>
      <c r="B60" s="59">
        <v>56</v>
      </c>
      <c r="C60" t="s" s="60">
        <v>213</v>
      </c>
      <c r="D60" s="61">
        <f>'Glad70-before-LQ'!D60*$CG60*D$93</f>
        <v>1.48794269824091</v>
      </c>
      <c r="E60" s="62">
        <f>'Glad70-before-LQ'!E60*$CG60*E$93</f>
        <v>0.157825995296467</v>
      </c>
      <c r="F60" s="62">
        <f>'Glad70-before-LQ'!F60*$CG60*F$93</f>
        <v>0.000630114701022154</v>
      </c>
      <c r="G60" s="62">
        <f>'Glad70-before-LQ'!G60*$CG60*G$93</f>
        <v>0.0325020610650572</v>
      </c>
      <c r="H60" s="62">
        <f>'Glad70-before-LQ'!H60*$CG60*H$93</f>
        <v>0.0745435270988825</v>
      </c>
      <c r="I60" s="62">
        <f>'Glad70-before-LQ'!I60*$CG60*I$93</f>
        <v>0.799653819399777</v>
      </c>
      <c r="J60" s="62">
        <f>'Glad70-before-LQ'!J60*$CG60*J$93</f>
        <v>15.9793218403334</v>
      </c>
      <c r="K60" s="63">
        <f>'Glad70-before-LQ'!K60*$CG60*K$93</f>
        <v>7.63038845526104</v>
      </c>
      <c r="L60" s="62">
        <f>'Glad70-before-LQ'!L60*$CG60*L$93</f>
        <v>0.67644405812743</v>
      </c>
      <c r="M60" s="62">
        <f>'Glad70-before-LQ'!M60*$CG60*M$93</f>
        <v>0.520261031217925</v>
      </c>
      <c r="N60" s="62">
        <f>'Glad70-before-LQ'!N60*$CG60*N$93</f>
        <v>0.469061628420561</v>
      </c>
      <c r="O60" s="62">
        <f>'Glad70-before-LQ'!O60*$CG60*O$93</f>
        <v>0.275794087866027</v>
      </c>
      <c r="P60" s="62">
        <f>'Glad70-before-LQ'!P60*$CG60*P$93</f>
        <v>0.0537259680721909</v>
      </c>
      <c r="Q60" s="62">
        <f>'Glad70-before-LQ'!Q60*$CG60*Q$93</f>
        <v>0.146308388012028</v>
      </c>
      <c r="R60" s="62">
        <f>'Glad70-before-LQ'!R60*$CG60*R$93</f>
        <v>0.0186281638012518</v>
      </c>
      <c r="S60" s="62">
        <f>'Glad70-before-LQ'!S60*$CG60*S$93</f>
        <v>0.0450598492480275</v>
      </c>
      <c r="T60" s="62">
        <f>'Glad70-before-LQ'!T60*$CG60*T$93</f>
        <v>0.42471082524907</v>
      </c>
      <c r="U60" s="62">
        <f>'Glad70-before-LQ'!U60*$CG60*U$93</f>
        <v>4.94244147624443</v>
      </c>
      <c r="V60" s="62">
        <f>'Glad70-before-LQ'!V60*$CG60*V$93</f>
        <v>0.229807044797171</v>
      </c>
      <c r="W60" s="62">
        <f>'Glad70-before-LQ'!W60*$CG60*W$93</f>
        <v>5.37866521884779</v>
      </c>
      <c r="X60" s="64">
        <f>'Glad70-before-LQ'!X60*$CG60*X$93</f>
        <v>0</v>
      </c>
      <c r="Y60" s="62">
        <f>'Glad70-before-LQ'!Y60*$CG60*Y$93</f>
        <v>2.5125765409581</v>
      </c>
      <c r="Z60" s="62">
        <f>'Glad70-before-LQ'!Z60*$CG60*Z$93</f>
        <v>0.642143610138041</v>
      </c>
      <c r="AA60" s="62">
        <f>'Glad70-before-LQ'!AA60*$CG60*AA$93</f>
        <v>0.721393400269605</v>
      </c>
      <c r="AB60" s="62">
        <f>'Glad70-before-LQ'!AB60*$CG60*AB$93</f>
        <v>0.0243714903347182</v>
      </c>
      <c r="AC60" s="65">
        <f>'Glad70-before-LQ'!AC60*$CG60*AC$93</f>
        <v>0</v>
      </c>
      <c r="AD60" s="62">
        <f>'Glad70-before-LQ'!AD60*$CG60*AD$93</f>
        <v>0.008164748136652401</v>
      </c>
      <c r="AE60" s="62">
        <f>'Glad70-before-LQ'!AE60*$CG60*AE$93</f>
        <v>0.9060134965484959</v>
      </c>
      <c r="AF60" s="62">
        <f>'Glad70-before-LQ'!AF60*$CG60*AF$93</f>
        <v>1.68821952640938</v>
      </c>
      <c r="AG60" s="62">
        <f>'Glad70-before-LQ'!AG60*$CG60*AG$93</f>
        <v>0.77337570544485</v>
      </c>
      <c r="AH60" s="62">
        <f>'Glad70-before-LQ'!AH60*$CG60*AH$93</f>
        <v>11.7041234058141</v>
      </c>
      <c r="AI60" s="62">
        <f>'Glad70-before-LQ'!AI60*$CG60*AI$93</f>
        <v>5.49876638826513</v>
      </c>
      <c r="AJ60" s="62">
        <f>'Glad70-before-LQ'!AJ60*$CG60*AJ$93</f>
        <v>4.05369314657328</v>
      </c>
      <c r="AK60" s="62">
        <f>'Glad70-before-LQ'!AK60*$CG60*AK$93</f>
        <v>6.3724375233906</v>
      </c>
      <c r="AL60" s="62">
        <f>'Glad70-before-LQ'!AL60*$CG60*AL$93</f>
        <v>3.02349340174601</v>
      </c>
      <c r="AM60" s="62">
        <f>'Glad70-before-LQ'!AM60*$CG60*AM$93</f>
        <v>11.6526472575405</v>
      </c>
      <c r="AN60" s="62">
        <f>'Glad70-before-LQ'!AN60*$CG60*AN$93</f>
        <v>3.10099218835846</v>
      </c>
      <c r="AO60" s="62">
        <f>'Glad70-before-LQ'!AO60*$CG60*AO$93</f>
        <v>4.88206159651118</v>
      </c>
      <c r="AP60" s="62">
        <f>'Glad70-before-LQ'!AP60*$CG60*AP$93</f>
        <v>2.03548707681838</v>
      </c>
      <c r="AQ60" s="62">
        <f>'Glad70-before-LQ'!AQ60*$CG60*AQ$93</f>
        <v>1.66635298093767</v>
      </c>
      <c r="AR60" s="62">
        <f>'Glad70-before-LQ'!AR60*$CG60*AR$93</f>
        <v>0.524405720616902</v>
      </c>
      <c r="AS60" s="62">
        <f>'Glad70-before-LQ'!AS60*$CG60*AS$93</f>
        <v>28.1624209778086</v>
      </c>
      <c r="AT60" s="62">
        <f>'Glad70-before-LQ'!AT60*$CG60*AT$93</f>
        <v>0.175486282516444</v>
      </c>
      <c r="AU60" s="62">
        <f>'Glad70-before-LQ'!AU60*$CG60*AU$93</f>
        <v>0.134237423200199</v>
      </c>
      <c r="AV60" s="62">
        <f>'Glad70-before-LQ'!AV60*$CG60*AV$93</f>
        <v>0.0303968403063429</v>
      </c>
      <c r="AW60" s="62">
        <f>'Glad70-before-LQ'!AW60*$CG60*AW$93</f>
        <v>0.0105720320632175</v>
      </c>
      <c r="AX60" s="62">
        <f>'Glad70-before-LQ'!AX60*$CG60*AX$93</f>
        <v>0.09372135577909441</v>
      </c>
      <c r="AY60" s="62">
        <f>'Glad70-before-LQ'!AY60*$CG60*AY$93</f>
        <v>0.442152072840582</v>
      </c>
      <c r="AZ60" s="62">
        <f>'Glad70-before-LQ'!AZ60*$CG60*AZ$93</f>
        <v>1.6004072599981</v>
      </c>
      <c r="BA60" s="62">
        <f>'Glad70-before-LQ'!BA60*$CG60*BA$93</f>
        <v>1.21135066108476</v>
      </c>
      <c r="BB60" s="62">
        <f>'Glad70-before-LQ'!BB60*$CG60*BB$93</f>
        <v>0.823127556578464</v>
      </c>
      <c r="BC60" s="62">
        <f>'Glad70-before-LQ'!BC60*$CG60*BC$93</f>
        <v>4.70761767323046</v>
      </c>
      <c r="BD60" s="62">
        <f>'Glad70-before-LQ'!BD60*$CG60*BD$93</f>
        <v>1.56557389202436</v>
      </c>
      <c r="BE60" s="62">
        <f>'Glad70-before-LQ'!BE60*$CG60*BE$93</f>
        <v>35.7795164586108</v>
      </c>
      <c r="BF60" s="62">
        <f>'Glad70-before-LQ'!BF60*$CG60*BF$93</f>
        <v>0.31062237054108</v>
      </c>
      <c r="BG60" s="62">
        <f>'Glad70-before-LQ'!BG60*$CG60*BG$93</f>
        <v>14.4250964665482</v>
      </c>
      <c r="BH60" s="62">
        <f>'Glad70-before-LQ'!BH60*$CG60*BH$93</f>
        <v>3.57547833411816</v>
      </c>
      <c r="BI60" s="62">
        <f>'Glad70-before-LQ'!BI60*$CG60*BI$93</f>
        <v>3.02099750460454</v>
      </c>
      <c r="BJ60" s="62">
        <f>'Glad70-before-LQ'!BJ60*$CG60*BJ$93</f>
        <v>0.0006509337214313839</v>
      </c>
      <c r="BK60" s="62">
        <f>'Glad70-before-LQ'!BK60*$CG60*BK$93</f>
        <v>8.95264716377136</v>
      </c>
      <c r="BL60" s="62">
        <f>'Glad70-before-LQ'!BL60*$CG60*BL$93</f>
        <v>20.3154273215056</v>
      </c>
      <c r="BM60" s="62">
        <f>'Glad70-before-LQ'!BM60*$CG60*BM$93</f>
        <v>2.54850255603389</v>
      </c>
      <c r="BN60" s="62">
        <f>'Glad70-before-LQ'!BN60*$CG60*BN$93</f>
        <v>0.333228390874618</v>
      </c>
      <c r="BO60" s="62">
        <f>'Glad70-before-LQ'!BO60*$CG60*BO$93</f>
        <v>22.819566772551</v>
      </c>
      <c r="BP60" s="62">
        <f>'Glad70-before-LQ'!BP60*$CG60*BP$93</f>
        <v>6.29202142215666</v>
      </c>
      <c r="BQ60" s="62">
        <f>'Glad70-before-LQ'!BQ60*$CG60*BQ$93</f>
        <v>0.259517439497467</v>
      </c>
      <c r="BR60" s="62">
        <f>'Glad70-before-LQ'!BR60*$CG60*BR$93</f>
        <v>1.06042908267233</v>
      </c>
      <c r="BS60" s="62">
        <f>'Glad70-before-LQ'!BS60*$CG60*BS$93</f>
        <v>0.125539992480218</v>
      </c>
      <c r="BT60" s="62">
        <f>'Glad70-before-LQ'!BT60*$CG60*BT$93</f>
        <v>2.53675002628357</v>
      </c>
      <c r="BU60" s="62">
        <f>'Glad70-before-LQ'!BU60*$CG60*BU$93</f>
        <v>2.48190648051406</v>
      </c>
      <c r="BV60" s="4">
        <f>SUM(D60:BU60)</f>
        <v>264.929398200028</v>
      </c>
      <c r="BW60" s="66">
        <f>'Glad-base'!BW60*'Households'!$B$3/'Households'!$B$7</f>
        <v>7.52185166116375</v>
      </c>
      <c r="BX60" s="66">
        <f>'Glad-base'!BX60*'Households'!$B$3/'Households'!$B$7</f>
        <v>12.6556441365911</v>
      </c>
      <c r="BY60" s="66">
        <f>'Glad-base'!BY60*'Businesses'!$B$4/'Businesses'!$C$4</f>
        <v>0.365996556291448</v>
      </c>
      <c r="BZ60" s="66">
        <f>'Glad-base'!BZ60*'Households'!$B$3/'Households'!$B$7</f>
        <v>0.0167518205870237</v>
      </c>
      <c r="CA60" s="66">
        <f>'Glad-base'!CA60*'Households'!$B$3/'Households'!$B$7</f>
        <v>0.154852013141092</v>
      </c>
      <c r="CB60" s="66">
        <f>'Glad-base'!CB60*'Glad-id-output'!B58/'Glad-id-output'!E58</f>
        <v>0</v>
      </c>
      <c r="CC60" s="62">
        <f>'Exports'!D61</f>
        <v>13.9</v>
      </c>
      <c r="CD60" s="4">
        <f>SUM(BW60:CC60)</f>
        <v>34.6150961877744</v>
      </c>
      <c r="CE60" s="153">
        <f>SUM(CD60,BV60)</f>
        <v>299.544494387802</v>
      </c>
      <c r="CF60" s="67">
        <v>0.00583963696838977</v>
      </c>
      <c r="CG60" s="67">
        <f>'Glad-id-output'!I58</f>
        <v>0.8</v>
      </c>
      <c r="CH60" s="67"/>
    </row>
    <row r="61" ht="20.05" customHeight="1">
      <c r="A61" t="s" s="58">
        <v>1</v>
      </c>
      <c r="B61" s="59">
        <v>57</v>
      </c>
      <c r="C61" t="s" s="60">
        <v>214</v>
      </c>
      <c r="D61" s="61">
        <f>'Glad70-before-LQ'!D61*$CG61*D$93</f>
        <v>0.0883963027619708</v>
      </c>
      <c r="E61" s="62">
        <f>'Glad70-before-LQ'!E61*$CG61*E$93</f>
        <v>0.0601413667236305</v>
      </c>
      <c r="F61" s="62">
        <f>'Glad70-before-LQ'!F61*$CG61*F$93</f>
        <v>1.28263922797893e-05</v>
      </c>
      <c r="G61" s="62">
        <f>'Glad70-before-LQ'!G61*$CG61*G$93</f>
        <v>0.0195622962413669</v>
      </c>
      <c r="H61" s="62">
        <f>'Glad70-before-LQ'!H61*$CG61*H$93</f>
        <v>0.0262554613865729</v>
      </c>
      <c r="I61" s="62">
        <f>'Glad70-before-LQ'!I61*$CG61*I$93</f>
        <v>0.00690087857452906</v>
      </c>
      <c r="J61" s="62">
        <f>'Glad70-before-LQ'!J61*$CG61*J$93</f>
        <v>0.870502273728742</v>
      </c>
      <c r="K61" s="63">
        <f>'Glad70-before-LQ'!K61*$CG61*K$93</f>
        <v>0.0929581740333323</v>
      </c>
      <c r="L61" s="62">
        <f>'Glad70-before-LQ'!L61*$CG61*L$93</f>
        <v>0.00596653115763642</v>
      </c>
      <c r="M61" s="62">
        <f>'Glad70-before-LQ'!M61*$CG61*M$93</f>
        <v>0.00783076623168656</v>
      </c>
      <c r="N61" s="62">
        <f>'Glad70-before-LQ'!N61*$CG61*N$93</f>
        <v>0.106269746581195</v>
      </c>
      <c r="O61" s="62">
        <f>'Glad70-before-LQ'!O61*$CG61*O$93</f>
        <v>0.0981156555296874</v>
      </c>
      <c r="P61" s="62">
        <f>'Glad70-before-LQ'!P61*$CG61*P$93</f>
        <v>0.008331408518271509</v>
      </c>
      <c r="Q61" s="62">
        <f>'Glad70-before-LQ'!Q61*$CG61*Q$93</f>
        <v>0.0150369516940631</v>
      </c>
      <c r="R61" s="62">
        <f>'Glad70-before-LQ'!R61*$CG61*R$93</f>
        <v>0.00823303838469366</v>
      </c>
      <c r="S61" s="62">
        <f>'Glad70-before-LQ'!S61*$CG61*S$93</f>
        <v>0.009111158334709201</v>
      </c>
      <c r="T61" s="62">
        <f>'Glad70-before-LQ'!T61*$CG61*T$93</f>
        <v>0.0465567688520348</v>
      </c>
      <c r="U61" s="62">
        <f>'Glad70-before-LQ'!U61*$CG61*U$93</f>
        <v>0.960415379222444</v>
      </c>
      <c r="V61" s="62">
        <f>'Glad70-before-LQ'!V61*$CG61*V$93</f>
        <v>0.0192131997769156</v>
      </c>
      <c r="W61" s="62">
        <f>'Glad70-before-LQ'!W61*$CG61*W$93</f>
        <v>1.31582432758436</v>
      </c>
      <c r="X61" s="64">
        <f>'Glad70-before-LQ'!X61*$CG61*X$93</f>
        <v>0</v>
      </c>
      <c r="Y61" s="62">
        <f>'Glad70-before-LQ'!Y61*$CG61*Y$93</f>
        <v>0.163146965800889</v>
      </c>
      <c r="Z61" s="62">
        <f>'Glad70-before-LQ'!Z61*$CG61*Z$93</f>
        <v>0.0369055619813399</v>
      </c>
      <c r="AA61" s="62">
        <f>'Glad70-before-LQ'!AA61*$CG61*AA$93</f>
        <v>0.0403710173150124</v>
      </c>
      <c r="AB61" s="62">
        <f>'Glad70-before-LQ'!AB61*$CG61*AB$93</f>
        <v>0.00352297230694763</v>
      </c>
      <c r="AC61" s="65">
        <f>'Glad70-before-LQ'!AC61*$CG61*AC$93</f>
        <v>0</v>
      </c>
      <c r="AD61" s="62">
        <f>'Glad70-before-LQ'!AD61*$CG61*AD$93</f>
        <v>0.0024915758172018</v>
      </c>
      <c r="AE61" s="62">
        <f>'Glad70-before-LQ'!AE61*$CG61*AE$93</f>
        <v>0.0173529990027296</v>
      </c>
      <c r="AF61" s="62">
        <f>'Glad70-before-LQ'!AF61*$CG61*AF$93</f>
        <v>0.333087277072221</v>
      </c>
      <c r="AG61" s="62">
        <f>'Glad70-before-LQ'!AG61*$CG61*AG$93</f>
        <v>0.322539710662316</v>
      </c>
      <c r="AH61" s="62">
        <f>'Glad70-before-LQ'!AH61*$CG61*AH$93</f>
        <v>1.97360812146343</v>
      </c>
      <c r="AI61" s="62">
        <f>'Glad70-before-LQ'!AI61*$CG61*AI$93</f>
        <v>2.31863655501185</v>
      </c>
      <c r="AJ61" s="62">
        <f>'Glad70-before-LQ'!AJ61*$CG61*AJ$93</f>
        <v>1.49699903960782</v>
      </c>
      <c r="AK61" s="62">
        <f>'Glad70-before-LQ'!AK61*$CG61*AK$93</f>
        <v>1.10686286728424</v>
      </c>
      <c r="AL61" s="62">
        <f>'Glad70-before-LQ'!AL61*$CG61*AL$93</f>
        <v>1.82319949441302</v>
      </c>
      <c r="AM61" s="62">
        <f>'Glad70-before-LQ'!AM61*$CG61*AM$93</f>
        <v>1.08510067348376</v>
      </c>
      <c r="AN61" s="62">
        <f>'Glad70-before-LQ'!AN61*$CG61*AN$93</f>
        <v>0.233076626663735</v>
      </c>
      <c r="AO61" s="62">
        <f>'Glad70-before-LQ'!AO61*$CG61*AO$93</f>
        <v>0.8367493506046531</v>
      </c>
      <c r="AP61" s="62">
        <f>'Glad70-before-LQ'!AP61*$CG61*AP$93</f>
        <v>0.329214497785286</v>
      </c>
      <c r="AQ61" s="62">
        <f>'Glad70-before-LQ'!AQ61*$CG61*AQ$93</f>
        <v>0.0446941267627124</v>
      </c>
      <c r="AR61" s="62">
        <f>'Glad70-before-LQ'!AR61*$CG61*AR$93</f>
        <v>0.196294698218961</v>
      </c>
      <c r="AS61" s="62">
        <f>'Glad70-before-LQ'!AS61*$CG61*AS$93</f>
        <v>4.11007385404962</v>
      </c>
      <c r="AT61" s="62">
        <f>'Glad70-before-LQ'!AT61*$CG61*AT$93</f>
        <v>0.00226428443111202</v>
      </c>
      <c r="AU61" s="62">
        <f>'Glad70-before-LQ'!AU61*$CG61*AU$93</f>
        <v>0.00642888633345295</v>
      </c>
      <c r="AV61" s="62">
        <f>'Glad70-before-LQ'!AV61*$CG61*AV$93</f>
        <v>0.000331641451919544</v>
      </c>
      <c r="AW61" s="62">
        <f>'Glad70-before-LQ'!AW61*$CG61*AW$93</f>
        <v>0.000139142227660746</v>
      </c>
      <c r="AX61" s="62">
        <f>'Glad70-before-LQ'!AX61*$CG61*AX$93</f>
        <v>0.0398410632827139</v>
      </c>
      <c r="AY61" s="62">
        <f>'Glad70-before-LQ'!AY61*$CG61*AY$93</f>
        <v>0.0032934985812088</v>
      </c>
      <c r="AZ61" s="62">
        <f>'Glad70-before-LQ'!AZ61*$CG61*AZ$93</f>
        <v>0.00372608124965662</v>
      </c>
      <c r="BA61" s="62">
        <f>'Glad70-before-LQ'!BA61*$CG61*BA$93</f>
        <v>0.00187755253741513</v>
      </c>
      <c r="BB61" s="62">
        <f>'Glad70-before-LQ'!BB61*$CG61*BB$93</f>
        <v>0.0153937984558451</v>
      </c>
      <c r="BC61" s="62">
        <f>'Glad70-before-LQ'!BC61*$CG61*BC$93</f>
        <v>1.1819943481941</v>
      </c>
      <c r="BD61" s="62">
        <f>'Glad70-before-LQ'!BD61*$CG61*BD$93</f>
        <v>4.17829566994236</v>
      </c>
      <c r="BE61" s="62">
        <f>'Glad70-before-LQ'!BE61*$CG61*BE$93</f>
        <v>3.73633876834304</v>
      </c>
      <c r="BF61" s="62">
        <f>'Glad70-before-LQ'!BF61*$CG61*BF$93</f>
        <v>0.0010085103182079</v>
      </c>
      <c r="BG61" s="62">
        <f>'Glad70-before-LQ'!BG61*$CG61*BG$93</f>
        <v>0.238008779080151</v>
      </c>
      <c r="BH61" s="62">
        <f>'Glad70-before-LQ'!BH61*$CG61*BH$93</f>
        <v>1.37827307909709</v>
      </c>
      <c r="BI61" s="62">
        <f>'Glad70-before-LQ'!BI61*$CG61*BI$93</f>
        <v>0.73550247190258</v>
      </c>
      <c r="BJ61" s="62">
        <f>'Glad70-before-LQ'!BJ61*$CG61*BJ$93</f>
        <v>0.0022595287209343</v>
      </c>
      <c r="BK61" s="62">
        <f>'Glad70-before-LQ'!BK61*$CG61*BK$93</f>
        <v>2.05078612863315</v>
      </c>
      <c r="BL61" s="62">
        <f>'Glad70-before-LQ'!BL61*$CG61*BL$93</f>
        <v>3.9327242255861</v>
      </c>
      <c r="BM61" s="62">
        <f>'Glad70-before-LQ'!BM61*$CG61*BM$93</f>
        <v>0.427948396469126</v>
      </c>
      <c r="BN61" s="62">
        <f>'Glad70-before-LQ'!BN61*$CG61*BN$93</f>
        <v>0.0529507716828181</v>
      </c>
      <c r="BO61" s="62">
        <f>'Glad70-before-LQ'!BO61*$CG61*BO$93</f>
        <v>5.19704534336162</v>
      </c>
      <c r="BP61" s="62">
        <f>'Glad70-before-LQ'!BP61*$CG61*BP$93</f>
        <v>2.48924136360223</v>
      </c>
      <c r="BQ61" s="62">
        <f>'Glad70-before-LQ'!BQ61*$CG61*BQ$93</f>
        <v>0.0152984977359875</v>
      </c>
      <c r="BR61" s="62">
        <f>'Glad70-before-LQ'!BR61*$CG61*BR$93</f>
        <v>0.225702484920747</v>
      </c>
      <c r="BS61" s="62">
        <f>'Glad70-before-LQ'!BS61*$CG61*BS$93</f>
        <v>0.0343122495454913</v>
      </c>
      <c r="BT61" s="62">
        <f>'Glad70-before-LQ'!BT61*$CG61*BT$93</f>
        <v>0.122306493313619</v>
      </c>
      <c r="BU61" s="62">
        <f>'Glad70-before-LQ'!BU61*$CG61*BU$93</f>
        <v>1.16242103513496</v>
      </c>
      <c r="BV61" s="4">
        <f>SUM(D61:BU61)</f>
        <v>47.4752765911532</v>
      </c>
      <c r="BW61" s="66">
        <f>'Glad-base'!BW61*'Households'!$B$3/'Households'!$B$7</f>
        <v>4.16230092667353</v>
      </c>
      <c r="BX61" s="66">
        <f>'Glad-base'!BX61*'Households'!$B$3/'Households'!$B$7</f>
        <v>0.000319744788877446</v>
      </c>
      <c r="BY61" s="66">
        <f>'Glad-base'!BY61*'Businesses'!$B$4/'Businesses'!$C$4</f>
        <v>0.07783455380235341</v>
      </c>
      <c r="BZ61" s="66">
        <f>'Glad-base'!BZ61*'Households'!$B$3/'Households'!$B$7</f>
        <v>0.00226836685890834</v>
      </c>
      <c r="CA61" s="66">
        <f>'Glad-base'!CA61*'Households'!$B$3/'Households'!$B$7</f>
        <v>0.0336421673944387</v>
      </c>
      <c r="CB61" s="66">
        <f>'Glad-base'!CB61*'Glad-id-output'!B59/'Glad-id-output'!E59</f>
        <v>0</v>
      </c>
      <c r="CC61" s="62">
        <f>'Exports'!D62</f>
        <v>2.3</v>
      </c>
      <c r="CD61" s="4">
        <f>SUM(BW61:CC61)</f>
        <v>6.57636575951811</v>
      </c>
      <c r="CE61" s="153">
        <f>SUM(CD61,BV61)</f>
        <v>54.0516423506713</v>
      </c>
      <c r="CF61" s="67">
        <v>0.00371168838997822</v>
      </c>
      <c r="CG61" s="67">
        <f>'Glad-id-output'!I59</f>
        <v>0.600648161669341</v>
      </c>
      <c r="CH61" s="67"/>
    </row>
    <row r="62" ht="20.05" customHeight="1">
      <c r="A62" t="s" s="58">
        <v>1</v>
      </c>
      <c r="B62" s="59">
        <v>58</v>
      </c>
      <c r="C62" t="s" s="60">
        <v>215</v>
      </c>
      <c r="D62" s="61">
        <f>'Glad70-before-LQ'!D62*$CG62*D$93</f>
        <v>0.09940511734410989</v>
      </c>
      <c r="E62" s="62">
        <f>'Glad70-before-LQ'!E62*$CG62*E$93</f>
        <v>0.0146678099835594</v>
      </c>
      <c r="F62" s="62">
        <f>'Glad70-before-LQ'!F62*$CG62*F$93</f>
        <v>0.000119737124452142</v>
      </c>
      <c r="G62" s="62">
        <f>'Glad70-before-LQ'!G62*$CG62*G$93</f>
        <v>0.0177547145604681</v>
      </c>
      <c r="H62" s="62">
        <f>'Glad70-before-LQ'!H62*$CG62*H$93</f>
        <v>0.01073021584475</v>
      </c>
      <c r="I62" s="62">
        <f>'Glad70-before-LQ'!I62*$CG62*I$93</f>
        <v>0.382228635714181</v>
      </c>
      <c r="J62" s="62">
        <f>'Glad70-before-LQ'!J62*$CG62*J$93</f>
        <v>6.90625471839257</v>
      </c>
      <c r="K62" s="63">
        <f>'Glad70-before-LQ'!K62*$CG62*K$93</f>
        <v>1.33040212565126</v>
      </c>
      <c r="L62" s="62">
        <f>'Glad70-before-LQ'!L62*$CG62*L$93</f>
        <v>0.252859371573738</v>
      </c>
      <c r="M62" s="62">
        <f>'Glad70-before-LQ'!M62*$CG62*M$93</f>
        <v>0.0349009745766643</v>
      </c>
      <c r="N62" s="62">
        <f>'Glad70-before-LQ'!N62*$CG62*N$93</f>
        <v>0.0357650257533931</v>
      </c>
      <c r="O62" s="62">
        <f>'Glad70-before-LQ'!O62*$CG62*O$93</f>
        <v>0.0366517926008366</v>
      </c>
      <c r="P62" s="62">
        <f>'Glad70-before-LQ'!P62*$CG62*P$93</f>
        <v>0.000600231938681211</v>
      </c>
      <c r="Q62" s="62">
        <f>'Glad70-before-LQ'!Q62*$CG62*Q$93</f>
        <v>0.00816204320874964</v>
      </c>
      <c r="R62" s="62">
        <f>'Glad70-before-LQ'!R62*$CG62*R$93</f>
        <v>0.011631129470179</v>
      </c>
      <c r="S62" s="62">
        <f>'Glad70-before-LQ'!S62*$CG62*S$93</f>
        <v>0.0104413982574615</v>
      </c>
      <c r="T62" s="62">
        <f>'Glad70-before-LQ'!T62*$CG62*T$93</f>
        <v>0.332527248375137</v>
      </c>
      <c r="U62" s="62">
        <f>'Glad70-before-LQ'!U62*$CG62*U$93</f>
        <v>2.71388739095273</v>
      </c>
      <c r="V62" s="62">
        <f>'Glad70-before-LQ'!V62*$CG62*V$93</f>
        <v>0.0391156282576654</v>
      </c>
      <c r="W62" s="62">
        <f>'Glad70-before-LQ'!W62*$CG62*W$93</f>
        <v>0.594188766181315</v>
      </c>
      <c r="X62" s="64">
        <f>'Glad70-before-LQ'!X62*$CG62*X$93</f>
        <v>0</v>
      </c>
      <c r="Y62" s="62">
        <f>'Glad70-before-LQ'!Y62*$CG62*Y$93</f>
        <v>0.402801456777868</v>
      </c>
      <c r="Z62" s="62">
        <f>'Glad70-before-LQ'!Z62*$CG62*Z$93</f>
        <v>0.174201777646588</v>
      </c>
      <c r="AA62" s="62">
        <f>'Glad70-before-LQ'!AA62*$CG62*AA$93</f>
        <v>0.0484232289335533</v>
      </c>
      <c r="AB62" s="62">
        <f>'Glad70-before-LQ'!AB62*$CG62*AB$93</f>
        <v>0.000631874038595458</v>
      </c>
      <c r="AC62" s="65">
        <f>'Glad70-before-LQ'!AC62*$CG62*AC$93</f>
        <v>0</v>
      </c>
      <c r="AD62" s="62">
        <f>'Glad70-before-LQ'!AD62*$CG62*AD$93</f>
        <v>8.90683776809613e-05</v>
      </c>
      <c r="AE62" s="62">
        <f>'Glad70-before-LQ'!AE62*$CG62*AE$93</f>
        <v>0.201481416591553</v>
      </c>
      <c r="AF62" s="62">
        <f>'Glad70-before-LQ'!AF62*$CG62*AF$93</f>
        <v>0.000170644784952085</v>
      </c>
      <c r="AG62" s="62">
        <f>'Glad70-before-LQ'!AG62*$CG62*AG$93</f>
        <v>0.801175117322434</v>
      </c>
      <c r="AH62" s="62">
        <f>'Glad70-before-LQ'!AH62*$CG62*AH$93</f>
        <v>3.20037431887038</v>
      </c>
      <c r="AI62" s="62">
        <f>'Glad70-before-LQ'!AI62*$CG62*AI$93</f>
        <v>0.926995915719518</v>
      </c>
      <c r="AJ62" s="62">
        <f>'Glad70-before-LQ'!AJ62*$CG62*AJ$93</f>
        <v>0.385588421145604</v>
      </c>
      <c r="AK62" s="62">
        <f>'Glad70-before-LQ'!AK62*$CG62*AK$93</f>
        <v>0.862652144458126</v>
      </c>
      <c r="AL62" s="62">
        <f>'Glad70-before-LQ'!AL62*$CG62*AL$93</f>
        <v>0.009714598887612081</v>
      </c>
      <c r="AM62" s="62">
        <f>'Glad70-before-LQ'!AM62*$CG62*AM$93</f>
        <v>0.0268182027922181</v>
      </c>
      <c r="AN62" s="62">
        <f>'Glad70-before-LQ'!AN62*$CG62*AN$93</f>
        <v>4.64213625684658</v>
      </c>
      <c r="AO62" s="62">
        <f>'Glad70-before-LQ'!AO62*$CG62*AO$93</f>
        <v>0.452367470793503</v>
      </c>
      <c r="AP62" s="62">
        <f>'Glad70-before-LQ'!AP62*$CG62*AP$93</f>
        <v>0.0574041041849458</v>
      </c>
      <c r="AQ62" s="62">
        <f>'Glad70-before-LQ'!AQ62*$CG62*AQ$93</f>
        <v>0.00030580698739796</v>
      </c>
      <c r="AR62" s="62">
        <f>'Glad70-before-LQ'!AR62*$CG62*AR$93</f>
        <v>0.205900702748283</v>
      </c>
      <c r="AS62" s="62">
        <f>'Glad70-before-LQ'!AS62*$CG62*AS$93</f>
        <v>4.44717854729286</v>
      </c>
      <c r="AT62" s="62">
        <f>'Glad70-before-LQ'!AT62*$CG62*AT$93</f>
        <v>0.00229765574776828</v>
      </c>
      <c r="AU62" s="62">
        <f>'Glad70-before-LQ'!AU62*$CG62*AU$93</f>
        <v>0.00630618458868552</v>
      </c>
      <c r="AV62" s="62">
        <f>'Glad70-before-LQ'!AV62*$CG62*AV$93</f>
        <v>0.226810841709564</v>
      </c>
      <c r="AW62" s="62">
        <f>'Glad70-before-LQ'!AW62*$CG62*AW$93</f>
        <v>0.000165338302585565</v>
      </c>
      <c r="AX62" s="62">
        <f>'Glad70-before-LQ'!AX62*$CG62*AX$93</f>
        <v>0.0529539290386019</v>
      </c>
      <c r="AY62" s="62">
        <f>'Glad70-before-LQ'!AY62*$CG62*AY$93</f>
        <v>0.00118290537683059</v>
      </c>
      <c r="AZ62" s="62">
        <f>'Glad70-before-LQ'!AZ62*$CG62*AZ$93</f>
        <v>0.0845306319533452</v>
      </c>
      <c r="BA62" s="62">
        <f>'Glad70-before-LQ'!BA62*$CG62*BA$93</f>
        <v>0.0429922735440101</v>
      </c>
      <c r="BB62" s="62">
        <f>'Glad70-before-LQ'!BB62*$CG62*BB$93</f>
        <v>0.202581808236097</v>
      </c>
      <c r="BC62" s="62">
        <f>'Glad70-before-LQ'!BC62*$CG62*BC$93</f>
        <v>0.45293791199966</v>
      </c>
      <c r="BD62" s="62">
        <f>'Glad70-before-LQ'!BD62*$CG62*BD$93</f>
        <v>0.11377258491172</v>
      </c>
      <c r="BE62" s="62">
        <f>'Glad70-before-LQ'!BE62*$CG62*BE$93</f>
        <v>5.55506611658232</v>
      </c>
      <c r="BF62" s="62">
        <f>'Glad70-before-LQ'!BF62*$CG62*BF$93</f>
        <v>0.0717716252909421</v>
      </c>
      <c r="BG62" s="62">
        <f>'Glad70-before-LQ'!BG62*$CG62*BG$93</f>
        <v>1.30125574251963</v>
      </c>
      <c r="BH62" s="62">
        <f>'Glad70-before-LQ'!BH62*$CG62*BH$93</f>
        <v>0.3573838658655</v>
      </c>
      <c r="BI62" s="62">
        <f>'Glad70-before-LQ'!BI62*$CG62*BI$93</f>
        <v>4.2403280613403</v>
      </c>
      <c r="BJ62" s="62">
        <f>'Glad70-before-LQ'!BJ62*$CG62*BJ$93</f>
        <v>0.0047011560971867</v>
      </c>
      <c r="BK62" s="62">
        <f>'Glad70-before-LQ'!BK62*$CG62*BK$93</f>
        <v>1.00740806478623</v>
      </c>
      <c r="BL62" s="62">
        <f>'Glad70-before-LQ'!BL62*$CG62*BL$93</f>
        <v>4.84493149676322</v>
      </c>
      <c r="BM62" s="62">
        <f>'Glad70-before-LQ'!BM62*$CG62*BM$93</f>
        <v>0.512972477909316</v>
      </c>
      <c r="BN62" s="62">
        <f>'Glad70-before-LQ'!BN62*$CG62*BN$93</f>
        <v>0.069127083619146</v>
      </c>
      <c r="BO62" s="62">
        <f>'Glad70-before-LQ'!BO62*$CG62*BO$93</f>
        <v>1.72964525321088</v>
      </c>
      <c r="BP62" s="62">
        <f>'Glad70-before-LQ'!BP62*$CG62*BP$93</f>
        <v>0.880534744318141</v>
      </c>
      <c r="BQ62" s="62">
        <f>'Glad70-before-LQ'!BQ62*$CG62*BQ$93</f>
        <v>0.0127842103219032</v>
      </c>
      <c r="BR62" s="62">
        <f>'Glad70-before-LQ'!BR62*$CG62*BR$93</f>
        <v>0.012117771676454</v>
      </c>
      <c r="BS62" s="62">
        <f>'Glad70-before-LQ'!BS62*$CG62*BS$93</f>
        <v>0.00377984042954958</v>
      </c>
      <c r="BT62" s="62">
        <f>'Glad70-before-LQ'!BT62*$CG62*BT$93</f>
        <v>0.989160180326394</v>
      </c>
      <c r="BU62" s="62">
        <f>'Glad70-before-LQ'!BU62*$CG62*BU$93</f>
        <v>0.441179633476768</v>
      </c>
      <c r="BV62" s="4">
        <f>SUM(D62:BU62)</f>
        <v>52.8993845409049</v>
      </c>
      <c r="BW62" s="66">
        <f>'Glad-base'!BW62*'Households'!$B$3/'Households'!$B$7</f>
        <v>4.51648709564367</v>
      </c>
      <c r="BX62" s="66">
        <f>'Glad-base'!BX62*'Households'!$B$3/'Households'!$B$7</f>
        <v>205.735321112255</v>
      </c>
      <c r="BY62" s="66">
        <f>'Glad-base'!BY62*'Businesses'!$B$4/'Businesses'!$C$4</f>
        <v>2.54744706472294</v>
      </c>
      <c r="BZ62" s="66">
        <f>'Glad-base'!BZ62*'Households'!$B$3/'Households'!$B$7</f>
        <v>0.101624208599382</v>
      </c>
      <c r="CA62" s="66">
        <f>'Glad-base'!CA62*'Households'!$B$3/'Households'!$B$7</f>
        <v>0.528610086055613</v>
      </c>
      <c r="CB62" s="66">
        <f>'Glad-base'!CB62*'Glad-id-output'!B60/'Glad-id-output'!E60</f>
        <v>0</v>
      </c>
      <c r="CC62" s="62">
        <f>'Exports'!D63</f>
        <v>6.5</v>
      </c>
      <c r="CD62" s="4">
        <f>SUM(BW62:CC62)</f>
        <v>219.929489567277</v>
      </c>
      <c r="CE62" s="153">
        <f>SUM(CD62,BV62)</f>
        <v>272.828874108182</v>
      </c>
      <c r="CF62" s="67">
        <v>0.00310734208929559</v>
      </c>
      <c r="CG62" s="67">
        <f>'Glad-id-output'!I60</f>
        <v>0.5600000000000001</v>
      </c>
      <c r="CH62" s="67"/>
    </row>
    <row r="63" ht="20.05" customHeight="1">
      <c r="A63" t="s" s="58">
        <v>1</v>
      </c>
      <c r="B63" s="59">
        <v>59</v>
      </c>
      <c r="C63" t="s" s="60">
        <v>60</v>
      </c>
      <c r="D63" s="61">
        <f>'Glad70-before-LQ'!D63*$CG63*D$93</f>
        <v>0</v>
      </c>
      <c r="E63" s="62">
        <f>'Glad70-before-LQ'!E63*$CG63*E$93</f>
        <v>0</v>
      </c>
      <c r="F63" s="62">
        <f>'Glad70-before-LQ'!F63*$CG63*F$93</f>
        <v>0</v>
      </c>
      <c r="G63" s="62">
        <f>'Glad70-before-LQ'!G63*$CG63*G$93</f>
        <v>3.99485051399298e-09</v>
      </c>
      <c r="H63" s="62">
        <f>'Glad70-before-LQ'!H63*$CG63*H$93</f>
        <v>3.21495282448204e-07</v>
      </c>
      <c r="I63" s="62">
        <f>'Glad70-before-LQ'!I63*$CG63*I$93</f>
        <v>3.88898532472228e-06</v>
      </c>
      <c r="J63" s="62">
        <f>'Glad70-before-LQ'!J63*$CG63*J$93</f>
        <v>4.55714539924694e-05</v>
      </c>
      <c r="K63" s="63">
        <f>'Glad70-before-LQ'!K63*$CG63*K$93</f>
        <v>8.76534730668685e-06</v>
      </c>
      <c r="L63" s="62">
        <f>'Glad70-before-LQ'!L63*$CG63*L$93</f>
        <v>2.60425706481558e-06</v>
      </c>
      <c r="M63" s="62">
        <f>'Glad70-before-LQ'!M63*$CG63*M$93</f>
        <v>2.67535702436452e-06</v>
      </c>
      <c r="N63" s="62">
        <f>'Glad70-before-LQ'!N63*$CG63*N$93</f>
        <v>2.81695094319936e-06</v>
      </c>
      <c r="O63" s="62">
        <f>'Glad70-before-LQ'!O63*$CG63*O$93</f>
        <v>2.31970274248357e-06</v>
      </c>
      <c r="P63" s="62">
        <f>'Glad70-before-LQ'!P63*$CG63*P$93</f>
        <v>5.65331424874968e-07</v>
      </c>
      <c r="Q63" s="62">
        <f>'Glad70-before-LQ'!Q63*$CG63*Q$93</f>
        <v>1.17157109790782e-06</v>
      </c>
      <c r="R63" s="62">
        <f>'Glad70-before-LQ'!R63*$CG63*R$93</f>
        <v>3.46603696790066e-07</v>
      </c>
      <c r="S63" s="62">
        <f>'Glad70-before-LQ'!S63*$CG63*S$93</f>
        <v>7.29174697924269e-07</v>
      </c>
      <c r="T63" s="62">
        <f>'Glad70-before-LQ'!T63*$CG63*T$93</f>
        <v>6.40147145062083e-06</v>
      </c>
      <c r="U63" s="62">
        <f>'Glad70-before-LQ'!U63*$CG63*U$93</f>
        <v>0.000101420267728112</v>
      </c>
      <c r="V63" s="62">
        <f>'Glad70-before-LQ'!V63*$CG63*V$93</f>
        <v>1.60484188478218e-06</v>
      </c>
      <c r="W63" s="62">
        <f>'Glad70-before-LQ'!W63*$CG63*W$93</f>
        <v>7.35106068978708e-05</v>
      </c>
      <c r="X63" s="64">
        <f>'Glad70-before-LQ'!X63*$CG63*X$93</f>
        <v>0</v>
      </c>
      <c r="Y63" s="62">
        <f>'Glad70-before-LQ'!Y63*$CG63*Y$93</f>
        <v>3.13783256320761e-05</v>
      </c>
      <c r="Z63" s="62">
        <f>'Glad70-before-LQ'!Z63*$CG63*Z$93</f>
        <v>4.53376027612978e-06</v>
      </c>
      <c r="AA63" s="62">
        <f>'Glad70-before-LQ'!AA63*$CG63*AA$93</f>
        <v>3.03282445798518e-05</v>
      </c>
      <c r="AB63" s="62">
        <f>'Glad70-before-LQ'!AB63*$CG63*AB$93</f>
        <v>5.82466857940967e-07</v>
      </c>
      <c r="AC63" s="65">
        <f>'Glad70-before-LQ'!AC63*$CG63*AC$93</f>
        <v>0</v>
      </c>
      <c r="AD63" s="62">
        <f>'Glad70-before-LQ'!AD63*$CG63*AD$93</f>
        <v>8.48932621343665e-07</v>
      </c>
      <c r="AE63" s="62">
        <f>'Glad70-before-LQ'!AE63*$CG63*AE$93</f>
        <v>7.74740024526793e-07</v>
      </c>
      <c r="AF63" s="62">
        <f>'Glad70-before-LQ'!AF63*$CG63*AF$93</f>
        <v>1.31006728901523e-06</v>
      </c>
      <c r="AG63" s="62">
        <f>'Glad70-before-LQ'!AG63*$CG63*AG$93</f>
        <v>5.40839090138017e-06</v>
      </c>
      <c r="AH63" s="62">
        <f>'Glad70-before-LQ'!AH63*$CG63*AH$93</f>
        <v>1.86817158347666e-05</v>
      </c>
      <c r="AI63" s="62">
        <f>'Glad70-before-LQ'!AI63*$CG63*AI$93</f>
        <v>2.71009014532868e-05</v>
      </c>
      <c r="AJ63" s="62">
        <f>'Glad70-before-LQ'!AJ63*$CG63*AJ$93</f>
        <v>0.000224368359094302</v>
      </c>
      <c r="AK63" s="62">
        <f>'Glad70-before-LQ'!AK63*$CG63*AK$93</f>
        <v>0.000166076092155484</v>
      </c>
      <c r="AL63" s="62">
        <f>'Glad70-before-LQ'!AL63*$CG63*AL$93</f>
        <v>1.55409507664702e-05</v>
      </c>
      <c r="AM63" s="62">
        <f>'Glad70-before-LQ'!AM63*$CG63*AM$93</f>
        <v>1.95453175629732e-05</v>
      </c>
      <c r="AN63" s="62">
        <f>'Glad70-before-LQ'!AN63*$CG63*AN$93</f>
        <v>2.96834200047188e-05</v>
      </c>
      <c r="AO63" s="62">
        <f>'Glad70-before-LQ'!AO63*$CG63*AO$93</f>
        <v>4.22095533560061e-05</v>
      </c>
      <c r="AP63" s="62">
        <f>'Glad70-before-LQ'!AP63*$CG63*AP$93</f>
        <v>3.80860352265572e-05</v>
      </c>
      <c r="AQ63" s="62">
        <f>'Glad70-before-LQ'!AQ63*$CG63*AQ$93</f>
        <v>2.83824632064521e-06</v>
      </c>
      <c r="AR63" s="62">
        <f>'Glad70-before-LQ'!AR63*$CG63*AR$93</f>
        <v>1.23306482842956e-05</v>
      </c>
      <c r="AS63" s="62">
        <f>'Glad70-before-LQ'!AS63*$CG63*AS$93</f>
        <v>8.28469365197437e-05</v>
      </c>
      <c r="AT63" s="62">
        <f>'Glad70-before-LQ'!AT63*$CG63*AT$93</f>
        <v>8.915598879090719e-06</v>
      </c>
      <c r="AU63" s="62">
        <f>'Glad70-before-LQ'!AU63*$CG63*AU$93</f>
        <v>8.45767683018681e-07</v>
      </c>
      <c r="AV63" s="62">
        <f>'Glad70-before-LQ'!AV63*$CG63*AV$93</f>
        <v>0</v>
      </c>
      <c r="AW63" s="62">
        <f>'Glad70-before-LQ'!AW63*$CG63*AW$93</f>
        <v>8.37434429050047e-07</v>
      </c>
      <c r="AX63" s="62">
        <f>'Glad70-before-LQ'!AX63*$CG63*AX$93</f>
        <v>8.12353002364847e-05</v>
      </c>
      <c r="AY63" s="62">
        <f>'Glad70-before-LQ'!AY63*$CG63*AY$93</f>
        <v>1.54982530145818e-06</v>
      </c>
      <c r="AZ63" s="62">
        <f>'Glad70-before-LQ'!AZ63*$CG63*AZ$93</f>
        <v>0.000678130632738484</v>
      </c>
      <c r="BA63" s="62">
        <f>'Glad70-before-LQ'!BA63*$CG63*BA$93</f>
        <v>0.000370277718980798</v>
      </c>
      <c r="BB63" s="62">
        <f>'Glad70-before-LQ'!BB63*$CG63*BB$93</f>
        <v>9.533367445391e-05</v>
      </c>
      <c r="BC63" s="62">
        <f>'Glad70-before-LQ'!BC63*$CG63*BC$93</f>
        <v>7.59367604722931e-05</v>
      </c>
      <c r="BD63" s="62">
        <f>'Glad70-before-LQ'!BD63*$CG63*BD$93</f>
        <v>2.18719541472153e-05</v>
      </c>
      <c r="BE63" s="62">
        <f>'Glad70-before-LQ'!BE63*$CG63*BE$93</f>
        <v>0.00123377997102424</v>
      </c>
      <c r="BF63" s="62">
        <f>'Glad70-before-LQ'!BF63*$CG63*BF$93</f>
        <v>4.59004800156631e-05</v>
      </c>
      <c r="BG63" s="62">
        <f>'Glad70-before-LQ'!BG63*$CG63*BG$93</f>
        <v>0.000627487676933579</v>
      </c>
      <c r="BH63" s="62">
        <f>'Glad70-before-LQ'!BH63*$CG63*BH$93</f>
        <v>1.78383058756829e-05</v>
      </c>
      <c r="BI63" s="62">
        <f>'Glad70-before-LQ'!BI63*$CG63*BI$93</f>
        <v>0.000586386640045864</v>
      </c>
      <c r="BJ63" s="62">
        <f>'Glad70-before-LQ'!BJ63*$CG63*BJ$93</f>
        <v>1.98606802022872e-06</v>
      </c>
      <c r="BK63" s="62">
        <f>'Glad70-before-LQ'!BK63*$CG63*BK$93</f>
        <v>0.000538383211829628</v>
      </c>
      <c r="BL63" s="62">
        <f>'Glad70-before-LQ'!BL63*$CG63*BL$93</f>
        <v>0.000613488472948632</v>
      </c>
      <c r="BM63" s="62">
        <f>'Glad70-before-LQ'!BM63*$CG63*BM$93</f>
        <v>7.14334867057238e-05</v>
      </c>
      <c r="BN63" s="62">
        <f>'Glad70-before-LQ'!BN63*$CG63*BN$93</f>
        <v>1.21876911010984e-05</v>
      </c>
      <c r="BO63" s="62">
        <f>'Glad70-before-LQ'!BO63*$CG63*BO$93</f>
        <v>0.000152852905021854</v>
      </c>
      <c r="BP63" s="62">
        <f>'Glad70-before-LQ'!BP63*$CG63*BP$93</f>
        <v>0.000122401700018109</v>
      </c>
      <c r="BQ63" s="62">
        <f>'Glad70-before-LQ'!BQ63*$CG63*BQ$93</f>
        <v>6.53133152352971e-06</v>
      </c>
      <c r="BR63" s="62">
        <f>'Glad70-before-LQ'!BR63*$CG63*BR$93</f>
        <v>5.04508131058234e-06</v>
      </c>
      <c r="BS63" s="62">
        <f>'Glad70-before-LQ'!BS63*$CG63*BS$93</f>
        <v>1.82802991122343e-06</v>
      </c>
      <c r="BT63" s="62">
        <f>'Glad70-before-LQ'!BT63*$CG63*BT$93</f>
        <v>9.82235421765103e-06</v>
      </c>
      <c r="BU63" s="62">
        <f>'Glad70-before-LQ'!BU63*$CG63*BU$93</f>
        <v>7.557166690669491e-05</v>
      </c>
      <c r="BV63" s="4">
        <f>SUM(D63:BU63)</f>
        <v>0.00646705025890389</v>
      </c>
      <c r="BW63" s="66">
        <f>'Glad-base'!BW63*'Households'!$B$3/'Households'!$B$7</f>
        <v>0</v>
      </c>
      <c r="BX63" s="66">
        <f>'Glad-base'!BX63*'Households'!$B$3/'Households'!$B$7</f>
        <v>89.2299929969104</v>
      </c>
      <c r="BY63" s="66">
        <f>'Glad-base'!BY63*'Businesses'!$B$4/'Businesses'!$C$4</f>
        <v>1.18224145047035</v>
      </c>
      <c r="BZ63" s="66">
        <f>'Glad-base'!BZ63*'Households'!$B$3/'Households'!$B$7</f>
        <v>0.051771189392379</v>
      </c>
      <c r="CA63" s="66">
        <f>'Glad-base'!CA63*'Households'!$B$3/'Households'!$B$7</f>
        <v>0.501487906004119</v>
      </c>
      <c r="CB63" s="66">
        <f>'Glad-base'!CB63*'Glad-id-output'!B61/'Glad-id-output'!E61</f>
        <v>0</v>
      </c>
      <c r="CC63" s="62">
        <f>'Exports'!D64</f>
        <v>0.1</v>
      </c>
      <c r="CD63" s="4">
        <f>SUM(BW63:CC63)</f>
        <v>91.0654935427772</v>
      </c>
      <c r="CE63" s="153">
        <f>SUM(CD63,BV63)</f>
        <v>91.0719605930361</v>
      </c>
      <c r="CF63" s="67">
        <v>8.30492938727856e-05</v>
      </c>
      <c r="CG63" s="67">
        <f>'Glad-id-output'!I61</f>
        <v>0.0134395456868938</v>
      </c>
      <c r="CH63" s="67"/>
    </row>
    <row r="64" ht="20.05" customHeight="1">
      <c r="A64" t="s" s="58">
        <v>1</v>
      </c>
      <c r="B64" s="59">
        <v>60</v>
      </c>
      <c r="C64" t="s" s="60">
        <v>216</v>
      </c>
      <c r="D64" s="61">
        <f>'Glad70-before-LQ'!D64*$CG64*D$93</f>
        <v>0.00330752968678207</v>
      </c>
      <c r="E64" s="62">
        <f>'Glad70-before-LQ'!E64*$CG64*E$93</f>
        <v>0.00499991527119122</v>
      </c>
      <c r="F64" s="62">
        <f>'Glad70-before-LQ'!F64*$CG64*F$93</f>
        <v>0.000105676170748415</v>
      </c>
      <c r="G64" s="62">
        <f>'Glad70-before-LQ'!G64*$CG64*G$93</f>
        <v>0.00421197509961095</v>
      </c>
      <c r="H64" s="62">
        <f>'Glad70-before-LQ'!H64*$CG64*H$93</f>
        <v>0.00329339079805046</v>
      </c>
      <c r="I64" s="62">
        <f>'Glad70-before-LQ'!I64*$CG64*I$93</f>
        <v>0.287993558847438</v>
      </c>
      <c r="J64" s="62">
        <f>'Glad70-before-LQ'!J64*$CG64*J$93</f>
        <v>1.7964279916925</v>
      </c>
      <c r="K64" s="63">
        <f>'Glad70-before-LQ'!K64*$CG64*K$93</f>
        <v>0.827801730440463</v>
      </c>
      <c r="L64" s="62">
        <f>'Glad70-before-LQ'!L64*$CG64*L$93</f>
        <v>0.147689361863567</v>
      </c>
      <c r="M64" s="62">
        <f>'Glad70-before-LQ'!M64*$CG64*M$93</f>
        <v>0.14210989488928</v>
      </c>
      <c r="N64" s="62">
        <f>'Glad70-before-LQ'!N64*$CG64*N$93</f>
        <v>0.0148180943472517</v>
      </c>
      <c r="O64" s="62">
        <f>'Glad70-before-LQ'!O64*$CG64*O$93</f>
        <v>0.0323305537700723</v>
      </c>
      <c r="P64" s="62">
        <f>'Glad70-before-LQ'!P64*$CG64*P$93</f>
        <v>0.0022357426308991</v>
      </c>
      <c r="Q64" s="62">
        <f>'Glad70-before-LQ'!Q64*$CG64*Q$93</f>
        <v>0.0188248117211617</v>
      </c>
      <c r="R64" s="62">
        <f>'Glad70-before-LQ'!R64*$CG64*R$93</f>
        <v>0.0130227783818426</v>
      </c>
      <c r="S64" s="62">
        <f>'Glad70-before-LQ'!S64*$CG64*S$93</f>
        <v>0.000453315682229538</v>
      </c>
      <c r="T64" s="62">
        <f>'Glad70-before-LQ'!T64*$CG64*T$93</f>
        <v>0.467957775060195</v>
      </c>
      <c r="U64" s="62">
        <f>'Glad70-before-LQ'!U64*$CG64*U$93</f>
        <v>2.99820247581206</v>
      </c>
      <c r="V64" s="62">
        <f>'Glad70-before-LQ'!V64*$CG64*V$93</f>
        <v>0.100077445198465</v>
      </c>
      <c r="W64" s="62">
        <f>'Glad70-before-LQ'!W64*$CG64*W$93</f>
        <v>1.10062604658864</v>
      </c>
      <c r="X64" s="64">
        <f>'Glad70-before-LQ'!X64*$CG64*X$93</f>
        <v>0</v>
      </c>
      <c r="Y64" s="62">
        <f>'Glad70-before-LQ'!Y64*$CG64*Y$93</f>
        <v>1.2056490124185</v>
      </c>
      <c r="Z64" s="62">
        <f>'Glad70-before-LQ'!Z64*$CG64*Z$93</f>
        <v>0.23483761277598</v>
      </c>
      <c r="AA64" s="62">
        <f>'Glad70-before-LQ'!AA64*$CG64*AA$93</f>
        <v>0.214942739672186</v>
      </c>
      <c r="AB64" s="62">
        <f>'Glad70-before-LQ'!AB64*$CG64*AB$93</f>
        <v>0.00647208850716435</v>
      </c>
      <c r="AC64" s="65">
        <f>'Glad70-before-LQ'!AC64*$CG64*AC$93</f>
        <v>0</v>
      </c>
      <c r="AD64" s="62">
        <f>'Glad70-before-LQ'!AD64*$CG64*AD$93</f>
        <v>0.00157508757505057</v>
      </c>
      <c r="AE64" s="62">
        <f>'Glad70-before-LQ'!AE64*$CG64*AE$93</f>
        <v>0.08287862678383159</v>
      </c>
      <c r="AF64" s="62">
        <f>'Glad70-before-LQ'!AF64*$CG64*AF$93</f>
        <v>0.157308246243344</v>
      </c>
      <c r="AG64" s="62">
        <f>'Glad70-before-LQ'!AG64*$CG64*AG$93</f>
        <v>0.250608359225697</v>
      </c>
      <c r="AH64" s="62">
        <f>'Glad70-before-LQ'!AH64*$CG64*AH$93</f>
        <v>1.43909642921389</v>
      </c>
      <c r="AI64" s="62">
        <f>'Glad70-before-LQ'!AI64*$CG64*AI$93</f>
        <v>1.55011983375125</v>
      </c>
      <c r="AJ64" s="62">
        <f>'Glad70-before-LQ'!AJ64*$CG64*AJ$93</f>
        <v>0.621643220946048</v>
      </c>
      <c r="AK64" s="62">
        <f>'Glad70-before-LQ'!AK64*$CG64*AK$93</f>
        <v>0.884826420772126</v>
      </c>
      <c r="AL64" s="62">
        <f>'Glad70-before-LQ'!AL64*$CG64*AL$93</f>
        <v>0.06748163073629369</v>
      </c>
      <c r="AM64" s="62">
        <f>'Glad70-before-LQ'!AM64*$CG64*AM$93</f>
        <v>0.219461938088564</v>
      </c>
      <c r="AN64" s="62">
        <f>'Glad70-before-LQ'!AN64*$CG64*AN$93</f>
        <v>0.612589573374661</v>
      </c>
      <c r="AO64" s="62">
        <f>'Glad70-before-LQ'!AO64*$CG64*AO$93</f>
        <v>0.07300275224285301</v>
      </c>
      <c r="AP64" s="62">
        <f>'Glad70-before-LQ'!AP64*$CG64*AP$93</f>
        <v>0.116815333391548</v>
      </c>
      <c r="AQ64" s="62">
        <f>'Glad70-before-LQ'!AQ64*$CG64*AQ$93</f>
        <v>0.00834379700462631</v>
      </c>
      <c r="AR64" s="62">
        <f>'Glad70-before-LQ'!AR64*$CG64*AR$93</f>
        <v>0.114134040837971</v>
      </c>
      <c r="AS64" s="62">
        <f>'Glad70-before-LQ'!AS64*$CG64*AS$93</f>
        <v>2.76990247682672</v>
      </c>
      <c r="AT64" s="62">
        <f>'Glad70-before-LQ'!AT64*$CG64*AT$93</f>
        <v>0.000472394562583213</v>
      </c>
      <c r="AU64" s="62">
        <f>'Glad70-before-LQ'!AU64*$CG64*AU$93</f>
        <v>0.0439504137140847</v>
      </c>
      <c r="AV64" s="62">
        <f>'Glad70-before-LQ'!AV64*$CG64*AV$93</f>
        <v>0.000466371468791449</v>
      </c>
      <c r="AW64" s="62">
        <f>'Glad70-before-LQ'!AW64*$CG64*AW$93</f>
        <v>4.43725312475154e-05</v>
      </c>
      <c r="AX64" s="62">
        <f>'Glad70-before-LQ'!AX64*$CG64*AX$93</f>
        <v>0.00430982806040994</v>
      </c>
      <c r="AY64" s="62">
        <f>'Glad70-before-LQ'!AY64*$CG64*AY$93</f>
        <v>0.00192358829918545</v>
      </c>
      <c r="AZ64" s="62">
        <f>'Glad70-before-LQ'!AZ64*$CG64*AZ$93</f>
        <v>0.077428238519739</v>
      </c>
      <c r="BA64" s="62">
        <f>'Glad70-before-LQ'!BA64*$CG64*BA$93</f>
        <v>0.0261593319484997</v>
      </c>
      <c r="BB64" s="62">
        <f>'Glad70-before-LQ'!BB64*$CG64*BB$93</f>
        <v>0.0305162482814256</v>
      </c>
      <c r="BC64" s="62">
        <f>'Glad70-before-LQ'!BC64*$CG64*BC$93</f>
        <v>1.35638343084135</v>
      </c>
      <c r="BD64" s="62">
        <f>'Glad70-before-LQ'!BD64*$CG64*BD$93</f>
        <v>0.618721807873043</v>
      </c>
      <c r="BE64" s="62">
        <f>'Glad70-before-LQ'!BE64*$CG64*BE$93</f>
        <v>5.90799083658109</v>
      </c>
      <c r="BF64" s="62">
        <f>'Glad70-before-LQ'!BF64*$CG64*BF$93</f>
        <v>0.0714432672126461</v>
      </c>
      <c r="BG64" s="62">
        <f>'Glad70-before-LQ'!BG64*$CG64*BG$93</f>
        <v>1.21759817780368</v>
      </c>
      <c r="BH64" s="62">
        <f>'Glad70-before-LQ'!BH64*$CG64*BH$93</f>
        <v>0.301298903238355</v>
      </c>
      <c r="BI64" s="62">
        <f>'Glad70-before-LQ'!BI64*$CG64*BI$93</f>
        <v>0.95990924252788</v>
      </c>
      <c r="BJ64" s="62">
        <f>'Glad70-before-LQ'!BJ64*$CG64*BJ$93</f>
        <v>0.000914048833293266</v>
      </c>
      <c r="BK64" s="62">
        <f>'Glad70-before-LQ'!BK64*$CG64*BK$93</f>
        <v>0.475483339625704</v>
      </c>
      <c r="BL64" s="62">
        <f>'Glad70-before-LQ'!BL64*$CG64*BL$93</f>
        <v>2.29894854266264</v>
      </c>
      <c r="BM64" s="62">
        <f>'Glad70-before-LQ'!BM64*$CG64*BM$93</f>
        <v>0.250208551302303</v>
      </c>
      <c r="BN64" s="62">
        <f>'Glad70-before-LQ'!BN64*$CG64*BN$93</f>
        <v>0.0342003789090433</v>
      </c>
      <c r="BO64" s="62">
        <f>'Glad70-before-LQ'!BO64*$CG64*BO$93</f>
        <v>1.83014978442314</v>
      </c>
      <c r="BP64" s="62">
        <f>'Glad70-before-LQ'!BP64*$CG64*BP$93</f>
        <v>0.923186588343883</v>
      </c>
      <c r="BQ64" s="62">
        <f>'Glad70-before-LQ'!BQ64*$CG64*BQ$93</f>
        <v>0.040729735282297</v>
      </c>
      <c r="BR64" s="62">
        <f>'Glad70-before-LQ'!BR64*$CG64*BR$93</f>
        <v>0.0950144699220644</v>
      </c>
      <c r="BS64" s="62">
        <f>'Glad70-before-LQ'!BS64*$CG64*BS$93</f>
        <v>0.0320848009150335</v>
      </c>
      <c r="BT64" s="62">
        <f>'Glad70-before-LQ'!BT64*$CG64*BT$93</f>
        <v>1.14823109529038</v>
      </c>
      <c r="BU64" s="62">
        <f>'Glad70-before-LQ'!BU64*$CG64*BU$93</f>
        <v>0.64272127590536</v>
      </c>
      <c r="BV64" s="4">
        <f>SUM(D64:BU64)</f>
        <v>36.9886683492199</v>
      </c>
      <c r="BW64" s="66">
        <f>'Glad-base'!BW64*'Households'!$B$3/'Households'!$B$7</f>
        <v>0.636883851781668</v>
      </c>
      <c r="BX64" s="66">
        <f>'Glad-base'!BX64*'Households'!$B$3/'Households'!$B$7</f>
        <v>58.6198779608651</v>
      </c>
      <c r="BY64" s="66">
        <f>'Glad-base'!BY64*'Businesses'!$B$4/'Businesses'!$C$4</f>
        <v>0.220427245037481</v>
      </c>
      <c r="BZ64" s="66">
        <f>'Glad-base'!BZ64*'Households'!$B$3/'Households'!$B$7</f>
        <v>0.0267412329454171</v>
      </c>
      <c r="CA64" s="66">
        <f>'Glad-base'!CA64*'Households'!$B$3/'Households'!$B$7</f>
        <v>0.0841176589495366</v>
      </c>
      <c r="CB64" s="66">
        <f>'Glad-base'!CB64*'Glad-id-output'!B62/'Glad-id-output'!E62</f>
        <v>0</v>
      </c>
      <c r="CC64" s="62">
        <f>'Exports'!D65</f>
        <v>4</v>
      </c>
      <c r="CD64" s="4">
        <f>SUM(BW64:CC64)</f>
        <v>63.5880479495792</v>
      </c>
      <c r="CE64" s="153">
        <f>SUM(CD64,BV64)</f>
        <v>100.576716298799</v>
      </c>
      <c r="CF64" s="67">
        <v>0.00732391700233671</v>
      </c>
      <c r="CG64" s="67">
        <f>'Glad-id-output'!I62</f>
        <v>1</v>
      </c>
      <c r="CH64" s="67"/>
    </row>
    <row r="65" ht="20.05" customHeight="1">
      <c r="A65" t="s" s="58">
        <v>1</v>
      </c>
      <c r="B65" s="59">
        <v>61</v>
      </c>
      <c r="C65" t="s" s="60">
        <v>217</v>
      </c>
      <c r="D65" s="61">
        <f>'Glad70-before-LQ'!D65*$CG65*D$93</f>
        <v>0</v>
      </c>
      <c r="E65" s="62">
        <f>'Glad70-before-LQ'!E65*$CG65*E$93</f>
        <v>0</v>
      </c>
      <c r="F65" s="62">
        <f>'Glad70-before-LQ'!F65*$CG65*F$93</f>
        <v>0</v>
      </c>
      <c r="G65" s="62">
        <f>'Glad70-before-LQ'!G65*$CG65*G$93</f>
        <v>0</v>
      </c>
      <c r="H65" s="62">
        <f>'Glad70-before-LQ'!H65*$CG65*H$93</f>
        <v>1.9471060461447e-06</v>
      </c>
      <c r="I65" s="62">
        <f>'Glad70-before-LQ'!I65*$CG65*I$93</f>
        <v>2.35085442804007e-05</v>
      </c>
      <c r="J65" s="62">
        <f>'Glad70-before-LQ'!J65*$CG65*J$93</f>
        <v>0.00027379516437809</v>
      </c>
      <c r="K65" s="63">
        <f>'Glad70-before-LQ'!K65*$CG65*K$93</f>
        <v>5.29082653317143e-05</v>
      </c>
      <c r="L65" s="62">
        <f>'Glad70-before-LQ'!L65*$CG65*L$93</f>
        <v>1.61479730880787e-05</v>
      </c>
      <c r="M65" s="62">
        <f>'Glad70-before-LQ'!M65*$CG65*M$93</f>
        <v>1.63168878236705e-05</v>
      </c>
      <c r="N65" s="62">
        <f>'Glad70-before-LQ'!N65*$CG65*N$93</f>
        <v>1.70249793922022e-05</v>
      </c>
      <c r="O65" s="62">
        <f>'Glad70-before-LQ'!O65*$CG65*O$93</f>
        <v>1.40568456607274e-05</v>
      </c>
      <c r="P65" s="62">
        <f>'Glad70-before-LQ'!P65*$CG65*P$93</f>
        <v>3.39753927555403e-06</v>
      </c>
      <c r="Q65" s="62">
        <f>'Glad70-before-LQ'!Q65*$CG65*Q$93</f>
        <v>7.09124556619716e-06</v>
      </c>
      <c r="R65" s="62">
        <f>'Glad70-before-LQ'!R65*$CG65*R$93</f>
        <v>2.08961978207165e-06</v>
      </c>
      <c r="S65" s="62">
        <f>'Glad70-before-LQ'!S65*$CG65*S$93</f>
        <v>4.3945591864161e-06</v>
      </c>
      <c r="T65" s="62">
        <f>'Glad70-before-LQ'!T65*$CG65*T$93</f>
        <v>3.88334112663004e-05</v>
      </c>
      <c r="U65" s="62">
        <f>'Glad70-before-LQ'!U65*$CG65*U$93</f>
        <v>0.0006118707538564551</v>
      </c>
      <c r="V65" s="62">
        <f>'Glad70-before-LQ'!V65*$CG65*V$93</f>
        <v>9.72985972606994e-06</v>
      </c>
      <c r="W65" s="62">
        <f>'Glad70-before-LQ'!W65*$CG65*W$93</f>
        <v>0.000446285946232207</v>
      </c>
      <c r="X65" s="64">
        <f>'Glad70-before-LQ'!X65*$CG65*X$93</f>
        <v>0</v>
      </c>
      <c r="Y65" s="62">
        <f>'Glad70-before-LQ'!Y65*$CG65*Y$93</f>
        <v>0.000189260267812294</v>
      </c>
      <c r="Z65" s="62">
        <f>'Glad70-before-LQ'!Z65*$CG65*Z$93</f>
        <v>2.74620731987435e-05</v>
      </c>
      <c r="AA65" s="62">
        <f>'Glad70-before-LQ'!AA65*$CG65*AA$93</f>
        <v>0.000183680170796591</v>
      </c>
      <c r="AB65" s="62">
        <f>'Glad70-before-LQ'!AB65*$CG65*AB$93</f>
        <v>3.544692439972e-06</v>
      </c>
      <c r="AC65" s="65">
        <f>'Glad70-before-LQ'!AC65*$CG65*AC$93</f>
        <v>0</v>
      </c>
      <c r="AD65" s="62">
        <f>'Glad70-before-LQ'!AD65*$CG65*AD$93</f>
        <v>5.11812760895835e-06</v>
      </c>
      <c r="AE65" s="62">
        <f>'Glad70-before-LQ'!AE65*$CG65*AE$93</f>
        <v>4.83069516905955e-06</v>
      </c>
      <c r="AF65" s="62">
        <f>'Glad70-before-LQ'!AF65*$CG65*AF$93</f>
        <v>8.19147393203174e-06</v>
      </c>
      <c r="AG65" s="62">
        <f>'Glad70-before-LQ'!AG65*$CG65*AG$93</f>
        <v>3.26824777727958e-05</v>
      </c>
      <c r="AH65" s="62">
        <f>'Glad70-before-LQ'!AH65*$CG65*AH$93</f>
        <v>0.000113127618049987</v>
      </c>
      <c r="AI65" s="62">
        <f>'Glad70-before-LQ'!AI65*$CG65*AI$93</f>
        <v>0.00016384097307894</v>
      </c>
      <c r="AJ65" s="62">
        <f>'Glad70-before-LQ'!AJ65*$CG65*AJ$93</f>
        <v>0.00135752731546262</v>
      </c>
      <c r="AK65" s="62">
        <f>'Glad70-before-LQ'!AK65*$CG65*AK$93</f>
        <v>0.00100506031205111</v>
      </c>
      <c r="AL65" s="62">
        <f>'Glad70-before-LQ'!AL65*$CG65*AL$93</f>
        <v>9.40001860033041e-05</v>
      </c>
      <c r="AM65" s="62">
        <f>'Glad70-before-LQ'!AM65*$CG65*AM$93</f>
        <v>0.000118204505506428</v>
      </c>
      <c r="AN65" s="62">
        <f>'Glad70-before-LQ'!AN65*$CG65*AN$93</f>
        <v>0.00017981345157636</v>
      </c>
      <c r="AO65" s="62">
        <f>'Glad70-before-LQ'!AO65*$CG65*AO$93</f>
        <v>0.000256336375394049</v>
      </c>
      <c r="AP65" s="62">
        <f>'Glad70-before-LQ'!AP65*$CG65*AP$93</f>
        <v>0.000231022677446588</v>
      </c>
      <c r="AQ65" s="62">
        <f>'Glad70-before-LQ'!AQ65*$CG65*AQ$93</f>
        <v>1.716960816695e-05</v>
      </c>
      <c r="AR65" s="62">
        <f>'Glad70-before-LQ'!AR65*$CG65*AR$93</f>
        <v>7.46842671672309e-05</v>
      </c>
      <c r="AS65" s="62">
        <f>'Glad70-before-LQ'!AS65*$CG65*AS$93</f>
        <v>0.000501312489929139</v>
      </c>
      <c r="AT65" s="62">
        <f>'Glad70-before-LQ'!AT65*$CG65*AT$93</f>
        <v>5.39666986296078e-05</v>
      </c>
      <c r="AU65" s="62">
        <f>'Glad70-before-LQ'!AU65*$CG65*AU$93</f>
        <v>5.11487828688674e-06</v>
      </c>
      <c r="AV65" s="62">
        <f>'Glad70-before-LQ'!AV65*$CG65*AV$93</f>
        <v>0</v>
      </c>
      <c r="AW65" s="62">
        <f>'Glad70-before-LQ'!AW65*$CG65*AW$93</f>
        <v>5.06236885695616e-06</v>
      </c>
      <c r="AX65" s="62">
        <f>'Glad70-before-LQ'!AX65*$CG65*AX$93</f>
        <v>0.000491518313910037</v>
      </c>
      <c r="AY65" s="62">
        <f>'Glad70-before-LQ'!AY65*$CG65*AY$93</f>
        <v>9.48123531235379e-06</v>
      </c>
      <c r="AZ65" s="62">
        <f>'Glad70-before-LQ'!AZ65*$CG65*AZ$93</f>
        <v>0.00410313811362133</v>
      </c>
      <c r="BA65" s="62">
        <f>'Glad70-before-LQ'!BA65*$CG65*BA$93</f>
        <v>0.00224045520153599</v>
      </c>
      <c r="BB65" s="62">
        <f>'Glad70-before-LQ'!BB65*$CG65*BB$93</f>
        <v>0.000576803426782209</v>
      </c>
      <c r="BC65" s="62">
        <f>'Glad70-before-LQ'!BC65*$CG65*BC$93</f>
        <v>0.000459144999577221</v>
      </c>
      <c r="BD65" s="62">
        <f>'Glad70-before-LQ'!BD65*$CG65*BD$93</f>
        <v>0.000132373931148303</v>
      </c>
      <c r="BE65" s="62">
        <f>'Glad70-before-LQ'!BE65*$CG65*BE$93</f>
        <v>0.00746523189184305</v>
      </c>
      <c r="BF65" s="62">
        <f>'Glad70-before-LQ'!BF65*$CG65*BF$93</f>
        <v>0.000277722782252687</v>
      </c>
      <c r="BG65" s="62">
        <f>'Glad70-before-LQ'!BG65*$CG65*BG$93</f>
        <v>0.00379693195684703</v>
      </c>
      <c r="BH65" s="62">
        <f>'Glad70-before-LQ'!BH65*$CG65*BH$93</f>
        <v>0.000108010132148366</v>
      </c>
      <c r="BI65" s="62">
        <f>'Glad70-before-LQ'!BI65*$CG65*BI$93</f>
        <v>0.0035479631975577</v>
      </c>
      <c r="BJ65" s="62">
        <f>'Glad70-before-LQ'!BJ65*$CG65*BJ$93</f>
        <v>1.20172328233921e-05</v>
      </c>
      <c r="BK65" s="62">
        <f>'Glad70-before-LQ'!BK65*$CG65*BK$93</f>
        <v>0.00325767828263937</v>
      </c>
      <c r="BL65" s="62">
        <f>'Glad70-before-LQ'!BL65*$CG65*BL$93</f>
        <v>0.00371214512405738</v>
      </c>
      <c r="BM65" s="62">
        <f>'Glad70-before-LQ'!BM65*$CG65*BM$93</f>
        <v>0.000432242024758686</v>
      </c>
      <c r="BN65" s="62">
        <f>'Glad70-before-LQ'!BN65*$CG65*BN$93</f>
        <v>7.38039663324061e-05</v>
      </c>
      <c r="BO65" s="62">
        <f>'Glad70-before-LQ'!BO65*$CG65*BO$93</f>
        <v>0.0009247600816281811</v>
      </c>
      <c r="BP65" s="62">
        <f>'Glad70-before-LQ'!BP65*$CG65*BP$93</f>
        <v>0.0007406729243275521</v>
      </c>
      <c r="BQ65" s="62">
        <f>'Glad70-before-LQ'!BQ65*$CG65*BQ$93</f>
        <v>3.95370243673072e-05</v>
      </c>
      <c r="BR65" s="62">
        <f>'Glad70-before-LQ'!BR65*$CG65*BR$93</f>
        <v>3.05506216122048e-05</v>
      </c>
      <c r="BS65" s="62">
        <f>'Glad70-before-LQ'!BS65*$CG65*BS$93</f>
        <v>1.10673042614434e-05</v>
      </c>
      <c r="BT65" s="62">
        <f>'Glad70-before-LQ'!BT65*$CG65*BT$93</f>
        <v>5.90903745045886e-05</v>
      </c>
      <c r="BU65" s="62">
        <f>'Glad70-before-LQ'!BU65*$CG65*BU$93</f>
        <v>0.000457112870506379</v>
      </c>
      <c r="BV65" s="4">
        <f>SUM(D65:BU65)</f>
        <v>0.0391298654195841</v>
      </c>
      <c r="BW65" s="66">
        <f>'Glad-base'!BW65*'Households'!$B$3/'Households'!$B$7</f>
        <v>73.2218552008239</v>
      </c>
      <c r="BX65" s="66">
        <f>'Glad-base'!BX65*'Households'!$B$3/'Households'!$B$7</f>
        <v>111.994269515963</v>
      </c>
      <c r="BY65" s="66">
        <f>'Glad-base'!BY65*'Businesses'!$B$4/'Businesses'!$C$4</f>
        <v>0.0202757625391704</v>
      </c>
      <c r="BZ65" s="66">
        <f>'Glad-base'!BZ65*'Households'!$B$3/'Households'!$B$7</f>
        <v>0.00297413406797116</v>
      </c>
      <c r="CA65" s="66">
        <f>'Glad-base'!CA65*'Households'!$B$3/'Households'!$B$7</f>
        <v>0.00745503933058702</v>
      </c>
      <c r="CB65" s="66">
        <f>'Glad-base'!CB65*'Glad-id-output'!B63/'Glad-id-output'!E63</f>
        <v>0</v>
      </c>
      <c r="CC65" s="62">
        <f>'Exports'!D66</f>
        <v>85.7</v>
      </c>
      <c r="CD65" s="4">
        <f>SUM(BW65:CC65)</f>
        <v>270.946829652725</v>
      </c>
      <c r="CE65" s="153">
        <f>SUM(CD65,BV65)</f>
        <v>270.985959518145</v>
      </c>
      <c r="CF65" s="67">
        <v>0.0142227782530934</v>
      </c>
      <c r="CG65" s="67">
        <f>'Glad-id-output'!I63</f>
        <v>1</v>
      </c>
      <c r="CH65" s="67"/>
    </row>
    <row r="66" ht="20.05" customHeight="1">
      <c r="A66" t="s" s="58">
        <v>1</v>
      </c>
      <c r="B66" s="59">
        <v>62</v>
      </c>
      <c r="C66" t="s" s="60">
        <v>218</v>
      </c>
      <c r="D66" s="61">
        <f>'Glad70-before-LQ'!D66*$CG66*D$93</f>
        <v>0.00491006914959639</v>
      </c>
      <c r="E66" s="62">
        <f>'Glad70-before-LQ'!E66*$CG66*E$93</f>
        <v>0.00061148339584392</v>
      </c>
      <c r="F66" s="62">
        <f>'Glad70-before-LQ'!F66*$CG66*F$93</f>
        <v>9.11662302052386e-06</v>
      </c>
      <c r="G66" s="62">
        <f>'Glad70-before-LQ'!G66*$CG66*G$93</f>
        <v>0.000708842414964168</v>
      </c>
      <c r="H66" s="62">
        <f>'Glad70-before-LQ'!H66*$CG66*H$93</f>
        <v>0.000632447859588456</v>
      </c>
      <c r="I66" s="62">
        <f>'Glad70-before-LQ'!I66*$CG66*I$93</f>
        <v>0.0212185342392391</v>
      </c>
      <c r="J66" s="62">
        <f>'Glad70-before-LQ'!J66*$CG66*J$93</f>
        <v>0.481151826003189</v>
      </c>
      <c r="K66" s="63">
        <f>'Glad70-before-LQ'!K66*$CG66*K$93</f>
        <v>0.0545633545440351</v>
      </c>
      <c r="L66" s="62">
        <f>'Glad70-before-LQ'!L66*$CG66*L$93</f>
        <v>0.0086833862053479</v>
      </c>
      <c r="M66" s="62">
        <f>'Glad70-before-LQ'!M66*$CG66*M$93</f>
        <v>0.00911889672135603</v>
      </c>
      <c r="N66" s="62">
        <f>'Glad70-before-LQ'!N66*$CG66*N$93</f>
        <v>0.00596889297394644</v>
      </c>
      <c r="O66" s="62">
        <f>'Glad70-before-LQ'!O66*$CG66*O$93</f>
        <v>0.00291074242473479</v>
      </c>
      <c r="P66" s="62">
        <f>'Glad70-before-LQ'!P66*$CG66*P$93</f>
        <v>0.00111138363330909</v>
      </c>
      <c r="Q66" s="62">
        <f>'Glad70-before-LQ'!Q66*$CG66*Q$93</f>
        <v>0.00112626096390854</v>
      </c>
      <c r="R66" s="62">
        <f>'Glad70-before-LQ'!R66*$CG66*R$93</f>
        <v>0.000381612794201256</v>
      </c>
      <c r="S66" s="62">
        <f>'Glad70-before-LQ'!S66*$CG66*S$93</f>
        <v>0.00102466330845346</v>
      </c>
      <c r="T66" s="62">
        <f>'Glad70-before-LQ'!T66*$CG66*T$93</f>
        <v>0.0675914333023539</v>
      </c>
      <c r="U66" s="62">
        <f>'Glad70-before-LQ'!U66*$CG66*U$93</f>
        <v>0.146436236531062</v>
      </c>
      <c r="V66" s="62">
        <f>'Glad70-before-LQ'!V66*$CG66*V$93</f>
        <v>0.00386170171733394</v>
      </c>
      <c r="W66" s="62">
        <f>'Glad70-before-LQ'!W66*$CG66*W$93</f>
        <v>0.133866843929505</v>
      </c>
      <c r="X66" s="64">
        <f>'Glad70-before-LQ'!X66*$CG66*X$93</f>
        <v>0</v>
      </c>
      <c r="Y66" s="62">
        <f>'Glad70-before-LQ'!Y66*$CG66*Y$93</f>
        <v>0.0594491962220991</v>
      </c>
      <c r="Z66" s="62">
        <f>'Glad70-before-LQ'!Z66*$CG66*Z$93</f>
        <v>0.014137719028925</v>
      </c>
      <c r="AA66" s="62">
        <f>'Glad70-before-LQ'!AA66*$CG66*AA$93</f>
        <v>0.0223771361473789</v>
      </c>
      <c r="AB66" s="62">
        <f>'Glad70-before-LQ'!AB66*$CG66*AB$93</f>
        <v>0.000161085003242088</v>
      </c>
      <c r="AC66" s="65">
        <f>'Glad70-before-LQ'!AC66*$CG66*AC$93</f>
        <v>0</v>
      </c>
      <c r="AD66" s="62">
        <f>'Glad70-before-LQ'!AD66*$CG66*AD$93</f>
        <v>0.000734503141025868</v>
      </c>
      <c r="AE66" s="62">
        <f>'Glad70-before-LQ'!AE66*$CG66*AE$93</f>
        <v>0.0109934062240356</v>
      </c>
      <c r="AF66" s="62">
        <f>'Glad70-before-LQ'!AF66*$CG66*AF$93</f>
        <v>0.156017351866396</v>
      </c>
      <c r="AG66" s="62">
        <f>'Glad70-before-LQ'!AG66*$CG66*AG$93</f>
        <v>0.0140367280521701</v>
      </c>
      <c r="AH66" s="62">
        <f>'Glad70-before-LQ'!AH66*$CG66*AH$93</f>
        <v>0.0406690958699253</v>
      </c>
      <c r="AI66" s="62">
        <f>'Glad70-before-LQ'!AI66*$CG66*AI$93</f>
        <v>0.0576672036716373</v>
      </c>
      <c r="AJ66" s="62">
        <f>'Glad70-before-LQ'!AJ66*$CG66*AJ$93</f>
        <v>0.0278765173559089</v>
      </c>
      <c r="AK66" s="62">
        <f>'Glad70-before-LQ'!AK66*$CG66*AK$93</f>
        <v>0.0354523482863964</v>
      </c>
      <c r="AL66" s="62">
        <f>'Glad70-before-LQ'!AL66*$CG66*AL$93</f>
        <v>0.00972602594932959</v>
      </c>
      <c r="AM66" s="62">
        <f>'Glad70-before-LQ'!AM66*$CG66*AM$93</f>
        <v>0.0168612750472619</v>
      </c>
      <c r="AN66" s="62">
        <f>'Glad70-before-LQ'!AN66*$CG66*AN$93</f>
        <v>0.0472770506333994</v>
      </c>
      <c r="AO66" s="62">
        <f>'Glad70-before-LQ'!AO66*$CG66*AO$93</f>
        <v>0.0587800092808992</v>
      </c>
      <c r="AP66" s="62">
        <f>'Glad70-before-LQ'!AP66*$CG66*AP$93</f>
        <v>0.0118093658873419</v>
      </c>
      <c r="AQ66" s="62">
        <f>'Glad70-before-LQ'!AQ66*$CG66*AQ$93</f>
        <v>0.0017174397583965</v>
      </c>
      <c r="AR66" s="62">
        <f>'Glad70-before-LQ'!AR66*$CG66*AR$93</f>
        <v>0.00458325665150097</v>
      </c>
      <c r="AS66" s="62">
        <f>'Glad70-before-LQ'!AS66*$CG66*AS$93</f>
        <v>0.211243057006341</v>
      </c>
      <c r="AT66" s="62">
        <f>'Glad70-before-LQ'!AT66*$CG66*AT$93</f>
        <v>0.00213621350105313</v>
      </c>
      <c r="AU66" s="62">
        <f>'Glad70-before-LQ'!AU66*$CG66*AU$93</f>
        <v>0.0010895786796416</v>
      </c>
      <c r="AV66" s="62">
        <f>'Glad70-before-LQ'!AV66*$CG66*AV$93</f>
        <v>0.000721248899410032</v>
      </c>
      <c r="AW66" s="62">
        <f>'Glad70-before-LQ'!AW66*$CG66*AW$93</f>
        <v>1.43856761449651e-06</v>
      </c>
      <c r="AX66" s="62">
        <f>'Glad70-before-LQ'!AX66*$CG66*AX$93</f>
        <v>0.00201630645246979</v>
      </c>
      <c r="AY66" s="62">
        <f>'Glad70-before-LQ'!AY66*$CG66*AY$93</f>
        <v>0.00226365595551669</v>
      </c>
      <c r="AZ66" s="62">
        <f>'Glad70-before-LQ'!AZ66*$CG66*AZ$93</f>
        <v>0.0446083983525465</v>
      </c>
      <c r="BA66" s="62">
        <f>'Glad70-before-LQ'!BA66*$CG66*BA$93</f>
        <v>0.0091549893912396</v>
      </c>
      <c r="BB66" s="62">
        <f>'Glad70-before-LQ'!BB66*$CG66*BB$93</f>
        <v>0.125590338964306</v>
      </c>
      <c r="BC66" s="62">
        <f>'Glad70-before-LQ'!BC66*$CG66*BC$93</f>
        <v>0.06681388968931409</v>
      </c>
      <c r="BD66" s="62">
        <f>'Glad70-before-LQ'!BD66*$CG66*BD$93</f>
        <v>0.0268187364821641</v>
      </c>
      <c r="BE66" s="62">
        <f>'Glad70-before-LQ'!BE66*$CG66*BE$93</f>
        <v>0.791547846682773</v>
      </c>
      <c r="BF66" s="62">
        <f>'Glad70-before-LQ'!BF66*$CG66*BF$93</f>
        <v>0.00470370264862791</v>
      </c>
      <c r="BG66" s="62">
        <f>'Glad70-before-LQ'!BG66*$CG66*BG$93</f>
        <v>0.265784828204705</v>
      </c>
      <c r="BH66" s="62">
        <f>'Glad70-before-LQ'!BH66*$CG66*BH$93</f>
        <v>0.0673134732639855</v>
      </c>
      <c r="BI66" s="62">
        <f>'Glad70-before-LQ'!BI66*$CG66*BI$93</f>
        <v>0.0791994690706524</v>
      </c>
      <c r="BJ66" s="62">
        <f>'Glad70-before-LQ'!BJ66*$CG66*BJ$93</f>
        <v>0.000524471239679538</v>
      </c>
      <c r="BK66" s="62">
        <f>'Glad70-before-LQ'!BK66*$CG66*BK$93</f>
        <v>0.142560190928824</v>
      </c>
      <c r="BL66" s="62">
        <f>'Glad70-before-LQ'!BL66*$CG66*BL$93</f>
        <v>1.54766327828852</v>
      </c>
      <c r="BM66" s="62">
        <f>'Glad70-before-LQ'!BM66*$CG66*BM$93</f>
        <v>0.181710761496805</v>
      </c>
      <c r="BN66" s="62">
        <f>'Glad70-before-LQ'!BN66*$CG66*BN$93</f>
        <v>0.0199566398824568</v>
      </c>
      <c r="BO66" s="62">
        <f>'Glad70-before-LQ'!BO66*$CG66*BO$93</f>
        <v>0.22696894317658</v>
      </c>
      <c r="BP66" s="62">
        <f>'Glad70-before-LQ'!BP66*$CG66*BP$93</f>
        <v>0.191910760999917</v>
      </c>
      <c r="BQ66" s="62">
        <f>'Glad70-before-LQ'!BQ66*$CG66*BQ$93</f>
        <v>0.00577339878919524</v>
      </c>
      <c r="BR66" s="62">
        <f>'Glad70-before-LQ'!BR66*$CG66*BR$93</f>
        <v>0.00158130017464772</v>
      </c>
      <c r="BS66" s="62">
        <f>'Glad70-before-LQ'!BS66*$CG66*BS$93</f>
        <v>0.000530566566293595</v>
      </c>
      <c r="BT66" s="62">
        <f>'Glad70-before-LQ'!BT66*$CG66*BT$93</f>
        <v>0.129682223903539</v>
      </c>
      <c r="BU66" s="62">
        <f>'Glad70-before-LQ'!BU66*$CG66*BU$93</f>
        <v>0.158303648664682</v>
      </c>
      <c r="BV66" s="4">
        <f>SUM(D66:BU66)</f>
        <v>5.84438779873576</v>
      </c>
      <c r="BW66" s="66">
        <f>'Glad-base'!BW66*'Households'!$B$3/'Households'!$B$7</f>
        <v>51.1582323625953</v>
      </c>
      <c r="BX66" s="66">
        <f>'Glad-base'!BX66*'Households'!$B$3/'Households'!$B$7</f>
        <v>45.0090797116375</v>
      </c>
      <c r="BY66" s="66">
        <f>'Glad-base'!BY66*'Businesses'!$B$4/'Businesses'!$C$4</f>
        <v>1.65710074910593</v>
      </c>
      <c r="BZ66" s="66">
        <f>'Glad-base'!BZ66*'Households'!$B$3/'Households'!$B$7</f>
        <v>0.0285578968486097</v>
      </c>
      <c r="CA66" s="66">
        <f>'Glad-base'!CA66*'Households'!$B$3/'Households'!$B$7</f>
        <v>0.72718294476828</v>
      </c>
      <c r="CB66" s="66">
        <f>'Glad-base'!CB66*'Glad-id-output'!B64/'Glad-id-output'!E64</f>
        <v>4.8399605876527e-05</v>
      </c>
      <c r="CC66" s="62">
        <f>'Exports'!D67</f>
        <v>10.9</v>
      </c>
      <c r="CD66" s="4">
        <f>SUM(BW66:CC66)</f>
        <v>109.480202064561</v>
      </c>
      <c r="CE66" s="153">
        <f>SUM(CD66,BV66)</f>
        <v>115.324589863297</v>
      </c>
      <c r="CF66" s="67">
        <v>0.00159734672859825</v>
      </c>
      <c r="CG66" s="67">
        <f>'Glad-id-output'!I64</f>
        <v>0.3</v>
      </c>
      <c r="CH66" s="67"/>
    </row>
    <row r="67" ht="20.05" customHeight="1">
      <c r="A67" t="s" s="58">
        <v>1</v>
      </c>
      <c r="B67" s="59">
        <v>63</v>
      </c>
      <c r="C67" t="s" s="60">
        <v>219</v>
      </c>
      <c r="D67" s="61">
        <f>'Glad70-before-LQ'!D67*$CG67*D$93</f>
        <v>0.00217509951207847</v>
      </c>
      <c r="E67" s="62">
        <f>'Glad70-before-LQ'!E67*$CG67*E$93</f>
        <v>0.000141086718048465</v>
      </c>
      <c r="F67" s="62">
        <f>'Glad70-before-LQ'!F67*$CG67*F$93</f>
        <v>6.57053911389108e-06</v>
      </c>
      <c r="G67" s="62">
        <f>'Glad70-before-LQ'!G67*$CG67*G$93</f>
        <v>0.000225252980274184</v>
      </c>
      <c r="H67" s="62">
        <f>'Glad70-before-LQ'!H67*$CG67*H$93</f>
        <v>0.000341244242487187</v>
      </c>
      <c r="I67" s="62">
        <f>'Glad70-before-LQ'!I67*$CG67*I$93</f>
        <v>0.0189017672004056</v>
      </c>
      <c r="J67" s="62">
        <f>'Glad70-before-LQ'!J67*$CG67*J$93</f>
        <v>0.203675169722537</v>
      </c>
      <c r="K67" s="63">
        <f>'Glad70-before-LQ'!K67*$CG67*K$93</f>
        <v>0.0605901498820638</v>
      </c>
      <c r="L67" s="62">
        <f>'Glad70-before-LQ'!L67*$CG67*L$93</f>
        <v>2.38493140993162e-05</v>
      </c>
      <c r="M67" s="62">
        <f>'Glad70-before-LQ'!M67*$CG67*M$93</f>
        <v>0.00508303689482983</v>
      </c>
      <c r="N67" s="62">
        <f>'Glad70-before-LQ'!N67*$CG67*N$93</f>
        <v>0.00150022468925113</v>
      </c>
      <c r="O67" s="62">
        <f>'Glad70-before-LQ'!O67*$CG67*O$93</f>
        <v>0.00114434198654371</v>
      </c>
      <c r="P67" s="62">
        <f>'Glad70-before-LQ'!P67*$CG67*P$93</f>
        <v>0.000673829110893096</v>
      </c>
      <c r="Q67" s="62">
        <f>'Glad70-before-LQ'!Q67*$CG67*Q$93</f>
        <v>0.000493147223987176</v>
      </c>
      <c r="R67" s="62">
        <f>'Glad70-before-LQ'!R67*$CG67*R$93</f>
        <v>0.000429465087210695</v>
      </c>
      <c r="S67" s="62">
        <f>'Glad70-before-LQ'!S67*$CG67*S$93</f>
        <v>0.000253430847850473</v>
      </c>
      <c r="T67" s="62">
        <f>'Glad70-before-LQ'!T67*$CG67*T$93</f>
        <v>0.008899525672544159</v>
      </c>
      <c r="U67" s="62">
        <f>'Glad70-before-LQ'!U67*$CG67*U$93</f>
        <v>0.165067700985991</v>
      </c>
      <c r="V67" s="62">
        <f>'Glad70-before-LQ'!V67*$CG67*V$93</f>
        <v>0.00154980743847652</v>
      </c>
      <c r="W67" s="62">
        <f>'Glad70-before-LQ'!W67*$CG67*W$93</f>
        <v>0.048891822762277</v>
      </c>
      <c r="X67" s="64">
        <f>'Glad70-before-LQ'!X67*$CG67*X$93</f>
        <v>0</v>
      </c>
      <c r="Y67" s="62">
        <f>'Glad70-before-LQ'!Y67*$CG67*Y$93</f>
        <v>0.0307080301080339</v>
      </c>
      <c r="Z67" s="62">
        <f>'Glad70-before-LQ'!Z67*$CG67*Z$93</f>
        <v>0.00243551214853709</v>
      </c>
      <c r="AA67" s="62">
        <f>'Glad70-before-LQ'!AA67*$CG67*AA$93</f>
        <v>0.00583445668735581</v>
      </c>
      <c r="AB67" s="62">
        <f>'Glad70-before-LQ'!AB67*$CG67*AB$93</f>
        <v>0.000314938833906632</v>
      </c>
      <c r="AC67" s="65">
        <f>'Glad70-before-LQ'!AC67*$CG67*AC$93</f>
        <v>0</v>
      </c>
      <c r="AD67" s="62">
        <f>'Glad70-before-LQ'!AD67*$CG67*AD$93</f>
        <v>1.47713049980064e-06</v>
      </c>
      <c r="AE67" s="62">
        <f>'Glad70-before-LQ'!AE67*$CG67*AE$93</f>
        <v>0.0116027501126608</v>
      </c>
      <c r="AF67" s="62">
        <f>'Glad70-before-LQ'!AF67*$CG67*AF$93</f>
        <v>0.08297848412513099</v>
      </c>
      <c r="AG67" s="62">
        <f>'Glad70-before-LQ'!AG67*$CG67*AG$93</f>
        <v>0.0102732582051231</v>
      </c>
      <c r="AH67" s="62">
        <f>'Glad70-before-LQ'!AH67*$CG67*AH$93</f>
        <v>0.0882887525928414</v>
      </c>
      <c r="AI67" s="62">
        <f>'Glad70-before-LQ'!AI67*$CG67*AI$93</f>
        <v>0.0918066953367654</v>
      </c>
      <c r="AJ67" s="62">
        <f>'Glad70-before-LQ'!AJ67*$CG67*AJ$93</f>
        <v>0.04154139386294</v>
      </c>
      <c r="AK67" s="62">
        <f>'Glad70-before-LQ'!AK67*$CG67*AK$93</f>
        <v>0.0580832522669026</v>
      </c>
      <c r="AL67" s="62">
        <f>'Glad70-before-LQ'!AL67*$CG67*AL$93</f>
        <v>0.00647057369753244</v>
      </c>
      <c r="AM67" s="62">
        <f>'Glad70-before-LQ'!AM67*$CG67*AM$93</f>
        <v>0.009940866099039479</v>
      </c>
      <c r="AN67" s="62">
        <f>'Glad70-before-LQ'!AN67*$CG67*AN$93</f>
        <v>0.102184609570678</v>
      </c>
      <c r="AO67" s="62">
        <f>'Glad70-before-LQ'!AO67*$CG67*AO$93</f>
        <v>0.016501134565231</v>
      </c>
      <c r="AP67" s="62">
        <f>'Glad70-before-LQ'!AP67*$CG67*AP$93</f>
        <v>0.024323094249032</v>
      </c>
      <c r="AQ67" s="62">
        <f>'Glad70-before-LQ'!AQ67*$CG67*AQ$93</f>
        <v>0.0011553700434617</v>
      </c>
      <c r="AR67" s="62">
        <f>'Glad70-before-LQ'!AR67*$CG67*AR$93</f>
        <v>0.00164046704831351</v>
      </c>
      <c r="AS67" s="62">
        <f>'Glad70-before-LQ'!AS67*$CG67*AS$93</f>
        <v>0.057262332728968</v>
      </c>
      <c r="AT67" s="62">
        <f>'Glad70-before-LQ'!AT67*$CG67*AT$93</f>
        <v>0.00157481934007141</v>
      </c>
      <c r="AU67" s="62">
        <f>'Glad70-before-LQ'!AU67*$CG67*AU$93</f>
        <v>0.000530321541237889</v>
      </c>
      <c r="AV67" s="62">
        <f>'Glad70-before-LQ'!AV67*$CG67*AV$93</f>
        <v>2.14062791672942e-06</v>
      </c>
      <c r="AW67" s="62">
        <f>'Glad70-before-LQ'!AW67*$CG67*AW$93</f>
        <v>1.17810272607793e-06</v>
      </c>
      <c r="AX67" s="62">
        <f>'Glad70-before-LQ'!AX67*$CG67*AX$93</f>
        <v>0.000148272805260352</v>
      </c>
      <c r="AY67" s="62">
        <f>'Glad70-before-LQ'!AY67*$CG67*AY$93</f>
        <v>2.24903721362811e-06</v>
      </c>
      <c r="AZ67" s="62">
        <f>'Glad70-before-LQ'!AZ67*$CG67*AZ$93</f>
        <v>0.0008735163052699079</v>
      </c>
      <c r="BA67" s="62">
        <f>'Glad70-before-LQ'!BA67*$CG67*BA$93</f>
        <v>0.00047854282647169</v>
      </c>
      <c r="BB67" s="62">
        <f>'Glad70-before-LQ'!BB67*$CG67*BB$93</f>
        <v>0.000126884324697112</v>
      </c>
      <c r="BC67" s="62">
        <f>'Glad70-before-LQ'!BC67*$CG67*BC$93</f>
        <v>0.0578601015169568</v>
      </c>
      <c r="BD67" s="62">
        <f>'Glad70-before-LQ'!BD67*$CG67*BD$93</f>
        <v>0.0373017227025108</v>
      </c>
      <c r="BE67" s="62">
        <f>'Glad70-before-LQ'!BE67*$CG67*BE$93</f>
        <v>0.231058999096209</v>
      </c>
      <c r="BF67" s="62">
        <f>'Glad70-before-LQ'!BF67*$CG67*BF$93</f>
        <v>5.97240963715689e-05</v>
      </c>
      <c r="BG67" s="62">
        <f>'Glad70-before-LQ'!BG67*$CG67*BG$93</f>
        <v>0.0760982948116566</v>
      </c>
      <c r="BH67" s="62">
        <f>'Glad70-before-LQ'!BH67*$CG67*BH$93</f>
        <v>0.0192153365611495</v>
      </c>
      <c r="BI67" s="62">
        <f>'Glad70-before-LQ'!BI67*$CG67*BI$93</f>
        <v>0.0207359152302873</v>
      </c>
      <c r="BJ67" s="62">
        <f>'Glad70-before-LQ'!BJ67*$CG67*BJ$93</f>
        <v>5.08261678501448e-05</v>
      </c>
      <c r="BK67" s="62">
        <f>'Glad70-before-LQ'!BK67*$CG67*BK$93</f>
        <v>0.0183864006776862</v>
      </c>
      <c r="BL67" s="62">
        <f>'Glad70-before-LQ'!BL67*$CG67*BL$93</f>
        <v>0.489299982218741</v>
      </c>
      <c r="BM67" s="62">
        <f>'Glad70-before-LQ'!BM67*$CG67*BM$93</f>
        <v>0.0723356549229642</v>
      </c>
      <c r="BN67" s="62">
        <f>'Glad70-before-LQ'!BN67*$CG67*BN$93</f>
        <v>0.00856583286037038</v>
      </c>
      <c r="BO67" s="62">
        <f>'Glad70-before-LQ'!BO67*$CG67*BO$93</f>
        <v>0.087937836603087</v>
      </c>
      <c r="BP67" s="62">
        <f>'Glad70-before-LQ'!BP67*$CG67*BP$93</f>
        <v>0.0270716540745781</v>
      </c>
      <c r="BQ67" s="62">
        <f>'Glad70-before-LQ'!BQ67*$CG67*BQ$93</f>
        <v>0.0211138859946769</v>
      </c>
      <c r="BR67" s="62">
        <f>'Glad70-before-LQ'!BR67*$CG67*BR$93</f>
        <v>0.00308767494979151</v>
      </c>
      <c r="BS67" s="62">
        <f>'Glad70-before-LQ'!BS67*$CG67*BS$93</f>
        <v>0.000314585785468655</v>
      </c>
      <c r="BT67" s="62">
        <f>'Glad70-before-LQ'!BT67*$CG67*BT$93</f>
        <v>0.026496248328646</v>
      </c>
      <c r="BU67" s="62">
        <f>'Glad70-before-LQ'!BU67*$CG67*BU$93</f>
        <v>0.0232272703525099</v>
      </c>
      <c r="BV67" s="4">
        <f>SUM(D67:BU67)</f>
        <v>2.38736984408629</v>
      </c>
      <c r="BW67" s="66">
        <f>'Glad-base'!BW67*'Households'!$B$3/'Households'!$B$7</f>
        <v>19.1530487201339</v>
      </c>
      <c r="BX67" s="66">
        <f>'Glad-base'!BX67*'Households'!$B$3/'Households'!$B$7</f>
        <v>3.76170339855819</v>
      </c>
      <c r="BY67" s="66">
        <f>'Glad-base'!BY67*'Businesses'!$B$4/'Businesses'!$C$4</f>
        <v>0.090880340173372</v>
      </c>
      <c r="BZ67" s="66">
        <f>'Glad-base'!BZ67*'Households'!$B$3/'Households'!$B$7</f>
        <v>0.00246361717816684</v>
      </c>
      <c r="CA67" s="66">
        <f>'Glad-base'!CA67*'Households'!$B$3/'Households'!$B$7</f>
        <v>0.0394731062100927</v>
      </c>
      <c r="CB67" s="66">
        <f>'Glad-base'!CB67*'Glad-id-output'!B65/'Glad-id-output'!E65</f>
        <v>3.22225984629446e-05</v>
      </c>
      <c r="CC67" s="62">
        <f>'Exports'!D68</f>
        <v>0.8</v>
      </c>
      <c r="CD67" s="4">
        <f>SUM(BW67:CC67)</f>
        <v>23.8476014048522</v>
      </c>
      <c r="CE67" s="153">
        <f>SUM(CD67,BV67)</f>
        <v>26.2349712489385</v>
      </c>
      <c r="CF67" s="67">
        <v>0.00118465435525532</v>
      </c>
      <c r="CG67" s="67">
        <f>'Glad-id-output'!I65</f>
        <v>0.6</v>
      </c>
      <c r="CH67" s="67"/>
    </row>
    <row r="68" ht="20.05" customHeight="1">
      <c r="A68" t="s" s="58">
        <v>1</v>
      </c>
      <c r="B68" s="59">
        <v>64</v>
      </c>
      <c r="C68" t="s" s="60">
        <v>220</v>
      </c>
      <c r="D68" s="61">
        <f>'Glad70-before-LQ'!D68*$CG68*D$93</f>
        <v>0.000887015973568721</v>
      </c>
      <c r="E68" s="62">
        <f>'Glad70-before-LQ'!E68*$CG68*E$93</f>
        <v>0.00503392782438666</v>
      </c>
      <c r="F68" s="62">
        <f>'Glad70-before-LQ'!F68*$CG68*F$93</f>
        <v>0.000196634333881714</v>
      </c>
      <c r="G68" s="62">
        <f>'Glad70-before-LQ'!G68*$CG68*G$93</f>
        <v>0.00280190868335961</v>
      </c>
      <c r="H68" s="62">
        <f>'Glad70-before-LQ'!H68*$CG68*H$93</f>
        <v>0.00103619420615689</v>
      </c>
      <c r="I68" s="62">
        <f>'Glad70-before-LQ'!I68*$CG68*I$93</f>
        <v>0.000548984348878253</v>
      </c>
      <c r="J68" s="62">
        <f>'Glad70-before-LQ'!J68*$CG68*J$93</f>
        <v>0.0866061492552507</v>
      </c>
      <c r="K68" s="63">
        <f>'Glad70-before-LQ'!K68*$CG68*K$93</f>
        <v>0.00433598562956252</v>
      </c>
      <c r="L68" s="62">
        <f>'Glad70-before-LQ'!L68*$CG68*L$93</f>
        <v>0.00145725519905702</v>
      </c>
      <c r="M68" s="62">
        <f>'Glad70-before-LQ'!M68*$CG68*M$93</f>
        <v>0.00643284736082101</v>
      </c>
      <c r="N68" s="62">
        <f>'Glad70-before-LQ'!N68*$CG68*N$93</f>
        <v>0.00222644492006322</v>
      </c>
      <c r="O68" s="62">
        <f>'Glad70-before-LQ'!O68*$CG68*O$93</f>
        <v>0.0135739614560973</v>
      </c>
      <c r="P68" s="62">
        <f>'Glad70-before-LQ'!P68*$CG68*P$93</f>
        <v>0.00446549669435607</v>
      </c>
      <c r="Q68" s="62">
        <f>'Glad70-before-LQ'!Q68*$CG68*Q$93</f>
        <v>0.00588010239286124</v>
      </c>
      <c r="R68" s="62">
        <f>'Glad70-before-LQ'!R68*$CG68*R$93</f>
        <v>0.00119200092248514</v>
      </c>
      <c r="S68" s="62">
        <f>'Glad70-before-LQ'!S68*$CG68*S$93</f>
        <v>0.00246473626827724</v>
      </c>
      <c r="T68" s="62">
        <f>'Glad70-before-LQ'!T68*$CG68*T$93</f>
        <v>0.0220428575440773</v>
      </c>
      <c r="U68" s="62">
        <f>'Glad70-before-LQ'!U68*$CG68*U$93</f>
        <v>3.11109323819114</v>
      </c>
      <c r="V68" s="62">
        <f>'Glad70-before-LQ'!V68*$CG68*V$93</f>
        <v>0.00527920959951698</v>
      </c>
      <c r="W68" s="62">
        <f>'Glad70-before-LQ'!W68*$CG68*W$93</f>
        <v>0.0443237268968287</v>
      </c>
      <c r="X68" s="64">
        <f>'Glad70-before-LQ'!X68*$CG68*X$93</f>
        <v>0</v>
      </c>
      <c r="Y68" s="62">
        <f>'Glad70-before-LQ'!Y68*$CG68*Y$93</f>
        <v>0.014704758978338</v>
      </c>
      <c r="Z68" s="62">
        <f>'Glad70-before-LQ'!Z68*$CG68*Z$93</f>
        <v>0.00272520777123841</v>
      </c>
      <c r="AA68" s="62">
        <f>'Glad70-before-LQ'!AA68*$CG68*AA$93</f>
        <v>0.009355383922485401</v>
      </c>
      <c r="AB68" s="62">
        <f>'Glad70-before-LQ'!AB68*$CG68*AB$93</f>
        <v>0.000380719345704998</v>
      </c>
      <c r="AC68" s="65">
        <f>'Glad70-before-LQ'!AC68*$CG68*AC$93</f>
        <v>0</v>
      </c>
      <c r="AD68" s="62">
        <f>'Glad70-before-LQ'!AD68*$CG68*AD$93</f>
        <v>7.943463621954209e-06</v>
      </c>
      <c r="AE68" s="62">
        <f>'Glad70-before-LQ'!AE68*$CG68*AE$93</f>
        <v>0.005793668487304</v>
      </c>
      <c r="AF68" s="62">
        <f>'Glad70-before-LQ'!AF68*$CG68*AF$93</f>
        <v>2.19531501378451e-05</v>
      </c>
      <c r="AG68" s="62">
        <f>'Glad70-before-LQ'!AG68*$CG68*AG$93</f>
        <v>0.00178385255322415</v>
      </c>
      <c r="AH68" s="62">
        <f>'Glad70-before-LQ'!AH68*$CG68*AH$93</f>
        <v>0.0460012388781411</v>
      </c>
      <c r="AI68" s="62">
        <f>'Glad70-before-LQ'!AI68*$CG68*AI$93</f>
        <v>0.014520395118693</v>
      </c>
      <c r="AJ68" s="62">
        <f>'Glad70-before-LQ'!AJ68*$CG68*AJ$93</f>
        <v>0.0208243052795872</v>
      </c>
      <c r="AK68" s="62">
        <f>'Glad70-before-LQ'!AK68*$CG68*AK$93</f>
        <v>0.0438884578585547</v>
      </c>
      <c r="AL68" s="62">
        <f>'Glad70-before-LQ'!AL68*$CG68*AL$93</f>
        <v>0.0242846434723454</v>
      </c>
      <c r="AM68" s="62">
        <f>'Glad70-before-LQ'!AM68*$CG68*AM$93</f>
        <v>0.0191929673831846</v>
      </c>
      <c r="AN68" s="62">
        <f>'Glad70-before-LQ'!AN68*$CG68*AN$93</f>
        <v>0.000509701976199144</v>
      </c>
      <c r="AO68" s="62">
        <f>'Glad70-before-LQ'!AO68*$CG68*AO$93</f>
        <v>0.00215223253852245</v>
      </c>
      <c r="AP68" s="62">
        <f>'Glad70-before-LQ'!AP68*$CG68*AP$93</f>
        <v>0.0301349574147422</v>
      </c>
      <c r="AQ68" s="62">
        <f>'Glad70-before-LQ'!AQ68*$CG68*AQ$93</f>
        <v>4.49852770609968e-05</v>
      </c>
      <c r="AR68" s="62">
        <f>'Glad70-before-LQ'!AR68*$CG68*AR$93</f>
        <v>0.0354959969115175</v>
      </c>
      <c r="AS68" s="62">
        <f>'Glad70-before-LQ'!AS68*$CG68*AS$93</f>
        <v>0.09930370039445691</v>
      </c>
      <c r="AT68" s="62">
        <f>'Glad70-before-LQ'!AT68*$CG68*AT$93</f>
        <v>0.00703136909811961</v>
      </c>
      <c r="AU68" s="62">
        <f>'Glad70-before-LQ'!AU68*$CG68*AU$93</f>
        <v>5.52598662919526e-05</v>
      </c>
      <c r="AV68" s="62">
        <f>'Glad70-before-LQ'!AV68*$CG68*AV$93</f>
        <v>4.17517582780757e-06</v>
      </c>
      <c r="AW68" s="62">
        <f>'Glad70-before-LQ'!AW68*$CG68*AW$93</f>
        <v>9.62945371070407e-06</v>
      </c>
      <c r="AX68" s="62">
        <f>'Glad70-before-LQ'!AX68*$CG68*AX$93</f>
        <v>0.000491097503483529</v>
      </c>
      <c r="AY68" s="62">
        <f>'Glad70-before-LQ'!AY68*$CG68*AY$93</f>
        <v>9.01158342362558e-06</v>
      </c>
      <c r="AZ68" s="62">
        <f>'Glad70-before-LQ'!AZ68*$CG68*AZ$93</f>
        <v>0.0123538441085098</v>
      </c>
      <c r="BA68" s="62">
        <f>'Glad70-before-LQ'!BA68*$CG68*BA$93</f>
        <v>0.470752081868644</v>
      </c>
      <c r="BB68" s="62">
        <f>'Glad70-before-LQ'!BB68*$CG68*BB$93</f>
        <v>0.0417910302803152</v>
      </c>
      <c r="BC68" s="62">
        <f>'Glad70-before-LQ'!BC68*$CG68*BC$93</f>
        <v>0.0333528532640213</v>
      </c>
      <c r="BD68" s="62">
        <f>'Glad70-before-LQ'!BD68*$CG68*BD$93</f>
        <v>0.0148192958962725</v>
      </c>
      <c r="BE68" s="62">
        <f>'Glad70-before-LQ'!BE68*$CG68*BE$93</f>
        <v>0.101884890072917</v>
      </c>
      <c r="BF68" s="62">
        <f>'Glad70-before-LQ'!BF68*$CG68*BF$93</f>
        <v>0.000219427332479125</v>
      </c>
      <c r="BG68" s="62">
        <f>'Glad70-before-LQ'!BG68*$CG68*BG$93</f>
        <v>0.0835675175138975</v>
      </c>
      <c r="BH68" s="62">
        <f>'Glad70-before-LQ'!BH68*$CG68*BH$93</f>
        <v>0.07236877800438229</v>
      </c>
      <c r="BI68" s="62">
        <f>'Glad70-before-LQ'!BI68*$CG68*BI$93</f>
        <v>0.170235826474979</v>
      </c>
      <c r="BJ68" s="62">
        <f>'Glad70-before-LQ'!BJ68*$CG68*BJ$93</f>
        <v>0.00570288721226074</v>
      </c>
      <c r="BK68" s="62">
        <f>'Glad70-before-LQ'!BK68*$CG68*BK$93</f>
        <v>0.0567139158103977</v>
      </c>
      <c r="BL68" s="62">
        <f>'Glad70-before-LQ'!BL68*$CG68*BL$93</f>
        <v>0.579604938413894</v>
      </c>
      <c r="BM68" s="62">
        <f>'Glad70-before-LQ'!BM68*$CG68*BM$93</f>
        <v>0.0901284506150716</v>
      </c>
      <c r="BN68" s="62">
        <f>'Glad70-before-LQ'!BN68*$CG68*BN$93</f>
        <v>0.00846048273321191</v>
      </c>
      <c r="BO68" s="62">
        <f>'Glad70-before-LQ'!BO68*$CG68*BO$93</f>
        <v>4.28246488244234</v>
      </c>
      <c r="BP68" s="62">
        <f>'Glad70-before-LQ'!BP68*$CG68*BP$93</f>
        <v>0.569495048132593</v>
      </c>
      <c r="BQ68" s="62">
        <f>'Glad70-before-LQ'!BQ68*$CG68*BQ$93</f>
        <v>3.79959134499105e-05</v>
      </c>
      <c r="BR68" s="62">
        <f>'Glad70-before-LQ'!BR68*$CG68*BR$93</f>
        <v>0.00675551002282646</v>
      </c>
      <c r="BS68" s="62">
        <f>'Glad70-before-LQ'!BS68*$CG68*BS$93</f>
        <v>0.000658084357748996</v>
      </c>
      <c r="BT68" s="62">
        <f>'Glad70-before-LQ'!BT68*$CG68*BT$93</f>
        <v>0.0552163162514765</v>
      </c>
      <c r="BU68" s="62">
        <f>'Glad70-before-LQ'!BU68*$CG68*BU$93</f>
        <v>0.0444697684943426</v>
      </c>
      <c r="BV68" s="4">
        <f>SUM(D68:BU68)</f>
        <v>10.4016601157726</v>
      </c>
      <c r="BW68" s="66">
        <f>'Glad-base'!BW68*'Households'!$B$3/'Households'!$B$7</f>
        <v>113.2200817707</v>
      </c>
      <c r="BX68" s="66">
        <f>'Glad-base'!BX68*'Households'!$B$3/'Households'!$B$7</f>
        <v>188.562846549949</v>
      </c>
      <c r="BY68" s="66">
        <f>'Glad-base'!BY68*'Businesses'!$B$4/'Businesses'!$C$4</f>
        <v>0.367332769720714</v>
      </c>
      <c r="BZ68" s="66">
        <f>'Glad-base'!BZ68*'Households'!$B$3/'Households'!$B$7</f>
        <v>0.0089853958084449</v>
      </c>
      <c r="CA68" s="66">
        <f>'Glad-base'!CA68*'Households'!$B$3/'Households'!$B$7</f>
        <v>0.159715656797116</v>
      </c>
      <c r="CB68" s="66">
        <f>'Glad-base'!CB68*'Glad-id-output'!B66/'Glad-id-output'!E66</f>
        <v>0</v>
      </c>
      <c r="CC68" s="62">
        <f>'Exports'!D69</f>
        <v>39.9</v>
      </c>
      <c r="CD68" s="4">
        <f>SUM(BW68:CC68)</f>
        <v>342.218962142975</v>
      </c>
      <c r="CE68" s="153">
        <f>SUM(CD68,BV68)</f>
        <v>352.620622258748</v>
      </c>
      <c r="CF68" s="67">
        <v>0.007870298567048351</v>
      </c>
      <c r="CG68" s="67">
        <f>'Glad-id-output'!I66</f>
        <v>0.67</v>
      </c>
      <c r="CH68" s="67"/>
    </row>
    <row r="69" ht="20.05" customHeight="1">
      <c r="A69" t="s" s="58">
        <v>1</v>
      </c>
      <c r="B69" s="59">
        <v>65</v>
      </c>
      <c r="C69" t="s" s="60">
        <v>153</v>
      </c>
      <c r="D69" s="61">
        <f>'Glad70-before-LQ'!D69*$CG69*D$93</f>
        <v>2.67769034832762e-05</v>
      </c>
      <c r="E69" s="62">
        <f>'Glad70-before-LQ'!E69*$CG69*E$93</f>
        <v>0</v>
      </c>
      <c r="F69" s="62">
        <f>'Glad70-before-LQ'!F69*$CG69*F$93</f>
        <v>0</v>
      </c>
      <c r="G69" s="62">
        <f>'Glad70-before-LQ'!G69*$CG69*G$93</f>
        <v>0</v>
      </c>
      <c r="H69" s="62">
        <f>'Glad70-before-LQ'!H69*$CG69*H$93</f>
        <v>2.38845008327083e-06</v>
      </c>
      <c r="I69" s="62">
        <f>'Glad70-before-LQ'!I69*$CG69*I$93</f>
        <v>6.89142289878004e-05</v>
      </c>
      <c r="J69" s="62">
        <f>'Glad70-before-LQ'!J69*$CG69*J$93</f>
        <v>0.00063457294636245</v>
      </c>
      <c r="K69" s="63">
        <f>'Glad70-before-LQ'!K69*$CG69*K$93</f>
        <v>0.0009650962066274159</v>
      </c>
      <c r="L69" s="62">
        <f>'Glad70-before-LQ'!L69*$CG69*L$93</f>
        <v>1.94272537767346e-05</v>
      </c>
      <c r="M69" s="62">
        <f>'Glad70-before-LQ'!M69*$CG69*M$93</f>
        <v>4.42840335534417e-05</v>
      </c>
      <c r="N69" s="62">
        <f>'Glad70-before-LQ'!N69*$CG69*N$93</f>
        <v>8.657997305439291e-05</v>
      </c>
      <c r="O69" s="62">
        <f>'Glad70-before-LQ'!O69*$CG69*O$93</f>
        <v>1.8254774398863e-05</v>
      </c>
      <c r="P69" s="62">
        <f>'Glad70-before-LQ'!P69*$CG69*P$93</f>
        <v>4.24207046690603e-06</v>
      </c>
      <c r="Q69" s="62">
        <f>'Glad70-before-LQ'!Q69*$CG69*Q$93</f>
        <v>2.93858771006118e-05</v>
      </c>
      <c r="R69" s="62">
        <f>'Glad70-before-LQ'!R69*$CG69*R$93</f>
        <v>5.43051103364708e-06</v>
      </c>
      <c r="S69" s="62">
        <f>'Glad70-before-LQ'!S69*$CG69*S$93</f>
        <v>5.65630473743904e-06</v>
      </c>
      <c r="T69" s="62">
        <f>'Glad70-before-LQ'!T69*$CG69*T$93</f>
        <v>4.77286895344872e-05</v>
      </c>
      <c r="U69" s="62">
        <f>'Glad70-before-LQ'!U69*$CG69*U$93</f>
        <v>0.00075467637833839</v>
      </c>
      <c r="V69" s="62">
        <f>'Glad70-before-LQ'!V69*$CG69*V$93</f>
        <v>2.74647404085883e-05</v>
      </c>
      <c r="W69" s="62">
        <f>'Glad70-before-LQ'!W69*$CG69*W$93</f>
        <v>0.000836187472916052</v>
      </c>
      <c r="X69" s="64">
        <f>'Glad70-before-LQ'!X69*$CG69*X$93</f>
        <v>0</v>
      </c>
      <c r="Y69" s="62">
        <f>'Glad70-before-LQ'!Y69*$CG69*Y$93</f>
        <v>0.000233460603003614</v>
      </c>
      <c r="Z69" s="62">
        <f>'Glad70-before-LQ'!Z69*$CG69*Z$93</f>
        <v>3.3786474908182e-05</v>
      </c>
      <c r="AA69" s="62">
        <f>'Glad70-before-LQ'!AA69*$CG69*AA$93</f>
        <v>0.000225822159497246</v>
      </c>
      <c r="AB69" s="62">
        <f>'Glad70-before-LQ'!AB69*$CG69*AB$93</f>
        <v>4.34815605969899e-06</v>
      </c>
      <c r="AC69" s="65">
        <f>'Glad70-before-LQ'!AC69*$CG69*AC$93</f>
        <v>0</v>
      </c>
      <c r="AD69" s="62">
        <f>'Glad70-before-LQ'!AD69*$CG69*AD$93</f>
        <v>6.3179722079192e-06</v>
      </c>
      <c r="AE69" s="62">
        <f>'Glad70-before-LQ'!AE69*$CG69*AE$93</f>
        <v>0.000220730564591561</v>
      </c>
      <c r="AF69" s="62">
        <f>'Glad70-before-LQ'!AF69*$CG69*AF$93</f>
        <v>3.91880112908398e-05</v>
      </c>
      <c r="AG69" s="62">
        <f>'Glad70-before-LQ'!AG69*$CG69*AG$93</f>
        <v>5.01131325849536e-05</v>
      </c>
      <c r="AH69" s="62">
        <f>'Glad70-before-LQ'!AH69*$CG69*AH$93</f>
        <v>0.000788386370190358</v>
      </c>
      <c r="AI69" s="62">
        <f>'Glad70-before-LQ'!AI69*$CG69*AI$93</f>
        <v>0.000214164616755855</v>
      </c>
      <c r="AJ69" s="62">
        <f>'Glad70-before-LQ'!AJ69*$CG69*AJ$93</f>
        <v>0.00206551219579435</v>
      </c>
      <c r="AK69" s="62">
        <f>'Glad70-before-LQ'!AK69*$CG69*AK$93</f>
        <v>0.00309028522219254</v>
      </c>
      <c r="AL69" s="62">
        <f>'Glad70-before-LQ'!AL69*$CG69*AL$93</f>
        <v>0.000221756416455169</v>
      </c>
      <c r="AM69" s="62">
        <f>'Glad70-before-LQ'!AM69*$CG69*AM$93</f>
        <v>0.00103575480487872</v>
      </c>
      <c r="AN69" s="62">
        <f>'Glad70-before-LQ'!AN69*$CG69*AN$93</f>
        <v>0.000291662951178443</v>
      </c>
      <c r="AO69" s="62">
        <f>'Glad70-before-LQ'!AO69*$CG69*AO$93</f>
        <v>0.00162956035975727</v>
      </c>
      <c r="AP69" s="62">
        <f>'Glad70-before-LQ'!AP69*$CG69*AP$93</f>
        <v>0.000283387817667814</v>
      </c>
      <c r="AQ69" s="62">
        <f>'Glad70-before-LQ'!AQ69*$CG69*AQ$93</f>
        <v>2.11168107181731e-05</v>
      </c>
      <c r="AR69" s="62">
        <f>'Glad70-before-LQ'!AR69*$CG69*AR$93</f>
        <v>0.000118706261741614</v>
      </c>
      <c r="AS69" s="62">
        <f>'Glad70-before-LQ'!AS69*$CG69*AS$93</f>
        <v>0.00123942886590572</v>
      </c>
      <c r="AT69" s="62">
        <f>'Glad70-before-LQ'!AT69*$CG69*AT$93</f>
        <v>6.637655998676239e-05</v>
      </c>
      <c r="AU69" s="62">
        <f>'Glad70-before-LQ'!AU69*$CG69*AU$93</f>
        <v>1.03357076240018e-05</v>
      </c>
      <c r="AV69" s="62">
        <f>'Glad70-before-LQ'!AV69*$CG69*AV$93</f>
        <v>7.65869099096525e-07</v>
      </c>
      <c r="AW69" s="62">
        <f>'Glad70-before-LQ'!AW69*$CG69*AW$93</f>
        <v>6.23646443090458e-06</v>
      </c>
      <c r="AX69" s="62">
        <f>'Glad70-before-LQ'!AX69*$CG69*AX$93</f>
        <v>0.000625583318535169</v>
      </c>
      <c r="AY69" s="62">
        <f>'Glad70-before-LQ'!AY69*$CG69*AY$93</f>
        <v>1.15626972041822e-05</v>
      </c>
      <c r="AZ69" s="62">
        <f>'Glad70-before-LQ'!AZ69*$CG69*AZ$93</f>
        <v>0.0050535558385692</v>
      </c>
      <c r="BA69" s="62">
        <f>'Glad70-before-LQ'!BA69*$CG69*BA$93</f>
        <v>0.00276042183430717</v>
      </c>
      <c r="BB69" s="62">
        <f>'Glad70-before-LQ'!BB69*$CG69*BB$93</f>
        <v>0.00071083986538752</v>
      </c>
      <c r="BC69" s="62">
        <f>'Glad70-before-LQ'!BC69*$CG69*BC$93</f>
        <v>0.00302505917029146</v>
      </c>
      <c r="BD69" s="62">
        <f>'Glad70-before-LQ'!BD69*$CG69*BD$93</f>
        <v>0.000389207608110097</v>
      </c>
      <c r="BE69" s="62">
        <f>'Glad70-before-LQ'!BE69*$CG69*BE$93</f>
        <v>0.0215764511391117</v>
      </c>
      <c r="BF69" s="62">
        <f>'Glad70-before-LQ'!BF69*$CG69*BF$93</f>
        <v>0.000342099590036347</v>
      </c>
      <c r="BG69" s="62">
        <f>'Glad70-before-LQ'!BG69*$CG69*BG$93</f>
        <v>0.0047922396817394</v>
      </c>
      <c r="BH69" s="62">
        <f>'Glad70-before-LQ'!BH69*$CG69*BH$93</f>
        <v>0.000167152174954279</v>
      </c>
      <c r="BI69" s="62">
        <f>'Glad70-before-LQ'!BI69*$CG69*BI$93</f>
        <v>0.00647736644945187</v>
      </c>
      <c r="BJ69" s="62">
        <f>'Glad70-before-LQ'!BJ69*$CG69*BJ$93</f>
        <v>1.49448865309955e-05</v>
      </c>
      <c r="BK69" s="62">
        <f>'Glad70-before-LQ'!BK69*$CG69*BK$93</f>
        <v>0.0040441497860183</v>
      </c>
      <c r="BL69" s="62">
        <f>'Glad70-before-LQ'!BL69*$CG69*BL$93</f>
        <v>0.00523267390153909</v>
      </c>
      <c r="BM69" s="62">
        <f>'Glad70-before-LQ'!BM69*$CG69*BM$93</f>
        <v>0.000558432416317948</v>
      </c>
      <c r="BN69" s="62">
        <f>'Glad70-before-LQ'!BN69*$CG69*BN$93</f>
        <v>0.000105664060562643</v>
      </c>
      <c r="BO69" s="62">
        <f>'Glad70-before-LQ'!BO69*$CG69*BO$93</f>
        <v>3.02770187542826</v>
      </c>
      <c r="BP69" s="62">
        <f>'Glad70-before-LQ'!BP69*$CG69*BP$93</f>
        <v>0.0810537748925637</v>
      </c>
      <c r="BQ69" s="62">
        <f>'Glad70-before-LQ'!BQ69*$CG69*BQ$93</f>
        <v>4.96679863648294e-05</v>
      </c>
      <c r="BR69" s="62">
        <f>'Glad70-before-LQ'!BR69*$CG69*BR$93</f>
        <v>4.12229720954017e-05</v>
      </c>
      <c r="BS69" s="62">
        <f>'Glad70-before-LQ'!BS69*$CG69*BS$93</f>
        <v>1.36093549360296e-05</v>
      </c>
      <c r="BT69" s="62">
        <f>'Glad70-before-LQ'!BT69*$CG69*BT$93</f>
        <v>0.000171386966220993</v>
      </c>
      <c r="BU69" s="62">
        <f>'Glad70-before-LQ'!BU69*$CG69*BU$93</f>
        <v>0.000582571554446228</v>
      </c>
      <c r="BV69" s="4">
        <f>SUM(D69:BU69)</f>
        <v>3.18097578475694</v>
      </c>
      <c r="BW69" s="66">
        <f>'Glad-base'!BW69*'Households'!$B$3/'Households'!$B$7</f>
        <v>65.5059933883316</v>
      </c>
      <c r="BX69" s="66">
        <f>'Glad-base'!BX69*'Households'!$B$3/'Households'!$B$7</f>
        <v>131.549156230690</v>
      </c>
      <c r="BY69" s="66">
        <f>'Glad-base'!BY69*'Businesses'!$B$4/'Businesses'!$C$4</f>
        <v>0.258242976434871</v>
      </c>
      <c r="BZ69" s="66">
        <f>'Glad-base'!BZ69*'Households'!$B$3/'Households'!$B$7</f>
        <v>0.0112809305252317</v>
      </c>
      <c r="CA69" s="66">
        <f>'Glad-base'!CA69*'Households'!$B$3/'Households'!$B$7</f>
        <v>0.109557820195675</v>
      </c>
      <c r="CB69" s="66">
        <f>'Glad-base'!CB69*'Glad-id-output'!B67/'Glad-id-output'!E67</f>
        <v>0</v>
      </c>
      <c r="CC69" s="62">
        <f>'Exports'!D70</f>
        <v>5</v>
      </c>
      <c r="CD69" s="4">
        <f>SUM(BW69:CC69)</f>
        <v>202.434231346177</v>
      </c>
      <c r="CE69" s="153">
        <f>SUM(CD69,BV69)</f>
        <v>205.615207130934</v>
      </c>
      <c r="CF69" s="67">
        <v>0.0058690406048142</v>
      </c>
      <c r="CG69" s="67">
        <f>'Glad-id-output'!I67</f>
        <v>0.46</v>
      </c>
      <c r="CH69" s="67"/>
    </row>
    <row r="70" ht="20.05" customHeight="1">
      <c r="A70" t="s" s="58">
        <v>1</v>
      </c>
      <c r="B70" s="59">
        <v>66</v>
      </c>
      <c r="C70" t="s" s="60">
        <v>154</v>
      </c>
      <c r="D70" s="61">
        <f>'Glad70-before-LQ'!D70*$CG70*D$93</f>
        <v>0.0040518693929574</v>
      </c>
      <c r="E70" s="62">
        <f>'Glad70-before-LQ'!E70*$CG70*E$93</f>
        <v>0.00150869160970361</v>
      </c>
      <c r="F70" s="62">
        <f>'Glad70-before-LQ'!F70*$CG70*F$93</f>
        <v>0.000370332010806687</v>
      </c>
      <c r="G70" s="62">
        <f>'Glad70-before-LQ'!G70*$CG70*G$93</f>
        <v>0.000366415081530729</v>
      </c>
      <c r="H70" s="62">
        <f>'Glad70-before-LQ'!H70*$CG70*H$93</f>
        <v>0.000443272599305169</v>
      </c>
      <c r="I70" s="62">
        <f>'Glad70-before-LQ'!I70*$CG70*I$93</f>
        <v>0.00258585438522852</v>
      </c>
      <c r="J70" s="62">
        <f>'Glad70-before-LQ'!J70*$CG70*J$93</f>
        <v>0.0522401173633395</v>
      </c>
      <c r="K70" s="63">
        <f>'Glad70-before-LQ'!K70*$CG70*K$93</f>
        <v>0.0158471133003413</v>
      </c>
      <c r="L70" s="62">
        <f>'Glad70-before-LQ'!L70*$CG70*L$93</f>
        <v>0.00284626657954027</v>
      </c>
      <c r="M70" s="62">
        <f>'Glad70-before-LQ'!M70*$CG70*M$93</f>
        <v>0.0121337680845356</v>
      </c>
      <c r="N70" s="62">
        <f>'Glad70-before-LQ'!N70*$CG70*N$93</f>
        <v>0.00020072980893076</v>
      </c>
      <c r="O70" s="62">
        <f>'Glad70-before-LQ'!O70*$CG70*O$93</f>
        <v>0.000756286983987261</v>
      </c>
      <c r="P70" s="62">
        <f>'Glad70-before-LQ'!P70*$CG70*P$93</f>
        <v>1.66964787255798e-05</v>
      </c>
      <c r="Q70" s="62">
        <f>'Glad70-before-LQ'!Q70*$CG70*Q$93</f>
        <v>0.000213892750961786</v>
      </c>
      <c r="R70" s="62">
        <f>'Glad70-before-LQ'!R70*$CG70*R$93</f>
        <v>2.20267357028117e-05</v>
      </c>
      <c r="S70" s="62">
        <f>'Glad70-before-LQ'!S70*$CG70*S$93</f>
        <v>3.68635907137443e-05</v>
      </c>
      <c r="T70" s="62">
        <f>'Glad70-before-LQ'!T70*$CG70*T$93</f>
        <v>0.00109655845063216</v>
      </c>
      <c r="U70" s="62">
        <f>'Glad70-before-LQ'!U70*$CG70*U$93</f>
        <v>0.00538553609139972</v>
      </c>
      <c r="V70" s="62">
        <f>'Glad70-before-LQ'!V70*$CG70*V$93</f>
        <v>0.000105878564473688</v>
      </c>
      <c r="W70" s="62">
        <f>'Glad70-before-LQ'!W70*$CG70*W$93</f>
        <v>0.00329065132696239</v>
      </c>
      <c r="X70" s="64">
        <f>'Glad70-before-LQ'!X70*$CG70*X$93</f>
        <v>0</v>
      </c>
      <c r="Y70" s="62">
        <f>'Glad70-before-LQ'!Y70*$CG70*Y$93</f>
        <v>0.00243865674229528</v>
      </c>
      <c r="Z70" s="62">
        <f>'Glad70-before-LQ'!Z70*$CG70*Z$93</f>
        <v>0.000776672929353342</v>
      </c>
      <c r="AA70" s="62">
        <f>'Glad70-before-LQ'!AA70*$CG70*AA$93</f>
        <v>0.000487529463042216</v>
      </c>
      <c r="AB70" s="62">
        <f>'Glad70-before-LQ'!AB70*$CG70*AB$93</f>
        <v>0.000167975885345393</v>
      </c>
      <c r="AC70" s="65">
        <f>'Glad70-before-LQ'!AC70*$CG70*AC$93</f>
        <v>0</v>
      </c>
      <c r="AD70" s="62">
        <f>'Glad70-before-LQ'!AD70*$CG70*AD$93</f>
        <v>4.31477593362819e-06</v>
      </c>
      <c r="AE70" s="62">
        <f>'Glad70-before-LQ'!AE70*$CG70*AE$93</f>
        <v>0.00438008792368968</v>
      </c>
      <c r="AF70" s="62">
        <f>'Glad70-before-LQ'!AF70*$CG70*AF$93</f>
        <v>0.00041039284399479</v>
      </c>
      <c r="AG70" s="62">
        <f>'Glad70-before-LQ'!AG70*$CG70*AG$93</f>
        <v>0.00467257093079166</v>
      </c>
      <c r="AH70" s="62">
        <f>'Glad70-before-LQ'!AH70*$CG70*AH$93</f>
        <v>0.00180212295553629</v>
      </c>
      <c r="AI70" s="62">
        <f>'Glad70-before-LQ'!AI70*$CG70*AI$93</f>
        <v>0.008903014686447899</v>
      </c>
      <c r="AJ70" s="62">
        <f>'Glad70-before-LQ'!AJ70*$CG70*AJ$93</f>
        <v>0.00489692271222936</v>
      </c>
      <c r="AK70" s="62">
        <f>'Glad70-before-LQ'!AK70*$CG70*AK$93</f>
        <v>0.0258200171738423</v>
      </c>
      <c r="AL70" s="62">
        <f>'Glad70-before-LQ'!AL70*$CG70*AL$93</f>
        <v>0.0224374768004959</v>
      </c>
      <c r="AM70" s="62">
        <f>'Glad70-before-LQ'!AM70*$CG70*AM$93</f>
        <v>0.0260230539223679</v>
      </c>
      <c r="AN70" s="62">
        <f>'Glad70-before-LQ'!AN70*$CG70*AN$93</f>
        <v>0.00370603822781259</v>
      </c>
      <c r="AO70" s="62">
        <f>'Glad70-before-LQ'!AO70*$CG70*AO$93</f>
        <v>0.122187929339183</v>
      </c>
      <c r="AP70" s="62">
        <f>'Glad70-before-LQ'!AP70*$CG70*AP$93</f>
        <v>0.00604714692809634</v>
      </c>
      <c r="AQ70" s="62">
        <f>'Glad70-before-LQ'!AQ70*$CG70*AQ$93</f>
        <v>3.14203829455185e-05</v>
      </c>
      <c r="AR70" s="62">
        <f>'Glad70-before-LQ'!AR70*$CG70*AR$93</f>
        <v>0.00028457209173972</v>
      </c>
      <c r="AS70" s="62">
        <f>'Glad70-before-LQ'!AS70*$CG70*AS$93</f>
        <v>0.00218053646481592</v>
      </c>
      <c r="AT70" s="62">
        <f>'Glad70-before-LQ'!AT70*$CG70*AT$93</f>
        <v>0.0392308229749641</v>
      </c>
      <c r="AU70" s="62">
        <f>'Glad70-before-LQ'!AU70*$CG70*AU$93</f>
        <v>0.0666819740640891</v>
      </c>
      <c r="AV70" s="62">
        <f>'Glad70-before-LQ'!AV70*$CG70*AV$93</f>
        <v>0.014183229742138</v>
      </c>
      <c r="AW70" s="62">
        <f>'Glad70-before-LQ'!AW70*$CG70*AW$93</f>
        <v>0.000512743165036575</v>
      </c>
      <c r="AX70" s="62">
        <f>'Glad70-before-LQ'!AX70*$CG70*AX$93</f>
        <v>0.00552625520406327</v>
      </c>
      <c r="AY70" s="62">
        <f>'Glad70-before-LQ'!AY70*$CG70*AY$93</f>
        <v>0.00319680795471234</v>
      </c>
      <c r="AZ70" s="62">
        <f>'Glad70-before-LQ'!AZ70*$CG70*AZ$93</f>
        <v>0.00436153267409358</v>
      </c>
      <c r="BA70" s="62">
        <f>'Glad70-before-LQ'!BA70*$CG70*BA$93</f>
        <v>0.000562364705506935</v>
      </c>
      <c r="BB70" s="62">
        <f>'Glad70-before-LQ'!BB70*$CG70*BB$93</f>
        <v>0.00170271093154625</v>
      </c>
      <c r="BC70" s="62">
        <f>'Glad70-before-LQ'!BC70*$CG70*BC$93</f>
        <v>0.0894102731969358</v>
      </c>
      <c r="BD70" s="62">
        <f>'Glad70-before-LQ'!BD70*$CG70*BD$93</f>
        <v>0.00656491964788614</v>
      </c>
      <c r="BE70" s="62">
        <f>'Glad70-before-LQ'!BE70*$CG70*BE$93</f>
        <v>0.712768135384992</v>
      </c>
      <c r="BF70" s="62">
        <f>'Glad70-before-LQ'!BF70*$CG70*BF$93</f>
        <v>0.000272479243601759</v>
      </c>
      <c r="BG70" s="62">
        <f>'Glad70-before-LQ'!BG70*$CG70*BG$93</f>
        <v>0.264981060572375</v>
      </c>
      <c r="BH70" s="62">
        <f>'Glad70-before-LQ'!BH70*$CG70*BH$93</f>
        <v>0.0410101109689143</v>
      </c>
      <c r="BI70" s="62">
        <f>'Glad70-before-LQ'!BI70*$CG70*BI$93</f>
        <v>0.0324023378842848</v>
      </c>
      <c r="BJ70" s="62">
        <f>'Glad70-before-LQ'!BJ70*$CG70*BJ$93</f>
        <v>0.000773551851369858</v>
      </c>
      <c r="BK70" s="62">
        <f>'Glad70-before-LQ'!BK70*$CG70*BK$93</f>
        <v>0.0583363172286723</v>
      </c>
      <c r="BL70" s="62">
        <f>'Glad70-before-LQ'!BL70*$CG70*BL$93</f>
        <v>1.23276755429826</v>
      </c>
      <c r="BM70" s="62">
        <f>'Glad70-before-LQ'!BM70*$CG70*BM$93</f>
        <v>0.156456518036059</v>
      </c>
      <c r="BN70" s="62">
        <f>'Glad70-before-LQ'!BN70*$CG70*BN$93</f>
        <v>0.0243176013415662</v>
      </c>
      <c r="BO70" s="62">
        <f>'Glad70-before-LQ'!BO70*$CG70*BO$93</f>
        <v>0.169009860845237</v>
      </c>
      <c r="BP70" s="62">
        <f>'Glad70-before-LQ'!BP70*$CG70*BP$93</f>
        <v>0.267575782356521</v>
      </c>
      <c r="BQ70" s="62">
        <f>'Glad70-before-LQ'!BQ70*$CG70*BQ$93</f>
        <v>0.116540896563802</v>
      </c>
      <c r="BR70" s="62">
        <f>'Glad70-before-LQ'!BR70*$CG70*BR$93</f>
        <v>0.0843011561470557</v>
      </c>
      <c r="BS70" s="62">
        <f>'Glad70-before-LQ'!BS70*$CG70*BS$93</f>
        <v>0.0102195300497138</v>
      </c>
      <c r="BT70" s="62">
        <f>'Glad70-before-LQ'!BT70*$CG70*BT$93</f>
        <v>0.0020272352482669</v>
      </c>
      <c r="BU70" s="62">
        <f>'Glad70-before-LQ'!BU70*$CG70*BU$93</f>
        <v>0.0786662754793707</v>
      </c>
      <c r="BV70" s="4">
        <f>SUM(D70:BU70)</f>
        <v>3.82553731213077</v>
      </c>
      <c r="BW70" s="66">
        <f>'Glad-base'!BW70*'Households'!$B$3/'Households'!$B$7</f>
        <v>3.84856292131823</v>
      </c>
      <c r="BX70" s="66">
        <f>'Glad-base'!BX70*'Households'!$B$3/'Households'!$B$7</f>
        <v>8.667421109999999</v>
      </c>
      <c r="BY70" s="66">
        <f>'Glad-base'!BY70*'Businesses'!$B$4/'Businesses'!$C$4</f>
        <v>0.31782675093622</v>
      </c>
      <c r="BZ70" s="66">
        <f>'Glad-base'!BZ70*'Households'!$B$3/'Households'!$B$7</f>
        <v>0.00232837498455201</v>
      </c>
      <c r="CA70" s="66">
        <f>'Glad-base'!CA70*'Households'!$B$3/'Households'!$B$7</f>
        <v>0.00696362950566426</v>
      </c>
      <c r="CB70" s="66">
        <f>'Glad-base'!CB70*'Glad-id-output'!B68/'Glad-id-output'!E68</f>
        <v>9.67599785974617e-06</v>
      </c>
      <c r="CC70" s="62">
        <f>'Exports'!D71</f>
        <v>0.4</v>
      </c>
      <c r="CD70" s="4">
        <f>SUM(BW70:CC70)</f>
        <v>13.2431124627425</v>
      </c>
      <c r="CE70" s="153">
        <f>SUM(CD70,BV70)</f>
        <v>17.0686497748733</v>
      </c>
      <c r="CF70" s="67">
        <v>0.000640794560248091</v>
      </c>
      <c r="CG70" s="67">
        <f>'Glad-id-output'!I68</f>
        <v>0.3</v>
      </c>
      <c r="CH70" s="67"/>
    </row>
    <row r="71" ht="20.05" customHeight="1">
      <c r="A71" t="s" s="58">
        <v>1</v>
      </c>
      <c r="B71" s="59">
        <v>67</v>
      </c>
      <c r="C71" t="s" s="60">
        <v>221</v>
      </c>
      <c r="D71" s="61">
        <f>'Glad70-before-LQ'!D71*$CG71*D$93</f>
        <v>0.00454275988659755</v>
      </c>
      <c r="E71" s="62">
        <f>'Glad70-before-LQ'!E71*$CG71*E$93</f>
        <v>0.00313947542507159</v>
      </c>
      <c r="F71" s="62">
        <f>'Glad70-before-LQ'!F71*$CG71*F$93</f>
        <v>1.31410782277822e-05</v>
      </c>
      <c r="G71" s="62">
        <f>'Glad70-before-LQ'!G71*$CG71*G$93</f>
        <v>0.000376461994612369</v>
      </c>
      <c r="H71" s="62">
        <f>'Glad70-before-LQ'!H71*$CG71*H$93</f>
        <v>0.000543196227206605</v>
      </c>
      <c r="I71" s="62">
        <f>'Glad70-before-LQ'!I71*$CG71*I$93</f>
        <v>0.0433978413118144</v>
      </c>
      <c r="J71" s="62">
        <f>'Glad70-before-LQ'!J71*$CG71*J$93</f>
        <v>1.34597966072851</v>
      </c>
      <c r="K71" s="63">
        <f>'Glad70-before-LQ'!K71*$CG71*K$93</f>
        <v>0.109063960874326</v>
      </c>
      <c r="L71" s="62">
        <f>'Glad70-before-LQ'!L71*$CG71*L$93</f>
        <v>0.0349156442717541</v>
      </c>
      <c r="M71" s="62">
        <f>'Glad70-before-LQ'!M71*$CG71*M$93</f>
        <v>0.0007872898374921</v>
      </c>
      <c r="N71" s="62">
        <f>'Glad70-before-LQ'!N71*$CG71*N$93</f>
        <v>0.00060594788245049</v>
      </c>
      <c r="O71" s="62">
        <f>'Glad70-before-LQ'!O71*$CG71*O$93</f>
        <v>0.00065149176521453</v>
      </c>
      <c r="P71" s="62">
        <f>'Glad70-before-LQ'!P71*$CG71*P$93</f>
        <v>6.172196350589801e-05</v>
      </c>
      <c r="Q71" s="62">
        <f>'Glad70-before-LQ'!Q71*$CG71*Q$93</f>
        <v>1.45187139825158e-05</v>
      </c>
      <c r="R71" s="62">
        <f>'Glad70-before-LQ'!R71*$CG71*R$93</f>
        <v>0.000104391689112896</v>
      </c>
      <c r="S71" s="62">
        <f>'Glad70-before-LQ'!S71*$CG71*S$93</f>
        <v>0.00010225801183776</v>
      </c>
      <c r="T71" s="62">
        <f>'Glad70-before-LQ'!T71*$CG71*T$93</f>
        <v>0.00268951711621682</v>
      </c>
      <c r="U71" s="62">
        <f>'Glad70-before-LQ'!U71*$CG71*U$93</f>
        <v>0.00951977860020525</v>
      </c>
      <c r="V71" s="62">
        <f>'Glad70-before-LQ'!V71*$CG71*V$93</f>
        <v>0.000697277129278265</v>
      </c>
      <c r="W71" s="62">
        <f>'Glad70-before-LQ'!W71*$CG71*W$93</f>
        <v>0.0184914772063238</v>
      </c>
      <c r="X71" s="64">
        <f>'Glad70-before-LQ'!X71*$CG71*X$93</f>
        <v>0</v>
      </c>
      <c r="Y71" s="62">
        <f>'Glad70-before-LQ'!Y71*$CG71*Y$93</f>
        <v>0.00900726108651065</v>
      </c>
      <c r="Z71" s="62">
        <f>'Glad70-before-LQ'!Z71*$CG71*Z$93</f>
        <v>0.00470267691344165</v>
      </c>
      <c r="AA71" s="62">
        <f>'Glad70-before-LQ'!AA71*$CG71*AA$93</f>
        <v>0.00317300489219355</v>
      </c>
      <c r="AB71" s="62">
        <f>'Glad70-before-LQ'!AB71*$CG71*AB$93</f>
        <v>0.000211618138666329</v>
      </c>
      <c r="AC71" s="65">
        <f>'Glad70-before-LQ'!AC71*$CG71*AC$93</f>
        <v>0</v>
      </c>
      <c r="AD71" s="62">
        <f>'Glad70-before-LQ'!AD71*$CG71*AD$93</f>
        <v>1.66501113354721e-05</v>
      </c>
      <c r="AE71" s="62">
        <f>'Glad70-before-LQ'!AE71*$CG71*AE$93</f>
        <v>0.00182696891293832</v>
      </c>
      <c r="AF71" s="62">
        <f>'Glad70-before-LQ'!AF71*$CG71*AF$93</f>
        <v>7.20849706018795e-05</v>
      </c>
      <c r="AG71" s="62">
        <f>'Glad70-before-LQ'!AG71*$CG71*AG$93</f>
        <v>0.0829656252673755</v>
      </c>
      <c r="AH71" s="62">
        <f>'Glad70-before-LQ'!AH71*$CG71*AH$93</f>
        <v>0.352451215177573</v>
      </c>
      <c r="AI71" s="62">
        <f>'Glad70-before-LQ'!AI71*$CG71*AI$93</f>
        <v>0.239586100588978</v>
      </c>
      <c r="AJ71" s="62">
        <f>'Glad70-before-LQ'!AJ71*$CG71*AJ$93</f>
        <v>0.305245898912355</v>
      </c>
      <c r="AK71" s="62">
        <f>'Glad70-before-LQ'!AK71*$CG71*AK$93</f>
        <v>0.409308148495414</v>
      </c>
      <c r="AL71" s="62">
        <f>'Glad70-before-LQ'!AL71*$CG71*AL$93</f>
        <v>0.0295538685357204</v>
      </c>
      <c r="AM71" s="62">
        <f>'Glad70-before-LQ'!AM71*$CG71*AM$93</f>
        <v>0.0221334616209508</v>
      </c>
      <c r="AN71" s="62">
        <f>'Glad70-before-LQ'!AN71*$CG71*AN$93</f>
        <v>0.0236415959771805</v>
      </c>
      <c r="AO71" s="62">
        <f>'Glad70-before-LQ'!AO71*$CG71*AO$93</f>
        <v>0.00502511669240945</v>
      </c>
      <c r="AP71" s="62">
        <f>'Glad70-before-LQ'!AP71*$CG71*AP$93</f>
        <v>0.0548071354857915</v>
      </c>
      <c r="AQ71" s="62">
        <f>'Glad70-before-LQ'!AQ71*$CG71*AQ$93</f>
        <v>0.00601595960262295</v>
      </c>
      <c r="AR71" s="62">
        <f>'Glad70-before-LQ'!AR71*$CG71*AR$93</f>
        <v>0.000556585544140145</v>
      </c>
      <c r="AS71" s="62">
        <f>'Glad70-before-LQ'!AS71*$CG71*AS$93</f>
        <v>0.00142960492817724</v>
      </c>
      <c r="AT71" s="62">
        <f>'Glad70-before-LQ'!AT71*$CG71*AT$93</f>
        <v>9.7933442382979e-06</v>
      </c>
      <c r="AU71" s="62">
        <f>'Glad70-before-LQ'!AU71*$CG71*AU$93</f>
        <v>0.057268552064903</v>
      </c>
      <c r="AV71" s="62">
        <f>'Glad70-before-LQ'!AV71*$CG71*AV$93</f>
        <v>2.30712119914171e-06</v>
      </c>
      <c r="AW71" s="62">
        <f>'Glad70-before-LQ'!AW71*$CG71*AW$93</f>
        <v>0.000826301483453885</v>
      </c>
      <c r="AX71" s="62">
        <f>'Glad70-before-LQ'!AX71*$CG71*AX$93</f>
        <v>0.000102541106419452</v>
      </c>
      <c r="AY71" s="62">
        <f>'Glad70-before-LQ'!AY71*$CG71*AY$93</f>
        <v>0.00054495053661587</v>
      </c>
      <c r="AZ71" s="62">
        <f>'Glad70-before-LQ'!AZ71*$CG71*AZ$93</f>
        <v>0.0168991317805447</v>
      </c>
      <c r="BA71" s="62">
        <f>'Glad70-before-LQ'!BA71*$CG71*BA$93</f>
        <v>0.00926329905186825</v>
      </c>
      <c r="BB71" s="62">
        <f>'Glad70-before-LQ'!BB71*$CG71*BB$93</f>
        <v>0.0392490006705291</v>
      </c>
      <c r="BC71" s="62">
        <f>'Glad70-before-LQ'!BC71*$CG71*BC$93</f>
        <v>0.109035420384551</v>
      </c>
      <c r="BD71" s="62">
        <f>'Glad70-before-LQ'!BD71*$CG71*BD$93</f>
        <v>0.06437065802191699</v>
      </c>
      <c r="BE71" s="62">
        <f>'Glad70-before-LQ'!BE71*$CG71*BE$93</f>
        <v>0.96645252043065</v>
      </c>
      <c r="BF71" s="62">
        <f>'Glad70-before-LQ'!BF71*$CG71*BF$93</f>
        <v>0.001389272273751</v>
      </c>
      <c r="BG71" s="62">
        <f>'Glad70-before-LQ'!BG71*$CG71*BG$93</f>
        <v>0.318430148213023</v>
      </c>
      <c r="BH71" s="62">
        <f>'Glad70-before-LQ'!BH71*$CG71*BH$93</f>
        <v>0.0070418152134667</v>
      </c>
      <c r="BI71" s="62">
        <f>'Glad70-before-LQ'!BI71*$CG71*BI$93</f>
        <v>0.12984075530253</v>
      </c>
      <c r="BJ71" s="62">
        <f>'Glad70-before-LQ'!BJ71*$CG71*BJ$93</f>
        <v>0.00302587610746679</v>
      </c>
      <c r="BK71" s="62">
        <f>'Glad70-before-LQ'!BK71*$CG71*BK$93</f>
        <v>0.153336089731872</v>
      </c>
      <c r="BL71" s="62">
        <f>'Glad70-before-LQ'!BL71*$CG71*BL$93</f>
        <v>1.75127059819295</v>
      </c>
      <c r="BM71" s="62">
        <f>'Glad70-before-LQ'!BM71*$CG71*BM$93</f>
        <v>0.195806515756386</v>
      </c>
      <c r="BN71" s="62">
        <f>'Glad70-before-LQ'!BN71*$CG71*BN$93</f>
        <v>0.0296366757035755</v>
      </c>
      <c r="BO71" s="62">
        <f>'Glad70-before-LQ'!BO71*$CG71*BO$93</f>
        <v>0.92472230419506</v>
      </c>
      <c r="BP71" s="62">
        <f>'Glad70-before-LQ'!BP71*$CG71*BP$93</f>
        <v>0.493998908419393</v>
      </c>
      <c r="BQ71" s="62">
        <f>'Glad70-before-LQ'!BQ71*$CG71*BQ$93</f>
        <v>0.0141851410213</v>
      </c>
      <c r="BR71" s="62">
        <f>'Glad70-before-LQ'!BR71*$CG71*BR$93</f>
        <v>0.870486117369185</v>
      </c>
      <c r="BS71" s="62">
        <f>'Glad70-before-LQ'!BS71*$CG71*BS$93</f>
        <v>0.0547205556801815</v>
      </c>
      <c r="BT71" s="62">
        <f>'Glad70-before-LQ'!BT71*$CG71*BT$93</f>
        <v>0.024205283408906</v>
      </c>
      <c r="BU71" s="62">
        <f>'Glad70-before-LQ'!BU71*$CG71*BU$93</f>
        <v>0.171226368032949</v>
      </c>
      <c r="BV71" s="4">
        <f>SUM(D71:BU71)</f>
        <v>9.534775294187</v>
      </c>
      <c r="BW71" s="66">
        <f>'Glad-base'!BW71*'Households'!$B$3/'Households'!$B$7</f>
        <v>27.6107118747683</v>
      </c>
      <c r="BX71" s="66">
        <f>'Glad-base'!BX71*'Households'!$B$3/'Households'!$B$7</f>
        <v>8.37129683298661</v>
      </c>
      <c r="BY71" s="66">
        <f>'Glad-base'!BY71*'Businesses'!$B$4/'Businesses'!$C$4</f>
        <v>0.14450601273251</v>
      </c>
      <c r="BZ71" s="66">
        <f>'Glad-base'!BZ71*'Households'!$B$3/'Households'!$B$7</f>
        <v>0.00306877374871267</v>
      </c>
      <c r="CA71" s="66">
        <f>'Glad-base'!CA71*'Households'!$B$3/'Households'!$B$7</f>
        <v>0.06308705002059729</v>
      </c>
      <c r="CB71" s="66">
        <f>'Glad-base'!CB71*'Glad-id-output'!B69/'Glad-id-output'!E69</f>
        <v>0</v>
      </c>
      <c r="CC71" s="62">
        <f>'Exports'!D72</f>
        <v>1.1</v>
      </c>
      <c r="CD71" s="4">
        <f>SUM(BW71:CC71)</f>
        <v>37.2926705442567</v>
      </c>
      <c r="CE71" s="153">
        <f>SUM(CD71,BV71)</f>
        <v>46.8274458384437</v>
      </c>
      <c r="CF71" s="67">
        <v>0.0012729425671752</v>
      </c>
      <c r="CG71" s="67">
        <f>'Glad-id-output'!I69</f>
        <v>0.5</v>
      </c>
      <c r="CH71" s="67"/>
    </row>
    <row r="72" ht="20.05" customHeight="1">
      <c r="A72" t="s" s="58">
        <v>1</v>
      </c>
      <c r="B72" s="59">
        <v>68</v>
      </c>
      <c r="C72" t="s" s="60">
        <v>69</v>
      </c>
      <c r="D72" s="61">
        <f>'Glad70-before-LQ'!D72*$CG72*D$93</f>
        <v>0.00681873847201626</v>
      </c>
      <c r="E72" s="62">
        <f>'Glad70-before-LQ'!E72*$CG72*E$93</f>
        <v>0.00356074465298976</v>
      </c>
      <c r="F72" s="62">
        <f>'Glad70-before-LQ'!F72*$CG72*F$93</f>
        <v>1.59335573511859e-05</v>
      </c>
      <c r="G72" s="62">
        <f>'Glad70-before-LQ'!G72*$CG72*G$93</f>
        <v>0.000351523059477765</v>
      </c>
      <c r="H72" s="62">
        <f>'Glad70-before-LQ'!H72*$CG72*H$93</f>
        <v>0.000301161673737267</v>
      </c>
      <c r="I72" s="62">
        <f>'Glad70-before-LQ'!I72*$CG72*I$93</f>
        <v>0.008296186647957299</v>
      </c>
      <c r="J72" s="62">
        <f>'Glad70-before-LQ'!J72*$CG72*J$93</f>
        <v>0.150946959825777</v>
      </c>
      <c r="K72" s="63">
        <f>'Glad70-before-LQ'!K72*$CG72*K$93</f>
        <v>0.0135467904858584</v>
      </c>
      <c r="L72" s="62">
        <f>'Glad70-before-LQ'!L72*$CG72*L$93</f>
        <v>0.00340150842341496</v>
      </c>
      <c r="M72" s="62">
        <f>'Glad70-before-LQ'!M72*$CG72*M$93</f>
        <v>0.00263195479817761</v>
      </c>
      <c r="N72" s="62">
        <f>'Glad70-before-LQ'!N72*$CG72*N$93</f>
        <v>0.00109282694708949</v>
      </c>
      <c r="O72" s="62">
        <f>'Glad70-before-LQ'!O72*$CG72*O$93</f>
        <v>0.00424284370688964</v>
      </c>
      <c r="P72" s="62">
        <f>'Glad70-before-LQ'!P72*$CG72*P$93</f>
        <v>0.000111245143136712</v>
      </c>
      <c r="Q72" s="62">
        <f>'Glad70-before-LQ'!Q72*$CG72*Q$93</f>
        <v>7.258745676984929e-05</v>
      </c>
      <c r="R72" s="62">
        <f>'Glad70-before-LQ'!R72*$CG72*R$93</f>
        <v>0.000188633728327217</v>
      </c>
      <c r="S72" s="62">
        <f>'Glad70-before-LQ'!S72*$CG72*S$93</f>
        <v>0.000264180615706476</v>
      </c>
      <c r="T72" s="62">
        <f>'Glad70-before-LQ'!T72*$CG72*T$93</f>
        <v>0.0131503279532816</v>
      </c>
      <c r="U72" s="62">
        <f>'Glad70-before-LQ'!U72*$CG72*U$93</f>
        <v>0.0348803900709381</v>
      </c>
      <c r="V72" s="62">
        <f>'Glad70-before-LQ'!V72*$CG72*V$93</f>
        <v>0.00102542991653051</v>
      </c>
      <c r="W72" s="62">
        <f>'Glad70-before-LQ'!W72*$CG72*W$93</f>
        <v>0.0278939601418208</v>
      </c>
      <c r="X72" s="64">
        <f>'Glad70-before-LQ'!X72*$CG72*X$93</f>
        <v>0</v>
      </c>
      <c r="Y72" s="62">
        <f>'Glad70-before-LQ'!Y72*$CG72*Y$93</f>
        <v>0.0182000481575225</v>
      </c>
      <c r="Z72" s="62">
        <f>'Glad70-before-LQ'!Z72*$CG72*Z$93</f>
        <v>0.00415475167901061</v>
      </c>
      <c r="AA72" s="62">
        <f>'Glad70-before-LQ'!AA72*$CG72*AA$93</f>
        <v>0.00452510494557195</v>
      </c>
      <c r="AB72" s="62">
        <f>'Glad70-before-LQ'!AB72*$CG72*AB$93</f>
        <v>0.000268106357389722</v>
      </c>
      <c r="AC72" s="65">
        <f>'Glad70-before-LQ'!AC72*$CG72*AC$93</f>
        <v>0</v>
      </c>
      <c r="AD72" s="62">
        <f>'Glad70-before-LQ'!AD72*$CG72*AD$93</f>
        <v>3.50429775150072e-05</v>
      </c>
      <c r="AE72" s="62">
        <f>'Glad70-before-LQ'!AE72*$CG72*AE$93</f>
        <v>0.00282044968140711</v>
      </c>
      <c r="AF72" s="62">
        <f>'Glad70-before-LQ'!AF72*$CG72*AF$93</f>
        <v>0.0027036778860064</v>
      </c>
      <c r="AG72" s="62">
        <f>'Glad70-before-LQ'!AG72*$CG72*AG$93</f>
        <v>0.0034414979220792</v>
      </c>
      <c r="AH72" s="62">
        <f>'Glad70-before-LQ'!AH72*$CG72*AH$93</f>
        <v>0.0202369753643945</v>
      </c>
      <c r="AI72" s="62">
        <f>'Glad70-before-LQ'!AI72*$CG72*AI$93</f>
        <v>0.0626389246384338</v>
      </c>
      <c r="AJ72" s="62">
        <f>'Glad70-before-LQ'!AJ72*$CG72*AJ$93</f>
        <v>0.00797845177969851</v>
      </c>
      <c r="AK72" s="62">
        <f>'Glad70-before-LQ'!AK72*$CG72*AK$93</f>
        <v>0.0103658830823568</v>
      </c>
      <c r="AL72" s="62">
        <f>'Glad70-before-LQ'!AL72*$CG72*AL$93</f>
        <v>0.000735091957359915</v>
      </c>
      <c r="AM72" s="62">
        <f>'Glad70-before-LQ'!AM72*$CG72*AM$93</f>
        <v>0.00184930284794551</v>
      </c>
      <c r="AN72" s="62">
        <f>'Glad70-before-LQ'!AN72*$CG72*AN$93</f>
        <v>0.0129483943116216</v>
      </c>
      <c r="AO72" s="62">
        <f>'Glad70-before-LQ'!AO72*$CG72*AO$93</f>
        <v>0.005784195670716</v>
      </c>
      <c r="AP72" s="62">
        <f>'Glad70-before-LQ'!AP72*$CG72*AP$93</f>
        <v>0.00347150076643071</v>
      </c>
      <c r="AQ72" s="62">
        <f>'Glad70-before-LQ'!AQ72*$CG72*AQ$93</f>
        <v>0.000318920953383159</v>
      </c>
      <c r="AR72" s="62">
        <f>'Glad70-before-LQ'!AR72*$CG72*AR$93</f>
        <v>0.00172539432530731</v>
      </c>
      <c r="AS72" s="62">
        <f>'Glad70-before-LQ'!AS72*$CG72*AS$93</f>
        <v>0.0125677312561477</v>
      </c>
      <c r="AT72" s="62">
        <f>'Glad70-before-LQ'!AT72*$CG72*AT$93</f>
        <v>7.618973884630229e-05</v>
      </c>
      <c r="AU72" s="62">
        <f>'Glad70-before-LQ'!AU72*$CG72*AU$93</f>
        <v>0.000262941278790885</v>
      </c>
      <c r="AV72" s="62">
        <f>'Glad70-before-LQ'!AV72*$CG72*AV$93</f>
        <v>9.35311691082972e-05</v>
      </c>
      <c r="AW72" s="62">
        <f>'Glad70-before-LQ'!AW72*$CG72*AW$93</f>
        <v>0.000899753917705302</v>
      </c>
      <c r="AX72" s="62">
        <f>'Glad70-before-LQ'!AX72*$CG72*AX$93</f>
        <v>0.00089466643825344</v>
      </c>
      <c r="AY72" s="62">
        <f>'Glad70-before-LQ'!AY72*$CG72*AY$93</f>
        <v>3.19495580641875e-05</v>
      </c>
      <c r="AZ72" s="62">
        <f>'Glad70-before-LQ'!AZ72*$CG72*AZ$93</f>
        <v>0.0022360073510253</v>
      </c>
      <c r="BA72" s="62">
        <f>'Glad70-before-LQ'!BA72*$CG72*BA$93</f>
        <v>0.000437943093821799</v>
      </c>
      <c r="BB72" s="62">
        <f>'Glad70-before-LQ'!BB72*$CG72*BB$93</f>
        <v>0.00115492967502956</v>
      </c>
      <c r="BC72" s="62">
        <f>'Glad70-before-LQ'!BC72*$CG72*BC$93</f>
        <v>0.00974477676527454</v>
      </c>
      <c r="BD72" s="62">
        <f>'Glad70-before-LQ'!BD72*$CG72*BD$93</f>
        <v>0.00561110090131329</v>
      </c>
      <c r="BE72" s="62">
        <f>'Glad70-before-LQ'!BE72*$CG72*BE$93</f>
        <v>0.14628272674732</v>
      </c>
      <c r="BF72" s="62">
        <f>'Glad70-before-LQ'!BF72*$CG72*BF$93</f>
        <v>0.0016007510472553</v>
      </c>
      <c r="BG72" s="62">
        <f>'Glad70-before-LQ'!BG72*$CG72*BG$93</f>
        <v>0.0650315987928609</v>
      </c>
      <c r="BH72" s="62">
        <f>'Glad70-before-LQ'!BH72*$CG72*BH$93</f>
        <v>0.00363871659623124</v>
      </c>
      <c r="BI72" s="62">
        <f>'Glad70-before-LQ'!BI72*$CG72*BI$93</f>
        <v>0.0076596293235345</v>
      </c>
      <c r="BJ72" s="62">
        <f>'Glad70-before-LQ'!BJ72*$CG72*BJ$93</f>
        <v>4.09424713863447e-05</v>
      </c>
      <c r="BK72" s="62">
        <f>'Glad70-before-LQ'!BK72*$CG72*BK$93</f>
        <v>0.0137479443225963</v>
      </c>
      <c r="BL72" s="62">
        <f>'Glad70-before-LQ'!BL72*$CG72*BL$93</f>
        <v>0.0223368732464832</v>
      </c>
      <c r="BM72" s="62">
        <f>'Glad70-before-LQ'!BM72*$CG72*BM$93</f>
        <v>0.00390292504972239</v>
      </c>
      <c r="BN72" s="62">
        <f>'Glad70-before-LQ'!BN72*$CG72*BN$93</f>
        <v>0.000334747781164494</v>
      </c>
      <c r="BO72" s="62">
        <f>'Glad70-before-LQ'!BO72*$CG72*BO$93</f>
        <v>0.00778640118432363</v>
      </c>
      <c r="BP72" s="62">
        <f>'Glad70-before-LQ'!BP72*$CG72*BP$93</f>
        <v>0.00438047583621519</v>
      </c>
      <c r="BQ72" s="62">
        <f>'Glad70-before-LQ'!BQ72*$CG72*BQ$93</f>
        <v>0.000135470377982049</v>
      </c>
      <c r="BR72" s="62">
        <f>'Glad70-before-LQ'!BR72*$CG72*BR$93</f>
        <v>0.000879666961046421</v>
      </c>
      <c r="BS72" s="62">
        <f>'Glad70-before-LQ'!BS72*$CG72*BS$93</f>
        <v>0.0292263438054889</v>
      </c>
      <c r="BT72" s="62">
        <f>'Glad70-before-LQ'!BT72*$CG72*BT$93</f>
        <v>0.0249392480606471</v>
      </c>
      <c r="BU72" s="62">
        <f>'Glad70-before-LQ'!BU72*$CG72*BU$93</f>
        <v>0.00444325583193771</v>
      </c>
      <c r="BV72" s="4">
        <f>SUM(D72:BU72)</f>
        <v>0.807374881160974</v>
      </c>
      <c r="BW72" s="66">
        <f>'Glad-base'!BW72*'Households'!$B$3/'Households'!$B$7</f>
        <v>29.0981380618641</v>
      </c>
      <c r="BX72" s="66">
        <f>'Glad-base'!BX72*'Households'!$B$3/'Households'!$B$7</f>
        <v>0.485143304737384</v>
      </c>
      <c r="BY72" s="66">
        <f>'Glad-base'!BY72*'Businesses'!$B$4/'Businesses'!$C$4</f>
        <v>0.0775519150854778</v>
      </c>
      <c r="BZ72" s="66">
        <f>'Glad-base'!BZ72*'Households'!$B$3/'Households'!$B$7</f>
        <v>0.00154916499485067</v>
      </c>
      <c r="CA72" s="66">
        <f>'Glad-base'!CA72*'Households'!$B$3/'Households'!$B$7</f>
        <v>0.033910561946447</v>
      </c>
      <c r="CB72" s="66">
        <f>'Glad-base'!CB72*'Glad-id-output'!B70/'Glad-id-output'!E70</f>
        <v>0</v>
      </c>
      <c r="CC72" s="62">
        <f>'Exports'!D73</f>
        <v>0.3</v>
      </c>
      <c r="CD72" s="4">
        <f>SUM(BW72:CC72)</f>
        <v>29.9962930086283</v>
      </c>
      <c r="CE72" s="153">
        <f>SUM(CD72,BV72)</f>
        <v>30.8036678897893</v>
      </c>
      <c r="CF72" s="67">
        <v>0.000311755049618123</v>
      </c>
      <c r="CG72" s="67">
        <f>'Glad-id-output'!I70</f>
        <v>0.3</v>
      </c>
      <c r="CH72" s="67"/>
    </row>
    <row r="73" ht="20.05" customHeight="1">
      <c r="A73" t="s" s="58">
        <v>1</v>
      </c>
      <c r="B73" s="59">
        <v>69</v>
      </c>
      <c r="C73" t="s" s="60">
        <v>222</v>
      </c>
      <c r="D73" s="61">
        <f>'Glad70-before-LQ'!D73*$CG73*D$93</f>
        <v>1.0146614724735</v>
      </c>
      <c r="E73" s="62">
        <f>'Glad70-before-LQ'!E73*$CG73*E$93</f>
        <v>0.129534503137014</v>
      </c>
      <c r="F73" s="62">
        <f>'Glad70-before-LQ'!F73*$CG73*F$93</f>
        <v>0.00757939064033644</v>
      </c>
      <c r="G73" s="62">
        <f>'Glad70-before-LQ'!G73*$CG73*G$93</f>
        <v>0.07476181490322149</v>
      </c>
      <c r="H73" s="62">
        <f>'Glad70-before-LQ'!H73*$CG73*H$93</f>
        <v>0.134324633928042</v>
      </c>
      <c r="I73" s="62">
        <f>'Glad70-before-LQ'!I73*$CG73*I$93</f>
        <v>1.42946588636502</v>
      </c>
      <c r="J73" s="62">
        <f>'Glad70-before-LQ'!J73*$CG73*J$93</f>
        <v>28.957397970120</v>
      </c>
      <c r="K73" s="63">
        <f>'Glad70-before-LQ'!K73*$CG73*K$93</f>
        <v>7.63654117802053</v>
      </c>
      <c r="L73" s="62">
        <f>'Glad70-before-LQ'!L73*$CG73*L$93</f>
        <v>0.702456703759838</v>
      </c>
      <c r="M73" s="62">
        <f>'Glad70-before-LQ'!M73*$CG73*M$93</f>
        <v>0.98884419433399</v>
      </c>
      <c r="N73" s="62">
        <f>'Glad70-before-LQ'!N73*$CG73*N$93</f>
        <v>0.110084282579502</v>
      </c>
      <c r="O73" s="62">
        <f>'Glad70-before-LQ'!O73*$CG73*O$93</f>
        <v>0.0456679184324915</v>
      </c>
      <c r="P73" s="62">
        <f>'Glad70-before-LQ'!P73*$CG73*P$93</f>
        <v>0.0313573460623491</v>
      </c>
      <c r="Q73" s="62">
        <f>'Glad70-before-LQ'!Q73*$CG73*Q$93</f>
        <v>0.118644668802309</v>
      </c>
      <c r="R73" s="62">
        <f>'Glad70-before-LQ'!R73*$CG73*R$93</f>
        <v>0.0221785456869793</v>
      </c>
      <c r="S73" s="62">
        <f>'Glad70-before-LQ'!S73*$CG73*S$93</f>
        <v>0.0360576539121817</v>
      </c>
      <c r="T73" s="62">
        <f>'Glad70-before-LQ'!T73*$CG73*T$93</f>
        <v>2.44975842151458</v>
      </c>
      <c r="U73" s="62">
        <f>'Glad70-before-LQ'!U73*$CG73*U$93</f>
        <v>2.27775686686997</v>
      </c>
      <c r="V73" s="62">
        <f>'Glad70-before-LQ'!V73*$CG73*V$93</f>
        <v>0.131932475221997</v>
      </c>
      <c r="W73" s="62">
        <f>'Glad70-before-LQ'!W73*$CG73*W$93</f>
        <v>3.63876198453968</v>
      </c>
      <c r="X73" s="64">
        <f>'Glad70-before-LQ'!X73*$CG73*X$93</f>
        <v>0</v>
      </c>
      <c r="Y73" s="62">
        <f>'Glad70-before-LQ'!Y73*$CG73*Y$93</f>
        <v>1.059486617520</v>
      </c>
      <c r="Z73" s="62">
        <f>'Glad70-before-LQ'!Z73*$CG73*Z$93</f>
        <v>0.255271182708065</v>
      </c>
      <c r="AA73" s="62">
        <f>'Glad70-before-LQ'!AA73*$CG73*AA$93</f>
        <v>0.217641386065041</v>
      </c>
      <c r="AB73" s="62">
        <f>'Glad70-before-LQ'!AB73*$CG73*AB$93</f>
        <v>0.0259097639709948</v>
      </c>
      <c r="AC73" s="65">
        <f>'Glad70-before-LQ'!AC73*$CG73*AC$93</f>
        <v>0</v>
      </c>
      <c r="AD73" s="62">
        <f>'Glad70-before-LQ'!AD73*$CG73*AD$93</f>
        <v>0.0219578040252382</v>
      </c>
      <c r="AE73" s="62">
        <f>'Glad70-before-LQ'!AE73*$CG73*AE$93</f>
        <v>0.572662809974779</v>
      </c>
      <c r="AF73" s="62">
        <f>'Glad70-before-LQ'!AF73*$CG73*AF$93</f>
        <v>2.31063622209444</v>
      </c>
      <c r="AG73" s="62">
        <f>'Glad70-before-LQ'!AG73*$CG73*AG$93</f>
        <v>0.649285949484192</v>
      </c>
      <c r="AH73" s="62">
        <f>'Glad70-before-LQ'!AH73*$CG73*AH$93</f>
        <v>3.86331946916886</v>
      </c>
      <c r="AI73" s="62">
        <f>'Glad70-before-LQ'!AI73*$CG73*AI$93</f>
        <v>4.97207570845069</v>
      </c>
      <c r="AJ73" s="62">
        <f>'Glad70-before-LQ'!AJ73*$CG73*AJ$93</f>
        <v>2.66389910215684</v>
      </c>
      <c r="AK73" s="62">
        <f>'Glad70-before-LQ'!AK73*$CG73*AK$93</f>
        <v>2.89472063994539</v>
      </c>
      <c r="AL73" s="62">
        <f>'Glad70-before-LQ'!AL73*$CG73*AL$93</f>
        <v>0.06768170934449071</v>
      </c>
      <c r="AM73" s="62">
        <f>'Glad70-before-LQ'!AM73*$CG73*AM$93</f>
        <v>0.229577941649694</v>
      </c>
      <c r="AN73" s="62">
        <f>'Glad70-before-LQ'!AN73*$CG73*AN$93</f>
        <v>18.3957111483537</v>
      </c>
      <c r="AO73" s="62">
        <f>'Glad70-before-LQ'!AO73*$CG73*AO$93</f>
        <v>1.81920770948799</v>
      </c>
      <c r="AP73" s="62">
        <f>'Glad70-before-LQ'!AP73*$CG73*AP$93</f>
        <v>1.58537173298855</v>
      </c>
      <c r="AQ73" s="62">
        <f>'Glad70-before-LQ'!AQ73*$CG73*AQ$93</f>
        <v>0.075518443096078</v>
      </c>
      <c r="AR73" s="62">
        <f>'Glad70-before-LQ'!AR73*$CG73*AR$93</f>
        <v>1.12644652969217</v>
      </c>
      <c r="AS73" s="62">
        <f>'Glad70-before-LQ'!AS73*$CG73*AS$93</f>
        <v>7.04905518339161</v>
      </c>
      <c r="AT73" s="62">
        <f>'Glad70-before-LQ'!AT73*$CG73*AT$93</f>
        <v>0.0173103351120416</v>
      </c>
      <c r="AU73" s="62">
        <f>'Glad70-before-LQ'!AU73*$CG73*AU$93</f>
        <v>0.0174162519039616</v>
      </c>
      <c r="AV73" s="62">
        <f>'Glad70-before-LQ'!AV73*$CG73*AV$93</f>
        <v>0.00512180906209458</v>
      </c>
      <c r="AW73" s="62">
        <f>'Glad70-before-LQ'!AW73*$CG73*AW$93</f>
        <v>0.0228365061998144</v>
      </c>
      <c r="AX73" s="62">
        <f>'Glad70-before-LQ'!AX73*$CG73*AX$93</f>
        <v>0.483232162626241</v>
      </c>
      <c r="AY73" s="62">
        <f>'Glad70-before-LQ'!AY73*$CG73*AY$93</f>
        <v>0.00397528352200992</v>
      </c>
      <c r="AZ73" s="62">
        <f>'Glad70-before-LQ'!AZ73*$CG73*AZ$93</f>
        <v>0.229992700316933</v>
      </c>
      <c r="BA73" s="62">
        <f>'Glad70-before-LQ'!BA73*$CG73*BA$93</f>
        <v>0.0422950039292428</v>
      </c>
      <c r="BB73" s="62">
        <f>'Glad70-before-LQ'!BB73*$CG73*BB$93</f>
        <v>0.234060385162827</v>
      </c>
      <c r="BC73" s="62">
        <f>'Glad70-before-LQ'!BC73*$CG73*BC$93</f>
        <v>1.19819031906394</v>
      </c>
      <c r="BD73" s="62">
        <f>'Glad70-before-LQ'!BD73*$CG73*BD$93</f>
        <v>0.522788240642953</v>
      </c>
      <c r="BE73" s="62">
        <f>'Glad70-before-LQ'!BE73*$CG73*BE$93</f>
        <v>5.49037708709838</v>
      </c>
      <c r="BF73" s="62">
        <f>'Glad70-before-LQ'!BF73*$CG73*BF$93</f>
        <v>0.0871833763277514</v>
      </c>
      <c r="BG73" s="62">
        <f>'Glad70-before-LQ'!BG73*$CG73*BG$93</f>
        <v>2.84982284360068</v>
      </c>
      <c r="BH73" s="62">
        <f>'Glad70-before-LQ'!BH73*$CG73*BH$93</f>
        <v>1.4431307990111</v>
      </c>
      <c r="BI73" s="62">
        <f>'Glad70-before-LQ'!BI73*$CG73*BI$93</f>
        <v>0.558318215312572</v>
      </c>
      <c r="BJ73" s="62">
        <f>'Glad70-before-LQ'!BJ73*$CG73*BJ$93</f>
        <v>0.00853826468334354</v>
      </c>
      <c r="BK73" s="62">
        <f>'Glad70-before-LQ'!BK73*$CG73*BK$93</f>
        <v>0.993512045509682</v>
      </c>
      <c r="BL73" s="62">
        <f>'Glad70-before-LQ'!BL73*$CG73*BL$93</f>
        <v>2.57126638876331</v>
      </c>
      <c r="BM73" s="62">
        <f>'Glad70-before-LQ'!BM73*$CG73*BM$93</f>
        <v>0.332728281975053</v>
      </c>
      <c r="BN73" s="62">
        <f>'Glad70-before-LQ'!BN73*$CG73*BN$93</f>
        <v>0.0377721117901381</v>
      </c>
      <c r="BO73" s="62">
        <f>'Glad70-before-LQ'!BO73*$CG73*BO$93</f>
        <v>1.40011037448077</v>
      </c>
      <c r="BP73" s="62">
        <f>'Glad70-before-LQ'!BP73*$CG73*BP$93</f>
        <v>1.10628070047603</v>
      </c>
      <c r="BQ73" s="62">
        <f>'Glad70-before-LQ'!BQ73*$CG73*BQ$93</f>
        <v>0.0228658567700688</v>
      </c>
      <c r="BR73" s="62">
        <f>'Glad70-before-LQ'!BR73*$CG73*BR$93</f>
        <v>0.047933161544009</v>
      </c>
      <c r="BS73" s="62">
        <f>'Glad70-before-LQ'!BS73*$CG73*BS$93</f>
        <v>0.0142538773256101</v>
      </c>
      <c r="BT73" s="62">
        <f>'Glad70-before-LQ'!BT73*$CG73*BT$93</f>
        <v>1.65258423579348</v>
      </c>
      <c r="BU73" s="62">
        <f>'Glad70-before-LQ'!BU73*$CG73*BU$93</f>
        <v>0.584737992414322</v>
      </c>
      <c r="BV73" s="4">
        <f>SUM(D73:BU73)</f>
        <v>121.771839575291</v>
      </c>
      <c r="BW73" s="66">
        <f>'Glad-base'!BW73*'Households'!$B$3/'Households'!$B$7</f>
        <v>33.6089996196395</v>
      </c>
      <c r="BX73" s="66">
        <f>'Glad-base'!BX73*'Households'!$B$3/'Households'!$B$7</f>
        <v>0</v>
      </c>
      <c r="BY73" s="66">
        <f>'Glad-base'!BY73*'Businesses'!$B$4/'Businesses'!$C$4</f>
        <v>0.106398080872662</v>
      </c>
      <c r="BZ73" s="66">
        <f>'Glad-base'!BZ73*'Households'!$B$3/'Households'!$B$7</f>
        <v>0.00276156797116375</v>
      </c>
      <c r="CA73" s="66">
        <f>'Glad-base'!CA73*'Households'!$B$3/'Households'!$B$7</f>
        <v>0.0466982636663234</v>
      </c>
      <c r="CB73" s="66">
        <f>'Glad-base'!CB73*'Glad-id-output'!B71/'Glad-id-output'!E71</f>
        <v>0.000978412201007556</v>
      </c>
      <c r="CC73" s="62">
        <f>'Exports'!D74</f>
        <v>9.9</v>
      </c>
      <c r="CD73" s="4">
        <f>SUM(BW73:CC73)</f>
        <v>43.6658359443507</v>
      </c>
      <c r="CE73" s="153">
        <f>SUM(CD73,BV73)</f>
        <v>165.437675519642</v>
      </c>
      <c r="CF73" s="67">
        <v>0.00622003942153564</v>
      </c>
      <c r="CG73" s="67">
        <f>'Glad-id-output'!I71</f>
        <v>1</v>
      </c>
      <c r="CH73" s="67"/>
    </row>
    <row r="74" ht="20.05" customHeight="1">
      <c r="A74" t="s" s="58">
        <v>1</v>
      </c>
      <c r="B74" s="59">
        <v>70</v>
      </c>
      <c r="C74" t="s" s="60">
        <v>223</v>
      </c>
      <c r="D74" s="61">
        <f>'Glad70-before-LQ'!D74*$CG74*D$93</f>
        <v>0.0176586006417626</v>
      </c>
      <c r="E74" s="62">
        <f>'Glad70-before-LQ'!E74*$CG74*E$93</f>
        <v>0.00879097381650305</v>
      </c>
      <c r="F74" s="62">
        <f>'Glad70-before-LQ'!F74*$CG74*F$93</f>
        <v>0.00506082525293701</v>
      </c>
      <c r="G74" s="62">
        <f>'Glad70-before-LQ'!G74*$CG74*G$93</f>
        <v>0.00312802380508941</v>
      </c>
      <c r="H74" s="62">
        <f>'Glad70-before-LQ'!H74*$CG74*H$93</f>
        <v>0.000912416192962045</v>
      </c>
      <c r="I74" s="62">
        <f>'Glad70-before-LQ'!I74*$CG74*I$93</f>
        <v>0.0252361348173038</v>
      </c>
      <c r="J74" s="62">
        <f>'Glad70-before-LQ'!J74*$CG74*J$93</f>
        <v>0.641347442059202</v>
      </c>
      <c r="K74" s="63">
        <f>'Glad70-before-LQ'!K74*$CG74*K$93</f>
        <v>0.134516168563574</v>
      </c>
      <c r="L74" s="62">
        <f>'Glad70-before-LQ'!L74*$CG74*L$93</f>
        <v>0.00649562527112186</v>
      </c>
      <c r="M74" s="62">
        <f>'Glad70-before-LQ'!M74*$CG74*M$93</f>
        <v>0.00544432848010865</v>
      </c>
      <c r="N74" s="62">
        <f>'Glad70-before-LQ'!N74*$CG74*N$93</f>
        <v>0.00357983237787232</v>
      </c>
      <c r="O74" s="62">
        <f>'Glad70-before-LQ'!O74*$CG74*O$93</f>
        <v>0.00484412310994469</v>
      </c>
      <c r="P74" s="62">
        <f>'Glad70-before-LQ'!P74*$CG74*P$93</f>
        <v>0.00163944435371071</v>
      </c>
      <c r="Q74" s="62">
        <f>'Glad70-before-LQ'!Q74*$CG74*Q$93</f>
        <v>0.000756026326097514</v>
      </c>
      <c r="R74" s="62">
        <f>'Glad70-before-LQ'!R74*$CG74*R$93</f>
        <v>0.0009946517983269549</v>
      </c>
      <c r="S74" s="62">
        <f>'Glad70-before-LQ'!S74*$CG74*S$93</f>
        <v>0.000799109180227169</v>
      </c>
      <c r="T74" s="62">
        <f>'Glad70-before-LQ'!T74*$CG74*T$93</f>
        <v>0.0266536987263461</v>
      </c>
      <c r="U74" s="62">
        <f>'Glad70-before-LQ'!U74*$CG74*U$93</f>
        <v>0.18844701631999</v>
      </c>
      <c r="V74" s="62">
        <f>'Glad70-before-LQ'!V74*$CG74*V$93</f>
        <v>0.00524912511973485</v>
      </c>
      <c r="W74" s="62">
        <f>'Glad70-before-LQ'!W74*$CG74*W$93</f>
        <v>0.0718792276536558</v>
      </c>
      <c r="X74" s="64">
        <f>'Glad70-before-LQ'!X74*$CG74*X$93</f>
        <v>0</v>
      </c>
      <c r="Y74" s="62">
        <f>'Glad70-before-LQ'!Y74*$CG74*Y$93</f>
        <v>0.0467284654901029</v>
      </c>
      <c r="Z74" s="62">
        <f>'Glad70-before-LQ'!Z74*$CG74*Z$93</f>
        <v>0.0153210591100752</v>
      </c>
      <c r="AA74" s="62">
        <f>'Glad70-before-LQ'!AA74*$CG74*AA$93</f>
        <v>0.0108037245326554</v>
      </c>
      <c r="AB74" s="62">
        <f>'Glad70-before-LQ'!AB74*$CG74*AB$93</f>
        <v>0.00118251416133638</v>
      </c>
      <c r="AC74" s="65">
        <f>'Glad70-before-LQ'!AC74*$CG74*AC$93</f>
        <v>0</v>
      </c>
      <c r="AD74" s="62">
        <f>'Glad70-before-LQ'!AD74*$CG74*AD$93</f>
        <v>6.92931969635926e-06</v>
      </c>
      <c r="AE74" s="62">
        <f>'Glad70-before-LQ'!AE74*$CG74*AE$93</f>
        <v>0.0102831439350088</v>
      </c>
      <c r="AF74" s="62">
        <f>'Glad70-before-LQ'!AF74*$CG74*AF$93</f>
        <v>0.354188472968681</v>
      </c>
      <c r="AG74" s="62">
        <f>'Glad70-before-LQ'!AG74*$CG74*AG$93</f>
        <v>0.128145941972047</v>
      </c>
      <c r="AH74" s="62">
        <f>'Glad70-before-LQ'!AH74*$CG74*AH$93</f>
        <v>0.798674624914142</v>
      </c>
      <c r="AI74" s="62">
        <f>'Glad70-before-LQ'!AI74*$CG74*AI$93</f>
        <v>0.23298098700038</v>
      </c>
      <c r="AJ74" s="62">
        <f>'Glad70-before-LQ'!AJ74*$CG74*AJ$93</f>
        <v>0.105672469478146</v>
      </c>
      <c r="AK74" s="62">
        <f>'Glad70-before-LQ'!AK74*$CG74*AK$93</f>
        <v>0.442008498529675</v>
      </c>
      <c r="AL74" s="62">
        <f>'Glad70-before-LQ'!AL74*$CG74*AL$93</f>
        <v>0.110959013572654</v>
      </c>
      <c r="AM74" s="62">
        <f>'Glad70-before-LQ'!AM74*$CG74*AM$93</f>
        <v>0.0539027579638838</v>
      </c>
      <c r="AN74" s="62">
        <f>'Glad70-before-LQ'!AN74*$CG74*AN$93</f>
        <v>0.716289700645084</v>
      </c>
      <c r="AO74" s="62">
        <f>'Glad70-before-LQ'!AO74*$CG74*AO$93</f>
        <v>0.061718497755123</v>
      </c>
      <c r="AP74" s="62">
        <f>'Glad70-before-LQ'!AP74*$CG74*AP$93</f>
        <v>0.180234077676906</v>
      </c>
      <c r="AQ74" s="62">
        <f>'Glad70-before-LQ'!AQ74*$CG74*AQ$93</f>
        <v>0.00300132244164774</v>
      </c>
      <c r="AR74" s="62">
        <f>'Glad70-before-LQ'!AR74*$CG74*AR$93</f>
        <v>0.010793481702341</v>
      </c>
      <c r="AS74" s="62">
        <f>'Glad70-before-LQ'!AS74*$CG74*AS$93</f>
        <v>0.287853660744655</v>
      </c>
      <c r="AT74" s="62">
        <f>'Glad70-before-LQ'!AT74*$CG74*AT$93</f>
        <v>0.00609744256567139</v>
      </c>
      <c r="AU74" s="62">
        <f>'Glad70-before-LQ'!AU74*$CG74*AU$93</f>
        <v>0.0421064497283684</v>
      </c>
      <c r="AV74" s="62">
        <f>'Glad70-before-LQ'!AV74*$CG74*AV$93</f>
        <v>0.00215445023713091</v>
      </c>
      <c r="AW74" s="62">
        <f>'Glad70-before-LQ'!AW74*$CG74*AW$93</f>
        <v>6.84375843558267e-06</v>
      </c>
      <c r="AX74" s="62">
        <f>'Glad70-before-LQ'!AX74*$CG74*AX$93</f>
        <v>0.000681562345779457</v>
      </c>
      <c r="AY74" s="62">
        <f>'Glad70-before-LQ'!AY74*$CG74*AY$93</f>
        <v>0.00115656615854815</v>
      </c>
      <c r="AZ74" s="62">
        <f>'Glad70-before-LQ'!AZ74*$CG74*AZ$93</f>
        <v>0.0123627391362652</v>
      </c>
      <c r="BA74" s="62">
        <f>'Glad70-before-LQ'!BA74*$CG74*BA$93</f>
        <v>0.00397133208148125</v>
      </c>
      <c r="BB74" s="62">
        <f>'Glad70-before-LQ'!BB74*$CG74*BB$93</f>
        <v>0.000779547402745111</v>
      </c>
      <c r="BC74" s="62">
        <f>'Glad70-before-LQ'!BC74*$CG74*BC$93</f>
        <v>0.0855407795140391</v>
      </c>
      <c r="BD74" s="62">
        <f>'Glad70-before-LQ'!BD74*$CG74*BD$93</f>
        <v>0.0500985508211155</v>
      </c>
      <c r="BE74" s="62">
        <f>'Glad70-before-LQ'!BE74*$CG74*BE$93</f>
        <v>1.11366518690284</v>
      </c>
      <c r="BF74" s="62">
        <f>'Glad70-before-LQ'!BF74*$CG74*BF$93</f>
        <v>0.000505616344442734</v>
      </c>
      <c r="BG74" s="62">
        <f>'Glad70-before-LQ'!BG74*$CG74*BG$93</f>
        <v>0.165203067021945</v>
      </c>
      <c r="BH74" s="62">
        <f>'Glad70-before-LQ'!BH74*$CG74*BH$93</f>
        <v>0.0385131286874135</v>
      </c>
      <c r="BI74" s="62">
        <f>'Glad70-before-LQ'!BI74*$CG74*BI$93</f>
        <v>0.0560282350897946</v>
      </c>
      <c r="BJ74" s="62">
        <f>'Glad70-before-LQ'!BJ74*$CG74*BJ$93</f>
        <v>0.00655023592897844</v>
      </c>
      <c r="BK74" s="62">
        <f>'Glad70-before-LQ'!BK74*$CG74*BK$93</f>
        <v>0.08958870261430051</v>
      </c>
      <c r="BL74" s="62">
        <f>'Glad70-before-LQ'!BL74*$CG74*BL$93</f>
        <v>0.434417522456763</v>
      </c>
      <c r="BM74" s="62">
        <f>'Glad70-before-LQ'!BM74*$CG74*BM$93</f>
        <v>0.07525905728453949</v>
      </c>
      <c r="BN74" s="62">
        <f>'Glad70-before-LQ'!BN74*$CG74*BN$93</f>
        <v>0.0021977095267726</v>
      </c>
      <c r="BO74" s="62">
        <f>'Glad70-before-LQ'!BO74*$CG74*BO$93</f>
        <v>5.94284274047607</v>
      </c>
      <c r="BP74" s="62">
        <f>'Glad70-before-LQ'!BP74*$CG74*BP$93</f>
        <v>0.756603627919639</v>
      </c>
      <c r="BQ74" s="62">
        <f>'Glad70-before-LQ'!BQ74*$CG74*BQ$93</f>
        <v>0.0195088040322543</v>
      </c>
      <c r="BR74" s="62">
        <f>'Glad70-before-LQ'!BR74*$CG74*BR$93</f>
        <v>0.0188667048102647</v>
      </c>
      <c r="BS74" s="62">
        <f>'Glad70-before-LQ'!BS74*$CG74*BS$93</f>
        <v>0.00604563975459738</v>
      </c>
      <c r="BT74" s="62">
        <f>'Glad70-before-LQ'!BT74*$CG74*BT$93</f>
        <v>0.0292449108740794</v>
      </c>
      <c r="BU74" s="62">
        <f>'Glad70-before-LQ'!BU74*$CG74*BU$93</f>
        <v>0.381980400907601</v>
      </c>
      <c r="BV74" s="4">
        <f>SUM(D74:BU74)</f>
        <v>14.0661596921626</v>
      </c>
      <c r="BW74" s="66">
        <f>'Glad-base'!BW74*'Households'!$B$3/'Households'!$B$7</f>
        <v>66.5939926535839</v>
      </c>
      <c r="BX74" s="66">
        <f>'Glad-base'!BX74*'Households'!$B$3/'Households'!$B$7</f>
        <v>2.26896395468589</v>
      </c>
      <c r="BY74" s="66">
        <f>'Glad-base'!BY74*'Businesses'!$B$4/'Businesses'!$C$4</f>
        <v>0.09731458463288881</v>
      </c>
      <c r="BZ74" s="66">
        <f>'Glad-base'!BZ74*'Households'!$B$3/'Households'!$B$7</f>
        <v>0.00715858127703399</v>
      </c>
      <c r="CA74" s="66">
        <f>'Glad-base'!CA74*'Households'!$B$3/'Households'!$B$7</f>
        <v>0.0396883592378991</v>
      </c>
      <c r="CB74" s="66">
        <f>'Glad-base'!CB74*'Glad-id-output'!B72/'Glad-id-output'!E72</f>
        <v>0</v>
      </c>
      <c r="CC74" s="62">
        <f>'Exports'!D75</f>
        <v>3</v>
      </c>
      <c r="CD74" s="4">
        <f>SUM(BW74:CC74)</f>
        <v>72.00711813341761</v>
      </c>
      <c r="CE74" s="153">
        <f>SUM(CD74,BV74)</f>
        <v>86.07327782558021</v>
      </c>
      <c r="CF74" s="67">
        <v>0.00395768719053142</v>
      </c>
      <c r="CG74" s="67">
        <f>'Glad-id-output'!I72</f>
        <v>0.640457195133491</v>
      </c>
      <c r="CH74" s="67"/>
    </row>
    <row r="75" ht="19" customHeight="1">
      <c r="A75" t="s" s="58">
        <v>1</v>
      </c>
      <c r="B75" s="59"/>
      <c r="C75" t="s" s="76">
        <v>224</v>
      </c>
      <c r="D75" s="154">
        <f>SUM(D5:D74)</f>
        <v>48.760555023215</v>
      </c>
      <c r="E75" s="155">
        <f>SUM(E5:E74)</f>
        <v>3.33224195915326</v>
      </c>
      <c r="F75" s="155">
        <f>SUM(F5:F74)</f>
        <v>1.66836534604668</v>
      </c>
      <c r="G75" s="155">
        <f>SUM(G5:G74)</f>
        <v>2.03434582446781</v>
      </c>
      <c r="H75" s="155">
        <f>SUM(H5:H74)</f>
        <v>3.65765027231837</v>
      </c>
      <c r="I75" s="155">
        <f>SUM(I5:I74)</f>
        <v>34.4826258977035</v>
      </c>
      <c r="J75" s="155">
        <f>SUM(J5:J74)</f>
        <v>571.540236008172</v>
      </c>
      <c r="K75" s="35">
        <f>SUM(K5:K74)</f>
        <v>1559.708596150320</v>
      </c>
      <c r="L75" s="155">
        <f>SUM(L5:L74)</f>
        <v>22.561949096710</v>
      </c>
      <c r="M75" s="155">
        <f>SUM(M5:M74)</f>
        <v>20.721392185047</v>
      </c>
      <c r="N75" s="155">
        <f>SUM(N5:N74)</f>
        <v>20.0877115731711</v>
      </c>
      <c r="O75" s="155">
        <f>SUM(O5:O74)</f>
        <v>6.33640122419647</v>
      </c>
      <c r="P75" s="155">
        <f>SUM(P5:P74)</f>
        <v>1.40177849775208</v>
      </c>
      <c r="Q75" s="155">
        <f>SUM(Q5:Q74)</f>
        <v>3.3940168506356</v>
      </c>
      <c r="R75" s="155">
        <f>SUM(R5:R74)</f>
        <v>0.665901491130283</v>
      </c>
      <c r="S75" s="155">
        <f>SUM(S5:S74)</f>
        <v>0.7947054177999729</v>
      </c>
      <c r="T75" s="155">
        <f>SUM(T5:T74)</f>
        <v>30.9318711375093</v>
      </c>
      <c r="U75" s="155">
        <f>SUM(U5:U74)</f>
        <v>181.426454977368</v>
      </c>
      <c r="V75" s="155">
        <f>SUM(V5:V74)</f>
        <v>4.28976318257325</v>
      </c>
      <c r="W75" s="155">
        <f>SUM(W5:W74)</f>
        <v>147.974317578142</v>
      </c>
      <c r="X75" s="36">
        <f>SUM(X5:X74)</f>
        <v>0</v>
      </c>
      <c r="Y75" s="155">
        <f>SUM(Y5:Y74)</f>
        <v>91.6747793501455</v>
      </c>
      <c r="Z75" s="155">
        <f>SUM(Z5:Z74)</f>
        <v>15.8102148730617</v>
      </c>
      <c r="AA75" s="155">
        <f>SUM(AA5:AA74)</f>
        <v>19.1063398224586</v>
      </c>
      <c r="AB75" s="155">
        <f>SUM(AB5:AB74)</f>
        <v>0.807945201528992</v>
      </c>
      <c r="AC75" s="37">
        <f>SUM(AC5:AC74)</f>
        <v>0</v>
      </c>
      <c r="AD75" s="155">
        <f>SUM(AD5:AD74)</f>
        <v>1.55354596444366</v>
      </c>
      <c r="AE75" s="155">
        <f>SUM(AE5:AE74)</f>
        <v>16.7590352652802</v>
      </c>
      <c r="AF75" s="155">
        <f>SUM(AF5:AF74)</f>
        <v>57.219138360240</v>
      </c>
      <c r="AG75" s="155">
        <f>SUM(AG5:AG74)</f>
        <v>89.6192576247655</v>
      </c>
      <c r="AH75" s="155">
        <f>SUM(AH5:AH74)</f>
        <v>415.131162224586</v>
      </c>
      <c r="AI75" s="155">
        <f>SUM(AI5:AI74)</f>
        <v>384.126852598921</v>
      </c>
      <c r="AJ75" s="155">
        <f>SUM(AJ5:AJ74)</f>
        <v>110.455023134859</v>
      </c>
      <c r="AK75" s="155">
        <f>SUM(AK5:AK74)</f>
        <v>145.515146704852</v>
      </c>
      <c r="AL75" s="155">
        <f>SUM(AL5:AL74)</f>
        <v>23.3037085263509</v>
      </c>
      <c r="AM75" s="155">
        <f>SUM(AM5:AM74)</f>
        <v>77.709075248090</v>
      </c>
      <c r="AN75" s="155">
        <f>SUM(AN5:AN74)</f>
        <v>113.191553402147</v>
      </c>
      <c r="AO75" s="155">
        <f>SUM(AO5:AO74)</f>
        <v>143.452682660564</v>
      </c>
      <c r="AP75" s="155">
        <f>SUM(AP5:AP74)</f>
        <v>64.3021562543986</v>
      </c>
      <c r="AQ75" s="155">
        <f>SUM(AQ5:AQ74)</f>
        <v>9.19889842165434</v>
      </c>
      <c r="AR75" s="155">
        <f>SUM(AR5:AR74)</f>
        <v>11.6103239873429</v>
      </c>
      <c r="AS75" s="155">
        <f>SUM(AS5:AS74)</f>
        <v>255.008337889437</v>
      </c>
      <c r="AT75" s="155">
        <f>SUM(AT5:AT74)</f>
        <v>1.44886043620357</v>
      </c>
      <c r="AU75" s="155">
        <f>SUM(AU5:AU74)</f>
        <v>2.10192946506627</v>
      </c>
      <c r="AV75" s="155">
        <f>SUM(AV5:AV74)</f>
        <v>1.00616286928568</v>
      </c>
      <c r="AW75" s="155">
        <f>SUM(AW5:AW74)</f>
        <v>0.384263573841584</v>
      </c>
      <c r="AX75" s="155">
        <f>SUM(AX5:AX74)</f>
        <v>8.032769156886189</v>
      </c>
      <c r="AY75" s="155">
        <f>SUM(AY5:AY74)</f>
        <v>0.7031116567336601</v>
      </c>
      <c r="AZ75" s="155">
        <f>SUM(AZ5:AZ74)</f>
        <v>9.94256695847219</v>
      </c>
      <c r="BA75" s="155">
        <f>SUM(BA5:BA74)</f>
        <v>6.39209905141331</v>
      </c>
      <c r="BB75" s="155">
        <f>SUM(BB5:BB74)</f>
        <v>14.7552121288948</v>
      </c>
      <c r="BC75" s="155">
        <f>SUM(BC5:BC74)</f>
        <v>73.86077909028771</v>
      </c>
      <c r="BD75" s="155">
        <f>SUM(BD5:BD74)</f>
        <v>101.832268475590</v>
      </c>
      <c r="BE75" s="155">
        <f>SUM(BE5:BE74)</f>
        <v>384.345990853845</v>
      </c>
      <c r="BF75" s="155">
        <f>SUM(BF5:BF74)</f>
        <v>3.16375099073521</v>
      </c>
      <c r="BG75" s="155">
        <f>SUM(BG5:BG74)</f>
        <v>112.134098245292</v>
      </c>
      <c r="BH75" s="155">
        <f>SUM(BH5:BH74)</f>
        <v>24.5755648469513</v>
      </c>
      <c r="BI75" s="155">
        <f>SUM(BI5:BI74)</f>
        <v>67.74180961469121</v>
      </c>
      <c r="BJ75" s="155">
        <f>SUM(BJ5:BJ74)</f>
        <v>0.74872018419827</v>
      </c>
      <c r="BK75" s="155">
        <f>SUM(BK5:BK74)</f>
        <v>40.7334824327642</v>
      </c>
      <c r="BL75" s="155">
        <f>SUM(BL5:BL74)</f>
        <v>121.364377313433</v>
      </c>
      <c r="BM75" s="155">
        <f>SUM(BM5:BM74)</f>
        <v>15.5797566486508</v>
      </c>
      <c r="BN75" s="155">
        <f>SUM(BN5:BN74)</f>
        <v>2.81537870138428</v>
      </c>
      <c r="BO75" s="155">
        <f>SUM(BO5:BO74)</f>
        <v>178.285778201808</v>
      </c>
      <c r="BP75" s="155">
        <f>SUM(BP5:BP74)</f>
        <v>50.3109802653017</v>
      </c>
      <c r="BQ75" s="155">
        <f>SUM(BQ5:BQ74)</f>
        <v>1.48060665984313</v>
      </c>
      <c r="BR75" s="155">
        <f>SUM(BR5:BR74)</f>
        <v>7.38104830041036</v>
      </c>
      <c r="BS75" s="155">
        <f>SUM(BS5:BS74)</f>
        <v>1.30996795314855</v>
      </c>
      <c r="BT75" s="155">
        <f>SUM(BT5:BT74)</f>
        <v>63.6145707682926</v>
      </c>
      <c r="BU75" s="155">
        <f>SUM(BU5:BU74)</f>
        <v>22.9474878036382</v>
      </c>
      <c r="BV75" s="153">
        <f>SUM(D75:BU75)</f>
        <v>6030.319449855620</v>
      </c>
      <c r="BW75" s="155">
        <f>SUM(BW5:BW74)</f>
        <v>2431.074457259350</v>
      </c>
      <c r="BX75" s="155">
        <f>SUM(BX5:BX74)</f>
        <v>962.567217333491</v>
      </c>
      <c r="BY75" s="155">
        <f>SUM(BY5:BY74)</f>
        <v>410.799213683968</v>
      </c>
      <c r="BZ75" s="155">
        <f>SUM(BZ5:BZ74)</f>
        <v>64.1956879014006</v>
      </c>
      <c r="CA75" s="155">
        <f>SUM(CA5:CA74)</f>
        <v>146.956060375489</v>
      </c>
      <c r="CB75" s="155">
        <f>SUM(CB5:CB74)</f>
        <v>-81.51923271992599</v>
      </c>
      <c r="CC75" s="155">
        <f>SUM(CC5:CC74)</f>
        <v>6534.26921</v>
      </c>
      <c r="CD75" s="153">
        <f>SUM(BW75:CC75)</f>
        <v>10468.3426138338</v>
      </c>
      <c r="CE75" s="153">
        <f>SUM(CD75,BV75)</f>
        <v>16498.6620636894</v>
      </c>
      <c r="CF75" s="4"/>
      <c r="CG75" s="4"/>
      <c r="CH75" s="4"/>
    </row>
    <row r="76" ht="19" customHeight="1">
      <c r="A76" t="s" s="58">
        <v>1</v>
      </c>
      <c r="B76" s="59">
        <v>71</v>
      </c>
      <c r="C76" t="s" s="76">
        <v>225</v>
      </c>
      <c r="D76" s="77">
        <f>'Glad70-before-LQ'!D76*D$93</f>
        <v>12.6181306776627</v>
      </c>
      <c r="E76" s="66">
        <f>'Glad70-before-LQ'!E76*E$93</f>
        <v>1.78107184111525</v>
      </c>
      <c r="F76" s="66">
        <f>'Glad70-before-LQ'!F76*F$93</f>
        <v>1.80142280705847</v>
      </c>
      <c r="G76" s="66">
        <f>'Glad70-before-LQ'!G76*G$93</f>
        <v>0.796619143751401</v>
      </c>
      <c r="H76" s="66">
        <f>'Glad70-before-LQ'!H76*H$93</f>
        <v>1.25449260973037</v>
      </c>
      <c r="I76" s="66">
        <f>'Glad70-before-LQ'!I76*I$93</f>
        <v>12.7352195788098</v>
      </c>
      <c r="J76" s="66">
        <f>'Glad70-before-LQ'!J76*J$93</f>
        <v>229.356103082877</v>
      </c>
      <c r="K76" s="69">
        <f>'Glad70-before-LQ'!K76*K$93</f>
        <v>220.52377</v>
      </c>
      <c r="L76" s="66">
        <f>'Glad70-before-LQ'!L76*L$93</f>
        <v>13.3655531098251</v>
      </c>
      <c r="M76" s="66">
        <f>'Glad70-before-LQ'!M76*M$93</f>
        <v>16.2108280528166</v>
      </c>
      <c r="N76" s="66">
        <f>'Glad70-before-LQ'!N76*N$93</f>
        <v>7.64533503640137</v>
      </c>
      <c r="O76" s="66">
        <f>'Glad70-before-LQ'!O76*O$93</f>
        <v>2.3753200422617</v>
      </c>
      <c r="P76" s="66">
        <f>'Glad70-before-LQ'!P76*P$93</f>
        <v>1.2223052012767</v>
      </c>
      <c r="Q76" s="66">
        <f>'Glad70-before-LQ'!Q76*Q$93</f>
        <v>1.59063973821078</v>
      </c>
      <c r="R76" s="66">
        <f>'Glad70-before-LQ'!R76*R$93</f>
        <v>0.284509770328217</v>
      </c>
      <c r="S76" s="66">
        <f>'Glad70-before-LQ'!S76*S$93</f>
        <v>0.915674015092663</v>
      </c>
      <c r="T76" s="66">
        <f>'Glad70-before-LQ'!T76*T$93</f>
        <v>4.41730053154167</v>
      </c>
      <c r="U76" s="66">
        <f>'Glad70-before-LQ'!U76*U$93</f>
        <v>77.07424583665519</v>
      </c>
      <c r="V76" s="66">
        <f>'Glad70-before-LQ'!V76*V$93</f>
        <v>2.63590745306258</v>
      </c>
      <c r="W76" s="66">
        <f>'Glad70-before-LQ'!W76*W$93</f>
        <v>58.6376193256805</v>
      </c>
      <c r="X76" s="10">
        <f>'Glad70-before-LQ'!X76*X$93</f>
        <v>0</v>
      </c>
      <c r="Y76" s="66">
        <f>'Glad70-before-LQ'!Y76*Y$93</f>
        <v>58.2802806756514</v>
      </c>
      <c r="Z76" s="66">
        <f>'Glad70-before-LQ'!Z76*Z$93</f>
        <v>20.1853417047174</v>
      </c>
      <c r="AA76" s="66">
        <f>'Glad70-before-LQ'!AA76*AA$93</f>
        <v>24.2214547664394</v>
      </c>
      <c r="AB76" s="66">
        <f>'Glad70-before-LQ'!AB76*AB$93</f>
        <v>0.871049088915787</v>
      </c>
      <c r="AC76" s="11">
        <f>'Glad70-before-LQ'!AC76*AC$93</f>
        <v>0</v>
      </c>
      <c r="AD76" s="66">
        <f>'Glad70-before-LQ'!AD76*AD$93</f>
        <v>0.14058654318278</v>
      </c>
      <c r="AE76" s="66">
        <f>'Glad70-before-LQ'!AE76*AE$93</f>
        <v>10.6726158601756</v>
      </c>
      <c r="AF76" s="66">
        <f>'Glad70-before-LQ'!AF76*AF$93</f>
        <v>21.8712353985248</v>
      </c>
      <c r="AG76" s="66">
        <f>'Glad70-before-LQ'!AG76*AG$93</f>
        <v>14.5013364340035</v>
      </c>
      <c r="AH76" s="66">
        <f>'Glad70-before-LQ'!AH76*AH$93</f>
        <v>206.076097230308</v>
      </c>
      <c r="AI76" s="66">
        <f>'Glad70-before-LQ'!AI76*AI$93</f>
        <v>153.713969946549</v>
      </c>
      <c r="AJ76" s="66">
        <f>'Glad70-before-LQ'!AJ76*AJ$93</f>
        <v>109.501493553247</v>
      </c>
      <c r="AK76" s="66">
        <f>'Glad70-before-LQ'!AK76*AK$93</f>
        <v>220.123302001122</v>
      </c>
      <c r="AL76" s="66">
        <f>'Glad70-before-LQ'!AL76*AL$93</f>
        <v>24.8391552958452</v>
      </c>
      <c r="AM76" s="66">
        <f>'Glad70-before-LQ'!AM76*AM$93</f>
        <v>106.906456890233</v>
      </c>
      <c r="AN76" s="66">
        <f>'Glad70-before-LQ'!AN76*AN$93</f>
        <v>80.8053987776227</v>
      </c>
      <c r="AO76" s="66">
        <f>'Glad70-before-LQ'!AO76*AO$93</f>
        <v>111.887363854430</v>
      </c>
      <c r="AP76" s="66">
        <f>'Glad70-before-LQ'!AP76*AP$93</f>
        <v>28.013638739264</v>
      </c>
      <c r="AQ76" s="66">
        <f>'Glad70-before-LQ'!AQ76*AQ$93</f>
        <v>4.47132743210888</v>
      </c>
      <c r="AR76" s="66">
        <f>'Glad70-before-LQ'!AR76*AR$93</f>
        <v>7.64783585014157</v>
      </c>
      <c r="AS76" s="66">
        <f>'Glad70-before-LQ'!AS76*AS$93</f>
        <v>124.083484576254</v>
      </c>
      <c r="AT76" s="66">
        <f>'Glad70-before-LQ'!AT76*AT$93</f>
        <v>2.62478154437419</v>
      </c>
      <c r="AU76" s="66">
        <f>'Glad70-before-LQ'!AU76*AU$93</f>
        <v>1.83496258542062</v>
      </c>
      <c r="AV76" s="66">
        <f>'Glad70-before-LQ'!AV76*AV$93</f>
        <v>0.956622831231745</v>
      </c>
      <c r="AW76" s="66">
        <f>'Glad70-before-LQ'!AW76*AW$93</f>
        <v>0.277294927362559</v>
      </c>
      <c r="AX76" s="66">
        <f>'Glad70-before-LQ'!AX76*AX$93</f>
        <v>3.21559521132242</v>
      </c>
      <c r="AY76" s="66">
        <f>'Glad70-before-LQ'!AY76*AY$93</f>
        <v>1.3582420819558</v>
      </c>
      <c r="AZ76" s="66">
        <f>'Glad70-before-LQ'!AZ76*AZ$93</f>
        <v>18.6230546734912</v>
      </c>
      <c r="BA76" s="66">
        <f>'Glad70-before-LQ'!BA76*BA$93</f>
        <v>2.74042235355556</v>
      </c>
      <c r="BB76" s="66">
        <f>'Glad70-before-LQ'!BB76*BB$93</f>
        <v>13.9349031657281</v>
      </c>
      <c r="BC76" s="66">
        <f>'Glad70-before-LQ'!BC76*BC$93</f>
        <v>34.8428094996895</v>
      </c>
      <c r="BD76" s="66">
        <f>'Glad70-before-LQ'!BD76*BD$93</f>
        <v>27.348534891051</v>
      </c>
      <c r="BE76" s="66">
        <f>'Glad70-before-LQ'!BE76*BE$93</f>
        <v>386.623441871022</v>
      </c>
      <c r="BF76" s="66">
        <f>'Glad70-before-LQ'!BF76*BF$93</f>
        <v>4.30335454369213</v>
      </c>
      <c r="BG76" s="66">
        <f>'Glad70-before-LQ'!BG76*BG$93</f>
        <v>242.566840392974</v>
      </c>
      <c r="BH76" s="66">
        <f>'Glad70-before-LQ'!BH76*BH$93</f>
        <v>21.6020264296732</v>
      </c>
      <c r="BI76" s="66">
        <f>'Glad70-before-LQ'!BI76*BI$93</f>
        <v>146.728693456538</v>
      </c>
      <c r="BJ76" s="66">
        <f>'Glad70-before-LQ'!BJ76*BJ$93</f>
        <v>1.02183851181075</v>
      </c>
      <c r="BK76" s="66">
        <f>'Glad70-before-LQ'!BK76*BK$93</f>
        <v>113.088602433081</v>
      </c>
      <c r="BL76" s="66">
        <f>'Glad70-before-LQ'!BL76*BL$93</f>
        <v>591.582238659167</v>
      </c>
      <c r="BM76" s="66">
        <f>'Glad70-before-LQ'!BM76*BM$93</f>
        <v>45.4445144286202</v>
      </c>
      <c r="BN76" s="66">
        <f>'Glad70-before-LQ'!BN76*BN$93</f>
        <v>3.6001645856209</v>
      </c>
      <c r="BO76" s="66">
        <f>'Glad70-before-LQ'!BO76*BO$93</f>
        <v>425.712319790212</v>
      </c>
      <c r="BP76" s="66">
        <f>'Glad70-before-LQ'!BP76*BP$93</f>
        <v>278.521190942063</v>
      </c>
      <c r="BQ76" s="66">
        <f>'Glad70-before-LQ'!BQ76*BQ$93</f>
        <v>1.02847526919819</v>
      </c>
      <c r="BR76" s="66">
        <f>'Glad70-before-LQ'!BR76*BR$93</f>
        <v>5.72187683945252</v>
      </c>
      <c r="BS76" s="66">
        <f>'Glad70-before-LQ'!BS76*BS$93</f>
        <v>0.66435001073622</v>
      </c>
      <c r="BT76" s="66">
        <f>'Glad70-before-LQ'!BT76*BT$93</f>
        <v>55.8310738477039</v>
      </c>
      <c r="BU76" s="66">
        <f>'Glad70-before-LQ'!BU76*BU$93</f>
        <v>50.8364919623761</v>
      </c>
      <c r="BV76" s="4">
        <f>SUM(D76:BU76)</f>
        <v>4478.690210212020</v>
      </c>
      <c r="BW76" s="66">
        <f>'Glad-base'!BW75*'Households'!$B$3/'Households'!$B$7</f>
        <v>0</v>
      </c>
      <c r="BX76" s="66">
        <f>'Glad-base'!BX75*'Households'!$B$3/'Households'!$B$7</f>
        <v>0</v>
      </c>
      <c r="BY76" s="66">
        <f>'Glad-base'!BY75*'Households'!$B$3/'Households'!$B$7</f>
        <v>0</v>
      </c>
      <c r="BZ76" s="66">
        <f>'Glad-base'!BZ75*'Households'!$B$3/'Households'!$B$7</f>
        <v>0</v>
      </c>
      <c r="CA76" s="66">
        <f>'Glad-base'!CA75*'Households'!$B$3/'Households'!$B$7</f>
        <v>0</v>
      </c>
      <c r="CB76" s="4">
        <v>0</v>
      </c>
      <c r="CC76" s="4">
        <v>0</v>
      </c>
      <c r="CD76" s="4">
        <f>SUM(BW76:CC76)</f>
        <v>0</v>
      </c>
      <c r="CE76" s="153">
        <f>SUM(CD76,BV76)</f>
        <v>4478.690210212020</v>
      </c>
      <c r="CF76" s="4"/>
      <c r="CG76" s="4"/>
      <c r="CH76" s="4"/>
    </row>
    <row r="77" ht="19" customHeight="1">
      <c r="A77" t="s" s="58">
        <v>1</v>
      </c>
      <c r="B77" s="59">
        <v>72</v>
      </c>
      <c r="C77" t="s" s="76">
        <v>226</v>
      </c>
      <c r="D77" s="77">
        <f>'Glad70-before-LQ'!D77*D$93</f>
        <v>64.524575973396</v>
      </c>
      <c r="E77" s="66">
        <f>'Glad70-before-LQ'!E77*E$93</f>
        <v>2.33530265572211</v>
      </c>
      <c r="F77" s="66">
        <f>'Glad70-before-LQ'!F77*F$93</f>
        <v>3.23325278896057</v>
      </c>
      <c r="G77" s="66">
        <f>'Glad70-before-LQ'!G77*G$93</f>
        <v>3.45102546975887</v>
      </c>
      <c r="H77" s="66">
        <f>'Glad70-before-LQ'!H77*H$93</f>
        <v>1.54099535652023</v>
      </c>
      <c r="I77" s="66">
        <f>'Glad70-before-LQ'!I77*I$93</f>
        <v>69.2219772038345</v>
      </c>
      <c r="J77" s="66">
        <f>'Glad70-before-LQ'!J77*J$93</f>
        <v>1155.099676178180</v>
      </c>
      <c r="K77" s="69">
        <f>'Glad70-before-LQ'!K77*K$93</f>
        <v>411.459</v>
      </c>
      <c r="L77" s="66">
        <f>'Glad70-before-LQ'!L77*L$93</f>
        <v>15.7132199664766</v>
      </c>
      <c r="M77" s="66">
        <f>'Glad70-before-LQ'!M77*M$93</f>
        <v>10.6590069708127</v>
      </c>
      <c r="N77" s="66">
        <f>'Glad70-before-LQ'!N77*N$93</f>
        <v>3.84623150351861</v>
      </c>
      <c r="O77" s="66">
        <f>'Glad70-before-LQ'!O77*O$93</f>
        <v>2.44321365055501</v>
      </c>
      <c r="P77" s="66">
        <f>'Glad70-before-LQ'!P77*P$93</f>
        <v>0.726426254630361</v>
      </c>
      <c r="Q77" s="66">
        <f>'Glad70-before-LQ'!Q77*Q$93</f>
        <v>0.891907524231177</v>
      </c>
      <c r="R77" s="66">
        <f>'Glad70-before-LQ'!R77*R$93</f>
        <v>0.158060983515676</v>
      </c>
      <c r="S77" s="66">
        <f>'Glad70-before-LQ'!S77*S$93</f>
        <v>0.273814841615157</v>
      </c>
      <c r="T77" s="66">
        <f>'Glad70-before-LQ'!T77*T$93</f>
        <v>29.1250584497253</v>
      </c>
      <c r="U77" s="66">
        <f>'Glad70-before-LQ'!U77*U$93</f>
        <v>74.8378761222676</v>
      </c>
      <c r="V77" s="66">
        <f>'Glad70-before-LQ'!V77*V$93</f>
        <v>1.41702138919673</v>
      </c>
      <c r="W77" s="66">
        <f>'Glad70-before-LQ'!W77*W$93</f>
        <v>36.5736775448833</v>
      </c>
      <c r="X77" s="10">
        <f>'Glad70-before-LQ'!X77*X$93</f>
        <v>0</v>
      </c>
      <c r="Y77" s="66">
        <f>'Glad70-before-LQ'!Y77*Y$93</f>
        <v>24.9687761391825</v>
      </c>
      <c r="Z77" s="66">
        <f>'Glad70-before-LQ'!Z77*Z$93</f>
        <v>2.32046393655656</v>
      </c>
      <c r="AA77" s="66">
        <f>'Glad70-before-LQ'!AA77*AA$93</f>
        <v>10.659054571608</v>
      </c>
      <c r="AB77" s="66">
        <f>'Glad70-before-LQ'!AB77*AB$93</f>
        <v>0.490112808033462</v>
      </c>
      <c r="AC77" s="11">
        <f>'Glad70-before-LQ'!AC77*AC$93</f>
        <v>0</v>
      </c>
      <c r="AD77" s="66">
        <f>'Glad70-before-LQ'!AD77*AD$93</f>
        <v>0.88757402838898</v>
      </c>
      <c r="AE77" s="66">
        <f>'Glad70-before-LQ'!AE77*AE$93</f>
        <v>29.3158787492994</v>
      </c>
      <c r="AF77" s="66">
        <f>'Glad70-before-LQ'!AF77*AF$93</f>
        <v>11.2878510783397</v>
      </c>
      <c r="AG77" s="66">
        <f>'Glad70-before-LQ'!AG77*AG$93</f>
        <v>16.3357367857628</v>
      </c>
      <c r="AH77" s="66">
        <f>'Glad70-before-LQ'!AH77*AH$93</f>
        <v>188.894840238966</v>
      </c>
      <c r="AI77" s="66">
        <f>'Glad70-before-LQ'!AI77*AI$93</f>
        <v>122.291347123242</v>
      </c>
      <c r="AJ77" s="66">
        <f>'Glad70-before-LQ'!AJ77*AJ$93</f>
        <v>59.981597529190</v>
      </c>
      <c r="AK77" s="66">
        <f>'Glad70-before-LQ'!AK77*AK$93</f>
        <v>103.800000955737</v>
      </c>
      <c r="AL77" s="66">
        <f>'Glad70-before-LQ'!AL77*AL$93</f>
        <v>15.8697520727366</v>
      </c>
      <c r="AM77" s="66">
        <f>'Glad70-before-LQ'!AM77*AM$93</f>
        <v>31.9550607020748</v>
      </c>
      <c r="AN77" s="66">
        <f>'Glad70-before-LQ'!AN77*AN$93</f>
        <v>42.0154877314116</v>
      </c>
      <c r="AO77" s="66">
        <f>'Glad70-before-LQ'!AO77*AO$93</f>
        <v>49.1195919336164</v>
      </c>
      <c r="AP77" s="66">
        <f>'Glad70-before-LQ'!AP77*AP$93</f>
        <v>52.7416216215098</v>
      </c>
      <c r="AQ77" s="66">
        <f>'Glad70-before-LQ'!AQ77*AQ$93</f>
        <v>3.48633412147859</v>
      </c>
      <c r="AR77" s="66">
        <f>'Glad70-before-LQ'!AR77*AR$93</f>
        <v>3.06038603168513</v>
      </c>
      <c r="AS77" s="66">
        <f>'Glad70-before-LQ'!AS77*AS$93</f>
        <v>244.260189058577</v>
      </c>
      <c r="AT77" s="66">
        <f>'Glad70-before-LQ'!AT77*AT$93</f>
        <v>2.20329584297909</v>
      </c>
      <c r="AU77" s="66">
        <f>'Glad70-before-LQ'!AU77*AU$93</f>
        <v>0.80102647457137</v>
      </c>
      <c r="AV77" s="66">
        <f>'Glad70-before-LQ'!AV77*AV$93</f>
        <v>1.48892563985846</v>
      </c>
      <c r="AW77" s="66">
        <f>'Glad70-before-LQ'!AW77*AW$93</f>
        <v>0.499024011862485</v>
      </c>
      <c r="AX77" s="66">
        <f>'Glad70-before-LQ'!AX77*AX$93</f>
        <v>6.10761905883607</v>
      </c>
      <c r="AY77" s="66">
        <f>'Glad70-before-LQ'!AY77*AY$93</f>
        <v>1.53463715753447</v>
      </c>
      <c r="AZ77" s="66">
        <f>'Glad70-before-LQ'!AZ77*AZ$93</f>
        <v>73.67708846118271</v>
      </c>
      <c r="BA77" s="66">
        <f>'Glad70-before-LQ'!BA77*BA$93</f>
        <v>2.76942783881141</v>
      </c>
      <c r="BB77" s="66">
        <f>'Glad70-before-LQ'!BB77*BB$93</f>
        <v>10.3055782331659</v>
      </c>
      <c r="BC77" s="66">
        <f>'Glad70-before-LQ'!BC77*BC$93</f>
        <v>18.1508157023504</v>
      </c>
      <c r="BD77" s="66">
        <f>'Glad70-before-LQ'!BD77*BD$93</f>
        <v>326.973699412768</v>
      </c>
      <c r="BE77" s="66">
        <f>'Glad70-before-LQ'!BE77*BE$93</f>
        <v>132.533791163025</v>
      </c>
      <c r="BF77" s="66">
        <f>'Glad70-before-LQ'!BF77*BF$93</f>
        <v>1.46177709738108</v>
      </c>
      <c r="BG77" s="66">
        <f>'Glad70-before-LQ'!BG77*BG$93</f>
        <v>23.072405662108</v>
      </c>
      <c r="BH77" s="66">
        <f>'Glad70-before-LQ'!BH77*BH$93</f>
        <v>10.8938054245861</v>
      </c>
      <c r="BI77" s="66">
        <f>'Glad70-before-LQ'!BI77*BI$93</f>
        <v>25.1135387656869</v>
      </c>
      <c r="BJ77" s="66">
        <f>'Glad70-before-LQ'!BJ77*BJ$93</f>
        <v>0.464743848512108</v>
      </c>
      <c r="BK77" s="66">
        <f>'Glad70-before-LQ'!BK77*BK$93</f>
        <v>16.530080674274</v>
      </c>
      <c r="BL77" s="66">
        <f>'Glad70-before-LQ'!BL77*BL$93</f>
        <v>61.6415209489068</v>
      </c>
      <c r="BM77" s="66">
        <f>'Glad70-before-LQ'!BM77*BM$93</f>
        <v>4.64668163349231</v>
      </c>
      <c r="BN77" s="66">
        <f>'Glad70-before-LQ'!BN77*BN$93</f>
        <v>2.37760129099742</v>
      </c>
      <c r="BO77" s="66">
        <f>'Glad70-before-LQ'!BO77*BO$93</f>
        <v>95.7343117695761</v>
      </c>
      <c r="BP77" s="66">
        <f>'Glad70-before-LQ'!BP77*BP$93</f>
        <v>20.5475111574545</v>
      </c>
      <c r="BQ77" s="66">
        <f>'Glad70-before-LQ'!BQ77*BQ$93</f>
        <v>1.67055141856677</v>
      </c>
      <c r="BR77" s="66">
        <f>'Glad70-before-LQ'!BR77*BR$93</f>
        <v>1.71719952311934</v>
      </c>
      <c r="BS77" s="66">
        <f>'Glad70-before-LQ'!BS77*BS$93</f>
        <v>0.564588394858421</v>
      </c>
      <c r="BT77" s="66">
        <f>'Glad70-before-LQ'!BT77*BT$93</f>
        <v>27.3743934941784</v>
      </c>
      <c r="BU77" s="66">
        <f>'Glad70-before-LQ'!BU77*BU$93</f>
        <v>13.4680095093784</v>
      </c>
      <c r="BV77" s="4">
        <f>SUM(D77:BU77)</f>
        <v>3785.596627655220</v>
      </c>
      <c r="BW77" s="66">
        <f>'Glad-base'!BW76*'Households'!$B$3/'Households'!$B$7</f>
        <v>0</v>
      </c>
      <c r="BX77" s="66">
        <f>'Glad-base'!BX76*'Households'!$B$3/'Households'!$B$7</f>
        <v>0</v>
      </c>
      <c r="BY77" s="66">
        <f>'Glad-base'!BY76*'Households'!$B$3/'Households'!$B$7</f>
        <v>0</v>
      </c>
      <c r="BZ77" s="66">
        <f>'Glad-base'!BZ76*'Households'!$B$3/'Households'!$B$7</f>
        <v>0</v>
      </c>
      <c r="CA77" s="66">
        <f>'Glad-base'!CA76*'Households'!$B$3/'Households'!$B$7</f>
        <v>0</v>
      </c>
      <c r="CB77" s="4">
        <v>0</v>
      </c>
      <c r="CC77" s="4">
        <v>0</v>
      </c>
      <c r="CD77" s="4">
        <f>SUM(BW77:CC77)</f>
        <v>0</v>
      </c>
      <c r="CE77" s="153">
        <f>SUM(CD77,BV77)</f>
        <v>3785.596627655220</v>
      </c>
      <c r="CF77" s="4"/>
      <c r="CG77" s="4"/>
      <c r="CH77" s="4"/>
    </row>
    <row r="78" ht="19" customHeight="1">
      <c r="A78" t="s" s="58">
        <v>1</v>
      </c>
      <c r="B78" s="59">
        <v>73</v>
      </c>
      <c r="C78" t="s" s="76">
        <v>227</v>
      </c>
      <c r="D78" s="77">
        <f>'Glad70-before-LQ'!D78*D$93</f>
        <v>1.20674714189504</v>
      </c>
      <c r="E78" s="66">
        <f>'Glad70-before-LQ'!E78*E$93</f>
        <v>0.246076329332768</v>
      </c>
      <c r="F78" s="66">
        <f>'Glad70-before-LQ'!F78*F$93</f>
        <v>0.268290990823031</v>
      </c>
      <c r="G78" s="66">
        <f>'Glad70-before-LQ'!G78*G$93</f>
        <v>0.135445467162281</v>
      </c>
      <c r="H78" s="66">
        <f>'Glad70-before-LQ'!H78*H$93</f>
        <v>0.0578615940572687</v>
      </c>
      <c r="I78" s="66">
        <f>'Glad70-before-LQ'!I78*I$93</f>
        <v>0.0679503786723038</v>
      </c>
      <c r="J78" s="66">
        <f>'Glad70-before-LQ'!J78*J$93</f>
        <v>4.77579852166378</v>
      </c>
      <c r="K78" s="69">
        <f>'Glad70-before-LQ'!K78*K$93</f>
        <v>70</v>
      </c>
      <c r="L78" s="66">
        <f>'Glad70-before-LQ'!L78*L$93</f>
        <v>0.430362115073937</v>
      </c>
      <c r="M78" s="66">
        <f>'Glad70-before-LQ'!M78*M$93</f>
        <v>0.12736881050718</v>
      </c>
      <c r="N78" s="66">
        <f>'Glad70-before-LQ'!N78*N$93</f>
        <v>0.179401044350128</v>
      </c>
      <c r="O78" s="66">
        <f>'Glad70-before-LQ'!O78*O$93</f>
        <v>0.276483236677644</v>
      </c>
      <c r="P78" s="66">
        <f>'Glad70-before-LQ'!P78*P$93</f>
        <v>0.0610997284557181</v>
      </c>
      <c r="Q78" s="66">
        <f>'Glad70-before-LQ'!Q78*Q$93</f>
        <v>0.0219131714280951</v>
      </c>
      <c r="R78" s="66">
        <f>'Glad70-before-LQ'!R78*R$93</f>
        <v>0.00150724096280847</v>
      </c>
      <c r="S78" s="66">
        <f>'Glad70-before-LQ'!S78*S$93</f>
        <v>0.00405943179307508</v>
      </c>
      <c r="T78" s="66">
        <f>'Glad70-before-LQ'!T78*T$93</f>
        <v>0.8594113028375751</v>
      </c>
      <c r="U78" s="66">
        <f>'Glad70-before-LQ'!U78*U$93</f>
        <v>2.29550827511489</v>
      </c>
      <c r="V78" s="66">
        <f>'Glad70-before-LQ'!V78*V$93</f>
        <v>0.0393891257692382</v>
      </c>
      <c r="W78" s="66">
        <f>'Glad70-before-LQ'!W78*W$93</f>
        <v>0.702373530198711</v>
      </c>
      <c r="X78" s="10">
        <f>'Glad70-before-LQ'!X78*X$93</f>
        <v>0</v>
      </c>
      <c r="Y78" s="66">
        <f>'Glad70-before-LQ'!Y78*Y$93</f>
        <v>0.823204084514249</v>
      </c>
      <c r="Z78" s="66">
        <f>'Glad70-before-LQ'!Z78*Z$93</f>
        <v>0.161327005239604</v>
      </c>
      <c r="AA78" s="66">
        <f>'Glad70-before-LQ'!AA78*AA$93</f>
        <v>0.09644227996894821</v>
      </c>
      <c r="AB78" s="66">
        <f>'Glad70-before-LQ'!AB78*AB$93</f>
        <v>0.00626966293755901</v>
      </c>
      <c r="AC78" s="11">
        <f>'Glad70-before-LQ'!AC78*AC$93</f>
        <v>0</v>
      </c>
      <c r="AD78" s="66">
        <f>'Glad70-before-LQ'!AD78*AD$93</f>
        <v>0.00322765971491525</v>
      </c>
      <c r="AE78" s="66">
        <f>'Glad70-before-LQ'!AE78*AE$93</f>
        <v>0.236962022405946</v>
      </c>
      <c r="AF78" s="66">
        <f>'Glad70-before-LQ'!AF78*AF$93</f>
        <v>0.388876299417523</v>
      </c>
      <c r="AG78" s="66">
        <f>'Glad70-before-LQ'!AG78*AG$93</f>
        <v>0.3467873892104</v>
      </c>
      <c r="AH78" s="66">
        <f>'Glad70-before-LQ'!AH78*AH$93</f>
        <v>2.07681802359005</v>
      </c>
      <c r="AI78" s="66">
        <f>'Glad70-before-LQ'!AI78*AI$93</f>
        <v>3.73569502818449</v>
      </c>
      <c r="AJ78" s="66">
        <f>'Glad70-before-LQ'!AJ78*AJ$93</f>
        <v>0.405673447126897</v>
      </c>
      <c r="AK78" s="66">
        <f>'Glad70-before-LQ'!AK78*AK$93</f>
        <v>1.34640347660023</v>
      </c>
      <c r="AL78" s="66">
        <f>'Glad70-before-LQ'!AL78*AL$93</f>
        <v>1.85226158695892</v>
      </c>
      <c r="AM78" s="66">
        <f>'Glad70-before-LQ'!AM78*AM$93</f>
        <v>8.763244637304849</v>
      </c>
      <c r="AN78" s="66">
        <f>'Glad70-before-LQ'!AN78*AN$93</f>
        <v>4.47339019596214</v>
      </c>
      <c r="AO78" s="66">
        <f>'Glad70-before-LQ'!AO78*AO$93</f>
        <v>-0.675989043291406</v>
      </c>
      <c r="AP78" s="66">
        <f>'Glad70-before-LQ'!AP78*AP$93</f>
        <v>0.909603020991811</v>
      </c>
      <c r="AQ78" s="66">
        <f>'Glad70-before-LQ'!AQ78*AQ$93</f>
        <v>0.12002369405927</v>
      </c>
      <c r="AR78" s="66">
        <f>'Glad70-before-LQ'!AR78*AR$93</f>
        <v>0.402589923085658</v>
      </c>
      <c r="AS78" s="66">
        <f>'Glad70-before-LQ'!AS78*AS$93</f>
        <v>0.554472357826728</v>
      </c>
      <c r="AT78" s="66">
        <f>'Glad70-before-LQ'!AT78*AT$93</f>
        <v>0.0186613207513956</v>
      </c>
      <c r="AU78" s="66">
        <f>'Glad70-before-LQ'!AU78*AU$93</f>
        <v>0.0171030569460021</v>
      </c>
      <c r="AV78" s="66">
        <f>'Glad70-before-LQ'!AV78*AV$93</f>
        <v>0.00574539775899249</v>
      </c>
      <c r="AW78" s="66">
        <f>'Glad70-before-LQ'!AW78*AW$93</f>
        <v>0.000399232566663753</v>
      </c>
      <c r="AX78" s="66">
        <f>'Glad70-before-LQ'!AX78*AX$93</f>
        <v>0.16855343684146</v>
      </c>
      <c r="AY78" s="66">
        <f>'Glad70-before-LQ'!AY78*AY$93</f>
        <v>0.00164466358592667</v>
      </c>
      <c r="AZ78" s="66">
        <f>'Glad70-before-LQ'!AZ78*AZ$93</f>
        <v>1.28883877309834</v>
      </c>
      <c r="BA78" s="66">
        <f>'Glad70-before-LQ'!BA78*BA$93</f>
        <v>0.738435709316948</v>
      </c>
      <c r="BB78" s="66">
        <f>'Glad70-before-LQ'!BB78*BB$93</f>
        <v>0.193599537982281</v>
      </c>
      <c r="BC78" s="66">
        <f>'Glad70-before-LQ'!BC78*BC$93</f>
        <v>0.674381119044585</v>
      </c>
      <c r="BD78" s="66">
        <f>'Glad70-before-LQ'!BD78*BD$93</f>
        <v>4.53413323370854</v>
      </c>
      <c r="BE78" s="66">
        <f>'Glad70-before-LQ'!BE78*BE$93</f>
        <v>2.49076395269085</v>
      </c>
      <c r="BF78" s="66">
        <f>'Glad70-before-LQ'!BF78*BF$93</f>
        <v>0.0108608572947942</v>
      </c>
      <c r="BG78" s="66">
        <f>'Glad70-before-LQ'!BG78*BG$93</f>
        <v>0.490416216387554</v>
      </c>
      <c r="BH78" s="66">
        <f>'Glad70-before-LQ'!BH78*BH$93</f>
        <v>0.178180343498583</v>
      </c>
      <c r="BI78" s="66">
        <f>'Glad70-before-LQ'!BI78*BI$93</f>
        <v>0.169943024737247</v>
      </c>
      <c r="BJ78" s="66">
        <f>'Glad70-before-LQ'!BJ78*BJ$93</f>
        <v>0.0161663672403471</v>
      </c>
      <c r="BK78" s="66">
        <f>'Glad70-before-LQ'!BK78*BK$93</f>
        <v>0.651789796447855</v>
      </c>
      <c r="BL78" s="66">
        <f>'Glad70-before-LQ'!BL78*BL$93</f>
        <v>0.63601135336618</v>
      </c>
      <c r="BM78" s="66">
        <f>'Glad70-before-LQ'!BM78*BM$93</f>
        <v>0.117778124747772</v>
      </c>
      <c r="BN78" s="66">
        <f>'Glad70-before-LQ'!BN78*BN$93</f>
        <v>0.0158192819329018</v>
      </c>
      <c r="BO78" s="66">
        <f>'Glad70-before-LQ'!BO78*BO$93</f>
        <v>0.929158004467448</v>
      </c>
      <c r="BP78" s="66">
        <f>'Glad70-before-LQ'!BP78*BP$93</f>
        <v>0.373961181641309</v>
      </c>
      <c r="BQ78" s="66">
        <f>'Glad70-before-LQ'!BQ78*BQ$93</f>
        <v>0.00357967065191391</v>
      </c>
      <c r="BR78" s="66">
        <f>'Glad70-before-LQ'!BR78*BR$93</f>
        <v>0.0432786470471329</v>
      </c>
      <c r="BS78" s="66">
        <f>'Glad70-before-LQ'!BS78*BS$93</f>
        <v>0.0209240636652196</v>
      </c>
      <c r="BT78" s="66">
        <f>'Glad70-before-LQ'!BT78*BT$93</f>
        <v>0.696703505586496</v>
      </c>
      <c r="BU78" s="66">
        <f>'Glad70-before-LQ'!BU78*BU$93</f>
        <v>0.226674554994092</v>
      </c>
      <c r="BV78" s="4">
        <f>SUM(D78:BU78)</f>
        <v>122.497834616583</v>
      </c>
      <c r="BW78" s="66">
        <f>'Glad-base'!BW77*'Households'!$B$3/'Households'!$B$7</f>
        <v>206.891013424356</v>
      </c>
      <c r="BX78" s="66">
        <f>'Glad-base'!BX77*'Households'!$B$3/'Households'!$B$7</f>
        <v>0</v>
      </c>
      <c r="BY78" s="66">
        <f>'Glad-base'!BY77*'Households'!$B$3/'Households'!$B$7</f>
        <v>96.9403059983419</v>
      </c>
      <c r="BZ78" s="66">
        <f>'Glad-base'!BZ77*'Households'!$B$3/'Households'!$B$7</f>
        <v>0.752991514109166</v>
      </c>
      <c r="CA78" s="66">
        <f>'Glad-base'!CA77*'Households'!$B$3/'Households'!$B$7</f>
        <v>3.04279799255407</v>
      </c>
      <c r="CB78" s="4">
        <f>'Glad-base'!CB77/'Glad-base'!CB$81*CB$87</f>
        <v>3.05734170306284</v>
      </c>
      <c r="CC78" s="67">
        <f>'Glad-base'!CC77/'Glad-base'!CC$81*CC$87</f>
        <v>5.83757701533618</v>
      </c>
      <c r="CD78" s="4">
        <f>SUM(BW78:CC78)</f>
        <v>316.522027647760</v>
      </c>
      <c r="CE78" s="153">
        <f>SUM(CD78,BV78)</f>
        <v>439.019862264343</v>
      </c>
      <c r="CF78" s="4"/>
      <c r="CG78" s="4"/>
      <c r="CH78" s="4"/>
    </row>
    <row r="79" ht="19" customHeight="1">
      <c r="A79" t="s" s="58">
        <v>1</v>
      </c>
      <c r="B79" s="59">
        <v>74</v>
      </c>
      <c r="C79" t="s" s="76">
        <v>228</v>
      </c>
      <c r="D79" s="77">
        <f>'Glad70-before-LQ'!D79*D$93</f>
        <v>1.8375164926567</v>
      </c>
      <c r="E79" s="66">
        <f>'Glad70-before-LQ'!E79*E$93</f>
        <v>0.09147498881860811</v>
      </c>
      <c r="F79" s="66">
        <f>'Glad70-before-LQ'!F79*F$93</f>
        <v>-0.0109508985231518</v>
      </c>
      <c r="G79" s="66">
        <f>'Glad70-before-LQ'!G79*G$93</f>
        <v>0.0743114872902426</v>
      </c>
      <c r="H79" s="66">
        <f>'Glad70-before-LQ'!H79*H$93</f>
        <v>0.0723210817139458</v>
      </c>
      <c r="I79" s="66">
        <f>'Glad70-before-LQ'!I79*I$93</f>
        <v>0.777919101642352</v>
      </c>
      <c r="J79" s="66">
        <f>'Glad70-before-LQ'!J79*J$93</f>
        <v>12.4787411456937</v>
      </c>
      <c r="K79" s="69">
        <f>'Glad70-before-LQ'!K79*K$93</f>
        <v>210</v>
      </c>
      <c r="L79" s="66">
        <f>'Glad70-before-LQ'!L79*L$93</f>
        <v>1.77627703968865</v>
      </c>
      <c r="M79" s="66">
        <f>'Glad70-before-LQ'!M79*M$93</f>
        <v>0.7913690594480181</v>
      </c>
      <c r="N79" s="66">
        <f>'Glad70-before-LQ'!N79*N$93</f>
        <v>0.320470200323805</v>
      </c>
      <c r="O79" s="66">
        <f>'Glad70-before-LQ'!O79*O$93</f>
        <v>0.121443496524652</v>
      </c>
      <c r="P79" s="66">
        <f>'Glad70-before-LQ'!P79*P$93</f>
        <v>0.0469183995195556</v>
      </c>
      <c r="Q79" s="66">
        <f>'Glad70-before-LQ'!Q79*Q$93</f>
        <v>0.0916971409422046</v>
      </c>
      <c r="R79" s="66">
        <f>'Glad70-before-LQ'!R79*R$93</f>
        <v>0.0160739983236281</v>
      </c>
      <c r="S79" s="66">
        <f>'Glad70-before-LQ'!S79*S$93</f>
        <v>0.0452132531679349</v>
      </c>
      <c r="T79" s="66">
        <f>'Glad70-before-LQ'!T79*T$93</f>
        <v>0.145625292248626</v>
      </c>
      <c r="U79" s="66">
        <f>'Glad70-before-LQ'!U79*U$93</f>
        <v>3.72131920474101</v>
      </c>
      <c r="V79" s="66">
        <f>'Glad70-before-LQ'!V79*V$93</f>
        <v>0.138871634272089</v>
      </c>
      <c r="W79" s="66">
        <f>'Glad70-before-LQ'!W79*W$93</f>
        <v>3.70090784680367</v>
      </c>
      <c r="X79" s="10">
        <f>'Glad70-before-LQ'!X79*X$93</f>
        <v>0</v>
      </c>
      <c r="Y79" s="66">
        <f>'Glad70-before-LQ'!Y79*Y$93</f>
        <v>2.96196562630003</v>
      </c>
      <c r="Z79" s="66">
        <f>'Glad70-before-LQ'!Z79*Z$93</f>
        <v>0.406243686371946</v>
      </c>
      <c r="AA79" s="66">
        <f>'Glad70-before-LQ'!AA79*AA$93</f>
        <v>0.843247386042604</v>
      </c>
      <c r="AB79" s="66">
        <f>'Glad70-before-LQ'!AB79*AB$93</f>
        <v>0.0444268119143158</v>
      </c>
      <c r="AC79" s="11">
        <f>'Glad70-before-LQ'!AC79*AC$93</f>
        <v>0</v>
      </c>
      <c r="AD79" s="66">
        <f>'Glad70-before-LQ'!AD79*AD$93</f>
        <v>0.0926445883646891</v>
      </c>
      <c r="AE79" s="66">
        <f>'Glad70-before-LQ'!AE79*AE$93</f>
        <v>1.61989311335797</v>
      </c>
      <c r="AF79" s="66">
        <f>'Glad70-before-LQ'!AF79*AF$93</f>
        <v>1.34340172485321</v>
      </c>
      <c r="AG79" s="66">
        <f>'Glad70-before-LQ'!AG79*AG$93</f>
        <v>1.08831550563283</v>
      </c>
      <c r="AH79" s="66">
        <f>'Glad70-before-LQ'!AH79*AH$93</f>
        <v>8.35730278344279</v>
      </c>
      <c r="AI79" s="66">
        <f>'Glad70-before-LQ'!AI79*AI$93</f>
        <v>8.166100988527241</v>
      </c>
      <c r="AJ79" s="66">
        <f>'Glad70-before-LQ'!AJ79*AJ$93</f>
        <v>5.859358945567</v>
      </c>
      <c r="AK79" s="66">
        <f>'Glad70-before-LQ'!AK79*AK$93</f>
        <v>13.0915320681922</v>
      </c>
      <c r="AL79" s="66">
        <f>'Glad70-before-LQ'!AL79*AL$93</f>
        <v>3.16659844469231</v>
      </c>
      <c r="AM79" s="66">
        <f>'Glad70-before-LQ'!AM79*AM$93</f>
        <v>6.11387348705532</v>
      </c>
      <c r="AN79" s="66">
        <f>'Glad70-before-LQ'!AN79*AN$93</f>
        <v>9.25624321499232</v>
      </c>
      <c r="AO79" s="66">
        <f>'Glad70-before-LQ'!AO79*AO$93</f>
        <v>1.96293620797245</v>
      </c>
      <c r="AP79" s="66">
        <f>'Glad70-before-LQ'!AP79*AP$93</f>
        <v>1.50592560113331</v>
      </c>
      <c r="AQ79" s="66">
        <f>'Glad70-before-LQ'!AQ79*AQ$93</f>
        <v>0.218686588231679</v>
      </c>
      <c r="AR79" s="66">
        <f>'Glad70-before-LQ'!AR79*AR$93</f>
        <v>0.5716058436821581</v>
      </c>
      <c r="AS79" s="66">
        <f>'Glad70-before-LQ'!AS79*AS$93</f>
        <v>10.371982550258</v>
      </c>
      <c r="AT79" s="66">
        <f>'Glad70-before-LQ'!AT79*AT$93</f>
        <v>0.119834170004489</v>
      </c>
      <c r="AU79" s="66">
        <f>'Glad70-before-LQ'!AU79*AU$93</f>
        <v>0.128785328294827</v>
      </c>
      <c r="AV79" s="66">
        <f>'Glad70-before-LQ'!AV79*AV$93</f>
        <v>0.0556563258349648</v>
      </c>
      <c r="AW79" s="66">
        <f>'Glad70-before-LQ'!AW79*AW$93</f>
        <v>0.0113535977002974</v>
      </c>
      <c r="AX79" s="66">
        <f>'Glad70-before-LQ'!AX79*AX$93</f>
        <v>0.059097878623105</v>
      </c>
      <c r="AY79" s="66">
        <f>'Glad70-before-LQ'!AY79*AY$93</f>
        <v>0.0374839535604685</v>
      </c>
      <c r="AZ79" s="66">
        <f>'Glad70-before-LQ'!AZ79*AZ$93</f>
        <v>2.44280571875018</v>
      </c>
      <c r="BA79" s="66">
        <f>'Glad70-before-LQ'!BA79*BA$93</f>
        <v>0.42077820391697</v>
      </c>
      <c r="BB79" s="66">
        <f>'Glad70-before-LQ'!BB79*BB$93</f>
        <v>0.818551269036782</v>
      </c>
      <c r="BC79" s="66">
        <f>'Glad70-before-LQ'!BC79*BC$93</f>
        <v>2.07306270712123</v>
      </c>
      <c r="BD79" s="66">
        <f>'Glad70-before-LQ'!BD79*BD$93</f>
        <v>37.3956355493956</v>
      </c>
      <c r="BE79" s="66">
        <f>'Glad70-before-LQ'!BE79*BE$93</f>
        <v>16.2881037525204</v>
      </c>
      <c r="BF79" s="66">
        <f>'Glad70-before-LQ'!BF79*BF$93</f>
        <v>0.173085621729709</v>
      </c>
      <c r="BG79" s="66">
        <f>'Glad70-before-LQ'!BG79*BG$93</f>
        <v>9.746354100242529</v>
      </c>
      <c r="BH79" s="66">
        <f>'Glad70-before-LQ'!BH79*BH$93</f>
        <v>0.976174046564272</v>
      </c>
      <c r="BI79" s="66">
        <f>'Glad70-before-LQ'!BI79*BI$93</f>
        <v>3.53615529761838</v>
      </c>
      <c r="BJ79" s="66">
        <f>'Glad70-before-LQ'!BJ79*BJ$93</f>
        <v>0</v>
      </c>
      <c r="BK79" s="66">
        <f>'Glad70-before-LQ'!BK79*BK$93</f>
        <v>4.50420895643708</v>
      </c>
      <c r="BL79" s="66">
        <f>'Glad70-before-LQ'!BL79*BL$93</f>
        <v>8.06431526950395</v>
      </c>
      <c r="BM79" s="66">
        <f>'Glad70-before-LQ'!BM79*BM$93</f>
        <v>0.698040520397435</v>
      </c>
      <c r="BN79" s="66">
        <f>'Glad70-before-LQ'!BN79*BN$93</f>
        <v>0.0106618891972978</v>
      </c>
      <c r="BO79" s="66">
        <f>'Glad70-before-LQ'!BO79*BO$93</f>
        <v>9.853613805944541</v>
      </c>
      <c r="BP79" s="66">
        <f>'Glad70-before-LQ'!BP79*BP$93</f>
        <v>4.70110152445618</v>
      </c>
      <c r="BQ79" s="66">
        <f>'Glad70-before-LQ'!BQ79*BQ$93</f>
        <v>-0.194160751755171</v>
      </c>
      <c r="BR79" s="66">
        <f>'Glad70-before-LQ'!BR79*BR$93</f>
        <v>0.285139135047245</v>
      </c>
      <c r="BS79" s="66">
        <f>'Glad70-before-LQ'!BS79*BS$93</f>
        <v>0.0508160730877541</v>
      </c>
      <c r="BT79" s="66">
        <f>'Glad70-before-LQ'!BT79*BT$93</f>
        <v>3.12867982903243</v>
      </c>
      <c r="BU79" s="66">
        <f>'Glad70-before-LQ'!BU79*BU$93</f>
        <v>3.18989587556833</v>
      </c>
      <c r="BV79" s="4">
        <f>SUM(D79:BU79)</f>
        <v>421.855034779712</v>
      </c>
      <c r="BW79" s="66">
        <f>'Glad-base'!BW78*'Households'!$B$3/'Households'!$B$7</f>
        <v>0</v>
      </c>
      <c r="BX79" s="66">
        <f>'Glad-base'!BX78*'Households'!$B$3/'Households'!$B$7</f>
        <v>0</v>
      </c>
      <c r="BY79" s="66">
        <f>'Glad-base'!BY78*'Households'!$B$3/'Households'!$B$7</f>
        <v>0</v>
      </c>
      <c r="BZ79" s="66">
        <f>'Glad-base'!BZ78*'Households'!$B$3/'Households'!$B$7</f>
        <v>0</v>
      </c>
      <c r="CA79" s="66">
        <f>'Glad-base'!CA78*'Households'!$B$3/'Households'!$B$7</f>
        <v>0</v>
      </c>
      <c r="CB79" s="4">
        <v>0</v>
      </c>
      <c r="CC79" s="4">
        <v>0</v>
      </c>
      <c r="CD79" s="4">
        <f>SUM(BW79:CC79)</f>
        <v>0</v>
      </c>
      <c r="CE79" s="153">
        <f>SUM(CD79,BV79)</f>
        <v>421.855034779712</v>
      </c>
      <c r="CF79" s="4"/>
      <c r="CG79" s="4"/>
      <c r="CH79" s="4"/>
    </row>
    <row r="80" ht="19" customHeight="1">
      <c r="A80" t="s" s="58">
        <v>1</v>
      </c>
      <c r="B80" s="59">
        <v>75</v>
      </c>
      <c r="C80" t="s" s="76">
        <v>85</v>
      </c>
      <c r="D80" s="77">
        <f>SUM('Glad-imports'!D5:D74)*D93</f>
        <v>26.7596525059446</v>
      </c>
      <c r="E80" s="66">
        <f>SUM('Glad-imports'!E5:E74)*E93</f>
        <v>1.02664134245295</v>
      </c>
      <c r="F80" s="66">
        <f>SUM('Glad-imports'!F5:F74)*F93</f>
        <v>2.19800104749661</v>
      </c>
      <c r="G80" s="66">
        <f>SUM('Glad-imports'!G5:G74)*G93</f>
        <v>0.713566051505067</v>
      </c>
      <c r="H80" s="66">
        <f>SUM('Glad-imports'!H5:H74)*H93</f>
        <v>1.59658006713625</v>
      </c>
      <c r="I80" s="66">
        <f>SUM('Glad-imports'!I5:I74)*I93</f>
        <v>5.03475853191703</v>
      </c>
      <c r="J80" s="66">
        <f>SUM('Glad-imports'!J5:J74)*J93</f>
        <v>211.624641368809</v>
      </c>
      <c r="K80" s="69">
        <f>SUM('Glad-imports'!K5:K74)*K93</f>
        <v>16.9396787851668</v>
      </c>
      <c r="L80" s="66">
        <f>SUM('Glad-imports'!L5:L74)*L93</f>
        <v>4.0903152654136</v>
      </c>
      <c r="M80" s="66">
        <f>SUM('Glad-imports'!M5:M74)*M93</f>
        <v>2.21844575648956</v>
      </c>
      <c r="N80" s="66">
        <f>SUM('Glad-imports'!N5:N74)*N93</f>
        <v>13.2505356796412</v>
      </c>
      <c r="O80" s="66">
        <f>SUM('Glad-imports'!O5:O74)*O93</f>
        <v>3.21707622027983</v>
      </c>
      <c r="P80" s="66">
        <f>SUM('Glad-imports'!P5:P74)*P93</f>
        <v>0.869212713299176</v>
      </c>
      <c r="Q80" s="66">
        <f>SUM('Glad-imports'!Q5:Q74)*Q93</f>
        <v>1.60599991906187</v>
      </c>
      <c r="R80" s="66">
        <f>SUM('Glad-imports'!R5:R74)*R93</f>
        <v>0.272893612021922</v>
      </c>
      <c r="S80" s="66">
        <f>SUM('Glad-imports'!S5:S74)*S93</f>
        <v>0.428955531141419</v>
      </c>
      <c r="T80" s="66">
        <f>SUM('Glad-imports'!T5:T74)*T93</f>
        <v>4.7675036283015</v>
      </c>
      <c r="U80" s="66">
        <f>SUM('Glad-imports'!U5:U74)*U93</f>
        <v>42.6114009400131</v>
      </c>
      <c r="V80" s="66">
        <f>SUM('Glad-imports'!V5:V74)*V93</f>
        <v>1.36761156772068</v>
      </c>
      <c r="W80" s="66">
        <f>SUM('Glad-imports'!W5:W74)*W93</f>
        <v>21.0704772544741</v>
      </c>
      <c r="X80" s="10">
        <f>SUM('Glad-imports'!X5:X74)*X93</f>
        <v>0</v>
      </c>
      <c r="Y80" s="66">
        <f>SUM('Glad-imports'!Y5:Y74)*Y93</f>
        <v>13.0876397808427</v>
      </c>
      <c r="Z80" s="66">
        <f>SUM('Glad-imports'!Z5:Z74)*Z93</f>
        <v>3.98746945412684</v>
      </c>
      <c r="AA80" s="66">
        <f>SUM('Glad-imports'!AA5:AA74)*AA93</f>
        <v>4.10194807874485</v>
      </c>
      <c r="AB80" s="66">
        <f>SUM('Glad-imports'!AB5:AB74)*AB93</f>
        <v>0.494003742512104</v>
      </c>
      <c r="AC80" s="11">
        <f>SUM('Glad-imports'!AC5:AC74)*AC93</f>
        <v>0</v>
      </c>
      <c r="AD80" s="66">
        <f>SUM('Glad-imports'!AD5:AD74)*AD93</f>
        <v>0.257719293569356</v>
      </c>
      <c r="AE80" s="66">
        <f>SUM('Glad-imports'!AE5:AE74)*AE93</f>
        <v>7.59987555347215</v>
      </c>
      <c r="AF80" s="66">
        <f>SUM('Glad-imports'!AF5:AF74)*AF93</f>
        <v>20.2493074096981</v>
      </c>
      <c r="AG80" s="66">
        <f>SUM('Glad-imports'!AG5:AG74)*AG93</f>
        <v>23.9192400036996</v>
      </c>
      <c r="AH80" s="66">
        <f>SUM('Glad-imports'!AH5:AH74)*AH93</f>
        <v>76.02999985318149</v>
      </c>
      <c r="AI80" s="66">
        <f>SUM('Glad-imports'!AI5:AI74)*AI93</f>
        <v>87.3411190004262</v>
      </c>
      <c r="AJ80" s="66">
        <f>SUM('Glad-imports'!AJ5:AJ74)*AJ93</f>
        <v>35.9299573150794</v>
      </c>
      <c r="AK80" s="66">
        <f>SUM('Glad-imports'!AK5:AK74)*AK93</f>
        <v>58.0022411762174</v>
      </c>
      <c r="AL80" s="66">
        <f>SUM('Glad-imports'!AL5:AL74)*AL93</f>
        <v>15.5968647500149</v>
      </c>
      <c r="AM80" s="66">
        <f>SUM('Glad-imports'!AM5:AM74)*AM93</f>
        <v>61.7779367587211</v>
      </c>
      <c r="AN80" s="66">
        <f>SUM('Glad-imports'!AN5:AN74)*AN93</f>
        <v>23.1425989280126</v>
      </c>
      <c r="AO80" s="66">
        <f>SUM('Glad-imports'!AO5:AO74)*AO93</f>
        <v>24.6470937066256</v>
      </c>
      <c r="AP80" s="66">
        <f>SUM('Glad-imports'!AP5:AP74)*AP93</f>
        <v>15.3244556503031</v>
      </c>
      <c r="AQ80" s="66">
        <f>SUM('Glad-imports'!AQ5:AQ74)*AQ93</f>
        <v>2.11001002954308</v>
      </c>
      <c r="AR80" s="66">
        <f>SUM('Glad-imports'!AR5:AR74)*AR93</f>
        <v>4.1121280370536</v>
      </c>
      <c r="AS80" s="66">
        <f>SUM('Glad-imports'!AS5:AS74)*AS93</f>
        <v>70.6742501896246</v>
      </c>
      <c r="AT80" s="66">
        <f>SUM('Glad-imports'!AT5:AT74)*AT93</f>
        <v>1.34721694678609</v>
      </c>
      <c r="AU80" s="66">
        <f>SUM('Glad-imports'!AU5:AU74)*AU93</f>
        <v>2.29611908942644</v>
      </c>
      <c r="AV80" s="66">
        <f>SUM('Glad-imports'!AV5:AV74)*AV93</f>
        <v>1.10471326871077</v>
      </c>
      <c r="AW80" s="66">
        <f>SUM('Glad-imports'!AW5:AW74)*AW93</f>
        <v>0.416042872603783</v>
      </c>
      <c r="AX80" s="66">
        <f>SUM('Glad-imports'!AX5:AX74)*AX93</f>
        <v>5.70881694803423</v>
      </c>
      <c r="AY80" s="66">
        <f>SUM('Glad-imports'!AY5:AY74)*AY93</f>
        <v>0.262190990912325</v>
      </c>
      <c r="AZ80" s="66">
        <f>SUM('Glad-imports'!AZ5:AZ74)*AZ93</f>
        <v>11.374675116928</v>
      </c>
      <c r="BA80" s="66">
        <f>SUM('Glad-imports'!BA5:BA74)*BA93</f>
        <v>7.53823200664579</v>
      </c>
      <c r="BB80" s="66">
        <f>SUM('Glad-imports'!BB5:BB74)*BB93</f>
        <v>6.32853446871562</v>
      </c>
      <c r="BC80" s="66">
        <f>SUM('Glad-imports'!BC5:BC74)*BC93</f>
        <v>25.9331350521871</v>
      </c>
      <c r="BD80" s="66">
        <f>SUM('Glad-imports'!BD5:BD74)*BD93</f>
        <v>66.411508467575</v>
      </c>
      <c r="BE80" s="66">
        <f>SUM('Glad-imports'!BE5:BE74)*BE93</f>
        <v>103.097417953399</v>
      </c>
      <c r="BF80" s="66">
        <f>SUM('Glad-imports'!BF5:BF74)*BF93</f>
        <v>1.2659723035068</v>
      </c>
      <c r="BG80" s="66">
        <f>SUM('Glad-imports'!BG5:BG74)*BG93</f>
        <v>39.5849638243863</v>
      </c>
      <c r="BH80" s="66">
        <f>SUM('Glad-imports'!BH5:BH74)*BH93</f>
        <v>8.394385091334479</v>
      </c>
      <c r="BI80" s="66">
        <f>SUM('Glad-imports'!BI5:BI74)*BI93</f>
        <v>33.0514941252533</v>
      </c>
      <c r="BJ80" s="66">
        <f>SUM('Glad-imports'!BJ5:BJ74)*BJ93</f>
        <v>0.185195651345668</v>
      </c>
      <c r="BK80" s="66">
        <f>SUM('Glad-imports'!BK5:BK74)*BK93</f>
        <v>19.8927753617524</v>
      </c>
      <c r="BL80" s="66">
        <f>SUM('Glad-imports'!BL5:BL74)*BL93</f>
        <v>72.0304103604673</v>
      </c>
      <c r="BM80" s="66">
        <f>SUM('Glad-imports'!BM5:BM74)*BM93</f>
        <v>8.64586771894982</v>
      </c>
      <c r="BN80" s="66">
        <f>SUM('Glad-imports'!BN5:BN74)*BN93</f>
        <v>1.50477721999293</v>
      </c>
      <c r="BO80" s="66">
        <f>SUM('Glad-imports'!BO5:BO74)*BO93</f>
        <v>73.1162510914709</v>
      </c>
      <c r="BP80" s="66">
        <f>SUM('Glad-imports'!BP5:BP74)*BP93</f>
        <v>25.2955514064426</v>
      </c>
      <c r="BQ80" s="66">
        <f>SUM('Glad-imports'!BQ5:BQ74)*BQ93</f>
        <v>0.948300642425051</v>
      </c>
      <c r="BR80" s="66">
        <f>SUM('Glad-imports'!BR5:BR74)*BR93</f>
        <v>3.49228250212458</v>
      </c>
      <c r="BS80" s="66">
        <f>SUM('Glad-imports'!BS5:BS74)*BS93</f>
        <v>0.622746846111809</v>
      </c>
      <c r="BT80" s="66">
        <f>SUM('Glad-imports'!BT5:BT74)*BT93</f>
        <v>16.5928836007012</v>
      </c>
      <c r="BU80" s="66">
        <f>SUM('Glad-imports'!BU5:BU74)*BU93</f>
        <v>11.3574661427099</v>
      </c>
      <c r="BV80" s="4">
        <f>SUM(D80:BU80)</f>
        <v>1457.849733570650</v>
      </c>
      <c r="BW80" s="66">
        <f>'Glad-base'!BW79*'Households'!$B$3/'Households'!$B$7</f>
        <v>350.446408542853</v>
      </c>
      <c r="BX80" s="66">
        <f>'Glad-base'!BX79*'Households'!$B$3/'Households'!$B$7</f>
        <v>16.4174875541092</v>
      </c>
      <c r="BY80" s="66">
        <f>'Glad-base'!BY79*'Households'!$B$3/'Households'!$B$7</f>
        <v>143.115889336777</v>
      </c>
      <c r="BZ80" s="66">
        <f>'Glad-base'!BZ79*'Households'!$B$3/'Households'!$B$7</f>
        <v>10.9935417594439</v>
      </c>
      <c r="CA80" s="66">
        <f>'Glad-base'!CA79*'Households'!$B$3/'Households'!$B$7</f>
        <v>32.0572196438311</v>
      </c>
      <c r="CB80" s="4">
        <f>'Glad-base'!CB79/'Glad-base'!CB$81*CB$87</f>
        <v>-88.00039340238931</v>
      </c>
      <c r="CC80" s="67">
        <f>'Glad-base'!CC79/'Glad-base'!CC$81*CC$87</f>
        <v>208.068170044340</v>
      </c>
      <c r="CD80" s="4">
        <f>SUM(BW80:CC80)</f>
        <v>673.098323478965</v>
      </c>
      <c r="CE80" s="153">
        <f>SUM(CD80,BV80)</f>
        <v>2130.948057049620</v>
      </c>
      <c r="CF80" s="4"/>
      <c r="CG80" s="4"/>
      <c r="CH80" s="4"/>
    </row>
    <row r="81" ht="19" customHeight="1">
      <c r="A81" t="s" s="58">
        <v>1</v>
      </c>
      <c r="B81" s="59"/>
      <c r="C81" s="85"/>
      <c r="D81" s="77"/>
      <c r="E81" s="66"/>
      <c r="F81" s="66"/>
      <c r="G81" s="66"/>
      <c r="H81" s="66"/>
      <c r="I81" s="66"/>
      <c r="J81" s="66"/>
      <c r="K81" s="69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10"/>
      <c r="Y81" s="66"/>
      <c r="Z81" s="66"/>
      <c r="AA81" s="66"/>
      <c r="AB81" s="66"/>
      <c r="AC81" s="11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4">
        <f>SUM(D81:BU81)</f>
        <v>0</v>
      </c>
      <c r="BW81" s="66"/>
      <c r="BX81" s="66"/>
      <c r="BY81" s="66"/>
      <c r="BZ81" s="66"/>
      <c r="CA81" s="66"/>
      <c r="CB81" s="4"/>
      <c r="CC81" s="4"/>
      <c r="CD81" s="4"/>
      <c r="CE81" s="153"/>
      <c r="CF81" s="4"/>
      <c r="CG81" s="4"/>
      <c r="CH81" s="4"/>
    </row>
    <row r="82" ht="19" customHeight="1">
      <c r="A82" t="s" s="58">
        <v>1</v>
      </c>
      <c r="B82" s="59"/>
      <c r="C82" t="s" s="76">
        <v>229</v>
      </c>
      <c r="D82" s="88">
        <f>D80+D75</f>
        <v>75.52020752915961</v>
      </c>
      <c r="E82" s="9">
        <f>E80+E75</f>
        <v>4.35888330160621</v>
      </c>
      <c r="F82" s="9">
        <f>F80+F75</f>
        <v>3.86636639354329</v>
      </c>
      <c r="G82" s="9">
        <f>G80+G75</f>
        <v>2.74791187597288</v>
      </c>
      <c r="H82" s="9">
        <f>H80+H75</f>
        <v>5.25423033945462</v>
      </c>
      <c r="I82" s="9">
        <f>I80+I75</f>
        <v>39.5173844296205</v>
      </c>
      <c r="J82" s="9">
        <f>J80+J75</f>
        <v>783.1648773769811</v>
      </c>
      <c r="K82" s="69">
        <f>K80+K75</f>
        <v>1576.648274935490</v>
      </c>
      <c r="L82" s="9">
        <f>L80+L75</f>
        <v>26.6522643621236</v>
      </c>
      <c r="M82" s="9">
        <f>M80+M75</f>
        <v>22.9398379415366</v>
      </c>
      <c r="N82" s="9">
        <f>N80+N75</f>
        <v>33.3382472528123</v>
      </c>
      <c r="O82" s="9">
        <f>O80+O75</f>
        <v>9.5534774444763</v>
      </c>
      <c r="P82" s="9">
        <f>P80+P75</f>
        <v>2.27099121105126</v>
      </c>
      <c r="Q82" s="9">
        <f>Q80+Q75</f>
        <v>5.00001676969747</v>
      </c>
      <c r="R82" s="9">
        <f>R80+R75</f>
        <v>0.938795103152205</v>
      </c>
      <c r="S82" s="9">
        <f>S80+S75</f>
        <v>1.22366094894139</v>
      </c>
      <c r="T82" s="9">
        <f>T80+T75</f>
        <v>35.6993747658108</v>
      </c>
      <c r="U82" s="9">
        <f>U80+U75</f>
        <v>224.037855917381</v>
      </c>
      <c r="V82" s="9">
        <f>V80+V75</f>
        <v>5.65737475029393</v>
      </c>
      <c r="W82" s="9">
        <f>W80+W75</f>
        <v>169.044794832616</v>
      </c>
      <c r="X82" s="10">
        <f>X80+X75</f>
        <v>0</v>
      </c>
      <c r="Y82" s="9">
        <f>Y80+Y75</f>
        <v>104.762419130988</v>
      </c>
      <c r="Z82" s="9">
        <f>Z80+Z75</f>
        <v>19.7976843271885</v>
      </c>
      <c r="AA82" s="9">
        <f>AA80+AA75</f>
        <v>23.2082879012035</v>
      </c>
      <c r="AB82" s="9">
        <f>AB80+AB75</f>
        <v>1.3019489440411</v>
      </c>
      <c r="AC82" s="11">
        <f>AC80+AC75</f>
        <v>0</v>
      </c>
      <c r="AD82" s="9">
        <f>AD80+AD75</f>
        <v>1.81126525801302</v>
      </c>
      <c r="AE82" s="9">
        <f>AE80+AE75</f>
        <v>24.3589108187524</v>
      </c>
      <c r="AF82" s="9">
        <f>AF80+AF75</f>
        <v>77.4684457699381</v>
      </c>
      <c r="AG82" s="9">
        <f>AG80+AG75</f>
        <v>113.538497628465</v>
      </c>
      <c r="AH82" s="9">
        <f>AH80+AH75</f>
        <v>491.161162077768</v>
      </c>
      <c r="AI82" s="9">
        <f>AI80+AI75</f>
        <v>471.467971599347</v>
      </c>
      <c r="AJ82" s="9">
        <f>AJ80+AJ75</f>
        <v>146.384980449938</v>
      </c>
      <c r="AK82" s="9">
        <f>AK80+AK75</f>
        <v>203.517387881069</v>
      </c>
      <c r="AL82" s="9">
        <f>AL80+AL75</f>
        <v>38.9005732763658</v>
      </c>
      <c r="AM82" s="9">
        <f>AM80+AM75</f>
        <v>139.487012006811</v>
      </c>
      <c r="AN82" s="9">
        <f>AN80+AN75</f>
        <v>136.334152330160</v>
      </c>
      <c r="AO82" s="9">
        <f>AO80+AO75</f>
        <v>168.099776367190</v>
      </c>
      <c r="AP82" s="9">
        <f>AP80+AP75</f>
        <v>79.6266119047017</v>
      </c>
      <c r="AQ82" s="9">
        <f>AQ80+AQ75</f>
        <v>11.3089084511974</v>
      </c>
      <c r="AR82" s="9">
        <f>AR80+AR75</f>
        <v>15.7224520243965</v>
      </c>
      <c r="AS82" s="9">
        <f>AS80+AS75</f>
        <v>325.682588079062</v>
      </c>
      <c r="AT82" s="9">
        <f>AT80+AT75</f>
        <v>2.79607738298966</v>
      </c>
      <c r="AU82" s="9">
        <f>AU80+AU75</f>
        <v>4.39804855449271</v>
      </c>
      <c r="AV82" s="9">
        <f>AV80+AV75</f>
        <v>2.11087613799645</v>
      </c>
      <c r="AW82" s="9">
        <f>AW80+AW75</f>
        <v>0.800306446445367</v>
      </c>
      <c r="AX82" s="9">
        <f>AX80+AX75</f>
        <v>13.7415861049204</v>
      </c>
      <c r="AY82" s="9">
        <f>AY80+AY75</f>
        <v>0.9653026476459849</v>
      </c>
      <c r="AZ82" s="9">
        <f>AZ80+AZ75</f>
        <v>21.3172420754002</v>
      </c>
      <c r="BA82" s="9">
        <f>BA80+BA75</f>
        <v>13.9303310580591</v>
      </c>
      <c r="BB82" s="9">
        <f>BB80+BB75</f>
        <v>21.0837465976104</v>
      </c>
      <c r="BC82" s="9">
        <f>BC80+BC75</f>
        <v>99.7939141424748</v>
      </c>
      <c r="BD82" s="9">
        <f>BD80+BD75</f>
        <v>168.243776943165</v>
      </c>
      <c r="BE82" s="9">
        <f>BE80+BE75</f>
        <v>487.443408807244</v>
      </c>
      <c r="BF82" s="9">
        <f>BF80+BF75</f>
        <v>4.42972329424201</v>
      </c>
      <c r="BG82" s="9">
        <f>BG80+BG75</f>
        <v>151.719062069678</v>
      </c>
      <c r="BH82" s="9">
        <f>BH80+BH75</f>
        <v>32.9699499382858</v>
      </c>
      <c r="BI82" s="9">
        <f>BI80+BI75</f>
        <v>100.793303739945</v>
      </c>
      <c r="BJ82" s="9">
        <f>BJ80+BJ75</f>
        <v>0.933915835543938</v>
      </c>
      <c r="BK82" s="9">
        <f>BK80+BK75</f>
        <v>60.6262577945166</v>
      </c>
      <c r="BL82" s="9">
        <f>BL80+BL75</f>
        <v>193.3947876739</v>
      </c>
      <c r="BM82" s="9">
        <f>BM80+BM75</f>
        <v>24.2256243676006</v>
      </c>
      <c r="BN82" s="9">
        <f>BN80+BN75</f>
        <v>4.32015592137721</v>
      </c>
      <c r="BO82" s="9">
        <f>BO80+BO75</f>
        <v>251.402029293279</v>
      </c>
      <c r="BP82" s="9">
        <f>BP80+BP75</f>
        <v>75.60653167174431</v>
      </c>
      <c r="BQ82" s="9">
        <f>BQ80+BQ75</f>
        <v>2.42890730226818</v>
      </c>
      <c r="BR82" s="9">
        <f>BR80+BR75</f>
        <v>10.8733308025349</v>
      </c>
      <c r="BS82" s="9">
        <f>BS80+BS75</f>
        <v>1.93271479926036</v>
      </c>
      <c r="BT82" s="9">
        <f>BT80+BT75</f>
        <v>80.20745436899379</v>
      </c>
      <c r="BU82" s="9">
        <f>BU80+BU75</f>
        <v>34.3049539463481</v>
      </c>
      <c r="BV82" s="9">
        <f>BV80+BV75</f>
        <v>7488.169183426270</v>
      </c>
      <c r="BW82" s="9">
        <f>BW80+BW75</f>
        <v>2781.5208658022</v>
      </c>
      <c r="BX82" s="9">
        <f>BX80+BX75</f>
        <v>978.9847048875999</v>
      </c>
      <c r="BY82" s="9">
        <f>BY80+BY75</f>
        <v>553.9151030207451</v>
      </c>
      <c r="BZ82" s="9">
        <f>BZ80+BZ75</f>
        <v>75.1892296608445</v>
      </c>
      <c r="CA82" s="9">
        <f>CA80+CA75</f>
        <v>179.013280019320</v>
      </c>
      <c r="CB82" s="9">
        <f>CB80+CB75</f>
        <v>-169.519626122315</v>
      </c>
      <c r="CC82" s="9">
        <f>CC80+CC75</f>
        <v>6742.337380044340</v>
      </c>
      <c r="CD82" s="9">
        <f>CD80+CD75</f>
        <v>11141.4409373128</v>
      </c>
      <c r="CE82" s="128">
        <f>CE80+CE75</f>
        <v>18629.610120739</v>
      </c>
      <c r="CF82" s="4"/>
      <c r="CG82" s="4"/>
      <c r="CH82" s="4"/>
    </row>
    <row r="83" ht="19" customHeight="1">
      <c r="A83" t="s" s="58">
        <v>1</v>
      </c>
      <c r="B83" s="59">
        <v>76</v>
      </c>
      <c r="C83" t="s" s="76">
        <v>86</v>
      </c>
      <c r="D83" s="88">
        <f>D76+D77+D79</f>
        <v>78.98022314371541</v>
      </c>
      <c r="E83" s="9">
        <f>E76+E77+E79</f>
        <v>4.20784948565597</v>
      </c>
      <c r="F83" s="9">
        <f>F76+F77+F79</f>
        <v>5.02372469749589</v>
      </c>
      <c r="G83" s="9">
        <f>G76+G77+G79</f>
        <v>4.32195610080051</v>
      </c>
      <c r="H83" s="9">
        <f>H76+H77+H79</f>
        <v>2.86780904796455</v>
      </c>
      <c r="I83" s="9">
        <f>I76+I77+I79</f>
        <v>82.7351158842867</v>
      </c>
      <c r="J83" s="9">
        <f>J76+J77+J79</f>
        <v>1396.934520406750</v>
      </c>
      <c r="K83" s="69">
        <f>K76+K77+K79</f>
        <v>841.98277</v>
      </c>
      <c r="L83" s="9">
        <f>L76+L77+L79</f>
        <v>30.8550501159904</v>
      </c>
      <c r="M83" s="9">
        <f>M76+M77+M79</f>
        <v>27.6612040830773</v>
      </c>
      <c r="N83" s="9">
        <f>N76+N77+N79</f>
        <v>11.8120367402438</v>
      </c>
      <c r="O83" s="9">
        <f>O76+O77+O79</f>
        <v>4.93997718934136</v>
      </c>
      <c r="P83" s="9">
        <f>P76+P77+P79</f>
        <v>1.99564985542662</v>
      </c>
      <c r="Q83" s="9">
        <f>Q76+Q77+Q79</f>
        <v>2.57424440338416</v>
      </c>
      <c r="R83" s="9">
        <f>R76+R77+R79</f>
        <v>0.458644752167521</v>
      </c>
      <c r="S83" s="9">
        <f>S76+S77+S79</f>
        <v>1.23470210987575</v>
      </c>
      <c r="T83" s="9">
        <f>T76+T77+T79</f>
        <v>33.6879842735156</v>
      </c>
      <c r="U83" s="9">
        <f>U76+U77+U79</f>
        <v>155.633441163664</v>
      </c>
      <c r="V83" s="9">
        <f>V76+V77+V79</f>
        <v>4.1918004765314</v>
      </c>
      <c r="W83" s="9">
        <f>W76+W77+W79</f>
        <v>98.9122047173675</v>
      </c>
      <c r="X83" s="10">
        <f>X76+X77+X79</f>
        <v>0</v>
      </c>
      <c r="Y83" s="9">
        <f>Y76+Y77+Y79</f>
        <v>86.21102244113391</v>
      </c>
      <c r="Z83" s="9">
        <f>Z76+Z77+Z79</f>
        <v>22.9120493276459</v>
      </c>
      <c r="AA83" s="9">
        <f>AA76+AA77+AA79</f>
        <v>35.723756724090</v>
      </c>
      <c r="AB83" s="9">
        <f>AB76+AB77+AB79</f>
        <v>1.40558870886356</v>
      </c>
      <c r="AC83" s="11">
        <f>AC76+AC77+AC79</f>
        <v>0</v>
      </c>
      <c r="AD83" s="9">
        <f>AD76+AD77+AD79</f>
        <v>1.12080515993645</v>
      </c>
      <c r="AE83" s="9">
        <f>AE76+AE77+AE79</f>
        <v>41.608387722833</v>
      </c>
      <c r="AF83" s="9">
        <f>AF76+AF77+AF79</f>
        <v>34.5024882017177</v>
      </c>
      <c r="AG83" s="9">
        <f>AG76+AG77+AG79</f>
        <v>31.9253887253991</v>
      </c>
      <c r="AH83" s="9">
        <f>AH76+AH77+AH79</f>
        <v>403.328240252717</v>
      </c>
      <c r="AI83" s="9">
        <f>AI76+AI77+AI79</f>
        <v>284.171418058318</v>
      </c>
      <c r="AJ83" s="9">
        <f>AJ76+AJ77+AJ79</f>
        <v>175.342450028004</v>
      </c>
      <c r="AK83" s="9">
        <f>AK76+AK77+AK79</f>
        <v>337.014835025051</v>
      </c>
      <c r="AL83" s="9">
        <f>AL76+AL77+AL79</f>
        <v>43.8755058132741</v>
      </c>
      <c r="AM83" s="9">
        <f>AM76+AM77+AM79</f>
        <v>144.975391079363</v>
      </c>
      <c r="AN83" s="9">
        <f>AN76+AN77+AN79</f>
        <v>132.077129724027</v>
      </c>
      <c r="AO83" s="9">
        <f>AO76+AO77+AO79</f>
        <v>162.969891996019</v>
      </c>
      <c r="AP83" s="9">
        <f>AP76+AP77+AP79</f>
        <v>82.2611859619071</v>
      </c>
      <c r="AQ83" s="9">
        <f>AQ76+AQ77+AQ79</f>
        <v>8.176348141819149</v>
      </c>
      <c r="AR83" s="9">
        <f>AR76+AR77+AR79</f>
        <v>11.2798277255089</v>
      </c>
      <c r="AS83" s="9">
        <f>AS76+AS77+AS79</f>
        <v>378.715656185089</v>
      </c>
      <c r="AT83" s="9">
        <f>AT76+AT77+AT79</f>
        <v>4.94791155735777</v>
      </c>
      <c r="AU83" s="9">
        <f>AU76+AU77+AU79</f>
        <v>2.76477438828682</v>
      </c>
      <c r="AV83" s="9">
        <f>AV76+AV77+AV79</f>
        <v>2.50120479692517</v>
      </c>
      <c r="AW83" s="9">
        <f>AW76+AW77+AW79</f>
        <v>0.787672536925341</v>
      </c>
      <c r="AX83" s="9">
        <f>AX76+AX77+AX79</f>
        <v>9.382312148781599</v>
      </c>
      <c r="AY83" s="9">
        <f>AY76+AY77+AY79</f>
        <v>2.93036319305074</v>
      </c>
      <c r="AZ83" s="9">
        <f>AZ76+AZ77+AZ79</f>
        <v>94.7429488534241</v>
      </c>
      <c r="BA83" s="9">
        <f>BA76+BA77+BA79</f>
        <v>5.93062839628394</v>
      </c>
      <c r="BB83" s="9">
        <f>BB76+BB77+BB79</f>
        <v>25.0590326679308</v>
      </c>
      <c r="BC83" s="9">
        <f>BC76+BC77+BC79</f>
        <v>55.0666879091611</v>
      </c>
      <c r="BD83" s="9">
        <f>BD76+BD77+BD79</f>
        <v>391.717869853215</v>
      </c>
      <c r="BE83" s="9">
        <f>BE76+BE77+BE79</f>
        <v>535.4453367865671</v>
      </c>
      <c r="BF83" s="9">
        <f>BF76+BF77+BF79</f>
        <v>5.93821726280292</v>
      </c>
      <c r="BG83" s="9">
        <f>BG76+BG77+BG79</f>
        <v>275.385600155325</v>
      </c>
      <c r="BH83" s="9">
        <f>BH76+BH77+BH79</f>
        <v>33.4720059008236</v>
      </c>
      <c r="BI83" s="9">
        <f>BI76+BI77+BI79</f>
        <v>175.378387519843</v>
      </c>
      <c r="BJ83" s="9">
        <f>BJ76+BJ77+BJ79</f>
        <v>1.48658236032286</v>
      </c>
      <c r="BK83" s="9">
        <f>BK76+BK77+BK79</f>
        <v>134.122892063792</v>
      </c>
      <c r="BL83" s="9">
        <f>BL76+BL77+BL79</f>
        <v>661.288074877578</v>
      </c>
      <c r="BM83" s="9">
        <f>BM76+BM77+BM79</f>
        <v>50.7892365825099</v>
      </c>
      <c r="BN83" s="9">
        <f>BN76+BN77+BN79</f>
        <v>5.98842776581562</v>
      </c>
      <c r="BO83" s="9">
        <f>BO76+BO77+BO79</f>
        <v>531.300245365733</v>
      </c>
      <c r="BP83" s="9">
        <f>BP76+BP77+BP79</f>
        <v>303.769803623974</v>
      </c>
      <c r="BQ83" s="9">
        <f>BQ76+BQ77+BQ79</f>
        <v>2.50486593600979</v>
      </c>
      <c r="BR83" s="9">
        <f>BR76+BR77+BR79</f>
        <v>7.72421549761911</v>
      </c>
      <c r="BS83" s="9">
        <f>BS76+BS77+BS79</f>
        <v>1.2797544786824</v>
      </c>
      <c r="BT83" s="9">
        <f>BT76+BT77+BT79</f>
        <v>86.3341471709147</v>
      </c>
      <c r="BU83" s="9">
        <f>BU76+BU77+BU79</f>
        <v>67.4943973473228</v>
      </c>
      <c r="BV83" s="9">
        <f>BV76+BV77+BV79</f>
        <v>8686.141872646949</v>
      </c>
      <c r="BW83" s="9">
        <f>BW76+BW77+BW79</f>
        <v>0</v>
      </c>
      <c r="BX83" s="9">
        <f>BX76+BX77+BX79</f>
        <v>0</v>
      </c>
      <c r="BY83" s="9">
        <f>BY76+BY77+BY79</f>
        <v>0</v>
      </c>
      <c r="BZ83" s="9">
        <f>BZ76+BZ77+BZ79</f>
        <v>0</v>
      </c>
      <c r="CA83" s="9">
        <f>CA76+CA77+CA79</f>
        <v>0</v>
      </c>
      <c r="CB83" s="9">
        <f>CB76+CB77+CB79</f>
        <v>0</v>
      </c>
      <c r="CC83" s="9">
        <f>CC76+CC77+CC79</f>
        <v>0</v>
      </c>
      <c r="CD83" s="9">
        <f>CD76+CD77+CD79</f>
        <v>0</v>
      </c>
      <c r="CE83" s="128">
        <f>CE76+CE77+CE79</f>
        <v>8686.141872646949</v>
      </c>
      <c r="CF83" s="4"/>
      <c r="CG83" s="4"/>
      <c r="CH83" s="4"/>
    </row>
    <row r="84" ht="19" customHeight="1">
      <c r="A84" t="s" s="58">
        <v>1</v>
      </c>
      <c r="B84" s="59"/>
      <c r="C84" s="89"/>
      <c r="D84" s="90"/>
      <c r="E84" s="4"/>
      <c r="F84" s="4"/>
      <c r="G84" s="4"/>
      <c r="H84" s="4"/>
      <c r="I84" s="4"/>
      <c r="J84" s="4"/>
      <c r="K84" s="69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10"/>
      <c r="Y84" s="4"/>
      <c r="Z84" s="4"/>
      <c r="AA84" s="4"/>
      <c r="AB84" s="4"/>
      <c r="AC84" s="11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t="s" s="3">
        <v>260</v>
      </c>
      <c r="BW84" s="4">
        <f>(BW75+BW80+BW78)/'Households'!B3</f>
        <v>0.103087787754892</v>
      </c>
      <c r="BX84" s="4"/>
      <c r="BY84" s="4"/>
      <c r="BZ84" s="4"/>
      <c r="CA84" s="4"/>
      <c r="CB84" s="4"/>
      <c r="CC84" s="4"/>
      <c r="CD84" s="4"/>
      <c r="CE84" s="153"/>
      <c r="CF84" s="4"/>
      <c r="CG84" s="4"/>
      <c r="CH84" s="4"/>
    </row>
    <row r="85" ht="19" customHeight="1">
      <c r="A85" t="s" s="58">
        <v>1</v>
      </c>
      <c r="B85" s="59"/>
      <c r="C85" t="s" s="76">
        <v>230</v>
      </c>
      <c r="D85" s="90">
        <f>SUM(D75,D76,D80)</f>
        <v>88.1383382068223</v>
      </c>
      <c r="E85" s="4">
        <f>SUM(E75,E76,E80)</f>
        <v>6.13995514272146</v>
      </c>
      <c r="F85" s="4">
        <f>SUM(F75,F76,F80)</f>
        <v>5.66778920060176</v>
      </c>
      <c r="G85" s="4">
        <f>SUM(G75,G76,G80)</f>
        <v>3.54453101972428</v>
      </c>
      <c r="H85" s="4">
        <f>SUM(H75,H76,H80)</f>
        <v>6.50872294918499</v>
      </c>
      <c r="I85" s="4">
        <f>SUM(I75,I76,I80)</f>
        <v>52.2526040084303</v>
      </c>
      <c r="J85" s="4">
        <f>SUM(J75,J76,J80)</f>
        <v>1012.520980459860</v>
      </c>
      <c r="K85" s="69">
        <f>SUM(K75,K76,K80)</f>
        <v>1797.172044935490</v>
      </c>
      <c r="L85" s="4">
        <f>SUM(L75,L76,L80)</f>
        <v>40.0178174719487</v>
      </c>
      <c r="M85" s="4">
        <f>SUM(M75,M76,M80)</f>
        <v>39.1506659943532</v>
      </c>
      <c r="N85" s="4">
        <f>SUM(N75,N76,N80)</f>
        <v>40.9835822892137</v>
      </c>
      <c r="O85" s="4">
        <f>SUM(O75,O76,O80)</f>
        <v>11.928797486738</v>
      </c>
      <c r="P85" s="4">
        <f>SUM(P75,P76,P80)</f>
        <v>3.49329641232796</v>
      </c>
      <c r="Q85" s="4">
        <f>SUM(Q75,Q76,Q80)</f>
        <v>6.59065650790825</v>
      </c>
      <c r="R85" s="4">
        <f>SUM(R75,R76,R80)</f>
        <v>1.22330487348042</v>
      </c>
      <c r="S85" s="4">
        <f>SUM(S75,S76,S80)</f>
        <v>2.13933496403406</v>
      </c>
      <c r="T85" s="4">
        <f>SUM(T75,T76,T80)</f>
        <v>40.1166752973525</v>
      </c>
      <c r="U85" s="4">
        <f>SUM(U75,U76,U80)</f>
        <v>301.112101754036</v>
      </c>
      <c r="V85" s="4">
        <f>SUM(V75,V76,V80)</f>
        <v>8.29328220335651</v>
      </c>
      <c r="W85" s="4">
        <f>SUM(W75,W76,W80)</f>
        <v>227.682414158297</v>
      </c>
      <c r="X85" s="10">
        <f>SUM(X75,X76,X80)</f>
        <v>0</v>
      </c>
      <c r="Y85" s="4">
        <f>SUM(Y75,Y76,Y80)</f>
        <v>163.042699806640</v>
      </c>
      <c r="Z85" s="4">
        <f>SUM(Z75,Z76,Z80)</f>
        <v>39.9830260319059</v>
      </c>
      <c r="AA85" s="4">
        <f>SUM(AA75,AA76,AA80)</f>
        <v>47.4297426676429</v>
      </c>
      <c r="AB85" s="4">
        <f>SUM(AB75,AB76,AB80)</f>
        <v>2.17299803295688</v>
      </c>
      <c r="AC85" s="11">
        <f>SUM(AC75,AC76,AC80)</f>
        <v>0</v>
      </c>
      <c r="AD85" s="4">
        <f>SUM(AD75,AD76,AD80)</f>
        <v>1.9518518011958</v>
      </c>
      <c r="AE85" s="4">
        <f>SUM(AE75,AE76,AE80)</f>
        <v>35.031526678928</v>
      </c>
      <c r="AF85" s="4">
        <f>SUM(AF75,AF76,AF80)</f>
        <v>99.3396811684629</v>
      </c>
      <c r="AG85" s="4">
        <f>SUM(AG75,AG76,AG80)</f>
        <v>128.039834062469</v>
      </c>
      <c r="AH85" s="4">
        <f>SUM(AH75,AH76,AH80)</f>
        <v>697.237259308076</v>
      </c>
      <c r="AI85" s="4">
        <f>SUM(AI75,AI76,AI80)</f>
        <v>625.1819415458961</v>
      </c>
      <c r="AJ85" s="4">
        <f>SUM(AJ75,AJ76,AJ80)</f>
        <v>255.886474003185</v>
      </c>
      <c r="AK85" s="4">
        <f>SUM(AK75,AK76,AK80)</f>
        <v>423.640689882191</v>
      </c>
      <c r="AL85" s="4">
        <f>SUM(AL75,AL76,AL80)</f>
        <v>63.739728572211</v>
      </c>
      <c r="AM85" s="4">
        <f>SUM(AM75,AM76,AM80)</f>
        <v>246.393468897044</v>
      </c>
      <c r="AN85" s="4">
        <f>SUM(AN75,AN76,AN80)</f>
        <v>217.139551107782</v>
      </c>
      <c r="AO85" s="4">
        <f>SUM(AO75,AO76,AO80)</f>
        <v>279.987140221620</v>
      </c>
      <c r="AP85" s="4">
        <f>SUM(AP75,AP76,AP80)</f>
        <v>107.640250643966</v>
      </c>
      <c r="AQ85" s="4">
        <f>SUM(AQ75,AQ76,AQ80)</f>
        <v>15.7802358833063</v>
      </c>
      <c r="AR85" s="4">
        <f>SUM(AR75,AR76,AR80)</f>
        <v>23.3702878745381</v>
      </c>
      <c r="AS85" s="4">
        <f>SUM(AS75,AS76,AS80)</f>
        <v>449.766072655316</v>
      </c>
      <c r="AT85" s="4">
        <f>SUM(AT75,AT76,AT80)</f>
        <v>5.42085892736385</v>
      </c>
      <c r="AU85" s="4">
        <f>SUM(AU75,AU76,AU80)</f>
        <v>6.23301113991333</v>
      </c>
      <c r="AV85" s="4">
        <f>SUM(AV75,AV76,AV80)</f>
        <v>3.0674989692282</v>
      </c>
      <c r="AW85" s="4">
        <f>SUM(AW75,AW76,AW80)</f>
        <v>1.07760137380793</v>
      </c>
      <c r="AX85" s="4">
        <f>SUM(AX75,AX76,AX80)</f>
        <v>16.9571813162428</v>
      </c>
      <c r="AY85" s="4">
        <f>SUM(AY75,AY76,AY80)</f>
        <v>2.32354472960179</v>
      </c>
      <c r="AZ85" s="4">
        <f>SUM(AZ75,AZ76,AZ80)</f>
        <v>39.9402967488914</v>
      </c>
      <c r="BA85" s="4">
        <f>SUM(BA75,BA76,BA80)</f>
        <v>16.6707534116147</v>
      </c>
      <c r="BB85" s="4">
        <f>SUM(BB75,BB76,BB80)</f>
        <v>35.0186497633385</v>
      </c>
      <c r="BC85" s="4">
        <f>SUM(BC75,BC76,BC80)</f>
        <v>134.636723642164</v>
      </c>
      <c r="BD85" s="4">
        <f>SUM(BD75,BD76,BD80)</f>
        <v>195.592311834216</v>
      </c>
      <c r="BE85" s="4">
        <f>SUM(BE75,BE76,BE80)</f>
        <v>874.066850678266</v>
      </c>
      <c r="BF85" s="4">
        <f>SUM(BF75,BF76,BF80)</f>
        <v>8.73307783793414</v>
      </c>
      <c r="BG85" s="4">
        <f>SUM(BG75,BG76,BG80)</f>
        <v>394.285902462652</v>
      </c>
      <c r="BH85" s="4">
        <f>SUM(BH75,BH76,BH80)</f>
        <v>54.571976367959</v>
      </c>
      <c r="BI85" s="4">
        <f>SUM(BI75,BI76,BI80)</f>
        <v>247.521997196483</v>
      </c>
      <c r="BJ85" s="4">
        <f>SUM(BJ75,BJ76,BJ80)</f>
        <v>1.95575434735469</v>
      </c>
      <c r="BK85" s="4">
        <f>SUM(BK75,BK76,BK80)</f>
        <v>173.714860227598</v>
      </c>
      <c r="BL85" s="4">
        <f>SUM(BL75,BL76,BL80)</f>
        <v>784.977026333067</v>
      </c>
      <c r="BM85" s="4">
        <f>SUM(BM75,BM76,BM80)</f>
        <v>69.6701387962208</v>
      </c>
      <c r="BN85" s="4">
        <f>SUM(BN75,BN76,BN80)</f>
        <v>7.92032050699811</v>
      </c>
      <c r="BO85" s="4">
        <f>SUM(BO75,BO76,BO80)</f>
        <v>677.114349083491</v>
      </c>
      <c r="BP85" s="4">
        <f>SUM(BP75,BP76,BP80)</f>
        <v>354.127722613807</v>
      </c>
      <c r="BQ85" s="4">
        <f>SUM(BQ75,BQ76,BQ80)</f>
        <v>3.45738257146637</v>
      </c>
      <c r="BR85" s="4">
        <f>SUM(BR75,BR76,BR80)</f>
        <v>16.5952076419875</v>
      </c>
      <c r="BS85" s="4">
        <f>SUM(BS75,BS76,BS80)</f>
        <v>2.59706480999658</v>
      </c>
      <c r="BT85" s="4">
        <f>SUM(BT75,BT76,BT80)</f>
        <v>136.038528216698</v>
      </c>
      <c r="BU85" s="4">
        <f>SUM(BU75,BU76,BU80)</f>
        <v>85.14144590872419</v>
      </c>
      <c r="BV85" s="4">
        <f>SUM(BV75,BV76,BV80)</f>
        <v>11966.8593936383</v>
      </c>
      <c r="BW85" s="4">
        <f>SUM(BW75,BW76,BW80)</f>
        <v>2781.5208658022</v>
      </c>
      <c r="BX85" s="4">
        <f>SUM(BX75,BX76,BX80)</f>
        <v>978.9847048875999</v>
      </c>
      <c r="BY85" s="4">
        <f>SUM(BY75,BY76,BY80)</f>
        <v>553.9151030207451</v>
      </c>
      <c r="BZ85" s="4">
        <f>SUM(BZ75,BZ76,BZ80)</f>
        <v>75.1892296608445</v>
      </c>
      <c r="CA85" s="4">
        <f>SUM(CA75,CA76,CA80)</f>
        <v>179.013280019320</v>
      </c>
      <c r="CB85" s="4">
        <f>SUM(CB75,CB76,CB80)</f>
        <v>-169.519626122315</v>
      </c>
      <c r="CC85" s="4">
        <f>SUM(CC75,CC76,CC80)</f>
        <v>6742.337380044340</v>
      </c>
      <c r="CD85" s="4">
        <f>SUM(CD75,CD76,CD80)</f>
        <v>11141.4409373128</v>
      </c>
      <c r="CE85" s="153">
        <f>SUM(CE75,CE76,CE80)</f>
        <v>23108.300330951</v>
      </c>
      <c r="CF85" s="4"/>
      <c r="CG85" s="4"/>
      <c r="CH85" s="4"/>
    </row>
    <row r="86" ht="19" customHeight="1">
      <c r="A86" t="s" s="58">
        <v>1</v>
      </c>
      <c r="B86" s="59"/>
      <c r="C86" t="s" s="76">
        <v>231</v>
      </c>
      <c r="D86" s="90">
        <f>D85+D79</f>
        <v>89.975854699479</v>
      </c>
      <c r="E86" s="4">
        <f>E85+E79</f>
        <v>6.23143013154007</v>
      </c>
      <c r="F86" s="4">
        <f>F85+F79</f>
        <v>5.65683830207861</v>
      </c>
      <c r="G86" s="4">
        <f>G85+G79</f>
        <v>3.61884250701452</v>
      </c>
      <c r="H86" s="4">
        <f>H85+H79</f>
        <v>6.58104403089894</v>
      </c>
      <c r="I86" s="4">
        <f>I85+I79</f>
        <v>53.0305231100727</v>
      </c>
      <c r="J86" s="4">
        <f>J85+J79</f>
        <v>1024.999721605550</v>
      </c>
      <c r="K86" s="69">
        <f>K85+K79</f>
        <v>2007.172044935490</v>
      </c>
      <c r="L86" s="4">
        <f>L85+L79</f>
        <v>41.7940945116374</v>
      </c>
      <c r="M86" s="4">
        <f>M85+M79</f>
        <v>39.9420350538012</v>
      </c>
      <c r="N86" s="4">
        <f>N85+N79</f>
        <v>41.3040524895375</v>
      </c>
      <c r="O86" s="4">
        <f>O85+O79</f>
        <v>12.0502409832627</v>
      </c>
      <c r="P86" s="4">
        <f>P85+P79</f>
        <v>3.54021481184752</v>
      </c>
      <c r="Q86" s="4">
        <f>Q85+Q79</f>
        <v>6.68235364885045</v>
      </c>
      <c r="R86" s="4">
        <f>R85+R79</f>
        <v>1.23937887180405</v>
      </c>
      <c r="S86" s="4">
        <f>S85+S79</f>
        <v>2.18454821720199</v>
      </c>
      <c r="T86" s="4">
        <f>T85+T79</f>
        <v>40.2623005896011</v>
      </c>
      <c r="U86" s="4">
        <f>U85+U79</f>
        <v>304.833420958777</v>
      </c>
      <c r="V86" s="4">
        <f>V85+V79</f>
        <v>8.432153837628601</v>
      </c>
      <c r="W86" s="4">
        <f>W85+W79</f>
        <v>231.383322005101</v>
      </c>
      <c r="X86" s="10">
        <f>X85+X79</f>
        <v>0</v>
      </c>
      <c r="Y86" s="4">
        <f>Y85+Y79</f>
        <v>166.004665432940</v>
      </c>
      <c r="Z86" s="4">
        <f>Z85+Z79</f>
        <v>40.3892697182778</v>
      </c>
      <c r="AA86" s="4">
        <f>AA85+AA79</f>
        <v>48.2729900536855</v>
      </c>
      <c r="AB86" s="4">
        <f>AB85+AB79</f>
        <v>2.2174248448712</v>
      </c>
      <c r="AC86" s="11">
        <f>AC85+AC79</f>
        <v>0</v>
      </c>
      <c r="AD86" s="4">
        <f>AD85+AD79</f>
        <v>2.04449638956049</v>
      </c>
      <c r="AE86" s="4">
        <f>AE85+AE79</f>
        <v>36.651419792286</v>
      </c>
      <c r="AF86" s="4">
        <f>AF85+AF79</f>
        <v>100.683082893316</v>
      </c>
      <c r="AG86" s="4">
        <f>AG85+AG79</f>
        <v>129.128149568102</v>
      </c>
      <c r="AH86" s="4">
        <f>AH85+AH79</f>
        <v>705.594562091519</v>
      </c>
      <c r="AI86" s="4">
        <f>AI85+AI79</f>
        <v>633.348042534423</v>
      </c>
      <c r="AJ86" s="4">
        <f>AJ85+AJ79</f>
        <v>261.745832948752</v>
      </c>
      <c r="AK86" s="4">
        <f>AK85+AK79</f>
        <v>436.732221950383</v>
      </c>
      <c r="AL86" s="4">
        <f>AL85+AL79</f>
        <v>66.9063270169033</v>
      </c>
      <c r="AM86" s="4">
        <f>AM85+AM79</f>
        <v>252.507342384099</v>
      </c>
      <c r="AN86" s="4">
        <f>AN85+AN79</f>
        <v>226.395794322774</v>
      </c>
      <c r="AO86" s="4">
        <f>AO85+AO79</f>
        <v>281.950076429592</v>
      </c>
      <c r="AP86" s="4">
        <f>AP85+AP79</f>
        <v>109.146176245099</v>
      </c>
      <c r="AQ86" s="4">
        <f>AQ85+AQ79</f>
        <v>15.998922471538</v>
      </c>
      <c r="AR86" s="4">
        <f>AR85+AR79</f>
        <v>23.9418937182203</v>
      </c>
      <c r="AS86" s="4">
        <f>AS85+AS79</f>
        <v>460.138055205574</v>
      </c>
      <c r="AT86" s="4">
        <f>AT85+AT79</f>
        <v>5.54069309736834</v>
      </c>
      <c r="AU86" s="4">
        <f>AU85+AU79</f>
        <v>6.36179646820816</v>
      </c>
      <c r="AV86" s="4">
        <f>AV85+AV79</f>
        <v>3.12315529506316</v>
      </c>
      <c r="AW86" s="4">
        <f>AW85+AW79</f>
        <v>1.08895497150823</v>
      </c>
      <c r="AX86" s="4">
        <f>AX85+AX79</f>
        <v>17.0162791948659</v>
      </c>
      <c r="AY86" s="4">
        <f>AY85+AY79</f>
        <v>2.36102868316226</v>
      </c>
      <c r="AZ86" s="4">
        <f>AZ85+AZ79</f>
        <v>42.3831024676416</v>
      </c>
      <c r="BA86" s="4">
        <f>BA85+BA79</f>
        <v>17.0915316155317</v>
      </c>
      <c r="BB86" s="4">
        <f>BB85+BB79</f>
        <v>35.8372010323753</v>
      </c>
      <c r="BC86" s="4">
        <f>BC85+BC79</f>
        <v>136.709786349285</v>
      </c>
      <c r="BD86" s="4">
        <f>BD85+BD79</f>
        <v>232.987947383612</v>
      </c>
      <c r="BE86" s="4">
        <f>BE85+BE79</f>
        <v>890.3549544307861</v>
      </c>
      <c r="BF86" s="4">
        <f>BF85+BF79</f>
        <v>8.906163459663849</v>
      </c>
      <c r="BG86" s="4">
        <f>BG85+BG79</f>
        <v>404.032256562895</v>
      </c>
      <c r="BH86" s="4">
        <f>BH85+BH79</f>
        <v>55.5481504145233</v>
      </c>
      <c r="BI86" s="4">
        <f>BI85+BI79</f>
        <v>251.058152494101</v>
      </c>
      <c r="BJ86" s="4">
        <f>BJ85+BJ79</f>
        <v>1.95575434735469</v>
      </c>
      <c r="BK86" s="4">
        <f>BK85+BK79</f>
        <v>178.219069184035</v>
      </c>
      <c r="BL86" s="4">
        <f>BL85+BL79</f>
        <v>793.041341602571</v>
      </c>
      <c r="BM86" s="4">
        <f>BM85+BM79</f>
        <v>70.3681793166182</v>
      </c>
      <c r="BN86" s="4">
        <f>BN85+BN79</f>
        <v>7.93098239619541</v>
      </c>
      <c r="BO86" s="4">
        <f>BO85+BO79</f>
        <v>686.967962889436</v>
      </c>
      <c r="BP86" s="4">
        <f>BP85+BP79</f>
        <v>358.828824138263</v>
      </c>
      <c r="BQ86" s="4">
        <f>BQ85+BQ79</f>
        <v>3.2632218197112</v>
      </c>
      <c r="BR86" s="4">
        <f>BR85+BR79</f>
        <v>16.8803467770347</v>
      </c>
      <c r="BS86" s="4">
        <f>BS85+BS79</f>
        <v>2.64788088308433</v>
      </c>
      <c r="BT86" s="4">
        <f>BT85+BT79</f>
        <v>139.167208045730</v>
      </c>
      <c r="BU86" s="4">
        <f>BU85+BU79</f>
        <v>88.3313417842925</v>
      </c>
      <c r="BV86" s="4">
        <f>BV85+BV79</f>
        <v>12388.714428418</v>
      </c>
      <c r="BW86" s="4">
        <f>BW85+BW79</f>
        <v>2781.5208658022</v>
      </c>
      <c r="BX86" s="4">
        <f>BX85+BX79</f>
        <v>978.9847048875999</v>
      </c>
      <c r="BY86" s="4">
        <f>BY85+BY79</f>
        <v>553.9151030207451</v>
      </c>
      <c r="BZ86" s="4">
        <f>BZ85+BZ79</f>
        <v>75.1892296608445</v>
      </c>
      <c r="CA86" s="4">
        <f>CA85+CA79</f>
        <v>179.013280019320</v>
      </c>
      <c r="CB86" s="4">
        <f>CB85+CB79</f>
        <v>-169.519626122315</v>
      </c>
      <c r="CC86" s="4">
        <f>CC85+CC79</f>
        <v>6742.337380044340</v>
      </c>
      <c r="CD86" s="4">
        <f>CD85+CD79</f>
        <v>11141.4409373128</v>
      </c>
      <c r="CE86" s="153">
        <f>CE85+CE79</f>
        <v>23530.1553657307</v>
      </c>
      <c r="CF86" s="4"/>
      <c r="CG86" s="4"/>
      <c r="CH86" s="4"/>
    </row>
    <row r="87" ht="19" customHeight="1">
      <c r="A87" t="s" s="58">
        <v>1</v>
      </c>
      <c r="B87" s="59"/>
      <c r="C87" t="s" s="76">
        <v>232</v>
      </c>
      <c r="D87" s="91">
        <f>D77+SUM(D5:D74)</f>
        <v>113.285130996611</v>
      </c>
      <c r="E87" s="67">
        <f>E77+SUM(E5:E74)</f>
        <v>5.66754461487537</v>
      </c>
      <c r="F87" s="67">
        <f>F77+SUM(F5:F74)</f>
        <v>4.90161813500725</v>
      </c>
      <c r="G87" s="67">
        <f>G77+SUM(G5:G74)</f>
        <v>5.48537129422668</v>
      </c>
      <c r="H87" s="67">
        <f>H77+SUM(H5:H74)</f>
        <v>5.1986456288386</v>
      </c>
      <c r="I87" s="67">
        <f>I77+SUM(I5:I74)</f>
        <v>103.704603101538</v>
      </c>
      <c r="J87" s="67">
        <f>J77+SUM(J5:J74)</f>
        <v>1726.639912186350</v>
      </c>
      <c r="K87" s="63">
        <f>K77+SUM(K5:K74)</f>
        <v>1971.167596150320</v>
      </c>
      <c r="L87" s="67">
        <f>L77+SUM(L5:L74)</f>
        <v>38.2751690631866</v>
      </c>
      <c r="M87" s="67">
        <f>M77+SUM(M5:M74)</f>
        <v>31.3803991558597</v>
      </c>
      <c r="N87" s="67">
        <f>N77+SUM(N5:N74)</f>
        <v>23.9339430766897</v>
      </c>
      <c r="O87" s="67">
        <f>O77+SUM(O5:O74)</f>
        <v>8.779614874751481</v>
      </c>
      <c r="P87" s="67">
        <f>P77+SUM(P5:P74)</f>
        <v>2.12820475238244</v>
      </c>
      <c r="Q87" s="67">
        <f>Q77+SUM(Q5:Q74)</f>
        <v>4.28592437486678</v>
      </c>
      <c r="R87" s="67">
        <f>R77+SUM(R5:R74)</f>
        <v>0.823962474645959</v>
      </c>
      <c r="S87" s="67">
        <f>S77+SUM(S5:S74)</f>
        <v>1.06852025941513</v>
      </c>
      <c r="T87" s="67">
        <f>T77+SUM(T5:T74)</f>
        <v>60.0569295872346</v>
      </c>
      <c r="U87" s="67">
        <f>U77+SUM(U5:U74)</f>
        <v>256.264331099635</v>
      </c>
      <c r="V87" s="67">
        <f>V77+SUM(V5:V74)</f>
        <v>5.70678457176998</v>
      </c>
      <c r="W87" s="67">
        <f>W77+SUM(W5:W74)</f>
        <v>184.547995123025</v>
      </c>
      <c r="X87" s="64">
        <f>X77+SUM(X5:X74)</f>
        <v>0</v>
      </c>
      <c r="Y87" s="67">
        <f>Y77+SUM(Y5:Y74)</f>
        <v>116.643555489328</v>
      </c>
      <c r="Z87" s="67">
        <f>Z77+SUM(Z5:Z74)</f>
        <v>18.1306788096183</v>
      </c>
      <c r="AA87" s="67">
        <f>AA77+SUM(AA5:AA74)</f>
        <v>29.7653943940666</v>
      </c>
      <c r="AB87" s="67">
        <f>AB77+SUM(AB5:AB74)</f>
        <v>1.29805800956245</v>
      </c>
      <c r="AC87" s="65">
        <f>AC77+SUM(AC5:AC74)</f>
        <v>0</v>
      </c>
      <c r="AD87" s="67">
        <f>AD77+SUM(AD5:AD74)</f>
        <v>2.44111999283264</v>
      </c>
      <c r="AE87" s="67">
        <f>AE77+SUM(AE5:AE74)</f>
        <v>46.0749140145796</v>
      </c>
      <c r="AF87" s="67">
        <f>AF77+SUM(AF5:AF74)</f>
        <v>68.50698943857969</v>
      </c>
      <c r="AG87" s="67">
        <f>AG77+SUM(AG5:AG74)</f>
        <v>105.954994410528</v>
      </c>
      <c r="AH87" s="67">
        <f>AH77+SUM(AH5:AH74)</f>
        <v>604.026002463552</v>
      </c>
      <c r="AI87" s="67">
        <f>AI77+SUM(AI5:AI74)</f>
        <v>506.418199722163</v>
      </c>
      <c r="AJ87" s="67">
        <f>AJ77+SUM(AJ5:AJ74)</f>
        <v>170.436620664049</v>
      </c>
      <c r="AK87" s="67">
        <f>AK77+SUM(AK5:AK74)</f>
        <v>249.315147660589</v>
      </c>
      <c r="AL87" s="67">
        <f>AL77+SUM(AL5:AL74)</f>
        <v>39.1734605990875</v>
      </c>
      <c r="AM87" s="67">
        <f>AM77+SUM(AM5:AM74)</f>
        <v>109.664135950165</v>
      </c>
      <c r="AN87" s="67">
        <f>AN77+SUM(AN5:AN74)</f>
        <v>155.207041133559</v>
      </c>
      <c r="AO87" s="67">
        <f>AO77+SUM(AO5:AO74)</f>
        <v>192.572274594180</v>
      </c>
      <c r="AP87" s="67">
        <f>AP77+SUM(AP5:AP74)</f>
        <v>117.043777875908</v>
      </c>
      <c r="AQ87" s="67">
        <f>AQ77+SUM(AQ5:AQ74)</f>
        <v>12.6852325431329</v>
      </c>
      <c r="AR87" s="67">
        <f>AR77+SUM(AR5:AR74)</f>
        <v>14.670710019028</v>
      </c>
      <c r="AS87" s="67">
        <f>AS77+SUM(AS5:AS74)</f>
        <v>499.268526948014</v>
      </c>
      <c r="AT87" s="67">
        <f>AT77+SUM(AT5:AT74)</f>
        <v>3.65215627918266</v>
      </c>
      <c r="AU87" s="67">
        <f>AU77+SUM(AU5:AU74)</f>
        <v>2.90295593963764</v>
      </c>
      <c r="AV87" s="67">
        <f>AV77+SUM(AV5:AV74)</f>
        <v>2.49508850914414</v>
      </c>
      <c r="AW87" s="67">
        <f>AW77+SUM(AW5:AW74)</f>
        <v>0.883287585704069</v>
      </c>
      <c r="AX87" s="67">
        <f>AX77+SUM(AX5:AX74)</f>
        <v>14.1403882157223</v>
      </c>
      <c r="AY87" s="67">
        <f>AY77+SUM(AY5:AY74)</f>
        <v>2.23774881426813</v>
      </c>
      <c r="AZ87" s="67">
        <f>AZ77+SUM(AZ5:AZ74)</f>
        <v>83.6196554196549</v>
      </c>
      <c r="BA87" s="67">
        <f>BA77+SUM(BA5:BA74)</f>
        <v>9.161526890224721</v>
      </c>
      <c r="BB87" s="67">
        <f>BB77+SUM(BB5:BB74)</f>
        <v>25.0607903620607</v>
      </c>
      <c r="BC87" s="67">
        <f>BC77+SUM(BC5:BC74)</f>
        <v>92.01159479263811</v>
      </c>
      <c r="BD87" s="67">
        <f>BD77+SUM(BD5:BD74)</f>
        <v>428.805967888358</v>
      </c>
      <c r="BE87" s="67">
        <f>BE77+SUM(BE5:BE74)</f>
        <v>516.879782016870</v>
      </c>
      <c r="BF87" s="67">
        <f>BF77+SUM(BF5:BF74)</f>
        <v>4.62552808811629</v>
      </c>
      <c r="BG87" s="67">
        <f>BG77+SUM(BG5:BG74)</f>
        <v>135.2065039074</v>
      </c>
      <c r="BH87" s="67">
        <f>BH77+SUM(BH5:BH74)</f>
        <v>35.4693702715374</v>
      </c>
      <c r="BI87" s="67">
        <f>BI77+SUM(BI5:BI74)</f>
        <v>92.8553483803781</v>
      </c>
      <c r="BJ87" s="67">
        <f>BJ77+SUM(BJ5:BJ74)</f>
        <v>1.21346403271038</v>
      </c>
      <c r="BK87" s="67">
        <f>BK77+SUM(BK5:BK74)</f>
        <v>57.2635631070382</v>
      </c>
      <c r="BL87" s="67">
        <f>BL77+SUM(BL5:BL74)</f>
        <v>183.005898262340</v>
      </c>
      <c r="BM87" s="67">
        <f>BM77+SUM(BM5:BM74)</f>
        <v>20.2264382821431</v>
      </c>
      <c r="BN87" s="67">
        <f>BN77+SUM(BN5:BN74)</f>
        <v>5.1929799923817</v>
      </c>
      <c r="BO87" s="67">
        <f>BO77+SUM(BO5:BO74)</f>
        <v>274.020089971384</v>
      </c>
      <c r="BP87" s="67">
        <f>BP77+SUM(BP5:BP74)</f>
        <v>70.8584914227562</v>
      </c>
      <c r="BQ87" s="67">
        <f>BQ77+SUM(BQ5:BQ74)</f>
        <v>3.1511580784099</v>
      </c>
      <c r="BR87" s="67">
        <f>BR77+SUM(BR5:BR74)</f>
        <v>9.0982478235297</v>
      </c>
      <c r="BS87" s="67">
        <f>BS77+SUM(BS5:BS74)</f>
        <v>1.87455634800697</v>
      </c>
      <c r="BT87" s="67">
        <f>BT77+SUM(BT5:BT74)</f>
        <v>90.988964262471</v>
      </c>
      <c r="BU87" s="67">
        <f>BU77+SUM(BU5:BU74)</f>
        <v>36.4154973130166</v>
      </c>
      <c r="BV87" s="67">
        <f>BV77+SUM(BV5:BV74)</f>
        <v>9815.916077510850</v>
      </c>
      <c r="BW87" s="4">
        <f>BW77+SUM(BW5:BW74)</f>
        <v>2431.074457259350</v>
      </c>
      <c r="BX87" s="4">
        <f>BX77+SUM(BX5:BX74)</f>
        <v>962.567217333491</v>
      </c>
      <c r="BY87" s="4">
        <f>BY77+SUM(BY5:BY74)</f>
        <v>410.799213683968</v>
      </c>
      <c r="BZ87" s="4">
        <f>BZ77+SUM(BZ5:BZ74)</f>
        <v>64.1956879014006</v>
      </c>
      <c r="CA87" s="4">
        <f>CA77+SUM(CA5:CA74)</f>
        <v>146.956060375489</v>
      </c>
      <c r="CB87" s="4">
        <f>CB77+SUM(CB5:CB74)</f>
        <v>-81.51923271992599</v>
      </c>
      <c r="CC87" s="67">
        <f>CC77+SUM(CC5:CC74)</f>
        <v>6534.26921</v>
      </c>
      <c r="CD87" s="4">
        <f>SUM(BW87:CC87)</f>
        <v>10468.3426138338</v>
      </c>
      <c r="CE87" s="156">
        <f>CE77+SUM(CE5:CE74)</f>
        <v>20284.2586913446</v>
      </c>
      <c r="CF87" s="4"/>
      <c r="CG87" s="4"/>
      <c r="CH87" s="4"/>
    </row>
    <row r="88" ht="19" customHeight="1">
      <c r="A88" t="s" s="58">
        <v>1</v>
      </c>
      <c r="B88" s="59"/>
      <c r="C88" s="85"/>
      <c r="D88" s="92">
        <f>'Glad70-before-LQ'!D86</f>
        <v>140.1</v>
      </c>
      <c r="E88" s="93">
        <f>'Glad70-before-LQ'!E86</f>
        <v>6.7</v>
      </c>
      <c r="F88" s="93">
        <f>'Glad70-before-LQ'!F86</f>
        <v>7.1</v>
      </c>
      <c r="G88" s="93">
        <f>'Glad70-before-LQ'!G86</f>
        <v>6.2</v>
      </c>
      <c r="H88" s="93">
        <f>'Glad70-before-LQ'!H86</f>
        <v>6.8</v>
      </c>
      <c r="I88" s="93">
        <f>'Glad70-before-LQ'!I86</f>
        <v>108.8</v>
      </c>
      <c r="J88" s="93">
        <f>'Glad70-before-LQ'!J86</f>
        <v>1979.6</v>
      </c>
      <c r="K88" s="94">
        <f>'Glad70-before-LQ'!K86</f>
        <v>139.8</v>
      </c>
      <c r="L88" s="93">
        <f>'Glad70-before-LQ'!L86</f>
        <v>42.4</v>
      </c>
      <c r="M88" s="93">
        <f>'Glad70-before-LQ'!M86</f>
        <v>33.9</v>
      </c>
      <c r="N88" s="93">
        <f>'Glad70-before-LQ'!N86</f>
        <v>37.2</v>
      </c>
      <c r="O88" s="93">
        <f>'Glad70-before-LQ'!O86</f>
        <v>12</v>
      </c>
      <c r="P88" s="93">
        <f>'Glad70-before-LQ'!P86</f>
        <v>3</v>
      </c>
      <c r="Q88" s="93">
        <f>'Glad70-before-LQ'!Q86</f>
        <v>5.9</v>
      </c>
      <c r="R88" s="93">
        <f>'Glad70-before-LQ'!R86</f>
        <v>1.1</v>
      </c>
      <c r="S88" s="93">
        <f>'Glad70-before-LQ'!S86</f>
        <v>1.5</v>
      </c>
      <c r="T88" s="93">
        <f>'Glad70-before-LQ'!T86</f>
        <v>64.90000000000001</v>
      </c>
      <c r="U88" s="93">
        <f>'Glad70-before-LQ'!U86</f>
        <v>299.3</v>
      </c>
      <c r="V88" s="93">
        <f>'Glad70-before-LQ'!V86</f>
        <v>7.1</v>
      </c>
      <c r="W88" s="93">
        <f>'Glad70-before-LQ'!W86</f>
        <v>206.3</v>
      </c>
      <c r="X88" s="95">
        <f>'Glad70-before-LQ'!X86</f>
        <v>2430.4</v>
      </c>
      <c r="Y88" s="93">
        <f>'Glad70-before-LQ'!Y86</f>
        <v>132.5</v>
      </c>
      <c r="Z88" s="93">
        <f>'Glad70-before-LQ'!Z86</f>
        <v>22.3</v>
      </c>
      <c r="AA88" s="93">
        <f>'Glad70-before-LQ'!AA86</f>
        <v>34.2</v>
      </c>
      <c r="AB88" s="93">
        <f>'Glad70-before-LQ'!AB86</f>
        <v>1.9</v>
      </c>
      <c r="AC88" s="96">
        <f>'Glad70-before-LQ'!AC86</f>
        <v>600</v>
      </c>
      <c r="AD88" s="93">
        <f>'Glad70-before-LQ'!AD86</f>
        <v>2.7</v>
      </c>
      <c r="AE88" s="93">
        <f>'Glad70-before-LQ'!AE86</f>
        <v>53.7</v>
      </c>
      <c r="AF88" s="93">
        <f>'Glad70-before-LQ'!AF86</f>
        <v>88.8</v>
      </c>
      <c r="AG88" s="93">
        <f>'Glad70-before-LQ'!AG86</f>
        <v>130</v>
      </c>
      <c r="AH88" s="93">
        <f>'Glad70-before-LQ'!AH86</f>
        <v>681.5</v>
      </c>
      <c r="AI88" s="93">
        <f>'Glad70-before-LQ'!AI86</f>
        <v>594</v>
      </c>
      <c r="AJ88" s="93">
        <f>'Glad70-before-LQ'!AJ86</f>
        <v>206.8</v>
      </c>
      <c r="AK88" s="93">
        <f>'Glad70-before-LQ'!AK86</f>
        <v>307.4</v>
      </c>
      <c r="AL88" s="93">
        <f>'Glad70-before-LQ'!AL86</f>
        <v>54.8</v>
      </c>
      <c r="AM88" s="93">
        <f>'Glad70-before-LQ'!AM86</f>
        <v>171.5</v>
      </c>
      <c r="AN88" s="93">
        <f>'Glad70-before-LQ'!AN86</f>
        <v>178.4</v>
      </c>
      <c r="AO88" s="93">
        <f>'Glad70-before-LQ'!AO86</f>
        <v>217.4</v>
      </c>
      <c r="AP88" s="93">
        <f>'Glad70-before-LQ'!AP86</f>
        <v>132.4</v>
      </c>
      <c r="AQ88" s="93">
        <f>'Glad70-before-LQ'!AQ86</f>
        <v>14.8</v>
      </c>
      <c r="AR88" s="93">
        <f>'Glad70-before-LQ'!AR86</f>
        <v>18.8</v>
      </c>
      <c r="AS88" s="93">
        <f>'Glad70-before-LQ'!AS86</f>
        <v>570.2</v>
      </c>
      <c r="AT88" s="93">
        <f>'Glad70-before-LQ'!AT86</f>
        <v>5</v>
      </c>
      <c r="AU88" s="93">
        <f>'Glad70-before-LQ'!AU86</f>
        <v>5.2</v>
      </c>
      <c r="AV88" s="93">
        <f>'Glad70-before-LQ'!AV86</f>
        <v>3.6</v>
      </c>
      <c r="AW88" s="93">
        <f>'Glad70-before-LQ'!AW86</f>
        <v>1.3</v>
      </c>
      <c r="AX88" s="93">
        <f>'Glad70-before-LQ'!AX86</f>
        <v>19.9</v>
      </c>
      <c r="AY88" s="93">
        <f>'Glad70-before-LQ'!AY86</f>
        <v>2.5</v>
      </c>
      <c r="AZ88" s="93">
        <f>'Glad70-before-LQ'!AZ86</f>
        <v>95</v>
      </c>
      <c r="BA88" s="93">
        <f>'Glad70-before-LQ'!BA86</f>
        <v>16.7</v>
      </c>
      <c r="BB88" s="93">
        <f>'Glad70-before-LQ'!BB86</f>
        <v>31.4</v>
      </c>
      <c r="BC88" s="93">
        <f>'Glad70-before-LQ'!BC86</f>
        <v>118</v>
      </c>
      <c r="BD88" s="93">
        <f>'Glad70-before-LQ'!BD86</f>
        <v>495.3</v>
      </c>
      <c r="BE88" s="93">
        <f>'Glad70-before-LQ'!BE86</f>
        <v>621.5</v>
      </c>
      <c r="BF88" s="93">
        <f>'Glad70-before-LQ'!BF86</f>
        <v>5.9</v>
      </c>
      <c r="BG88" s="93">
        <f>'Glad70-before-LQ'!BG86</f>
        <v>175</v>
      </c>
      <c r="BH88" s="93">
        <f>'Glad70-before-LQ'!BH86</f>
        <v>43.9</v>
      </c>
      <c r="BI88" s="93">
        <f>'Glad70-before-LQ'!BI86</f>
        <v>126</v>
      </c>
      <c r="BJ88" s="93">
        <f>'Glad70-before-LQ'!BJ86</f>
        <v>1.4</v>
      </c>
      <c r="BK88" s="93">
        <f>'Glad70-before-LQ'!BK86</f>
        <v>77.2</v>
      </c>
      <c r="BL88" s="93">
        <f>'Glad70-before-LQ'!BL86</f>
        <v>255.2</v>
      </c>
      <c r="BM88" s="93">
        <f>'Glad70-before-LQ'!BM86</f>
        <v>28.9</v>
      </c>
      <c r="BN88" s="93">
        <f>'Glad70-before-LQ'!BN86</f>
        <v>6.7</v>
      </c>
      <c r="BO88" s="93">
        <f>'Glad70-before-LQ'!BO86</f>
        <v>347.4</v>
      </c>
      <c r="BP88" s="93">
        <f>'Glad70-before-LQ'!BP86</f>
        <v>96.3</v>
      </c>
      <c r="BQ88" s="93">
        <f>'Glad70-before-LQ'!BQ86</f>
        <v>4.1</v>
      </c>
      <c r="BR88" s="93">
        <f>'Glad70-before-LQ'!BR86</f>
        <v>12.6</v>
      </c>
      <c r="BS88" s="93">
        <f>'Glad70-before-LQ'!BS86</f>
        <v>2.5</v>
      </c>
      <c r="BT88" s="93">
        <f>'Glad70-before-LQ'!BT86</f>
        <v>107.7</v>
      </c>
      <c r="BU88" s="93">
        <f>'Glad70-before-LQ'!BU86</f>
        <v>47.8</v>
      </c>
      <c r="BV88" s="4"/>
      <c r="BW88" s="4"/>
      <c r="BX88" s="4"/>
      <c r="BY88" s="4"/>
      <c r="BZ88" s="4"/>
      <c r="CA88" s="4"/>
      <c r="CB88" s="4"/>
      <c r="CC88" s="4"/>
      <c r="CD88" s="4"/>
      <c r="CE88" s="153"/>
      <c r="CF88" s="4"/>
      <c r="CG88" s="4"/>
      <c r="CH88" s="4"/>
    </row>
    <row r="89" ht="19" customHeight="1">
      <c r="A89" t="s" s="58">
        <v>1</v>
      </c>
      <c r="B89" s="59"/>
      <c r="C89" s="89"/>
      <c r="D89" s="90"/>
      <c r="E89" s="4"/>
      <c r="F89" s="4"/>
      <c r="G89" s="4"/>
      <c r="H89" s="4"/>
      <c r="I89" s="4"/>
      <c r="J89" s="4"/>
      <c r="K89" s="69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10"/>
      <c r="Y89" s="4"/>
      <c r="Z89" s="4"/>
      <c r="AA89" s="4"/>
      <c r="AB89" s="4"/>
      <c r="AC89" s="11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153"/>
      <c r="CF89" s="4"/>
      <c r="CG89" s="4"/>
      <c r="CH89" s="4"/>
    </row>
    <row r="90" ht="19" customHeight="1">
      <c r="A90" t="s" s="58">
        <v>1</v>
      </c>
      <c r="B90" s="59"/>
      <c r="C90" t="s" s="76">
        <v>234</v>
      </c>
      <c r="D90" s="88">
        <f>D83+D82-D79</f>
        <v>152.662914180218</v>
      </c>
      <c r="E90" s="9">
        <f>E83+E82-E79</f>
        <v>8.47525779844357</v>
      </c>
      <c r="F90" s="9">
        <f>F83+F82-F79</f>
        <v>8.90104198956233</v>
      </c>
      <c r="G90" s="9">
        <f>G83+G82-G79</f>
        <v>6.99555648948315</v>
      </c>
      <c r="H90" s="9">
        <f>H83+H82-H79</f>
        <v>8.04971830570522</v>
      </c>
      <c r="I90" s="9">
        <f>I83+I82-I79</f>
        <v>121.474581212265</v>
      </c>
      <c r="J90" s="9">
        <f>J83+J82-J79</f>
        <v>2167.620656638040</v>
      </c>
      <c r="K90" s="69">
        <f>K83+K82-K79</f>
        <v>2208.631044935490</v>
      </c>
      <c r="L90" s="9">
        <f>L83+L82-L79</f>
        <v>55.7310374384254</v>
      </c>
      <c r="M90" s="9">
        <f>M83+M82-M79</f>
        <v>49.8096729651659</v>
      </c>
      <c r="N90" s="9">
        <f>N83+N82-N79</f>
        <v>44.8298137927323</v>
      </c>
      <c r="O90" s="9">
        <f>O83+O82-O79</f>
        <v>14.372011137293</v>
      </c>
      <c r="P90" s="9">
        <f>P83+P82-P79</f>
        <v>4.21972266695832</v>
      </c>
      <c r="Q90" s="9">
        <f>Q83+Q82-Q79</f>
        <v>7.48256403213943</v>
      </c>
      <c r="R90" s="9">
        <f>R83+R82-R79</f>
        <v>1.3813658569961</v>
      </c>
      <c r="S90" s="9">
        <f>S83+S82-S79</f>
        <v>2.41314980564921</v>
      </c>
      <c r="T90" s="9">
        <f>T83+T82-T79</f>
        <v>69.2417337470778</v>
      </c>
      <c r="U90" s="9">
        <f>U83+U82-U79</f>
        <v>375.949977876304</v>
      </c>
      <c r="V90" s="9">
        <f>V83+V82-V79</f>
        <v>9.71030359255324</v>
      </c>
      <c r="W90" s="9">
        <f>W83+W82-W79</f>
        <v>264.256091703180</v>
      </c>
      <c r="X90" s="10">
        <f>X83+X82-X79</f>
        <v>0</v>
      </c>
      <c r="Y90" s="9">
        <f>Y83+Y82-Y79</f>
        <v>188.011475945822</v>
      </c>
      <c r="Z90" s="9">
        <f>Z83+Z82-Z79</f>
        <v>42.3034899684625</v>
      </c>
      <c r="AA90" s="9">
        <f>AA83+AA82-AA79</f>
        <v>58.0887972392509</v>
      </c>
      <c r="AB90" s="9">
        <f>AB83+AB82-AB79</f>
        <v>2.66311084099034</v>
      </c>
      <c r="AC90" s="11">
        <f>AC83+AC82-AC79</f>
        <v>0</v>
      </c>
      <c r="AD90" s="9">
        <f>AD83+AD82-AD79</f>
        <v>2.83942582958478</v>
      </c>
      <c r="AE90" s="9">
        <f>AE83+AE82-AE79</f>
        <v>64.3474054282274</v>
      </c>
      <c r="AF90" s="9">
        <f>AF83+AF82-AF79</f>
        <v>110.627532246803</v>
      </c>
      <c r="AG90" s="9">
        <f>AG83+AG82-AG79</f>
        <v>144.375570848231</v>
      </c>
      <c r="AH90" s="9">
        <f>AH83+AH82-AH79</f>
        <v>886.132099547042</v>
      </c>
      <c r="AI90" s="9">
        <f>AI83+AI82-AI79</f>
        <v>747.473288669138</v>
      </c>
      <c r="AJ90" s="9">
        <f>AJ83+AJ82-AJ79</f>
        <v>315.868071532375</v>
      </c>
      <c r="AK90" s="9">
        <f>AK83+AK82-AK79</f>
        <v>527.4406908379279</v>
      </c>
      <c r="AL90" s="9">
        <f>AL83+AL82-AL79</f>
        <v>79.6094806449476</v>
      </c>
      <c r="AM90" s="9">
        <f>AM83+AM82-AM79</f>
        <v>278.348529599119</v>
      </c>
      <c r="AN90" s="9">
        <f>AN83+AN82-AN79</f>
        <v>259.155038839195</v>
      </c>
      <c r="AO90" s="9">
        <f>AO83+AO82-AO79</f>
        <v>329.106732155237</v>
      </c>
      <c r="AP90" s="9">
        <f>AP83+AP82-AP79</f>
        <v>160.381872265475</v>
      </c>
      <c r="AQ90" s="9">
        <f>AQ83+AQ82-AQ79</f>
        <v>19.2665700047849</v>
      </c>
      <c r="AR90" s="9">
        <f>AR83+AR82-AR79</f>
        <v>26.4306739062232</v>
      </c>
      <c r="AS90" s="9">
        <f>AS83+AS82-AS79</f>
        <v>694.0262617138929</v>
      </c>
      <c r="AT90" s="9">
        <f>AT83+AT82-AT79</f>
        <v>7.62415477034294</v>
      </c>
      <c r="AU90" s="9">
        <f>AU83+AU82-AU79</f>
        <v>7.0340376144847</v>
      </c>
      <c r="AV90" s="9">
        <f>AV83+AV82-AV79</f>
        <v>4.55642460908666</v>
      </c>
      <c r="AW90" s="9">
        <f>AW83+AW82-AW79</f>
        <v>1.57662538567041</v>
      </c>
      <c r="AX90" s="9">
        <f>AX83+AX82-AX79</f>
        <v>23.0648003750789</v>
      </c>
      <c r="AY90" s="9">
        <f>AY83+AY82-AY79</f>
        <v>3.85818188713626</v>
      </c>
      <c r="AZ90" s="9">
        <f>AZ83+AZ82-AZ79</f>
        <v>113.617385210074</v>
      </c>
      <c r="BA90" s="9">
        <f>BA83+BA82-BA79</f>
        <v>19.4401812504261</v>
      </c>
      <c r="BB90" s="9">
        <f>BB83+BB82-BB79</f>
        <v>45.3242279965044</v>
      </c>
      <c r="BC90" s="9">
        <f>BC83+BC82-BC79</f>
        <v>152.787539344515</v>
      </c>
      <c r="BD90" s="9">
        <f>BD83+BD82-BD79</f>
        <v>522.566011246984</v>
      </c>
      <c r="BE90" s="9">
        <f>BE83+BE82-BE79</f>
        <v>1006.600641841290</v>
      </c>
      <c r="BF90" s="9">
        <f>BF83+BF82-BF79</f>
        <v>10.1948549353152</v>
      </c>
      <c r="BG90" s="9">
        <f>BG83+BG82-BG79</f>
        <v>417.358308124760</v>
      </c>
      <c r="BH90" s="9">
        <f>BH83+BH82-BH79</f>
        <v>65.4657817925451</v>
      </c>
      <c r="BI90" s="9">
        <f>BI83+BI82-BI79</f>
        <v>272.635535962170</v>
      </c>
      <c r="BJ90" s="9">
        <f>BJ83+BJ82-BJ79</f>
        <v>2.4204981958668</v>
      </c>
      <c r="BK90" s="9">
        <f>BK83+BK82-BK79</f>
        <v>190.244940901872</v>
      </c>
      <c r="BL90" s="9">
        <f>BL83+BL82-BL79</f>
        <v>846.618547281974</v>
      </c>
      <c r="BM90" s="9">
        <f>BM83+BM82-BM79</f>
        <v>74.3168204297131</v>
      </c>
      <c r="BN90" s="9">
        <f>BN83+BN82-BN79</f>
        <v>10.2979217979955</v>
      </c>
      <c r="BO90" s="9">
        <f>BO83+BO82-BO79</f>
        <v>772.848660853067</v>
      </c>
      <c r="BP90" s="9">
        <f>BP83+BP82-BP79</f>
        <v>374.675233771262</v>
      </c>
      <c r="BQ90" s="9">
        <f>BQ83+BQ82-BQ79</f>
        <v>5.12793399003314</v>
      </c>
      <c r="BR90" s="9">
        <f>BR83+BR82-BR79</f>
        <v>18.3124071651068</v>
      </c>
      <c r="BS90" s="9">
        <f>BS83+BS82-BS79</f>
        <v>3.16165320485501</v>
      </c>
      <c r="BT90" s="9">
        <f>BT83+BT82-BT79</f>
        <v>163.412921710876</v>
      </c>
      <c r="BU90" s="9">
        <f>BU83+BU82-BU79</f>
        <v>98.6094554181026</v>
      </c>
      <c r="BV90" s="9">
        <f>BV83+BV82-BV79</f>
        <v>15752.4560212935</v>
      </c>
      <c r="BW90" s="9">
        <f>BW83+BW82-BW79</f>
        <v>2781.5208658022</v>
      </c>
      <c r="BX90" s="9">
        <f>BX83+BX82-BX79</f>
        <v>978.9847048875999</v>
      </c>
      <c r="BY90" s="9">
        <f>BY83+BY82-BY79</f>
        <v>553.9151030207451</v>
      </c>
      <c r="BZ90" s="9">
        <f>BZ83+BZ82-BZ79</f>
        <v>75.1892296608445</v>
      </c>
      <c r="CA90" s="9">
        <f>CA83+CA82-CA79</f>
        <v>179.013280019320</v>
      </c>
      <c r="CB90" s="9">
        <f>CB83+CB82-CB79</f>
        <v>-169.519626122315</v>
      </c>
      <c r="CC90" s="9">
        <f>CC83+CC82-CC79</f>
        <v>6742.337380044340</v>
      </c>
      <c r="CD90" s="9">
        <f>CD83+CD82-CD79</f>
        <v>11141.4409373128</v>
      </c>
      <c r="CE90" s="128">
        <f>CE83+CE82-CE79</f>
        <v>26893.8969586062</v>
      </c>
      <c r="CF90" s="4"/>
      <c r="CG90" s="4"/>
      <c r="CH90" s="4"/>
    </row>
    <row r="91" ht="19" customHeight="1">
      <c r="A91" t="s" s="58">
        <v>1</v>
      </c>
      <c r="B91" s="59"/>
      <c r="C91" t="s" s="76">
        <v>88</v>
      </c>
      <c r="D91" s="157">
        <f>SUM(D83,D78,D82)</f>
        <v>155.707177814770</v>
      </c>
      <c r="E91" s="128">
        <f>SUM(E83,E78,E82)</f>
        <v>8.81280911659495</v>
      </c>
      <c r="F91" s="128">
        <f>SUM(F83,F78,F82)</f>
        <v>9.158382081862211</v>
      </c>
      <c r="G91" s="128">
        <f>SUM(G83,G78,G82)</f>
        <v>7.20531344393567</v>
      </c>
      <c r="H91" s="128">
        <f>SUM(H83,H78,H82)</f>
        <v>8.17990098147644</v>
      </c>
      <c r="I91" s="128">
        <f>SUM(I83,I78,I82)</f>
        <v>122.320450692580</v>
      </c>
      <c r="J91" s="128">
        <f>SUM(J83,J78,J82)</f>
        <v>2184.875196305390</v>
      </c>
      <c r="K91" s="35">
        <f>SUM(K83,K78,K82)</f>
        <v>2488.631044935490</v>
      </c>
      <c r="L91" s="128">
        <f>SUM(L83,L78,L82)</f>
        <v>57.9376765931879</v>
      </c>
      <c r="M91" s="128">
        <f>SUM(M83,M78,M82)</f>
        <v>50.7284108351211</v>
      </c>
      <c r="N91" s="128">
        <f>SUM(N83,N78,N82)</f>
        <v>45.3296850374062</v>
      </c>
      <c r="O91" s="128">
        <f>SUM(O83,O78,O82)</f>
        <v>14.7699378704953</v>
      </c>
      <c r="P91" s="128">
        <f>SUM(P83,P78,P82)</f>
        <v>4.3277407949336</v>
      </c>
      <c r="Q91" s="128">
        <f>SUM(Q83,Q78,Q82)</f>
        <v>7.59617434450973</v>
      </c>
      <c r="R91" s="128">
        <f>SUM(R83,R78,R82)</f>
        <v>1.39894709628253</v>
      </c>
      <c r="S91" s="128">
        <f>SUM(S83,S78,S82)</f>
        <v>2.46242249061022</v>
      </c>
      <c r="T91" s="128">
        <f>SUM(T83,T78,T82)</f>
        <v>70.246770342164</v>
      </c>
      <c r="U91" s="128">
        <f>SUM(U83,U78,U82)</f>
        <v>381.966805356160</v>
      </c>
      <c r="V91" s="128">
        <f>SUM(V83,V78,V82)</f>
        <v>9.888564352594569</v>
      </c>
      <c r="W91" s="128">
        <f>SUM(W83,W78,W82)</f>
        <v>268.659373080182</v>
      </c>
      <c r="X91" s="36">
        <f>SUM(X83,X78,X82)</f>
        <v>0</v>
      </c>
      <c r="Y91" s="128">
        <f>SUM(Y83,Y78,Y82)</f>
        <v>191.796645656636</v>
      </c>
      <c r="Z91" s="128">
        <f>SUM(Z83,Z78,Z82)</f>
        <v>42.871060660074</v>
      </c>
      <c r="AA91" s="128">
        <f>SUM(AA83,AA78,AA82)</f>
        <v>59.0284869052624</v>
      </c>
      <c r="AB91" s="128">
        <f>SUM(AB83,AB78,AB82)</f>
        <v>2.71380731584222</v>
      </c>
      <c r="AC91" s="37">
        <f>SUM(AC83,AC78,AC82)</f>
        <v>0</v>
      </c>
      <c r="AD91" s="128">
        <f>SUM(AD83,AD78,AD82)</f>
        <v>2.93529807766439</v>
      </c>
      <c r="AE91" s="128">
        <f>SUM(AE83,AE78,AE82)</f>
        <v>66.2042605639913</v>
      </c>
      <c r="AF91" s="128">
        <f>SUM(AF83,AF78,AF82)</f>
        <v>112.359810271073</v>
      </c>
      <c r="AG91" s="128">
        <f>SUM(AG83,AG78,AG82)</f>
        <v>145.810673743075</v>
      </c>
      <c r="AH91" s="128">
        <f>SUM(AH83,AH78,AH82)</f>
        <v>896.566220354075</v>
      </c>
      <c r="AI91" s="128">
        <f>SUM(AI83,AI78,AI82)</f>
        <v>759.3750846858489</v>
      </c>
      <c r="AJ91" s="128">
        <f>SUM(AJ83,AJ78,AJ82)</f>
        <v>322.133103925069</v>
      </c>
      <c r="AK91" s="128">
        <f>SUM(AK83,AK78,AK82)</f>
        <v>541.878626382720</v>
      </c>
      <c r="AL91" s="128">
        <f>SUM(AL83,AL78,AL82)</f>
        <v>84.6283406765988</v>
      </c>
      <c r="AM91" s="128">
        <f>SUM(AM83,AM78,AM82)</f>
        <v>293.225647723479</v>
      </c>
      <c r="AN91" s="128">
        <f>SUM(AN83,AN78,AN82)</f>
        <v>272.884672250149</v>
      </c>
      <c r="AO91" s="128">
        <f>SUM(AO83,AO78,AO82)</f>
        <v>330.393679319918</v>
      </c>
      <c r="AP91" s="128">
        <f>SUM(AP83,AP78,AP82)</f>
        <v>162.797400887601</v>
      </c>
      <c r="AQ91" s="128">
        <f>SUM(AQ83,AQ78,AQ82)</f>
        <v>19.6052802870758</v>
      </c>
      <c r="AR91" s="128">
        <f>SUM(AR83,AR78,AR82)</f>
        <v>27.4048696729911</v>
      </c>
      <c r="AS91" s="128">
        <f>SUM(AS83,AS78,AS82)</f>
        <v>704.952716621978</v>
      </c>
      <c r="AT91" s="128">
        <f>SUM(AT83,AT78,AT82)</f>
        <v>7.76265026109883</v>
      </c>
      <c r="AU91" s="128">
        <f>SUM(AU83,AU78,AU82)</f>
        <v>7.17992599972553</v>
      </c>
      <c r="AV91" s="128">
        <f>SUM(AV83,AV78,AV82)</f>
        <v>4.61782633268061</v>
      </c>
      <c r="AW91" s="128">
        <f>SUM(AW83,AW78,AW82)</f>
        <v>1.58837821593737</v>
      </c>
      <c r="AX91" s="128">
        <f>SUM(AX83,AX78,AX82)</f>
        <v>23.2924516905435</v>
      </c>
      <c r="AY91" s="128">
        <f>SUM(AY83,AY78,AY82)</f>
        <v>3.89731050428265</v>
      </c>
      <c r="AZ91" s="128">
        <f>SUM(AZ83,AZ78,AZ82)</f>
        <v>117.349029701923</v>
      </c>
      <c r="BA91" s="128">
        <f>SUM(BA83,BA78,BA82)</f>
        <v>20.599395163660</v>
      </c>
      <c r="BB91" s="128">
        <f>SUM(BB83,BB78,BB82)</f>
        <v>46.3363788035235</v>
      </c>
      <c r="BC91" s="128">
        <f>SUM(BC83,BC78,BC82)</f>
        <v>155.534983170680</v>
      </c>
      <c r="BD91" s="128">
        <f>SUM(BD83,BD78,BD82)</f>
        <v>564.495780030089</v>
      </c>
      <c r="BE91" s="128">
        <f>SUM(BE83,BE78,BE82)</f>
        <v>1025.3795095465</v>
      </c>
      <c r="BF91" s="128">
        <f>SUM(BF83,BF78,BF82)</f>
        <v>10.3788014143397</v>
      </c>
      <c r="BG91" s="128">
        <f>SUM(BG83,BG78,BG82)</f>
        <v>427.595078441391</v>
      </c>
      <c r="BH91" s="128">
        <f>SUM(BH83,BH78,BH82)</f>
        <v>66.62013618260799</v>
      </c>
      <c r="BI91" s="128">
        <f>SUM(BI83,BI78,BI82)</f>
        <v>276.341634284525</v>
      </c>
      <c r="BJ91" s="128">
        <f>SUM(BJ83,BJ78,BJ82)</f>
        <v>2.43666456310715</v>
      </c>
      <c r="BK91" s="128">
        <f>SUM(BK83,BK78,BK82)</f>
        <v>195.400939654756</v>
      </c>
      <c r="BL91" s="128">
        <f>SUM(BL83,BL78,BL82)</f>
        <v>855.3188739048441</v>
      </c>
      <c r="BM91" s="128">
        <f>SUM(BM83,BM78,BM82)</f>
        <v>75.1326390748583</v>
      </c>
      <c r="BN91" s="128">
        <f>SUM(BN83,BN78,BN82)</f>
        <v>10.3244029691257</v>
      </c>
      <c r="BO91" s="128">
        <f>SUM(BO83,BO78,BO82)</f>
        <v>783.631432663479</v>
      </c>
      <c r="BP91" s="128">
        <f>SUM(BP83,BP78,BP82)</f>
        <v>379.750296477360</v>
      </c>
      <c r="BQ91" s="128">
        <f>SUM(BQ83,BQ78,BQ82)</f>
        <v>4.93735290892988</v>
      </c>
      <c r="BR91" s="128">
        <f>SUM(BR83,BR78,BR82)</f>
        <v>18.6408249472011</v>
      </c>
      <c r="BS91" s="128">
        <f>SUM(BS83,BS78,BS82)</f>
        <v>3.23339334160798</v>
      </c>
      <c r="BT91" s="128">
        <f>SUM(BT83,BT78,BT82)</f>
        <v>167.238305045495</v>
      </c>
      <c r="BU91" s="128">
        <f>SUM(BU83,BU78,BU82)</f>
        <v>102.026025848665</v>
      </c>
      <c r="BV91" s="128">
        <f>SUM(BV83,BV78,BV82)</f>
        <v>16296.8088906898</v>
      </c>
      <c r="BW91" s="128">
        <f>SUM(BW83,BW78,BW82)</f>
        <v>2988.411879226560</v>
      </c>
      <c r="BX91" s="128">
        <f>SUM(BX83,BX78,BX82)</f>
        <v>978.9847048875999</v>
      </c>
      <c r="BY91" s="128">
        <f>SUM(BY83,BY78,BY82)</f>
        <v>650.855409019087</v>
      </c>
      <c r="BZ91" s="128">
        <f>SUM(BZ83,BZ78,BZ82)</f>
        <v>75.9422211749537</v>
      </c>
      <c r="CA91" s="128">
        <f>SUM(CA83,CA78,CA82)</f>
        <v>182.056078011874</v>
      </c>
      <c r="CB91" s="128">
        <f>SUM(CB83,CB78,CB82)</f>
        <v>-166.462284419252</v>
      </c>
      <c r="CC91" s="128">
        <f>SUM(CC83,CC78,CC82)</f>
        <v>6748.174957059680</v>
      </c>
      <c r="CD91" s="128">
        <f>SUM(CD83,CD78,CD82)</f>
        <v>11457.9629649606</v>
      </c>
      <c r="CE91" s="128">
        <f>SUM(CE83,CE78,CE82)</f>
        <v>27754.7718556503</v>
      </c>
      <c r="CF91" s="67">
        <f>SUM(CF83,CF78,CF5:CF74)</f>
        <v>0.430803790291944</v>
      </c>
      <c r="CG91" s="67">
        <f>SUM(CG83,CG78,CG5:CG74)/70</f>
        <v>0.632286793579366</v>
      </c>
      <c r="CH91" s="67"/>
    </row>
    <row r="92" ht="19" customHeight="1">
      <c r="A92" t="s" s="58">
        <v>1</v>
      </c>
      <c r="B92" s="59"/>
      <c r="C92" t="s" s="76">
        <v>235</v>
      </c>
      <c r="D92" s="90">
        <f>'Glad70-before-LQ'!D90</f>
        <v>0</v>
      </c>
      <c r="E92" s="4">
        <f>'Glad70-before-LQ'!E90</f>
        <v>0</v>
      </c>
      <c r="F92" s="4">
        <f>'Glad70-before-LQ'!F90</f>
        <v>0</v>
      </c>
      <c r="G92" s="4">
        <f>'Glad70-before-LQ'!G90</f>
        <v>0</v>
      </c>
      <c r="H92" s="4">
        <f>'Glad70-before-LQ'!H90</f>
        <v>0</v>
      </c>
      <c r="I92" s="4">
        <f>'Glad70-before-LQ'!I90</f>
        <v>0</v>
      </c>
      <c r="J92" s="4">
        <f>'Glad70-before-LQ'!J90</f>
        <v>0</v>
      </c>
      <c r="K92" s="69">
        <f>'Glad70-before-LQ'!K90</f>
        <v>0</v>
      </c>
      <c r="L92" s="4">
        <f>'Glad70-before-LQ'!L90</f>
        <v>0</v>
      </c>
      <c r="M92" s="4">
        <f>'Glad70-before-LQ'!M90</f>
        <v>0</v>
      </c>
      <c r="N92" s="4">
        <f>'Glad70-before-LQ'!N90</f>
        <v>0</v>
      </c>
      <c r="O92" s="4">
        <f>'Glad70-before-LQ'!O90</f>
        <v>0</v>
      </c>
      <c r="P92" s="4">
        <f>'Glad70-before-LQ'!P90</f>
        <v>0</v>
      </c>
      <c r="Q92" s="4">
        <f>'Glad70-before-LQ'!Q90</f>
        <v>0</v>
      </c>
      <c r="R92" s="4">
        <f>'Glad70-before-LQ'!R90</f>
        <v>0</v>
      </c>
      <c r="S92" s="4">
        <f>'Glad70-before-LQ'!S90</f>
        <v>0</v>
      </c>
      <c r="T92" s="4">
        <f>'Glad70-before-LQ'!T90</f>
        <v>0</v>
      </c>
      <c r="U92" s="4">
        <f>'Glad70-before-LQ'!U90</f>
        <v>0</v>
      </c>
      <c r="V92" s="4">
        <f>'Glad70-before-LQ'!V90</f>
        <v>0</v>
      </c>
      <c r="W92" s="4">
        <f>'Glad70-before-LQ'!W90</f>
        <v>0</v>
      </c>
      <c r="X92" s="10">
        <f>'Glad70-before-LQ'!X90</f>
        <v>174.65</v>
      </c>
      <c r="Y92" s="4">
        <f>'Glad70-before-LQ'!Y90</f>
        <v>0</v>
      </c>
      <c r="Z92" s="4">
        <f>'Glad70-before-LQ'!Z90</f>
        <v>0</v>
      </c>
      <c r="AA92" s="4">
        <f>'Glad70-before-LQ'!AA90</f>
        <v>0</v>
      </c>
      <c r="AB92" s="4">
        <f>'Glad70-before-LQ'!AB90</f>
        <v>0</v>
      </c>
      <c r="AC92" s="11">
        <f>'Glad70-before-LQ'!AC90</f>
        <v>0</v>
      </c>
      <c r="AD92" s="4">
        <f>'Glad70-before-LQ'!AD90</f>
        <v>0</v>
      </c>
      <c r="AE92" s="4">
        <f>'Glad70-before-LQ'!AE90</f>
        <v>0</v>
      </c>
      <c r="AF92" s="4">
        <f>'Glad70-before-LQ'!AF90</f>
        <v>0</v>
      </c>
      <c r="AG92" s="4">
        <f>'Glad70-before-LQ'!AG90</f>
        <v>0</v>
      </c>
      <c r="AH92" s="4">
        <f>'Glad70-before-LQ'!AH90</f>
        <v>0</v>
      </c>
      <c r="AI92" s="4">
        <f>'Glad70-before-LQ'!AI90</f>
        <v>0</v>
      </c>
      <c r="AJ92" s="4">
        <f>'Glad70-before-LQ'!AJ90</f>
        <v>0</v>
      </c>
      <c r="AK92" s="4">
        <f>'Glad70-before-LQ'!AK90</f>
        <v>0</v>
      </c>
      <c r="AL92" s="4">
        <f>'Glad70-before-LQ'!AL90</f>
        <v>0</v>
      </c>
      <c r="AM92" s="4">
        <f>'Glad70-before-LQ'!AM90</f>
        <v>0</v>
      </c>
      <c r="AN92" s="4">
        <f>'Glad70-before-LQ'!AN90</f>
        <v>0</v>
      </c>
      <c r="AO92" s="4">
        <f>'Glad70-before-LQ'!AO90</f>
        <v>0</v>
      </c>
      <c r="AP92" s="4">
        <f>'Glad70-before-LQ'!AP90</f>
        <v>0</v>
      </c>
      <c r="AQ92" s="4">
        <f>'Glad70-before-LQ'!AQ90</f>
        <v>0</v>
      </c>
      <c r="AR92" s="4">
        <f>'Glad70-before-LQ'!AR90</f>
        <v>0</v>
      </c>
      <c r="AS92" s="4">
        <f>'Glad70-before-LQ'!AS90</f>
        <v>0</v>
      </c>
      <c r="AT92" s="4">
        <f>'Glad70-before-LQ'!AT90</f>
        <v>0</v>
      </c>
      <c r="AU92" s="4">
        <f>'Glad70-before-LQ'!AU90</f>
        <v>0</v>
      </c>
      <c r="AV92" s="4">
        <f>'Glad70-before-LQ'!AV90</f>
        <v>0</v>
      </c>
      <c r="AW92" s="4">
        <f>'Glad70-before-LQ'!AW90</f>
        <v>0</v>
      </c>
      <c r="AX92" s="4">
        <f>'Glad70-before-LQ'!AX90</f>
        <v>0</v>
      </c>
      <c r="AY92" s="4">
        <f>'Glad70-before-LQ'!AY90</f>
        <v>0</v>
      </c>
      <c r="AZ92" s="4">
        <f>'Glad70-before-LQ'!AZ90</f>
        <v>0</v>
      </c>
      <c r="BA92" s="4">
        <f>'Glad70-before-LQ'!BA90</f>
        <v>0</v>
      </c>
      <c r="BB92" s="4">
        <f>'Glad70-before-LQ'!BB90</f>
        <v>0</v>
      </c>
      <c r="BC92" s="4">
        <f>'Glad70-before-LQ'!BC90</f>
        <v>0</v>
      </c>
      <c r="BD92" s="4">
        <f>'Glad70-before-LQ'!BD90</f>
        <v>0</v>
      </c>
      <c r="BE92" s="4">
        <f>'Glad70-before-LQ'!BE90</f>
        <v>0</v>
      </c>
      <c r="BF92" s="4">
        <f>'Glad70-before-LQ'!BF90</f>
        <v>0</v>
      </c>
      <c r="BG92" s="4">
        <f>'Glad70-before-LQ'!BG90</f>
        <v>0</v>
      </c>
      <c r="BH92" s="4">
        <f>'Glad70-before-LQ'!BH90</f>
        <v>0</v>
      </c>
      <c r="BI92" s="4">
        <f>'Glad70-before-LQ'!BI90</f>
        <v>0</v>
      </c>
      <c r="BJ92" s="4">
        <f>'Glad70-before-LQ'!BJ90</f>
        <v>0</v>
      </c>
      <c r="BK92" s="4">
        <f>'Glad70-before-LQ'!BK90</f>
        <v>0</v>
      </c>
      <c r="BL92" s="4">
        <f>'Glad70-before-LQ'!BL90</f>
        <v>0</v>
      </c>
      <c r="BM92" s="4">
        <f>'Glad70-before-LQ'!BM90</f>
        <v>0</v>
      </c>
      <c r="BN92" s="4">
        <f>'Glad70-before-LQ'!BN90</f>
        <v>0</v>
      </c>
      <c r="BO92" s="4">
        <f>'Glad70-before-LQ'!BO90</f>
        <v>0</v>
      </c>
      <c r="BP92" s="4">
        <f>'Glad70-before-LQ'!BP90</f>
        <v>0</v>
      </c>
      <c r="BQ92" s="4">
        <f>'Glad70-before-LQ'!BQ90</f>
        <v>0</v>
      </c>
      <c r="BR92" s="4">
        <f>'Glad70-before-LQ'!BR90</f>
        <v>0</v>
      </c>
      <c r="BS92" s="4">
        <f>'Glad70-before-LQ'!BS90</f>
        <v>0</v>
      </c>
      <c r="BT92" s="4">
        <f>'Glad70-before-LQ'!BT90</f>
        <v>0</v>
      </c>
      <c r="BU92" s="4">
        <f>'Glad70-before-LQ'!BU90</f>
        <v>0</v>
      </c>
      <c r="BV92" s="4"/>
      <c r="BW92" s="4"/>
      <c r="BX92" s="4"/>
      <c r="BY92" s="4"/>
      <c r="BZ92" s="4"/>
      <c r="CA92" s="4"/>
      <c r="CB92" s="4"/>
      <c r="CC92" s="4"/>
      <c r="CD92" s="4"/>
      <c r="CE92" s="153"/>
      <c r="CF92" s="4"/>
      <c r="CG92" s="4"/>
      <c r="CH92" s="4"/>
    </row>
    <row r="93" ht="19" customHeight="1">
      <c r="A93" s="59"/>
      <c r="B93" s="59"/>
      <c r="C93" t="s" s="76">
        <v>236</v>
      </c>
      <c r="D93" s="90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69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4">
        <v>1</v>
      </c>
      <c r="U93" s="4">
        <v>1</v>
      </c>
      <c r="V93" s="4">
        <v>1</v>
      </c>
      <c r="W93" s="4">
        <v>1</v>
      </c>
      <c r="X93" s="10">
        <v>0</v>
      </c>
      <c r="Y93" s="4">
        <v>1</v>
      </c>
      <c r="Z93" s="4">
        <v>1</v>
      </c>
      <c r="AA93" s="4">
        <v>1</v>
      </c>
      <c r="AB93" s="4">
        <v>1</v>
      </c>
      <c r="AC93" s="11">
        <v>0</v>
      </c>
      <c r="AD93" s="4">
        <v>1</v>
      </c>
      <c r="AE93" s="4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4">
        <v>1</v>
      </c>
      <c r="BA93" s="4">
        <v>1</v>
      </c>
      <c r="BB93" s="4">
        <v>1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v>1</v>
      </c>
      <c r="BI93" s="4">
        <v>1</v>
      </c>
      <c r="BJ93" s="4">
        <v>1</v>
      </c>
      <c r="BK93" s="4">
        <v>1</v>
      </c>
      <c r="BL93" s="4">
        <v>1</v>
      </c>
      <c r="BM93" s="4">
        <v>1</v>
      </c>
      <c r="BN93" s="4">
        <v>1</v>
      </c>
      <c r="BO93" s="4">
        <v>1</v>
      </c>
      <c r="BP93" s="4">
        <v>1</v>
      </c>
      <c r="BQ93" s="4">
        <v>1</v>
      </c>
      <c r="BR93" s="4">
        <v>1</v>
      </c>
      <c r="BS93" s="4">
        <v>1</v>
      </c>
      <c r="BT93" s="4">
        <v>1</v>
      </c>
      <c r="BU93" s="4">
        <v>1</v>
      </c>
      <c r="BV93" s="4"/>
      <c r="BW93" s="4"/>
      <c r="BX93" s="4"/>
      <c r="BY93" s="4"/>
      <c r="BZ93" s="4"/>
      <c r="CA93" s="4"/>
      <c r="CB93" s="4"/>
      <c r="CC93" s="4"/>
      <c r="CD93" s="4"/>
      <c r="CE93" s="153">
        <f>CE91-'Glad-complete-mm'!CE96</f>
        <v>-1566.1873783123</v>
      </c>
      <c r="CF93" s="4"/>
      <c r="CG93" s="4"/>
      <c r="CH93" s="4"/>
    </row>
    <row r="94" ht="19" customHeight="1">
      <c r="A94" s="59"/>
      <c r="B94" s="59"/>
      <c r="C94" s="85"/>
      <c r="D94" s="90"/>
      <c r="E94" s="4"/>
      <c r="F94" s="4"/>
      <c r="G94" s="4"/>
      <c r="H94" s="4"/>
      <c r="I94" s="4"/>
      <c r="J94" s="4"/>
      <c r="K94" s="69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10"/>
      <c r="Y94" s="4"/>
      <c r="Z94" s="4"/>
      <c r="AA94" s="4"/>
      <c r="AB94" s="4"/>
      <c r="AC94" s="11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153"/>
      <c r="CF94" s="4"/>
      <c r="CG94" s="4"/>
      <c r="CH94" s="4"/>
    </row>
  </sheetData>
  <mergeCells count="1">
    <mergeCell ref="A1:C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H94"/>
  <sheetViews>
    <sheetView workbookViewId="0" showGridLines="0" defaultGridColor="1">
      <pane topLeftCell="D5" xSplit="3" ySplit="4" activePane="bottomRight" state="frozen"/>
    </sheetView>
  </sheetViews>
  <sheetFormatPr defaultColWidth="8.33333" defaultRowHeight="19.9" customHeight="1" outlineLevelRow="0" outlineLevelCol="0"/>
  <cols>
    <col min="1" max="1" width="5" style="158" customWidth="1"/>
    <col min="2" max="2" width="3.5" style="158" customWidth="1"/>
    <col min="3" max="3" width="50.5625" style="158" customWidth="1"/>
    <col min="4" max="4" width="15.8516" style="158" customWidth="1"/>
    <col min="5" max="5" width="17.6719" style="158" customWidth="1"/>
    <col min="6" max="6" width="18.3516" style="158" customWidth="1"/>
    <col min="7" max="7" width="17.5" style="158" customWidth="1"/>
    <col min="8" max="9" width="17.6719" style="158" customWidth="1"/>
    <col min="10" max="11" width="15.8516" style="158" customWidth="1"/>
    <col min="12" max="12" width="16.6719" style="158" customWidth="1"/>
    <col min="13" max="15" width="16.8516" style="158" customWidth="1"/>
    <col min="16" max="17" width="17.6719" style="158" customWidth="1"/>
    <col min="18" max="19" width="18.6719" style="158" customWidth="1"/>
    <col min="20" max="20" width="16.8516" style="158" customWidth="1"/>
    <col min="21" max="21" width="15.8516" style="158" customWidth="1"/>
    <col min="22" max="22" width="17.6719" style="158" customWidth="1"/>
    <col min="23" max="23" width="16.6719" style="158" customWidth="1"/>
    <col min="24" max="24" width="15.8516" style="158" customWidth="1"/>
    <col min="25" max="26" width="16.8516" style="158" customWidth="1"/>
    <col min="27" max="27" width="17.6719" style="158" customWidth="1"/>
    <col min="28" max="28" width="18.6719" style="158" customWidth="1"/>
    <col min="29" max="29" width="15.8516" style="158" customWidth="1"/>
    <col min="30" max="30" width="18.6719" style="158" customWidth="1"/>
    <col min="31" max="32" width="16.8516" style="158" customWidth="1"/>
    <col min="33" max="35" width="15.8516" style="158" customWidth="1"/>
    <col min="36" max="36" width="16.8516" style="158" customWidth="1"/>
    <col min="37" max="40" width="15.8516" style="158" customWidth="1"/>
    <col min="41" max="41" width="17.3516" style="158" customWidth="1"/>
    <col min="42" max="42" width="16.6719" style="158" customWidth="1"/>
    <col min="43" max="45" width="16.8516" style="158" customWidth="1"/>
    <col min="46" max="47" width="17.6719" style="158" customWidth="1"/>
    <col min="48" max="48" width="18.6719" style="158" customWidth="1"/>
    <col min="49" max="49" width="19.5" style="158" customWidth="1"/>
    <col min="50" max="50" width="16.8516" style="158" customWidth="1"/>
    <col min="51" max="51" width="18.6719" style="158" customWidth="1"/>
    <col min="52" max="52" width="15.8516" style="158" customWidth="1"/>
    <col min="53" max="54" width="16.8516" style="158" customWidth="1"/>
    <col min="55" max="55" width="16.5" style="158" customWidth="1"/>
    <col min="56" max="57" width="15.8516" style="158" customWidth="1"/>
    <col min="58" max="58" width="17.6719" style="158" customWidth="1"/>
    <col min="59" max="61" width="16.8516" style="158" customWidth="1"/>
    <col min="62" max="62" width="17.6719" style="158" customWidth="1"/>
    <col min="63" max="63" width="16.8516" style="158" customWidth="1"/>
    <col min="64" max="64" width="15.8516" style="158" customWidth="1"/>
    <col min="65" max="65" width="16.8516" style="158" customWidth="1"/>
    <col min="66" max="66" width="17.6719" style="158" customWidth="1"/>
    <col min="67" max="67" width="16.8516" style="158" customWidth="1"/>
    <col min="68" max="68" width="16.6719" style="158" customWidth="1"/>
    <col min="69" max="69" width="18.6719" style="158" customWidth="1"/>
    <col min="70" max="71" width="17.6719" style="158" customWidth="1"/>
    <col min="72" max="73" width="16.8516" style="158" customWidth="1"/>
    <col min="74" max="74" width="18.6719" style="158" customWidth="1"/>
    <col min="75" max="75" width="37.6719" style="158" customWidth="1"/>
    <col min="76" max="76" width="44.6719" style="158" customWidth="1"/>
    <col min="77" max="77" width="32.8516" style="158" customWidth="1"/>
    <col min="78" max="78" width="43.1719" style="158" customWidth="1"/>
    <col min="79" max="79" width="43.6719" style="158" customWidth="1"/>
    <col min="80" max="80" width="21.3516" style="158" customWidth="1"/>
    <col min="81" max="81" width="26.1719" style="158" customWidth="1"/>
    <col min="82" max="83" width="15.8516" style="158" customWidth="1"/>
    <col min="84" max="84" width="13.1719" style="158" customWidth="1"/>
    <col min="85" max="85" width="9" style="158" customWidth="1"/>
    <col min="86" max="86" width="15.4062" style="158" customWidth="1"/>
    <col min="87" max="16384" width="8.35156" style="15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</row>
    <row r="2" ht="19" customHeight="1">
      <c r="A2" t="s" s="29">
        <v>1</v>
      </c>
      <c r="B2" s="30">
        <v>0</v>
      </c>
      <c r="C2" s="30"/>
      <c r="D2" t="s" s="29">
        <v>1</v>
      </c>
      <c r="E2" t="s" s="29">
        <v>1</v>
      </c>
      <c r="F2" t="s" s="29">
        <v>1</v>
      </c>
      <c r="G2" t="s" s="29">
        <v>1</v>
      </c>
      <c r="H2" t="s" s="29">
        <v>1</v>
      </c>
      <c r="I2" t="s" s="29">
        <v>1</v>
      </c>
      <c r="J2" t="s" s="29">
        <v>1</v>
      </c>
      <c r="K2" t="s" s="31">
        <v>1</v>
      </c>
      <c r="L2" t="s" s="29">
        <v>1</v>
      </c>
      <c r="M2" t="s" s="29">
        <v>1</v>
      </c>
      <c r="N2" t="s" s="29">
        <v>1</v>
      </c>
      <c r="O2" t="s" s="29">
        <v>1</v>
      </c>
      <c r="P2" t="s" s="29">
        <v>1</v>
      </c>
      <c r="Q2" t="s" s="29">
        <v>1</v>
      </c>
      <c r="R2" t="s" s="29">
        <v>1</v>
      </c>
      <c r="S2" t="s" s="29">
        <v>1</v>
      </c>
      <c r="T2" t="s" s="29">
        <v>1</v>
      </c>
      <c r="U2" t="s" s="29">
        <v>1</v>
      </c>
      <c r="V2" t="s" s="29">
        <v>1</v>
      </c>
      <c r="W2" t="s" s="29">
        <v>1</v>
      </c>
      <c r="X2" t="s" s="32">
        <v>1</v>
      </c>
      <c r="Y2" t="s" s="29">
        <v>1</v>
      </c>
      <c r="Z2" t="s" s="29">
        <v>1</v>
      </c>
      <c r="AA2" t="s" s="29">
        <v>1</v>
      </c>
      <c r="AB2" t="s" s="29">
        <v>1</v>
      </c>
      <c r="AC2" t="s" s="33">
        <v>1</v>
      </c>
      <c r="AD2" t="s" s="29">
        <v>1</v>
      </c>
      <c r="AE2" t="s" s="29">
        <v>1</v>
      </c>
      <c r="AF2" t="s" s="29">
        <v>1</v>
      </c>
      <c r="AG2" t="s" s="29">
        <v>1</v>
      </c>
      <c r="AH2" t="s" s="29">
        <v>1</v>
      </c>
      <c r="AI2" t="s" s="29">
        <v>1</v>
      </c>
      <c r="AJ2" t="s" s="29">
        <v>1</v>
      </c>
      <c r="AK2" t="s" s="29">
        <v>1</v>
      </c>
      <c r="AL2" t="s" s="29">
        <v>1</v>
      </c>
      <c r="AM2" t="s" s="29">
        <v>1</v>
      </c>
      <c r="AN2" t="s" s="29">
        <v>1</v>
      </c>
      <c r="AO2" t="s" s="29">
        <v>1</v>
      </c>
      <c r="AP2" t="s" s="29">
        <v>1</v>
      </c>
      <c r="AQ2" t="s" s="29">
        <v>1</v>
      </c>
      <c r="AR2" t="s" s="29">
        <v>1</v>
      </c>
      <c r="AS2" t="s" s="29">
        <v>1</v>
      </c>
      <c r="AT2" t="s" s="29">
        <v>1</v>
      </c>
      <c r="AU2" t="s" s="29">
        <v>1</v>
      </c>
      <c r="AV2" t="s" s="29">
        <v>1</v>
      </c>
      <c r="AW2" t="s" s="29">
        <v>1</v>
      </c>
      <c r="AX2" t="s" s="29">
        <v>1</v>
      </c>
      <c r="AY2" t="s" s="29">
        <v>1</v>
      </c>
      <c r="AZ2" t="s" s="29">
        <v>1</v>
      </c>
      <c r="BA2" t="s" s="29">
        <v>1</v>
      </c>
      <c r="BB2" t="s" s="29">
        <v>1</v>
      </c>
      <c r="BC2" t="s" s="29">
        <v>1</v>
      </c>
      <c r="BD2" t="s" s="29">
        <v>1</v>
      </c>
      <c r="BE2" t="s" s="29">
        <v>1</v>
      </c>
      <c r="BF2" t="s" s="29">
        <v>1</v>
      </c>
      <c r="BG2" t="s" s="29">
        <v>1</v>
      </c>
      <c r="BH2" t="s" s="29">
        <v>1</v>
      </c>
      <c r="BI2" t="s" s="29">
        <v>1</v>
      </c>
      <c r="BJ2" t="s" s="29">
        <v>1</v>
      </c>
      <c r="BK2" t="s" s="29">
        <v>1</v>
      </c>
      <c r="BL2" t="s" s="29">
        <v>1</v>
      </c>
      <c r="BM2" t="s" s="29">
        <v>1</v>
      </c>
      <c r="BN2" t="s" s="29">
        <v>1</v>
      </c>
      <c r="BO2" t="s" s="29">
        <v>1</v>
      </c>
      <c r="BP2" t="s" s="29">
        <v>1</v>
      </c>
      <c r="BQ2" t="s" s="29">
        <v>1</v>
      </c>
      <c r="BR2" t="s" s="29">
        <v>1</v>
      </c>
      <c r="BS2" t="s" s="29">
        <v>1</v>
      </c>
      <c r="BT2" t="s" s="29">
        <v>1</v>
      </c>
      <c r="BU2" t="s" s="29">
        <v>1</v>
      </c>
      <c r="BV2" s="30"/>
      <c r="BW2" t="s" s="29">
        <v>1</v>
      </c>
      <c r="BX2" t="s" s="29">
        <v>1</v>
      </c>
      <c r="BY2" t="s" s="29">
        <v>1</v>
      </c>
      <c r="BZ2" t="s" s="29">
        <v>1</v>
      </c>
      <c r="CA2" t="s" s="29">
        <v>1</v>
      </c>
      <c r="CB2" t="s" s="29">
        <v>1</v>
      </c>
      <c r="CC2" t="s" s="29">
        <v>1</v>
      </c>
      <c r="CD2" t="s" s="29">
        <v>1</v>
      </c>
      <c r="CE2" t="s" s="29">
        <v>1</v>
      </c>
      <c r="CF2" s="30"/>
      <c r="CG2" s="30"/>
      <c r="CH2" s="30"/>
    </row>
    <row r="3" ht="19" customHeight="1">
      <c r="A3" s="30">
        <v>0</v>
      </c>
      <c r="B3" s="30">
        <v>0</v>
      </c>
      <c r="C3" s="34"/>
      <c r="D3" s="30">
        <v>1</v>
      </c>
      <c r="E3" s="30">
        <v>2</v>
      </c>
      <c r="F3" s="30">
        <v>3</v>
      </c>
      <c r="G3" s="30">
        <v>4</v>
      </c>
      <c r="H3" s="30">
        <v>5</v>
      </c>
      <c r="I3" s="30">
        <v>6</v>
      </c>
      <c r="J3" s="30">
        <v>7</v>
      </c>
      <c r="K3" s="35">
        <v>8</v>
      </c>
      <c r="L3" s="30">
        <v>9</v>
      </c>
      <c r="M3" s="30">
        <v>10</v>
      </c>
      <c r="N3" s="30">
        <v>11</v>
      </c>
      <c r="O3" s="30">
        <v>12</v>
      </c>
      <c r="P3" s="30">
        <v>13</v>
      </c>
      <c r="Q3" s="30">
        <v>14</v>
      </c>
      <c r="R3" s="30">
        <v>15</v>
      </c>
      <c r="S3" s="30">
        <v>16</v>
      </c>
      <c r="T3" s="30">
        <v>17</v>
      </c>
      <c r="U3" s="30">
        <v>18</v>
      </c>
      <c r="V3" s="30">
        <v>19</v>
      </c>
      <c r="W3" s="30">
        <v>20</v>
      </c>
      <c r="X3" s="36">
        <v>21</v>
      </c>
      <c r="Y3" s="30">
        <v>22</v>
      </c>
      <c r="Z3" s="30">
        <v>23</v>
      </c>
      <c r="AA3" s="30">
        <v>24</v>
      </c>
      <c r="AB3" s="30">
        <v>25</v>
      </c>
      <c r="AC3" s="37">
        <v>26</v>
      </c>
      <c r="AD3" s="30">
        <v>27</v>
      </c>
      <c r="AE3" s="30">
        <v>28</v>
      </c>
      <c r="AF3" s="30">
        <v>29</v>
      </c>
      <c r="AG3" s="30">
        <v>30</v>
      </c>
      <c r="AH3" s="30">
        <v>31</v>
      </c>
      <c r="AI3" s="30">
        <v>32</v>
      </c>
      <c r="AJ3" s="30">
        <v>33</v>
      </c>
      <c r="AK3" s="30">
        <v>34</v>
      </c>
      <c r="AL3" s="30">
        <v>35</v>
      </c>
      <c r="AM3" s="30">
        <v>36</v>
      </c>
      <c r="AN3" s="30">
        <v>37</v>
      </c>
      <c r="AO3" s="30">
        <v>38</v>
      </c>
      <c r="AP3" s="30">
        <v>39</v>
      </c>
      <c r="AQ3" s="30">
        <v>40</v>
      </c>
      <c r="AR3" s="30">
        <v>41</v>
      </c>
      <c r="AS3" s="30">
        <v>42</v>
      </c>
      <c r="AT3" s="30">
        <v>43</v>
      </c>
      <c r="AU3" s="30">
        <v>44</v>
      </c>
      <c r="AV3" s="30">
        <v>45</v>
      </c>
      <c r="AW3" s="30">
        <v>46</v>
      </c>
      <c r="AX3" s="30">
        <v>47</v>
      </c>
      <c r="AY3" s="30">
        <v>48</v>
      </c>
      <c r="AZ3" s="30">
        <v>49</v>
      </c>
      <c r="BA3" s="30">
        <v>50</v>
      </c>
      <c r="BB3" s="30">
        <v>51</v>
      </c>
      <c r="BC3" s="30">
        <v>52</v>
      </c>
      <c r="BD3" s="30">
        <v>53</v>
      </c>
      <c r="BE3" s="30">
        <v>54</v>
      </c>
      <c r="BF3" s="30">
        <v>55</v>
      </c>
      <c r="BG3" s="30">
        <v>56</v>
      </c>
      <c r="BH3" s="30">
        <v>57</v>
      </c>
      <c r="BI3" s="30">
        <v>58</v>
      </c>
      <c r="BJ3" s="30">
        <v>59</v>
      </c>
      <c r="BK3" s="30">
        <v>60</v>
      </c>
      <c r="BL3" s="30">
        <v>61</v>
      </c>
      <c r="BM3" s="30">
        <v>62</v>
      </c>
      <c r="BN3" s="30">
        <v>63</v>
      </c>
      <c r="BO3" s="30">
        <v>64</v>
      </c>
      <c r="BP3" s="30">
        <v>65</v>
      </c>
      <c r="BQ3" s="30">
        <v>66</v>
      </c>
      <c r="BR3" s="30">
        <v>67</v>
      </c>
      <c r="BS3" s="30">
        <v>68</v>
      </c>
      <c r="BT3" s="30">
        <v>69</v>
      </c>
      <c r="BU3" s="30">
        <v>70</v>
      </c>
      <c r="BV3" s="30"/>
      <c r="BW3" s="30">
        <v>71</v>
      </c>
      <c r="BX3" s="30">
        <v>72</v>
      </c>
      <c r="BY3" s="30">
        <v>73</v>
      </c>
      <c r="BZ3" s="30">
        <v>74</v>
      </c>
      <c r="CA3" s="30">
        <v>75</v>
      </c>
      <c r="CB3" s="30">
        <v>76</v>
      </c>
      <c r="CC3" s="30">
        <v>77</v>
      </c>
      <c r="CD3" s="30">
        <v>78</v>
      </c>
      <c r="CE3" s="30">
        <v>79</v>
      </c>
      <c r="CF3" s="30"/>
      <c r="CG3" s="30"/>
      <c r="CH3" s="30"/>
    </row>
    <row r="4" ht="22.1" customHeight="1">
      <c r="A4" s="38"/>
      <c r="B4" s="38"/>
      <c r="C4" s="39"/>
      <c r="D4" t="s" s="40">
        <v>89</v>
      </c>
      <c r="E4" t="s" s="40">
        <v>90</v>
      </c>
      <c r="F4" t="s" s="40">
        <v>91</v>
      </c>
      <c r="G4" t="s" s="40">
        <v>92</v>
      </c>
      <c r="H4" t="s" s="40">
        <v>93</v>
      </c>
      <c r="I4" t="s" s="40">
        <v>94</v>
      </c>
      <c r="J4" t="s" s="40">
        <v>95</v>
      </c>
      <c r="K4" t="s" s="41">
        <v>96</v>
      </c>
      <c r="L4" t="s" s="40">
        <v>258</v>
      </c>
      <c r="M4" t="s" s="40">
        <v>98</v>
      </c>
      <c r="N4" t="s" s="40">
        <v>99</v>
      </c>
      <c r="O4" t="s" s="40">
        <v>100</v>
      </c>
      <c r="P4" t="s" s="40">
        <v>101</v>
      </c>
      <c r="Q4" t="s" s="40">
        <v>102</v>
      </c>
      <c r="R4" t="s" s="40">
        <v>103</v>
      </c>
      <c r="S4" t="s" s="40">
        <v>104</v>
      </c>
      <c r="T4" t="s" s="40">
        <v>105</v>
      </c>
      <c r="U4" t="s" s="40">
        <v>106</v>
      </c>
      <c r="V4" t="s" s="40">
        <v>107</v>
      </c>
      <c r="W4" t="s" s="40">
        <v>258</v>
      </c>
      <c r="X4" t="s" s="42">
        <v>109</v>
      </c>
      <c r="Y4" t="s" s="40">
        <v>110</v>
      </c>
      <c r="Z4" t="s" s="40">
        <v>111</v>
      </c>
      <c r="AA4" t="s" s="40">
        <v>112</v>
      </c>
      <c r="AB4" t="s" s="40">
        <v>113</v>
      </c>
      <c r="AC4" t="s" s="43">
        <v>114</v>
      </c>
      <c r="AD4" t="s" s="40">
        <v>115</v>
      </c>
      <c r="AE4" t="s" s="40">
        <v>116</v>
      </c>
      <c r="AF4" t="s" s="40">
        <v>117</v>
      </c>
      <c r="AG4" t="s" s="40">
        <v>118</v>
      </c>
      <c r="AH4" t="s" s="40">
        <v>119</v>
      </c>
      <c r="AI4" t="s" s="40">
        <v>120</v>
      </c>
      <c r="AJ4" t="s" s="40">
        <v>121</v>
      </c>
      <c r="AK4" t="s" s="40">
        <v>122</v>
      </c>
      <c r="AL4" t="s" s="40">
        <v>123</v>
      </c>
      <c r="AM4" t="s" s="40">
        <v>124</v>
      </c>
      <c r="AN4" t="s" s="40">
        <v>125</v>
      </c>
      <c r="AO4" t="s" s="40">
        <v>126</v>
      </c>
      <c r="AP4" t="s" s="40">
        <v>127</v>
      </c>
      <c r="AQ4" t="s" s="40">
        <v>128</v>
      </c>
      <c r="AR4" t="s" s="40">
        <v>129</v>
      </c>
      <c r="AS4" t="s" s="40">
        <v>130</v>
      </c>
      <c r="AT4" t="s" s="40">
        <v>131</v>
      </c>
      <c r="AU4" t="s" s="40">
        <v>132</v>
      </c>
      <c r="AV4" t="s" s="40">
        <v>133</v>
      </c>
      <c r="AW4" t="s" s="40">
        <v>134</v>
      </c>
      <c r="AX4" t="s" s="40">
        <v>135</v>
      </c>
      <c r="AY4" t="s" s="40">
        <v>136</v>
      </c>
      <c r="AZ4" t="s" s="40">
        <v>137</v>
      </c>
      <c r="BA4" t="s" s="40">
        <v>138</v>
      </c>
      <c r="BB4" t="s" s="40">
        <v>139</v>
      </c>
      <c r="BC4" t="s" s="40">
        <v>140</v>
      </c>
      <c r="BD4" t="s" s="40">
        <v>141</v>
      </c>
      <c r="BE4" t="s" s="40">
        <v>142</v>
      </c>
      <c r="BF4" t="s" s="40">
        <v>143</v>
      </c>
      <c r="BG4" t="s" s="40">
        <v>144</v>
      </c>
      <c r="BH4" t="s" s="40">
        <v>145</v>
      </c>
      <c r="BI4" t="s" s="40">
        <v>146</v>
      </c>
      <c r="BJ4" t="s" s="40">
        <v>147</v>
      </c>
      <c r="BK4" t="s" s="40">
        <v>148</v>
      </c>
      <c r="BL4" t="s" s="40">
        <v>149</v>
      </c>
      <c r="BM4" t="s" s="40">
        <v>150</v>
      </c>
      <c r="BN4" t="s" s="40">
        <v>151</v>
      </c>
      <c r="BO4" t="s" s="40">
        <v>152</v>
      </c>
      <c r="BP4" t="s" s="40">
        <v>153</v>
      </c>
      <c r="BQ4" t="s" s="40">
        <v>154</v>
      </c>
      <c r="BR4" t="s" s="40">
        <v>155</v>
      </c>
      <c r="BS4" t="s" s="40">
        <v>156</v>
      </c>
      <c r="BT4" t="s" s="40">
        <v>157</v>
      </c>
      <c r="BU4" t="s" s="40">
        <v>158</v>
      </c>
      <c r="BV4" t="s" s="44">
        <v>159</v>
      </c>
      <c r="BW4" t="s" s="44">
        <v>160</v>
      </c>
      <c r="BX4" t="s" s="44">
        <v>161</v>
      </c>
      <c r="BY4" t="s" s="44">
        <v>162</v>
      </c>
      <c r="BZ4" t="s" s="44">
        <v>163</v>
      </c>
      <c r="CA4" t="s" s="44">
        <v>164</v>
      </c>
      <c r="CB4" t="s" s="44">
        <v>165</v>
      </c>
      <c r="CC4" t="s" s="44">
        <v>166</v>
      </c>
      <c r="CD4" t="s" s="44">
        <v>167</v>
      </c>
      <c r="CE4" t="s" s="45">
        <v>80</v>
      </c>
      <c r="CF4" t="s" s="45">
        <v>168</v>
      </c>
      <c r="CG4" t="s" s="45">
        <v>169</v>
      </c>
      <c r="CH4" t="s" s="45">
        <v>259</v>
      </c>
    </row>
    <row r="5" ht="20.25" customHeight="1">
      <c r="A5" t="s" s="47">
        <v>1</v>
      </c>
      <c r="B5" s="48">
        <v>1</v>
      </c>
      <c r="C5" t="s" s="49">
        <v>89</v>
      </c>
      <c r="D5" s="50">
        <f>'Glad70-before-LQ'!D5*$CG5*D$93</f>
        <v>9.407980253082821</v>
      </c>
      <c r="E5" s="51">
        <f>'Glad70-before-LQ'!E5*$CG5*E$93</f>
        <v>0.00596769912936531</v>
      </c>
      <c r="F5" s="51">
        <f>'Glad70-before-LQ'!F5*$CG5*F$93</f>
        <v>0.000214111967924664</v>
      </c>
      <c r="G5" s="51">
        <f>'Glad70-before-LQ'!G5*$CG5*G$93</f>
        <v>0.0206089890626915</v>
      </c>
      <c r="H5" s="51">
        <f>'Glad70-before-LQ'!H5*$CG5*H$93</f>
        <v>1.58703885876897</v>
      </c>
      <c r="I5" s="51">
        <f>'Glad70-before-LQ'!I5*$CG5*I$93</f>
        <v>0.000872363609718669</v>
      </c>
      <c r="J5" s="51">
        <f>'Glad70-before-LQ'!J5*$CG5*J$93</f>
        <v>0.0107395100168981</v>
      </c>
      <c r="K5" s="52">
        <f>'Glad70-before-LQ'!K5*$CG5*K$93</f>
        <v>0.00297473013304292</v>
      </c>
      <c r="L5" s="51">
        <f>'Glad70-before-LQ'!L5*$CG5*L$93</f>
        <v>0.000561253858470574</v>
      </c>
      <c r="M5" s="51">
        <f>'Glad70-before-LQ'!M5*$CG5*M$93</f>
        <v>0.000343829460220384</v>
      </c>
      <c r="N5" s="51">
        <f>'Glad70-before-LQ'!N5*$CG5*N$93</f>
        <v>12.0546094949274</v>
      </c>
      <c r="O5" s="51">
        <f>'Glad70-before-LQ'!O5*$CG5*O$93</f>
        <v>1.86227612748054</v>
      </c>
      <c r="P5" s="51">
        <f>'Glad70-before-LQ'!P5*$CG5*P$93</f>
        <v>0.460852374653451</v>
      </c>
      <c r="Q5" s="51">
        <f>'Glad70-before-LQ'!Q5*$CG5*Q$93</f>
        <v>0.00324561908102079</v>
      </c>
      <c r="R5" s="51">
        <f>'Glad70-before-LQ'!R5*$CG5*R$93</f>
        <v>0.000552968403130422</v>
      </c>
      <c r="S5" s="51">
        <f>'Glad70-before-LQ'!S5*$CG5*S$93</f>
        <v>0.000407869179381709</v>
      </c>
      <c r="T5" s="51">
        <f>'Glad70-before-LQ'!T5*$CG5*T$93</f>
        <v>0.00220224275291189</v>
      </c>
      <c r="U5" s="51">
        <f>'Glad70-before-LQ'!U5*$CG5*U$93</f>
        <v>3.109917909615</v>
      </c>
      <c r="V5" s="51">
        <f>'Glad70-before-LQ'!V5*$CG5*V$93</f>
        <v>0.185219506183581</v>
      </c>
      <c r="W5" s="51">
        <f>'Glad70-before-LQ'!W5*$CG5*W$93</f>
        <v>0.0687905592923245</v>
      </c>
      <c r="X5" s="53">
        <f>'Glad70-before-LQ'!X5*$CG5*X$93</f>
        <v>0</v>
      </c>
      <c r="Y5" s="51">
        <f>'Glad70-before-LQ'!Y5*$CG5*Y$93</f>
        <v>0.0151226252808495</v>
      </c>
      <c r="Z5" s="51">
        <f>'Glad70-before-LQ'!Z5*$CG5*Z$93</f>
        <v>0.00132863135110267</v>
      </c>
      <c r="AA5" s="51">
        <f>'Glad70-before-LQ'!AA5*$CG5*AA$93</f>
        <v>0.00200682076159358</v>
      </c>
      <c r="AB5" s="51">
        <f>'Glad70-before-LQ'!AB5*$CG5*AB$93</f>
        <v>0.00581282675690069</v>
      </c>
      <c r="AC5" s="54">
        <f>'Glad70-before-LQ'!AC5*$CG5*AC$93</f>
        <v>0</v>
      </c>
      <c r="AD5" s="51">
        <f>'Glad70-before-LQ'!AD5*$CG5*AD$93</f>
        <v>6.260960153540951e-05</v>
      </c>
      <c r="AE5" s="51">
        <f>'Glad70-before-LQ'!AE5*$CG5*AE$93</f>
        <v>0.0259193203620302</v>
      </c>
      <c r="AF5" s="51">
        <f>'Glad70-before-LQ'!AF5*$CG5*AF$93</f>
        <v>0.00105270269795326</v>
      </c>
      <c r="AG5" s="51">
        <f>'Glad70-before-LQ'!AG5*$CG5*AG$93</f>
        <v>0.0904489002908288</v>
      </c>
      <c r="AH5" s="51">
        <f>'Glad70-before-LQ'!AH5*$CG5*AH$93</f>
        <v>0.235218563533311</v>
      </c>
      <c r="AI5" s="51">
        <f>'Glad70-before-LQ'!AI5*$CG5*AI$93</f>
        <v>0.6861710958242559</v>
      </c>
      <c r="AJ5" s="51">
        <f>'Glad70-before-LQ'!AJ5*$CG5*AJ$93</f>
        <v>1.18402797893571</v>
      </c>
      <c r="AK5" s="51">
        <f>'Glad70-before-LQ'!AK5*$CG5*AK$93</f>
        <v>8.23994811548947</v>
      </c>
      <c r="AL5" s="51">
        <f>'Glad70-before-LQ'!AL5*$CG5*AL$93</f>
        <v>1.09610090053485</v>
      </c>
      <c r="AM5" s="51">
        <f>'Glad70-before-LQ'!AM5*$CG5*AM$93</f>
        <v>2.78937727704302</v>
      </c>
      <c r="AN5" s="51">
        <f>'Glad70-before-LQ'!AN5*$CG5*AN$93</f>
        <v>0.0155766030470776</v>
      </c>
      <c r="AO5" s="51">
        <f>'Glad70-before-LQ'!AO5*$CG5*AO$93</f>
        <v>0.08164188852117819</v>
      </c>
      <c r="AP5" s="51">
        <f>'Glad70-before-LQ'!AP5*$CG5*AP$93</f>
        <v>0.0595240367243596</v>
      </c>
      <c r="AQ5" s="51">
        <f>'Glad70-before-LQ'!AQ5*$CG5*AQ$93</f>
        <v>0.00350239764541416</v>
      </c>
      <c r="AR5" s="51">
        <f>'Glad70-before-LQ'!AR5*$CG5*AR$93</f>
        <v>0.008775726831973059</v>
      </c>
      <c r="AS5" s="51">
        <f>'Glad70-before-LQ'!AS5*$CG5*AS$93</f>
        <v>0.213787857498321</v>
      </c>
      <c r="AT5" s="51">
        <f>'Glad70-before-LQ'!AT5*$CG5*AT$93</f>
        <v>0.000108164801173707</v>
      </c>
      <c r="AU5" s="51">
        <f>'Glad70-before-LQ'!AU5*$CG5*AU$93</f>
        <v>0.0130075739016918</v>
      </c>
      <c r="AV5" s="51">
        <f>'Glad70-before-LQ'!AV5*$CG5*AV$93</f>
        <v>1.5587576794531e-05</v>
      </c>
      <c r="AW5" s="51">
        <f>'Glad70-before-LQ'!AW5*$CG5*AW$93</f>
        <v>2.83813228159906e-06</v>
      </c>
      <c r="AX5" s="51">
        <f>'Glad70-before-LQ'!AX5*$CG5*AX$93</f>
        <v>0.000115908962737219</v>
      </c>
      <c r="AY5" s="51">
        <f>'Glad70-before-LQ'!AY5*$CG5*AY$93</f>
        <v>0.00119553526424203</v>
      </c>
      <c r="AZ5" s="51">
        <f>'Glad70-before-LQ'!AZ5*$CG5*AZ$93</f>
        <v>0.000702783572876243</v>
      </c>
      <c r="BA5" s="51">
        <f>'Glad70-before-LQ'!BA5*$CG5*BA$93</f>
        <v>5.39358985009491e-05</v>
      </c>
      <c r="BB5" s="51">
        <f>'Glad70-before-LQ'!BB5*$CG5*BB$93</f>
        <v>9.76721653084064e-05</v>
      </c>
      <c r="BC5" s="51">
        <f>'Glad70-before-LQ'!BC5*$CG5*BC$93</f>
        <v>0.101999844813103</v>
      </c>
      <c r="BD5" s="51">
        <f>'Glad70-before-LQ'!BD5*$CG5*BD$93</f>
        <v>2.17397358432551</v>
      </c>
      <c r="BE5" s="51">
        <f>'Glad70-before-LQ'!BE5*$CG5*BE$93</f>
        <v>0.197927172368102</v>
      </c>
      <c r="BF5" s="51">
        <f>'Glad70-before-LQ'!BF5*$CG5*BF$93</f>
        <v>2.06734316093948e-05</v>
      </c>
      <c r="BG5" s="51">
        <f>'Glad70-before-LQ'!BG5*$CG5*BG$93</f>
        <v>0.0406621864015257</v>
      </c>
      <c r="BH5" s="51">
        <f>'Glad70-before-LQ'!BH5*$CG5*BH$93</f>
        <v>0.0187738980375526</v>
      </c>
      <c r="BI5" s="51">
        <f>'Glad70-before-LQ'!BI5*$CG5*BI$93</f>
        <v>0.0616305755418278</v>
      </c>
      <c r="BJ5" s="51">
        <f>'Glad70-before-LQ'!BJ5*$CG5*BJ$93</f>
        <v>0.00035823611889484</v>
      </c>
      <c r="BK5" s="51">
        <f>'Glad70-before-LQ'!BK5*$CG5*BK$93</f>
        <v>0.109480489369714</v>
      </c>
      <c r="BL5" s="51">
        <f>'Glad70-before-LQ'!BL5*$CG5*BL$93</f>
        <v>0.433209896077581</v>
      </c>
      <c r="BM5" s="51">
        <f>'Glad70-before-LQ'!BM5*$CG5*BM$93</f>
        <v>0.0720618569149088</v>
      </c>
      <c r="BN5" s="51">
        <f>'Glad70-before-LQ'!BN5*$CG5*BN$93</f>
        <v>0.00552871553533266</v>
      </c>
      <c r="BO5" s="51">
        <f>'Glad70-before-LQ'!BO5*$CG5*BO$93</f>
        <v>1.21063828828211</v>
      </c>
      <c r="BP5" s="51">
        <f>'Glad70-before-LQ'!BP5*$CG5*BP$93</f>
        <v>0.393710644133484</v>
      </c>
      <c r="BQ5" s="51">
        <f>'Glad70-before-LQ'!BQ5*$CG5*BQ$93</f>
        <v>0.00630213760469274</v>
      </c>
      <c r="BR5" s="51">
        <f>'Glad70-before-LQ'!BR5*$CG5*BR$93</f>
        <v>0.159712621132609</v>
      </c>
      <c r="BS5" s="51">
        <f>'Glad70-before-LQ'!BS5*$CG5*BS$93</f>
        <v>0.0247748794963854</v>
      </c>
      <c r="BT5" s="51">
        <f>'Glad70-before-LQ'!BT5*$CG5*BT$93</f>
        <v>0.0357028272383531</v>
      </c>
      <c r="BU5" s="51">
        <f>'Glad70-before-LQ'!BU5*$CG5*BU$93</f>
        <v>0.487138988360508</v>
      </c>
      <c r="BV5" s="55">
        <f>SUM(D5:BU5)</f>
        <v>49.089690664850</v>
      </c>
      <c r="BW5" s="56">
        <f>'Glad-base'!BW5*'Households'!$B$3/'Households'!$B$7</f>
        <v>26.4377679729145</v>
      </c>
      <c r="BX5" s="56">
        <f>'Glad-base'!BX5*'Households'!$B$3/'Households'!$B$7</f>
        <v>0.0317926632234809</v>
      </c>
      <c r="BY5" s="56">
        <f>'Glad-base'!BY5*'Businesses'!$B$4/'Businesses'!$C$4</f>
        <v>8.73221407548812</v>
      </c>
      <c r="BZ5" s="56">
        <f>'Glad-base'!BZ5*'Households'!$B$3/'Households'!$B$7</f>
        <v>0.109401679649846</v>
      </c>
      <c r="CA5" s="56">
        <f>'Glad-base'!CA5*'Households'!$B$3/'Households'!$B$7</f>
        <v>0.6396445241091659</v>
      </c>
      <c r="CB5" s="56">
        <f>'Glad-base'!CB5*'Glad-id-output'!B3/'Glad-id-output'!E3</f>
        <v>-0.110808453644239</v>
      </c>
      <c r="CC5" s="51">
        <f>'Exports'!D6</f>
        <v>53.8</v>
      </c>
      <c r="CD5" s="57">
        <f>SUM(BW5:CC5)</f>
        <v>89.64001246174089</v>
      </c>
      <c r="CE5" s="152">
        <f>SUM(CD5,BV5)</f>
        <v>138.729703126591</v>
      </c>
      <c r="CF5" s="55">
        <v>0.00194035532487508</v>
      </c>
      <c r="CG5" s="55">
        <f>'Glad-id-output'!I3</f>
        <v>0.64</v>
      </c>
      <c r="CH5" s="55"/>
    </row>
    <row r="6" ht="20.05" customHeight="1">
      <c r="A6" t="s" s="58">
        <v>1</v>
      </c>
      <c r="B6" s="59">
        <v>2</v>
      </c>
      <c r="C6" t="s" s="60">
        <v>90</v>
      </c>
      <c r="D6" s="61">
        <f>'Glad70-before-LQ'!D6*$CG6*D$93</f>
        <v>0.000120975207742663</v>
      </c>
      <c r="E6" s="62">
        <f>'Glad70-before-LQ'!E6*$CG6*E$93</f>
        <v>0.239163624337361</v>
      </c>
      <c r="F6" s="62">
        <f>'Glad70-before-LQ'!F6*$CG6*F$93</f>
        <v>2.14552885731756e-06</v>
      </c>
      <c r="G6" s="62">
        <f>'Glad70-before-LQ'!G6*$CG6*G$93</f>
        <v>1.57887543314414e-05</v>
      </c>
      <c r="H6" s="62">
        <f>'Glad70-before-LQ'!H6*$CG6*H$93</f>
        <v>1.47748638587091e-05</v>
      </c>
      <c r="I6" s="62">
        <f>'Glad70-before-LQ'!I6*$CG6*I$93</f>
        <v>7.815997824890381e-05</v>
      </c>
      <c r="J6" s="62">
        <f>'Glad70-before-LQ'!J6*$CG6*J$93</f>
        <v>0.0049974794318846</v>
      </c>
      <c r="K6" s="63">
        <f>'Glad70-before-LQ'!K6*$CG6*K$93</f>
        <v>0.000254896304651441</v>
      </c>
      <c r="L6" s="62">
        <f>'Glad70-before-LQ'!L6*$CG6*L$93</f>
        <v>4.7591503878483e-05</v>
      </c>
      <c r="M6" s="62">
        <f>'Glad70-before-LQ'!M6*$CG6*M$93</f>
        <v>9.94574809619503e-06</v>
      </c>
      <c r="N6" s="62">
        <f>'Glad70-before-LQ'!N6*$CG6*N$93</f>
        <v>0.27246459061095</v>
      </c>
      <c r="O6" s="62">
        <f>'Glad70-before-LQ'!O6*$CG6*O$93</f>
        <v>1.30729103095835e-05</v>
      </c>
      <c r="P6" s="62">
        <f>'Glad70-before-LQ'!P6*$CG6*P$93</f>
        <v>3.87418158470139e-06</v>
      </c>
      <c r="Q6" s="62">
        <f>'Glad70-before-LQ'!Q6*$CG6*Q$93</f>
        <v>3.51326216577858e-05</v>
      </c>
      <c r="R6" s="62">
        <f>'Glad70-before-LQ'!R6*$CG6*R$93</f>
        <v>1.07308120300795e-06</v>
      </c>
      <c r="S6" s="62">
        <f>'Glad70-before-LQ'!S6*$CG6*S$93</f>
        <v>1.39819473607524e-06</v>
      </c>
      <c r="T6" s="62">
        <f>'Glad70-before-LQ'!T6*$CG6*T$93</f>
        <v>0.000122578877654533</v>
      </c>
      <c r="U6" s="62">
        <f>'Glad70-before-LQ'!U6*$CG6*U$93</f>
        <v>0.000295998341506458</v>
      </c>
      <c r="V6" s="62">
        <f>'Glad70-before-LQ'!V6*$CG6*V$93</f>
        <v>6.23879909305099e-06</v>
      </c>
      <c r="W6" s="62">
        <f>'Glad70-before-LQ'!W6*$CG6*W$93</f>
        <v>0.000421785312566129</v>
      </c>
      <c r="X6" s="64">
        <f>'Glad70-before-LQ'!X6*$CG6*X$93</f>
        <v>0</v>
      </c>
      <c r="Y6" s="62">
        <f>'Glad70-before-LQ'!Y6*$CG6*Y$93</f>
        <v>0.000176921584729758</v>
      </c>
      <c r="Z6" s="62">
        <f>'Glad70-before-LQ'!Z6*$CG6*Z$93</f>
        <v>2.81438486359194e-05</v>
      </c>
      <c r="AA6" s="62">
        <f>'Glad70-before-LQ'!AA6*$CG6*AA$93</f>
        <v>2.67532412035528e-05</v>
      </c>
      <c r="AB6" s="62">
        <f>'Glad70-before-LQ'!AB6*$CG6*AB$93</f>
        <v>3.25122087230752e-06</v>
      </c>
      <c r="AC6" s="65">
        <f>'Glad70-before-LQ'!AC6*$CG6*AC$93</f>
        <v>0</v>
      </c>
      <c r="AD6" s="62">
        <f>'Glad70-before-LQ'!AD6*$CG6*AD$93</f>
        <v>3.38483385701687e-06</v>
      </c>
      <c r="AE6" s="62">
        <f>'Glad70-before-LQ'!AE6*$CG6*AE$93</f>
        <v>8.69324972241647e-06</v>
      </c>
      <c r="AF6" s="62">
        <f>'Glad70-before-LQ'!AF6*$CG6*AF$93</f>
        <v>1.64055946586827e-05</v>
      </c>
      <c r="AG6" s="62">
        <f>'Glad70-before-LQ'!AG6*$CG6*AG$93</f>
        <v>0.000160500143123783</v>
      </c>
      <c r="AH6" s="62">
        <f>'Glad70-before-LQ'!AH6*$CG6*AH$93</f>
        <v>0.00152810263619883</v>
      </c>
      <c r="AI6" s="62">
        <f>'Glad70-before-LQ'!AI6*$CG6*AI$93</f>
        <v>0.00108969453972622</v>
      </c>
      <c r="AJ6" s="62">
        <f>'Glad70-before-LQ'!AJ6*$CG6*AJ$93</f>
        <v>0.0215465520302475</v>
      </c>
      <c r="AK6" s="62">
        <f>'Glad70-before-LQ'!AK6*$CG6*AK$93</f>
        <v>0.920953998848473</v>
      </c>
      <c r="AL6" s="62">
        <f>'Glad70-before-LQ'!AL6*$CG6*AL$93</f>
        <v>0.376402527628453</v>
      </c>
      <c r="AM6" s="62">
        <f>'Glad70-before-LQ'!AM6*$CG6*AM$93</f>
        <v>0.513431048649571</v>
      </c>
      <c r="AN6" s="62">
        <f>'Glad70-before-LQ'!AN6*$CG6*AN$93</f>
        <v>0.000100208425626936</v>
      </c>
      <c r="AO6" s="62">
        <f>'Glad70-before-LQ'!AO6*$CG6*AO$93</f>
        <v>0.000158860687993235</v>
      </c>
      <c r="AP6" s="62">
        <f>'Glad70-before-LQ'!AP6*$CG6*AP$93</f>
        <v>1.19210063355943e-05</v>
      </c>
      <c r="AQ6" s="62">
        <f>'Glad70-before-LQ'!AQ6*$CG6*AQ$93</f>
        <v>1.93572642046051e-05</v>
      </c>
      <c r="AR6" s="62">
        <f>'Glad70-before-LQ'!AR6*$CG6*AR$93</f>
        <v>2.27069183184532e-05</v>
      </c>
      <c r="AS6" s="62">
        <f>'Glad70-before-LQ'!AS6*$CG6*AS$93</f>
        <v>0.00030908083153424</v>
      </c>
      <c r="AT6" s="62">
        <f>'Glad70-before-LQ'!AT6*$CG6*AT$93</f>
        <v>1.51124212985191e-06</v>
      </c>
      <c r="AU6" s="62">
        <f>'Glad70-before-LQ'!AU6*$CG6*AU$93</f>
        <v>1.82926742312933e-06</v>
      </c>
      <c r="AV6" s="62">
        <f>'Glad70-before-LQ'!AV6*$CG6*AV$93</f>
        <v>3.31375766736767e-07</v>
      </c>
      <c r="AW6" s="62">
        <f>'Glad70-before-LQ'!AW6*$CG6*AW$93</f>
        <v>3.48929684683496e-08</v>
      </c>
      <c r="AX6" s="62">
        <f>'Glad70-before-LQ'!AX6*$CG6*AX$93</f>
        <v>3.57668704972272e-06</v>
      </c>
      <c r="AY6" s="62">
        <f>'Glad70-before-LQ'!AY6*$CG6*AY$93</f>
        <v>0</v>
      </c>
      <c r="AZ6" s="62">
        <f>'Glad70-before-LQ'!AZ6*$CG6*AZ$93</f>
        <v>6.75274673674609e-07</v>
      </c>
      <c r="BA6" s="62">
        <f>'Glad70-before-LQ'!BA6*$CG6*BA$93</f>
        <v>2.07592000105715e-07</v>
      </c>
      <c r="BB6" s="62">
        <f>'Glad70-before-LQ'!BB6*$CG6*BB$93</f>
        <v>1.15960028018742e-06</v>
      </c>
      <c r="BC6" s="62">
        <f>'Glad70-before-LQ'!BC6*$CG6*BC$93</f>
        <v>6.48518689827763e-05</v>
      </c>
      <c r="BD6" s="62">
        <f>'Glad70-before-LQ'!BD6*$CG6*BD$93</f>
        <v>2.19639642184641e-05</v>
      </c>
      <c r="BE6" s="62">
        <f>'Glad70-before-LQ'!BE6*$CG6*BE$93</f>
        <v>7.36921669302648e-05</v>
      </c>
      <c r="BF6" s="62">
        <f>'Glad70-before-LQ'!BF6*$CG6*BF$93</f>
        <v>2.03422110736825e-07</v>
      </c>
      <c r="BG6" s="62">
        <f>'Glad70-before-LQ'!BG6*$CG6*BG$93</f>
        <v>1.72888797545927e-05</v>
      </c>
      <c r="BH6" s="62">
        <f>'Glad70-before-LQ'!BH6*$CG6*BH$93</f>
        <v>8.01540141200581e-05</v>
      </c>
      <c r="BI6" s="62">
        <f>'Glad70-before-LQ'!BI6*$CG6*BI$93</f>
        <v>2.94929118688623e-05</v>
      </c>
      <c r="BJ6" s="62">
        <f>'Glad70-before-LQ'!BJ6*$CG6*BJ$93</f>
        <v>4.41131292809309e-07</v>
      </c>
      <c r="BK6" s="62">
        <f>'Glad70-before-LQ'!BK6*$CG6*BK$93</f>
        <v>7.27026687070915e-05</v>
      </c>
      <c r="BL6" s="62">
        <f>'Glad70-before-LQ'!BL6*$CG6*BL$93</f>
        <v>9.0408525572868e-05</v>
      </c>
      <c r="BM6" s="62">
        <f>'Glad70-before-LQ'!BM6*$CG6*BM$93</f>
        <v>1.18227963769904e-05</v>
      </c>
      <c r="BN6" s="62">
        <f>'Glad70-before-LQ'!BN6*$CG6*BN$93</f>
        <v>7.220907519715559e-07</v>
      </c>
      <c r="BO6" s="62">
        <f>'Glad70-before-LQ'!BO6*$CG6*BO$93</f>
        <v>0.000366646106537397</v>
      </c>
      <c r="BP6" s="62">
        <f>'Glad70-before-LQ'!BP6*$CG6*BP$93</f>
        <v>0.000106299821833547</v>
      </c>
      <c r="BQ6" s="62">
        <f>'Glad70-before-LQ'!BQ6*$CG6*BQ$93</f>
        <v>1.61815046252204e-06</v>
      </c>
      <c r="BR6" s="62">
        <f>'Glad70-before-LQ'!BR6*$CG6*BR$93</f>
        <v>0.000498907359007747</v>
      </c>
      <c r="BS6" s="62">
        <f>'Glad70-before-LQ'!BS6*$CG6*BS$93</f>
        <v>0.00246472205050495</v>
      </c>
      <c r="BT6" s="62">
        <f>'Glad70-before-LQ'!BT6*$CG6*BT$93</f>
        <v>0.000418131152017986</v>
      </c>
      <c r="BU6" s="62">
        <f>'Glad70-before-LQ'!BU6*$CG6*BU$93</f>
        <v>8.68448548260917e-05</v>
      </c>
      <c r="BV6" s="4">
        <f>SUM(D6:BU6)</f>
        <v>2.35848547764183</v>
      </c>
      <c r="BW6" s="66">
        <f>'Glad-base'!BW6*'Households'!$B$3/'Households'!$B$7</f>
        <v>1.88831897907312</v>
      </c>
      <c r="BX6" s="66">
        <f>'Glad-base'!BX6*'Households'!$B$3/'Households'!$B$7</f>
        <v>0</v>
      </c>
      <c r="BY6" s="66">
        <f>'Glad-base'!BY6*'Businesses'!$B$4/'Businesses'!$C$4</f>
        <v>0.009228543058352801</v>
      </c>
      <c r="BZ6" s="66">
        <f>'Glad-base'!BZ6*'Households'!$B$3/'Households'!$B$7</f>
        <v>0.000162410051493306</v>
      </c>
      <c r="CA6" s="66">
        <f>'Glad-base'!CA6*'Households'!$B$3/'Households'!$B$7</f>
        <v>0.00406741643666323</v>
      </c>
      <c r="CB6" s="66">
        <f>'Glad-base'!CB6*'Glad-id-output'!B4/'Glad-id-output'!E4</f>
        <v>0.483529795748959</v>
      </c>
      <c r="CC6" s="62">
        <f>'Exports'!D7</f>
        <v>1.7</v>
      </c>
      <c r="CD6" s="4">
        <f>SUM(BW6:CC6)</f>
        <v>4.08530714436859</v>
      </c>
      <c r="CE6" s="153">
        <f>SUM(CD6,BV6)</f>
        <v>6.44379262201042</v>
      </c>
      <c r="CF6" s="67">
        <v>0.00538088169521224</v>
      </c>
      <c r="CG6" s="67">
        <f>'Glad-id-output'!I4</f>
        <v>0.870767251668021</v>
      </c>
      <c r="CH6" s="67"/>
    </row>
    <row r="7" ht="20.05" customHeight="1">
      <c r="A7" t="s" s="58">
        <v>1</v>
      </c>
      <c r="B7" s="59">
        <v>3</v>
      </c>
      <c r="C7" t="s" s="60">
        <v>170</v>
      </c>
      <c r="D7" s="61">
        <f>'Glad70-before-LQ'!D7*$CG7*D$93</f>
        <v>0.0738314902891596</v>
      </c>
      <c r="E7" s="62">
        <f>'Glad70-before-LQ'!E7*$CG7*E$93</f>
        <v>0.00391362287456177</v>
      </c>
      <c r="F7" s="62">
        <f>'Glad70-before-LQ'!F7*$CG7*F$93</f>
        <v>0.374563273732554</v>
      </c>
      <c r="G7" s="62">
        <f>'Glad70-before-LQ'!G7*$CG7*G$93</f>
        <v>0.000248081469169746</v>
      </c>
      <c r="H7" s="62">
        <f>'Glad70-before-LQ'!H7*$CG7*H$93</f>
        <v>0.000764767623324318</v>
      </c>
      <c r="I7" s="62">
        <f>'Glad70-before-LQ'!I7*$CG7*I$93</f>
        <v>0.00739878002715888</v>
      </c>
      <c r="J7" s="62">
        <f>'Glad70-before-LQ'!J7*$CG7*J$93</f>
        <v>0.24465598747999</v>
      </c>
      <c r="K7" s="63">
        <f>'Glad70-before-LQ'!K7*$CG7*K$93</f>
        <v>0.010972778653982</v>
      </c>
      <c r="L7" s="62">
        <f>'Glad70-before-LQ'!L7*$CG7*L$93</f>
        <v>0.00225450547345099</v>
      </c>
      <c r="M7" s="62">
        <f>'Glad70-before-LQ'!M7*$CG7*M$93</f>
        <v>0.0009941879750962441</v>
      </c>
      <c r="N7" s="62">
        <f>'Glad70-before-LQ'!N7*$CG7*N$93</f>
        <v>0.00165196497270592</v>
      </c>
      <c r="O7" s="62">
        <f>'Glad70-before-LQ'!O7*$CG7*O$93</f>
        <v>0.0009617177427147479</v>
      </c>
      <c r="P7" s="62">
        <f>'Glad70-before-LQ'!P7*$CG7*P$93</f>
        <v>0.000125272126717213</v>
      </c>
      <c r="Q7" s="62">
        <f>'Glad70-before-LQ'!Q7*$CG7*Q$93</f>
        <v>0.813937164083454</v>
      </c>
      <c r="R7" s="62">
        <f>'Glad70-before-LQ'!R7*$CG7*R$93</f>
        <v>0.000134046430020176</v>
      </c>
      <c r="S7" s="62">
        <f>'Glad70-before-LQ'!S7*$CG7*S$93</f>
        <v>0.000561092246276393</v>
      </c>
      <c r="T7" s="62">
        <f>'Glad70-before-LQ'!T7*$CG7*T$93</f>
        <v>0.0359173861434318</v>
      </c>
      <c r="U7" s="62">
        <f>'Glad70-before-LQ'!U7*$CG7*U$93</f>
        <v>1.77274093142442</v>
      </c>
      <c r="V7" s="62">
        <f>'Glad70-before-LQ'!V7*$CG7*V$93</f>
        <v>0.0173819167529647</v>
      </c>
      <c r="W7" s="62">
        <f>'Glad70-before-LQ'!W7*$CG7*W$93</f>
        <v>0.0268378952027123</v>
      </c>
      <c r="X7" s="64">
        <f>'Glad70-before-LQ'!X7*$CG7*X$93</f>
        <v>0</v>
      </c>
      <c r="Y7" s="62">
        <f>'Glad70-before-LQ'!Y7*$CG7*Y$93</f>
        <v>0.0116004492618251</v>
      </c>
      <c r="Z7" s="62">
        <f>'Glad70-before-LQ'!Z7*$CG7*Z$93</f>
        <v>0.0032018599883576</v>
      </c>
      <c r="AA7" s="62">
        <f>'Glad70-before-LQ'!AA7*$CG7*AA$93</f>
        <v>0.00379553036425811</v>
      </c>
      <c r="AB7" s="62">
        <f>'Glad70-before-LQ'!AB7*$CG7*AB$93</f>
        <v>0.000300646633988665</v>
      </c>
      <c r="AC7" s="65">
        <f>'Glad70-before-LQ'!AC7*$CG7*AC$93</f>
        <v>0</v>
      </c>
      <c r="AD7" s="62">
        <f>'Glad70-before-LQ'!AD7*$CG7*AD$93</f>
        <v>2.10685455497881e-05</v>
      </c>
      <c r="AE7" s="62">
        <f>'Glad70-before-LQ'!AE7*$CG7*AE$93</f>
        <v>0.00223912382476248</v>
      </c>
      <c r="AF7" s="62">
        <f>'Glad70-before-LQ'!AF7*$CG7*AF$93</f>
        <v>0.000153835880443556</v>
      </c>
      <c r="AG7" s="62">
        <f>'Glad70-before-LQ'!AG7*$CG7*AG$93</f>
        <v>0.00484743869317803</v>
      </c>
      <c r="AH7" s="62">
        <f>'Glad70-before-LQ'!AH7*$CG7*AH$93</f>
        <v>0.0197215376546542</v>
      </c>
      <c r="AI7" s="62">
        <f>'Glad70-before-LQ'!AI7*$CG7*AI$93</f>
        <v>0.023493016271034</v>
      </c>
      <c r="AJ7" s="62">
        <f>'Glad70-before-LQ'!AJ7*$CG7*AJ$93</f>
        <v>0.00203289022746026</v>
      </c>
      <c r="AK7" s="62">
        <f>'Glad70-before-LQ'!AK7*$CG7*AK$93</f>
        <v>0.00272271903969604</v>
      </c>
      <c r="AL7" s="62">
        <f>'Glad70-before-LQ'!AL7*$CG7*AL$93</f>
        <v>0.00114974305718231</v>
      </c>
      <c r="AM7" s="62">
        <f>'Glad70-before-LQ'!AM7*$CG7*AM$93</f>
        <v>0.00327280384796561</v>
      </c>
      <c r="AN7" s="62">
        <f>'Glad70-before-LQ'!AN7*$CG7*AN$93</f>
        <v>0.00844348641386718</v>
      </c>
      <c r="AO7" s="62">
        <f>'Glad70-before-LQ'!AO7*$CG7*AO$93</f>
        <v>0.035490810374828</v>
      </c>
      <c r="AP7" s="62">
        <f>'Glad70-before-LQ'!AP7*$CG7*AP$93</f>
        <v>0.00358649872142636</v>
      </c>
      <c r="AQ7" s="62">
        <f>'Glad70-before-LQ'!AQ7*$CG7*AQ$93</f>
        <v>0.000428173881140225</v>
      </c>
      <c r="AR7" s="62">
        <f>'Glad70-before-LQ'!AR7*$CG7*AR$93</f>
        <v>0.00074112661323549</v>
      </c>
      <c r="AS7" s="62">
        <f>'Glad70-before-LQ'!AS7*$CG7*AS$93</f>
        <v>0.00118793773475622</v>
      </c>
      <c r="AT7" s="62">
        <f>'Glad70-before-LQ'!AT7*$CG7*AT$93</f>
        <v>1.87933036269109e-05</v>
      </c>
      <c r="AU7" s="62">
        <f>'Glad70-before-LQ'!AU7*$CG7*AU$93</f>
        <v>1.11248602739786e-05</v>
      </c>
      <c r="AV7" s="62">
        <f>'Glad70-before-LQ'!AV7*$CG7*AV$93</f>
        <v>2.71146202785726e-06</v>
      </c>
      <c r="AW7" s="62">
        <f>'Glad70-before-LQ'!AW7*$CG7*AW$93</f>
        <v>0.00100963403624878</v>
      </c>
      <c r="AX7" s="62">
        <f>'Glad70-before-LQ'!AX7*$CG7*AX$93</f>
        <v>1.83580644233475e-05</v>
      </c>
      <c r="AY7" s="62">
        <f>'Glad70-before-LQ'!AY7*$CG7*AY$93</f>
        <v>1.60078531087648e-05</v>
      </c>
      <c r="AZ7" s="62">
        <f>'Glad70-before-LQ'!AZ7*$CG7*AZ$93</f>
        <v>0.000410649858709687</v>
      </c>
      <c r="BA7" s="62">
        <f>'Glad70-before-LQ'!BA7*$CG7*BA$93</f>
        <v>0.000141514981215362</v>
      </c>
      <c r="BB7" s="62">
        <f>'Glad70-before-LQ'!BB7*$CG7*BB$93</f>
        <v>0.00053987096171504</v>
      </c>
      <c r="BC7" s="62">
        <f>'Glad70-before-LQ'!BC7*$CG7*BC$93</f>
        <v>0.0102506040658121</v>
      </c>
      <c r="BD7" s="62">
        <f>'Glad70-before-LQ'!BD7*$CG7*BD$93</f>
        <v>0.0224407713937277</v>
      </c>
      <c r="BE7" s="62">
        <f>'Glad70-before-LQ'!BE7*$CG7*BE$93</f>
        <v>0.0733651236573732</v>
      </c>
      <c r="BF7" s="62">
        <f>'Glad70-before-LQ'!BF7*$CG7*BF$93</f>
        <v>0.00164593595140157</v>
      </c>
      <c r="BG7" s="62">
        <f>'Glad70-before-LQ'!BG7*$CG7*BG$93</f>
        <v>0.0394977861485767</v>
      </c>
      <c r="BH7" s="62">
        <f>'Glad70-before-LQ'!BH7*$CG7*BH$93</f>
        <v>0.00388658314691399</v>
      </c>
      <c r="BI7" s="62">
        <f>'Glad70-before-LQ'!BI7*$CG7*BI$93</f>
        <v>0.000944507701462284</v>
      </c>
      <c r="BJ7" s="62">
        <f>'Glad70-before-LQ'!BJ7*$CG7*BJ$93</f>
        <v>3.64652839536627e-05</v>
      </c>
      <c r="BK7" s="62">
        <f>'Glad70-before-LQ'!BK7*$CG7*BK$93</f>
        <v>0.008895922547718239</v>
      </c>
      <c r="BL7" s="62">
        <f>'Glad70-before-LQ'!BL7*$CG7*BL$93</f>
        <v>0.0115579985195938</v>
      </c>
      <c r="BM7" s="62">
        <f>'Glad70-before-LQ'!BM7*$CG7*BM$93</f>
        <v>0.0022092263664551</v>
      </c>
      <c r="BN7" s="62">
        <f>'Glad70-before-LQ'!BN7*$CG7*BN$93</f>
        <v>0.000232642422285039</v>
      </c>
      <c r="BO7" s="62">
        <f>'Glad70-before-LQ'!BO7*$CG7*BO$93</f>
        <v>0.0104175994012592</v>
      </c>
      <c r="BP7" s="62">
        <f>'Glad70-before-LQ'!BP7*$CG7*BP$93</f>
        <v>0.00351755079608935</v>
      </c>
      <c r="BQ7" s="62">
        <f>'Glad70-before-LQ'!BQ7*$CG7*BQ$93</f>
        <v>4.34458711848205e-06</v>
      </c>
      <c r="BR7" s="62">
        <f>'Glad70-before-LQ'!BR7*$CG7*BR$93</f>
        <v>0.000381500887382407</v>
      </c>
      <c r="BS7" s="62">
        <f>'Glad70-before-LQ'!BS7*$CG7*BS$93</f>
        <v>6.1409509673778e-05</v>
      </c>
      <c r="BT7" s="62">
        <f>'Glad70-before-LQ'!BT7*$CG7*BT$93</f>
        <v>0.0272045864179705</v>
      </c>
      <c r="BU7" s="62">
        <f>'Glad70-before-LQ'!BU7*$CG7*BU$93</f>
        <v>0.00222928604068254</v>
      </c>
      <c r="BV7" s="4">
        <f>SUM(D7:BU7)</f>
        <v>3.73922606998027</v>
      </c>
      <c r="BW7" s="66">
        <f>'Glad-base'!BW7*'Households'!$B$3/'Households'!$B$7</f>
        <v>0.181083326292482</v>
      </c>
      <c r="BX7" s="66">
        <f>'Glad-base'!BX7*'Households'!$B$3/'Households'!$B$7</f>
        <v>0.194056127703399</v>
      </c>
      <c r="BY7" s="66">
        <f>'Glad-base'!BY7*'Businesses'!$B$4/'Businesses'!$C$4</f>
        <v>0.0350183535923496</v>
      </c>
      <c r="BZ7" s="66">
        <f>'Glad-base'!BZ7*'Households'!$B$3/'Households'!$B$7</f>
        <v>0.0007995112461380021</v>
      </c>
      <c r="CA7" s="66">
        <f>'Glad-base'!CA7*'Households'!$B$3/'Households'!$B$7</f>
        <v>0.0156400282492276</v>
      </c>
      <c r="CB7" s="66">
        <f>'Glad-base'!CB7*'Glad-id-output'!B5/'Glad-id-output'!E5</f>
        <v>0.19393877021024</v>
      </c>
      <c r="CC7" s="62">
        <f>'Exports'!D8</f>
        <v>2.6</v>
      </c>
      <c r="CD7" s="4">
        <f>SUM(BW7:CC7)</f>
        <v>3.22053611729384</v>
      </c>
      <c r="CE7" s="153">
        <f>SUM(CD7,BV7)</f>
        <v>6.95976218727411</v>
      </c>
      <c r="CF7" s="67">
        <v>0.00273772463078795</v>
      </c>
      <c r="CG7" s="67">
        <f>'Glad-id-output'!I5</f>
        <v>0.6</v>
      </c>
      <c r="CH7" s="67"/>
    </row>
    <row r="8" ht="20.05" customHeight="1">
      <c r="A8" t="s" s="58">
        <v>1</v>
      </c>
      <c r="B8" s="59">
        <v>4</v>
      </c>
      <c r="C8" t="s" s="60">
        <v>171</v>
      </c>
      <c r="D8" s="61">
        <f>'Glad70-before-LQ'!D8*$CG8*D$93</f>
        <v>0.07404302782667729</v>
      </c>
      <c r="E8" s="62">
        <f>'Glad70-before-LQ'!E8*$CG8*E$93</f>
        <v>0.00243344993784278</v>
      </c>
      <c r="F8" s="62">
        <f>'Glad70-before-LQ'!F8*$CG8*F$93</f>
        <v>6.15440497001131e-05</v>
      </c>
      <c r="G8" s="62">
        <f>'Glad70-before-LQ'!G8*$CG8*G$93</f>
        <v>0.0132545535682266</v>
      </c>
      <c r="H8" s="62">
        <f>'Glad70-before-LQ'!H8*$CG8*H$93</f>
        <v>0.00189013928639463</v>
      </c>
      <c r="I8" s="62">
        <f>'Glad70-before-LQ'!I8*$CG8*I$93</f>
        <v>0.0113818967987988</v>
      </c>
      <c r="J8" s="62">
        <f>'Glad70-before-LQ'!J8*$CG8*J$93</f>
        <v>0.82275446895616</v>
      </c>
      <c r="K8" s="63">
        <f>'Glad70-before-LQ'!K8*$CG8*K$93</f>
        <v>0.0374906979200989</v>
      </c>
      <c r="L8" s="62">
        <f>'Glad70-before-LQ'!L8*$CG8*L$93</f>
        <v>0.00705840325197678</v>
      </c>
      <c r="M8" s="62">
        <f>'Glad70-before-LQ'!M8*$CG8*M$93</f>
        <v>0.0010775672718752</v>
      </c>
      <c r="N8" s="62">
        <f>'Glad70-before-LQ'!N8*$CG8*N$93</f>
        <v>0.152973716702271</v>
      </c>
      <c r="O8" s="62">
        <f>'Glad70-before-LQ'!O8*$CG8*O$93</f>
        <v>0.00162355611133398</v>
      </c>
      <c r="P8" s="62">
        <f>'Glad70-before-LQ'!P8*$CG8*P$93</f>
        <v>0.0142948391054829</v>
      </c>
      <c r="Q8" s="62">
        <f>'Glad70-before-LQ'!Q8*$CG8*Q$93</f>
        <v>0.0002943111435681</v>
      </c>
      <c r="R8" s="62">
        <f>'Glad70-before-LQ'!R8*$CG8*R$93</f>
        <v>7.61121680621928e-05</v>
      </c>
      <c r="S8" s="62">
        <f>'Glad70-before-LQ'!S8*$CG8*S$93</f>
        <v>0.000113379627009535</v>
      </c>
      <c r="T8" s="62">
        <f>'Glad70-before-LQ'!T8*$CG8*T$93</f>
        <v>0.0160493634587211</v>
      </c>
      <c r="U8" s="62">
        <f>'Glad70-before-LQ'!U8*$CG8*U$93</f>
        <v>0.0037714138863433</v>
      </c>
      <c r="V8" s="62">
        <f>'Glad70-before-LQ'!V8*$CG8*V$93</f>
        <v>0.00015553623038474</v>
      </c>
      <c r="W8" s="62">
        <f>'Glad70-before-LQ'!W8*$CG8*W$93</f>
        <v>0.016101996940058</v>
      </c>
      <c r="X8" s="64">
        <f>'Glad70-before-LQ'!X8*$CG8*X$93</f>
        <v>0</v>
      </c>
      <c r="Y8" s="62">
        <f>'Glad70-before-LQ'!Y8*$CG8*Y$93</f>
        <v>0.00769880216233325</v>
      </c>
      <c r="Z8" s="62">
        <f>'Glad70-before-LQ'!Z8*$CG8*Z$93</f>
        <v>0.00195433762670121</v>
      </c>
      <c r="AA8" s="62">
        <f>'Glad70-before-LQ'!AA8*$CG8*AA$93</f>
        <v>0.00044609060509246</v>
      </c>
      <c r="AB8" s="62">
        <f>'Glad70-before-LQ'!AB8*$CG8*AB$93</f>
        <v>5.32743642444858e-05</v>
      </c>
      <c r="AC8" s="65">
        <f>'Glad70-before-LQ'!AC8*$CG8*AC$93</f>
        <v>0</v>
      </c>
      <c r="AD8" s="62">
        <f>'Glad70-before-LQ'!AD8*$CG8*AD$93</f>
        <v>0.000554312655977818</v>
      </c>
      <c r="AE8" s="62">
        <f>'Glad70-before-LQ'!AE8*$CG8*AE$93</f>
        <v>0.000130879634447054</v>
      </c>
      <c r="AF8" s="62">
        <f>'Glad70-before-LQ'!AF8*$CG8*AF$93</f>
        <v>0.000809972942399296</v>
      </c>
      <c r="AG8" s="62">
        <f>'Glad70-before-LQ'!AG8*$CG8*AG$93</f>
        <v>0.0110077226147082</v>
      </c>
      <c r="AH8" s="62">
        <f>'Glad70-before-LQ'!AH8*$CG8*AH$93</f>
        <v>0.211798657789366</v>
      </c>
      <c r="AI8" s="62">
        <f>'Glad70-before-LQ'!AI8*$CG8*AI$93</f>
        <v>0.108591128053992</v>
      </c>
      <c r="AJ8" s="62">
        <f>'Glad70-before-LQ'!AJ8*$CG8*AJ$93</f>
        <v>0.06428951108034781</v>
      </c>
      <c r="AK8" s="62">
        <f>'Glad70-before-LQ'!AK8*$CG8*AK$93</f>
        <v>1.99596241406679</v>
      </c>
      <c r="AL8" s="62">
        <f>'Glad70-before-LQ'!AL8*$CG8*AL$93</f>
        <v>0.222525642558284</v>
      </c>
      <c r="AM8" s="62">
        <f>'Glad70-before-LQ'!AM8*$CG8*AM$93</f>
        <v>0.451906006961661</v>
      </c>
      <c r="AN8" s="62">
        <f>'Glad70-before-LQ'!AN8*$CG8*AN$93</f>
        <v>0.009297185354735839</v>
      </c>
      <c r="AO8" s="62">
        <f>'Glad70-before-LQ'!AO8*$CG8*AO$93</f>
        <v>0.0208191323554273</v>
      </c>
      <c r="AP8" s="62">
        <f>'Glad70-before-LQ'!AP8*$CG8*AP$93</f>
        <v>0.00096242336145156</v>
      </c>
      <c r="AQ8" s="62">
        <f>'Glad70-before-LQ'!AQ8*$CG8*AQ$93</f>
        <v>0.000434264573721554</v>
      </c>
      <c r="AR8" s="62">
        <f>'Glad70-before-LQ'!AR8*$CG8*AR$93</f>
        <v>0.00211552574438395</v>
      </c>
      <c r="AS8" s="62">
        <f>'Glad70-before-LQ'!AS8*$CG8*AS$93</f>
        <v>0.0502372737034277</v>
      </c>
      <c r="AT8" s="62">
        <f>'Glad70-before-LQ'!AT8*$CG8*AT$93</f>
        <v>1.70577742682252e-05</v>
      </c>
      <c r="AU8" s="62">
        <f>'Glad70-before-LQ'!AU8*$CG8*AU$93</f>
        <v>0.000166964241221946</v>
      </c>
      <c r="AV8" s="62">
        <f>'Glad70-before-LQ'!AV8*$CG8*AV$93</f>
        <v>2.28333644451138e-05</v>
      </c>
      <c r="AW8" s="62">
        <f>'Glad70-before-LQ'!AW8*$CG8*AW$93</f>
        <v>3.43012222286634e-05</v>
      </c>
      <c r="AX8" s="62">
        <f>'Glad70-before-LQ'!AX8*$CG8*AX$93</f>
        <v>0.000377857585363841</v>
      </c>
      <c r="AY8" s="62">
        <f>'Glad70-before-LQ'!AY8*$CG8*AY$93</f>
        <v>1.05837045347205e-06</v>
      </c>
      <c r="AZ8" s="62">
        <f>'Glad70-before-LQ'!AZ8*$CG8*AZ$93</f>
        <v>1.80603907813065e-05</v>
      </c>
      <c r="BA8" s="62">
        <f>'Glad70-before-LQ'!BA8*$CG8*BA$93</f>
        <v>6.07128513300406e-06</v>
      </c>
      <c r="BB8" s="62">
        <f>'Glad70-before-LQ'!BB8*$CG8*BB$93</f>
        <v>2.56396536331694e-05</v>
      </c>
      <c r="BC8" s="62">
        <f>'Glad70-before-LQ'!BC8*$CG8*BC$93</f>
        <v>0.009736330954245521</v>
      </c>
      <c r="BD8" s="62">
        <f>'Glad70-before-LQ'!BD8*$CG8*BD$93</f>
        <v>0.00323767263793946</v>
      </c>
      <c r="BE8" s="62">
        <f>'Glad70-before-LQ'!BE8*$CG8*BE$93</f>
        <v>0.0117178990391714</v>
      </c>
      <c r="BF8" s="62">
        <f>'Glad70-before-LQ'!BF8*$CG8*BF$93</f>
        <v>5.69164989246158e-05</v>
      </c>
      <c r="BG8" s="62">
        <f>'Glad70-before-LQ'!BG8*$CG8*BG$93</f>
        <v>0.00328888354059712</v>
      </c>
      <c r="BH8" s="62">
        <f>'Glad70-before-LQ'!BH8*$CG8*BH$93</f>
        <v>0.0129962541962054</v>
      </c>
      <c r="BI8" s="62">
        <f>'Glad70-before-LQ'!BI8*$CG8*BI$93</f>
        <v>0.0162648228448417</v>
      </c>
      <c r="BJ8" s="62">
        <f>'Glad70-before-LQ'!BJ8*$CG8*BJ$93</f>
        <v>2.81238128770802e-05</v>
      </c>
      <c r="BK8" s="62">
        <f>'Glad70-before-LQ'!BK8*$CG8*BK$93</f>
        <v>0.0103911734429154</v>
      </c>
      <c r="BL8" s="62">
        <f>'Glad70-before-LQ'!BL8*$CG8*BL$93</f>
        <v>0.00492221909783056</v>
      </c>
      <c r="BM8" s="62">
        <f>'Glad70-before-LQ'!BM8*$CG8*BM$93</f>
        <v>0.0006657741164797501</v>
      </c>
      <c r="BN8" s="62">
        <f>'Glad70-before-LQ'!BN8*$CG8*BN$93</f>
        <v>1.97126484714485e-05</v>
      </c>
      <c r="BO8" s="62">
        <f>'Glad70-before-LQ'!BO8*$CG8*BO$93</f>
        <v>0.0383837609234375</v>
      </c>
      <c r="BP8" s="62">
        <f>'Glad70-before-LQ'!BP8*$CG8*BP$93</f>
        <v>0.00827910343877512</v>
      </c>
      <c r="BQ8" s="62">
        <f>'Glad70-before-LQ'!BQ8*$CG8*BQ$93</f>
        <v>0.00121335731572097</v>
      </c>
      <c r="BR8" s="62">
        <f>'Glad70-before-LQ'!BR8*$CG8*BR$93</f>
        <v>0.00172539727325195</v>
      </c>
      <c r="BS8" s="62">
        <f>'Glad70-before-LQ'!BS8*$CG8*BS$93</f>
        <v>0.000650620318351038</v>
      </c>
      <c r="BT8" s="62">
        <f>'Glad70-before-LQ'!BT8*$CG8*BT$93</f>
        <v>0.0616644756187969</v>
      </c>
      <c r="BU8" s="62">
        <f>'Glad70-before-LQ'!BU8*$CG8*BU$93</f>
        <v>0.0126079249291322</v>
      </c>
      <c r="BV8" s="4">
        <f>SUM(D8:BU8)</f>
        <v>4.53701479898597</v>
      </c>
      <c r="BW8" s="66">
        <f>'Glad-base'!BW8*'Households'!$B$3/'Households'!$B$7</f>
        <v>1.82909633292482</v>
      </c>
      <c r="BX8" s="66">
        <f>'Glad-base'!BX8*'Households'!$B$3/'Households'!$B$7</f>
        <v>0.0686660144181256</v>
      </c>
      <c r="BY8" s="66">
        <f>'Glad-base'!BY8*'Businesses'!$B$4/'Businesses'!$C$4</f>
        <v>0.0217899216743592</v>
      </c>
      <c r="BZ8" s="66">
        <f>'Glad-base'!BZ8*'Households'!$B$3/'Households'!$B$7</f>
        <v>0.000445433450051493</v>
      </c>
      <c r="CA8" s="66">
        <f>'Glad-base'!CA8*'Households'!$B$3/'Households'!$B$7</f>
        <v>0.00967354869207003</v>
      </c>
      <c r="CB8" s="66">
        <f>'Glad-base'!CB8*'Glad-id-output'!B6/'Glad-id-output'!E6</f>
        <v>0.0073577289795815</v>
      </c>
      <c r="CC8" s="62">
        <f>'Exports'!D9</f>
        <v>2</v>
      </c>
      <c r="CD8" s="4">
        <f>SUM(BW8:CC8)</f>
        <v>3.93702898013901</v>
      </c>
      <c r="CE8" s="153">
        <f>SUM(CD8,BV8)</f>
        <v>8.47404377912498</v>
      </c>
      <c r="CF8" s="67">
        <v>0.00297245949160971</v>
      </c>
      <c r="CG8" s="67">
        <f>'Glad-id-output'!I6</f>
        <v>0.8</v>
      </c>
      <c r="CH8" s="67"/>
    </row>
    <row r="9" ht="20.05" customHeight="1">
      <c r="A9" t="s" s="58">
        <v>1</v>
      </c>
      <c r="B9" s="59">
        <v>5</v>
      </c>
      <c r="C9" t="s" s="60">
        <v>172</v>
      </c>
      <c r="D9" s="61">
        <f>'Glad70-before-LQ'!D9*$CG9*D$93</f>
        <v>1.55676276000082</v>
      </c>
      <c r="E9" s="62">
        <f>'Glad70-before-LQ'!E9*$CG9*E$93</f>
        <v>0.008915944074562639</v>
      </c>
      <c r="F9" s="62">
        <f>'Glad70-before-LQ'!F9*$CG9*F$93</f>
        <v>0.326687193184368</v>
      </c>
      <c r="G9" s="62">
        <f>'Glad70-before-LQ'!G9*$CG9*G$93</f>
        <v>0.0289324686971316</v>
      </c>
      <c r="H9" s="62">
        <f>'Glad70-before-LQ'!H9*$CG9*H$93</f>
        <v>0.0225881334290575</v>
      </c>
      <c r="I9" s="62">
        <f>'Glad70-before-LQ'!I9*$CG9*I$93</f>
        <v>0.00575324907638448</v>
      </c>
      <c r="J9" s="62">
        <f>'Glad70-before-LQ'!J9*$CG9*J$93</f>
        <v>0.09967837045874101</v>
      </c>
      <c r="K9" s="63">
        <f>'Glad70-before-LQ'!K9*$CG9*K$93</f>
        <v>0.0802056351568452</v>
      </c>
      <c r="L9" s="62">
        <f>'Glad70-before-LQ'!L9*$CG9*L$93</f>
        <v>0.0149607130241995</v>
      </c>
      <c r="M9" s="62">
        <f>'Glad70-before-LQ'!M9*$CG9*M$93</f>
        <v>0.000187230142516155</v>
      </c>
      <c r="N9" s="62">
        <f>'Glad70-before-LQ'!N9*$CG9*N$93</f>
        <v>0.000434662401479616</v>
      </c>
      <c r="O9" s="62">
        <f>'Glad70-before-LQ'!O9*$CG9*O$93</f>
        <v>0.000114037412472429</v>
      </c>
      <c r="P9" s="62">
        <f>'Glad70-before-LQ'!P9*$CG9*P$93</f>
        <v>2.53919368937088e-05</v>
      </c>
      <c r="Q9" s="62">
        <f>'Glad70-before-LQ'!Q9*$CG9*Q$93</f>
        <v>0.000189988141916091</v>
      </c>
      <c r="R9" s="62">
        <f>'Glad70-before-LQ'!R9*$CG9*R$93</f>
        <v>1.79599360999716e-05</v>
      </c>
      <c r="S9" s="62">
        <f>'Glad70-before-LQ'!S9*$CG9*S$93</f>
        <v>2.27992529064528e-05</v>
      </c>
      <c r="T9" s="62">
        <f>'Glad70-before-LQ'!T9*$CG9*T$93</f>
        <v>0.00213212601500137</v>
      </c>
      <c r="U9" s="62">
        <f>'Glad70-before-LQ'!U9*$CG9*U$93</f>
        <v>0.00232632950204131</v>
      </c>
      <c r="V9" s="62">
        <f>'Glad70-before-LQ'!V9*$CG9*V$93</f>
        <v>8.492683875139101e-05</v>
      </c>
      <c r="W9" s="62">
        <f>'Glad70-before-LQ'!W9*$CG9*W$93</f>
        <v>0.00450168179893195</v>
      </c>
      <c r="X9" s="64">
        <f>'Glad70-before-LQ'!X9*$CG9*X$93</f>
        <v>0</v>
      </c>
      <c r="Y9" s="62">
        <f>'Glad70-before-LQ'!Y9*$CG9*Y$93</f>
        <v>0.00198982921504385</v>
      </c>
      <c r="Z9" s="62">
        <f>'Glad70-before-LQ'!Z9*$CG9*Z$93</f>
        <v>0.000449163756806611</v>
      </c>
      <c r="AA9" s="62">
        <f>'Glad70-before-LQ'!AA9*$CG9*AA$93</f>
        <v>0.000346982392703598</v>
      </c>
      <c r="AB9" s="62">
        <f>'Glad70-before-LQ'!AB9*$CG9*AB$93</f>
        <v>3.10322712926167e-05</v>
      </c>
      <c r="AC9" s="65">
        <f>'Glad70-before-LQ'!AC9*$CG9*AC$93</f>
        <v>0</v>
      </c>
      <c r="AD9" s="62">
        <f>'Glad70-before-LQ'!AD9*$CG9*AD$93</f>
        <v>6.55086167718423e-05</v>
      </c>
      <c r="AE9" s="62">
        <f>'Glad70-before-LQ'!AE9*$CG9*AE$93</f>
        <v>0.000156463907796108</v>
      </c>
      <c r="AF9" s="62">
        <f>'Glad70-before-LQ'!AF9*$CG9*AF$93</f>
        <v>0.000146014991854191</v>
      </c>
      <c r="AG9" s="62">
        <f>'Glad70-before-LQ'!AG9*$CG9*AG$93</f>
        <v>0.00188304780338625</v>
      </c>
      <c r="AH9" s="62">
        <f>'Glad70-before-LQ'!AH9*$CG9*AH$93</f>
        <v>0.0263580700466048</v>
      </c>
      <c r="AI9" s="62">
        <f>'Glad70-before-LQ'!AI9*$CG9*AI$93</f>
        <v>0.0154002596610653</v>
      </c>
      <c r="AJ9" s="62">
        <f>'Glad70-before-LQ'!AJ9*$CG9*AJ$93</f>
        <v>0.00296552859675868</v>
      </c>
      <c r="AK9" s="62">
        <f>'Glad70-before-LQ'!AK9*$CG9*AK$93</f>
        <v>0.00147945843350763</v>
      </c>
      <c r="AL9" s="62">
        <f>'Glad70-before-LQ'!AL9*$CG9*AL$93</f>
        <v>0.000523036364349558</v>
      </c>
      <c r="AM9" s="62">
        <f>'Glad70-before-LQ'!AM9*$CG9*AM$93</f>
        <v>0.00100490090970369</v>
      </c>
      <c r="AN9" s="62">
        <f>'Glad70-before-LQ'!AN9*$CG9*AN$93</f>
        <v>0.00494413800142213</v>
      </c>
      <c r="AO9" s="62">
        <f>'Glad70-before-LQ'!AO9*$CG9*AO$93</f>
        <v>0.0028239943496356</v>
      </c>
      <c r="AP9" s="62">
        <f>'Glad70-before-LQ'!AP9*$CG9*AP$93</f>
        <v>0.000329432509888767</v>
      </c>
      <c r="AQ9" s="62">
        <f>'Glad70-before-LQ'!AQ9*$CG9*AQ$93</f>
        <v>0.000139033370314743</v>
      </c>
      <c r="AR9" s="62">
        <f>'Glad70-before-LQ'!AR9*$CG9*AR$93</f>
        <v>0.000325504224853636</v>
      </c>
      <c r="AS9" s="62">
        <f>'Glad70-before-LQ'!AS9*$CG9*AS$93</f>
        <v>0.00792566037090137</v>
      </c>
      <c r="AT9" s="62">
        <f>'Glad70-before-LQ'!AT9*$CG9*AT$93</f>
        <v>1.25118863421159e-05</v>
      </c>
      <c r="AU9" s="62">
        <f>'Glad70-before-LQ'!AU9*$CG9*AU$93</f>
        <v>2.33526312453135e-05</v>
      </c>
      <c r="AV9" s="62">
        <f>'Glad70-before-LQ'!AV9*$CG9*AV$93</f>
        <v>3.54734978709048e-06</v>
      </c>
      <c r="AW9" s="62">
        <f>'Glad70-before-LQ'!AW9*$CG9*AW$93</f>
        <v>5.32827376445997e-05</v>
      </c>
      <c r="AX9" s="62">
        <f>'Glad70-before-LQ'!AX9*$CG9*AX$93</f>
        <v>8.75094479530328e-05</v>
      </c>
      <c r="AY9" s="62">
        <f>'Glad70-before-LQ'!AY9*$CG9*AY$93</f>
        <v>1.95194436820009e-06</v>
      </c>
      <c r="AZ9" s="62">
        <f>'Glad70-before-LQ'!AZ9*$CG9*AZ$93</f>
        <v>0.000340554856176307</v>
      </c>
      <c r="BA9" s="62">
        <f>'Glad70-before-LQ'!BA9*$CG9*BA$93</f>
        <v>0.000180928217762402</v>
      </c>
      <c r="BB9" s="62">
        <f>'Glad70-before-LQ'!BB9*$CG9*BB$93</f>
        <v>7.787404441314681e-05</v>
      </c>
      <c r="BC9" s="62">
        <f>'Glad70-before-LQ'!BC9*$CG9*BC$93</f>
        <v>0.00168393714253123</v>
      </c>
      <c r="BD9" s="62">
        <f>'Glad70-before-LQ'!BD9*$CG9*BD$93</f>
        <v>0.000699012729121104</v>
      </c>
      <c r="BE9" s="62">
        <f>'Glad70-before-LQ'!BE9*$CG9*BE$93</f>
        <v>0.008622356697722071</v>
      </c>
      <c r="BF9" s="62">
        <f>'Glad70-before-LQ'!BF9*$CG9*BF$93</f>
        <v>0.000108330353077295</v>
      </c>
      <c r="BG9" s="62">
        <f>'Glad70-before-LQ'!BG9*$CG9*BG$93</f>
        <v>0.00260346238050995</v>
      </c>
      <c r="BH9" s="62">
        <f>'Glad70-before-LQ'!BH9*$CG9*BH$93</f>
        <v>0.00170243952954258</v>
      </c>
      <c r="BI9" s="62">
        <f>'Glad70-before-LQ'!BI9*$CG9*BI$93</f>
        <v>0.0137266640471605</v>
      </c>
      <c r="BJ9" s="62">
        <f>'Glad70-before-LQ'!BJ9*$CG9*BJ$93</f>
        <v>7.03925135872055e-06</v>
      </c>
      <c r="BK9" s="62">
        <f>'Glad70-before-LQ'!BK9*$CG9*BK$93</f>
        <v>0.00351464581948122</v>
      </c>
      <c r="BL9" s="62">
        <f>'Glad70-before-LQ'!BL9*$CG9*BL$93</f>
        <v>0.00166135334537978</v>
      </c>
      <c r="BM9" s="62">
        <f>'Glad70-before-LQ'!BM9*$CG9*BM$93</f>
        <v>0.000249451106439304</v>
      </c>
      <c r="BN9" s="62">
        <f>'Glad70-before-LQ'!BN9*$CG9*BN$93</f>
        <v>2.16677749115818e-05</v>
      </c>
      <c r="BO9" s="62">
        <f>'Glad70-before-LQ'!BO9*$CG9*BO$93</f>
        <v>0.00554003649862201</v>
      </c>
      <c r="BP9" s="62">
        <f>'Glad70-before-LQ'!BP9*$CG9*BP$93</f>
        <v>0.00140854365943844</v>
      </c>
      <c r="BQ9" s="62">
        <f>'Glad70-before-LQ'!BQ9*$CG9*BQ$93</f>
        <v>2.96037998722256e-05</v>
      </c>
      <c r="BR9" s="62">
        <f>'Glad70-before-LQ'!BR9*$CG9*BR$93</f>
        <v>0.000173463961928713</v>
      </c>
      <c r="BS9" s="62">
        <f>'Glad70-before-LQ'!BS9*$CG9*BS$93</f>
        <v>2.59144631165225e-05</v>
      </c>
      <c r="BT9" s="62">
        <f>'Glad70-before-LQ'!BT9*$CG9*BT$93</f>
        <v>0.008624629767049851</v>
      </c>
      <c r="BU9" s="62">
        <f>'Glad70-before-LQ'!BU9*$CG9*BU$93</f>
        <v>0.0016390830952254</v>
      </c>
      <c r="BV9" s="4">
        <f>SUM(D9:BU9)</f>
        <v>2.27663180881396</v>
      </c>
      <c r="BW9" s="66">
        <f>'Glad-base'!BW9*'Households'!$B$3/'Households'!$B$7</f>
        <v>0.0375364260556128</v>
      </c>
      <c r="BX9" s="66">
        <f>'Glad-base'!BX9*'Households'!$B$3/'Households'!$B$7</f>
        <v>1.35045092298661</v>
      </c>
      <c r="BY9" s="66">
        <f>'Glad-base'!BY9*'Businesses'!$B$4/'Businesses'!$C$4</f>
        <v>0.0781484707717274</v>
      </c>
      <c r="BZ9" s="66">
        <f>'Glad-base'!BZ9*'Households'!$B$3/'Households'!$B$7</f>
        <v>0.00299861499485067</v>
      </c>
      <c r="CA9" s="66">
        <f>'Glad-base'!CA9*'Households'!$B$3/'Households'!$B$7</f>
        <v>0.033996543738414</v>
      </c>
      <c r="CB9" s="66">
        <f>'Glad-base'!CB9*'Glad-id-output'!B7/'Glad-id-output'!E7</f>
        <v>0.022343320037517</v>
      </c>
      <c r="CC9" s="62">
        <f>'Exports'!D10</f>
        <v>2.8</v>
      </c>
      <c r="CD9" s="4">
        <f>SUM(BW9:CC9)</f>
        <v>4.32547429858473</v>
      </c>
      <c r="CE9" s="153">
        <f>SUM(CD9,BV9)</f>
        <v>6.60210610739869</v>
      </c>
      <c r="CF9" s="67">
        <v>0.000927193355306998</v>
      </c>
      <c r="CG9" s="67">
        <f>'Glad-id-output'!I7</f>
        <v>0.150044110890581</v>
      </c>
      <c r="CH9" s="67"/>
    </row>
    <row r="10" ht="20.05" customHeight="1">
      <c r="A10" t="s" s="58">
        <v>1</v>
      </c>
      <c r="B10" s="59">
        <v>6</v>
      </c>
      <c r="C10" t="s" s="60">
        <v>94</v>
      </c>
      <c r="D10" s="61">
        <f>'Glad70-before-LQ'!D10*$CG10*D$93</f>
        <v>0.07514899155474961</v>
      </c>
      <c r="E10" s="62">
        <f>'Glad70-before-LQ'!E10*$CG10*E$93</f>
        <v>0.00188707521051093</v>
      </c>
      <c r="F10" s="62">
        <f>'Glad70-before-LQ'!F10*$CG10*F$93</f>
        <v>0.000243931264603206</v>
      </c>
      <c r="G10" s="62">
        <f>'Glad70-before-LQ'!G10*$CG10*G$93</f>
        <v>0.00150555073250032</v>
      </c>
      <c r="H10" s="62">
        <f>'Glad70-before-LQ'!H10*$CG10*H$93</f>
        <v>0.00279270638618468</v>
      </c>
      <c r="I10" s="62">
        <f>'Glad70-before-LQ'!I10*$CG10*I$93</f>
        <v>2.991736882221</v>
      </c>
      <c r="J10" s="62">
        <f>'Glad70-before-LQ'!J10*$CG10*J$93</f>
        <v>13.5397500605751</v>
      </c>
      <c r="K10" s="63">
        <f>'Glad70-before-LQ'!K10*$CG10*K$93</f>
        <v>163.3646</v>
      </c>
      <c r="L10" s="62">
        <f>'Glad70-before-LQ'!L10*$CG10*L$93</f>
        <v>1.87749626146006</v>
      </c>
      <c r="M10" s="62">
        <f>'Glad70-before-LQ'!M10*$CG10*M$93</f>
        <v>0.0716462306671503</v>
      </c>
      <c r="N10" s="62">
        <f>'Glad70-before-LQ'!N10*$CG10*N$93</f>
        <v>0.0306495578831009</v>
      </c>
      <c r="O10" s="62">
        <f>'Glad70-before-LQ'!O10*$CG10*O$93</f>
        <v>0.009619663671958229</v>
      </c>
      <c r="P10" s="62">
        <f>'Glad70-before-LQ'!P10*$CG10*P$93</f>
        <v>0.00403983598621829</v>
      </c>
      <c r="Q10" s="62">
        <f>'Glad70-before-LQ'!Q10*$CG10*Q$93</f>
        <v>0.00191096841723554</v>
      </c>
      <c r="R10" s="62">
        <f>'Glad70-before-LQ'!R10*$CG10*R$93</f>
        <v>0.0061661107769307</v>
      </c>
      <c r="S10" s="62">
        <f>'Glad70-before-LQ'!S10*$CG10*S$93</f>
        <v>0.000903546721953226</v>
      </c>
      <c r="T10" s="62">
        <f>'Glad70-before-LQ'!T10*$CG10*T$93</f>
        <v>0.108634647701322</v>
      </c>
      <c r="U10" s="62">
        <f>'Glad70-before-LQ'!U10*$CG10*U$93</f>
        <v>0.615194893799921</v>
      </c>
      <c r="V10" s="62">
        <f>'Glad70-before-LQ'!V10*$CG10*V$93</f>
        <v>0.00388354082975546</v>
      </c>
      <c r="W10" s="62">
        <f>'Glad70-before-LQ'!W10*$CG10*W$93</f>
        <v>8.19186264219452</v>
      </c>
      <c r="X10" s="64">
        <f>'Glad70-before-LQ'!X10*$CG10*X$93</f>
        <v>0</v>
      </c>
      <c r="Y10" s="62">
        <f>'Glad70-before-LQ'!Y10*$CG10*Y$93</f>
        <v>0.812828887554824</v>
      </c>
      <c r="Z10" s="62">
        <f>'Glad70-before-LQ'!Z10*$CG10*Z$93</f>
        <v>0.0113567209997497</v>
      </c>
      <c r="AA10" s="62">
        <f>'Glad70-before-LQ'!AA10*$CG10*AA$93</f>
        <v>0.00712653586938931</v>
      </c>
      <c r="AB10" s="62">
        <f>'Glad70-before-LQ'!AB10*$CG10*AB$93</f>
        <v>0.000507410907140525</v>
      </c>
      <c r="AC10" s="65">
        <f>'Glad70-before-LQ'!AC10*$CG10*AC$93</f>
        <v>0</v>
      </c>
      <c r="AD10" s="62">
        <f>'Glad70-before-LQ'!AD10*$CG10*AD$93</f>
        <v>0.0022874143226518</v>
      </c>
      <c r="AE10" s="62">
        <f>'Glad70-before-LQ'!AE10*$CG10*AE$93</f>
        <v>0.00773394296566434</v>
      </c>
      <c r="AF10" s="62">
        <f>'Glad70-before-LQ'!AF10*$CG10*AF$93</f>
        <v>0.0150444610235695</v>
      </c>
      <c r="AG10" s="62">
        <f>'Glad70-before-LQ'!AG10*$CG10*AG$93</f>
        <v>0.0604196674947181</v>
      </c>
      <c r="AH10" s="62">
        <f>'Glad70-before-LQ'!AH10*$CG10*AH$93</f>
        <v>0.557051704039941</v>
      </c>
      <c r="AI10" s="62">
        <f>'Glad70-before-LQ'!AI10*$CG10*AI$93</f>
        <v>0.153936749188224</v>
      </c>
      <c r="AJ10" s="62">
        <f>'Glad70-before-LQ'!AJ10*$CG10*AJ$93</f>
        <v>0.272489160284375</v>
      </c>
      <c r="AK10" s="62">
        <f>'Glad70-before-LQ'!AK10*$CG10*AK$93</f>
        <v>0.115356418819392</v>
      </c>
      <c r="AL10" s="62">
        <f>'Glad70-before-LQ'!AL10*$CG10*AL$93</f>
        <v>0.0355226177765782</v>
      </c>
      <c r="AM10" s="62">
        <f>'Glad70-before-LQ'!AM10*$CG10*AM$93</f>
        <v>0.0418669733379677</v>
      </c>
      <c r="AN10" s="62">
        <f>'Glad70-before-LQ'!AN10*$CG10*AN$93</f>
        <v>0.0940767380482755</v>
      </c>
      <c r="AO10" s="62">
        <f>'Glad70-before-LQ'!AO10*$CG10*AO$93</f>
        <v>0.26507952419803</v>
      </c>
      <c r="AP10" s="62">
        <f>'Glad70-before-LQ'!AP10*$CG10*AP$93</f>
        <v>0.0365597665256955</v>
      </c>
      <c r="AQ10" s="62">
        <f>'Glad70-before-LQ'!AQ10*$CG10*AQ$93</f>
        <v>0.0021338208297168</v>
      </c>
      <c r="AR10" s="62">
        <f>'Glad70-before-LQ'!AR10*$CG10*AR$93</f>
        <v>0.00863312577704334</v>
      </c>
      <c r="AS10" s="62">
        <f>'Glad70-before-LQ'!AS10*$CG10*AS$93</f>
        <v>0.29294051293696</v>
      </c>
      <c r="AT10" s="62">
        <f>'Glad70-before-LQ'!AT10*$CG10*AT$93</f>
        <v>0.00082288884878255</v>
      </c>
      <c r="AU10" s="62">
        <f>'Glad70-before-LQ'!AU10*$CG10*AU$93</f>
        <v>0.0020125219316654</v>
      </c>
      <c r="AV10" s="62">
        <f>'Glad70-before-LQ'!AV10*$CG10*AV$93</f>
        <v>0.000326374403037345</v>
      </c>
      <c r="AW10" s="62">
        <f>'Glad70-before-LQ'!AW10*$CG10*AW$93</f>
        <v>0.00062323237070374</v>
      </c>
      <c r="AX10" s="62">
        <f>'Glad70-before-LQ'!AX10*$CG10*AX$93</f>
        <v>0.00555142838555337</v>
      </c>
      <c r="AY10" s="62">
        <f>'Glad70-before-LQ'!AY10*$CG10*AY$93</f>
        <v>0.000151258777308714</v>
      </c>
      <c r="AZ10" s="62">
        <f>'Glad70-before-LQ'!AZ10*$CG10*AZ$93</f>
        <v>0.00666950585708713</v>
      </c>
      <c r="BA10" s="62">
        <f>'Glad70-before-LQ'!BA10*$CG10*BA$93</f>
        <v>0.00296853261499912</v>
      </c>
      <c r="BB10" s="62">
        <f>'Glad70-before-LQ'!BB10*$CG10*BB$93</f>
        <v>0.0262947609882912</v>
      </c>
      <c r="BC10" s="62">
        <f>'Glad70-before-LQ'!BC10*$CG10*BC$93</f>
        <v>0.0431780571843221</v>
      </c>
      <c r="BD10" s="62">
        <f>'Glad70-before-LQ'!BD10*$CG10*BD$93</f>
        <v>0.238288613860693</v>
      </c>
      <c r="BE10" s="62">
        <f>'Glad70-before-LQ'!BE10*$CG10*BE$93</f>
        <v>0.997489910376633</v>
      </c>
      <c r="BF10" s="62">
        <f>'Glad70-before-LQ'!BF10*$CG10*BF$93</f>
        <v>0.00645602997801933</v>
      </c>
      <c r="BG10" s="62">
        <f>'Glad70-before-LQ'!BG10*$CG10*BG$93</f>
        <v>0.48028035850152</v>
      </c>
      <c r="BH10" s="62">
        <f>'Glad70-before-LQ'!BH10*$CG10*BH$93</f>
        <v>0.0125770561094412</v>
      </c>
      <c r="BI10" s="62">
        <f>'Glad70-before-LQ'!BI10*$CG10*BI$93</f>
        <v>0.130455853669106</v>
      </c>
      <c r="BJ10" s="62">
        <f>'Glad70-before-LQ'!BJ10*$CG10*BJ$93</f>
        <v>0.00271060437806691</v>
      </c>
      <c r="BK10" s="62">
        <f>'Glad70-before-LQ'!BK10*$CG10*BK$93</f>
        <v>0.0210767683493246</v>
      </c>
      <c r="BL10" s="62">
        <f>'Glad70-before-LQ'!BL10*$CG10*BL$93</f>
        <v>0.134061063258008</v>
      </c>
      <c r="BM10" s="62">
        <f>'Glad70-before-LQ'!BM10*$CG10*BM$93</f>
        <v>0.0166985029660932</v>
      </c>
      <c r="BN10" s="62">
        <f>'Glad70-before-LQ'!BN10*$CG10*BN$93</f>
        <v>0.00210596004733737</v>
      </c>
      <c r="BO10" s="62">
        <f>'Glad70-before-LQ'!BO10*$CG10*BO$93</f>
        <v>0.126385189538946</v>
      </c>
      <c r="BP10" s="62">
        <f>'Glad70-before-LQ'!BP10*$CG10*BP$93</f>
        <v>0.0392380578675458</v>
      </c>
      <c r="BQ10" s="62">
        <f>'Glad70-before-LQ'!BQ10*$CG10*BQ$93</f>
        <v>0.000726212475129161</v>
      </c>
      <c r="BR10" s="62">
        <f>'Glad70-before-LQ'!BR10*$CG10*BR$93</f>
        <v>0.00304233273554873</v>
      </c>
      <c r="BS10" s="62">
        <f>'Glad70-before-LQ'!BS10*$CG10*BS$93</f>
        <v>0.000903715537833015</v>
      </c>
      <c r="BT10" s="62">
        <f>'Glad70-before-LQ'!BT10*$CG10*BT$93</f>
        <v>0.0724783873555019</v>
      </c>
      <c r="BU10" s="62">
        <f>'Glad70-before-LQ'!BU10*$CG10*BU$93</f>
        <v>0.021001467076555</v>
      </c>
      <c r="BV10" s="4">
        <f>SUM(D10:BU10)</f>
        <v>196.087199896398</v>
      </c>
      <c r="BW10" s="66">
        <f>'Glad-base'!BW10*'Households'!$B$3/'Households'!$B$7</f>
        <v>0.0965091876210093</v>
      </c>
      <c r="BX10" s="66">
        <f>'Glad-base'!BX10*'Households'!$B$3/'Households'!$B$7</f>
        <v>0.11356612415036</v>
      </c>
      <c r="BY10" s="66">
        <f>'Glad-base'!BY10*'Businesses'!$B$4/'Businesses'!$C$4</f>
        <v>0.345889825966556</v>
      </c>
      <c r="BZ10" s="66">
        <f>'Glad-base'!BZ10*'Households'!$B$3/'Households'!$B$7</f>
        <v>0.084696841853759</v>
      </c>
      <c r="CA10" s="66">
        <f>'Glad-base'!CA10*'Households'!$B$3/'Households'!$B$7</f>
        <v>0.193033302636457</v>
      </c>
      <c r="CB10" s="66">
        <f>'Glad-base'!CB10*'Glad-id-output'!B8/'Glad-id-output'!E8</f>
        <v>1.4485751271544</v>
      </c>
      <c r="CC10" s="62">
        <f>'Exports'!D11</f>
        <v>120.8</v>
      </c>
      <c r="CD10" s="4">
        <f>SUM(BW10:CC10)</f>
        <v>123.082270409383</v>
      </c>
      <c r="CE10" s="153">
        <f>SUM(CD10,BV10)</f>
        <v>319.169470305781</v>
      </c>
      <c r="CF10" s="67">
        <v>0.00213714038912734</v>
      </c>
      <c r="CG10" s="67">
        <f>'Glad-id-output'!I8</f>
        <v>1</v>
      </c>
      <c r="CH10" s="67"/>
    </row>
    <row r="11" ht="20.05" customHeight="1">
      <c r="A11" t="s" s="58">
        <v>1</v>
      </c>
      <c r="B11" s="59">
        <v>7</v>
      </c>
      <c r="C11" t="s" s="60">
        <v>173</v>
      </c>
      <c r="D11" s="61">
        <f>'Glad70-before-LQ'!D11*$CG11*D$93</f>
        <v>0.133960191274051</v>
      </c>
      <c r="E11" s="62">
        <f>'Glad70-before-LQ'!E11*$CG11*E$93</f>
        <v>0.0327313652638066</v>
      </c>
      <c r="F11" s="62">
        <f>'Glad70-before-LQ'!F11*$CG11*F$93</f>
        <v>0.000310184200668275</v>
      </c>
      <c r="G11" s="62">
        <f>'Glad70-before-LQ'!G11*$CG11*G$93</f>
        <v>0.00116728484235513</v>
      </c>
      <c r="H11" s="62">
        <f>'Glad70-before-LQ'!H11*$CG11*H$93</f>
        <v>0.00266976054727097</v>
      </c>
      <c r="I11" s="62">
        <f>'Glad70-before-LQ'!I11*$CG11*I$93</f>
        <v>1.403422052441</v>
      </c>
      <c r="J11" s="62">
        <f>'Glad70-before-LQ'!J11*$CG11*J$93</f>
        <v>16.5045409980432</v>
      </c>
      <c r="K11" s="63">
        <f>'Glad70-before-LQ'!K11*$CG11*K$93</f>
        <v>1.69897686564823</v>
      </c>
      <c r="L11" s="62">
        <f>'Glad70-before-LQ'!L11*$CG11*L$93</f>
        <v>0.770093110115144</v>
      </c>
      <c r="M11" s="62">
        <f>'Glad70-before-LQ'!M11*$CG11*M$93</f>
        <v>0.0494328275062009</v>
      </c>
      <c r="N11" s="62">
        <f>'Glad70-before-LQ'!N11*$CG11*N$93</f>
        <v>0.194722170873954</v>
      </c>
      <c r="O11" s="62">
        <f>'Glad70-before-LQ'!O11*$CG11*O$93</f>
        <v>0.0592813518937033</v>
      </c>
      <c r="P11" s="62">
        <f>'Glad70-before-LQ'!P11*$CG11*P$93</f>
        <v>0.00583729605057092</v>
      </c>
      <c r="Q11" s="62">
        <f>'Glad70-before-LQ'!Q11*$CG11*Q$93</f>
        <v>0.0177307425668666</v>
      </c>
      <c r="R11" s="62">
        <f>'Glad70-before-LQ'!R11*$CG11*R$93</f>
        <v>0.0129874155855306</v>
      </c>
      <c r="S11" s="62">
        <f>'Glad70-before-LQ'!S11*$CG11*S$93</f>
        <v>0.00325784729532207</v>
      </c>
      <c r="T11" s="62">
        <f>'Glad70-before-LQ'!T11*$CG11*T$93</f>
        <v>6.6991056628736</v>
      </c>
      <c r="U11" s="62">
        <f>'Glad70-before-LQ'!U11*$CG11*U$93</f>
        <v>18.5092853155969</v>
      </c>
      <c r="V11" s="62">
        <f>'Glad70-before-LQ'!V11*$CG11*V$93</f>
        <v>0.125194989628044</v>
      </c>
      <c r="W11" s="62">
        <f>'Glad70-before-LQ'!W11*$CG11*W$93</f>
        <v>3.97235746384133</v>
      </c>
      <c r="X11" s="64">
        <f>'Glad70-before-LQ'!X11*$CG11*X$93</f>
        <v>0</v>
      </c>
      <c r="Y11" s="62">
        <f>'Glad70-before-LQ'!Y11*$CG11*Y$93</f>
        <v>0.687269636994611</v>
      </c>
      <c r="Z11" s="62">
        <f>'Glad70-before-LQ'!Z11*$CG11*Z$93</f>
        <v>0.0462234953684795</v>
      </c>
      <c r="AA11" s="62">
        <f>'Glad70-before-LQ'!AA11*$CG11*AA$93</f>
        <v>0.0409937456135336</v>
      </c>
      <c r="AB11" s="62">
        <f>'Glad70-before-LQ'!AB11*$CG11*AB$93</f>
        <v>0.00313157035173473</v>
      </c>
      <c r="AC11" s="65">
        <f>'Glad70-before-LQ'!AC11*$CG11*AC$93</f>
        <v>0</v>
      </c>
      <c r="AD11" s="62">
        <f>'Glad70-before-LQ'!AD11*$CG11*AD$93</f>
        <v>0.0205590003137823</v>
      </c>
      <c r="AE11" s="62">
        <f>'Glad70-before-LQ'!AE11*$CG11*AE$93</f>
        <v>0.0404886325826449</v>
      </c>
      <c r="AF11" s="62">
        <f>'Glad70-before-LQ'!AF11*$CG11*AF$93</f>
        <v>0.0271563743794716</v>
      </c>
      <c r="AG11" s="62">
        <f>'Glad70-before-LQ'!AG11*$CG11*AG$93</f>
        <v>0.403128349504281</v>
      </c>
      <c r="AH11" s="62">
        <f>'Glad70-before-LQ'!AH11*$CG11*AH$93</f>
        <v>0.963604081407082</v>
      </c>
      <c r="AI11" s="62">
        <f>'Glad70-before-LQ'!AI11*$CG11*AI$93</f>
        <v>1.07015734082079</v>
      </c>
      <c r="AJ11" s="62">
        <f>'Glad70-before-LQ'!AJ11*$CG11*AJ$93</f>
        <v>0.80543362719067</v>
      </c>
      <c r="AK11" s="62">
        <f>'Glad70-before-LQ'!AK11*$CG11*AK$93</f>
        <v>0.199237669270968</v>
      </c>
      <c r="AL11" s="62">
        <f>'Glad70-before-LQ'!AL11*$CG11*AL$93</f>
        <v>0.126724854109348</v>
      </c>
      <c r="AM11" s="62">
        <f>'Glad70-before-LQ'!AM11*$CG11*AM$93</f>
        <v>1.58463631941406</v>
      </c>
      <c r="AN11" s="62">
        <f>'Glad70-before-LQ'!AN11*$CG11*AN$93</f>
        <v>1.15027992826578</v>
      </c>
      <c r="AO11" s="62">
        <f>'Glad70-before-LQ'!AO11*$CG11*AO$93</f>
        <v>0.268931497839087</v>
      </c>
      <c r="AP11" s="62">
        <f>'Glad70-before-LQ'!AP11*$CG11*AP$93</f>
        <v>0.08253156805847429</v>
      </c>
      <c r="AQ11" s="62">
        <f>'Glad70-before-LQ'!AQ11*$CG11*AQ$93</f>
        <v>0.00321234332167758</v>
      </c>
      <c r="AR11" s="62">
        <f>'Glad70-before-LQ'!AR11*$CG11*AR$93</f>
        <v>0.332906789820103</v>
      </c>
      <c r="AS11" s="62">
        <f>'Glad70-before-LQ'!AS11*$CG11*AS$93</f>
        <v>0.800355185933168</v>
      </c>
      <c r="AT11" s="62">
        <f>'Glad70-before-LQ'!AT11*$CG11*AT$93</f>
        <v>0.00585038682387433</v>
      </c>
      <c r="AU11" s="62">
        <f>'Glad70-before-LQ'!AU11*$CG11*AU$93</f>
        <v>0.00356114267013263</v>
      </c>
      <c r="AV11" s="62">
        <f>'Glad70-before-LQ'!AV11*$CG11*AV$93</f>
        <v>0.000325185165305829</v>
      </c>
      <c r="AW11" s="62">
        <f>'Glad70-before-LQ'!AW11*$CG11*AW$93</f>
        <v>0.000206755692709299</v>
      </c>
      <c r="AX11" s="62">
        <f>'Glad70-before-LQ'!AX11*$CG11*AX$93</f>
        <v>0.00805022081658335</v>
      </c>
      <c r="AY11" s="62">
        <f>'Glad70-before-LQ'!AY11*$CG11*AY$93</f>
        <v>8.378766089987069e-05</v>
      </c>
      <c r="AZ11" s="62">
        <f>'Glad70-before-LQ'!AZ11*$CG11*AZ$93</f>
        <v>0.00374753108712109</v>
      </c>
      <c r="BA11" s="62">
        <f>'Glad70-before-LQ'!BA11*$CG11*BA$93</f>
        <v>0.0007781019421441001</v>
      </c>
      <c r="BB11" s="62">
        <f>'Glad70-before-LQ'!BB11*$CG11*BB$93</f>
        <v>0.00535938009305243</v>
      </c>
      <c r="BC11" s="62">
        <f>'Glad70-before-LQ'!BC11*$CG11*BC$93</f>
        <v>0.173711905642722</v>
      </c>
      <c r="BD11" s="62">
        <f>'Glad70-before-LQ'!BD11*$CG11*BD$93</f>
        <v>0.185430855637153</v>
      </c>
      <c r="BE11" s="62">
        <f>'Glad70-before-LQ'!BE11*$CG11*BE$93</f>
        <v>0.487217531010444</v>
      </c>
      <c r="BF11" s="62">
        <f>'Glad70-before-LQ'!BF11*$CG11*BF$93</f>
        <v>0.00104792194270049</v>
      </c>
      <c r="BG11" s="62">
        <f>'Glad70-before-LQ'!BG11*$CG11*BG$93</f>
        <v>0.151281051339409</v>
      </c>
      <c r="BH11" s="62">
        <f>'Glad70-before-LQ'!BH11*$CG11*BH$93</f>
        <v>0.00763754120005819</v>
      </c>
      <c r="BI11" s="62">
        <f>'Glad70-before-LQ'!BI11*$CG11*BI$93</f>
        <v>0.26295851357243</v>
      </c>
      <c r="BJ11" s="62">
        <f>'Glad70-before-LQ'!BJ11*$CG11*BJ$93</f>
        <v>0.00238603112775329</v>
      </c>
      <c r="BK11" s="62">
        <f>'Glad70-before-LQ'!BK11*$CG11*BK$93</f>
        <v>0.0594694736672738</v>
      </c>
      <c r="BL11" s="62">
        <f>'Glad70-before-LQ'!BL11*$CG11*BL$93</f>
        <v>0.301114705229716</v>
      </c>
      <c r="BM11" s="62">
        <f>'Glad70-before-LQ'!BM11*$CG11*BM$93</f>
        <v>0.03028888866768</v>
      </c>
      <c r="BN11" s="62">
        <f>'Glad70-before-LQ'!BN11*$CG11*BN$93</f>
        <v>0.00324808531123902</v>
      </c>
      <c r="BO11" s="62">
        <f>'Glad70-before-LQ'!BO11*$CG11*BO$93</f>
        <v>0.320467539232215</v>
      </c>
      <c r="BP11" s="62">
        <f>'Glad70-before-LQ'!BP11*$CG11*BP$93</f>
        <v>0.172896654081282</v>
      </c>
      <c r="BQ11" s="62">
        <f>'Glad70-before-LQ'!BQ11*$CG11*BQ$93</f>
        <v>0.0008138731709711</v>
      </c>
      <c r="BR11" s="62">
        <f>'Glad70-before-LQ'!BR11*$CG11*BR$93</f>
        <v>0.00507305801296332</v>
      </c>
      <c r="BS11" s="62">
        <f>'Glad70-before-LQ'!BS11*$CG11*BS$93</f>
        <v>0.0009655677396772509</v>
      </c>
      <c r="BT11" s="62">
        <f>'Glad70-before-LQ'!BT11*$CG11*BT$93</f>
        <v>0.0935083406397139</v>
      </c>
      <c r="BU11" s="62">
        <f>'Glad70-before-LQ'!BU11*$CG11*BU$93</f>
        <v>0.0620494113105898</v>
      </c>
      <c r="BV11" s="4">
        <f>SUM(D11:BU11)</f>
        <v>61.2035563471353</v>
      </c>
      <c r="BW11" s="66">
        <f>'Glad-base'!BW11*'Households'!$B$3/'Households'!$B$7</f>
        <v>12.0300689802884</v>
      </c>
      <c r="BX11" s="66">
        <f>'Glad-base'!BX11*'Households'!$B$3/'Households'!$B$7</f>
        <v>0.0350235484757981</v>
      </c>
      <c r="BY11" s="66">
        <f>'Glad-base'!BY11*'Businesses'!$B$4/'Businesses'!$C$4</f>
        <v>4.39217697501093</v>
      </c>
      <c r="BZ11" s="66">
        <f>'Glad-base'!BZ11*'Households'!$B$3/'Households'!$B$7</f>
        <v>0.646029866354274</v>
      </c>
      <c r="CA11" s="66">
        <f>'Glad-base'!CA11*'Households'!$B$3/'Households'!$B$7</f>
        <v>2.05303382026777</v>
      </c>
      <c r="CB11" s="66">
        <f>'Glad-base'!CB11*'Glad-id-output'!B9/'Glad-id-output'!E9</f>
        <v>-10.8236493770282</v>
      </c>
      <c r="CC11" s="62">
        <f>'Exports'!D12</f>
        <v>2333</v>
      </c>
      <c r="CD11" s="4">
        <f>SUM(BW11:CC11)</f>
        <v>2341.332683813370</v>
      </c>
      <c r="CE11" s="153">
        <f>SUM(CD11,BV11)</f>
        <v>2402.536240160510</v>
      </c>
      <c r="CF11" s="67">
        <v>0.0526529162265558</v>
      </c>
      <c r="CG11" s="67">
        <f>'Glad-id-output'!I9</f>
        <v>1</v>
      </c>
      <c r="CH11" s="67"/>
    </row>
    <row r="12" ht="20.05" customHeight="1">
      <c r="A12" t="s" s="31">
        <v>1</v>
      </c>
      <c r="B12" s="35">
        <v>8</v>
      </c>
      <c r="C12" t="s" s="60">
        <v>174</v>
      </c>
      <c r="D12" s="68">
        <f>'Glad70-before-LQ'!D12*$CG12*D$93</f>
        <v>0.039283657765291</v>
      </c>
      <c r="E12" s="63">
        <f>'Glad70-before-LQ'!E12*$CG12*E$93</f>
        <v>0.000891612096896669</v>
      </c>
      <c r="F12" s="63">
        <f>'Glad70-before-LQ'!F12*$CG12*F$93</f>
        <v>0.000283628271749632</v>
      </c>
      <c r="G12" s="63">
        <f>'Glad70-before-LQ'!G12*$CG12*G$93</f>
        <v>0.000599842325406839</v>
      </c>
      <c r="H12" s="63">
        <f>'Glad70-before-LQ'!H12*$CG12*H$93</f>
        <v>0.00165939794799293</v>
      </c>
      <c r="I12" s="63">
        <f>'Glad70-before-LQ'!I12*$CG12*I$93</f>
        <v>0.367350069490554</v>
      </c>
      <c r="J12" s="63">
        <f>'Glad70-before-LQ'!J12*$CG12*J$93</f>
        <v>3.16892629367851</v>
      </c>
      <c r="K12" s="63">
        <f>'Glad70-before-LQ'!K12*$CG12*K$93</f>
        <v>733.166687</v>
      </c>
      <c r="L12" s="63">
        <f>'Glad70-before-LQ'!L12*$CG12*L$93</f>
        <v>0.256062135712991</v>
      </c>
      <c r="M12" s="63">
        <f>'Glad70-before-LQ'!M12*$CG12*M$93</f>
        <v>0.057764230428967</v>
      </c>
      <c r="N12" s="63">
        <f>'Glad70-before-LQ'!N12*$CG12*N$93</f>
        <v>0.00903561017015905</v>
      </c>
      <c r="O12" s="63">
        <f>'Glad70-before-LQ'!O12*$CG12*O$93</f>
        <v>0.00333921803042587</v>
      </c>
      <c r="P12" s="63">
        <f>'Glad70-before-LQ'!P12*$CG12*P$93</f>
        <v>0.00198853120170641</v>
      </c>
      <c r="Q12" s="63">
        <f>'Glad70-before-LQ'!Q12*$CG12*Q$93</f>
        <v>0.00369881813989935</v>
      </c>
      <c r="R12" s="63">
        <f>'Glad70-before-LQ'!R12*$CG12*R$93</f>
        <v>0.000775516839120644</v>
      </c>
      <c r="S12" s="63">
        <f>'Glad70-before-LQ'!S12*$CG12*S$93</f>
        <v>0.000441737708988403</v>
      </c>
      <c r="T12" s="63">
        <f>'Glad70-before-LQ'!T12*$CG12*T$93</f>
        <v>0.0337905287501406</v>
      </c>
      <c r="U12" s="63">
        <f>'Glad70-before-LQ'!U12*$CG12*U$93</f>
        <v>6.23949297229074</v>
      </c>
      <c r="V12" s="63">
        <f>'Glad70-before-LQ'!V12*$CG12*V$93</f>
        <v>0.00426698575623285</v>
      </c>
      <c r="W12" s="63">
        <f>'Glad70-before-LQ'!W12*$CG12*W$93</f>
        <v>13.1862464894745</v>
      </c>
      <c r="X12" s="63">
        <f>'Glad70-before-LQ'!X12*$CG12*X$93</f>
        <v>0</v>
      </c>
      <c r="Y12" s="63">
        <f>'Glad70-before-LQ'!Y12*$CG12*Y$93</f>
        <v>0.0363850743117254</v>
      </c>
      <c r="Z12" s="63">
        <f>'Glad70-before-LQ'!Z12*$CG12*Z$93</f>
        <v>0.007950903931187</v>
      </c>
      <c r="AA12" s="63">
        <f>'Glad70-before-LQ'!AA12*$CG12*AA$93</f>
        <v>0.0085943977391477</v>
      </c>
      <c r="AB12" s="63">
        <f>'Glad70-before-LQ'!AB12*$CG12*AB$93</f>
        <v>0.00131593162141521</v>
      </c>
      <c r="AC12" s="63">
        <f>'Glad70-before-LQ'!AC12*$CG12*AC$93</f>
        <v>0</v>
      </c>
      <c r="AD12" s="63">
        <f>'Glad70-before-LQ'!AD12*$CG12*AD$93</f>
        <v>0.000926186737945172</v>
      </c>
      <c r="AE12" s="63">
        <f>'Glad70-before-LQ'!AE12*$CG12*AE$93</f>
        <v>0.0342406114509833</v>
      </c>
      <c r="AF12" s="63">
        <f>'Glad70-before-LQ'!AF12*$CG12*AF$93</f>
        <v>0.00786791071171649</v>
      </c>
      <c r="AG12" s="63">
        <f>'Glad70-before-LQ'!AG12*$CG12*AG$93</f>
        <v>0.198870126197145</v>
      </c>
      <c r="AH12" s="63">
        <f>'Glad70-before-LQ'!AH12*$CG12*AH$93</f>
        <v>0.808138452301887</v>
      </c>
      <c r="AI12" s="63">
        <f>'Glad70-before-LQ'!AI12*$CG12*AI$93</f>
        <v>0.828473742163564</v>
      </c>
      <c r="AJ12" s="63">
        <f>'Glad70-before-LQ'!AJ12*$CG12*AJ$93</f>
        <v>0.121660545040118</v>
      </c>
      <c r="AK12" s="63">
        <f>'Glad70-before-LQ'!AK12*$CG12*AK$93</f>
        <v>0.109393090563305</v>
      </c>
      <c r="AL12" s="63">
        <f>'Glad70-before-LQ'!AL12*$CG12*AL$93</f>
        <v>0.0383263439948555</v>
      </c>
      <c r="AM12" s="63">
        <f>'Glad70-before-LQ'!AM12*$CG12*AM$93</f>
        <v>0.0792860041035644</v>
      </c>
      <c r="AN12" s="63">
        <f>'Glad70-before-LQ'!AN12*$CG12*AN$93</f>
        <v>0.0230858340937698</v>
      </c>
      <c r="AO12" s="63">
        <f>'Glad70-before-LQ'!AO12*$CG12*AO$93</f>
        <v>0.114603143831577</v>
      </c>
      <c r="AP12" s="63">
        <f>'Glad70-before-LQ'!AP12*$CG12*AP$93</f>
        <v>0.00975600210461478</v>
      </c>
      <c r="AQ12" s="63">
        <f>'Glad70-before-LQ'!AQ12*$CG12*AQ$93</f>
        <v>0.00138983459793522</v>
      </c>
      <c r="AR12" s="63">
        <f>'Glad70-before-LQ'!AR12*$CG12*AR$93</f>
        <v>0.00298152945908956</v>
      </c>
      <c r="AS12" s="63">
        <f>'Glad70-before-LQ'!AS12*$CG12*AS$93</f>
        <v>0.145355268344327</v>
      </c>
      <c r="AT12" s="63">
        <f>'Glad70-before-LQ'!AT12*$CG12*AT$93</f>
        <v>0.000855781262342403</v>
      </c>
      <c r="AU12" s="63">
        <f>'Glad70-before-LQ'!AU12*$CG12*AU$93</f>
        <v>0.00140723088867972</v>
      </c>
      <c r="AV12" s="63">
        <f>'Glad70-before-LQ'!AV12*$CG12*AV$93</f>
        <v>0.000242128802136727</v>
      </c>
      <c r="AW12" s="63">
        <f>'Glad70-before-LQ'!AW12*$CG12*AW$93</f>
        <v>0.000246893999873292</v>
      </c>
      <c r="AX12" s="63">
        <f>'Glad70-before-LQ'!AX12*$CG12*AX$93</f>
        <v>0.00381390884064499</v>
      </c>
      <c r="AY12" s="63">
        <f>'Glad70-before-LQ'!AY12*$CG12*AY$93</f>
        <v>0.0001331782820619</v>
      </c>
      <c r="AZ12" s="63">
        <f>'Glad70-before-LQ'!AZ12*$CG12*AZ$93</f>
        <v>0.00445710798637709</v>
      </c>
      <c r="BA12" s="63">
        <f>'Glad70-before-LQ'!BA12*$CG12*BA$93</f>
        <v>0.00193208318637078</v>
      </c>
      <c r="BB12" s="63">
        <f>'Glad70-before-LQ'!BB12*$CG12*BB$93</f>
        <v>0.00749933234780976</v>
      </c>
      <c r="BC12" s="63">
        <f>'Glad70-before-LQ'!BC12*$CG12*BC$93</f>
        <v>0.0884998147680081</v>
      </c>
      <c r="BD12" s="63">
        <f>'Glad70-before-LQ'!BD12*$CG12*BD$93</f>
        <v>0.0797770867860049</v>
      </c>
      <c r="BE12" s="63">
        <f>'Glad70-before-LQ'!BE12*$CG12*BE$93</f>
        <v>0.323036663471181</v>
      </c>
      <c r="BF12" s="63">
        <f>'Glad70-before-LQ'!BF12*$CG12*BF$93</f>
        <v>0.00210841648516344</v>
      </c>
      <c r="BG12" s="63">
        <f>'Glad70-before-LQ'!BG12*$CG12*BG$93</f>
        <v>0.117786645579815</v>
      </c>
      <c r="BH12" s="63">
        <f>'Glad70-before-LQ'!BH12*$CG12*BH$93</f>
        <v>0.00729866405005317</v>
      </c>
      <c r="BI12" s="63">
        <f>'Glad70-before-LQ'!BI12*$CG12*BI$93</f>
        <v>0.159023513901253</v>
      </c>
      <c r="BJ12" s="63">
        <f>'Glad70-before-LQ'!BJ12*$CG12*BJ$93</f>
        <v>0.000650026823142293</v>
      </c>
      <c r="BK12" s="63">
        <f>'Glad70-before-LQ'!BK12*$CG12*BK$93</f>
        <v>0.0164648978129532</v>
      </c>
      <c r="BL12" s="63">
        <f>'Glad70-before-LQ'!BL12*$CG12*BL$93</f>
        <v>0.06604773765171509</v>
      </c>
      <c r="BM12" s="63">
        <f>'Glad70-before-LQ'!BM12*$CG12*BM$93</f>
        <v>0.00685437454708795</v>
      </c>
      <c r="BN12" s="63">
        <f>'Glad70-before-LQ'!BN12*$CG12*BN$93</f>
        <v>0.00132432510373992</v>
      </c>
      <c r="BO12" s="63">
        <f>'Glad70-before-LQ'!BO12*$CG12*BO$93</f>
        <v>0.113865905608342</v>
      </c>
      <c r="BP12" s="63">
        <f>'Glad70-before-LQ'!BP12*$CG12*BP$93</f>
        <v>0.0254387695975067</v>
      </c>
      <c r="BQ12" s="63">
        <f>'Glad70-before-LQ'!BQ12*$CG12*BQ$93</f>
        <v>0.000325715874974104</v>
      </c>
      <c r="BR12" s="63">
        <f>'Glad70-before-LQ'!BR12*$CG12*BR$93</f>
        <v>0.00168219360252203</v>
      </c>
      <c r="BS12" s="63">
        <f>'Glad70-before-LQ'!BS12*$CG12*BS$93</f>
        <v>0.000489891884969919</v>
      </c>
      <c r="BT12" s="63">
        <f>'Glad70-before-LQ'!BT12*$CG12*BT$93</f>
        <v>0.0232449093222208</v>
      </c>
      <c r="BU12" s="63">
        <f>'Glad70-before-LQ'!BU12*$CG12*BU$93</f>
        <v>0.0104395872711838</v>
      </c>
      <c r="BV12" s="69">
        <f>SUM(D12:BU12)</f>
        <v>760.186131995118</v>
      </c>
      <c r="BW12" s="66">
        <f>'Glad-base'!BW12*'Households'!$B$3/'Households'!$B$7</f>
        <v>0.456863057425335</v>
      </c>
      <c r="BX12" s="66">
        <f>'Glad-base'!BX12*'Households'!$B$3/'Households'!$B$7</f>
        <v>0.0152963996292482</v>
      </c>
      <c r="BY12" s="66">
        <f>'Glad-base'!BY12*'Businesses'!$B$4/'Businesses'!$C$4</f>
        <v>1.07604837990551</v>
      </c>
      <c r="BZ12" s="66">
        <f>'Glad-base'!BZ12*'Households'!$B$3/'Households'!$B$7</f>
        <v>0.142469142358393</v>
      </c>
      <c r="CA12" s="66">
        <f>'Glad-base'!CA12*'Households'!$B$3/'Households'!$B$7</f>
        <v>0.548219607033986</v>
      </c>
      <c r="CB12" s="70">
        <f>'Glad70-before-LQ'!CB12*K$93</f>
        <v>-80.229</v>
      </c>
      <c r="CC12" s="71">
        <f>('Exports'!D13)*K$93</f>
        <v>1973.46921</v>
      </c>
      <c r="CD12" s="69">
        <f>SUM(BW12:CC12)</f>
        <v>1895.479106586350</v>
      </c>
      <c r="CE12" s="35">
        <f>SUM(CD12,BV12)</f>
        <v>2655.665238581470</v>
      </c>
      <c r="CF12" s="63">
        <v>0.00494469769455274</v>
      </c>
      <c r="CG12" s="63">
        <f>'Glad-id-output'!I10</f>
        <v>1</v>
      </c>
      <c r="CH12" s="63"/>
    </row>
    <row r="13" ht="20.05" customHeight="1">
      <c r="A13" t="s" s="58">
        <v>1</v>
      </c>
      <c r="B13" s="59">
        <v>9</v>
      </c>
      <c r="C13" t="s" s="60">
        <v>175</v>
      </c>
      <c r="D13" s="61">
        <f>'Glad70-before-LQ'!D13*$CG13*D$93</f>
        <v>0.0458952244992704</v>
      </c>
      <c r="E13" s="62">
        <f>'Glad70-before-LQ'!E13*$CG13*E$93</f>
        <v>0.00169874435117851</v>
      </c>
      <c r="F13" s="62">
        <f>'Glad70-before-LQ'!F13*$CG13*F$93</f>
        <v>0.000541521931969856</v>
      </c>
      <c r="G13" s="62">
        <f>'Glad70-before-LQ'!G13*$CG13*G$93</f>
        <v>0.00131888027642723</v>
      </c>
      <c r="H13" s="62">
        <f>'Glad70-before-LQ'!H13*$CG13*H$93</f>
        <v>0.00196194113982961</v>
      </c>
      <c r="I13" s="62">
        <f>'Glad70-before-LQ'!I13*$CG13*I$93</f>
        <v>0.0875862108535669</v>
      </c>
      <c r="J13" s="62">
        <f>'Glad70-before-LQ'!J13*$CG13*J$93</f>
        <v>0.681513021178425</v>
      </c>
      <c r="K13" s="63">
        <f>'Glad70-before-LQ'!K13*$CG13*K$93</f>
        <v>0.239901403576846</v>
      </c>
      <c r="L13" s="62">
        <f>'Glad70-before-LQ'!L13*$CG13*L$93</f>
        <v>0.07052192493096759</v>
      </c>
      <c r="M13" s="62">
        <f>'Glad70-before-LQ'!M13*$CG13*M$93</f>
        <v>0.0448049501972123</v>
      </c>
      <c r="N13" s="62">
        <f>'Glad70-before-LQ'!N13*$CG13*N$93</f>
        <v>0.0610508691808774</v>
      </c>
      <c r="O13" s="62">
        <f>'Glad70-before-LQ'!O13*$CG13*O$93</f>
        <v>0.00327304566853999</v>
      </c>
      <c r="P13" s="62">
        <f>'Glad70-before-LQ'!P13*$CG13*P$93</f>
        <v>0.00098294046993469</v>
      </c>
      <c r="Q13" s="62">
        <f>'Glad70-before-LQ'!Q13*$CG13*Q$93</f>
        <v>0.00339041008919707</v>
      </c>
      <c r="R13" s="62">
        <f>'Glad70-before-LQ'!R13*$CG13*R$93</f>
        <v>0.000240574174910301</v>
      </c>
      <c r="S13" s="62">
        <f>'Glad70-before-LQ'!S13*$CG13*S$93</f>
        <v>0.000492190628878603</v>
      </c>
      <c r="T13" s="62">
        <f>'Glad70-before-LQ'!T13*$CG13*T$93</f>
        <v>0.0329768474297014</v>
      </c>
      <c r="U13" s="62">
        <f>'Glad70-before-LQ'!U13*$CG13*U$93</f>
        <v>0.969464482091265</v>
      </c>
      <c r="V13" s="62">
        <f>'Glad70-before-LQ'!V13*$CG13*V$93</f>
        <v>0.00289817139931529</v>
      </c>
      <c r="W13" s="62">
        <f>'Glad70-before-LQ'!W13*$CG13*W$93</f>
        <v>10.5501714678694</v>
      </c>
      <c r="X13" s="64">
        <f>'Glad70-before-LQ'!X13*$CG13*X$93</f>
        <v>0</v>
      </c>
      <c r="Y13" s="62">
        <f>'Glad70-before-LQ'!Y13*$CG13*Y$93</f>
        <v>0.242216818407529</v>
      </c>
      <c r="Z13" s="62">
        <f>'Glad70-before-LQ'!Z13*$CG13*Z$93</f>
        <v>0.00909587738660517</v>
      </c>
      <c r="AA13" s="62">
        <f>'Glad70-before-LQ'!AA13*$CG13*AA$93</f>
        <v>0.0200809556821586</v>
      </c>
      <c r="AB13" s="62">
        <f>'Glad70-before-LQ'!AB13*$CG13*AB$93</f>
        <v>0.00601553212089595</v>
      </c>
      <c r="AC13" s="65">
        <f>'Glad70-before-LQ'!AC13*$CG13*AC$93</f>
        <v>0</v>
      </c>
      <c r="AD13" s="62">
        <f>'Glad70-before-LQ'!AD13*$CG13*AD$93</f>
        <v>0.00148011067537041</v>
      </c>
      <c r="AE13" s="62">
        <f>'Glad70-before-LQ'!AE13*$CG13*AE$93</f>
        <v>0.0201227437962345</v>
      </c>
      <c r="AF13" s="62">
        <f>'Glad70-before-LQ'!AF13*$CG13*AF$93</f>
        <v>0.0979372623313715</v>
      </c>
      <c r="AG13" s="62">
        <f>'Glad70-before-LQ'!AG13*$CG13*AG$93</f>
        <v>0.291096337043543</v>
      </c>
      <c r="AH13" s="62">
        <f>'Glad70-before-LQ'!AH13*$CG13*AH$93</f>
        <v>2.25884318922293</v>
      </c>
      <c r="AI13" s="62">
        <f>'Glad70-before-LQ'!AI13*$CG13*AI$93</f>
        <v>5.7406741006154</v>
      </c>
      <c r="AJ13" s="62">
        <f>'Glad70-before-LQ'!AJ13*$CG13*AJ$93</f>
        <v>0.135056208438588</v>
      </c>
      <c r="AK13" s="62">
        <f>'Glad70-before-LQ'!AK13*$CG13*AK$93</f>
        <v>0.08130866895496131</v>
      </c>
      <c r="AL13" s="62">
        <f>'Glad70-before-LQ'!AL13*$CG13*AL$93</f>
        <v>0.0138117256540386</v>
      </c>
      <c r="AM13" s="62">
        <f>'Glad70-before-LQ'!AM13*$CG13*AM$93</f>
        <v>0.0409222227209239</v>
      </c>
      <c r="AN13" s="62">
        <f>'Glad70-before-LQ'!AN13*$CG13*AN$93</f>
        <v>0.0579956474910424</v>
      </c>
      <c r="AO13" s="62">
        <f>'Glad70-before-LQ'!AO13*$CG13*AO$93</f>
        <v>0.0530639390432834</v>
      </c>
      <c r="AP13" s="62">
        <f>'Glad70-before-LQ'!AP13*$CG13*AP$93</f>
        <v>0.0275909528034913</v>
      </c>
      <c r="AQ13" s="62">
        <f>'Glad70-before-LQ'!AQ13*$CG13*AQ$93</f>
        <v>0.0023680504316575</v>
      </c>
      <c r="AR13" s="62">
        <f>'Glad70-before-LQ'!AR13*$CG13*AR$93</f>
        <v>0.00474975249961875</v>
      </c>
      <c r="AS13" s="62">
        <f>'Glad70-before-LQ'!AS13*$CG13*AS$93</f>
        <v>0.116050960312332</v>
      </c>
      <c r="AT13" s="62">
        <f>'Glad70-before-LQ'!AT13*$CG13*AT$93</f>
        <v>0.000649831778445033</v>
      </c>
      <c r="AU13" s="62">
        <f>'Glad70-before-LQ'!AU13*$CG13*AU$93</f>
        <v>0.00162525257565826</v>
      </c>
      <c r="AV13" s="62">
        <f>'Glad70-before-LQ'!AV13*$CG13*AV$93</f>
        <v>0.000169680439532752</v>
      </c>
      <c r="AW13" s="62">
        <f>'Glad70-before-LQ'!AW13*$CG13*AW$93</f>
        <v>0.000428471420035461</v>
      </c>
      <c r="AX13" s="62">
        <f>'Glad70-before-LQ'!AX13*$CG13*AX$93</f>
        <v>0.00689630330142541</v>
      </c>
      <c r="AY13" s="62">
        <f>'Glad70-before-LQ'!AY13*$CG13*AY$93</f>
        <v>0.000644062519706637</v>
      </c>
      <c r="AZ13" s="62">
        <f>'Glad70-before-LQ'!AZ13*$CG13*AZ$93</f>
        <v>0.00294394709653681</v>
      </c>
      <c r="BA13" s="62">
        <f>'Glad70-before-LQ'!BA13*$CG13*BA$93</f>
        <v>0.000824868320426467</v>
      </c>
      <c r="BB13" s="62">
        <f>'Glad70-before-LQ'!BB13*$CG13*BB$93</f>
        <v>0.0201363612183048</v>
      </c>
      <c r="BC13" s="62">
        <f>'Glad70-before-LQ'!BC13*$CG13*BC$93</f>
        <v>0.0313930795948392</v>
      </c>
      <c r="BD13" s="62">
        <f>'Glad70-before-LQ'!BD13*$CG13*BD$93</f>
        <v>0.0732138823491169</v>
      </c>
      <c r="BE13" s="62">
        <f>'Glad70-before-LQ'!BE13*$CG13*BE$93</f>
        <v>0.799438965107421</v>
      </c>
      <c r="BF13" s="62">
        <f>'Glad70-before-LQ'!BF13*$CG13*BF$93</f>
        <v>0.00637859805448234</v>
      </c>
      <c r="BG13" s="62">
        <f>'Glad70-before-LQ'!BG13*$CG13*BG$93</f>
        <v>0.385773425696191</v>
      </c>
      <c r="BH13" s="62">
        <f>'Glad70-before-LQ'!BH13*$CG13*BH$93</f>
        <v>0.0150200894077249</v>
      </c>
      <c r="BI13" s="62">
        <f>'Glad70-before-LQ'!BI13*$CG13*BI$93</f>
        <v>0.0667929396778265</v>
      </c>
      <c r="BJ13" s="62">
        <f>'Glad70-before-LQ'!BJ13*$CG13*BJ$93</f>
        <v>0.000501335367392458</v>
      </c>
      <c r="BK13" s="62">
        <f>'Glad70-before-LQ'!BK13*$CG13*BK$93</f>
        <v>0.0235632381716179</v>
      </c>
      <c r="BL13" s="62">
        <f>'Glad70-before-LQ'!BL13*$CG13*BL$93</f>
        <v>0.103880327804944</v>
      </c>
      <c r="BM13" s="62">
        <f>'Glad70-before-LQ'!BM13*$CG13*BM$93</f>
        <v>0.0120251456422333</v>
      </c>
      <c r="BN13" s="62">
        <f>'Glad70-before-LQ'!BN13*$CG13*BN$93</f>
        <v>0.00300606042646036</v>
      </c>
      <c r="BO13" s="62">
        <f>'Glad70-before-LQ'!BO13*$CG13*BO$93</f>
        <v>0.204429431219368</v>
      </c>
      <c r="BP13" s="62">
        <f>'Glad70-before-LQ'!BP13*$CG13*BP$93</f>
        <v>0.0453172101260124</v>
      </c>
      <c r="BQ13" s="62">
        <f>'Glad70-before-LQ'!BQ13*$CG13*BQ$93</f>
        <v>0.00110248704090684</v>
      </c>
      <c r="BR13" s="62">
        <f>'Glad70-before-LQ'!BR13*$CG13*BR$93</f>
        <v>0.00950328002950317</v>
      </c>
      <c r="BS13" s="62">
        <f>'Glad70-before-LQ'!BS13*$CG13*BS$93</f>
        <v>0.00311486940275452</v>
      </c>
      <c r="BT13" s="62">
        <f>'Glad70-before-LQ'!BT13*$CG13*BT$93</f>
        <v>0.0578662707464304</v>
      </c>
      <c r="BU13" s="62">
        <f>'Glad70-before-LQ'!BU13*$CG13*BU$93</f>
        <v>0.0201956819645628</v>
      </c>
      <c r="BV13" s="4">
        <f>SUM(D13:BU13)</f>
        <v>23.9180009740695</v>
      </c>
      <c r="BW13" s="66">
        <f>'Glad-base'!BW13*'Households'!$B$3/'Households'!$B$7</f>
        <v>0.326606613553038</v>
      </c>
      <c r="BX13" s="66">
        <f>'Glad-base'!BX13*'Households'!$B$3/'Households'!$B$7</f>
        <v>0.0127853133367662</v>
      </c>
      <c r="BY13" s="66">
        <f>'Glad-base'!BY13*'Businesses'!$B$4/'Businesses'!$C$4</f>
        <v>0.160179658503837</v>
      </c>
      <c r="BZ13" s="66">
        <f>'Glad-base'!BZ13*'Households'!$B$3/'Households'!$B$7</f>
        <v>0.008318439824922761</v>
      </c>
      <c r="CA13" s="66">
        <f>'Glad-base'!CA13*'Households'!$B$3/'Households'!$B$7</f>
        <v>0.0588906608959835</v>
      </c>
      <c r="CB13" s="66">
        <f>'Glad-base'!CB13*'Glad-id-output'!B11/'Glad-id-output'!E11</f>
        <v>0.557503802258812</v>
      </c>
      <c r="CC13" s="62">
        <f>'Exports'!D14</f>
        <v>15.6</v>
      </c>
      <c r="CD13" s="4">
        <f>SUM(BW13:CC13)</f>
        <v>16.7242844883734</v>
      </c>
      <c r="CE13" s="153">
        <f>SUM(CD13,BV13)</f>
        <v>40.6422854624429</v>
      </c>
      <c r="CF13" s="67">
        <v>0.0124215177600605</v>
      </c>
      <c r="CG13" s="67">
        <f>'Glad-id-output'!I11</f>
        <v>1</v>
      </c>
      <c r="CH13" s="67"/>
    </row>
    <row r="14" ht="20.05" customHeight="1">
      <c r="A14" t="s" s="58">
        <v>1</v>
      </c>
      <c r="B14" s="59">
        <v>10</v>
      </c>
      <c r="C14" t="s" s="60">
        <v>176</v>
      </c>
      <c r="D14" s="61">
        <f>'Glad70-before-LQ'!D14*$CG14*D$93</f>
        <v>0.0819283272311836</v>
      </c>
      <c r="E14" s="62">
        <f>'Glad70-before-LQ'!E14*$CG14*E$93</f>
        <v>0.00267746216095727</v>
      </c>
      <c r="F14" s="62">
        <f>'Glad70-before-LQ'!F14*$CG14*F$93</f>
        <v>0.0006153583652622081</v>
      </c>
      <c r="G14" s="62">
        <f>'Glad70-before-LQ'!G14*$CG14*G$93</f>
        <v>0.00214663890581273</v>
      </c>
      <c r="H14" s="62">
        <f>'Glad70-before-LQ'!H14*$CG14*H$93</f>
        <v>0.00293969527599485</v>
      </c>
      <c r="I14" s="62">
        <f>'Glad70-before-LQ'!I14*$CG14*I$93</f>
        <v>6.27654964402597</v>
      </c>
      <c r="J14" s="62">
        <f>'Glad70-before-LQ'!J14*$CG14*J$93</f>
        <v>28.4843750698943</v>
      </c>
      <c r="K14" s="63">
        <f>'Glad70-before-LQ'!K14*$CG14*K$93</f>
        <v>9.16188481106016</v>
      </c>
      <c r="L14" s="62">
        <f>'Glad70-before-LQ'!L14*$CG14*L$93</f>
        <v>3.87325234046736</v>
      </c>
      <c r="M14" s="62">
        <f>'Glad70-before-LQ'!M14*$CG14*M$93</f>
        <v>0.151485276770337</v>
      </c>
      <c r="N14" s="62">
        <f>'Glad70-before-LQ'!N14*$CG14*N$93</f>
        <v>0.0160985023994646</v>
      </c>
      <c r="O14" s="62">
        <f>'Glad70-before-LQ'!O14*$CG14*O$93</f>
        <v>0.0173861359243744</v>
      </c>
      <c r="P14" s="62">
        <f>'Glad70-before-LQ'!P14*$CG14*P$93</f>
        <v>0.00144598705311034</v>
      </c>
      <c r="Q14" s="62">
        <f>'Glad70-before-LQ'!Q14*$CG14*Q$93</f>
        <v>0.00402096303362905</v>
      </c>
      <c r="R14" s="62">
        <f>'Glad70-before-LQ'!R14*$CG14*R$93</f>
        <v>0.00330374692044923</v>
      </c>
      <c r="S14" s="62">
        <f>'Glad70-before-LQ'!S14*$CG14*S$93</f>
        <v>0.00169990338448947</v>
      </c>
      <c r="T14" s="62">
        <f>'Glad70-before-LQ'!T14*$CG14*T$93</f>
        <v>0.0533913593621777</v>
      </c>
      <c r="U14" s="62">
        <f>'Glad70-before-LQ'!U14*$CG14*U$93</f>
        <v>0.588092400795087</v>
      </c>
      <c r="V14" s="62">
        <f>'Glad70-before-LQ'!V14*$CG14*V$93</f>
        <v>0.00704470149213939</v>
      </c>
      <c r="W14" s="62">
        <f>'Glad70-before-LQ'!W14*$CG14*W$93</f>
        <v>0.16880733261164</v>
      </c>
      <c r="X14" s="64">
        <f>'Glad70-before-LQ'!X14*$CG14*X$93</f>
        <v>0</v>
      </c>
      <c r="Y14" s="62">
        <f>'Glad70-before-LQ'!Y14*$CG14*Y$93</f>
        <v>0.325684591347193</v>
      </c>
      <c r="Z14" s="62">
        <f>'Glad70-before-LQ'!Z14*$CG14*Z$93</f>
        <v>0.0210598379614533</v>
      </c>
      <c r="AA14" s="62">
        <f>'Glad70-before-LQ'!AA14*$CG14*AA$93</f>
        <v>0.0170754133518952</v>
      </c>
      <c r="AB14" s="62">
        <f>'Glad70-before-LQ'!AB14*$CG14*AB$93</f>
        <v>0.00130884790804317</v>
      </c>
      <c r="AC14" s="65">
        <f>'Glad70-before-LQ'!AC14*$CG14*AC$93</f>
        <v>0</v>
      </c>
      <c r="AD14" s="62">
        <f>'Glad70-before-LQ'!AD14*$CG14*AD$93</f>
        <v>0.000526709751559176</v>
      </c>
      <c r="AE14" s="62">
        <f>'Glad70-before-LQ'!AE14*$CG14*AE$93</f>
        <v>0.00974666176924331</v>
      </c>
      <c r="AF14" s="62">
        <f>'Glad70-before-LQ'!AF14*$CG14*AF$93</f>
        <v>0.06767109317129121</v>
      </c>
      <c r="AG14" s="62">
        <f>'Glad70-before-LQ'!AG14*$CG14*AG$93</f>
        <v>0.06508354180524591</v>
      </c>
      <c r="AH14" s="62">
        <f>'Glad70-before-LQ'!AH14*$CG14*AH$93</f>
        <v>0.487577332873564</v>
      </c>
      <c r="AI14" s="62">
        <f>'Glad70-before-LQ'!AI14*$CG14*AI$93</f>
        <v>0.156513281935027</v>
      </c>
      <c r="AJ14" s="62">
        <f>'Glad70-before-LQ'!AJ14*$CG14*AJ$93</f>
        <v>0.245320446435692</v>
      </c>
      <c r="AK14" s="62">
        <f>'Glad70-before-LQ'!AK14*$CG14*AK$93</f>
        <v>0.0997464693043528</v>
      </c>
      <c r="AL14" s="62">
        <f>'Glad70-before-LQ'!AL14*$CG14*AL$93</f>
        <v>0.0381212870527853</v>
      </c>
      <c r="AM14" s="62">
        <f>'Glad70-before-LQ'!AM14*$CG14*AM$93</f>
        <v>0.054519495064675</v>
      </c>
      <c r="AN14" s="62">
        <f>'Glad70-before-LQ'!AN14*$CG14*AN$93</f>
        <v>0.136154457832097</v>
      </c>
      <c r="AO14" s="62">
        <f>'Glad70-before-LQ'!AO14*$CG14*AO$93</f>
        <v>0.233070662442372</v>
      </c>
      <c r="AP14" s="62">
        <f>'Glad70-before-LQ'!AP14*$CG14*AP$93</f>
        <v>0.0297359555816056</v>
      </c>
      <c r="AQ14" s="62">
        <f>'Glad70-before-LQ'!AQ14*$CG14*AQ$93</f>
        <v>0.00316360061141878</v>
      </c>
      <c r="AR14" s="62">
        <f>'Glad70-before-LQ'!AR14*$CG14*AR$93</f>
        <v>0.0107684783168228</v>
      </c>
      <c r="AS14" s="62">
        <f>'Glad70-before-LQ'!AS14*$CG14*AS$93</f>
        <v>0.347341146533762</v>
      </c>
      <c r="AT14" s="62">
        <f>'Glad70-before-LQ'!AT14*$CG14*AT$93</f>
        <v>0.00067557794325986</v>
      </c>
      <c r="AU14" s="62">
        <f>'Glad70-before-LQ'!AU14*$CG14*AU$93</f>
        <v>0.000761100282686606</v>
      </c>
      <c r="AV14" s="62">
        <f>'Glad70-before-LQ'!AV14*$CG14*AV$93</f>
        <v>0.000291329945565021</v>
      </c>
      <c r="AW14" s="62">
        <f>'Glad70-before-LQ'!AW14*$CG14*AW$93</f>
        <v>7.13257050445463e-05</v>
      </c>
      <c r="AX14" s="62">
        <f>'Glad70-before-LQ'!AX14*$CG14*AX$93</f>
        <v>0.0134592610367052</v>
      </c>
      <c r="AY14" s="62">
        <f>'Glad70-before-LQ'!AY14*$CG14*AY$93</f>
        <v>0.00011617600171456</v>
      </c>
      <c r="AZ14" s="62">
        <f>'Glad70-before-LQ'!AZ14*$CG14*AZ$93</f>
        <v>0.008011178338831689</v>
      </c>
      <c r="BA14" s="62">
        <f>'Glad70-before-LQ'!BA14*$CG14*BA$93</f>
        <v>0.00332045378359579</v>
      </c>
      <c r="BB14" s="62">
        <f>'Glad70-before-LQ'!BB14*$CG14*BB$93</f>
        <v>0.00245810946091746</v>
      </c>
      <c r="BC14" s="62">
        <f>'Glad70-before-LQ'!BC14*$CG14*BC$93</f>
        <v>0.0295374965217151</v>
      </c>
      <c r="BD14" s="62">
        <f>'Glad70-before-LQ'!BD14*$CG14*BD$93</f>
        <v>0.200104903430315</v>
      </c>
      <c r="BE14" s="62">
        <f>'Glad70-before-LQ'!BE14*$CG14*BE$93</f>
        <v>0.171619411495284</v>
      </c>
      <c r="BF14" s="62">
        <f>'Glad70-before-LQ'!BF14*$CG14*BF$93</f>
        <v>0.00177744300879187</v>
      </c>
      <c r="BG14" s="62">
        <f>'Glad70-before-LQ'!BG14*$CG14*BG$93</f>
        <v>0.08239677541520039</v>
      </c>
      <c r="BH14" s="62">
        <f>'Glad70-before-LQ'!BH14*$CG14*BH$93</f>
        <v>0.00928174492305078</v>
      </c>
      <c r="BI14" s="62">
        <f>'Glad70-before-LQ'!BI14*$CG14*BI$93</f>
        <v>0.122279119119123</v>
      </c>
      <c r="BJ14" s="62">
        <f>'Glad70-before-LQ'!BJ14*$CG14*BJ$93</f>
        <v>0.00250650060636069</v>
      </c>
      <c r="BK14" s="62">
        <f>'Glad70-before-LQ'!BK14*$CG14*BK$93</f>
        <v>0.0316929544943027</v>
      </c>
      <c r="BL14" s="62">
        <f>'Glad70-before-LQ'!BL14*$CG14*BL$93</f>
        <v>0.132208674395547</v>
      </c>
      <c r="BM14" s="62">
        <f>'Glad70-before-LQ'!BM14*$CG14*BM$93</f>
        <v>0.0206275414401347</v>
      </c>
      <c r="BN14" s="62">
        <f>'Glad70-before-LQ'!BN14*$CG14*BN$93</f>
        <v>0.00347030395985217</v>
      </c>
      <c r="BO14" s="62">
        <f>'Glad70-before-LQ'!BO14*$CG14*BO$93</f>
        <v>0.214435162156016</v>
      </c>
      <c r="BP14" s="62">
        <f>'Glad70-before-LQ'!BP14*$CG14*BP$93</f>
        <v>0.0461607673321424</v>
      </c>
      <c r="BQ14" s="62">
        <f>'Glad70-before-LQ'!BQ14*$CG14*BQ$93</f>
        <v>0.00109627133367243</v>
      </c>
      <c r="BR14" s="62">
        <f>'Glad70-before-LQ'!BR14*$CG14*BR$93</f>
        <v>0.00318936142088517</v>
      </c>
      <c r="BS14" s="62">
        <f>'Glad70-before-LQ'!BS14*$CG14*BS$93</f>
        <v>0.000632644522190058</v>
      </c>
      <c r="BT14" s="62">
        <f>'Glad70-before-LQ'!BT14*$CG14*BT$93</f>
        <v>0.0899751094467048</v>
      </c>
      <c r="BU14" s="62">
        <f>'Glad70-before-LQ'!BU14*$CG14*BU$93</f>
        <v>0.0212419796848108</v>
      </c>
      <c r="BV14" s="4">
        <f>SUM(D14:BU14)</f>
        <v>52.4627336453884</v>
      </c>
      <c r="BW14" s="66">
        <f>'Glad-base'!BW14*'Households'!$B$3/'Households'!$B$7</f>
        <v>0.421551708784758</v>
      </c>
      <c r="BX14" s="66">
        <f>'Glad-base'!BX14*'Households'!$B$3/'Households'!$B$7</f>
        <v>0.396378150803296</v>
      </c>
      <c r="BY14" s="66">
        <f>'Glad-base'!BY14*'Businesses'!$B$4/'Businesses'!$C$4</f>
        <v>5.02123352068546</v>
      </c>
      <c r="BZ14" s="66">
        <f>'Glad-base'!BZ14*'Households'!$B$3/'Households'!$B$7</f>
        <v>0.0180418460144181</v>
      </c>
      <c r="CA14" s="66">
        <f>'Glad-base'!CA14*'Households'!$B$3/'Households'!$B$7</f>
        <v>0.25371704215242</v>
      </c>
      <c r="CB14" s="66">
        <f>'Glad-base'!CB14*'Glad-id-output'!B12/'Glad-id-output'!E12</f>
        <v>0.00154276174372804</v>
      </c>
      <c r="CC14" s="62">
        <f>'Exports'!D15</f>
        <v>1.7</v>
      </c>
      <c r="CD14" s="4">
        <f>SUM(BW14:CC14)</f>
        <v>7.81246503018408</v>
      </c>
      <c r="CE14" s="153">
        <f>SUM(CD14,BV14)</f>
        <v>60.2751986755725</v>
      </c>
      <c r="CF14" s="67">
        <v>0.00407922195591762</v>
      </c>
      <c r="CG14" s="67">
        <f>'Glad-id-output'!I12</f>
        <v>0.91</v>
      </c>
      <c r="CH14" s="67"/>
    </row>
    <row r="15" ht="20.05" customHeight="1">
      <c r="A15" t="s" s="58">
        <v>1</v>
      </c>
      <c r="B15" s="59">
        <v>11</v>
      </c>
      <c r="C15" t="s" s="60">
        <v>177</v>
      </c>
      <c r="D15" s="61">
        <f>'Glad70-before-LQ'!D15*$CG15*D$93</f>
        <v>0.226474707752012</v>
      </c>
      <c r="E15" s="62">
        <f>'Glad70-before-LQ'!E15*$CG15*E$93</f>
        <v>0.0358821070535806</v>
      </c>
      <c r="F15" s="62">
        <f>'Glad70-before-LQ'!F15*$CG15*F$93</f>
        <v>0.000416804189198999</v>
      </c>
      <c r="G15" s="62">
        <f>'Glad70-before-LQ'!G15*$CG15*G$93</f>
        <v>0.00713691978235134</v>
      </c>
      <c r="H15" s="62">
        <f>'Glad70-before-LQ'!H15*$CG15*H$93</f>
        <v>0.00648651541131488</v>
      </c>
      <c r="I15" s="62">
        <f>'Glad70-before-LQ'!I15*$CG15*I$93</f>
        <v>0.0104534732590165</v>
      </c>
      <c r="J15" s="62">
        <f>'Glad70-before-LQ'!J15*$CG15*J$93</f>
        <v>0.346822349186713</v>
      </c>
      <c r="K15" s="63">
        <f>'Glad70-before-LQ'!K15*$CG15*K$93</f>
        <v>0.0512753494199981</v>
      </c>
      <c r="L15" s="62">
        <f>'Glad70-before-LQ'!L15*$CG15*L$93</f>
        <v>0.00697105836919109</v>
      </c>
      <c r="M15" s="62">
        <f>'Glad70-before-LQ'!M15*$CG15*M$93</f>
        <v>0.0105807423705246</v>
      </c>
      <c r="N15" s="62">
        <f>'Glad70-before-LQ'!N15*$CG15*N$93</f>
        <v>0.462566830522091</v>
      </c>
      <c r="O15" s="62">
        <f>'Glad70-before-LQ'!O15*$CG15*O$93</f>
        <v>0.0356292076605269</v>
      </c>
      <c r="P15" s="62">
        <f>'Glad70-before-LQ'!P15*$CG15*P$93</f>
        <v>0.0258965908316038</v>
      </c>
      <c r="Q15" s="62">
        <f>'Glad70-before-LQ'!Q15*$CG15*Q$93</f>
        <v>0.00108613779837432</v>
      </c>
      <c r="R15" s="62">
        <f>'Glad70-before-LQ'!R15*$CG15*R$93</f>
        <v>0.000242552440123332</v>
      </c>
      <c r="S15" s="62">
        <f>'Glad70-before-LQ'!S15*$CG15*S$93</f>
        <v>0.000312453339970058</v>
      </c>
      <c r="T15" s="62">
        <f>'Glad70-before-LQ'!T15*$CG15*T$93</f>
        <v>0.0227502886134327</v>
      </c>
      <c r="U15" s="62">
        <f>'Glad70-before-LQ'!U15*$CG15*U$93</f>
        <v>0.366681707378317</v>
      </c>
      <c r="V15" s="62">
        <f>'Glad70-before-LQ'!V15*$CG15*V$93</f>
        <v>0.00262268775548577</v>
      </c>
      <c r="W15" s="62">
        <f>'Glad70-before-LQ'!W15*$CG15*W$93</f>
        <v>0.0330041823093181</v>
      </c>
      <c r="X15" s="64">
        <f>'Glad70-before-LQ'!X15*$CG15*X$93</f>
        <v>0</v>
      </c>
      <c r="Y15" s="62">
        <f>'Glad70-before-LQ'!Y15*$CG15*Y$93</f>
        <v>0.0231803637941798</v>
      </c>
      <c r="Z15" s="62">
        <f>'Glad70-before-LQ'!Z15*$CG15*Z$93</f>
        <v>0.00670057534353355</v>
      </c>
      <c r="AA15" s="62">
        <f>'Glad70-before-LQ'!AA15*$CG15*AA$93</f>
        <v>0.009605464262370359</v>
      </c>
      <c r="AB15" s="62">
        <f>'Glad70-before-LQ'!AB15*$CG15*AB$93</f>
        <v>0.000997643691672186</v>
      </c>
      <c r="AC15" s="65">
        <f>'Glad70-before-LQ'!AC15*$CG15*AC$93</f>
        <v>0</v>
      </c>
      <c r="AD15" s="62">
        <f>'Glad70-before-LQ'!AD15*$CG15*AD$93</f>
        <v>0.000456025969797254</v>
      </c>
      <c r="AE15" s="62">
        <f>'Glad70-before-LQ'!AE15*$CG15*AE$93</f>
        <v>0.00472762094823539</v>
      </c>
      <c r="AF15" s="62">
        <f>'Glad70-before-LQ'!AF15*$CG15*AF$93</f>
        <v>0.0570897856121926</v>
      </c>
      <c r="AG15" s="62">
        <f>'Glad70-before-LQ'!AG15*$CG15*AG$93</f>
        <v>0.0148812581541049</v>
      </c>
      <c r="AH15" s="62">
        <f>'Glad70-before-LQ'!AH15*$CG15*AH$93</f>
        <v>0.0950112800240782</v>
      </c>
      <c r="AI15" s="62">
        <f>'Glad70-before-LQ'!AI15*$CG15*AI$93</f>
        <v>0.0910578403507208</v>
      </c>
      <c r="AJ15" s="62">
        <f>'Glad70-before-LQ'!AJ15*$CG15*AJ$93</f>
        <v>0.226575729858956</v>
      </c>
      <c r="AK15" s="62">
        <f>'Glad70-before-LQ'!AK15*$CG15*AK$93</f>
        <v>0.483808325543262</v>
      </c>
      <c r="AL15" s="62">
        <f>'Glad70-before-LQ'!AL15*$CG15*AL$93</f>
        <v>0.363633930258713</v>
      </c>
      <c r="AM15" s="62">
        <f>'Glad70-before-LQ'!AM15*$CG15*AM$93</f>
        <v>3.54585415445836</v>
      </c>
      <c r="AN15" s="62">
        <f>'Glad70-before-LQ'!AN15*$CG15*AN$93</f>
        <v>0.0219057442076449</v>
      </c>
      <c r="AO15" s="62">
        <f>'Glad70-before-LQ'!AO15*$CG15*AO$93</f>
        <v>0.0426145806428521</v>
      </c>
      <c r="AP15" s="62">
        <f>'Glad70-before-LQ'!AP15*$CG15*AP$93</f>
        <v>0.0117626602136936</v>
      </c>
      <c r="AQ15" s="62">
        <f>'Glad70-before-LQ'!AQ15*$CG15*AQ$93</f>
        <v>0.000971497328397761</v>
      </c>
      <c r="AR15" s="62">
        <f>'Glad70-before-LQ'!AR15*$CG15*AR$93</f>
        <v>0.00555666939117273</v>
      </c>
      <c r="AS15" s="62">
        <f>'Glad70-before-LQ'!AS15*$CG15*AS$93</f>
        <v>0.0252075987040364</v>
      </c>
      <c r="AT15" s="62">
        <f>'Glad70-before-LQ'!AT15*$CG15*AT$93</f>
        <v>0.000250398249937331</v>
      </c>
      <c r="AU15" s="62">
        <f>'Glad70-before-LQ'!AU15*$CG15*AU$93</f>
        <v>0.000882696197674788</v>
      </c>
      <c r="AV15" s="62">
        <f>'Glad70-before-LQ'!AV15*$CG15*AV$93</f>
        <v>9.01716094866163e-05</v>
      </c>
      <c r="AW15" s="62">
        <f>'Glad70-before-LQ'!AW15*$CG15*AW$93</f>
        <v>0.000269021969849358</v>
      </c>
      <c r="AX15" s="62">
        <f>'Glad70-before-LQ'!AX15*$CG15*AX$93</f>
        <v>0.00184781197000587</v>
      </c>
      <c r="AY15" s="62">
        <f>'Glad70-before-LQ'!AY15*$CG15*AY$93</f>
        <v>4.05897278539784e-05</v>
      </c>
      <c r="AZ15" s="62">
        <f>'Glad70-before-LQ'!AZ15*$CG15*AZ$93</f>
        <v>0.00207480543947145</v>
      </c>
      <c r="BA15" s="62">
        <f>'Glad70-before-LQ'!BA15*$CG15*BA$93</f>
        <v>0.00102779971277356</v>
      </c>
      <c r="BB15" s="62">
        <f>'Glad70-before-LQ'!BB15*$CG15*BB$93</f>
        <v>0.00230014637075829</v>
      </c>
      <c r="BC15" s="62">
        <f>'Glad70-before-LQ'!BC15*$CG15*BC$93</f>
        <v>0.0236988187885326</v>
      </c>
      <c r="BD15" s="62">
        <f>'Glad70-before-LQ'!BD15*$CG15*BD$93</f>
        <v>0.0150017748874823</v>
      </c>
      <c r="BE15" s="62">
        <f>'Glad70-before-LQ'!BE15*$CG15*BE$93</f>
        <v>0.160229281679984</v>
      </c>
      <c r="BF15" s="62">
        <f>'Glad70-before-LQ'!BF15*$CG15*BF$93</f>
        <v>0.0008506954092025719</v>
      </c>
      <c r="BG15" s="62">
        <f>'Glad70-before-LQ'!BG15*$CG15*BG$93</f>
        <v>0.055554242607925</v>
      </c>
      <c r="BH15" s="62">
        <f>'Glad70-before-LQ'!BH15*$CG15*BH$93</f>
        <v>0.0159247832653706</v>
      </c>
      <c r="BI15" s="62">
        <f>'Glad70-before-LQ'!BI15*$CG15*BI$93</f>
        <v>0.018101115694032</v>
      </c>
      <c r="BJ15" s="62">
        <f>'Glad70-before-LQ'!BJ15*$CG15*BJ$93</f>
        <v>0.00109275290831185</v>
      </c>
      <c r="BK15" s="62">
        <f>'Glad70-before-LQ'!BK15*$CG15*BK$93</f>
        <v>0.108671022028797</v>
      </c>
      <c r="BL15" s="62">
        <f>'Glad70-before-LQ'!BL15*$CG15*BL$93</f>
        <v>0.245880488879547</v>
      </c>
      <c r="BM15" s="62">
        <f>'Glad70-before-LQ'!BM15*$CG15*BM$93</f>
        <v>0.0404533283869551</v>
      </c>
      <c r="BN15" s="62">
        <f>'Glad70-before-LQ'!BN15*$CG15*BN$93</f>
        <v>0.00323873103538548</v>
      </c>
      <c r="BO15" s="62">
        <f>'Glad70-before-LQ'!BO15*$CG15*BO$93</f>
        <v>0.77105756848996</v>
      </c>
      <c r="BP15" s="62">
        <f>'Glad70-before-LQ'!BP15*$CG15*BP$93</f>
        <v>0.777667202083566</v>
      </c>
      <c r="BQ15" s="62">
        <f>'Glad70-before-LQ'!BQ15*$CG15*BQ$93</f>
        <v>0.00238082095176327</v>
      </c>
      <c r="BR15" s="62">
        <f>'Glad70-before-LQ'!BR15*$CG15*BR$93</f>
        <v>0.0584723674400565</v>
      </c>
      <c r="BS15" s="62">
        <f>'Glad70-before-LQ'!BS15*$CG15*BS$93</f>
        <v>0.0037576989536438</v>
      </c>
      <c r="BT15" s="62">
        <f>'Glad70-before-LQ'!BT15*$CG15*BT$93</f>
        <v>0.06376488549270209</v>
      </c>
      <c r="BU15" s="62">
        <f>'Glad70-before-LQ'!BU15*$CG15*BU$93</f>
        <v>0.0553973419943919</v>
      </c>
      <c r="BV15" s="4">
        <f>SUM(D15:BU15)</f>
        <v>9.11486977642654</v>
      </c>
      <c r="BW15" s="66">
        <f>'Glad-base'!BW15*'Households'!$B$3/'Households'!$B$7</f>
        <v>91.56055126217301</v>
      </c>
      <c r="BX15" s="66">
        <f>'Glad-base'!BX15*'Households'!$B$3/'Households'!$B$7</f>
        <v>0.00773149467559217</v>
      </c>
      <c r="BY15" s="66">
        <f>'Glad-base'!BY15*'Businesses'!$B$4/'Businesses'!$C$4</f>
        <v>1.11469031094661</v>
      </c>
      <c r="BZ15" s="66">
        <f>'Glad-base'!BZ15*'Households'!$B$3/'Households'!$B$7</f>
        <v>0.104183062554068</v>
      </c>
      <c r="CA15" s="66">
        <f>'Glad-base'!CA15*'Households'!$B$3/'Households'!$B$7</f>
        <v>0.451455160968074</v>
      </c>
      <c r="CB15" s="66">
        <f>'Glad-base'!CB15*'Glad-id-output'!B13/'Glad-id-output'!E13</f>
        <v>0.002111686544266</v>
      </c>
      <c r="CC15" s="62">
        <f>'Exports'!D16</f>
        <v>12.6</v>
      </c>
      <c r="CD15" s="4">
        <f>SUM(BW15:CC15)</f>
        <v>105.840722977862</v>
      </c>
      <c r="CE15" s="153">
        <f>SUM(CD15,BV15)</f>
        <v>114.955592754289</v>
      </c>
      <c r="CF15" s="67">
        <v>0.000589099632948171</v>
      </c>
      <c r="CG15" s="67">
        <f>'Glad-id-output'!I13</f>
        <v>0.09533171279296949</v>
      </c>
      <c r="CH15" s="67"/>
    </row>
    <row r="16" ht="20.05" customHeight="1">
      <c r="A16" t="s" s="58">
        <v>1</v>
      </c>
      <c r="B16" s="59">
        <v>12</v>
      </c>
      <c r="C16" t="s" s="60">
        <v>178</v>
      </c>
      <c r="D16" s="61">
        <f>'Glad70-before-LQ'!D16*$CG16*D$93</f>
        <v>0.00829852256512038</v>
      </c>
      <c r="E16" s="62">
        <f>'Glad70-before-LQ'!E16*$CG16*E$93</f>
        <v>0.000961483409839238</v>
      </c>
      <c r="F16" s="62">
        <f>'Glad70-before-LQ'!F16*$CG16*F$93</f>
        <v>7.56218276283285e-05</v>
      </c>
      <c r="G16" s="62">
        <f>'Glad70-before-LQ'!G16*$CG16*G$93</f>
        <v>0.000352203589175626</v>
      </c>
      <c r="H16" s="62">
        <f>'Glad70-before-LQ'!H16*$CG16*H$93</f>
        <v>0.0012769808439178</v>
      </c>
      <c r="I16" s="62">
        <f>'Glad70-before-LQ'!I16*$CG16*I$93</f>
        <v>0.00220546378301953</v>
      </c>
      <c r="J16" s="62">
        <f>'Glad70-before-LQ'!J16*$CG16*J$93</f>
        <v>0.0781824408979175</v>
      </c>
      <c r="K16" s="63">
        <f>'Glad70-before-LQ'!K16*$CG16*K$93</f>
        <v>0.0124379434010842</v>
      </c>
      <c r="L16" s="62">
        <f>'Glad70-before-LQ'!L16*$CG16*L$93</f>
        <v>0.00304357838207901</v>
      </c>
      <c r="M16" s="62">
        <f>'Glad70-before-LQ'!M16*$CG16*M$93</f>
        <v>0.000698280921106086</v>
      </c>
      <c r="N16" s="62">
        <f>'Glad70-before-LQ'!N16*$CG16*N$93</f>
        <v>0.011199035564362</v>
      </c>
      <c r="O16" s="62">
        <f>'Glad70-before-LQ'!O16*$CG16*O$93</f>
        <v>0.0624951608086233</v>
      </c>
      <c r="P16" s="62">
        <f>'Glad70-before-LQ'!P16*$CG16*P$93</f>
        <v>0.000597057749529558</v>
      </c>
      <c r="Q16" s="62">
        <f>'Glad70-before-LQ'!Q16*$CG16*Q$93</f>
        <v>0.000420310083594104</v>
      </c>
      <c r="R16" s="62">
        <f>'Glad70-before-LQ'!R16*$CG16*R$93</f>
        <v>0.000149588602229176</v>
      </c>
      <c r="S16" s="62">
        <f>'Glad70-before-LQ'!S16*$CG16*S$93</f>
        <v>0.000249836259601322</v>
      </c>
      <c r="T16" s="62">
        <f>'Glad70-before-LQ'!T16*$CG16*T$93</f>
        <v>0.0028237192075057</v>
      </c>
      <c r="U16" s="62">
        <f>'Glad70-before-LQ'!U16*$CG16*U$93</f>
        <v>0.0424139485493454</v>
      </c>
      <c r="V16" s="62">
        <f>'Glad70-before-LQ'!V16*$CG16*V$93</f>
        <v>0.00157859820931079</v>
      </c>
      <c r="W16" s="62">
        <f>'Glad70-before-LQ'!W16*$CG16*W$93</f>
        <v>0.014445019070757</v>
      </c>
      <c r="X16" s="64">
        <f>'Glad70-before-LQ'!X16*$CG16*X$93</f>
        <v>0</v>
      </c>
      <c r="Y16" s="62">
        <f>'Glad70-before-LQ'!Y16*$CG16*Y$93</f>
        <v>0.00706621296697654</v>
      </c>
      <c r="Z16" s="62">
        <f>'Glad70-before-LQ'!Z16*$CG16*Z$93</f>
        <v>0.00173749066154102</v>
      </c>
      <c r="AA16" s="62">
        <f>'Glad70-before-LQ'!AA16*$CG16*AA$93</f>
        <v>0.00205750933122992</v>
      </c>
      <c r="AB16" s="62">
        <f>'Glad70-before-LQ'!AB16*$CG16*AB$93</f>
        <v>0.000142090347343221</v>
      </c>
      <c r="AC16" s="65">
        <f>'Glad70-before-LQ'!AC16*$CG16*AC$93</f>
        <v>0</v>
      </c>
      <c r="AD16" s="62">
        <f>'Glad70-before-LQ'!AD16*$CG16*AD$93</f>
        <v>4.12847392816105e-05</v>
      </c>
      <c r="AE16" s="62">
        <f>'Glad70-before-LQ'!AE16*$CG16*AE$93</f>
        <v>0.00166365366840565</v>
      </c>
      <c r="AF16" s="62">
        <f>'Glad70-before-LQ'!AF16*$CG16*AF$93</f>
        <v>0.00155952471955324</v>
      </c>
      <c r="AG16" s="62">
        <f>'Glad70-before-LQ'!AG16*$CG16*AG$93</f>
        <v>0.00320613570243784</v>
      </c>
      <c r="AH16" s="62">
        <f>'Glad70-before-LQ'!AH16*$CG16*AH$93</f>
        <v>0.0196546836014236</v>
      </c>
      <c r="AI16" s="62">
        <f>'Glad70-before-LQ'!AI16*$CG16*AI$93</f>
        <v>0.0142121372023318</v>
      </c>
      <c r="AJ16" s="62">
        <f>'Glad70-before-LQ'!AJ16*$CG16*AJ$93</f>
        <v>0.00634058993417393</v>
      </c>
      <c r="AK16" s="62">
        <f>'Glad70-before-LQ'!AK16*$CG16*AK$93</f>
        <v>0.0125235859970471</v>
      </c>
      <c r="AL16" s="62">
        <f>'Glad70-before-LQ'!AL16*$CG16*AL$93</f>
        <v>0.18594994788451</v>
      </c>
      <c r="AM16" s="62">
        <f>'Glad70-before-LQ'!AM16*$CG16*AM$93</f>
        <v>0.832417320847785</v>
      </c>
      <c r="AN16" s="62">
        <f>'Glad70-before-LQ'!AN16*$CG16*AN$93</f>
        <v>0.0054205584896241</v>
      </c>
      <c r="AO16" s="62">
        <f>'Glad70-before-LQ'!AO16*$CG16*AO$93</f>
        <v>0.0118911678631943</v>
      </c>
      <c r="AP16" s="62">
        <f>'Glad70-before-LQ'!AP16*$CG16*AP$93</f>
        <v>0.00113419598144008</v>
      </c>
      <c r="AQ16" s="62">
        <f>'Glad70-before-LQ'!AQ16*$CG16*AQ$93</f>
        <v>0.00204363808178242</v>
      </c>
      <c r="AR16" s="62">
        <f>'Glad70-before-LQ'!AR16*$CG16*AR$93</f>
        <v>0.000507640118521225</v>
      </c>
      <c r="AS16" s="62">
        <f>'Glad70-before-LQ'!AS16*$CG16*AS$93</f>
        <v>0.00454613536744509</v>
      </c>
      <c r="AT16" s="62">
        <f>'Glad70-before-LQ'!AT16*$CG16*AT$93</f>
        <v>7.193734119465209e-05</v>
      </c>
      <c r="AU16" s="62">
        <f>'Glad70-before-LQ'!AU16*$CG16*AU$93</f>
        <v>5.6974334415718e-05</v>
      </c>
      <c r="AV16" s="62">
        <f>'Glad70-before-LQ'!AV16*$CG16*AV$93</f>
        <v>1.919061478109e-05</v>
      </c>
      <c r="AW16" s="62">
        <f>'Glad70-before-LQ'!AW16*$CG16*AW$93</f>
        <v>4.24017823509503e-05</v>
      </c>
      <c r="AX16" s="62">
        <f>'Glad70-before-LQ'!AX16*$CG16*AX$93</f>
        <v>0.000322772088958022</v>
      </c>
      <c r="AY16" s="62">
        <f>'Glad70-before-LQ'!AY16*$CG16*AY$93</f>
        <v>8.56425079654926e-06</v>
      </c>
      <c r="AZ16" s="62">
        <f>'Glad70-before-LQ'!AZ16*$CG16*AZ$93</f>
        <v>0.00320844051844234</v>
      </c>
      <c r="BA16" s="62">
        <f>'Glad70-before-LQ'!BA16*$CG16*BA$93</f>
        <v>0.00065328293255949</v>
      </c>
      <c r="BB16" s="62">
        <f>'Glad70-before-LQ'!BB16*$CG16*BB$93</f>
        <v>0.00077176479302409</v>
      </c>
      <c r="BC16" s="62">
        <f>'Glad70-before-LQ'!BC16*$CG16*BC$93</f>
        <v>0.00379456484360242</v>
      </c>
      <c r="BD16" s="62">
        <f>'Glad70-before-LQ'!BD16*$CG16*BD$93</f>
        <v>0.00350000917933429</v>
      </c>
      <c r="BE16" s="62">
        <f>'Glad70-before-LQ'!BE16*$CG16*BE$93</f>
        <v>0.0145786988898544</v>
      </c>
      <c r="BF16" s="62">
        <f>'Glad70-before-LQ'!BF16*$CG16*BF$93</f>
        <v>0.000159348464649054</v>
      </c>
      <c r="BG16" s="62">
        <f>'Glad70-before-LQ'!BG16*$CG16*BG$93</f>
        <v>0.00542882751383935</v>
      </c>
      <c r="BH16" s="62">
        <f>'Glad70-before-LQ'!BH16*$CG16*BH$93</f>
        <v>0.00178186372571542</v>
      </c>
      <c r="BI16" s="62">
        <f>'Glad70-before-LQ'!BI16*$CG16*BI$93</f>
        <v>0.0130632108242091</v>
      </c>
      <c r="BJ16" s="62">
        <f>'Glad70-before-LQ'!BJ16*$CG16*BJ$93</f>
        <v>0.000290811044367255</v>
      </c>
      <c r="BK16" s="62">
        <f>'Glad70-before-LQ'!BK16*$CG16*BK$93</f>
        <v>0.00452273141573812</v>
      </c>
      <c r="BL16" s="62">
        <f>'Glad70-before-LQ'!BL16*$CG16*BL$93</f>
        <v>0.008830958548535521</v>
      </c>
      <c r="BM16" s="62">
        <f>'Glad70-before-LQ'!BM16*$CG16*BM$93</f>
        <v>0.00590252934804358</v>
      </c>
      <c r="BN16" s="62">
        <f>'Glad70-before-LQ'!BN16*$CG16*BN$93</f>
        <v>0.000348143807473487</v>
      </c>
      <c r="BO16" s="62">
        <f>'Glad70-before-LQ'!BO16*$CG16*BO$93</f>
        <v>0.0258325597439117</v>
      </c>
      <c r="BP16" s="62">
        <f>'Glad70-before-LQ'!BP16*$CG16*BP$93</f>
        <v>0.0287717308542942</v>
      </c>
      <c r="BQ16" s="62">
        <f>'Glad70-before-LQ'!BQ16*$CG16*BQ$93</f>
        <v>8.36020816176778e-05</v>
      </c>
      <c r="BR16" s="62">
        <f>'Glad70-before-LQ'!BR16*$CG16*BR$93</f>
        <v>0.00696128836753009</v>
      </c>
      <c r="BS16" s="62">
        <f>'Glad70-before-LQ'!BS16*$CG16*BS$93</f>
        <v>0.00410850806495097</v>
      </c>
      <c r="BT16" s="62">
        <f>'Glad70-before-LQ'!BT16*$CG16*BT$93</f>
        <v>0.0107711435585468</v>
      </c>
      <c r="BU16" s="62">
        <f>'Glad70-before-LQ'!BU16*$CG16*BU$93</f>
        <v>0.00646346491167989</v>
      </c>
      <c r="BV16" s="4">
        <f>SUM(D16:BU16)</f>
        <v>1.50836962107621</v>
      </c>
      <c r="BW16" s="66">
        <f>'Glad-base'!BW16*'Households'!$B$3/'Households'!$B$7</f>
        <v>29.1450175440989</v>
      </c>
      <c r="BX16" s="66">
        <f>'Glad-base'!BX16*'Households'!$B$3/'Households'!$B$7</f>
        <v>0.000973564665293512</v>
      </c>
      <c r="BY16" s="66">
        <f>'Glad-base'!BY16*'Businesses'!$B$4/'Businesses'!$C$4</f>
        <v>0.137828024792385</v>
      </c>
      <c r="BZ16" s="66">
        <f>'Glad-base'!BZ16*'Households'!$B$3/'Households'!$B$7</f>
        <v>0.0118347368589083</v>
      </c>
      <c r="CA16" s="66">
        <f>'Glad-base'!CA16*'Households'!$B$3/'Households'!$B$7</f>
        <v>0.055988476869207</v>
      </c>
      <c r="CB16" s="66">
        <f>'Glad-base'!CB16*'Glad-id-output'!B14/'Glad-id-output'!E14</f>
        <v>0.06572856718715619</v>
      </c>
      <c r="CC16" s="62">
        <f>'Exports'!D17</f>
        <v>4.3</v>
      </c>
      <c r="CD16" s="4">
        <f>SUM(BW16:CC16)</f>
        <v>33.7173709144719</v>
      </c>
      <c r="CE16" s="153">
        <f>SUM(CD16,BV16)</f>
        <v>35.2257405355481</v>
      </c>
      <c r="CF16" s="67">
        <v>0.000956248004131119</v>
      </c>
      <c r="CG16" s="67">
        <f>'Glad-id-output'!I14</f>
        <v>0.154745912219399</v>
      </c>
      <c r="CH16" s="67"/>
    </row>
    <row r="17" ht="20.05" customHeight="1">
      <c r="A17" t="s" s="58">
        <v>1</v>
      </c>
      <c r="B17" s="59">
        <v>13</v>
      </c>
      <c r="C17" t="s" s="60">
        <v>101</v>
      </c>
      <c r="D17" s="61">
        <f>'Glad70-before-LQ'!D17*$CG17*D$93</f>
        <v>0.00567407700138339</v>
      </c>
      <c r="E17" s="62">
        <f>'Glad70-before-LQ'!E17*$CG17*E$93</f>
        <v>0.0013959028448005</v>
      </c>
      <c r="F17" s="62">
        <f>'Glad70-before-LQ'!F17*$CG17*F$93</f>
        <v>0.0002566775700385</v>
      </c>
      <c r="G17" s="62">
        <f>'Glad70-before-LQ'!G17*$CG17*G$93</f>
        <v>0.00136346464659488</v>
      </c>
      <c r="H17" s="62">
        <f>'Glad70-before-LQ'!H17*$CG17*H$93</f>
        <v>0.00081638961157158</v>
      </c>
      <c r="I17" s="62">
        <f>'Glad70-before-LQ'!I17*$CG17*I$93</f>
        <v>0.00246617638377806</v>
      </c>
      <c r="J17" s="62">
        <f>'Glad70-before-LQ'!J17*$CG17*J$93</f>
        <v>0.144416884920777</v>
      </c>
      <c r="K17" s="63">
        <f>'Glad70-before-LQ'!K17*$CG17*K$93</f>
        <v>0.00816539255184549</v>
      </c>
      <c r="L17" s="62">
        <f>'Glad70-before-LQ'!L17*$CG17*L$93</f>
        <v>0.00165403561034907</v>
      </c>
      <c r="M17" s="62">
        <f>'Glad70-before-LQ'!M17*$CG17*M$93</f>
        <v>0.000662533676021064</v>
      </c>
      <c r="N17" s="62">
        <f>'Glad70-before-LQ'!N17*$CG17*N$93</f>
        <v>0.00349452270803168</v>
      </c>
      <c r="O17" s="62">
        <f>'Glad70-before-LQ'!O17*$CG17*O$93</f>
        <v>0.000790310381558183</v>
      </c>
      <c r="P17" s="62">
        <f>'Glad70-before-LQ'!P17*$CG17*P$93</f>
        <v>0.02349816712907</v>
      </c>
      <c r="Q17" s="62">
        <f>'Glad70-before-LQ'!Q17*$CG17*Q$93</f>
        <v>0.000874502616129875</v>
      </c>
      <c r="R17" s="62">
        <f>'Glad70-before-LQ'!R17*$CG17*R$93</f>
        <v>0.000184106124417107</v>
      </c>
      <c r="S17" s="62">
        <f>'Glad70-before-LQ'!S17*$CG17*S$93</f>
        <v>0.00175311000621062</v>
      </c>
      <c r="T17" s="62">
        <f>'Glad70-before-LQ'!T17*$CG17*T$93</f>
        <v>0.00161141438662607</v>
      </c>
      <c r="U17" s="62">
        <f>'Glad70-before-LQ'!U17*$CG17*U$93</f>
        <v>0.06746107326599091</v>
      </c>
      <c r="V17" s="62">
        <f>'Glad70-before-LQ'!V17*$CG17*V$93</f>
        <v>0.00644969482566512</v>
      </c>
      <c r="W17" s="62">
        <f>'Glad70-before-LQ'!W17*$CG17*W$93</f>
        <v>0.0230201537864577</v>
      </c>
      <c r="X17" s="64">
        <f>'Glad70-before-LQ'!X17*$CG17*X$93</f>
        <v>0</v>
      </c>
      <c r="Y17" s="62">
        <f>'Glad70-before-LQ'!Y17*$CG17*Y$93</f>
        <v>0.0241146308324529</v>
      </c>
      <c r="Z17" s="62">
        <f>'Glad70-before-LQ'!Z17*$CG17*Z$93</f>
        <v>0.00809449944247297</v>
      </c>
      <c r="AA17" s="62">
        <f>'Glad70-before-LQ'!AA17*$CG17*AA$93</f>
        <v>0.00858656254220326</v>
      </c>
      <c r="AB17" s="62">
        <f>'Glad70-before-LQ'!AB17*$CG17*AB$93</f>
        <v>0.00347582763225316</v>
      </c>
      <c r="AC17" s="65">
        <f>'Glad70-before-LQ'!AC17*$CG17*AC$93</f>
        <v>0</v>
      </c>
      <c r="AD17" s="62">
        <f>'Glad70-before-LQ'!AD17*$CG17*AD$93</f>
        <v>3.00312759458962e-05</v>
      </c>
      <c r="AE17" s="62">
        <f>'Glad70-before-LQ'!AE17*$CG17*AE$93</f>
        <v>0.00302223810966596</v>
      </c>
      <c r="AF17" s="62">
        <f>'Glad70-before-LQ'!AF17*$CG17*AF$93</f>
        <v>0.00847511013096898</v>
      </c>
      <c r="AG17" s="62">
        <f>'Glad70-before-LQ'!AG17*$CG17*AG$93</f>
        <v>0.0647415898655436</v>
      </c>
      <c r="AH17" s="62">
        <f>'Glad70-before-LQ'!AH17*$CG17*AH$93</f>
        <v>0.0516170163041992</v>
      </c>
      <c r="AI17" s="62">
        <f>'Glad70-before-LQ'!AI17*$CG17*AI$93</f>
        <v>0.133063159199105</v>
      </c>
      <c r="AJ17" s="62">
        <f>'Glad70-before-LQ'!AJ17*$CG17*AJ$93</f>
        <v>0.0335165968777463</v>
      </c>
      <c r="AK17" s="62">
        <f>'Glad70-before-LQ'!AK17*$CG17*AK$93</f>
        <v>0.0218395281076209</v>
      </c>
      <c r="AL17" s="62">
        <f>'Glad70-before-LQ'!AL17*$CG17*AL$93</f>
        <v>0.00512210239269372</v>
      </c>
      <c r="AM17" s="62">
        <f>'Glad70-before-LQ'!AM17*$CG17*AM$93</f>
        <v>0.0146544140999048</v>
      </c>
      <c r="AN17" s="62">
        <f>'Glad70-before-LQ'!AN17*$CG17*AN$93</f>
        <v>0.0213848299105725</v>
      </c>
      <c r="AO17" s="62">
        <f>'Glad70-before-LQ'!AO17*$CG17*AO$93</f>
        <v>0.0116679187781916</v>
      </c>
      <c r="AP17" s="62">
        <f>'Glad70-before-LQ'!AP17*$CG17*AP$93</f>
        <v>0.00546494135740088</v>
      </c>
      <c r="AQ17" s="62">
        <f>'Glad70-before-LQ'!AQ17*$CG17*AQ$93</f>
        <v>0.000424375620091696</v>
      </c>
      <c r="AR17" s="62">
        <f>'Glad70-before-LQ'!AR17*$CG17*AR$93</f>
        <v>0.00112637043980711</v>
      </c>
      <c r="AS17" s="62">
        <f>'Glad70-before-LQ'!AS17*$CG17*AS$93</f>
        <v>0.00245303445628269</v>
      </c>
      <c r="AT17" s="62">
        <f>'Glad70-before-LQ'!AT17*$CG17*AT$93</f>
        <v>0.000252065721947126</v>
      </c>
      <c r="AU17" s="62">
        <f>'Glad70-before-LQ'!AU17*$CG17*AU$93</f>
        <v>0.000265737524901654</v>
      </c>
      <c r="AV17" s="62">
        <f>'Glad70-before-LQ'!AV17*$CG17*AV$93</f>
        <v>4.3708686219954e-05</v>
      </c>
      <c r="AW17" s="62">
        <f>'Glad70-before-LQ'!AW17*$CG17*AW$93</f>
        <v>2.71550039800911e-05</v>
      </c>
      <c r="AX17" s="62">
        <f>'Glad70-before-LQ'!AX17*$CG17*AX$93</f>
        <v>0.000350977592603329</v>
      </c>
      <c r="AY17" s="62">
        <f>'Glad70-before-LQ'!AY17*$CG17*AY$93</f>
        <v>1.97142841856568e-05</v>
      </c>
      <c r="AZ17" s="62">
        <f>'Glad70-before-LQ'!AZ17*$CG17*AZ$93</f>
        <v>0.000396427023550963</v>
      </c>
      <c r="BA17" s="62">
        <f>'Glad70-before-LQ'!BA17*$CG17*BA$93</f>
        <v>0.000107019017247441</v>
      </c>
      <c r="BB17" s="62">
        <f>'Glad70-before-LQ'!BB17*$CG17*BB$93</f>
        <v>0.000463773702952531</v>
      </c>
      <c r="BC17" s="62">
        <f>'Glad70-before-LQ'!BC17*$CG17*BC$93</f>
        <v>0.00264775469034285</v>
      </c>
      <c r="BD17" s="62">
        <f>'Glad70-before-LQ'!BD17*$CG17*BD$93</f>
        <v>0.00112319645002429</v>
      </c>
      <c r="BE17" s="62">
        <f>'Glad70-before-LQ'!BE17*$CG17*BE$93</f>
        <v>0.0111905098119597</v>
      </c>
      <c r="BF17" s="62">
        <f>'Glad70-before-LQ'!BF17*$CG17*BF$93</f>
        <v>0.000101450218764069</v>
      </c>
      <c r="BG17" s="62">
        <f>'Glad70-before-LQ'!BG17*$CG17*BG$93</f>
        <v>0.0046035242972095</v>
      </c>
      <c r="BH17" s="62">
        <f>'Glad70-before-LQ'!BH17*$CG17*BH$93</f>
        <v>0.00177008661861474</v>
      </c>
      <c r="BI17" s="62">
        <f>'Glad70-before-LQ'!BI17*$CG17*BI$93</f>
        <v>0.00258268782048079</v>
      </c>
      <c r="BJ17" s="62">
        <f>'Glad70-before-LQ'!BJ17*$CG17*BJ$93</f>
        <v>0.000107890240909936</v>
      </c>
      <c r="BK17" s="62">
        <f>'Glad70-before-LQ'!BK17*$CG17*BK$93</f>
        <v>0.00632911959464996</v>
      </c>
      <c r="BL17" s="62">
        <f>'Glad70-before-LQ'!BL17*$CG17*BL$93</f>
        <v>0.0648135821759943</v>
      </c>
      <c r="BM17" s="62">
        <f>'Glad70-before-LQ'!BM17*$CG17*BM$93</f>
        <v>0.00578742249417888</v>
      </c>
      <c r="BN17" s="62">
        <f>'Glad70-before-LQ'!BN17*$CG17*BN$93</f>
        <v>0.000362654331432035</v>
      </c>
      <c r="BO17" s="62">
        <f>'Glad70-before-LQ'!BO17*$CG17*BO$93</f>
        <v>0.0516093775458856</v>
      </c>
      <c r="BP17" s="62">
        <f>'Glad70-before-LQ'!BP17*$CG17*BP$93</f>
        <v>0.0219111537667986</v>
      </c>
      <c r="BQ17" s="62">
        <f>'Glad70-before-LQ'!BQ17*$CG17*BQ$93</f>
        <v>0.000267441138901038</v>
      </c>
      <c r="BR17" s="62">
        <f>'Glad70-before-LQ'!BR17*$CG17*BR$93</f>
        <v>0.00617143515972345</v>
      </c>
      <c r="BS17" s="62">
        <f>'Glad70-before-LQ'!BS17*$CG17*BS$93</f>
        <v>0.000500624570474553</v>
      </c>
      <c r="BT17" s="62">
        <f>'Glad70-before-LQ'!BT17*$CG17*BT$93</f>
        <v>0.0235471714484293</v>
      </c>
      <c r="BU17" s="62">
        <f>'Glad70-before-LQ'!BU17*$CG17*BU$93</f>
        <v>0.0108240422597001</v>
      </c>
      <c r="BV17" s="4">
        <f>SUM(D17:BU17)</f>
        <v>0.9370610706145019</v>
      </c>
      <c r="BW17" s="66">
        <f>'Glad-base'!BW17*'Households'!$B$3/'Households'!$B$7</f>
        <v>4.1277729676931</v>
      </c>
      <c r="BX17" s="66">
        <f>'Glad-base'!BX17*'Households'!$B$3/'Households'!$B$7</f>
        <v>4.26923480947477e-05</v>
      </c>
      <c r="BY17" s="66">
        <f>'Glad-base'!BY17*'Businesses'!$B$4/'Businesses'!$C$4</f>
        <v>0.702448129050777</v>
      </c>
      <c r="BZ17" s="66">
        <f>'Glad-base'!BZ17*'Households'!$B$3/'Households'!$B$7</f>
        <v>0.06995126307929971</v>
      </c>
      <c r="CA17" s="66">
        <f>'Glad-base'!CA17*'Households'!$B$3/'Households'!$B$7</f>
        <v>0.678231838733265</v>
      </c>
      <c r="CB17" s="66">
        <f>'Glad-base'!CB17*'Glad-id-output'!B15/'Glad-id-output'!E15</f>
        <v>0.0163820445550065</v>
      </c>
      <c r="CC17" s="62">
        <f>'Exports'!D18</f>
        <v>1</v>
      </c>
      <c r="CD17" s="4">
        <f>SUM(BW17:CC17)</f>
        <v>6.59482893545954</v>
      </c>
      <c r="CE17" s="153">
        <f>SUM(CD17,BV17)</f>
        <v>7.53189000607404</v>
      </c>
      <c r="CF17" s="67">
        <v>0.000808937922750958</v>
      </c>
      <c r="CG17" s="67">
        <f>'Glad-id-output'!I15</f>
        <v>0.130907292087585</v>
      </c>
      <c r="CH17" s="67"/>
    </row>
    <row r="18" ht="20.05" customHeight="1">
      <c r="A18" t="s" s="58">
        <v>1</v>
      </c>
      <c r="B18" s="59">
        <v>14</v>
      </c>
      <c r="C18" t="s" s="60">
        <v>179</v>
      </c>
      <c r="D18" s="61">
        <f>'Glad70-before-LQ'!D18*$CG18*D$93</f>
        <v>0.00410245358350052</v>
      </c>
      <c r="E18" s="62">
        <f>'Glad70-before-LQ'!E18*$CG18*E$93</f>
        <v>0.00060167276151205</v>
      </c>
      <c r="F18" s="62">
        <f>'Glad70-before-LQ'!F18*$CG18*F$93</f>
        <v>5.14042646587537e-05</v>
      </c>
      <c r="G18" s="62">
        <f>'Glad70-before-LQ'!G18*$CG18*G$93</f>
        <v>0.000554117951412061</v>
      </c>
      <c r="H18" s="62">
        <f>'Glad70-before-LQ'!H18*$CG18*H$93</f>
        <v>0.000442119366026045</v>
      </c>
      <c r="I18" s="62">
        <f>'Glad70-before-LQ'!I18*$CG18*I$93</f>
        <v>0.000969487916028135</v>
      </c>
      <c r="J18" s="62">
        <f>'Glad70-before-LQ'!J18*$CG18*J$93</f>
        <v>0.0230826870306228</v>
      </c>
      <c r="K18" s="63">
        <f>'Glad70-before-LQ'!K18*$CG18*K$93</f>
        <v>0.00881098592484345</v>
      </c>
      <c r="L18" s="62">
        <f>'Glad70-before-LQ'!L18*$CG18*L$93</f>
        <v>0.00154573115822905</v>
      </c>
      <c r="M18" s="62">
        <f>'Glad70-before-LQ'!M18*$CG18*M$93</f>
        <v>0.000646194444166393</v>
      </c>
      <c r="N18" s="62">
        <f>'Glad70-before-LQ'!N18*$CG18*N$93</f>
        <v>0.000586471169115703</v>
      </c>
      <c r="O18" s="62">
        <f>'Glad70-before-LQ'!O18*$CG18*O$93</f>
        <v>0.000228237523055411</v>
      </c>
      <c r="P18" s="62">
        <f>'Glad70-before-LQ'!P18*$CG18*P$93</f>
        <v>0.000687218947639535</v>
      </c>
      <c r="Q18" s="62">
        <f>'Glad70-before-LQ'!Q18*$CG18*Q$93</f>
        <v>0.05675924502885</v>
      </c>
      <c r="R18" s="62">
        <f>'Glad70-before-LQ'!R18*$CG18*R$93</f>
        <v>0.00539898328479478</v>
      </c>
      <c r="S18" s="62">
        <f>'Glad70-before-LQ'!S18*$CG18*S$93</f>
        <v>5.02875856874607e-05</v>
      </c>
      <c r="T18" s="62">
        <f>'Glad70-before-LQ'!T18*$CG18*T$93</f>
        <v>0.00575534421136682</v>
      </c>
      <c r="U18" s="62">
        <f>'Glad70-before-LQ'!U18*$CG18*U$93</f>
        <v>0.00468879791467287</v>
      </c>
      <c r="V18" s="62">
        <f>'Glad70-before-LQ'!V18*$CG18*V$93</f>
        <v>0.00157968918325542</v>
      </c>
      <c r="W18" s="62">
        <f>'Glad70-before-LQ'!W18*$CG18*W$93</f>
        <v>0.0472664124276933</v>
      </c>
      <c r="X18" s="64">
        <f>'Glad70-before-LQ'!X18*$CG18*X$93</f>
        <v>0</v>
      </c>
      <c r="Y18" s="62">
        <f>'Glad70-before-LQ'!Y18*$CG18*Y$93</f>
        <v>0.08491964937391459</v>
      </c>
      <c r="Z18" s="62">
        <f>'Glad70-before-LQ'!Z18*$CG18*Z$93</f>
        <v>0.009092255960554491</v>
      </c>
      <c r="AA18" s="62">
        <f>'Glad70-before-LQ'!AA18*$CG18*AA$93</f>
        <v>0.00551312677431368</v>
      </c>
      <c r="AB18" s="62">
        <f>'Glad70-before-LQ'!AB18*$CG18*AB$93</f>
        <v>0.026547014709658</v>
      </c>
      <c r="AC18" s="65">
        <f>'Glad70-before-LQ'!AC18*$CG18*AC$93</f>
        <v>0</v>
      </c>
      <c r="AD18" s="62">
        <f>'Glad70-before-LQ'!AD18*$CG18*AD$93</f>
        <v>1.66764839704085e-05</v>
      </c>
      <c r="AE18" s="62">
        <f>'Glad70-before-LQ'!AE18*$CG18*AE$93</f>
        <v>0.00509889863064921</v>
      </c>
      <c r="AF18" s="62">
        <f>'Glad70-before-LQ'!AF18*$CG18*AF$93</f>
        <v>0.00735664439028224</v>
      </c>
      <c r="AG18" s="62">
        <f>'Glad70-before-LQ'!AG18*$CG18*AG$93</f>
        <v>0.578042197912624</v>
      </c>
      <c r="AH18" s="62">
        <f>'Glad70-before-LQ'!AH18*$CG18*AH$93</f>
        <v>0.560087192175486</v>
      </c>
      <c r="AI18" s="62">
        <f>'Glad70-before-LQ'!AI18*$CG18*AI$93</f>
        <v>1.02281261296702</v>
      </c>
      <c r="AJ18" s="62">
        <f>'Glad70-before-LQ'!AJ18*$CG18*AJ$93</f>
        <v>0.0143993333153954</v>
      </c>
      <c r="AK18" s="62">
        <f>'Glad70-before-LQ'!AK18*$CG18*AK$93</f>
        <v>0.0189552025231725</v>
      </c>
      <c r="AL18" s="62">
        <f>'Glad70-before-LQ'!AL18*$CG18*AL$93</f>
        <v>0.00209131513742511</v>
      </c>
      <c r="AM18" s="62">
        <f>'Glad70-before-LQ'!AM18*$CG18*AM$93</f>
        <v>0.00461812898380488</v>
      </c>
      <c r="AN18" s="62">
        <f>'Glad70-before-LQ'!AN18*$CG18*AN$93</f>
        <v>0.00732058498647486</v>
      </c>
      <c r="AO18" s="62">
        <f>'Glad70-before-LQ'!AO18*$CG18*AO$93</f>
        <v>0.0102482574729656</v>
      </c>
      <c r="AP18" s="62">
        <f>'Glad70-before-LQ'!AP18*$CG18*AP$93</f>
        <v>0.00091281739470783</v>
      </c>
      <c r="AQ18" s="62">
        <f>'Glad70-before-LQ'!AQ18*$CG18*AQ$93</f>
        <v>7.96968782414484e-05</v>
      </c>
      <c r="AR18" s="62">
        <f>'Glad70-before-LQ'!AR18*$CG18*AR$93</f>
        <v>0.000468989553033794</v>
      </c>
      <c r="AS18" s="62">
        <f>'Glad70-before-LQ'!AS18*$CG18*AS$93</f>
        <v>0.009618449162910721</v>
      </c>
      <c r="AT18" s="62">
        <f>'Glad70-before-LQ'!AT18*$CG18*AT$93</f>
        <v>2.35787677998643e-05</v>
      </c>
      <c r="AU18" s="62">
        <f>'Glad70-before-LQ'!AU18*$CG18*AU$93</f>
        <v>0.000161675278693605</v>
      </c>
      <c r="AV18" s="62">
        <f>'Glad70-before-LQ'!AV18*$CG18*AV$93</f>
        <v>1.30353176828022e-05</v>
      </c>
      <c r="AW18" s="62">
        <f>'Glad70-before-LQ'!AW18*$CG18*AW$93</f>
        <v>5.86692755397806e-06</v>
      </c>
      <c r="AX18" s="62">
        <f>'Glad70-before-LQ'!AX18*$CG18*AX$93</f>
        <v>0.000120103174061738</v>
      </c>
      <c r="AY18" s="62">
        <f>'Glad70-before-LQ'!AY18*$CG18*AY$93</f>
        <v>8.85814201843046e-05</v>
      </c>
      <c r="AZ18" s="62">
        <f>'Glad70-before-LQ'!AZ18*$CG18*AZ$93</f>
        <v>6.413540348072481e-05</v>
      </c>
      <c r="BA18" s="62">
        <f>'Glad70-before-LQ'!BA18*$CG18*BA$93</f>
        <v>2.25504547825594e-05</v>
      </c>
      <c r="BB18" s="62">
        <f>'Glad70-before-LQ'!BB18*$CG18*BB$93</f>
        <v>4.80765104630555e-05</v>
      </c>
      <c r="BC18" s="62">
        <f>'Glad70-before-LQ'!BC18*$CG18*BC$93</f>
        <v>0.00337039379270355</v>
      </c>
      <c r="BD18" s="62">
        <f>'Glad70-before-LQ'!BD18*$CG18*BD$93</f>
        <v>0.00377550044206924</v>
      </c>
      <c r="BE18" s="62">
        <f>'Glad70-before-LQ'!BE18*$CG18*BE$93</f>
        <v>0.00262422862963777</v>
      </c>
      <c r="BF18" s="62">
        <f>'Glad70-before-LQ'!BF18*$CG18*BF$93</f>
        <v>2.58060191430126e-05</v>
      </c>
      <c r="BG18" s="62">
        <f>'Glad70-before-LQ'!BG18*$CG18*BG$93</f>
        <v>0.000665794131574127</v>
      </c>
      <c r="BH18" s="62">
        <f>'Glad70-before-LQ'!BH18*$CG18*BH$93</f>
        <v>0.000332595986630258</v>
      </c>
      <c r="BI18" s="62">
        <f>'Glad70-before-LQ'!BI18*$CG18*BI$93</f>
        <v>0.00382087556313507</v>
      </c>
      <c r="BJ18" s="62">
        <f>'Glad70-before-LQ'!BJ18*$CG18*BJ$93</f>
        <v>0.000136345899806724</v>
      </c>
      <c r="BK18" s="62">
        <f>'Glad70-before-LQ'!BK18*$CG18*BK$93</f>
        <v>0.00192956927785396</v>
      </c>
      <c r="BL18" s="62">
        <f>'Glad70-before-LQ'!BL18*$CG18*BL$93</f>
        <v>0.0523513769517633</v>
      </c>
      <c r="BM18" s="62">
        <f>'Glad70-before-LQ'!BM18*$CG18*BM$93</f>
        <v>0.0105904449652551</v>
      </c>
      <c r="BN18" s="62">
        <f>'Glad70-before-LQ'!BN18*$CG18*BN$93</f>
        <v>0.00188527408368526</v>
      </c>
      <c r="BO18" s="62">
        <f>'Glad70-before-LQ'!BO18*$CG18*BO$93</f>
        <v>0.008577872032481421</v>
      </c>
      <c r="BP18" s="62">
        <f>'Glad70-before-LQ'!BP18*$CG18*BP$93</f>
        <v>0.00226888572298985</v>
      </c>
      <c r="BQ18" s="62">
        <f>'Glad70-before-LQ'!BQ18*$CG18*BQ$93</f>
        <v>0.000331183290421143</v>
      </c>
      <c r="BR18" s="62">
        <f>'Glad70-before-LQ'!BR18*$CG18*BR$93</f>
        <v>0.000190894115949776</v>
      </c>
      <c r="BS18" s="62">
        <f>'Glad70-before-LQ'!BS18*$CG18*BS$93</f>
        <v>2.34606528082218e-05</v>
      </c>
      <c r="BT18" s="62">
        <f>'Glad70-before-LQ'!BT18*$CG18*BT$93</f>
        <v>0.0306447857148019</v>
      </c>
      <c r="BU18" s="62">
        <f>'Glad70-before-LQ'!BU18*$CG18*BU$93</f>
        <v>0.00100057010822103</v>
      </c>
      <c r="BV18" s="4">
        <f>SUM(D18:BU18)</f>
        <v>2.65710004709937</v>
      </c>
      <c r="BW18" s="66">
        <f>'Glad-base'!BW18*'Households'!$B$3/'Households'!$B$7</f>
        <v>0.845177728300721</v>
      </c>
      <c r="BX18" s="66">
        <f>'Glad-base'!BX18*'Households'!$B$3/'Households'!$B$7</f>
        <v>0.000294666766220391</v>
      </c>
      <c r="BY18" s="66">
        <f>'Glad-base'!BY18*'Businesses'!$B$4/'Businesses'!$C$4</f>
        <v>0.332302909620969</v>
      </c>
      <c r="BZ18" s="66">
        <f>'Glad-base'!BZ18*'Households'!$B$3/'Households'!$B$7</f>
        <v>0.0373919288774459</v>
      </c>
      <c r="CA18" s="66">
        <f>'Glad-base'!CA18*'Households'!$B$3/'Households'!$B$7</f>
        <v>0.188465221390319</v>
      </c>
      <c r="CB18" s="66">
        <f>'Glad-base'!CB18*'Glad-id-output'!B16/'Glad-id-output'!E16</f>
        <v>0.00647510191049284</v>
      </c>
      <c r="CC18" s="62">
        <f>'Exports'!D19</f>
        <v>0</v>
      </c>
      <c r="CD18" s="4">
        <f>SUM(BW18:CC18)</f>
        <v>1.41010755686617</v>
      </c>
      <c r="CE18" s="153">
        <f>SUM(CD18,BV18)</f>
        <v>4.06720760396554</v>
      </c>
      <c r="CF18" s="67">
        <v>0.000611314272948031</v>
      </c>
      <c r="CG18" s="67">
        <f>'Glad-id-output'!I16</f>
        <v>0.0989266219761024</v>
      </c>
      <c r="CH18" s="67"/>
    </row>
    <row r="19" ht="20.05" customHeight="1">
      <c r="A19" t="s" s="58">
        <v>1</v>
      </c>
      <c r="B19" s="59">
        <v>15</v>
      </c>
      <c r="C19" t="s" s="60">
        <v>180</v>
      </c>
      <c r="D19" s="61">
        <f>'Glad70-before-LQ'!D19*$CG19*D$93</f>
        <v>0.00254403814595376</v>
      </c>
      <c r="E19" s="62">
        <f>'Glad70-before-LQ'!E19*$CG19*E$93</f>
        <v>5.23477004249966e-05</v>
      </c>
      <c r="F19" s="62">
        <f>'Glad70-before-LQ'!F19*$CG19*F$93</f>
        <v>1.44246898805709e-05</v>
      </c>
      <c r="G19" s="62">
        <f>'Glad70-before-LQ'!G19*$CG19*G$93</f>
        <v>6.127992454416281e-05</v>
      </c>
      <c r="H19" s="62">
        <f>'Glad70-before-LQ'!H19*$CG19*H$93</f>
        <v>5.07551760270759e-05</v>
      </c>
      <c r="I19" s="62">
        <f>'Glad70-before-LQ'!I19*$CG19*I$93</f>
        <v>0.000436798151867138</v>
      </c>
      <c r="J19" s="62">
        <f>'Glad70-before-LQ'!J19*$CG19*J$93</f>
        <v>0.0197772328779861</v>
      </c>
      <c r="K19" s="63">
        <f>'Glad70-before-LQ'!K19*$CG19*K$93</f>
        <v>0.00254711274288921</v>
      </c>
      <c r="L19" s="62">
        <f>'Glad70-before-LQ'!L19*$CG19*L$93</f>
        <v>0.00046082329626044</v>
      </c>
      <c r="M19" s="62">
        <f>'Glad70-before-LQ'!M19*$CG19*M$93</f>
        <v>0.000861329306036919</v>
      </c>
      <c r="N19" s="62">
        <f>'Glad70-before-LQ'!N19*$CG19*N$93</f>
        <v>0.0111005343812166</v>
      </c>
      <c r="O19" s="62">
        <f>'Glad70-before-LQ'!O19*$CG19*O$93</f>
        <v>0.0113450704417077</v>
      </c>
      <c r="P19" s="62">
        <f>'Glad70-before-LQ'!P19*$CG19*P$93</f>
        <v>0.000127844396333124</v>
      </c>
      <c r="Q19" s="62">
        <f>'Glad70-before-LQ'!Q19*$CG19*Q$93</f>
        <v>0.000299435159773985</v>
      </c>
      <c r="R19" s="62">
        <f>'Glad70-before-LQ'!R19*$CG19*R$93</f>
        <v>0.0022970910369045</v>
      </c>
      <c r="S19" s="62">
        <f>'Glad70-before-LQ'!S19*$CG19*S$93</f>
        <v>0.00357277691132446</v>
      </c>
      <c r="T19" s="62">
        <f>'Glad70-before-LQ'!T19*$CG19*T$93</f>
        <v>0.00212355689118468</v>
      </c>
      <c r="U19" s="62">
        <f>'Glad70-before-LQ'!U19*$CG19*U$93</f>
        <v>0.156787043427745</v>
      </c>
      <c r="V19" s="62">
        <f>'Glad70-before-LQ'!V19*$CG19*V$93</f>
        <v>0.00186325874027973</v>
      </c>
      <c r="W19" s="62">
        <f>'Glad70-before-LQ'!W19*$CG19*W$93</f>
        <v>0.0382703012892962</v>
      </c>
      <c r="X19" s="64">
        <f>'Glad70-before-LQ'!X19*$CG19*X$93</f>
        <v>0</v>
      </c>
      <c r="Y19" s="62">
        <f>'Glad70-before-LQ'!Y19*$CG19*Y$93</f>
        <v>0.008070868470525201</v>
      </c>
      <c r="Z19" s="62">
        <f>'Glad70-before-LQ'!Z19*$CG19*Z$93</f>
        <v>0.000845065997382457</v>
      </c>
      <c r="AA19" s="62">
        <f>'Glad70-before-LQ'!AA19*$CG19*AA$93</f>
        <v>0.00375670905335038</v>
      </c>
      <c r="AB19" s="62">
        <f>'Glad70-before-LQ'!AB19*$CG19*AB$93</f>
        <v>8.44891801415477e-05</v>
      </c>
      <c r="AC19" s="65">
        <f>'Glad70-before-LQ'!AC19*$CG19*AC$93</f>
        <v>0</v>
      </c>
      <c r="AD19" s="62">
        <f>'Glad70-before-LQ'!AD19*$CG19*AD$93</f>
        <v>9.39491374238823e-05</v>
      </c>
      <c r="AE19" s="62">
        <f>'Glad70-before-LQ'!AE19*$CG19*AE$93</f>
        <v>0.000439571563826366</v>
      </c>
      <c r="AF19" s="62">
        <f>'Glad70-before-LQ'!AF19*$CG19*AF$93</f>
        <v>0.00441993098941951</v>
      </c>
      <c r="AG19" s="62">
        <f>'Glad70-before-LQ'!AG19*$CG19*AG$93</f>
        <v>0.0102410173324203</v>
      </c>
      <c r="AH19" s="62">
        <f>'Glad70-before-LQ'!AH19*$CG19*AH$93</f>
        <v>0.0498474810537133</v>
      </c>
      <c r="AI19" s="62">
        <f>'Glad70-before-LQ'!AI19*$CG19*AI$93</f>
        <v>0.0118192218848653</v>
      </c>
      <c r="AJ19" s="62">
        <f>'Glad70-before-LQ'!AJ19*$CG19*AJ$93</f>
        <v>0.0474037179476563</v>
      </c>
      <c r="AK19" s="62">
        <f>'Glad70-before-LQ'!AK19*$CG19*AK$93</f>
        <v>0.0535092778259889</v>
      </c>
      <c r="AL19" s="62">
        <f>'Glad70-before-LQ'!AL19*$CG19*AL$93</f>
        <v>0.00270621283618858</v>
      </c>
      <c r="AM19" s="62">
        <f>'Glad70-before-LQ'!AM19*$CG19*AM$93</f>
        <v>0.00821412801774832</v>
      </c>
      <c r="AN19" s="62">
        <f>'Glad70-before-LQ'!AN19*$CG19*AN$93</f>
        <v>0.00382273302147253</v>
      </c>
      <c r="AO19" s="62">
        <f>'Glad70-before-LQ'!AO19*$CG19*AO$93</f>
        <v>0.00477598955937328</v>
      </c>
      <c r="AP19" s="62">
        <f>'Glad70-before-LQ'!AP19*$CG19*AP$93</f>
        <v>0.00443924944039628</v>
      </c>
      <c r="AQ19" s="62">
        <f>'Glad70-before-LQ'!AQ19*$CG19*AQ$93</f>
        <v>0.000456100621517071</v>
      </c>
      <c r="AR19" s="62">
        <f>'Glad70-before-LQ'!AR19*$CG19*AR$93</f>
        <v>0.00139722961609987</v>
      </c>
      <c r="AS19" s="62">
        <f>'Glad70-before-LQ'!AS19*$CG19*AS$93</f>
        <v>0.000647042347831547</v>
      </c>
      <c r="AT19" s="62">
        <f>'Glad70-before-LQ'!AT19*$CG19*AT$93</f>
        <v>0.01215849886495</v>
      </c>
      <c r="AU19" s="62">
        <f>'Glad70-before-LQ'!AU19*$CG19*AU$93</f>
        <v>9.190597131529401e-05</v>
      </c>
      <c r="AV19" s="62">
        <f>'Glad70-before-LQ'!AV19*$CG19*AV$93</f>
        <v>1.67526786411904e-05</v>
      </c>
      <c r="AW19" s="62">
        <f>'Glad70-before-LQ'!AW19*$CG19*AW$93</f>
        <v>5.21439022155818e-06</v>
      </c>
      <c r="AX19" s="62">
        <f>'Glad70-before-LQ'!AX19*$CG19*AX$93</f>
        <v>0.000327884850064071</v>
      </c>
      <c r="AY19" s="62">
        <f>'Glad70-before-LQ'!AY19*$CG19*AY$93</f>
        <v>2.00167912111828e-05</v>
      </c>
      <c r="AZ19" s="62">
        <f>'Glad70-before-LQ'!AZ19*$CG19*AZ$93</f>
        <v>0.000329686692087533</v>
      </c>
      <c r="BA19" s="62">
        <f>'Glad70-before-LQ'!BA19*$CG19*BA$93</f>
        <v>0.000183615200386758</v>
      </c>
      <c r="BB19" s="62">
        <f>'Glad70-before-LQ'!BB19*$CG19*BB$93</f>
        <v>0.00152888704951922</v>
      </c>
      <c r="BC19" s="62">
        <f>'Glad70-before-LQ'!BC19*$CG19*BC$93</f>
        <v>0.0025129417617306</v>
      </c>
      <c r="BD19" s="62">
        <f>'Glad70-before-LQ'!BD19*$CG19*BD$93</f>
        <v>0.000701176057493173</v>
      </c>
      <c r="BE19" s="62">
        <f>'Glad70-before-LQ'!BE19*$CG19*BE$93</f>
        <v>0.008635529532003189</v>
      </c>
      <c r="BF19" s="62">
        <f>'Glad70-before-LQ'!BF19*$CG19*BF$93</f>
        <v>8.25125375353767e-05</v>
      </c>
      <c r="BG19" s="62">
        <f>'Glad70-before-LQ'!BG19*$CG19*BG$93</f>
        <v>0.00504190596074758</v>
      </c>
      <c r="BH19" s="62">
        <f>'Glad70-before-LQ'!BH19*$CG19*BH$93</f>
        <v>0.000844249428751805</v>
      </c>
      <c r="BI19" s="62">
        <f>'Glad70-before-LQ'!BI19*$CG19*BI$93</f>
        <v>0.0108869427616751</v>
      </c>
      <c r="BJ19" s="62">
        <f>'Glad70-before-LQ'!BJ19*$CG19*BJ$93</f>
        <v>3.87233619058524e-05</v>
      </c>
      <c r="BK19" s="62">
        <f>'Glad70-before-LQ'!BK19*$CG19*BK$93</f>
        <v>0.00413591261776367</v>
      </c>
      <c r="BL19" s="62">
        <f>'Glad70-before-LQ'!BL19*$CG19*BL$93</f>
        <v>0.022427213715389</v>
      </c>
      <c r="BM19" s="62">
        <f>'Glad70-before-LQ'!BM19*$CG19*BM$93</f>
        <v>0.00299765749564151</v>
      </c>
      <c r="BN19" s="62">
        <f>'Glad70-before-LQ'!BN19*$CG19*BN$93</f>
        <v>0.000380320521559002</v>
      </c>
      <c r="BO19" s="62">
        <f>'Glad70-before-LQ'!BO19*$CG19*BO$93</f>
        <v>0.039094351195349</v>
      </c>
      <c r="BP19" s="62">
        <f>'Glad70-before-LQ'!BP19*$CG19*BP$93</f>
        <v>0.0151586574513353</v>
      </c>
      <c r="BQ19" s="62">
        <f>'Glad70-before-LQ'!BQ19*$CG19*BQ$93</f>
        <v>0.000166460782991123</v>
      </c>
      <c r="BR19" s="62">
        <f>'Glad70-before-LQ'!BR19*$CG19*BR$93</f>
        <v>0.000108374567500427</v>
      </c>
      <c r="BS19" s="62">
        <f>'Glad70-before-LQ'!BS19*$CG19*BS$93</f>
        <v>3.01857047983023e-05</v>
      </c>
      <c r="BT19" s="62">
        <f>'Glad70-before-LQ'!BT19*$CG19*BT$93</f>
        <v>0.00402143828868249</v>
      </c>
      <c r="BU19" s="62">
        <f>'Glad70-before-LQ'!BU19*$CG19*BU$93</f>
        <v>0.00564662439556219</v>
      </c>
      <c r="BV19" s="4">
        <f>SUM(D19:BU19)</f>
        <v>0.609156681211789</v>
      </c>
      <c r="BW19" s="66">
        <f>'Glad-base'!BW19*'Households'!$B$3/'Households'!$B$7</f>
        <v>5.85144607013388</v>
      </c>
      <c r="BX19" s="66">
        <f>'Glad-base'!BX19*'Households'!$B$3/'Households'!$B$7</f>
        <v>1.16433676622039e-05</v>
      </c>
      <c r="BY19" s="66">
        <f>'Glad-base'!BY19*'Businesses'!$B$4/'Businesses'!$C$4</f>
        <v>0.130469694344551</v>
      </c>
      <c r="BZ19" s="66">
        <f>'Glad-base'!BZ19*'Households'!$B$3/'Households'!$B$7</f>
        <v>0.00548372762100927</v>
      </c>
      <c r="CA19" s="66">
        <f>'Glad-base'!CA19*'Households'!$B$3/'Households'!$B$7</f>
        <v>0.0503647302883625</v>
      </c>
      <c r="CB19" s="66">
        <f>'Glad-base'!CB19*'Glad-id-output'!B17/'Glad-id-output'!E17</f>
        <v>0.0152497772695869</v>
      </c>
      <c r="CC19" s="62">
        <f>'Exports'!D20</f>
        <v>0.2</v>
      </c>
      <c r="CD19" s="4">
        <f>SUM(BW19:CC19)</f>
        <v>6.25302564302505</v>
      </c>
      <c r="CE19" s="153">
        <f>SUM(CD19,BV19)</f>
        <v>6.86218232423684</v>
      </c>
      <c r="CF19" s="67">
        <v>0.000178599981373646</v>
      </c>
      <c r="CG19" s="67">
        <f>'Glad-id-output'!I17</f>
        <v>0.0289021435031856</v>
      </c>
      <c r="CH19" s="67"/>
    </row>
    <row r="20" ht="20.05" customHeight="1">
      <c r="A20" t="s" s="58">
        <v>1</v>
      </c>
      <c r="B20" s="59">
        <v>16</v>
      </c>
      <c r="C20" t="s" s="60">
        <v>181</v>
      </c>
      <c r="D20" s="61">
        <f>'Glad70-before-LQ'!D20*$CG20*D$93</f>
        <v>0.0378188840017757</v>
      </c>
      <c r="E20" s="62">
        <f>'Glad70-before-LQ'!E20*$CG20*E$93</f>
        <v>0.00152605596522949</v>
      </c>
      <c r="F20" s="62">
        <f>'Glad70-before-LQ'!F20*$CG20*F$93</f>
        <v>6.26579379142089e-05</v>
      </c>
      <c r="G20" s="62">
        <f>'Glad70-before-LQ'!G20*$CG20*G$93</f>
        <v>0.00193295844434127</v>
      </c>
      <c r="H20" s="62">
        <f>'Glad70-before-LQ'!H20*$CG20*H$93</f>
        <v>0.00288931711276894</v>
      </c>
      <c r="I20" s="62">
        <f>'Glad70-before-LQ'!I20*$CG20*I$93</f>
        <v>0.00343991723360621</v>
      </c>
      <c r="J20" s="62">
        <f>'Glad70-before-LQ'!J20*$CG20*J$93</f>
        <v>0.086116263302959</v>
      </c>
      <c r="K20" s="63">
        <f>'Glad70-before-LQ'!K20*$CG20*K$93</f>
        <v>0.01091284443163</v>
      </c>
      <c r="L20" s="62">
        <f>'Glad70-before-LQ'!L20*$CG20*L$93</f>
        <v>0.00184461237742402</v>
      </c>
      <c r="M20" s="62">
        <f>'Glad70-before-LQ'!M20*$CG20*M$93</f>
        <v>0.00193697459807387</v>
      </c>
      <c r="N20" s="62">
        <f>'Glad70-before-LQ'!N20*$CG20*N$93</f>
        <v>0.00688777435786558</v>
      </c>
      <c r="O20" s="62">
        <f>'Glad70-before-LQ'!O20*$CG20*O$93</f>
        <v>0.00262897606140101</v>
      </c>
      <c r="P20" s="62">
        <f>'Glad70-before-LQ'!P20*$CG20*P$93</f>
        <v>0.0002927123408912</v>
      </c>
      <c r="Q20" s="62">
        <f>'Glad70-before-LQ'!Q20*$CG20*Q$93</f>
        <v>0.000693705331040719</v>
      </c>
      <c r="R20" s="62">
        <f>'Glad70-before-LQ'!R20*$CG20*R$93</f>
        <v>0.00140473883692127</v>
      </c>
      <c r="S20" s="62">
        <f>'Glad70-before-LQ'!S20*$CG20*S$93</f>
        <v>0.00643050497166931</v>
      </c>
      <c r="T20" s="62">
        <f>'Glad70-before-LQ'!T20*$CG20*T$93</f>
        <v>0.00582922578015822</v>
      </c>
      <c r="U20" s="62">
        <f>'Glad70-before-LQ'!U20*$CG20*U$93</f>
        <v>0.0450315660820896</v>
      </c>
      <c r="V20" s="62">
        <f>'Glad70-before-LQ'!V20*$CG20*V$93</f>
        <v>0.00149629120728673</v>
      </c>
      <c r="W20" s="62">
        <f>'Glad70-before-LQ'!W20*$CG20*W$93</f>
        <v>0.038052938636068</v>
      </c>
      <c r="X20" s="64">
        <f>'Glad70-before-LQ'!X20*$CG20*X$93</f>
        <v>0</v>
      </c>
      <c r="Y20" s="62">
        <f>'Glad70-before-LQ'!Y20*$CG20*Y$93</f>
        <v>0.0349208131492544</v>
      </c>
      <c r="Z20" s="62">
        <f>'Glad70-before-LQ'!Z20*$CG20*Z$93</f>
        <v>0.00391040780499182</v>
      </c>
      <c r="AA20" s="62">
        <f>'Glad70-before-LQ'!AA20*$CG20*AA$93</f>
        <v>0.00694461196862784</v>
      </c>
      <c r="AB20" s="62">
        <f>'Glad70-before-LQ'!AB20*$CG20*AB$93</f>
        <v>0.0004708963822821</v>
      </c>
      <c r="AC20" s="65">
        <f>'Glad70-before-LQ'!AC20*$CG20*AC$93</f>
        <v>0</v>
      </c>
      <c r="AD20" s="62">
        <f>'Glad70-before-LQ'!AD20*$CG20*AD$93</f>
        <v>0.000448725977331128</v>
      </c>
      <c r="AE20" s="62">
        <f>'Glad70-before-LQ'!AE20*$CG20*AE$93</f>
        <v>0.00109539874663187</v>
      </c>
      <c r="AF20" s="62">
        <f>'Glad70-before-LQ'!AF20*$CG20*AF$93</f>
        <v>0.0123114862572609</v>
      </c>
      <c r="AG20" s="62">
        <f>'Glad70-before-LQ'!AG20*$CG20*AG$93</f>
        <v>0.0155727639448432</v>
      </c>
      <c r="AH20" s="62">
        <f>'Glad70-before-LQ'!AH20*$CG20*AH$93</f>
        <v>0.0734452868159272</v>
      </c>
      <c r="AI20" s="62">
        <f>'Glad70-before-LQ'!AI20*$CG20*AI$93</f>
        <v>0.0586683931568915</v>
      </c>
      <c r="AJ20" s="62">
        <f>'Glad70-before-LQ'!AJ20*$CG20*AJ$93</f>
        <v>0.0401650530530814</v>
      </c>
      <c r="AK20" s="62">
        <f>'Glad70-before-LQ'!AK20*$CG20*AK$93</f>
        <v>0.210575335076586</v>
      </c>
      <c r="AL20" s="62">
        <f>'Glad70-before-LQ'!AL20*$CG20*AL$93</f>
        <v>0.00703178475659764</v>
      </c>
      <c r="AM20" s="62">
        <f>'Glad70-before-LQ'!AM20*$CG20*AM$93</f>
        <v>0.0182900723547842</v>
      </c>
      <c r="AN20" s="62">
        <f>'Glad70-before-LQ'!AN20*$CG20*AN$93</f>
        <v>0.0262735375280929</v>
      </c>
      <c r="AO20" s="62">
        <f>'Glad70-before-LQ'!AO20*$CG20*AO$93</f>
        <v>0.00691374694199108</v>
      </c>
      <c r="AP20" s="62">
        <f>'Glad70-before-LQ'!AP20*$CG20*AP$93</f>
        <v>0.105622611270038</v>
      </c>
      <c r="AQ20" s="62">
        <f>'Glad70-before-LQ'!AQ20*$CG20*AQ$93</f>
        <v>0.0126874075766881</v>
      </c>
      <c r="AR20" s="62">
        <f>'Glad70-before-LQ'!AR20*$CG20*AR$93</f>
        <v>0.00545474132243849</v>
      </c>
      <c r="AS20" s="62">
        <f>'Glad70-before-LQ'!AS20*$CG20*AS$93</f>
        <v>0.0510754279957894</v>
      </c>
      <c r="AT20" s="62">
        <f>'Glad70-before-LQ'!AT20*$CG20*AT$93</f>
        <v>0.0198376567789874</v>
      </c>
      <c r="AU20" s="62">
        <f>'Glad70-before-LQ'!AU20*$CG20*AU$93</f>
        <v>0.00381954824631944</v>
      </c>
      <c r="AV20" s="62">
        <f>'Glad70-before-LQ'!AV20*$CG20*AV$93</f>
        <v>0.00084190970590229</v>
      </c>
      <c r="AW20" s="62">
        <f>'Glad70-before-LQ'!AW20*$CG20*AW$93</f>
        <v>3.83385693887281e-05</v>
      </c>
      <c r="AX20" s="62">
        <f>'Glad70-before-LQ'!AX20*$CG20*AX$93</f>
        <v>0.00264733379103289</v>
      </c>
      <c r="AY20" s="62">
        <f>'Glad70-before-LQ'!AY20*$CG20*AY$93</f>
        <v>0.000135259553326486</v>
      </c>
      <c r="AZ20" s="62">
        <f>'Glad70-before-LQ'!AZ20*$CG20*AZ$93</f>
        <v>0.00226445655604218</v>
      </c>
      <c r="BA20" s="62">
        <f>'Glad70-before-LQ'!BA20*$CG20*BA$93</f>
        <v>0.00298146354787893</v>
      </c>
      <c r="BB20" s="62">
        <f>'Glad70-before-LQ'!BB20*$CG20*BB$93</f>
        <v>0.00873600188956912</v>
      </c>
      <c r="BC20" s="62">
        <f>'Glad70-before-LQ'!BC20*$CG20*BC$93</f>
        <v>0.0169094009533766</v>
      </c>
      <c r="BD20" s="62">
        <f>'Glad70-before-LQ'!BD20*$CG20*BD$93</f>
        <v>0.0187650461178982</v>
      </c>
      <c r="BE20" s="62">
        <f>'Glad70-before-LQ'!BE20*$CG20*BE$93</f>
        <v>0.174630887145006</v>
      </c>
      <c r="BF20" s="62">
        <f>'Glad70-before-LQ'!BF20*$CG20*BF$93</f>
        <v>0.000832157060339449</v>
      </c>
      <c r="BG20" s="62">
        <f>'Glad70-before-LQ'!BG20*$CG20*BG$93</f>
        <v>0.0543169687676379</v>
      </c>
      <c r="BH20" s="62">
        <f>'Glad70-before-LQ'!BH20*$CG20*BH$93</f>
        <v>0.0109859989391608</v>
      </c>
      <c r="BI20" s="62">
        <f>'Glad70-before-LQ'!BI20*$CG20*BI$93</f>
        <v>0.0426913233463765</v>
      </c>
      <c r="BJ20" s="62">
        <f>'Glad70-before-LQ'!BJ20*$CG20*BJ$93</f>
        <v>0.000318857191855398</v>
      </c>
      <c r="BK20" s="62">
        <f>'Glad70-before-LQ'!BK20*$CG20*BK$93</f>
        <v>0.0125937491119258</v>
      </c>
      <c r="BL20" s="62">
        <f>'Glad70-before-LQ'!BL20*$CG20*BL$93</f>
        <v>0.07918471516966751</v>
      </c>
      <c r="BM20" s="62">
        <f>'Glad70-before-LQ'!BM20*$CG20*BM$93</f>
        <v>0.0090884907769115</v>
      </c>
      <c r="BN20" s="62">
        <f>'Glad70-before-LQ'!BN20*$CG20*BN$93</f>
        <v>0.00110312833549911</v>
      </c>
      <c r="BO20" s="62">
        <f>'Glad70-before-LQ'!BO20*$CG20*BO$93</f>
        <v>0.0439110343665599</v>
      </c>
      <c r="BP20" s="62">
        <f>'Glad70-before-LQ'!BP20*$CG20*BP$93</f>
        <v>0.0131131798085471</v>
      </c>
      <c r="BQ20" s="62">
        <f>'Glad70-before-LQ'!BQ20*$CG20*BQ$93</f>
        <v>0.00236011258471466</v>
      </c>
      <c r="BR20" s="62">
        <f>'Glad70-before-LQ'!BR20*$CG20*BR$93</f>
        <v>0.0100074971321791</v>
      </c>
      <c r="BS20" s="62">
        <f>'Glad70-before-LQ'!BS20*$CG20*BS$93</f>
        <v>0.00320765741817846</v>
      </c>
      <c r="BT20" s="62">
        <f>'Glad70-before-LQ'!BT20*$CG20*BT$93</f>
        <v>0.0318875474830853</v>
      </c>
      <c r="BU20" s="62">
        <f>'Glad70-before-LQ'!BU20*$CG20*BU$93</f>
        <v>0.0278697445432257</v>
      </c>
      <c r="BV20" s="4">
        <f>SUM(D20:BU20)</f>
        <v>1.54418688598184</v>
      </c>
      <c r="BW20" s="66">
        <f>'Glad-base'!BW20*'Households'!$B$3/'Households'!$B$7</f>
        <v>0.7656869645314111</v>
      </c>
      <c r="BX20" s="66">
        <f>'Glad-base'!BX20*'Households'!$B$3/'Households'!$B$7</f>
        <v>1.4927394438723e-05</v>
      </c>
      <c r="BY20" s="66">
        <f>'Glad-base'!BY20*'Businesses'!$B$4/'Businesses'!$C$4</f>
        <v>0.093374821325981</v>
      </c>
      <c r="BZ20" s="66">
        <f>'Glad-base'!BZ20*'Households'!$B$3/'Households'!$B$7</f>
        <v>0.00434924564366632</v>
      </c>
      <c r="CA20" s="66">
        <f>'Glad-base'!CA20*'Households'!$B$3/'Households'!$B$7</f>
        <v>0.0389204940679712</v>
      </c>
      <c r="CB20" s="66">
        <f>'Glad-base'!CB20*'Glad-id-output'!B18/'Glad-id-output'!E18</f>
        <v>0.017970662429936</v>
      </c>
      <c r="CC20" s="62">
        <f>'Exports'!D21</f>
        <v>0.1</v>
      </c>
      <c r="CD20" s="4">
        <f>SUM(BW20:CC20)</f>
        <v>1.0203171153934</v>
      </c>
      <c r="CE20" s="153">
        <f>SUM(CD20,BV20)</f>
        <v>2.56450400137524</v>
      </c>
      <c r="CF20" s="67">
        <v>0.000422553767924625</v>
      </c>
      <c r="CG20" s="67">
        <f>'Glad-id-output'!I18</f>
        <v>0.06838024026900311</v>
      </c>
      <c r="CH20" s="67"/>
    </row>
    <row r="21" ht="20.05" customHeight="1">
      <c r="A21" t="s" s="58">
        <v>1</v>
      </c>
      <c r="B21" s="59">
        <v>17</v>
      </c>
      <c r="C21" t="s" s="60">
        <v>182</v>
      </c>
      <c r="D21" s="61">
        <f>'Glad70-before-LQ'!D21*$CG21*D$93</f>
        <v>1.60213366691402</v>
      </c>
      <c r="E21" s="62">
        <f>'Glad70-before-LQ'!E21*$CG21*E$93</f>
        <v>0.418831947370749</v>
      </c>
      <c r="F21" s="62">
        <f>'Glad70-before-LQ'!F21*$CG21*F$93</f>
        <v>0.523998934798979</v>
      </c>
      <c r="G21" s="62">
        <f>'Glad70-before-LQ'!G21*$CG21*G$93</f>
        <v>0.218238263113501</v>
      </c>
      <c r="H21" s="62">
        <f>'Glad70-before-LQ'!H21*$CG21*H$93</f>
        <v>0.0462784875343716</v>
      </c>
      <c r="I21" s="62">
        <f>'Glad70-before-LQ'!I21*$CG21*I$93</f>
        <v>1.31331776187364</v>
      </c>
      <c r="J21" s="62">
        <f>'Glad70-before-LQ'!J21*$CG21*J$93</f>
        <v>4.66306943374478</v>
      </c>
      <c r="K21" s="63">
        <f>'Glad70-before-LQ'!K21*$CG21*K$93</f>
        <v>3.80049526664805</v>
      </c>
      <c r="L21" s="62">
        <f>'Glad70-before-LQ'!L21*$CG21*L$93</f>
        <v>0.746984715148949</v>
      </c>
      <c r="M21" s="62">
        <f>'Glad70-before-LQ'!M21*$CG21*M$93</f>
        <v>0.196744605507736</v>
      </c>
      <c r="N21" s="62">
        <f>'Glad70-before-LQ'!N21*$CG21*N$93</f>
        <v>0.0463447615950943</v>
      </c>
      <c r="O21" s="62">
        <f>'Glad70-before-LQ'!O21*$CG21*O$93</f>
        <v>0.0216008463114787</v>
      </c>
      <c r="P21" s="62">
        <f>'Glad70-before-LQ'!P21*$CG21*P$93</f>
        <v>0.00578693720794806</v>
      </c>
      <c r="Q21" s="62">
        <f>'Glad70-before-LQ'!Q21*$CG21*Q$93</f>
        <v>0.008555372803346751</v>
      </c>
      <c r="R21" s="62">
        <f>'Glad70-before-LQ'!R21*$CG21*R$93</f>
        <v>0.00172448462579697</v>
      </c>
      <c r="S21" s="62">
        <f>'Glad70-before-LQ'!S21*$CG21*S$93</f>
        <v>0.00182042721775775</v>
      </c>
      <c r="T21" s="62">
        <f>'Glad70-before-LQ'!T21*$CG21*T$93</f>
        <v>0.682079052522494</v>
      </c>
      <c r="U21" s="62">
        <f>'Glad70-before-LQ'!U21*$CG21*U$93</f>
        <v>2.75541352972216</v>
      </c>
      <c r="V21" s="62">
        <f>'Glad70-before-LQ'!V21*$CG21*V$93</f>
        <v>0.0326523715421088</v>
      </c>
      <c r="W21" s="62">
        <f>'Glad70-before-LQ'!W21*$CG21*W$93</f>
        <v>0.675189131674949</v>
      </c>
      <c r="X21" s="64">
        <f>'Glad70-before-LQ'!X21*$CG21*X$93</f>
        <v>0</v>
      </c>
      <c r="Y21" s="62">
        <f>'Glad70-before-LQ'!Y21*$CG21*Y$93</f>
        <v>0.413691568644384</v>
      </c>
      <c r="Z21" s="62">
        <f>'Glad70-before-LQ'!Z21*$CG21*Z$93</f>
        <v>0.08328625985506639</v>
      </c>
      <c r="AA21" s="62">
        <f>'Glad70-before-LQ'!AA21*$CG21*AA$93</f>
        <v>0.0435853071777169</v>
      </c>
      <c r="AB21" s="62">
        <f>'Glad70-before-LQ'!AB21*$CG21*AB$93</f>
        <v>0.00239399567470236</v>
      </c>
      <c r="AC21" s="65">
        <f>'Glad70-before-LQ'!AC21*$CG21*AC$93</f>
        <v>0</v>
      </c>
      <c r="AD21" s="62">
        <f>'Glad70-before-LQ'!AD21*$CG21*AD$93</f>
        <v>0.00121784191184664</v>
      </c>
      <c r="AE21" s="62">
        <f>'Glad70-before-LQ'!AE21*$CG21*AE$93</f>
        <v>0.183462098600126</v>
      </c>
      <c r="AF21" s="62">
        <f>'Glad70-before-LQ'!AF21*$CG21*AF$93</f>
        <v>0.476416502907655</v>
      </c>
      <c r="AG21" s="62">
        <f>'Glad70-before-LQ'!AG21*$CG21*AG$93</f>
        <v>0.31802053807131</v>
      </c>
      <c r="AH21" s="62">
        <f>'Glad70-before-LQ'!AH21*$CG21*AH$93</f>
        <v>4.55485171748789</v>
      </c>
      <c r="AI21" s="62">
        <f>'Glad70-before-LQ'!AI21*$CG21*AI$93</f>
        <v>3.66075802294498</v>
      </c>
      <c r="AJ21" s="62">
        <f>'Glad70-before-LQ'!AJ21*$CG21*AJ$93</f>
        <v>0.667578040415475</v>
      </c>
      <c r="AK21" s="62">
        <f>'Glad70-before-LQ'!AK21*$CG21*AK$93</f>
        <v>0.5345104293995629</v>
      </c>
      <c r="AL21" s="62">
        <f>'Glad70-before-LQ'!AL21*$CG21*AL$93</f>
        <v>0.0995429945003603</v>
      </c>
      <c r="AM21" s="62">
        <f>'Glad70-before-LQ'!AM21*$CG21*AM$93</f>
        <v>0.174817559949237</v>
      </c>
      <c r="AN21" s="62">
        <f>'Glad70-before-LQ'!AN21*$CG21*AN$93</f>
        <v>9.596066156923911</v>
      </c>
      <c r="AO21" s="62">
        <f>'Glad70-before-LQ'!AO21*$CG21*AO$93</f>
        <v>4.36658338745949</v>
      </c>
      <c r="AP21" s="62">
        <f>'Glad70-before-LQ'!AP21*$CG21*AP$93</f>
        <v>7.53723936279223</v>
      </c>
      <c r="AQ21" s="62">
        <f>'Glad70-before-LQ'!AQ21*$CG21*AQ$93</f>
        <v>0.821442119707786</v>
      </c>
      <c r="AR21" s="62">
        <f>'Glad70-before-LQ'!AR21*$CG21*AR$93</f>
        <v>0.273834425763531</v>
      </c>
      <c r="AS21" s="62">
        <f>'Glad70-before-LQ'!AS21*$CG21*AS$93</f>
        <v>0.854523146913416</v>
      </c>
      <c r="AT21" s="62">
        <f>'Glad70-before-LQ'!AT21*$CG21*AT$93</f>
        <v>0.008988870360650259</v>
      </c>
      <c r="AU21" s="62">
        <f>'Glad70-before-LQ'!AU21*$CG21*AU$93</f>
        <v>0.0116866284022695</v>
      </c>
      <c r="AV21" s="62">
        <f>'Glad70-before-LQ'!AV21*$CG21*AV$93</f>
        <v>0.00111205379628461</v>
      </c>
      <c r="AW21" s="62">
        <f>'Glad70-before-LQ'!AW21*$CG21*AW$93</f>
        <v>0.000180064331420167</v>
      </c>
      <c r="AX21" s="62">
        <f>'Glad70-before-LQ'!AX21*$CG21*AX$93</f>
        <v>0.101079511410167</v>
      </c>
      <c r="AY21" s="62">
        <f>'Glad70-before-LQ'!AY21*$CG21*AY$93</f>
        <v>0.000527193014818783</v>
      </c>
      <c r="AZ21" s="62">
        <f>'Glad70-before-LQ'!AZ21*$CG21*AZ$93</f>
        <v>0.0492550706909236</v>
      </c>
      <c r="BA21" s="62">
        <f>'Glad70-before-LQ'!BA21*$CG21*BA$93</f>
        <v>0.0109082007392979</v>
      </c>
      <c r="BB21" s="62">
        <f>'Glad70-before-LQ'!BB21*$CG21*BB$93</f>
        <v>0.07040364865114331</v>
      </c>
      <c r="BC21" s="62">
        <f>'Glad70-before-LQ'!BC21*$CG21*BC$93</f>
        <v>0.233755385913099</v>
      </c>
      <c r="BD21" s="62">
        <f>'Glad70-before-LQ'!BD21*$CG21*BD$93</f>
        <v>0.0332112881308848</v>
      </c>
      <c r="BE21" s="62">
        <f>'Glad70-before-LQ'!BE21*$CG21*BE$93</f>
        <v>0.823520101436089</v>
      </c>
      <c r="BF21" s="62">
        <f>'Glad70-before-LQ'!BF21*$CG21*BF$93</f>
        <v>0.000537101063229653</v>
      </c>
      <c r="BG21" s="62">
        <f>'Glad70-before-LQ'!BG21*$CG21*BG$93</f>
        <v>0.134625307683537</v>
      </c>
      <c r="BH21" s="62">
        <f>'Glad70-before-LQ'!BH21*$CG21*BH$93</f>
        <v>0.0190483198613748</v>
      </c>
      <c r="BI21" s="62">
        <f>'Glad70-before-LQ'!BI21*$CG21*BI$93</f>
        <v>0.0729489831050979</v>
      </c>
      <c r="BJ21" s="62">
        <f>'Glad70-before-LQ'!BJ21*$CG21*BJ$93</f>
        <v>0.0107924323550082</v>
      </c>
      <c r="BK21" s="62">
        <f>'Glad70-before-LQ'!BK21*$CG21*BK$93</f>
        <v>0.331571318206387</v>
      </c>
      <c r="BL21" s="62">
        <f>'Glad70-before-LQ'!BL21*$CG21*BL$93</f>
        <v>0.205996340075143</v>
      </c>
      <c r="BM21" s="62">
        <f>'Glad70-before-LQ'!BM21*$CG21*BM$93</f>
        <v>0.0237828705453395</v>
      </c>
      <c r="BN21" s="62">
        <f>'Glad70-before-LQ'!BN21*$CG21*BN$93</f>
        <v>0.00333544780009155</v>
      </c>
      <c r="BO21" s="62">
        <f>'Glad70-before-LQ'!BO21*$CG21*BO$93</f>
        <v>0.5644331447958501</v>
      </c>
      <c r="BP21" s="62">
        <f>'Glad70-before-LQ'!BP21*$CG21*BP$93</f>
        <v>0.155489468038572</v>
      </c>
      <c r="BQ21" s="62">
        <f>'Glad70-before-LQ'!BQ21*$CG21*BQ$93</f>
        <v>0.00168520310112431</v>
      </c>
      <c r="BR21" s="62">
        <f>'Glad70-before-LQ'!BR21*$CG21*BR$93</f>
        <v>0.022833455852612</v>
      </c>
      <c r="BS21" s="62">
        <f>'Glad70-before-LQ'!BS21*$CG21*BS$93</f>
        <v>0.00105077784358465</v>
      </c>
      <c r="BT21" s="62">
        <f>'Glad70-before-LQ'!BT21*$CG21*BT$93</f>
        <v>0.227304244102312</v>
      </c>
      <c r="BU21" s="62">
        <f>'Glad70-before-LQ'!BU21*$CG21*BU$93</f>
        <v>0.0761239459723819</v>
      </c>
      <c r="BV21" s="4">
        <f>SUM(D21:BU21)</f>
        <v>55.6212678522573</v>
      </c>
      <c r="BW21" s="66">
        <f>'Glad-base'!BW21*'Households'!$B$3/'Households'!$B$7</f>
        <v>14.8742985923481</v>
      </c>
      <c r="BX21" s="66">
        <f>'Glad-base'!BX21*'Households'!$B$3/'Households'!$B$7</f>
        <v>0.00479647038105046</v>
      </c>
      <c r="BY21" s="66">
        <f>'Glad-base'!BY21*'Businesses'!$B$4/'Businesses'!$C$4</f>
        <v>0.327605499524271</v>
      </c>
      <c r="BZ21" s="66">
        <f>'Glad-base'!BZ21*'Households'!$B$3/'Households'!$B$7</f>
        <v>0.0151083144593203</v>
      </c>
      <c r="CA21" s="66">
        <f>'Glad-base'!CA21*'Households'!$B$3/'Households'!$B$7</f>
        <v>0.121255225025747</v>
      </c>
      <c r="CB21" s="66">
        <f>'Glad-base'!CB21*'Glad-id-output'!B19/'Glad-id-output'!E19</f>
        <v>-0.810893809636741</v>
      </c>
      <c r="CC21" s="62">
        <f>'Exports'!D22</f>
        <v>58.2</v>
      </c>
      <c r="CD21" s="4">
        <f>SUM(BW21:CC21)</f>
        <v>72.7321702921017</v>
      </c>
      <c r="CE21" s="153">
        <f>SUM(CD21,BV21)</f>
        <v>128.353438144359</v>
      </c>
      <c r="CF21" s="67">
        <v>0.00606772051035943</v>
      </c>
      <c r="CG21" s="67">
        <f>'Glad-id-output'!I19</f>
        <v>0.981915717901127</v>
      </c>
      <c r="CH21" s="67"/>
    </row>
    <row r="22" ht="20.05" customHeight="1">
      <c r="A22" t="s" s="58">
        <v>1</v>
      </c>
      <c r="B22" s="59">
        <v>18</v>
      </c>
      <c r="C22" t="s" s="60">
        <v>183</v>
      </c>
      <c r="D22" s="61">
        <f>'Glad70-before-LQ'!D22*$CG22*D$93</f>
        <v>2.02492687592296</v>
      </c>
      <c r="E22" s="62">
        <f>'Glad70-before-LQ'!E22*$CG22*E$93</f>
        <v>0.019647751421898</v>
      </c>
      <c r="F22" s="62">
        <f>'Glad70-before-LQ'!F22*$CG22*F$93</f>
        <v>0.00282286786680546</v>
      </c>
      <c r="G22" s="62">
        <f>'Glad70-before-LQ'!G22*$CG22*G$93</f>
        <v>0.009286557943687041</v>
      </c>
      <c r="H22" s="62">
        <f>'Glad70-before-LQ'!H22*$CG22*H$93</f>
        <v>0.09546475505576379</v>
      </c>
      <c r="I22" s="62">
        <f>'Glad70-before-LQ'!I22*$CG22*I$93</f>
        <v>0.464321746077012</v>
      </c>
      <c r="J22" s="62">
        <f>'Glad70-before-LQ'!J22*$CG22*J$93</f>
        <v>2.2868056616769</v>
      </c>
      <c r="K22" s="63">
        <f>'Glad70-before-LQ'!K22*$CG22*K$93</f>
        <v>78.05200000000001</v>
      </c>
      <c r="L22" s="62">
        <f>'Glad70-before-LQ'!L22*$CG22*L$93</f>
        <v>0.292429855410897</v>
      </c>
      <c r="M22" s="62">
        <f>'Glad70-before-LQ'!M22*$CG22*M$93</f>
        <v>0.196653171661854</v>
      </c>
      <c r="N22" s="62">
        <f>'Glad70-before-LQ'!N22*$CG22*N$93</f>
        <v>0.053199113633091</v>
      </c>
      <c r="O22" s="62">
        <f>'Glad70-before-LQ'!O22*$CG22*O$93</f>
        <v>0.0173627862606096</v>
      </c>
      <c r="P22" s="62">
        <f>'Glad70-before-LQ'!P22*$CG22*P$93</f>
        <v>0.0117532208672332</v>
      </c>
      <c r="Q22" s="62">
        <f>'Glad70-before-LQ'!Q22*$CG22*Q$93</f>
        <v>0.0347379335602718</v>
      </c>
      <c r="R22" s="62">
        <f>'Glad70-before-LQ'!R22*$CG22*R$93</f>
        <v>0.0120885040192789</v>
      </c>
      <c r="S22" s="62">
        <f>'Glad70-before-LQ'!S22*$CG22*S$93</f>
        <v>0.0128108161144316</v>
      </c>
      <c r="T22" s="62">
        <f>'Glad70-before-LQ'!T22*$CG22*T$93</f>
        <v>0.817965737891565</v>
      </c>
      <c r="U22" s="62">
        <f>'Glad70-before-LQ'!U22*$CG22*U$93</f>
        <v>17.0293721298403</v>
      </c>
      <c r="V22" s="62">
        <f>'Glad70-before-LQ'!V22*$CG22*V$93</f>
        <v>0.895633676238008</v>
      </c>
      <c r="W22" s="62">
        <f>'Glad70-before-LQ'!W22*$CG22*W$93</f>
        <v>1.26841650034425</v>
      </c>
      <c r="X22" s="64">
        <f>'Glad70-before-LQ'!X22*$CG22*X$93</f>
        <v>0</v>
      </c>
      <c r="Y22" s="62">
        <f>'Glad70-before-LQ'!Y22*$CG22*Y$93</f>
        <v>0.448907108184583</v>
      </c>
      <c r="Z22" s="62">
        <f>'Glad70-before-LQ'!Z22*$CG22*Z$93</f>
        <v>0.148815105943034</v>
      </c>
      <c r="AA22" s="62">
        <f>'Glad70-before-LQ'!AA22*$CG22*AA$93</f>
        <v>0.335136114036974</v>
      </c>
      <c r="AB22" s="62">
        <f>'Glad70-before-LQ'!AB22*$CG22*AB$93</f>
        <v>0.008905779811317391</v>
      </c>
      <c r="AC22" s="65">
        <f>'Glad70-before-LQ'!AC22*$CG22*AC$93</f>
        <v>0</v>
      </c>
      <c r="AD22" s="62">
        <f>'Glad70-before-LQ'!AD22*$CG22*AD$93</f>
        <v>0.00124772176735353</v>
      </c>
      <c r="AE22" s="62">
        <f>'Glad70-before-LQ'!AE22*$CG22*AE$93</f>
        <v>0.1604702187283</v>
      </c>
      <c r="AF22" s="62">
        <f>'Glad70-before-LQ'!AF22*$CG22*AF$93</f>
        <v>0.209471552242523</v>
      </c>
      <c r="AG22" s="62">
        <f>'Glad70-before-LQ'!AG22*$CG22*AG$93</f>
        <v>0.356457000950639</v>
      </c>
      <c r="AH22" s="62">
        <f>'Glad70-before-LQ'!AH22*$CG22*AH$93</f>
        <v>2.38469200792264</v>
      </c>
      <c r="AI22" s="62">
        <f>'Glad70-before-LQ'!AI22*$CG22*AI$93</f>
        <v>3.72445449952466</v>
      </c>
      <c r="AJ22" s="62">
        <f>'Glad70-before-LQ'!AJ22*$CG22*AJ$93</f>
        <v>0.416981304551985</v>
      </c>
      <c r="AK22" s="62">
        <f>'Glad70-before-LQ'!AK22*$CG22*AK$93</f>
        <v>0.329212743600892</v>
      </c>
      <c r="AL22" s="62">
        <f>'Glad70-before-LQ'!AL22*$CG22*AL$93</f>
        <v>0.110608811046469</v>
      </c>
      <c r="AM22" s="62">
        <f>'Glad70-before-LQ'!AM22*$CG22*AM$93</f>
        <v>0.262447648450557</v>
      </c>
      <c r="AN22" s="62">
        <f>'Glad70-before-LQ'!AN22*$CG22*AN$93</f>
        <v>0.237108103242334</v>
      </c>
      <c r="AO22" s="62">
        <f>'Glad70-before-LQ'!AO22*$CG22*AO$93</f>
        <v>0.300026716710085</v>
      </c>
      <c r="AP22" s="62">
        <f>'Glad70-before-LQ'!AP22*$CG22*AP$93</f>
        <v>0.0360994324498945</v>
      </c>
      <c r="AQ22" s="62">
        <f>'Glad70-before-LQ'!AQ22*$CG22*AQ$93</f>
        <v>0.00696426417159126</v>
      </c>
      <c r="AR22" s="62">
        <f>'Glad70-before-LQ'!AR22*$CG22*AR$93</f>
        <v>0.0219511247042948</v>
      </c>
      <c r="AS22" s="62">
        <f>'Glad70-before-LQ'!AS22*$CG22*AS$93</f>
        <v>0.205861957215016</v>
      </c>
      <c r="AT22" s="62">
        <f>'Glad70-before-LQ'!AT22*$CG22*AT$93</f>
        <v>0.00420014633652975</v>
      </c>
      <c r="AU22" s="62">
        <f>'Glad70-before-LQ'!AU22*$CG22*AU$93</f>
        <v>0.00477428219524745</v>
      </c>
      <c r="AV22" s="62">
        <f>'Glad70-before-LQ'!AV22*$CG22*AV$93</f>
        <v>0.000864385552775338</v>
      </c>
      <c r="AW22" s="62">
        <f>'Glad70-before-LQ'!AW22*$CG22*AW$93</f>
        <v>0.00202601611668367</v>
      </c>
      <c r="AX22" s="62">
        <f>'Glad70-before-LQ'!AX22*$CG22*AX$93</f>
        <v>0.0237198347232487</v>
      </c>
      <c r="AY22" s="62">
        <f>'Glad70-before-LQ'!AY22*$CG22*AY$93</f>
        <v>0.000432829416701174</v>
      </c>
      <c r="AZ22" s="62">
        <f>'Glad70-before-LQ'!AZ22*$CG22*AZ$93</f>
        <v>0.00849398445633991</v>
      </c>
      <c r="BA22" s="62">
        <f>'Glad70-before-LQ'!BA22*$CG22*BA$93</f>
        <v>0.00308411748706659</v>
      </c>
      <c r="BB22" s="62">
        <f>'Glad70-before-LQ'!BB22*$CG22*BB$93</f>
        <v>0.00991086251276053</v>
      </c>
      <c r="BC22" s="62">
        <f>'Glad70-before-LQ'!BC22*$CG22*BC$93</f>
        <v>0.243217859207484</v>
      </c>
      <c r="BD22" s="62">
        <f>'Glad70-before-LQ'!BD22*$CG22*BD$93</f>
        <v>0.105317991074577</v>
      </c>
      <c r="BE22" s="62">
        <f>'Glad70-before-LQ'!BE22*$CG22*BE$93</f>
        <v>1.06910094889078</v>
      </c>
      <c r="BF22" s="62">
        <f>'Glad70-before-LQ'!BF22*$CG22*BF$93</f>
        <v>0.00745931069656328</v>
      </c>
      <c r="BG22" s="62">
        <f>'Glad70-before-LQ'!BG22*$CG22*BG$93</f>
        <v>0.289401312843157</v>
      </c>
      <c r="BH22" s="62">
        <f>'Glad70-before-LQ'!BH22*$CG22*BH$93</f>
        <v>0.225901521128533</v>
      </c>
      <c r="BI22" s="62">
        <f>'Glad70-before-LQ'!BI22*$CG22*BI$93</f>
        <v>0.148811544858992</v>
      </c>
      <c r="BJ22" s="62">
        <f>'Glad70-before-LQ'!BJ22*$CG22*BJ$93</f>
        <v>0.00440597266318596</v>
      </c>
      <c r="BK22" s="62">
        <f>'Glad70-before-LQ'!BK22*$CG22*BK$93</f>
        <v>0.174981560236428</v>
      </c>
      <c r="BL22" s="62">
        <f>'Glad70-before-LQ'!BL22*$CG22*BL$93</f>
        <v>0.480081346266216</v>
      </c>
      <c r="BM22" s="62">
        <f>'Glad70-before-LQ'!BM22*$CG22*BM$93</f>
        <v>0.0724537307931423</v>
      </c>
      <c r="BN22" s="62">
        <f>'Glad70-before-LQ'!BN22*$CG22*BN$93</f>
        <v>0.00700083337781681</v>
      </c>
      <c r="BO22" s="62">
        <f>'Glad70-before-LQ'!BO22*$CG22*BO$93</f>
        <v>2.34656493410902</v>
      </c>
      <c r="BP22" s="62">
        <f>'Glad70-before-LQ'!BP22*$CG22*BP$93</f>
        <v>0.942585528254975</v>
      </c>
      <c r="BQ22" s="62">
        <f>'Glad70-before-LQ'!BQ22*$CG22*BQ$93</f>
        <v>0.00275381462266617</v>
      </c>
      <c r="BR22" s="62">
        <f>'Glad70-before-LQ'!BR22*$CG22*BR$93</f>
        <v>0.0534494581588627</v>
      </c>
      <c r="BS22" s="62">
        <f>'Glad70-before-LQ'!BS22*$CG22*BS$93</f>
        <v>0.00592181834300121</v>
      </c>
      <c r="BT22" s="62">
        <f>'Glad70-before-LQ'!BT22*$CG22*BT$93</f>
        <v>0.462941362042402</v>
      </c>
      <c r="BU22" s="62">
        <f>'Glad70-before-LQ'!BU22*$CG22*BU$93</f>
        <v>0.285308878027972</v>
      </c>
      <c r="BV22" s="4">
        <f>SUM(D22:BU22)</f>
        <v>120.288685061455</v>
      </c>
      <c r="BW22" s="66">
        <f>'Glad-base'!BW22*'Households'!$B$3/'Households'!$B$7</f>
        <v>15.292438197312</v>
      </c>
      <c r="BX22" s="66">
        <f>'Glad-base'!BX22*'Households'!$B$3/'Households'!$B$7</f>
        <v>12.7047457107621</v>
      </c>
      <c r="BY22" s="66">
        <f>'Glad-base'!BY22*'Businesses'!$B$4/'Businesses'!$C$4</f>
        <v>1.17083234322876</v>
      </c>
      <c r="BZ22" s="66">
        <f>'Glad-base'!BZ22*'Households'!$B$3/'Households'!$B$7</f>
        <v>0.0473864165499485</v>
      </c>
      <c r="CA22" s="66">
        <f>'Glad-base'!CA22*'Households'!$B$3/'Households'!$B$7</f>
        <v>0.452137939989701</v>
      </c>
      <c r="CB22" s="66">
        <f>'Glad-base'!CB22*'Glad-id-output'!B20/'Glad-id-output'!E20</f>
        <v>1.73797772712652</v>
      </c>
      <c r="CC22" s="62">
        <f>'Exports'!D23</f>
        <v>267.6</v>
      </c>
      <c r="CD22" s="4">
        <f>SUM(BW22:CC22)</f>
        <v>299.005518334969</v>
      </c>
      <c r="CE22" s="153">
        <f>SUM(CD22,BV22)</f>
        <v>419.294203396424</v>
      </c>
      <c r="CF22" s="67">
        <v>0.017890957715101</v>
      </c>
      <c r="CG22" s="67">
        <f>'Glad-id-output'!I20</f>
        <v>1</v>
      </c>
      <c r="CH22" s="67"/>
    </row>
    <row r="23" ht="20.05" customHeight="1">
      <c r="A23" t="s" s="58">
        <v>1</v>
      </c>
      <c r="B23" s="59">
        <v>19</v>
      </c>
      <c r="C23" t="s" s="60">
        <v>184</v>
      </c>
      <c r="D23" s="61">
        <f>'Glad70-before-LQ'!D23*$CG23*D$93</f>
        <v>0.0170163682470685</v>
      </c>
      <c r="E23" s="62">
        <f>'Glad70-before-LQ'!E23*$CG23*E$93</f>
        <v>0.00655358886951147</v>
      </c>
      <c r="F23" s="62">
        <f>'Glad70-before-LQ'!F23*$CG23*F$93</f>
        <v>0.000264910393020288</v>
      </c>
      <c r="G23" s="62">
        <f>'Glad70-before-LQ'!G23*$CG23*G$93</f>
        <v>0.00539218484228081</v>
      </c>
      <c r="H23" s="62">
        <f>'Glad70-before-LQ'!H23*$CG23*H$93</f>
        <v>0.00183186620495383</v>
      </c>
      <c r="I23" s="62">
        <f>'Glad70-before-LQ'!I23*$CG23*I$93</f>
        <v>0.0165097602076746</v>
      </c>
      <c r="J23" s="62">
        <f>'Glad70-before-LQ'!J23*$CG23*J$93</f>
        <v>0.532787476372871</v>
      </c>
      <c r="K23" s="63">
        <f>'Glad70-before-LQ'!K23*$CG23*K$93</f>
        <v>0.0493783014197606</v>
      </c>
      <c r="L23" s="62">
        <f>'Glad70-before-LQ'!L23*$CG23*L$93</f>
        <v>0.00625259320315692</v>
      </c>
      <c r="M23" s="62">
        <f>'Glad70-before-LQ'!M23*$CG23*M$93</f>
        <v>0.00687532786797251</v>
      </c>
      <c r="N23" s="62">
        <f>'Glad70-before-LQ'!N23*$CG23*N$93</f>
        <v>0.0191085559931371</v>
      </c>
      <c r="O23" s="62">
        <f>'Glad70-before-LQ'!O23*$CG23*O$93</f>
        <v>0.0154716284918885</v>
      </c>
      <c r="P23" s="62">
        <f>'Glad70-before-LQ'!P23*$CG23*P$93</f>
        <v>0.00249600762757515</v>
      </c>
      <c r="Q23" s="62">
        <f>'Glad70-before-LQ'!Q23*$CG23*Q$93</f>
        <v>0.0116423673831372</v>
      </c>
      <c r="R23" s="62">
        <f>'Glad70-before-LQ'!R23*$CG23*R$93</f>
        <v>0.00314214497390419</v>
      </c>
      <c r="S23" s="62">
        <f>'Glad70-before-LQ'!S23*$CG23*S$93</f>
        <v>0.00600470739006734</v>
      </c>
      <c r="T23" s="62">
        <f>'Glad70-before-LQ'!T23*$CG23*T$93</f>
        <v>0.0502531781468612</v>
      </c>
      <c r="U23" s="62">
        <f>'Glad70-before-LQ'!U23*$CG23*U$93</f>
        <v>0.985604895832038</v>
      </c>
      <c r="V23" s="62">
        <f>'Glad70-before-LQ'!V23*$CG23*V$93</f>
        <v>0.0780624663432342</v>
      </c>
      <c r="W23" s="62">
        <f>'Glad70-before-LQ'!W23*$CG23*W$93</f>
        <v>0.111385039083445</v>
      </c>
      <c r="X23" s="64">
        <f>'Glad70-before-LQ'!X23*$CG23*X$93</f>
        <v>0</v>
      </c>
      <c r="Y23" s="62">
        <f>'Glad70-before-LQ'!Y23*$CG23*Y$93</f>
        <v>0.11778299342194</v>
      </c>
      <c r="Z23" s="62">
        <f>'Glad70-before-LQ'!Z23*$CG23*Z$93</f>
        <v>0.0404402912174617</v>
      </c>
      <c r="AA23" s="62">
        <f>'Glad70-before-LQ'!AA23*$CG23*AA$93</f>
        <v>0.0633537594997497</v>
      </c>
      <c r="AB23" s="62">
        <f>'Glad70-before-LQ'!AB23*$CG23*AB$93</f>
        <v>0.00760994962144411</v>
      </c>
      <c r="AC23" s="65">
        <f>'Glad70-before-LQ'!AC23*$CG23*AC$93</f>
        <v>0</v>
      </c>
      <c r="AD23" s="62">
        <f>'Glad70-before-LQ'!AD23*$CG23*AD$93</f>
        <v>0.0010321103004055</v>
      </c>
      <c r="AE23" s="62">
        <f>'Glad70-before-LQ'!AE23*$CG23*AE$93</f>
        <v>0.0275455089926281</v>
      </c>
      <c r="AF23" s="62">
        <f>'Glad70-before-LQ'!AF23*$CG23*AF$93</f>
        <v>0.0261947098396421</v>
      </c>
      <c r="AG23" s="62">
        <f>'Glad70-before-LQ'!AG23*$CG23*AG$93</f>
        <v>0.162643084829514</v>
      </c>
      <c r="AH23" s="62">
        <f>'Glad70-before-LQ'!AH23*$CG23*AH$93</f>
        <v>1.00122938692529</v>
      </c>
      <c r="AI23" s="62">
        <f>'Glad70-before-LQ'!AI23*$CG23*AI$93</f>
        <v>1.46577137840347</v>
      </c>
      <c r="AJ23" s="62">
        <f>'Glad70-before-LQ'!AJ23*$CG23*AJ$93</f>
        <v>0.163794783416658</v>
      </c>
      <c r="AK23" s="62">
        <f>'Glad70-before-LQ'!AK23*$CG23*AK$93</f>
        <v>0.120653415779813</v>
      </c>
      <c r="AL23" s="62">
        <f>'Glad70-before-LQ'!AL23*$CG23*AL$93</f>
        <v>0.0213898378989424</v>
      </c>
      <c r="AM23" s="62">
        <f>'Glad70-before-LQ'!AM23*$CG23*AM$93</f>
        <v>0.0181544945851131</v>
      </c>
      <c r="AN23" s="62">
        <f>'Glad70-before-LQ'!AN23*$CG23*AN$93</f>
        <v>0.0568838630215035</v>
      </c>
      <c r="AO23" s="62">
        <f>'Glad70-before-LQ'!AO23*$CG23*AO$93</f>
        <v>0.0250524523352028</v>
      </c>
      <c r="AP23" s="62">
        <f>'Glad70-before-LQ'!AP23*$CG23*AP$93</f>
        <v>0.0220433519067653</v>
      </c>
      <c r="AQ23" s="62">
        <f>'Glad70-before-LQ'!AQ23*$CG23*AQ$93</f>
        <v>0.00248792150854773</v>
      </c>
      <c r="AR23" s="62">
        <f>'Glad70-before-LQ'!AR23*$CG23*AR$93</f>
        <v>0.0194374931786307</v>
      </c>
      <c r="AS23" s="62">
        <f>'Glad70-before-LQ'!AS23*$CG23*AS$93</f>
        <v>0.0161746105682891</v>
      </c>
      <c r="AT23" s="62">
        <f>'Glad70-before-LQ'!AT23*$CG23*AT$93</f>
        <v>0.00118335257392261</v>
      </c>
      <c r="AU23" s="62">
        <f>'Glad70-before-LQ'!AU23*$CG23*AU$93</f>
        <v>0.00047279651413411</v>
      </c>
      <c r="AV23" s="62">
        <f>'Glad70-before-LQ'!AV23*$CG23*AV$93</f>
        <v>6.46662455350884e-05</v>
      </c>
      <c r="AW23" s="62">
        <f>'Glad70-before-LQ'!AW23*$CG23*AW$93</f>
        <v>7.15720323545074e-05</v>
      </c>
      <c r="AX23" s="62">
        <f>'Glad70-before-LQ'!AX23*$CG23*AX$93</f>
        <v>0.000938562340118312</v>
      </c>
      <c r="AY23" s="62">
        <f>'Glad70-before-LQ'!AY23*$CG23*AY$93</f>
        <v>0.000138744792355344</v>
      </c>
      <c r="AZ23" s="62">
        <f>'Glad70-before-LQ'!AZ23*$CG23*AZ$93</f>
        <v>0.00045909029006093</v>
      </c>
      <c r="BA23" s="62">
        <f>'Glad70-before-LQ'!BA23*$CG23*BA$93</f>
        <v>0.000141430542592802</v>
      </c>
      <c r="BB23" s="62">
        <f>'Glad70-before-LQ'!BB23*$CG23*BB$93</f>
        <v>0.000372738602655229</v>
      </c>
      <c r="BC23" s="62">
        <f>'Glad70-before-LQ'!BC23*$CG23*BC$93</f>
        <v>0.010671402412063</v>
      </c>
      <c r="BD23" s="62">
        <f>'Glad70-before-LQ'!BD23*$CG23*BD$93</f>
        <v>0.0594327333517172</v>
      </c>
      <c r="BE23" s="62">
        <f>'Glad70-before-LQ'!BE23*$CG23*BE$93</f>
        <v>0.0778902750399092</v>
      </c>
      <c r="BF23" s="62">
        <f>'Glad70-before-LQ'!BF23*$CG23*BF$93</f>
        <v>0.000283520597863203</v>
      </c>
      <c r="BG23" s="62">
        <f>'Glad70-before-LQ'!BG23*$CG23*BG$93</f>
        <v>0.0157766444708074</v>
      </c>
      <c r="BH23" s="62">
        <f>'Glad70-before-LQ'!BH23*$CG23*BH$93</f>
        <v>0.0147824822903178</v>
      </c>
      <c r="BI23" s="62">
        <f>'Glad70-before-LQ'!BI23*$CG23*BI$93</f>
        <v>0.0191630929703552</v>
      </c>
      <c r="BJ23" s="62">
        <f>'Glad70-before-LQ'!BJ23*$CG23*BJ$93</f>
        <v>0.0007082761623427</v>
      </c>
      <c r="BK23" s="62">
        <f>'Glad70-before-LQ'!BK23*$CG23*BK$93</f>
        <v>0.016731547769433</v>
      </c>
      <c r="BL23" s="62">
        <f>'Glad70-before-LQ'!BL23*$CG23*BL$93</f>
        <v>0.0653275533009552</v>
      </c>
      <c r="BM23" s="62">
        <f>'Glad70-before-LQ'!BM23*$CG23*BM$93</f>
        <v>0.010724228528491</v>
      </c>
      <c r="BN23" s="62">
        <f>'Glad70-before-LQ'!BN23*$CG23*BN$93</f>
        <v>0.00112421161974619</v>
      </c>
      <c r="BO23" s="62">
        <f>'Glad70-before-LQ'!BO23*$CG23*BO$93</f>
        <v>0.184536702447468</v>
      </c>
      <c r="BP23" s="62">
        <f>'Glad70-before-LQ'!BP23*$CG23*BP$93</f>
        <v>0.0406603791819361</v>
      </c>
      <c r="BQ23" s="62">
        <f>'Glad70-before-LQ'!BQ23*$CG23*BQ$93</f>
        <v>0.000546654641534046</v>
      </c>
      <c r="BR23" s="62">
        <f>'Glad70-before-LQ'!BR23*$CG23*BR$93</f>
        <v>0.00133474026738843</v>
      </c>
      <c r="BS23" s="62">
        <f>'Glad70-before-LQ'!BS23*$CG23*BS$93</f>
        <v>0.00029706712377096</v>
      </c>
      <c r="BT23" s="62">
        <f>'Glad70-before-LQ'!BT23*$CG23*BT$93</f>
        <v>0.383699138025639</v>
      </c>
      <c r="BU23" s="62">
        <f>'Glad70-before-LQ'!BU23*$CG23*BU$93</f>
        <v>0.0275672825418784</v>
      </c>
      <c r="BV23" s="4">
        <f>SUM(D23:BU23)</f>
        <v>6.24080965282191</v>
      </c>
      <c r="BW23" s="66">
        <f>'Glad-base'!BW23*'Households'!$B$3/'Households'!$B$7</f>
        <v>4.66678446219361</v>
      </c>
      <c r="BX23" s="66">
        <f>'Glad-base'!BX23*'Households'!$B$3/'Households'!$B$7</f>
        <v>9.9416446961895e-05</v>
      </c>
      <c r="BY23" s="66">
        <f>'Glad-base'!BY23*'Businesses'!$B$4/'Businesses'!$C$4</f>
        <v>1.23765111786628</v>
      </c>
      <c r="BZ23" s="66">
        <f>'Glad-base'!BZ23*'Households'!$B$3/'Households'!$B$7</f>
        <v>0.0519933090216272</v>
      </c>
      <c r="CA23" s="66">
        <f>'Glad-base'!CA23*'Households'!$B$3/'Households'!$B$7</f>
        <v>0.225055549186406</v>
      </c>
      <c r="CB23" s="66">
        <f>'Glad-base'!CB23*'Glad-id-output'!B21/'Glad-id-output'!E21</f>
        <v>0.0719225039222173</v>
      </c>
      <c r="CC23" s="62">
        <f>'Exports'!D24</f>
        <v>1.2</v>
      </c>
      <c r="CD23" s="4">
        <f>SUM(BW23:CC23)</f>
        <v>7.4535063586371</v>
      </c>
      <c r="CE23" s="153">
        <f>SUM(CD23,BV23)</f>
        <v>13.694316011459</v>
      </c>
      <c r="CF23" s="67">
        <v>0.000884532702369994</v>
      </c>
      <c r="CG23" s="67">
        <f>'Glad-id-output'!I21</f>
        <v>0.143140502594311</v>
      </c>
      <c r="CH23" s="67"/>
    </row>
    <row r="24" ht="20.05" customHeight="1">
      <c r="A24" t="s" s="58">
        <v>1</v>
      </c>
      <c r="B24" s="59">
        <v>20</v>
      </c>
      <c r="C24" t="s" s="60">
        <v>185</v>
      </c>
      <c r="D24" s="61">
        <f>'Glad70-before-LQ'!D24*$CG24*D$93</f>
        <v>0.128744516160787</v>
      </c>
      <c r="E24" s="62">
        <f>'Glad70-before-LQ'!E24*$CG24*E$93</f>
        <v>0.0107962010332738</v>
      </c>
      <c r="F24" s="62">
        <f>'Glad70-before-LQ'!F24*$CG24*F$93</f>
        <v>0.00222686521468292</v>
      </c>
      <c r="G24" s="62">
        <f>'Glad70-before-LQ'!G24*$CG24*G$93</f>
        <v>0.0087164402131963</v>
      </c>
      <c r="H24" s="62">
        <f>'Glad70-before-LQ'!H24*$CG24*H$93</f>
        <v>0.0114625205743183</v>
      </c>
      <c r="I24" s="62">
        <f>'Glad70-before-LQ'!I24*$CG24*I$93</f>
        <v>0.230793210046484</v>
      </c>
      <c r="J24" s="62">
        <f>'Glad70-before-LQ'!J24*$CG24*J$93</f>
        <v>3.56844609142237</v>
      </c>
      <c r="K24" s="63">
        <f>'Glad70-before-LQ'!K24*$CG24*K$93</f>
        <v>0.638215098254539</v>
      </c>
      <c r="L24" s="62">
        <f>'Glad70-before-LQ'!L24*$CG24*L$93</f>
        <v>0.07135540877266761</v>
      </c>
      <c r="M24" s="62">
        <f>'Glad70-before-LQ'!M24*$CG24*M$93</f>
        <v>0.291129175927493</v>
      </c>
      <c r="N24" s="62">
        <f>'Glad70-before-LQ'!N24*$CG24*N$93</f>
        <v>0.09247491635141521</v>
      </c>
      <c r="O24" s="62">
        <f>'Glad70-before-LQ'!O24*$CG24*O$93</f>
        <v>0.249378004501346</v>
      </c>
      <c r="P24" s="62">
        <f>'Glad70-before-LQ'!P24*$CG24*P$93</f>
        <v>0.00398636518952445</v>
      </c>
      <c r="Q24" s="62">
        <f>'Glad70-before-LQ'!Q24*$CG24*Q$93</f>
        <v>0.05668222088486</v>
      </c>
      <c r="R24" s="62">
        <f>'Glad70-before-LQ'!R24*$CG24*R$93</f>
        <v>0.00153803159959729</v>
      </c>
      <c r="S24" s="62">
        <f>'Glad70-before-LQ'!S24*$CG24*S$93</f>
        <v>0.00300063881678635</v>
      </c>
      <c r="T24" s="62">
        <f>'Glad70-before-LQ'!T24*$CG24*T$93</f>
        <v>0.526949974178063</v>
      </c>
      <c r="U24" s="62">
        <f>'Glad70-before-LQ'!U24*$CG24*U$93</f>
        <v>2.81032416155847</v>
      </c>
      <c r="V24" s="62">
        <f>'Glad70-before-LQ'!V24*$CG24*V$93</f>
        <v>0.023597651887097</v>
      </c>
      <c r="W24" s="62">
        <f>'Glad70-before-LQ'!W24*$CG24*W$93</f>
        <v>24.4810972182408</v>
      </c>
      <c r="X24" s="64">
        <f>'Glad70-before-LQ'!X24*$CG24*X$93</f>
        <v>0</v>
      </c>
      <c r="Y24" s="62">
        <f>'Glad70-before-LQ'!Y24*$CG24*Y$93</f>
        <v>16.712256218235</v>
      </c>
      <c r="Z24" s="62">
        <f>'Glad70-before-LQ'!Z24*$CG24*Z$93</f>
        <v>0.671685976005958</v>
      </c>
      <c r="AA24" s="62">
        <f>'Glad70-before-LQ'!AA24*$CG24*AA$93</f>
        <v>0.87244669925209</v>
      </c>
      <c r="AB24" s="62">
        <f>'Glad70-before-LQ'!AB24*$CG24*AB$93</f>
        <v>0.0520093344065087</v>
      </c>
      <c r="AC24" s="65">
        <f>'Glad70-before-LQ'!AC24*$CG24*AC$93</f>
        <v>0</v>
      </c>
      <c r="AD24" s="62">
        <f>'Glad70-before-LQ'!AD24*$CG24*AD$93</f>
        <v>0.00744998541945503</v>
      </c>
      <c r="AE24" s="62">
        <f>'Glad70-before-LQ'!AE24*$CG24*AE$93</f>
        <v>0.308788340689314</v>
      </c>
      <c r="AF24" s="62">
        <f>'Glad70-before-LQ'!AF24*$CG24*AF$93</f>
        <v>0.250802453113982</v>
      </c>
      <c r="AG24" s="62">
        <f>'Glad70-before-LQ'!AG24*$CG24*AG$93</f>
        <v>7.22613313980747</v>
      </c>
      <c r="AH24" s="62">
        <f>'Glad70-before-LQ'!AH24*$CG24*AH$93</f>
        <v>18.3093090347272</v>
      </c>
      <c r="AI24" s="62">
        <f>'Glad70-before-LQ'!AI24*$CG24*AI$93</f>
        <v>32.3531353890528</v>
      </c>
      <c r="AJ24" s="62">
        <f>'Glad70-before-LQ'!AJ24*$CG24*AJ$93</f>
        <v>0.593843761969393</v>
      </c>
      <c r="AK24" s="62">
        <f>'Glad70-before-LQ'!AK24*$CG24*AK$93</f>
        <v>0.244102691495713</v>
      </c>
      <c r="AL24" s="62">
        <f>'Glad70-before-LQ'!AL24*$CG24*AL$93</f>
        <v>0.0837457634776811</v>
      </c>
      <c r="AM24" s="62">
        <f>'Glad70-before-LQ'!AM24*$CG24*AM$93</f>
        <v>0.20948538928112</v>
      </c>
      <c r="AN24" s="62">
        <f>'Glad70-before-LQ'!AN24*$CG24*AN$93</f>
        <v>0.06272501790358</v>
      </c>
      <c r="AO24" s="62">
        <f>'Glad70-before-LQ'!AO24*$CG24*AO$93</f>
        <v>0.994374986887822</v>
      </c>
      <c r="AP24" s="62">
        <f>'Glad70-before-LQ'!AP24*$CG24*AP$93</f>
        <v>0.222758910710368</v>
      </c>
      <c r="AQ24" s="62">
        <f>'Glad70-before-LQ'!AQ24*$CG24*AQ$93</f>
        <v>0.0259824065736104</v>
      </c>
      <c r="AR24" s="62">
        <f>'Glad70-before-LQ'!AR24*$CG24*AR$93</f>
        <v>0.0106589886777723</v>
      </c>
      <c r="AS24" s="62">
        <f>'Glad70-before-LQ'!AS24*$CG24*AS$93</f>
        <v>0.125612775781164</v>
      </c>
      <c r="AT24" s="62">
        <f>'Glad70-before-LQ'!AT24*$CG24*AT$93</f>
        <v>0.000761318878676795</v>
      </c>
      <c r="AU24" s="62">
        <f>'Glad70-before-LQ'!AU24*$CG24*AU$93</f>
        <v>0.0018521339625266</v>
      </c>
      <c r="AV24" s="62">
        <f>'Glad70-before-LQ'!AV24*$CG24*AV$93</f>
        <v>0.00038350538365939</v>
      </c>
      <c r="AW24" s="62">
        <f>'Glad70-before-LQ'!AW24*$CG24*AW$93</f>
        <v>0.000385367820295625</v>
      </c>
      <c r="AX24" s="62">
        <f>'Glad70-before-LQ'!AX24*$CG24*AX$93</f>
        <v>0.0104915080777758</v>
      </c>
      <c r="AY24" s="62">
        <f>'Glad70-before-LQ'!AY24*$CG24*AY$93</f>
        <v>0.00020704371996047</v>
      </c>
      <c r="AZ24" s="62">
        <f>'Glad70-before-LQ'!AZ24*$CG24*AZ$93</f>
        <v>0.00286622537666688</v>
      </c>
      <c r="BA24" s="62">
        <f>'Glad70-before-LQ'!BA24*$CG24*BA$93</f>
        <v>0.00121227034952849</v>
      </c>
      <c r="BB24" s="62">
        <f>'Glad70-before-LQ'!BB24*$CG24*BB$93</f>
        <v>0.00408245786934787</v>
      </c>
      <c r="BC24" s="62">
        <f>'Glad70-before-LQ'!BC24*$CG24*BC$93</f>
        <v>0.0992559390139568</v>
      </c>
      <c r="BD24" s="62">
        <f>'Glad70-before-LQ'!BD24*$CG24*BD$93</f>
        <v>0.0901298985810715</v>
      </c>
      <c r="BE24" s="62">
        <f>'Glad70-before-LQ'!BE24*$CG24*BE$93</f>
        <v>0.796775535335376</v>
      </c>
      <c r="BF24" s="62">
        <f>'Glad70-before-LQ'!BF24*$CG24*BF$93</f>
        <v>0.00521276551400965</v>
      </c>
      <c r="BG24" s="62">
        <f>'Glad70-before-LQ'!BG24*$CG24*BG$93</f>
        <v>0.155589535494687</v>
      </c>
      <c r="BH24" s="62">
        <f>'Glad70-before-LQ'!BH24*$CG24*BH$93</f>
        <v>0.0267378896548861</v>
      </c>
      <c r="BI24" s="62">
        <f>'Glad70-before-LQ'!BI24*$CG24*BI$93</f>
        <v>0.116560441314194</v>
      </c>
      <c r="BJ24" s="62">
        <f>'Glad70-before-LQ'!BJ24*$CG24*BJ$93</f>
        <v>0.00213017286319002</v>
      </c>
      <c r="BK24" s="62">
        <f>'Glad70-before-LQ'!BK24*$CG24*BK$93</f>
        <v>0.0469558290770813</v>
      </c>
      <c r="BL24" s="62">
        <f>'Glad70-before-LQ'!BL24*$CG24*BL$93</f>
        <v>0.452295726670972</v>
      </c>
      <c r="BM24" s="62">
        <f>'Glad70-before-LQ'!BM24*$CG24*BM$93</f>
        <v>0.0741996307675002</v>
      </c>
      <c r="BN24" s="62">
        <f>'Glad70-before-LQ'!BN24*$CG24*BN$93</f>
        <v>0.00688793581776098</v>
      </c>
      <c r="BO24" s="62">
        <f>'Glad70-before-LQ'!BO24*$CG24*BO$93</f>
        <v>0.477827862841493</v>
      </c>
      <c r="BP24" s="62">
        <f>'Glad70-before-LQ'!BP24*$CG24*BP$93</f>
        <v>0.368132050512608</v>
      </c>
      <c r="BQ24" s="62">
        <f>'Glad70-before-LQ'!BQ24*$CG24*BQ$93</f>
        <v>0.00234825574548515</v>
      </c>
      <c r="BR24" s="62">
        <f>'Glad70-before-LQ'!BR24*$CG24*BR$93</f>
        <v>0.009219413837023099</v>
      </c>
      <c r="BS24" s="62">
        <f>'Glad70-before-LQ'!BS24*$CG24*BS$93</f>
        <v>0.00180362766406069</v>
      </c>
      <c r="BT24" s="62">
        <f>'Glad70-before-LQ'!BT24*$CG24*BT$93</f>
        <v>1.30506876730046</v>
      </c>
      <c r="BU24" s="62">
        <f>'Glad70-before-LQ'!BU24*$CG24*BU$93</f>
        <v>0.424085179363957</v>
      </c>
      <c r="BV24" s="4">
        <f>SUM(D24:BU24)</f>
        <v>117.031680263104</v>
      </c>
      <c r="BW24" s="66">
        <f>'Glad-base'!BW24*'Households'!$B$3/'Households'!$B$7</f>
        <v>1.84916949877446</v>
      </c>
      <c r="BX24" s="66">
        <f>'Glad-base'!BX24*'Households'!$B$3/'Households'!$B$7</f>
        <v>0.0141374367250257</v>
      </c>
      <c r="BY24" s="66">
        <f>'Glad-base'!BY24*'Businesses'!$B$4/'Businesses'!$C$4</f>
        <v>0.465732207318491</v>
      </c>
      <c r="BZ24" s="66">
        <f>'Glad-base'!BZ24*'Households'!$B$3/'Households'!$B$7</f>
        <v>0.019840895592173</v>
      </c>
      <c r="CA24" s="66">
        <f>'Glad-base'!CA24*'Households'!$B$3/'Households'!$B$7</f>
        <v>0.152053723779609</v>
      </c>
      <c r="CB24" s="66">
        <f>'Glad-base'!CB24*'Glad-id-output'!B22/'Glad-id-output'!E22</f>
        <v>1.38269726914663</v>
      </c>
      <c r="CC24" s="62">
        <f>'Exports'!D25</f>
        <v>141.3</v>
      </c>
      <c r="CD24" s="4">
        <f>SUM(BW24:CC24)</f>
        <v>145.183631031336</v>
      </c>
      <c r="CE24" s="153">
        <f>SUM(CD24,BV24)</f>
        <v>262.215311294440</v>
      </c>
      <c r="CF24" s="67">
        <v>0.0108850230788343</v>
      </c>
      <c r="CG24" s="67">
        <f>'Glad-id-output'!I22</f>
        <v>1</v>
      </c>
      <c r="CH24" s="67"/>
    </row>
    <row r="25" ht="20.05" customHeight="1">
      <c r="A25" t="s" s="32">
        <v>1</v>
      </c>
      <c r="B25" s="36">
        <v>21</v>
      </c>
      <c r="C25" t="s" s="60">
        <v>186</v>
      </c>
      <c r="D25" s="72">
        <f>'Glad70-before-LQ'!D25*$CG25*D$93</f>
        <v>0</v>
      </c>
      <c r="E25" s="64">
        <f>'Glad70-before-LQ'!E25*$CG25*E$93</f>
        <v>0</v>
      </c>
      <c r="F25" s="64">
        <f>'Glad70-before-LQ'!F25*$CG25*F$93</f>
        <v>0</v>
      </c>
      <c r="G25" s="64">
        <f>'Glad70-before-LQ'!G25*$CG25*G$93</f>
        <v>0</v>
      </c>
      <c r="H25" s="64">
        <f>'Glad70-before-LQ'!H25*$CG25*H$93</f>
        <v>0</v>
      </c>
      <c r="I25" s="64">
        <f>'Glad70-before-LQ'!I25*$CG25*I$93</f>
        <v>0</v>
      </c>
      <c r="J25" s="64">
        <f>'Glad70-before-LQ'!J25*$CG25*J$93</f>
        <v>0</v>
      </c>
      <c r="K25" s="64">
        <f>'Glad70-before-LQ'!K25*$CG25*K$93</f>
        <v>0</v>
      </c>
      <c r="L25" s="64">
        <f>'Glad70-before-LQ'!L25*$CG25*L$93</f>
        <v>0</v>
      </c>
      <c r="M25" s="64">
        <f>'Glad70-before-LQ'!M25*$CG25*M$93</f>
        <v>0</v>
      </c>
      <c r="N25" s="64">
        <f>'Glad70-before-LQ'!N25*$CG25*N$93</f>
        <v>0</v>
      </c>
      <c r="O25" s="64">
        <f>'Glad70-before-LQ'!O25*$CG25*O$93</f>
        <v>0</v>
      </c>
      <c r="P25" s="64">
        <f>'Glad70-before-LQ'!P25*$CG25*P$93</f>
        <v>0</v>
      </c>
      <c r="Q25" s="64">
        <f>'Glad70-before-LQ'!Q25*$CG25*Q$93</f>
        <v>0</v>
      </c>
      <c r="R25" s="64">
        <f>'Glad70-before-LQ'!R25*$CG25*R$93</f>
        <v>0</v>
      </c>
      <c r="S25" s="64">
        <f>'Glad70-before-LQ'!S25*$CG25*S$93</f>
        <v>0</v>
      </c>
      <c r="T25" s="64">
        <f>'Glad70-before-LQ'!T25*$CG25*T$93</f>
        <v>0</v>
      </c>
      <c r="U25" s="64">
        <f>'Glad70-before-LQ'!U25*$CG25*U$93</f>
        <v>0</v>
      </c>
      <c r="V25" s="64">
        <f>'Glad70-before-LQ'!V25*$CG25*V$93</f>
        <v>0</v>
      </c>
      <c r="W25" s="64">
        <f>'Glad70-before-LQ'!W25*$CG25*W$93</f>
        <v>0</v>
      </c>
      <c r="X25" s="64">
        <f>'Glad70-before-LQ'!X25*$CG25*X$93</f>
        <v>0</v>
      </c>
      <c r="Y25" s="64">
        <f>'Glad70-before-LQ'!Y25*$CG25*Y$93</f>
        <v>0</v>
      </c>
      <c r="Z25" s="64">
        <f>'Glad70-before-LQ'!Z25*$CG25*Z$93</f>
        <v>0</v>
      </c>
      <c r="AA25" s="64">
        <f>'Glad70-before-LQ'!AA25*$CG25*AA$93</f>
        <v>0</v>
      </c>
      <c r="AB25" s="64">
        <f>'Glad70-before-LQ'!AB25*$CG25*AB$93</f>
        <v>0</v>
      </c>
      <c r="AC25" s="64">
        <f>'Glad70-before-LQ'!AC25*$CG25*AC$93</f>
        <v>0</v>
      </c>
      <c r="AD25" s="64">
        <f>'Glad70-before-LQ'!AD25*$CG25*AD$93</f>
        <v>0</v>
      </c>
      <c r="AE25" s="64">
        <f>'Glad70-before-LQ'!AE25*$CG25*AE$93</f>
        <v>0</v>
      </c>
      <c r="AF25" s="64">
        <f>'Glad70-before-LQ'!AF25*$CG25*AF$93</f>
        <v>0</v>
      </c>
      <c r="AG25" s="64">
        <f>'Glad70-before-LQ'!AG25*$CG25*AG$93</f>
        <v>0</v>
      </c>
      <c r="AH25" s="64">
        <f>'Glad70-before-LQ'!AH25*$CG25*AH$93</f>
        <v>0</v>
      </c>
      <c r="AI25" s="64">
        <f>'Glad70-before-LQ'!AI25*$CG25*AI$93</f>
        <v>0</v>
      </c>
      <c r="AJ25" s="64">
        <f>'Glad70-before-LQ'!AJ25*$CG25*AJ$93</f>
        <v>0</v>
      </c>
      <c r="AK25" s="64">
        <f>'Glad70-before-LQ'!AK25*$CG25*AK$93</f>
        <v>0</v>
      </c>
      <c r="AL25" s="64">
        <f>'Glad70-before-LQ'!AL25*$CG25*AL$93</f>
        <v>0</v>
      </c>
      <c r="AM25" s="64">
        <f>'Glad70-before-LQ'!AM25*$CG25*AM$93</f>
        <v>0</v>
      </c>
      <c r="AN25" s="64">
        <f>'Glad70-before-LQ'!AN25*$CG25*AN$93</f>
        <v>0</v>
      </c>
      <c r="AO25" s="64">
        <f>'Glad70-before-LQ'!AO25*$CG25*AO$93</f>
        <v>0</v>
      </c>
      <c r="AP25" s="64">
        <f>'Glad70-before-LQ'!AP25*$CG25*AP$93</f>
        <v>0</v>
      </c>
      <c r="AQ25" s="64">
        <f>'Glad70-before-LQ'!AQ25*$CG25*AQ$93</f>
        <v>0</v>
      </c>
      <c r="AR25" s="64">
        <f>'Glad70-before-LQ'!AR25*$CG25*AR$93</f>
        <v>0</v>
      </c>
      <c r="AS25" s="64">
        <f>'Glad70-before-LQ'!AS25*$CG25*AS$93</f>
        <v>0</v>
      </c>
      <c r="AT25" s="64">
        <f>'Glad70-before-LQ'!AT25*$CG25*AT$93</f>
        <v>0</v>
      </c>
      <c r="AU25" s="64">
        <f>'Glad70-before-LQ'!AU25*$CG25*AU$93</f>
        <v>0</v>
      </c>
      <c r="AV25" s="64">
        <f>'Glad70-before-LQ'!AV25*$CG25*AV$93</f>
        <v>0</v>
      </c>
      <c r="AW25" s="64">
        <f>'Glad70-before-LQ'!AW25*$CG25*AW$93</f>
        <v>0</v>
      </c>
      <c r="AX25" s="64">
        <f>'Glad70-before-LQ'!AX25*$CG25*AX$93</f>
        <v>0</v>
      </c>
      <c r="AY25" s="64">
        <f>'Glad70-before-LQ'!AY25*$CG25*AY$93</f>
        <v>0</v>
      </c>
      <c r="AZ25" s="64">
        <f>'Glad70-before-LQ'!AZ25*$CG25*AZ$93</f>
        <v>0</v>
      </c>
      <c r="BA25" s="64">
        <f>'Glad70-before-LQ'!BA25*$CG25*BA$93</f>
        <v>0</v>
      </c>
      <c r="BB25" s="64">
        <f>'Glad70-before-LQ'!BB25*$CG25*BB$93</f>
        <v>0</v>
      </c>
      <c r="BC25" s="64">
        <f>'Glad70-before-LQ'!BC25*$CG25*BC$93</f>
        <v>0</v>
      </c>
      <c r="BD25" s="64">
        <f>'Glad70-before-LQ'!BD25*$CG25*BD$93</f>
        <v>0</v>
      </c>
      <c r="BE25" s="64">
        <f>'Glad70-before-LQ'!BE25*$CG25*BE$93</f>
        <v>0</v>
      </c>
      <c r="BF25" s="64">
        <f>'Glad70-before-LQ'!BF25*$CG25*BF$93</f>
        <v>0</v>
      </c>
      <c r="BG25" s="64">
        <f>'Glad70-before-LQ'!BG25*$CG25*BG$93</f>
        <v>0</v>
      </c>
      <c r="BH25" s="64">
        <f>'Glad70-before-LQ'!BH25*$CG25*BH$93</f>
        <v>0</v>
      </c>
      <c r="BI25" s="64">
        <f>'Glad70-before-LQ'!BI25*$CG25*BI$93</f>
        <v>0</v>
      </c>
      <c r="BJ25" s="64">
        <f>'Glad70-before-LQ'!BJ25*$CG25*BJ$93</f>
        <v>0</v>
      </c>
      <c r="BK25" s="64">
        <f>'Glad70-before-LQ'!BK25*$CG25*BK$93</f>
        <v>0</v>
      </c>
      <c r="BL25" s="64">
        <f>'Glad70-before-LQ'!BL25*$CG25*BL$93</f>
        <v>0</v>
      </c>
      <c r="BM25" s="64">
        <f>'Glad70-before-LQ'!BM25*$CG25*BM$93</f>
        <v>0</v>
      </c>
      <c r="BN25" s="64">
        <f>'Glad70-before-LQ'!BN25*$CG25*BN$93</f>
        <v>0</v>
      </c>
      <c r="BO25" s="64">
        <f>'Glad70-before-LQ'!BO25*$CG25*BO$93</f>
        <v>0</v>
      </c>
      <c r="BP25" s="64">
        <f>'Glad70-before-LQ'!BP25*$CG25*BP$93</f>
        <v>0</v>
      </c>
      <c r="BQ25" s="64">
        <f>'Glad70-before-LQ'!BQ25*$CG25*BQ$93</f>
        <v>0</v>
      </c>
      <c r="BR25" s="64">
        <f>'Glad70-before-LQ'!BR25*$CG25*BR$93</f>
        <v>0</v>
      </c>
      <c r="BS25" s="64">
        <f>'Glad70-before-LQ'!BS25*$CG25*BS$93</f>
        <v>0</v>
      </c>
      <c r="BT25" s="64">
        <f>'Glad70-before-LQ'!BT25*$CG25*BT$93</f>
        <v>0</v>
      </c>
      <c r="BU25" s="64">
        <f>'Glad70-before-LQ'!BU25*$CG25*BU$93</f>
        <v>0</v>
      </c>
      <c r="BV25" s="10">
        <f>SUM(D25:BU25)</f>
        <v>0</v>
      </c>
      <c r="BW25" s="10">
        <f>'Glad-base'!BW25*'Households'!$B$3/'Households'!$B$7*$X93</f>
        <v>0</v>
      </c>
      <c r="BX25" s="10">
        <f>'Glad-base'!BX25*'Households'!$B$3/'Households'!$B$7*$X93</f>
        <v>0</v>
      </c>
      <c r="BY25" s="10">
        <f>'Glad-base'!BY25*'Households'!$B$3/'Households'!$B$7*$X93</f>
        <v>0</v>
      </c>
      <c r="BZ25" s="10">
        <f>'Glad-base'!BZ25*'Households'!$B$3/'Households'!$B$7*$X93</f>
        <v>0</v>
      </c>
      <c r="CA25" s="10">
        <f>'Glad-base'!CA25*'Households'!$B$3/'Households'!$B$7*$X93</f>
        <v>0</v>
      </c>
      <c r="CB25" s="70">
        <f>'Glad70-before-LQ'!CB25*$X93</f>
        <v>0</v>
      </c>
      <c r="CC25" s="71">
        <f>'Exports'!D26*$X93</f>
        <v>0</v>
      </c>
      <c r="CD25" s="10">
        <f>SUM(BW25:CC25)</f>
        <v>0</v>
      </c>
      <c r="CE25" s="36">
        <f>SUM(CD25,BV25)</f>
        <v>0</v>
      </c>
      <c r="CF25" s="64">
        <v>0.080158533420739</v>
      </c>
      <c r="CG25" s="64">
        <v>0</v>
      </c>
      <c r="CH25" s="64"/>
    </row>
    <row r="26" ht="20.05" customHeight="1">
      <c r="A26" t="s" s="58">
        <v>1</v>
      </c>
      <c r="B26" s="59">
        <v>22</v>
      </c>
      <c r="C26" t="s" s="60">
        <v>187</v>
      </c>
      <c r="D26" s="61">
        <f>'Glad70-before-LQ'!D26*$CG26*D$93</f>
        <v>0.163308453633852</v>
      </c>
      <c r="E26" s="62">
        <f>'Glad70-before-LQ'!E26*$CG26*E$93</f>
        <v>0.0947401078312629</v>
      </c>
      <c r="F26" s="62">
        <f>'Glad70-before-LQ'!F26*$CG26*F$93</f>
        <v>0.00329813686271024</v>
      </c>
      <c r="G26" s="62">
        <f>'Glad70-before-LQ'!G26*$CG26*G$93</f>
        <v>0.100187044410654</v>
      </c>
      <c r="H26" s="62">
        <f>'Glad70-before-LQ'!H26*$CG26*H$93</f>
        <v>0.0381370389324808</v>
      </c>
      <c r="I26" s="62">
        <f>'Glad70-before-LQ'!I26*$CG26*I$93</f>
        <v>1.238515170879</v>
      </c>
      <c r="J26" s="62">
        <f>'Glad70-before-LQ'!J26*$CG26*J$93</f>
        <v>13.9672022303771</v>
      </c>
      <c r="K26" s="63">
        <f>'Glad70-before-LQ'!K26*$CG26*K$93</f>
        <v>3.19059338324747</v>
      </c>
      <c r="L26" s="62">
        <f>'Glad70-before-LQ'!L26*$CG26*L$93</f>
        <v>0.646153690208812</v>
      </c>
      <c r="M26" s="62">
        <f>'Glad70-before-LQ'!M26*$CG26*M$93</f>
        <v>0.56697105965299</v>
      </c>
      <c r="N26" s="62">
        <f>'Glad70-before-LQ'!N26*$CG26*N$93</f>
        <v>0.0587698754021021</v>
      </c>
      <c r="O26" s="62">
        <f>'Glad70-before-LQ'!O26*$CG26*O$93</f>
        <v>0.225551268607212</v>
      </c>
      <c r="P26" s="62">
        <f>'Glad70-before-LQ'!P26*$CG26*P$93</f>
        <v>0.0120605363840863</v>
      </c>
      <c r="Q26" s="62">
        <f>'Glad70-before-LQ'!Q26*$CG26*Q$93</f>
        <v>0.0807356647139735</v>
      </c>
      <c r="R26" s="62">
        <f>'Glad70-before-LQ'!R26*$CG26*R$93</f>
        <v>0.0149845741572451</v>
      </c>
      <c r="S26" s="62">
        <f>'Glad70-before-LQ'!S26*$CG26*S$93</f>
        <v>0.00448333773305707</v>
      </c>
      <c r="T26" s="62">
        <f>'Glad70-before-LQ'!T26*$CG26*T$93</f>
        <v>0.210049314767368</v>
      </c>
      <c r="U26" s="62">
        <f>'Glad70-before-LQ'!U26*$CG26*U$93</f>
        <v>2.47428367008304</v>
      </c>
      <c r="V26" s="62">
        <f>'Glad70-before-LQ'!V26*$CG26*V$93</f>
        <v>0.184317686174076</v>
      </c>
      <c r="W26" s="62">
        <f>'Glad70-before-LQ'!W26*$CG26*W$93</f>
        <v>10.0807896796685</v>
      </c>
      <c r="X26" s="64">
        <f>'Glad70-before-LQ'!X26*$CG26*X$93</f>
        <v>0</v>
      </c>
      <c r="Y26" s="62">
        <f>'Glad70-before-LQ'!Y26*$CG26*Y$93</f>
        <v>13.3944377500993</v>
      </c>
      <c r="Z26" s="62">
        <f>'Glad70-before-LQ'!Z26*$CG26*Z$93</f>
        <v>1.00749430329762</v>
      </c>
      <c r="AA26" s="62">
        <f>'Glad70-before-LQ'!AA26*$CG26*AA$93</f>
        <v>1.90069953017797</v>
      </c>
      <c r="AB26" s="62">
        <f>'Glad70-before-LQ'!AB26*$CG26*AB$93</f>
        <v>0.0678500922950849</v>
      </c>
      <c r="AC26" s="65">
        <f>'Glad70-before-LQ'!AC26*$CG26*AC$93</f>
        <v>0</v>
      </c>
      <c r="AD26" s="62">
        <f>'Glad70-before-LQ'!AD26*$CG26*AD$93</f>
        <v>0.0113330246140187</v>
      </c>
      <c r="AE26" s="62">
        <f>'Glad70-before-LQ'!AE26*$CG26*AE$93</f>
        <v>0.559567761510493</v>
      </c>
      <c r="AF26" s="62">
        <f>'Glad70-before-LQ'!AF26*$CG26*AF$93</f>
        <v>0.161806184579423</v>
      </c>
      <c r="AG26" s="62">
        <f>'Glad70-before-LQ'!AG26*$CG26*AG$93</f>
        <v>5.92727777261436</v>
      </c>
      <c r="AH26" s="62">
        <f>'Glad70-before-LQ'!AH26*$CG26*AH$93</f>
        <v>16.3201748137925</v>
      </c>
      <c r="AI26" s="62">
        <f>'Glad70-before-LQ'!AI26*$CG26*AI$93</f>
        <v>14.3910111625677</v>
      </c>
      <c r="AJ26" s="62">
        <f>'Glad70-before-LQ'!AJ26*$CG26*AJ$93</f>
        <v>0.561440197083533</v>
      </c>
      <c r="AK26" s="62">
        <f>'Glad70-before-LQ'!AK26*$CG26*AK$93</f>
        <v>1.25535007314446</v>
      </c>
      <c r="AL26" s="62">
        <f>'Glad70-before-LQ'!AL26*$CG26*AL$93</f>
        <v>0.0745479240483634</v>
      </c>
      <c r="AM26" s="62">
        <f>'Glad70-before-LQ'!AM26*$CG26*AM$93</f>
        <v>0.221327090079944</v>
      </c>
      <c r="AN26" s="62">
        <f>'Glad70-before-LQ'!AN26*$CG26*AN$93</f>
        <v>0.394532843644882</v>
      </c>
      <c r="AO26" s="62">
        <f>'Glad70-before-LQ'!AO26*$CG26*AO$93</f>
        <v>6.31785105489896</v>
      </c>
      <c r="AP26" s="62">
        <f>'Glad70-before-LQ'!AP26*$CG26*AP$93</f>
        <v>0.268770071662268</v>
      </c>
      <c r="AQ26" s="62">
        <f>'Glad70-before-LQ'!AQ26*$CG26*AQ$93</f>
        <v>0.0114773408614535</v>
      </c>
      <c r="AR26" s="62">
        <f>'Glad70-before-LQ'!AR26*$CG26*AR$93</f>
        <v>0.234095957898242</v>
      </c>
      <c r="AS26" s="62">
        <f>'Glad70-before-LQ'!AS26*$CG26*AS$93</f>
        <v>0.324481711872295</v>
      </c>
      <c r="AT26" s="62">
        <f>'Glad70-before-LQ'!AT26*$CG26*AT$93</f>
        <v>0.00174015743697553</v>
      </c>
      <c r="AU26" s="62">
        <f>'Glad70-before-LQ'!AU26*$CG26*AU$93</f>
        <v>0.0139899228115334</v>
      </c>
      <c r="AV26" s="62">
        <f>'Glad70-before-LQ'!AV26*$CG26*AV$93</f>
        <v>0.000701317275029817</v>
      </c>
      <c r="AW26" s="62">
        <f>'Glad70-before-LQ'!AW26*$CG26*AW$93</f>
        <v>0.000910692107301506</v>
      </c>
      <c r="AX26" s="62">
        <f>'Glad70-before-LQ'!AX26*$CG26*AX$93</f>
        <v>0.0326770612798349</v>
      </c>
      <c r="AY26" s="62">
        <f>'Glad70-before-LQ'!AY26*$CG26*AY$93</f>
        <v>0.000993765757041361</v>
      </c>
      <c r="AZ26" s="62">
        <f>'Glad70-before-LQ'!AZ26*$CG26*AZ$93</f>
        <v>0.0106514945936163</v>
      </c>
      <c r="BA26" s="62">
        <f>'Glad70-before-LQ'!BA26*$CG26*BA$93</f>
        <v>0.00214863098725345</v>
      </c>
      <c r="BB26" s="62">
        <f>'Glad70-before-LQ'!BB26*$CG26*BB$93</f>
        <v>0.00524600807889191</v>
      </c>
      <c r="BC26" s="62">
        <f>'Glad70-before-LQ'!BC26*$CG26*BC$93</f>
        <v>0.136111154941559</v>
      </c>
      <c r="BD26" s="62">
        <f>'Glad70-before-LQ'!BD26*$CG26*BD$93</f>
        <v>0.238801966422951</v>
      </c>
      <c r="BE26" s="62">
        <f>'Glad70-before-LQ'!BE26*$CG26*BE$93</f>
        <v>1.21912493327829</v>
      </c>
      <c r="BF26" s="62">
        <f>'Glad70-before-LQ'!BF26*$CG26*BF$93</f>
        <v>0.00702179696732969</v>
      </c>
      <c r="BG26" s="62">
        <f>'Glad70-before-LQ'!BG26*$CG26*BG$93</f>
        <v>0.195311914081068</v>
      </c>
      <c r="BH26" s="62">
        <f>'Glad70-before-LQ'!BH26*$CG26*BH$93</f>
        <v>0.0804560422165239</v>
      </c>
      <c r="BI26" s="62">
        <f>'Glad70-before-LQ'!BI26*$CG26*BI$93</f>
        <v>0.128220742504275</v>
      </c>
      <c r="BJ26" s="62">
        <f>'Glad70-before-LQ'!BJ26*$CG26*BJ$93</f>
        <v>0.0132776719564993</v>
      </c>
      <c r="BK26" s="62">
        <f>'Glad70-before-LQ'!BK26*$CG26*BK$93</f>
        <v>0.204483030313541</v>
      </c>
      <c r="BL26" s="62">
        <f>'Glad70-before-LQ'!BL26*$CG26*BL$93</f>
        <v>1.65919802089372</v>
      </c>
      <c r="BM26" s="62">
        <f>'Glad70-before-LQ'!BM26*$CG26*BM$93</f>
        <v>0.272013931494397</v>
      </c>
      <c r="BN26" s="62">
        <f>'Glad70-before-LQ'!BN26*$CG26*BN$93</f>
        <v>0.0307478222560872</v>
      </c>
      <c r="BO26" s="62">
        <f>'Glad70-before-LQ'!BO26*$CG26*BO$93</f>
        <v>1.00656081681466</v>
      </c>
      <c r="BP26" s="62">
        <f>'Glad70-before-LQ'!BP26*$CG26*BP$93</f>
        <v>0.306058729459851</v>
      </c>
      <c r="BQ26" s="62">
        <f>'Glad70-before-LQ'!BQ26*$CG26*BQ$93</f>
        <v>0.0140010407441407</v>
      </c>
      <c r="BR26" s="62">
        <f>'Glad70-before-LQ'!BR26*$CG26*BR$93</f>
        <v>0.0460983421276827</v>
      </c>
      <c r="BS26" s="62">
        <f>'Glad70-before-LQ'!BS26*$CG26*BS$93</f>
        <v>0.00913654288814841</v>
      </c>
      <c r="BT26" s="62">
        <f>'Glad70-before-LQ'!BT26*$CG26*BT$93</f>
        <v>1.94826251775137</v>
      </c>
      <c r="BU26" s="62">
        <f>'Glad70-before-LQ'!BU26*$CG26*BU$93</f>
        <v>0.266177418148943</v>
      </c>
      <c r="BV26" s="4">
        <f>SUM(D26:BU26)</f>
        <v>104.610782070058</v>
      </c>
      <c r="BW26" s="66">
        <f>'Glad-base'!BW26*'Households'!$B$3/'Households'!$B$7</f>
        <v>3.53768142216272</v>
      </c>
      <c r="BX26" s="66">
        <f>'Glad-base'!BX26*'Households'!$B$3/'Households'!$B$7</f>
        <v>0.000638593934088568</v>
      </c>
      <c r="BY26" s="66">
        <f>'Glad-base'!BY26*'Businesses'!$B$4/'Businesses'!$C$4</f>
        <v>3.60040415317398</v>
      </c>
      <c r="BZ26" s="66">
        <f>'Glad-base'!BZ26*'Households'!$B$3/'Households'!$B$7</f>
        <v>0.492610285983522</v>
      </c>
      <c r="CA26" s="66">
        <f>'Glad-base'!CA26*'Households'!$B$3/'Households'!$B$7</f>
        <v>0.888367457178167</v>
      </c>
      <c r="CB26" s="66">
        <f>'Glad-base'!CB26*'Glad-id-output'!B24/'Glad-id-output'!E24*$CH26</f>
        <v>2.06128339547787</v>
      </c>
      <c r="CC26" s="62">
        <f>'Exports'!D27*CH26</f>
        <v>162</v>
      </c>
      <c r="CD26" s="4">
        <f>SUM(BW26:CC26)</f>
        <v>172.580985307910</v>
      </c>
      <c r="CE26" s="153">
        <f>SUM(CD26,BV26)</f>
        <v>277.191767377968</v>
      </c>
      <c r="CF26" s="67">
        <v>0.008487007525215</v>
      </c>
      <c r="CG26" s="67">
        <f>'Glad-id-output'!I24</f>
        <v>1</v>
      </c>
      <c r="CH26" s="67">
        <v>0.9</v>
      </c>
    </row>
    <row r="27" ht="20.05" customHeight="1">
      <c r="A27" t="s" s="58">
        <v>1</v>
      </c>
      <c r="B27" s="59">
        <v>23</v>
      </c>
      <c r="C27" t="s" s="60">
        <v>188</v>
      </c>
      <c r="D27" s="61">
        <f>'Glad70-before-LQ'!D27*$CG27*D$93</f>
        <v>0.0994680469480065</v>
      </c>
      <c r="E27" s="62">
        <f>'Glad70-before-LQ'!E27*$CG27*E$93</f>
        <v>0.147698745475542</v>
      </c>
      <c r="F27" s="62">
        <f>'Glad70-before-LQ'!F27*$CG27*F$93</f>
        <v>0.00168589082763922</v>
      </c>
      <c r="G27" s="62">
        <f>'Glad70-before-LQ'!G27*$CG27*G$93</f>
        <v>0.244723481682075</v>
      </c>
      <c r="H27" s="62">
        <f>'Glad70-before-LQ'!H27*$CG27*H$93</f>
        <v>0.0180738727943348</v>
      </c>
      <c r="I27" s="62">
        <f>'Glad70-before-LQ'!I27*$CG27*I$93</f>
        <v>0.307920896977778</v>
      </c>
      <c r="J27" s="62">
        <f>'Glad70-before-LQ'!J27*$CG27*J$93</f>
        <v>1.0605139774688</v>
      </c>
      <c r="K27" s="63">
        <f>'Glad70-before-LQ'!K27*$CG27*K$93</f>
        <v>0.296075147266043</v>
      </c>
      <c r="L27" s="62">
        <f>'Glad70-before-LQ'!L27*$CG27*L$93</f>
        <v>0.031415260566969</v>
      </c>
      <c r="M27" s="62">
        <f>'Glad70-before-LQ'!M27*$CG27*M$93</f>
        <v>0.215384143039037</v>
      </c>
      <c r="N27" s="62">
        <f>'Glad70-before-LQ'!N27*$CG27*N$93</f>
        <v>0.0236369747624491</v>
      </c>
      <c r="O27" s="62">
        <f>'Glad70-before-LQ'!O27*$CG27*O$93</f>
        <v>0.00726241671697461</v>
      </c>
      <c r="P27" s="62">
        <f>'Glad70-before-LQ'!P27*$CG27*P$93</f>
        <v>0.00380977404098791</v>
      </c>
      <c r="Q27" s="62">
        <f>'Glad70-before-LQ'!Q27*$CG27*Q$93</f>
        <v>0.00578346094207943</v>
      </c>
      <c r="R27" s="62">
        <f>'Glad70-before-LQ'!R27*$CG27*R$93</f>
        <v>0.00157594837564291</v>
      </c>
      <c r="S27" s="62">
        <f>'Glad70-before-LQ'!S27*$CG27*S$93</f>
        <v>0.00367520365190122</v>
      </c>
      <c r="T27" s="62">
        <f>'Glad70-before-LQ'!T27*$CG27*T$93</f>
        <v>0.0483130110196349</v>
      </c>
      <c r="U27" s="62">
        <f>'Glad70-before-LQ'!U27*$CG27*U$93</f>
        <v>0.379755257556506</v>
      </c>
      <c r="V27" s="62">
        <f>'Glad70-before-LQ'!V27*$CG27*V$93</f>
        <v>0.00770560663669621</v>
      </c>
      <c r="W27" s="62">
        <f>'Glad70-before-LQ'!W27*$CG27*W$93</f>
        <v>0.285454287730891</v>
      </c>
      <c r="X27" s="64">
        <f>'Glad70-before-LQ'!X27*$CG27*X$93</f>
        <v>0</v>
      </c>
      <c r="Y27" s="62">
        <f>'Glad70-before-LQ'!Y27*$CG27*Y$93</f>
        <v>0.254259372865358</v>
      </c>
      <c r="Z27" s="62">
        <f>'Glad70-before-LQ'!Z27*$CG27*Z$93</f>
        <v>1.18714661998476</v>
      </c>
      <c r="AA27" s="62">
        <f>'Glad70-before-LQ'!AA27*$CG27*AA$93</f>
        <v>0.146185927310886</v>
      </c>
      <c r="AB27" s="62">
        <f>'Glad70-before-LQ'!AB27*$CG27*AB$93</f>
        <v>0.00279194155341955</v>
      </c>
      <c r="AC27" s="65">
        <f>'Glad70-before-LQ'!AC27*$CG27*AC$93</f>
        <v>0</v>
      </c>
      <c r="AD27" s="62">
        <f>'Glad70-before-LQ'!AD27*$CG27*AD$93</f>
        <v>0.00130440988960465</v>
      </c>
      <c r="AE27" s="62">
        <f>'Glad70-before-LQ'!AE27*$CG27*AE$93</f>
        <v>0.0123536977790083</v>
      </c>
      <c r="AF27" s="62">
        <f>'Glad70-before-LQ'!AF27*$CG27*AF$93</f>
        <v>0.0901889471390627</v>
      </c>
      <c r="AG27" s="62">
        <f>'Glad70-before-LQ'!AG27*$CG27*AG$93</f>
        <v>0.161331604445778</v>
      </c>
      <c r="AH27" s="62">
        <f>'Glad70-before-LQ'!AH27*$CG27*AH$93</f>
        <v>2.7792542718717</v>
      </c>
      <c r="AI27" s="62">
        <f>'Glad70-before-LQ'!AI27*$CG27*AI$93</f>
        <v>0.780782674483948</v>
      </c>
      <c r="AJ27" s="62">
        <f>'Glad70-before-LQ'!AJ27*$CG27*AJ$93</f>
        <v>0.757742828557145</v>
      </c>
      <c r="AK27" s="62">
        <f>'Glad70-before-LQ'!AK27*$CG27*AK$93</f>
        <v>1.05689372284399</v>
      </c>
      <c r="AL27" s="62">
        <f>'Glad70-before-LQ'!AL27*$CG27*AL$93</f>
        <v>0.053738173373766</v>
      </c>
      <c r="AM27" s="62">
        <f>'Glad70-before-LQ'!AM27*$CG27*AM$93</f>
        <v>0.6974663488109339</v>
      </c>
      <c r="AN27" s="62">
        <f>'Glad70-before-LQ'!AN27*$CG27*AN$93</f>
        <v>0.908430282623421</v>
      </c>
      <c r="AO27" s="62">
        <f>'Glad70-before-LQ'!AO27*$CG27*AO$93</f>
        <v>16.9340705379145</v>
      </c>
      <c r="AP27" s="62">
        <f>'Glad70-before-LQ'!AP27*$CG27*AP$93</f>
        <v>4.78410830235582</v>
      </c>
      <c r="AQ27" s="62">
        <f>'Glad70-before-LQ'!AQ27*$CG27*AQ$93</f>
        <v>1.68656970657591</v>
      </c>
      <c r="AR27" s="62">
        <f>'Glad70-before-LQ'!AR27*$CG27*AR$93</f>
        <v>0.267730580878238</v>
      </c>
      <c r="AS27" s="62">
        <f>'Glad70-before-LQ'!AS27*$CG27*AS$93</f>
        <v>1.5824188044177</v>
      </c>
      <c r="AT27" s="62">
        <f>'Glad70-before-LQ'!AT27*$CG27*AT$93</f>
        <v>0.00367089252638579</v>
      </c>
      <c r="AU27" s="62">
        <f>'Glad70-before-LQ'!AU27*$CG27*AU$93</f>
        <v>0.00547821731948023</v>
      </c>
      <c r="AV27" s="62">
        <f>'Glad70-before-LQ'!AV27*$CG27*AV$93</f>
        <v>0.0026035743808541</v>
      </c>
      <c r="AW27" s="62">
        <f>'Glad70-before-LQ'!AW27*$CG27*AW$93</f>
        <v>0.00114678015359887</v>
      </c>
      <c r="AX27" s="62">
        <f>'Glad70-before-LQ'!AX27*$CG27*AX$93</f>
        <v>0.0605840435736142</v>
      </c>
      <c r="AY27" s="62">
        <f>'Glad70-before-LQ'!AY27*$CG27*AY$93</f>
        <v>0.000826631422930566</v>
      </c>
      <c r="AZ27" s="62">
        <f>'Glad70-before-LQ'!AZ27*$CG27*AZ$93</f>
        <v>0.00431019497930587</v>
      </c>
      <c r="BA27" s="62">
        <f>'Glad70-before-LQ'!BA27*$CG27*BA$93</f>
        <v>0.00732809678249392</v>
      </c>
      <c r="BB27" s="62">
        <f>'Glad70-before-LQ'!BB27*$CG27*BB$93</f>
        <v>0.0455291177713017</v>
      </c>
      <c r="BC27" s="62">
        <f>'Glad70-before-LQ'!BC27*$CG27*BC$93</f>
        <v>0.8006982043965</v>
      </c>
      <c r="BD27" s="62">
        <f>'Glad70-before-LQ'!BD27*$CG27*BD$93</f>
        <v>0.223670778576677</v>
      </c>
      <c r="BE27" s="62">
        <f>'Glad70-before-LQ'!BE27*$CG27*BE$93</f>
        <v>2.42801154477229</v>
      </c>
      <c r="BF27" s="62">
        <f>'Glad70-before-LQ'!BF27*$CG27*BF$93</f>
        <v>0.0197469669268995</v>
      </c>
      <c r="BG27" s="62">
        <f>'Glad70-before-LQ'!BG27*$CG27*BG$93</f>
        <v>0.694062460349908</v>
      </c>
      <c r="BH27" s="62">
        <f>'Glad70-before-LQ'!BH27*$CG27*BH$93</f>
        <v>0.137588205759264</v>
      </c>
      <c r="BI27" s="62">
        <f>'Glad70-before-LQ'!BI27*$CG27*BI$93</f>
        <v>0.208890761218687</v>
      </c>
      <c r="BJ27" s="62">
        <f>'Glad70-before-LQ'!BJ27*$CG27*BJ$93</f>
        <v>0.07395845240773009</v>
      </c>
      <c r="BK27" s="62">
        <f>'Glad70-before-LQ'!BK27*$CG27*BK$93</f>
        <v>0.150173256174413</v>
      </c>
      <c r="BL27" s="62">
        <f>'Glad70-before-LQ'!BL27*$CG27*BL$93</f>
        <v>0.504935651263496</v>
      </c>
      <c r="BM27" s="62">
        <f>'Glad70-before-LQ'!BM27*$CG27*BM$93</f>
        <v>0.102105278116112</v>
      </c>
      <c r="BN27" s="62">
        <f>'Glad70-before-LQ'!BN27*$CG27*BN$93</f>
        <v>0.0289299701479479</v>
      </c>
      <c r="BO27" s="62">
        <f>'Glad70-before-LQ'!BO27*$CG27*BO$93</f>
        <v>0.574274436631387</v>
      </c>
      <c r="BP27" s="62">
        <f>'Glad70-before-LQ'!BP27*$CG27*BP$93</f>
        <v>0.183115240678324</v>
      </c>
      <c r="BQ27" s="62">
        <f>'Glad70-before-LQ'!BQ27*$CG27*BQ$93</f>
        <v>0.00488907025632486</v>
      </c>
      <c r="BR27" s="62">
        <f>'Glad70-before-LQ'!BR27*$CG27*BR$93</f>
        <v>0.0280141562528515</v>
      </c>
      <c r="BS27" s="62">
        <f>'Glad70-before-LQ'!BS27*$CG27*BS$93</f>
        <v>0.00423709405486487</v>
      </c>
      <c r="BT27" s="62">
        <f>'Glad70-before-LQ'!BT27*$CG27*BT$93</f>
        <v>5.55266091380592</v>
      </c>
      <c r="BU27" s="62">
        <f>'Glad70-before-LQ'!BU27*$CG27*BU$93</f>
        <v>0.0757121390297424</v>
      </c>
      <c r="BV27" s="4">
        <f>SUM(D27:BU27)</f>
        <v>49.2618522898842</v>
      </c>
      <c r="BW27" s="66">
        <f>'Glad-base'!BW27*'Households'!$B$3/'Households'!$B$7</f>
        <v>24.1015749147992</v>
      </c>
      <c r="BX27" s="66">
        <f>'Glad-base'!BX27*'Households'!$B$3/'Households'!$B$7</f>
        <v>0.227174045005149</v>
      </c>
      <c r="BY27" s="66">
        <f>'Glad-base'!BY27*'Businesses'!$B$4/'Businesses'!$C$4</f>
        <v>2.20833457161248</v>
      </c>
      <c r="BZ27" s="66">
        <f>'Glad-base'!BZ27*'Households'!$B$3/'Households'!$B$7</f>
        <v>0.69536818900103</v>
      </c>
      <c r="CA27" s="66">
        <f>'Glad-base'!CA27*'Households'!$B$3/'Households'!$B$7</f>
        <v>5.77377674703399</v>
      </c>
      <c r="CB27" s="66">
        <f>'Glad-base'!CB27*'Glad-id-output'!B25/'Glad-id-output'!E25*$CH27</f>
        <v>-0.16686617040278</v>
      </c>
      <c r="CC27" s="62">
        <f>'Exports'!D28*CH27</f>
        <v>27</v>
      </c>
      <c r="CD27" s="4">
        <f>SUM(BW27:CC27)</f>
        <v>59.8393622970491</v>
      </c>
      <c r="CE27" s="153">
        <f>SUM(CD27,BV27)</f>
        <v>109.101214586933</v>
      </c>
      <c r="CF27" s="67">
        <v>0.00162497474548778</v>
      </c>
      <c r="CG27" s="67">
        <f>'Glad-id-output'!I25</f>
        <v>1</v>
      </c>
      <c r="CH27" s="67">
        <v>0.9</v>
      </c>
    </row>
    <row r="28" ht="20.05" customHeight="1">
      <c r="A28" t="s" s="58">
        <v>1</v>
      </c>
      <c r="B28" s="59">
        <v>24</v>
      </c>
      <c r="C28" t="s" s="60">
        <v>189</v>
      </c>
      <c r="D28" s="61">
        <f>'Glad70-before-LQ'!D28*$CG28*D$93</f>
        <v>0.662049818953976</v>
      </c>
      <c r="E28" s="62">
        <f>'Glad70-before-LQ'!E28*$CG28*E$93</f>
        <v>0.199413861360057</v>
      </c>
      <c r="F28" s="62">
        <f>'Glad70-before-LQ'!F28*$CG28*F$93</f>
        <v>0.00621025455247939</v>
      </c>
      <c r="G28" s="62">
        <f>'Glad70-before-LQ'!G28*$CG28*G$93</f>
        <v>0.147891155053651</v>
      </c>
      <c r="H28" s="62">
        <f>'Glad70-before-LQ'!H28*$CG28*H$93</f>
        <v>0.0653530382101427</v>
      </c>
      <c r="I28" s="62">
        <f>'Glad70-before-LQ'!I28*$CG28*I$93</f>
        <v>0.591118712792015</v>
      </c>
      <c r="J28" s="62">
        <f>'Glad70-before-LQ'!J28*$CG28*J$93</f>
        <v>8.620704015025311</v>
      </c>
      <c r="K28" s="63">
        <f>'Glad70-before-LQ'!K28*$CG28*K$93</f>
        <v>2.64805324068484</v>
      </c>
      <c r="L28" s="62">
        <f>'Glad70-before-LQ'!L28*$CG28*L$93</f>
        <v>0.386869412788861</v>
      </c>
      <c r="M28" s="62">
        <f>'Glad70-before-LQ'!M28*$CG28*M$93</f>
        <v>0.399082929535484</v>
      </c>
      <c r="N28" s="62">
        <f>'Glad70-before-LQ'!N28*$CG28*N$93</f>
        <v>0.0714691550995291</v>
      </c>
      <c r="O28" s="62">
        <f>'Glad70-before-LQ'!O28*$CG28*O$93</f>
        <v>0.0288499066598354</v>
      </c>
      <c r="P28" s="62">
        <f>'Glad70-before-LQ'!P28*$CG28*P$93</f>
        <v>0.0114418606607664</v>
      </c>
      <c r="Q28" s="62">
        <f>'Glad70-before-LQ'!Q28*$CG28*Q$93</f>
        <v>0.0279400577136624</v>
      </c>
      <c r="R28" s="62">
        <f>'Glad70-before-LQ'!R28*$CG28*R$93</f>
        <v>0.00755468991211452</v>
      </c>
      <c r="S28" s="62">
        <f>'Glad70-before-LQ'!S28*$CG28*S$93</f>
        <v>0.0192050264967974</v>
      </c>
      <c r="T28" s="62">
        <f>'Glad70-before-LQ'!T28*$CG28*T$93</f>
        <v>0.351898057770346</v>
      </c>
      <c r="U28" s="62">
        <f>'Glad70-before-LQ'!U28*$CG28*U$93</f>
        <v>1.34930024895749</v>
      </c>
      <c r="V28" s="62">
        <f>'Glad70-before-LQ'!V28*$CG28*V$93</f>
        <v>0.0529978383017411</v>
      </c>
      <c r="W28" s="62">
        <f>'Glad70-before-LQ'!W28*$CG28*W$93</f>
        <v>1.24086650693172</v>
      </c>
      <c r="X28" s="64">
        <f>'Glad70-before-LQ'!X28*$CG28*X$93</f>
        <v>0</v>
      </c>
      <c r="Y28" s="62">
        <f>'Glad70-before-LQ'!Y28*$CG28*Y$93</f>
        <v>2.09477889833748</v>
      </c>
      <c r="Z28" s="62">
        <f>'Glad70-before-LQ'!Z28*$CG28*Z$93</f>
        <v>0.471357594405458</v>
      </c>
      <c r="AA28" s="62">
        <f>'Glad70-before-LQ'!AA28*$CG28*AA$93</f>
        <v>1.53923590800965</v>
      </c>
      <c r="AB28" s="62">
        <f>'Glad70-before-LQ'!AB28*$CG28*AB$93</f>
        <v>0.0171814078319395</v>
      </c>
      <c r="AC28" s="65">
        <f>'Glad70-before-LQ'!AC28*$CG28*AC$93</f>
        <v>0</v>
      </c>
      <c r="AD28" s="62">
        <f>'Glad70-before-LQ'!AD28*$CG28*AD$93</f>
        <v>0.00876884268193054</v>
      </c>
      <c r="AE28" s="62">
        <f>'Glad70-before-LQ'!AE28*$CG28*AE$93</f>
        <v>0.158092550566089</v>
      </c>
      <c r="AF28" s="62">
        <f>'Glad70-before-LQ'!AF28*$CG28*AF$93</f>
        <v>0.207320471187971</v>
      </c>
      <c r="AG28" s="62">
        <f>'Glad70-before-LQ'!AG28*$CG28*AG$93</f>
        <v>1.05016768125713</v>
      </c>
      <c r="AH28" s="62">
        <f>'Glad70-before-LQ'!AH28*$CG28*AH$93</f>
        <v>5.01944271687819</v>
      </c>
      <c r="AI28" s="62">
        <f>'Glad70-before-LQ'!AI28*$CG28*AI$93</f>
        <v>4.00062958846248</v>
      </c>
      <c r="AJ28" s="62">
        <f>'Glad70-before-LQ'!AJ28*$CG28*AJ$93</f>
        <v>0.674945250040129</v>
      </c>
      <c r="AK28" s="62">
        <f>'Glad70-before-LQ'!AK28*$CG28*AK$93</f>
        <v>0.445176460347354</v>
      </c>
      <c r="AL28" s="62">
        <f>'Glad70-before-LQ'!AL28*$CG28*AL$93</f>
        <v>0.0775895390055205</v>
      </c>
      <c r="AM28" s="62">
        <f>'Glad70-before-LQ'!AM28*$CG28*AM$93</f>
        <v>0.271467936089858</v>
      </c>
      <c r="AN28" s="62">
        <f>'Glad70-before-LQ'!AN28*$CG28*AN$93</f>
        <v>0.580020654480833</v>
      </c>
      <c r="AO28" s="62">
        <f>'Glad70-before-LQ'!AO28*$CG28*AO$93</f>
        <v>0.532546902559641</v>
      </c>
      <c r="AP28" s="62">
        <f>'Glad70-before-LQ'!AP28*$CG28*AP$93</f>
        <v>1.19756679895216</v>
      </c>
      <c r="AQ28" s="62">
        <f>'Glad70-before-LQ'!AQ28*$CG28*AQ$93</f>
        <v>0.127146551190509</v>
      </c>
      <c r="AR28" s="62">
        <f>'Glad70-before-LQ'!AR28*$CG28*AR$93</f>
        <v>0.13144931698084</v>
      </c>
      <c r="AS28" s="62">
        <f>'Glad70-before-LQ'!AS28*$CG28*AS$93</f>
        <v>0.684197048467817</v>
      </c>
      <c r="AT28" s="62">
        <f>'Glad70-before-LQ'!AT28*$CG28*AT$93</f>
        <v>0.004032626431289</v>
      </c>
      <c r="AU28" s="62">
        <f>'Glad70-before-LQ'!AU28*$CG28*AU$93</f>
        <v>0.011361697406084</v>
      </c>
      <c r="AV28" s="62">
        <f>'Glad70-before-LQ'!AV28*$CG28*AV$93</f>
        <v>0.0032459054644007</v>
      </c>
      <c r="AW28" s="62">
        <f>'Glad70-before-LQ'!AW28*$CG28*AW$93</f>
        <v>0.008035675737057581</v>
      </c>
      <c r="AX28" s="62">
        <f>'Glad70-before-LQ'!AX28*$CG28*AX$93</f>
        <v>0.100606887339523</v>
      </c>
      <c r="AY28" s="62">
        <f>'Glad70-before-LQ'!AY28*$CG28*AY$93</f>
        <v>0.00167928111950899</v>
      </c>
      <c r="AZ28" s="62">
        <f>'Glad70-before-LQ'!AZ28*$CG28*AZ$93</f>
        <v>0.0249451392728006</v>
      </c>
      <c r="BA28" s="62">
        <f>'Glad70-before-LQ'!BA28*$CG28*BA$93</f>
        <v>0.00410077961205464</v>
      </c>
      <c r="BB28" s="62">
        <f>'Glad70-before-LQ'!BB28*$CG28*BB$93</f>
        <v>0.0418269044882103</v>
      </c>
      <c r="BC28" s="62">
        <f>'Glad70-before-LQ'!BC28*$CG28*BC$93</f>
        <v>0.190966697574995</v>
      </c>
      <c r="BD28" s="62">
        <f>'Glad70-before-LQ'!BD28*$CG28*BD$93</f>
        <v>0.14630426950637</v>
      </c>
      <c r="BE28" s="62">
        <f>'Glad70-before-LQ'!BE28*$CG28*BE$93</f>
        <v>2.48019545858754</v>
      </c>
      <c r="BF28" s="62">
        <f>'Glad70-before-LQ'!BF28*$CG28*BF$93</f>
        <v>0.0194409133201821</v>
      </c>
      <c r="BG28" s="62">
        <f>'Glad70-before-LQ'!BG28*$CG28*BG$93</f>
        <v>0.783182912015595</v>
      </c>
      <c r="BH28" s="62">
        <f>'Glad70-before-LQ'!BH28*$CG28*BH$93</f>
        <v>0.179545502488417</v>
      </c>
      <c r="BI28" s="62">
        <f>'Glad70-before-LQ'!BI28*$CG28*BI$93</f>
        <v>0.302069385513558</v>
      </c>
      <c r="BJ28" s="62">
        <f>'Glad70-before-LQ'!BJ28*$CG28*BJ$93</f>
        <v>0.008660920185464259</v>
      </c>
      <c r="BK28" s="62">
        <f>'Glad70-before-LQ'!BK28*$CG28*BK$93</f>
        <v>0.21520011806306</v>
      </c>
      <c r="BL28" s="62">
        <f>'Glad70-before-LQ'!BL28*$CG28*BL$93</f>
        <v>0.84038414319618</v>
      </c>
      <c r="BM28" s="62">
        <f>'Glad70-before-LQ'!BM28*$CG28*BM$93</f>
        <v>0.124557583733289</v>
      </c>
      <c r="BN28" s="62">
        <f>'Glad70-before-LQ'!BN28*$CG28*BN$93</f>
        <v>0.0118753306533859</v>
      </c>
      <c r="BO28" s="62">
        <f>'Glad70-before-LQ'!BO28*$CG28*BO$93</f>
        <v>8.386389460433261</v>
      </c>
      <c r="BP28" s="62">
        <f>'Glad70-before-LQ'!BP28*$CG28*BP$93</f>
        <v>0.584543532350164</v>
      </c>
      <c r="BQ28" s="62">
        <f>'Glad70-before-LQ'!BQ28*$CG28*BQ$93</f>
        <v>0.00734344158098709</v>
      </c>
      <c r="BR28" s="62">
        <f>'Glad70-before-LQ'!BR28*$CG28*BR$93</f>
        <v>0.0546168737872191</v>
      </c>
      <c r="BS28" s="62">
        <f>'Glad70-before-LQ'!BS28*$CG28*BS$93</f>
        <v>0.0140520159309823</v>
      </c>
      <c r="BT28" s="62">
        <f>'Glad70-before-LQ'!BT28*$CG28*BT$93</f>
        <v>2.75794308736699</v>
      </c>
      <c r="BU28" s="62">
        <f>'Glad70-before-LQ'!BU28*$CG28*BU$93</f>
        <v>0.231071941231491</v>
      </c>
      <c r="BV28" s="4">
        <f>SUM(D28:BU28)</f>
        <v>53.7155303895839</v>
      </c>
      <c r="BW28" s="66">
        <f>'Glad-base'!BW28*'Households'!$B$3/'Households'!$B$7</f>
        <v>7.78064610726056</v>
      </c>
      <c r="BX28" s="66">
        <f>'Glad-base'!BX28*'Households'!$B$3/'Households'!$B$7</f>
        <v>0.17680841907312</v>
      </c>
      <c r="BY28" s="66">
        <f>'Glad-base'!BY28*'Businesses'!$B$4/'Businesses'!$C$4</f>
        <v>9.707627514091399</v>
      </c>
      <c r="BZ28" s="66">
        <f>'Glad-base'!BZ28*'Households'!$B$3/'Households'!$B$7</f>
        <v>0.505486656426365</v>
      </c>
      <c r="CA28" s="66">
        <f>'Glad-base'!CA28*'Households'!$B$3/'Households'!$B$7</f>
        <v>2.28007889258496</v>
      </c>
      <c r="CB28" s="66">
        <f>'Glad-base'!CB28*'Glad-id-output'!B26/'Glad-id-output'!E26*$CH28</f>
        <v>0.384193240818215</v>
      </c>
      <c r="CC28" s="62">
        <f>'Exports'!D29*CH28</f>
        <v>36</v>
      </c>
      <c r="CD28" s="4">
        <f>SUM(BW28:CC28)</f>
        <v>56.8348408302546</v>
      </c>
      <c r="CE28" s="153">
        <f>SUM(CD28,BV28)</f>
        <v>110.550371219839</v>
      </c>
      <c r="CF28" s="67">
        <v>0.00254757518441874</v>
      </c>
      <c r="CG28" s="67">
        <f>'Glad-id-output'!I26</f>
        <v>1</v>
      </c>
      <c r="CH28" s="67">
        <v>0.9</v>
      </c>
    </row>
    <row r="29" ht="20.05" customHeight="1">
      <c r="A29" t="s" s="58">
        <v>1</v>
      </c>
      <c r="B29" s="59">
        <v>25</v>
      </c>
      <c r="C29" t="s" s="60">
        <v>190</v>
      </c>
      <c r="D29" s="61">
        <f>'Glad70-before-LQ'!D29*$CG29*D$93</f>
        <v>0.00242221448688424</v>
      </c>
      <c r="E29" s="62">
        <f>'Glad70-before-LQ'!E29*$CG29*E$93</f>
        <v>0.00057340835966912</v>
      </c>
      <c r="F29" s="62">
        <f>'Glad70-before-LQ'!F29*$CG29*F$93</f>
        <v>6.876363890851709e-05</v>
      </c>
      <c r="G29" s="62">
        <f>'Glad70-before-LQ'!G29*$CG29*G$93</f>
        <v>0.000536643519219233</v>
      </c>
      <c r="H29" s="62">
        <f>'Glad70-before-LQ'!H29*$CG29*H$93</f>
        <v>0.000253122918537171</v>
      </c>
      <c r="I29" s="62">
        <f>'Glad70-before-LQ'!I29*$CG29*I$93</f>
        <v>0.00131496514999786</v>
      </c>
      <c r="J29" s="62">
        <f>'Glad70-before-LQ'!J29*$CG29*J$93</f>
        <v>0.030567820573038</v>
      </c>
      <c r="K29" s="63">
        <f>'Glad70-before-LQ'!K29*$CG29*K$93</f>
        <v>0.00494126751453983</v>
      </c>
      <c r="L29" s="62">
        <f>'Glad70-before-LQ'!L29*$CG29*L$93</f>
        <v>0.000694192170886999</v>
      </c>
      <c r="M29" s="62">
        <f>'Glad70-before-LQ'!M29*$CG29*M$93</f>
        <v>0.000343066259253099</v>
      </c>
      <c r="N29" s="62">
        <f>'Glad70-before-LQ'!N29*$CG29*N$93</f>
        <v>0.00126883704103109</v>
      </c>
      <c r="O29" s="62">
        <f>'Glad70-before-LQ'!O29*$CG29*O$93</f>
        <v>0.00245279183593246</v>
      </c>
      <c r="P29" s="62">
        <f>'Glad70-before-LQ'!P29*$CG29*P$93</f>
        <v>0.000530022972428028</v>
      </c>
      <c r="Q29" s="62">
        <f>'Glad70-before-LQ'!Q29*$CG29*Q$93</f>
        <v>0.000429344200341163</v>
      </c>
      <c r="R29" s="62">
        <f>'Glad70-before-LQ'!R29*$CG29*R$93</f>
        <v>8.460665523519351e-05</v>
      </c>
      <c r="S29" s="62">
        <f>'Glad70-before-LQ'!S29*$CG29*S$93</f>
        <v>0.000243026822195717</v>
      </c>
      <c r="T29" s="62">
        <f>'Glad70-before-LQ'!T29*$CG29*T$93</f>
        <v>0.0017783490531267</v>
      </c>
      <c r="U29" s="62">
        <f>'Glad70-before-LQ'!U29*$CG29*U$93</f>
        <v>0.0136378703442591</v>
      </c>
      <c r="V29" s="62">
        <f>'Glad70-before-LQ'!V29*$CG29*V$93</f>
        <v>0.000696171612689747</v>
      </c>
      <c r="W29" s="62">
        <f>'Glad70-before-LQ'!W29*$CG29*W$93</f>
        <v>0.0127383233952601</v>
      </c>
      <c r="X29" s="64">
        <f>'Glad70-before-LQ'!X29*$CG29*X$93</f>
        <v>0</v>
      </c>
      <c r="Y29" s="62">
        <f>'Glad70-before-LQ'!Y29*$CG29*Y$93</f>
        <v>0.0102923539162034</v>
      </c>
      <c r="Z29" s="62">
        <f>'Glad70-before-LQ'!Z29*$CG29*Z$93</f>
        <v>0.0238465055138435</v>
      </c>
      <c r="AA29" s="62">
        <f>'Glad70-before-LQ'!AA29*$CG29*AA$93</f>
        <v>0.0034696070648195</v>
      </c>
      <c r="AB29" s="62">
        <f>'Glad70-before-LQ'!AB29*$CG29*AB$93</f>
        <v>0.00342717283960625</v>
      </c>
      <c r="AC29" s="65">
        <f>'Glad70-before-LQ'!AC29*$CG29*AC$93</f>
        <v>0</v>
      </c>
      <c r="AD29" s="62">
        <f>'Glad70-before-LQ'!AD29*$CG29*AD$93</f>
        <v>2.25009813576269e-05</v>
      </c>
      <c r="AE29" s="62">
        <f>'Glad70-before-LQ'!AE29*$CG29*AE$93</f>
        <v>0.00172023802832292</v>
      </c>
      <c r="AF29" s="62">
        <f>'Glad70-before-LQ'!AF29*$CG29*AF$93</f>
        <v>0.00735416208859988</v>
      </c>
      <c r="AG29" s="62">
        <f>'Glad70-before-LQ'!AG29*$CG29*AG$93</f>
        <v>0.08333003249957049</v>
      </c>
      <c r="AH29" s="62">
        <f>'Glad70-before-LQ'!AH29*$CG29*AH$93</f>
        <v>0.0642213852346465</v>
      </c>
      <c r="AI29" s="62">
        <f>'Glad70-before-LQ'!AI29*$CG29*AI$93</f>
        <v>0.0926332493659336</v>
      </c>
      <c r="AJ29" s="62">
        <f>'Glad70-before-LQ'!AJ29*$CG29*AJ$93</f>
        <v>0.00643363721638589</v>
      </c>
      <c r="AK29" s="62">
        <f>'Glad70-before-LQ'!AK29*$CG29*AK$93</f>
        <v>0.0210192487702316</v>
      </c>
      <c r="AL29" s="62">
        <f>'Glad70-before-LQ'!AL29*$CG29*AL$93</f>
        <v>0.00702022044287795</v>
      </c>
      <c r="AM29" s="62">
        <f>'Glad70-before-LQ'!AM29*$CG29*AM$93</f>
        <v>0.00672445387014065</v>
      </c>
      <c r="AN29" s="62">
        <f>'Glad70-before-LQ'!AN29*$CG29*AN$93</f>
        <v>0.00690567733320428</v>
      </c>
      <c r="AO29" s="62">
        <f>'Glad70-before-LQ'!AO29*$CG29*AO$93</f>
        <v>0.0105904599909259</v>
      </c>
      <c r="AP29" s="62">
        <f>'Glad70-before-LQ'!AP29*$CG29*AP$93</f>
        <v>0.00221717610629903</v>
      </c>
      <c r="AQ29" s="62">
        <f>'Glad70-before-LQ'!AQ29*$CG29*AQ$93</f>
        <v>0.000315123228629073</v>
      </c>
      <c r="AR29" s="62">
        <f>'Glad70-before-LQ'!AR29*$CG29*AR$93</f>
        <v>0.00196807039217461</v>
      </c>
      <c r="AS29" s="62">
        <f>'Glad70-before-LQ'!AS29*$CG29*AS$93</f>
        <v>0.00509666193600124</v>
      </c>
      <c r="AT29" s="62">
        <f>'Glad70-before-LQ'!AT29*$CG29*AT$93</f>
        <v>4.92587385115789e-05</v>
      </c>
      <c r="AU29" s="62">
        <f>'Glad70-before-LQ'!AU29*$CG29*AU$93</f>
        <v>0.000494444600430721</v>
      </c>
      <c r="AV29" s="62">
        <f>'Glad70-before-LQ'!AV29*$CG29*AV$93</f>
        <v>5.47777534075559e-05</v>
      </c>
      <c r="AW29" s="62">
        <f>'Glad70-before-LQ'!AW29*$CG29*AW$93</f>
        <v>7.88163730213172e-06</v>
      </c>
      <c r="AX29" s="62">
        <f>'Glad70-before-LQ'!AX29*$CG29*AX$93</f>
        <v>0.000139485082704839</v>
      </c>
      <c r="AY29" s="62">
        <f>'Glad70-before-LQ'!AY29*$CG29*AY$93</f>
        <v>3.6476984497165e-05</v>
      </c>
      <c r="AZ29" s="62">
        <f>'Glad70-before-LQ'!AZ29*$CG29*AZ$93</f>
        <v>0.000454391057692217</v>
      </c>
      <c r="BA29" s="62">
        <f>'Glad70-before-LQ'!BA29*$CG29*BA$93</f>
        <v>0.000155341885580391</v>
      </c>
      <c r="BB29" s="62">
        <f>'Glad70-before-LQ'!BB29*$CG29*BB$93</f>
        <v>0.000552367076014114</v>
      </c>
      <c r="BC29" s="62">
        <f>'Glad70-before-LQ'!BC29*$CG29*BC$93</f>
        <v>0.0022332097731372</v>
      </c>
      <c r="BD29" s="62">
        <f>'Glad70-before-LQ'!BD29*$CG29*BD$93</f>
        <v>0.00420005861200288</v>
      </c>
      <c r="BE29" s="62">
        <f>'Glad70-before-LQ'!BE29*$CG29*BE$93</f>
        <v>0.0200212324373715</v>
      </c>
      <c r="BF29" s="62">
        <f>'Glad70-before-LQ'!BF29*$CG29*BF$93</f>
        <v>0.000115134448795871</v>
      </c>
      <c r="BG29" s="62">
        <f>'Glad70-before-LQ'!BG29*$CG29*BG$93</f>
        <v>0.00769711184403352</v>
      </c>
      <c r="BH29" s="62">
        <f>'Glad70-before-LQ'!BH29*$CG29*BH$93</f>
        <v>0.00234883745912043</v>
      </c>
      <c r="BI29" s="62">
        <f>'Glad70-before-LQ'!BI29*$CG29*BI$93</f>
        <v>0.00383822317030961</v>
      </c>
      <c r="BJ29" s="62">
        <f>'Glad70-before-LQ'!BJ29*$CG29*BJ$93</f>
        <v>0.000104737958131362</v>
      </c>
      <c r="BK29" s="62">
        <f>'Glad70-before-LQ'!BK29*$CG29*BK$93</f>
        <v>0.00438882591067629</v>
      </c>
      <c r="BL29" s="62">
        <f>'Glad70-before-LQ'!BL29*$CG29*BL$93</f>
        <v>0.0254995238742842</v>
      </c>
      <c r="BM29" s="62">
        <f>'Glad70-before-LQ'!BM29*$CG29*BM$93</f>
        <v>0.00408008012035471</v>
      </c>
      <c r="BN29" s="62">
        <f>'Glad70-before-LQ'!BN29*$CG29*BN$93</f>
        <v>0.000612524640007072</v>
      </c>
      <c r="BO29" s="62">
        <f>'Glad70-before-LQ'!BO29*$CG29*BO$93</f>
        <v>0.0312842495525556</v>
      </c>
      <c r="BP29" s="62">
        <f>'Glad70-before-LQ'!BP29*$CG29*BP$93</f>
        <v>0.0121409804641563</v>
      </c>
      <c r="BQ29" s="62">
        <f>'Glad70-before-LQ'!BQ29*$CG29*BQ$93</f>
        <v>0.000272353504370749</v>
      </c>
      <c r="BR29" s="62">
        <f>'Glad70-before-LQ'!BR29*$CG29*BR$93</f>
        <v>0.000950590837097483</v>
      </c>
      <c r="BS29" s="62">
        <f>'Glad70-before-LQ'!BS29*$CG29*BS$93</f>
        <v>0.00013255843215125</v>
      </c>
      <c r="BT29" s="62">
        <f>'Glad70-before-LQ'!BT29*$CG29*BT$93</f>
        <v>0.0264136299612554</v>
      </c>
      <c r="BU29" s="62">
        <f>'Glad70-before-LQ'!BU29*$CG29*BU$93</f>
        <v>0.00891522931438894</v>
      </c>
      <c r="BV29" s="4">
        <f>SUM(D29:BU29)</f>
        <v>0.591376262473548</v>
      </c>
      <c r="BW29" s="66">
        <f>'Glad-base'!BW29*'Households'!$B$3/'Households'!$B$7</f>
        <v>6.44302169721936</v>
      </c>
      <c r="BX29" s="66">
        <f>'Glad-base'!BX29*'Households'!$B$3/'Households'!$B$7</f>
        <v>0.0145912295159629</v>
      </c>
      <c r="BY29" s="66">
        <f>'Glad-base'!BY29*'Businesses'!$B$4/'Businesses'!$C$4</f>
        <v>0.950259727245729</v>
      </c>
      <c r="BZ29" s="66">
        <f>'Glad-base'!BZ29*'Households'!$B$3/'Households'!$B$7</f>
        <v>0.210905573450051</v>
      </c>
      <c r="CA29" s="66">
        <f>'Glad-base'!CA29*'Households'!$B$3/'Households'!$B$7</f>
        <v>1.86903368110196</v>
      </c>
      <c r="CB29" s="66">
        <f>'Glad-base'!CB29*'Glad-id-output'!B27/'Glad-id-output'!E27</f>
        <v>0.0212953306152051</v>
      </c>
      <c r="CC29" s="62">
        <f>'Exports'!D30</f>
        <v>0.3</v>
      </c>
      <c r="CD29" s="4">
        <f>SUM(BW29:CC29)</f>
        <v>9.80910723914827</v>
      </c>
      <c r="CE29" s="153">
        <f>SUM(CD29,BV29)</f>
        <v>10.4004835016218</v>
      </c>
      <c r="CF29" s="67">
        <v>0.000472625658662934</v>
      </c>
      <c r="CG29" s="67">
        <f>'Glad-id-output'!I27</f>
        <v>0.076483180484695</v>
      </c>
      <c r="CH29" s="67"/>
    </row>
    <row r="30" ht="20.05" customHeight="1">
      <c r="A30" t="s" s="33">
        <v>1</v>
      </c>
      <c r="B30" s="37">
        <v>26</v>
      </c>
      <c r="C30" t="s" s="60">
        <v>191</v>
      </c>
      <c r="D30" s="74">
        <f>'Glad70-before-LQ'!D30*$CG30*D$93</f>
        <v>1.12073002613013</v>
      </c>
      <c r="E30" s="65">
        <f>'Glad70-before-LQ'!E30*$CG30*E$93</f>
        <v>0.0158348586526706</v>
      </c>
      <c r="F30" s="65">
        <f>'Glad70-before-LQ'!F30*$CG30*F$93</f>
        <v>0.00500729834971116</v>
      </c>
      <c r="G30" s="65">
        <f>'Glad70-before-LQ'!G30*$CG30*G$93</f>
        <v>0.00887873650143819</v>
      </c>
      <c r="H30" s="65">
        <f>'Glad70-before-LQ'!H30*$CG30*H$93</f>
        <v>0.0490154276929557</v>
      </c>
      <c r="I30" s="65">
        <f>'Glad70-before-LQ'!I30*$CG30*I$93</f>
        <v>0.7717397739212291</v>
      </c>
      <c r="J30" s="65">
        <f>'Glad70-before-LQ'!J30*$CG30*J$93</f>
        <v>44.2285489048324</v>
      </c>
      <c r="K30" s="65">
        <f>'Glad70-before-LQ'!K30*$CG30*K$93</f>
        <v>147.2625</v>
      </c>
      <c r="L30" s="65">
        <f>'Glad70-before-LQ'!L30*$CG30*L$93</f>
        <v>1.90145488491566</v>
      </c>
      <c r="M30" s="65">
        <f>'Glad70-before-LQ'!M30*$CG30*M$93</f>
        <v>0.566144201362525</v>
      </c>
      <c r="N30" s="65">
        <f>'Glad70-before-LQ'!N30*$CG30*N$93</f>
        <v>0.434406664313119</v>
      </c>
      <c r="O30" s="65">
        <f>'Glad70-before-LQ'!O30*$CG30*O$93</f>
        <v>0.144991199251181</v>
      </c>
      <c r="P30" s="65">
        <f>'Glad70-before-LQ'!P30*$CG30*P$93</f>
        <v>0.103291018329886</v>
      </c>
      <c r="Q30" s="65">
        <f>'Glad70-before-LQ'!Q30*$CG30*Q$93</f>
        <v>0.11174011861507</v>
      </c>
      <c r="R30" s="65">
        <f>'Glad70-before-LQ'!R30*$CG30*R$93</f>
        <v>0.06937457306486269</v>
      </c>
      <c r="S30" s="65">
        <f>'Glad70-before-LQ'!S30*$CG30*S$93</f>
        <v>0.0199740743544202</v>
      </c>
      <c r="T30" s="65">
        <f>'Glad70-before-LQ'!T30*$CG30*T$93</f>
        <v>1.80370152080636</v>
      </c>
      <c r="U30" s="65">
        <f>'Glad70-before-LQ'!U30*$CG30*U$93</f>
        <v>9.967269023671131</v>
      </c>
      <c r="V30" s="65">
        <f>'Glad70-before-LQ'!V30*$CG30*V$93</f>
        <v>0.251115826791653</v>
      </c>
      <c r="W30" s="65">
        <f>'Glad70-before-LQ'!W30*$CG30*W$93</f>
        <v>5.63631175581965</v>
      </c>
      <c r="X30" s="65">
        <f>'Glad70-before-LQ'!X30*$CG30*X$93</f>
        <v>0</v>
      </c>
      <c r="Y30" s="65">
        <f>'Glad70-before-LQ'!Y30*$CG30*Y$93</f>
        <v>1.94150787080594</v>
      </c>
      <c r="Z30" s="65">
        <f>'Glad70-before-LQ'!Z30*$CG30*Z$93</f>
        <v>0.374064246488062</v>
      </c>
      <c r="AA30" s="65">
        <f>'Glad70-before-LQ'!AA30*$CG30*AA$93</f>
        <v>0.386433552959641</v>
      </c>
      <c r="AB30" s="65">
        <f>'Glad70-before-LQ'!AB30*$CG30*AB$93</f>
        <v>0.0536607357204428</v>
      </c>
      <c r="AC30" s="65">
        <f>'Glad70-before-LQ'!AC30*$CG30*AC$93</f>
        <v>0</v>
      </c>
      <c r="AD30" s="65">
        <f>'Glad70-before-LQ'!AD30*$CG30*AD$93</f>
        <v>0.00555128964938234</v>
      </c>
      <c r="AE30" s="65">
        <f>'Glad70-before-LQ'!AE30*$CG30*AE$93</f>
        <v>1.64312199414791</v>
      </c>
      <c r="AF30" s="65">
        <f>'Glad70-before-LQ'!AF30*$CG30*AF$93</f>
        <v>0.0952635652399564</v>
      </c>
      <c r="AG30" s="65">
        <f>'Glad70-before-LQ'!AG30*$CG30*AG$93</f>
        <v>0.148257182790494</v>
      </c>
      <c r="AH30" s="65">
        <f>'Glad70-before-LQ'!AH30*$CG30*AH$93</f>
        <v>4.42657339486839</v>
      </c>
      <c r="AI30" s="65">
        <f>'Glad70-before-LQ'!AI30*$CG30*AI$93</f>
        <v>0.673892378830127</v>
      </c>
      <c r="AJ30" s="65">
        <f>'Glad70-before-LQ'!AJ30*$CG30*AJ$93</f>
        <v>2.0103208635149</v>
      </c>
      <c r="AK30" s="65">
        <f>'Glad70-before-LQ'!AK30*$CG30*AK$93</f>
        <v>7.745883958926</v>
      </c>
      <c r="AL30" s="65">
        <f>'Glad70-before-LQ'!AL30*$CG30*AL$93</f>
        <v>2.14643228078238</v>
      </c>
      <c r="AM30" s="65">
        <f>'Glad70-before-LQ'!AM30*$CG30*AM$93</f>
        <v>4.91043430192138</v>
      </c>
      <c r="AN30" s="65">
        <f>'Glad70-before-LQ'!AN30*$CG30*AN$93</f>
        <v>0.757905952584136</v>
      </c>
      <c r="AO30" s="65">
        <f>'Glad70-before-LQ'!AO30*$CG30*AO$93</f>
        <v>6.21723787288843</v>
      </c>
      <c r="AP30" s="65">
        <f>'Glad70-before-LQ'!AP30*$CG30*AP$93</f>
        <v>0.0614691449917143</v>
      </c>
      <c r="AQ30" s="65">
        <f>'Glad70-before-LQ'!AQ30*$CG30*AQ$93</f>
        <v>0.0423026613344491</v>
      </c>
      <c r="AR30" s="65">
        <f>'Glad70-before-LQ'!AR30*$CG30*AR$93</f>
        <v>0.125151430552037</v>
      </c>
      <c r="AS30" s="65">
        <f>'Glad70-before-LQ'!AS30*$CG30*AS$93</f>
        <v>5.39732848668807</v>
      </c>
      <c r="AT30" s="65">
        <f>'Glad70-before-LQ'!AT30*$CG30*AT$93</f>
        <v>0.0386592470417448</v>
      </c>
      <c r="AU30" s="65">
        <f>'Glad70-before-LQ'!AU30*$CG30*AU$93</f>
        <v>0.0758763879354846</v>
      </c>
      <c r="AV30" s="65">
        <f>'Glad70-before-LQ'!AV30*$CG30*AV$93</f>
        <v>0.00938622528927514</v>
      </c>
      <c r="AW30" s="65">
        <f>'Glad70-before-LQ'!AW30*$CG30*AW$93</f>
        <v>0.00708110531393787</v>
      </c>
      <c r="AX30" s="65">
        <f>'Glad70-before-LQ'!AX30*$CG30*AX$93</f>
        <v>0.183167797350895</v>
      </c>
      <c r="AY30" s="65">
        <f>'Glad70-before-LQ'!AY30*$CG30*AY$93</f>
        <v>0.00446367738751837</v>
      </c>
      <c r="AZ30" s="65">
        <f>'Glad70-before-LQ'!AZ30*$CG30*AZ$93</f>
        <v>0.135905302289197</v>
      </c>
      <c r="BA30" s="65">
        <f>'Glad70-before-LQ'!BA30*$CG30*BA$93</f>
        <v>0.0322624833817437</v>
      </c>
      <c r="BB30" s="65">
        <f>'Glad70-before-LQ'!BB30*$CG30*BB$93</f>
        <v>0.148259787874413</v>
      </c>
      <c r="BC30" s="65">
        <f>'Glad70-before-LQ'!BC30*$CG30*BC$93</f>
        <v>7.05296549635683</v>
      </c>
      <c r="BD30" s="65">
        <f>'Glad70-before-LQ'!BD30*$CG30*BD$93</f>
        <v>1.57872318383074</v>
      </c>
      <c r="BE30" s="65">
        <f>'Glad70-before-LQ'!BE30*$CG30*BE$93</f>
        <v>4.92426684718783</v>
      </c>
      <c r="BF30" s="65">
        <f>'Glad70-before-LQ'!BF30*$CG30*BF$93</f>
        <v>0.0156812812412168</v>
      </c>
      <c r="BG30" s="65">
        <f>'Glad70-before-LQ'!BG30*$CG30*BG$93</f>
        <v>0.742023398771293</v>
      </c>
      <c r="BH30" s="65">
        <f>'Glad70-before-LQ'!BH30*$CG30*BH$93</f>
        <v>0.172021167784253</v>
      </c>
      <c r="BI30" s="65">
        <f>'Glad70-before-LQ'!BI30*$CG30*BI$93</f>
        <v>9.029276112033211</v>
      </c>
      <c r="BJ30" s="65">
        <f>'Glad70-before-LQ'!BJ30*$CG30*BJ$93</f>
        <v>0.00276865583448399</v>
      </c>
      <c r="BK30" s="65">
        <f>'Glad70-before-LQ'!BK30*$CG30*BK$93</f>
        <v>0.803188343936759</v>
      </c>
      <c r="BL30" s="65">
        <f>'Glad70-before-LQ'!BL30*$CG30*BL$93</f>
        <v>3.19202381245305</v>
      </c>
      <c r="BM30" s="65">
        <f>'Glad70-before-LQ'!BM30*$CG30*BM$93</f>
        <v>0.237623855101041</v>
      </c>
      <c r="BN30" s="65">
        <f>'Glad70-before-LQ'!BN30*$CG30*BN$93</f>
        <v>0.07230727401997659</v>
      </c>
      <c r="BO30" s="65">
        <f>'Glad70-before-LQ'!BO30*$CG30*BO$93</f>
        <v>3.9532525442881</v>
      </c>
      <c r="BP30" s="65">
        <f>'Glad70-before-LQ'!BP30*$CG30*BP$93</f>
        <v>0.878938130512007</v>
      </c>
      <c r="BQ30" s="65">
        <f>'Glad70-before-LQ'!BQ30*$CG30*BQ$93</f>
        <v>0.0141511789096068</v>
      </c>
      <c r="BR30" s="65">
        <f>'Glad70-before-LQ'!BR30*$CG30*BR$93</f>
        <v>0.0709395617375933</v>
      </c>
      <c r="BS30" s="65">
        <f>'Glad70-before-LQ'!BS30*$CG30*BS$93</f>
        <v>0.0207424039978071</v>
      </c>
      <c r="BT30" s="65">
        <f>'Glad70-before-LQ'!BT30*$CG30*BT$93</f>
        <v>0.575302020164848</v>
      </c>
      <c r="BU30" s="65">
        <f>'Glad70-before-LQ'!BU30*$CG30*BU$93</f>
        <v>0.342400494594983</v>
      </c>
      <c r="BV30" s="11">
        <f>SUM(D30:BU30)</f>
        <v>287.948480829680</v>
      </c>
      <c r="BW30" s="66">
        <f>'Glad-base'!BW30*'Households'!$B$3/'Households'!$B$7</f>
        <v>41.1025946187745</v>
      </c>
      <c r="BX30" s="66">
        <f>'Glad-base'!BX30*'Households'!$B$3/'Households'!$B$7</f>
        <v>0.00391903813594233</v>
      </c>
      <c r="BY30" s="66">
        <f>'Glad-base'!BY30*'Businesses'!$B$4/'Businesses'!$C$4</f>
        <v>4.54146775005825</v>
      </c>
      <c r="BZ30" s="66">
        <f>'Glad-base'!BZ30*'Households'!$B$3/'Households'!$B$7</f>
        <v>2.91396054679712</v>
      </c>
      <c r="CA30" s="66">
        <f>'Glad-base'!CA30*'Households'!$B$3/'Households'!$B$7</f>
        <v>2.38300506852729</v>
      </c>
      <c r="CB30" s="70">
        <f>'Glad70-before-LQ'!CB30*$AC93</f>
        <v>0</v>
      </c>
      <c r="CC30" s="71">
        <f>'Exports'!D31*AC93</f>
        <v>0</v>
      </c>
      <c r="CD30" s="11">
        <f>SUM(BW30:CC30)</f>
        <v>50.9449470222931</v>
      </c>
      <c r="CE30" s="37">
        <f>SUM(CD30,BV30)</f>
        <v>338.893427851973</v>
      </c>
      <c r="CF30" s="65">
        <v>0.0139249596713999</v>
      </c>
      <c r="CG30" s="65">
        <f>'Glad-id-output'!I28</f>
        <v>1</v>
      </c>
      <c r="CH30" s="65"/>
    </row>
    <row r="31" ht="20.05" customHeight="1">
      <c r="A31" t="s" s="58">
        <v>1</v>
      </c>
      <c r="B31" s="59">
        <v>27</v>
      </c>
      <c r="C31" t="s" s="60">
        <v>115</v>
      </c>
      <c r="D31" s="61">
        <f>'Glad70-before-LQ'!D31*$CG31*D$93</f>
        <v>0.0164066744494813</v>
      </c>
      <c r="E31" s="62">
        <f>'Glad70-before-LQ'!E31*$CG31*E$93</f>
        <v>0.0119633142729654</v>
      </c>
      <c r="F31" s="62">
        <f>'Glad70-before-LQ'!F31*$CG31*F$93</f>
        <v>1.01295811339154e-05</v>
      </c>
      <c r="G31" s="62">
        <f>'Glad70-before-LQ'!G31*$CG31*G$93</f>
        <v>1.12953460681169e-05</v>
      </c>
      <c r="H31" s="62">
        <f>'Glad70-before-LQ'!H31*$CG31*H$93</f>
        <v>2.17890438497144e-05</v>
      </c>
      <c r="I31" s="62">
        <f>'Glad70-before-LQ'!I31*$CG31*I$93</f>
        <v>0.164272792008545</v>
      </c>
      <c r="J31" s="62">
        <f>'Glad70-before-LQ'!J31*$CG31*J$93</f>
        <v>3.13776103256401</v>
      </c>
      <c r="K31" s="63">
        <f>'Glad70-before-LQ'!K31*$CG31*K$93</f>
        <v>261.38336</v>
      </c>
      <c r="L31" s="62">
        <f>'Glad70-before-LQ'!L31*$CG31*L$93</f>
        <v>0.0984107166058554</v>
      </c>
      <c r="M31" s="62">
        <f>'Glad70-before-LQ'!M31*$CG31*M$93</f>
        <v>2.28436429531387e-05</v>
      </c>
      <c r="N31" s="62">
        <f>'Glad70-before-LQ'!N31*$CG31*N$93</f>
        <v>0.0601326395830011</v>
      </c>
      <c r="O31" s="62">
        <f>'Glad70-before-LQ'!O31*$CG31*O$93</f>
        <v>0.0153737904120168</v>
      </c>
      <c r="P31" s="62">
        <f>'Glad70-before-LQ'!P31*$CG31*P$93</f>
        <v>0.00141693566549058</v>
      </c>
      <c r="Q31" s="62">
        <f>'Glad70-before-LQ'!Q31*$CG31*Q$93</f>
        <v>0.00505507998586186</v>
      </c>
      <c r="R31" s="62">
        <f>'Glad70-before-LQ'!R31*$CG31*R$93</f>
        <v>0.0038294872206193</v>
      </c>
      <c r="S31" s="62">
        <f>'Glad70-before-LQ'!S31*$CG31*S$93</f>
        <v>0.000835642331447739</v>
      </c>
      <c r="T31" s="62">
        <f>'Glad70-before-LQ'!T31*$CG31*T$93</f>
        <v>0.531549306324915</v>
      </c>
      <c r="U31" s="62">
        <f>'Glad70-before-LQ'!U31*$CG31*U$93</f>
        <v>6.15054628691434</v>
      </c>
      <c r="V31" s="62">
        <f>'Glad70-before-LQ'!V31*$CG31*V$93</f>
        <v>0.0386089679257479</v>
      </c>
      <c r="W31" s="62">
        <f>'Glad70-before-LQ'!W31*$CG31*W$93</f>
        <v>1.35814827659693</v>
      </c>
      <c r="X31" s="64">
        <f>'Glad70-before-LQ'!X31*$CG31*X$93</f>
        <v>0</v>
      </c>
      <c r="Y31" s="62">
        <f>'Glad70-before-LQ'!Y31*$CG31*Y$93</f>
        <v>0.208360787468243</v>
      </c>
      <c r="Z31" s="62">
        <f>'Glad70-before-LQ'!Z31*$CG31*Z$93</f>
        <v>0.0140704938237042</v>
      </c>
      <c r="AA31" s="62">
        <f>'Glad70-before-LQ'!AA31*$CG31*AA$93</f>
        <v>0.0119905192659927</v>
      </c>
      <c r="AB31" s="62">
        <f>'Glad70-before-LQ'!AB31*$CG31*AB$93</f>
        <v>0.000629348327075562</v>
      </c>
      <c r="AC31" s="65">
        <f>'Glad70-before-LQ'!AC31*$CG31*AC$93</f>
        <v>0</v>
      </c>
      <c r="AD31" s="62">
        <f>'Glad70-before-LQ'!AD31*$CG31*AD$93</f>
        <v>0.951892307108676</v>
      </c>
      <c r="AE31" s="62">
        <f>'Glad70-before-LQ'!AE31*$CG31*AE$93</f>
        <v>4.92730907244074e-05</v>
      </c>
      <c r="AF31" s="62">
        <f>'Glad70-before-LQ'!AF31*$CG31*AF$93</f>
        <v>0.00257703769901719</v>
      </c>
      <c r="AG31" s="62">
        <f>'Glad70-before-LQ'!AG31*$CG31*AG$93</f>
        <v>0.000590155314126277</v>
      </c>
      <c r="AH31" s="62">
        <f>'Glad70-before-LQ'!AH31*$CG31*AH$93</f>
        <v>0.00176196265112855</v>
      </c>
      <c r="AI31" s="62">
        <f>'Glad70-before-LQ'!AI31*$CG31*AI$93</f>
        <v>0.0494918356597459</v>
      </c>
      <c r="AJ31" s="62">
        <f>'Glad70-before-LQ'!AJ31*$CG31*AJ$93</f>
        <v>0.022135579934001</v>
      </c>
      <c r="AK31" s="62">
        <f>'Glad70-before-LQ'!AK31*$CG31*AK$93</f>
        <v>0.0200297333124708</v>
      </c>
      <c r="AL31" s="62">
        <f>'Glad70-before-LQ'!AL31*$CG31*AL$93</f>
        <v>0.0153892483286415</v>
      </c>
      <c r="AM31" s="62">
        <f>'Glad70-before-LQ'!AM31*$CG31*AM$93</f>
        <v>0.496652831641648</v>
      </c>
      <c r="AN31" s="62">
        <f>'Glad70-before-LQ'!AN31*$CG31*AN$93</f>
        <v>0.211581785656554</v>
      </c>
      <c r="AO31" s="62">
        <f>'Glad70-before-LQ'!AO31*$CG31*AO$93</f>
        <v>0.000417989945462368</v>
      </c>
      <c r="AP31" s="62">
        <f>'Glad70-before-LQ'!AP31*$CG31*AP$93</f>
        <v>0.00333528295069185</v>
      </c>
      <c r="AQ31" s="62">
        <f>'Glad70-before-LQ'!AQ31*$CG31*AQ$93</f>
        <v>0.000784831825947164</v>
      </c>
      <c r="AR31" s="62">
        <f>'Glad70-before-LQ'!AR31*$CG31*AR$93</f>
        <v>9.116487360916171e-05</v>
      </c>
      <c r="AS31" s="62">
        <f>'Glad70-before-LQ'!AS31*$CG31*AS$93</f>
        <v>0.213148851177825</v>
      </c>
      <c r="AT31" s="62">
        <f>'Glad70-before-LQ'!AT31*$CG31*AT$93</f>
        <v>0.00309114307632959</v>
      </c>
      <c r="AU31" s="62">
        <f>'Glad70-before-LQ'!AU31*$CG31*AU$93</f>
        <v>0.00057670252684648</v>
      </c>
      <c r="AV31" s="62">
        <f>'Glad70-before-LQ'!AV31*$CG31*AV$93</f>
        <v>2.52118399081464e-06</v>
      </c>
      <c r="AW31" s="62">
        <f>'Glad70-before-LQ'!AW31*$CG31*AW$93</f>
        <v>6.01072819427512e-07</v>
      </c>
      <c r="AX31" s="62">
        <f>'Glad70-before-LQ'!AX31*$CG31*AX$93</f>
        <v>0.00127894515482654</v>
      </c>
      <c r="AY31" s="62">
        <f>'Glad70-before-LQ'!AY31*$CG31*AY$93</f>
        <v>8.81975377893375e-07</v>
      </c>
      <c r="AZ31" s="62">
        <f>'Glad70-before-LQ'!AZ31*$CG31*AZ$93</f>
        <v>2.95549333873479e-05</v>
      </c>
      <c r="BA31" s="62">
        <f>'Glad70-before-LQ'!BA31*$CG31*BA$93</f>
        <v>7.31097162613054e-05</v>
      </c>
      <c r="BB31" s="62">
        <f>'Glad70-before-LQ'!BB31*$CG31*BB$93</f>
        <v>2.58349695541978e-05</v>
      </c>
      <c r="BC31" s="62">
        <f>'Glad70-before-LQ'!BC31*$CG31*BC$93</f>
        <v>0.0366363926418507</v>
      </c>
      <c r="BD31" s="62">
        <f>'Glad70-before-LQ'!BD31*$CG31*BD$93</f>
        <v>0.0143434015243179</v>
      </c>
      <c r="BE31" s="62">
        <f>'Glad70-before-LQ'!BE31*$CG31*BE$93</f>
        <v>0.181486307300037</v>
      </c>
      <c r="BF31" s="62">
        <f>'Glad70-before-LQ'!BF31*$CG31*BF$93</f>
        <v>6.75352487239844e-06</v>
      </c>
      <c r="BG31" s="62">
        <f>'Glad70-before-LQ'!BG31*$CG31*BG$93</f>
        <v>0.0495726782246608</v>
      </c>
      <c r="BH31" s="62">
        <f>'Glad70-before-LQ'!BH31*$CG31*BH$93</f>
        <v>8.759584600348601e-05</v>
      </c>
      <c r="BI31" s="62">
        <f>'Glad70-before-LQ'!BI31*$CG31*BI$93</f>
        <v>0.0266942436865116</v>
      </c>
      <c r="BJ31" s="62">
        <f>'Glad70-before-LQ'!BJ31*$CG31*BJ$93</f>
        <v>8.00262995758162e-05</v>
      </c>
      <c r="BK31" s="62">
        <f>'Glad70-before-LQ'!BK31*$CG31*BK$93</f>
        <v>0.0254176539566095</v>
      </c>
      <c r="BL31" s="62">
        <f>'Glad70-before-LQ'!BL31*$CG31*BL$93</f>
        <v>0.142882030330576</v>
      </c>
      <c r="BM31" s="62">
        <f>'Glad70-before-LQ'!BM31*$CG31*BM$93</f>
        <v>0.0163942084142953</v>
      </c>
      <c r="BN31" s="62">
        <f>'Glad70-before-LQ'!BN31*$CG31*BN$93</f>
        <v>0.00175684240884363</v>
      </c>
      <c r="BO31" s="62">
        <f>'Glad70-before-LQ'!BO31*$CG31*BO$93</f>
        <v>0.0995954802465701</v>
      </c>
      <c r="BP31" s="62">
        <f>'Glad70-before-LQ'!BP31*$CG31*BP$93</f>
        <v>0.0840182507782177</v>
      </c>
      <c r="BQ31" s="62">
        <f>'Glad70-before-LQ'!BQ31*$CG31*BQ$93</f>
        <v>0.000341992056804406</v>
      </c>
      <c r="BR31" s="62">
        <f>'Glad70-before-LQ'!BR31*$CG31*BR$93</f>
        <v>0.00101759028819985</v>
      </c>
      <c r="BS31" s="62">
        <f>'Glad70-before-LQ'!BS31*$CG31*BS$93</f>
        <v>0.000321357105146361</v>
      </c>
      <c r="BT31" s="62">
        <f>'Glad70-before-LQ'!BT31*$CG31*BT$93</f>
        <v>0.0334065877251836</v>
      </c>
      <c r="BU31" s="62">
        <f>'Glad70-before-LQ'!BU31*$CG31*BU$93</f>
        <v>0.0310500348533143</v>
      </c>
      <c r="BV31" s="4">
        <f>SUM(D31:BU31)</f>
        <v>275.952906742352</v>
      </c>
      <c r="BW31" s="66">
        <f>'Glad-base'!BW31*'Households'!$B$3/'Households'!$B$7</f>
        <v>3.57947752949537</v>
      </c>
      <c r="BX31" s="66">
        <f>'Glad-base'!BX31*'Households'!$B$3/'Households'!$B$7</f>
        <v>4.77676622039135e-06</v>
      </c>
      <c r="BY31" s="66">
        <f>'Glad-base'!BY31*'Businesses'!$B$4/'Businesses'!$C$4</f>
        <v>0.0256723145077727</v>
      </c>
      <c r="BZ31" s="66">
        <f>'Glad-base'!BZ31*'Households'!$B$3/'Households'!$B$7</f>
        <v>0.00240898291452111</v>
      </c>
      <c r="CA31" s="66">
        <f>'Glad-base'!CA31*'Households'!$B$3/'Households'!$B$7</f>
        <v>0.0116111244902163</v>
      </c>
      <c r="CB31" s="66">
        <f>'Glad-base'!CB31*'Glad-id-output'!B29/'Glad-id-output'!E29</f>
        <v>1.96302869052453e-05</v>
      </c>
      <c r="CC31" s="62">
        <f>'Exports'!D32</f>
        <v>0.2</v>
      </c>
      <c r="CD31" s="4">
        <f>SUM(BW31:CC31)</f>
        <v>3.81919435846101</v>
      </c>
      <c r="CE31" s="153">
        <f>SUM(CD31,BV31)</f>
        <v>279.772101100813</v>
      </c>
      <c r="CF31" s="67">
        <v>0.000647864254298525</v>
      </c>
      <c r="CG31" s="67">
        <f>'Glad-id-output'!I29</f>
        <v>1</v>
      </c>
      <c r="CH31" s="67"/>
    </row>
    <row r="32" ht="20.05" customHeight="1">
      <c r="A32" t="s" s="58">
        <v>1</v>
      </c>
      <c r="B32" s="59">
        <v>28</v>
      </c>
      <c r="C32" t="s" s="60">
        <v>192</v>
      </c>
      <c r="D32" s="61">
        <f>'Glad70-before-LQ'!D32*$CG32*D$93</f>
        <v>2.3276457849029</v>
      </c>
      <c r="E32" s="62">
        <f>'Glad70-before-LQ'!E32*$CG32*E$93</f>
        <v>0.00512851834370679</v>
      </c>
      <c r="F32" s="62">
        <f>'Glad70-before-LQ'!F32*$CG32*F$93</f>
        <v>6.789557084354121e-05</v>
      </c>
      <c r="G32" s="62">
        <f>'Glad70-before-LQ'!G32*$CG32*G$93</f>
        <v>0.00647401677272594</v>
      </c>
      <c r="H32" s="62">
        <f>'Glad70-before-LQ'!H32*$CG32*H$93</f>
        <v>0.0151469088103017</v>
      </c>
      <c r="I32" s="62">
        <f>'Glad70-before-LQ'!I32*$CG32*I$93</f>
        <v>0.085367004273497</v>
      </c>
      <c r="J32" s="62">
        <f>'Glad70-before-LQ'!J32*$CG32*J$93</f>
        <v>0.206836450812779</v>
      </c>
      <c r="K32" s="63">
        <f>'Glad70-before-LQ'!K32*$CG32*K$93</f>
        <v>0.18</v>
      </c>
      <c r="L32" s="62">
        <f>'Glad70-before-LQ'!L32*$CG32*L$93</f>
        <v>0.06841523551886131</v>
      </c>
      <c r="M32" s="62">
        <f>'Glad70-before-LQ'!M32*$CG32*M$93</f>
        <v>0.0389027239491951</v>
      </c>
      <c r="N32" s="62">
        <f>'Glad70-before-LQ'!N32*$CG32*N$93</f>
        <v>0.07398926441931809</v>
      </c>
      <c r="O32" s="62">
        <f>'Glad70-before-LQ'!O32*$CG32*O$93</f>
        <v>0.0584496073797101</v>
      </c>
      <c r="P32" s="62">
        <f>'Glad70-before-LQ'!P32*$CG32*P$93</f>
        <v>0.0091553976221108</v>
      </c>
      <c r="Q32" s="62">
        <f>'Glad70-before-LQ'!Q32*$CG32*Q$93</f>
        <v>0.0110501779292359</v>
      </c>
      <c r="R32" s="62">
        <f>'Glad70-before-LQ'!R32*$CG32*R$93</f>
        <v>0.0181764058643661</v>
      </c>
      <c r="S32" s="62">
        <f>'Glad70-before-LQ'!S32*$CG32*S$93</f>
        <v>0.00521651077578308</v>
      </c>
      <c r="T32" s="62">
        <f>'Glad70-before-LQ'!T32*$CG32*T$93</f>
        <v>0.531940067525782</v>
      </c>
      <c r="U32" s="62">
        <f>'Glad70-before-LQ'!U32*$CG32*U$93</f>
        <v>2.6772601635524</v>
      </c>
      <c r="V32" s="62">
        <f>'Glad70-before-LQ'!V32*$CG32*V$93</f>
        <v>0.0441563147686613</v>
      </c>
      <c r="W32" s="62">
        <f>'Glad70-before-LQ'!W32*$CG32*W$93</f>
        <v>1.37041243209985</v>
      </c>
      <c r="X32" s="64">
        <f>'Glad70-before-LQ'!X32*$CG32*X$93</f>
        <v>0</v>
      </c>
      <c r="Y32" s="62">
        <f>'Glad70-before-LQ'!Y32*$CG32*Y$93</f>
        <v>0.206902634705335</v>
      </c>
      <c r="Z32" s="62">
        <f>'Glad70-before-LQ'!Z32*$CG32*Z$93</f>
        <v>0.154667208742697</v>
      </c>
      <c r="AA32" s="62">
        <f>'Glad70-before-LQ'!AA32*$CG32*AA$93</f>
        <v>0.127070247866104</v>
      </c>
      <c r="AB32" s="62">
        <f>'Glad70-before-LQ'!AB32*$CG32*AB$93</f>
        <v>0.00261782626076812</v>
      </c>
      <c r="AC32" s="65">
        <f>'Glad70-before-LQ'!AC32*$CG32*AC$93</f>
        <v>0</v>
      </c>
      <c r="AD32" s="62">
        <f>'Glad70-before-LQ'!AD32*$CG32*AD$93</f>
        <v>0.00156025148362714</v>
      </c>
      <c r="AE32" s="62">
        <f>'Glad70-before-LQ'!AE32*$CG32*AE$93</f>
        <v>1.747828922169</v>
      </c>
      <c r="AF32" s="62">
        <f>'Glad70-before-LQ'!AF32*$CG32*AF$93</f>
        <v>1.04678845377434</v>
      </c>
      <c r="AG32" s="62">
        <f>'Glad70-before-LQ'!AG32*$CG32*AG$93</f>
        <v>0.848300780928041</v>
      </c>
      <c r="AH32" s="62">
        <f>'Glad70-before-LQ'!AH32*$CG32*AH$93</f>
        <v>1.28380897610712</v>
      </c>
      <c r="AI32" s="62">
        <f>'Glad70-before-LQ'!AI32*$CG32*AI$93</f>
        <v>1.86356503725518</v>
      </c>
      <c r="AJ32" s="62">
        <f>'Glad70-before-LQ'!AJ32*$CG32*AJ$93</f>
        <v>0.21592946868453</v>
      </c>
      <c r="AK32" s="62">
        <f>'Glad70-before-LQ'!AK32*$CG32*AK$93</f>
        <v>0.20376887536863</v>
      </c>
      <c r="AL32" s="62">
        <f>'Glad70-before-LQ'!AL32*$CG32*AL$93</f>
        <v>0.2896707631315</v>
      </c>
      <c r="AM32" s="62">
        <f>'Glad70-before-LQ'!AM32*$CG32*AM$93</f>
        <v>1.32227322924272</v>
      </c>
      <c r="AN32" s="62">
        <f>'Glad70-before-LQ'!AN32*$CG32*AN$93</f>
        <v>0.462184196849495</v>
      </c>
      <c r="AO32" s="62">
        <f>'Glad70-before-LQ'!AO32*$CG32*AO$93</f>
        <v>0.12274124641616</v>
      </c>
      <c r="AP32" s="62">
        <f>'Glad70-before-LQ'!AP32*$CG32*AP$93</f>
        <v>0.112840032060374</v>
      </c>
      <c r="AQ32" s="62">
        <f>'Glad70-before-LQ'!AQ32*$CG32*AQ$93</f>
        <v>0.00525697255528501</v>
      </c>
      <c r="AR32" s="62">
        <f>'Glad70-before-LQ'!AR32*$CG32*AR$93</f>
        <v>0.00730341203703236</v>
      </c>
      <c r="AS32" s="62">
        <f>'Glad70-before-LQ'!AS32*$CG32*AS$93</f>
        <v>0.479047300721252</v>
      </c>
      <c r="AT32" s="62">
        <f>'Glad70-before-LQ'!AT32*$CG32*AT$93</f>
        <v>0.0154964589994495</v>
      </c>
      <c r="AU32" s="62">
        <f>'Glad70-before-LQ'!AU32*$CG32*AU$93</f>
        <v>0.00662723819178443</v>
      </c>
      <c r="AV32" s="62">
        <f>'Glad70-before-LQ'!AV32*$CG32*AV$93</f>
        <v>0.00251499995461076</v>
      </c>
      <c r="AW32" s="62">
        <f>'Glad70-before-LQ'!AW32*$CG32*AW$93</f>
        <v>0.000711349646031813</v>
      </c>
      <c r="AX32" s="62">
        <f>'Glad70-before-LQ'!AX32*$CG32*AX$93</f>
        <v>0.07814604699789179</v>
      </c>
      <c r="AY32" s="62">
        <f>'Glad70-before-LQ'!AY32*$CG32*AY$93</f>
        <v>0.00213614436525776</v>
      </c>
      <c r="AZ32" s="62">
        <f>'Glad70-before-LQ'!AZ32*$CG32*AZ$93</f>
        <v>0.0207438581004965</v>
      </c>
      <c r="BA32" s="62">
        <f>'Glad70-before-LQ'!BA32*$CG32*BA$93</f>
        <v>0.0211264829211963</v>
      </c>
      <c r="BB32" s="62">
        <f>'Glad70-before-LQ'!BB32*$CG32*BB$93</f>
        <v>0.0592950726653403</v>
      </c>
      <c r="BC32" s="62">
        <f>'Glad70-before-LQ'!BC32*$CG32*BC$93</f>
        <v>1.63484642727391</v>
      </c>
      <c r="BD32" s="62">
        <f>'Glad70-before-LQ'!BD32*$CG32*BD$93</f>
        <v>1.56799706140668</v>
      </c>
      <c r="BE32" s="62">
        <f>'Glad70-before-LQ'!BE32*$CG32*BE$93</f>
        <v>6.36557748788543</v>
      </c>
      <c r="BF32" s="62">
        <f>'Glad70-before-LQ'!BF32*$CG32*BF$93</f>
        <v>0.000675649812234227</v>
      </c>
      <c r="BG32" s="62">
        <f>'Glad70-before-LQ'!BG32*$CG32*BG$93</f>
        <v>1.63925383681584</v>
      </c>
      <c r="BH32" s="62">
        <f>'Glad70-before-LQ'!BH32*$CG32*BH$93</f>
        <v>0.447148213847193</v>
      </c>
      <c r="BI32" s="62">
        <f>'Glad70-before-LQ'!BI32*$CG32*BI$93</f>
        <v>0.510014271800263</v>
      </c>
      <c r="BJ32" s="62">
        <f>'Glad70-before-LQ'!BJ32*$CG32*BJ$93</f>
        <v>0.00377958166907986</v>
      </c>
      <c r="BK32" s="62">
        <f>'Glad70-before-LQ'!BK32*$CG32*BK$93</f>
        <v>1.07589732308557</v>
      </c>
      <c r="BL32" s="62">
        <f>'Glad70-before-LQ'!BL32*$CG32*BL$93</f>
        <v>0.930091472471916</v>
      </c>
      <c r="BM32" s="62">
        <f>'Glad70-before-LQ'!BM32*$CG32*BM$93</f>
        <v>0.153827524922796</v>
      </c>
      <c r="BN32" s="62">
        <f>'Glad70-before-LQ'!BN32*$CG32*BN$93</f>
        <v>0.0128012564974534</v>
      </c>
      <c r="BO32" s="62">
        <f>'Glad70-before-LQ'!BO32*$CG32*BO$93</f>
        <v>2.65867972547202</v>
      </c>
      <c r="BP32" s="62">
        <f>'Glad70-before-LQ'!BP32*$CG32*BP$93</f>
        <v>0.870828290204275</v>
      </c>
      <c r="BQ32" s="62">
        <f>'Glad70-before-LQ'!BQ32*$CG32*BQ$93</f>
        <v>0.009174960593088191</v>
      </c>
      <c r="BR32" s="62">
        <f>'Glad70-before-LQ'!BR32*$CG32*BR$93</f>
        <v>0.284755470157498</v>
      </c>
      <c r="BS32" s="62">
        <f>'Glad70-before-LQ'!BS32*$CG32*BS$93</f>
        <v>0.00619491576646669</v>
      </c>
      <c r="BT32" s="62">
        <f>'Glad70-before-LQ'!BT32*$CG32*BT$93</f>
        <v>0.70727570659128</v>
      </c>
      <c r="BU32" s="62">
        <f>'Glad70-before-LQ'!BU32*$CG32*BU$93</f>
        <v>0.274946465657004</v>
      </c>
      <c r="BV32" s="4">
        <f>SUM(D32:BU32)</f>
        <v>37.5984800110233</v>
      </c>
      <c r="BW32" s="66">
        <f>'Glad-base'!BW32*'Households'!$B$3/'Households'!$B$7</f>
        <v>29.3241543381565</v>
      </c>
      <c r="BX32" s="66">
        <f>'Glad-base'!BX32*'Households'!$B$3/'Households'!$B$7</f>
        <v>2.20962965162719</v>
      </c>
      <c r="BY32" s="66">
        <f>'Glad-base'!BY32*'Businesses'!$B$4/'Businesses'!$C$4</f>
        <v>1.45598158554198</v>
      </c>
      <c r="BZ32" s="66">
        <f>'Glad-base'!BZ32*'Households'!$B$3/'Households'!$B$7</f>
        <v>0.933632392430484</v>
      </c>
      <c r="CA32" s="66">
        <f>'Glad-base'!CA32*'Households'!$B$3/'Households'!$B$7</f>
        <v>0.765089868753862</v>
      </c>
      <c r="CB32" s="66">
        <f>'Glad-base'!CB32*'Glad-id-output'!B30/'Glad-id-output'!E30</f>
        <v>9.75800424150029e-05</v>
      </c>
      <c r="CC32" s="62">
        <f>'Exports'!D33</f>
        <v>3</v>
      </c>
      <c r="CD32" s="4">
        <f>SUM(BW32:CC32)</f>
        <v>37.6885854165524</v>
      </c>
      <c r="CE32" s="153">
        <f>SUM(CD32,BV32)</f>
        <v>75.2870654275757</v>
      </c>
      <c r="CF32" s="67">
        <v>0.0032204634460397</v>
      </c>
      <c r="CG32" s="67">
        <f>'Glad-id-output'!I30</f>
        <v>1</v>
      </c>
      <c r="CH32" s="67"/>
    </row>
    <row r="33" ht="20.05" customHeight="1">
      <c r="A33" t="s" s="58">
        <v>1</v>
      </c>
      <c r="B33" s="59">
        <v>29</v>
      </c>
      <c r="C33" t="s" s="60">
        <v>193</v>
      </c>
      <c r="D33" s="61">
        <f>'Glad70-before-LQ'!D33*$CG33*D$93</f>
        <v>0.666064608156675</v>
      </c>
      <c r="E33" s="62">
        <f>'Glad70-before-LQ'!E33*$CG33*E$93</f>
        <v>3.71280836969645e-05</v>
      </c>
      <c r="F33" s="62">
        <f>'Glad70-before-LQ'!F33*$CG33*F$93</f>
        <v>0.00114080985364934</v>
      </c>
      <c r="G33" s="62">
        <f>'Glad70-before-LQ'!G33*$CG33*G$93</f>
        <v>0.0324545017131914</v>
      </c>
      <c r="H33" s="62">
        <f>'Glad70-before-LQ'!H33*$CG33*H$93</f>
        <v>0.014798933144055</v>
      </c>
      <c r="I33" s="62">
        <f>'Glad70-before-LQ'!I33*$CG33*I$93</f>
        <v>0.06996313749078389</v>
      </c>
      <c r="J33" s="62">
        <f>'Glad70-before-LQ'!J33*$CG33*J$93</f>
        <v>7.04087432481399</v>
      </c>
      <c r="K33" s="63">
        <f>'Glad70-before-LQ'!K33*$CG33*K$93</f>
        <v>5.40222023306398</v>
      </c>
      <c r="L33" s="62">
        <f>'Glad70-before-LQ'!L33*$CG33*L$93</f>
        <v>0.0305283641989007</v>
      </c>
      <c r="M33" s="62">
        <f>'Glad70-before-LQ'!M33*$CG33*M$93</f>
        <v>0.0164017356403536</v>
      </c>
      <c r="N33" s="62">
        <f>'Glad70-before-LQ'!N33*$CG33*N$93</f>
        <v>0.0808490350951831</v>
      </c>
      <c r="O33" s="62">
        <f>'Glad70-before-LQ'!O33*$CG33*O$93</f>
        <v>0.0705949132801794</v>
      </c>
      <c r="P33" s="62">
        <f>'Glad70-before-LQ'!P33*$CG33*P$93</f>
        <v>0.010428423231144</v>
      </c>
      <c r="Q33" s="62">
        <f>'Glad70-before-LQ'!Q33*$CG33*Q$93</f>
        <v>0.0137079278623048</v>
      </c>
      <c r="R33" s="62">
        <f>'Glad70-before-LQ'!R33*$CG33*R$93</f>
        <v>0.00192773675895458</v>
      </c>
      <c r="S33" s="62">
        <f>'Glad70-before-LQ'!S33*$CG33*S$93</f>
        <v>0.00773628340467121</v>
      </c>
      <c r="T33" s="62">
        <f>'Glad70-before-LQ'!T33*$CG33*T$93</f>
        <v>0.127480380834448</v>
      </c>
      <c r="U33" s="62">
        <f>'Glad70-before-LQ'!U33*$CG33*U$93</f>
        <v>1.10767213044042</v>
      </c>
      <c r="V33" s="62">
        <f>'Glad70-before-LQ'!V33*$CG33*V$93</f>
        <v>0.0490698054770564</v>
      </c>
      <c r="W33" s="62">
        <f>'Glad70-before-LQ'!W33*$CG33*W$93</f>
        <v>1.71738778177001</v>
      </c>
      <c r="X33" s="64">
        <f>'Glad70-before-LQ'!X33*$CG33*X$93</f>
        <v>0</v>
      </c>
      <c r="Y33" s="62">
        <f>'Glad70-before-LQ'!Y33*$CG33*Y$93</f>
        <v>1.18256800136315</v>
      </c>
      <c r="Z33" s="62">
        <f>'Glad70-before-LQ'!Z33*$CG33*Z$93</f>
        <v>0.168127703296692</v>
      </c>
      <c r="AA33" s="62">
        <f>'Glad70-before-LQ'!AA33*$CG33*AA$93</f>
        <v>0.2141707224883</v>
      </c>
      <c r="AB33" s="62">
        <f>'Glad70-before-LQ'!AB33*$CG33*AB$93</f>
        <v>0.0144094583438814</v>
      </c>
      <c r="AC33" s="65">
        <f>'Glad70-before-LQ'!AC33*$CG33*AC$93</f>
        <v>0</v>
      </c>
      <c r="AD33" s="62">
        <f>'Glad70-before-LQ'!AD33*$CG33*AD$93</f>
        <v>0.00581393381807497</v>
      </c>
      <c r="AE33" s="62">
        <f>'Glad70-before-LQ'!AE33*$CG33*AE$93</f>
        <v>0.122188891791571</v>
      </c>
      <c r="AF33" s="62">
        <f>'Glad70-before-LQ'!AF33*$CG33*AF$93</f>
        <v>8.769548704857399</v>
      </c>
      <c r="AG33" s="62">
        <f>'Glad70-before-LQ'!AG33*$CG33*AG$93</f>
        <v>0.442585013579074</v>
      </c>
      <c r="AH33" s="62">
        <f>'Glad70-before-LQ'!AH33*$CG33*AH$93</f>
        <v>4.07932958535918</v>
      </c>
      <c r="AI33" s="62">
        <f>'Glad70-before-LQ'!AI33*$CG33*AI$93</f>
        <v>2.76884275701838</v>
      </c>
      <c r="AJ33" s="62">
        <f>'Glad70-before-LQ'!AJ33*$CG33*AJ$93</f>
        <v>1.65353527751978</v>
      </c>
      <c r="AK33" s="62">
        <f>'Glad70-before-LQ'!AK33*$CG33*AK$93</f>
        <v>0.788035650057986</v>
      </c>
      <c r="AL33" s="62">
        <f>'Glad70-before-LQ'!AL33*$CG33*AL$93</f>
        <v>0.15268623508949</v>
      </c>
      <c r="AM33" s="62">
        <f>'Glad70-before-LQ'!AM33*$CG33*AM$93</f>
        <v>0.84658686642609</v>
      </c>
      <c r="AN33" s="62">
        <f>'Glad70-before-LQ'!AN33*$CG33*AN$93</f>
        <v>1.34899149696674</v>
      </c>
      <c r="AO33" s="62">
        <f>'Glad70-before-LQ'!AO33*$CG33*AO$93</f>
        <v>0.356771738477496</v>
      </c>
      <c r="AP33" s="62">
        <f>'Glad70-before-LQ'!AP33*$CG33*AP$93</f>
        <v>0.733818721362248</v>
      </c>
      <c r="AQ33" s="62">
        <f>'Glad70-before-LQ'!AQ33*$CG33*AQ$93</f>
        <v>0.0223961272593284</v>
      </c>
      <c r="AR33" s="62">
        <f>'Glad70-before-LQ'!AR33*$CG33*AR$93</f>
        <v>0.0481909621583771</v>
      </c>
      <c r="AS33" s="62">
        <f>'Glad70-before-LQ'!AS33*$CG33*AS$93</f>
        <v>2.68880740259377</v>
      </c>
      <c r="AT33" s="62">
        <f>'Glad70-before-LQ'!AT33*$CG33*AT$93</f>
        <v>0.00145379509279239</v>
      </c>
      <c r="AU33" s="62">
        <f>'Glad70-before-LQ'!AU33*$CG33*AU$93</f>
        <v>0.0116018226742309</v>
      </c>
      <c r="AV33" s="62">
        <f>'Glad70-before-LQ'!AV33*$CG33*AV$93</f>
        <v>0.000892546702257645</v>
      </c>
      <c r="AW33" s="62">
        <f>'Glad70-before-LQ'!AW33*$CG33*AW$93</f>
        <v>0.000296916615623426</v>
      </c>
      <c r="AX33" s="62">
        <f>'Glad70-before-LQ'!AX33*$CG33*AX$93</f>
        <v>0.514327161121319</v>
      </c>
      <c r="AY33" s="62">
        <f>'Glad70-before-LQ'!AY33*$CG33*AY$93</f>
        <v>0.000316188172974775</v>
      </c>
      <c r="AZ33" s="62">
        <f>'Glad70-before-LQ'!AZ33*$CG33*AZ$93</f>
        <v>0.0297912005224735</v>
      </c>
      <c r="BA33" s="62">
        <f>'Glad70-before-LQ'!BA33*$CG33*BA$93</f>
        <v>0.0162674681377207</v>
      </c>
      <c r="BB33" s="62">
        <f>'Glad70-before-LQ'!BB33*$CG33*BB$93</f>
        <v>0.157117897572831</v>
      </c>
      <c r="BC33" s="62">
        <f>'Glad70-before-LQ'!BC33*$CG33*BC$93</f>
        <v>0.715799376330862</v>
      </c>
      <c r="BD33" s="62">
        <f>'Glad70-before-LQ'!BD33*$CG33*BD$93</f>
        <v>1.52872175639288</v>
      </c>
      <c r="BE33" s="62">
        <f>'Glad70-before-LQ'!BE33*$CG33*BE$93</f>
        <v>5.42376511972497</v>
      </c>
      <c r="BF33" s="62">
        <f>'Glad70-before-LQ'!BF33*$CG33*BF$93</f>
        <v>0.166156505210628</v>
      </c>
      <c r="BG33" s="62">
        <f>'Glad70-before-LQ'!BG33*$CG33*BG$93</f>
        <v>3.74460296997329</v>
      </c>
      <c r="BH33" s="62">
        <f>'Glad70-before-LQ'!BH33*$CG33*BH$93</f>
        <v>0.947958904930175</v>
      </c>
      <c r="BI33" s="62">
        <f>'Glad70-before-LQ'!BI33*$CG33*BI$93</f>
        <v>0.111433948335274</v>
      </c>
      <c r="BJ33" s="62">
        <f>'Glad70-before-LQ'!BJ33*$CG33*BJ$93</f>
        <v>0.00395895983891569</v>
      </c>
      <c r="BK33" s="62">
        <f>'Glad70-before-LQ'!BK33*$CG33*BK$93</f>
        <v>1.41594093037046</v>
      </c>
      <c r="BL33" s="62">
        <f>'Glad70-before-LQ'!BL33*$CG33*BL$93</f>
        <v>0.536756273049142</v>
      </c>
      <c r="BM33" s="62">
        <f>'Glad70-before-LQ'!BM33*$CG33*BM$93</f>
        <v>0.142913813134321</v>
      </c>
      <c r="BN33" s="62">
        <f>'Glad70-before-LQ'!BN33*$CG33*BN$93</f>
        <v>0.187252035267125</v>
      </c>
      <c r="BO33" s="62">
        <f>'Glad70-before-LQ'!BO33*$CG33*BO$93</f>
        <v>9.292437907218289</v>
      </c>
      <c r="BP33" s="62">
        <f>'Glad70-before-LQ'!BP33*$CG33*BP$93</f>
        <v>1.24935617234019</v>
      </c>
      <c r="BQ33" s="62">
        <f>'Glad70-before-LQ'!BQ33*$CG33*BQ$93</f>
        <v>0.0670014792195404</v>
      </c>
      <c r="BR33" s="62">
        <f>'Glad70-before-LQ'!BR33*$CG33*BR$93</f>
        <v>0.035178531609427</v>
      </c>
      <c r="BS33" s="62">
        <f>'Glad70-before-LQ'!BS33*$CG33*BS$93</f>
        <v>0.00445167505551703</v>
      </c>
      <c r="BT33" s="62">
        <f>'Glad70-before-LQ'!BT33*$CG33*BT$93</f>
        <v>0.270503294403163</v>
      </c>
      <c r="BU33" s="62">
        <f>'Glad70-before-LQ'!BU33*$CG33*BU$93</f>
        <v>0.253627196299049</v>
      </c>
      <c r="BV33" s="4">
        <f>SUM(D33:BU33)</f>
        <v>69.6986252894561</v>
      </c>
      <c r="BW33" s="66">
        <f>'Glad-base'!BW33*'Households'!$B$3/'Households'!$B$7</f>
        <v>1.44930012895984</v>
      </c>
      <c r="BX33" s="66">
        <f>'Glad-base'!BX33*'Households'!$B$3/'Households'!$B$7</f>
        <v>1.54772868095778</v>
      </c>
      <c r="BY33" s="66">
        <f>'Glad-base'!BY33*'Businesses'!$B$4/'Businesses'!$C$4</f>
        <v>0.258038290254015</v>
      </c>
      <c r="BZ33" s="66">
        <f>'Glad-base'!BZ33*'Households'!$B$3/'Households'!$B$7</f>
        <v>0.043022840607621</v>
      </c>
      <c r="CA33" s="66">
        <f>'Glad-base'!CA33*'Households'!$B$3/'Households'!$B$7</f>
        <v>0.107638157270855</v>
      </c>
      <c r="CB33" s="66">
        <f>'Glad-base'!CB33*'Glad-id-output'!B31/'Glad-id-output'!E31</f>
        <v>0.000321924925528848</v>
      </c>
      <c r="CC33" s="62">
        <f>'Exports'!D34</f>
        <v>37.7</v>
      </c>
      <c r="CD33" s="4">
        <f>SUM(BW33:CC33)</f>
        <v>41.1060500229756</v>
      </c>
      <c r="CE33" s="153">
        <f>SUM(CD33,BV33)</f>
        <v>110.804675312432</v>
      </c>
      <c r="CF33" s="67">
        <v>0.008191473932031739</v>
      </c>
      <c r="CG33" s="67">
        <f>'Glad-id-output'!I31</f>
        <v>1</v>
      </c>
      <c r="CH33" s="67"/>
    </row>
    <row r="34" ht="20.05" customHeight="1">
      <c r="A34" t="s" s="58">
        <v>1</v>
      </c>
      <c r="B34" s="59">
        <v>30</v>
      </c>
      <c r="C34" t="s" s="60">
        <v>194</v>
      </c>
      <c r="D34" s="61">
        <f>'Glad70-before-LQ'!D34*$CG34*D$93</f>
        <v>0.630941072207915</v>
      </c>
      <c r="E34" s="62">
        <f>'Glad70-before-LQ'!E34*$CG34*E$93</f>
        <v>0.0226182671617399</v>
      </c>
      <c r="F34" s="62">
        <f>'Glad70-before-LQ'!F34*$CG34*F$93</f>
        <v>0.000492790433541831</v>
      </c>
      <c r="G34" s="62">
        <f>'Glad70-before-LQ'!G34*$CG34*G$93</f>
        <v>0.0204676129443516</v>
      </c>
      <c r="H34" s="62">
        <f>'Glad70-before-LQ'!H34*$CG34*H$93</f>
        <v>0.0425191865280006</v>
      </c>
      <c r="I34" s="62">
        <f>'Glad70-before-LQ'!I34*$CG34*I$93</f>
        <v>0.283177192409482</v>
      </c>
      <c r="J34" s="62">
        <f>'Glad70-before-LQ'!J34*$CG34*J$93</f>
        <v>17.3651687096412</v>
      </c>
      <c r="K34" s="63">
        <f>'Glad70-before-LQ'!K34*$CG34*K$93</f>
        <v>0.275308099185498</v>
      </c>
      <c r="L34" s="62">
        <f>'Glad70-before-LQ'!L34*$CG34*L$93</f>
        <v>0.310836060427755</v>
      </c>
      <c r="M34" s="62">
        <f>'Glad70-before-LQ'!M34*$CG34*M$93</f>
        <v>0.07261423003728951</v>
      </c>
      <c r="N34" s="62">
        <f>'Glad70-before-LQ'!N34*$CG34*N$93</f>
        <v>0.009866387927524201</v>
      </c>
      <c r="O34" s="62">
        <f>'Glad70-before-LQ'!O34*$CG34*O$93</f>
        <v>0.0101817462487865</v>
      </c>
      <c r="P34" s="62">
        <f>'Glad70-before-LQ'!P34*$CG34*P$93</f>
        <v>0.000837331643839515</v>
      </c>
      <c r="Q34" s="62">
        <f>'Glad70-before-LQ'!Q34*$CG34*Q$93</f>
        <v>0.0330317859901876</v>
      </c>
      <c r="R34" s="62">
        <f>'Glad70-before-LQ'!R34*$CG34*R$93</f>
        <v>0.0021550766752451</v>
      </c>
      <c r="S34" s="62">
        <f>'Glad70-before-LQ'!S34*$CG34*S$93</f>
        <v>0.0050525810415167</v>
      </c>
      <c r="T34" s="62">
        <f>'Glad70-before-LQ'!T34*$CG34*T$93</f>
        <v>0.140815410200065</v>
      </c>
      <c r="U34" s="62">
        <f>'Glad70-before-LQ'!U34*$CG34*U$93</f>
        <v>0.257695093093115</v>
      </c>
      <c r="V34" s="62">
        <f>'Glad70-before-LQ'!V34*$CG34*V$93</f>
        <v>0.0075922979975226</v>
      </c>
      <c r="W34" s="62">
        <f>'Glad70-before-LQ'!W34*$CG34*W$93</f>
        <v>0.246210514024769</v>
      </c>
      <c r="X34" s="64">
        <f>'Glad70-before-LQ'!X34*$CG34*X$93</f>
        <v>0</v>
      </c>
      <c r="Y34" s="62">
        <f>'Glad70-before-LQ'!Y34*$CG34*Y$93</f>
        <v>0.193510391440771</v>
      </c>
      <c r="Z34" s="62">
        <f>'Glad70-before-LQ'!Z34*$CG34*Z$93</f>
        <v>0.0370865954944245</v>
      </c>
      <c r="AA34" s="62">
        <f>'Glad70-before-LQ'!AA34*$CG34*AA$93</f>
        <v>0.0442925370304579</v>
      </c>
      <c r="AB34" s="62">
        <f>'Glad70-before-LQ'!AB34*$CG34*AB$93</f>
        <v>0.00509050918176085</v>
      </c>
      <c r="AC34" s="65">
        <f>'Glad70-before-LQ'!AC34*$CG34*AC$93</f>
        <v>0</v>
      </c>
      <c r="AD34" s="62">
        <f>'Glad70-before-LQ'!AD34*$CG34*AD$93</f>
        <v>0.018868884440381</v>
      </c>
      <c r="AE34" s="62">
        <f>'Glad70-before-LQ'!AE34*$CG34*AE$93</f>
        <v>0.223626566345412</v>
      </c>
      <c r="AF34" s="62">
        <f>'Glad70-before-LQ'!AF34*$CG34*AF$93</f>
        <v>0.170387163096923</v>
      </c>
      <c r="AG34" s="62">
        <f>'Glad70-before-LQ'!AG34*$CG34*AG$93</f>
        <v>3.842049197688</v>
      </c>
      <c r="AH34" s="62">
        <f>'Glad70-before-LQ'!AH34*$CG34*AH$93</f>
        <v>15.2484136590535</v>
      </c>
      <c r="AI34" s="62">
        <f>'Glad70-before-LQ'!AI34*$CG34*AI$93</f>
        <v>14.665543578944</v>
      </c>
      <c r="AJ34" s="62">
        <f>'Glad70-before-LQ'!AJ34*$CG34*AJ$93</f>
        <v>1.15559355286824</v>
      </c>
      <c r="AK34" s="62">
        <f>'Glad70-before-LQ'!AK34*$CG34*AK$93</f>
        <v>0.95067252094217</v>
      </c>
      <c r="AL34" s="62">
        <f>'Glad70-before-LQ'!AL34*$CG34*AL$93</f>
        <v>0.605146677883725</v>
      </c>
      <c r="AM34" s="62">
        <f>'Glad70-before-LQ'!AM34*$CG34*AM$93</f>
        <v>0.621049128211795</v>
      </c>
      <c r="AN34" s="62">
        <f>'Glad70-before-LQ'!AN34*$CG34*AN$93</f>
        <v>0.348053002864948</v>
      </c>
      <c r="AO34" s="62">
        <f>'Glad70-before-LQ'!AO34*$CG34*AO$93</f>
        <v>4.847900502217</v>
      </c>
      <c r="AP34" s="62">
        <f>'Glad70-before-LQ'!AP34*$CG34*AP$93</f>
        <v>0.366547425153125</v>
      </c>
      <c r="AQ34" s="62">
        <f>'Glad70-before-LQ'!AQ34*$CG34*AQ$93</f>
        <v>0.0469178971929046</v>
      </c>
      <c r="AR34" s="62">
        <f>'Glad70-before-LQ'!AR34*$CG34*AR$93</f>
        <v>0.059898242575019</v>
      </c>
      <c r="AS34" s="62">
        <f>'Glad70-before-LQ'!AS34*$CG34*AS$93</f>
        <v>2.77770393636828</v>
      </c>
      <c r="AT34" s="62">
        <f>'Glad70-before-LQ'!AT34*$CG34*AT$93</f>
        <v>0.00801950926733835</v>
      </c>
      <c r="AU34" s="62">
        <f>'Glad70-before-LQ'!AU34*$CG34*AU$93</f>
        <v>0.008026979437258349</v>
      </c>
      <c r="AV34" s="62">
        <f>'Glad70-before-LQ'!AV34*$CG34*AV$93</f>
        <v>0.00829802519542845</v>
      </c>
      <c r="AW34" s="62">
        <f>'Glad70-before-LQ'!AW34*$CG34*AW$93</f>
        <v>0.00133543019726964</v>
      </c>
      <c r="AX34" s="62">
        <f>'Glad70-before-LQ'!AX34*$CG34*AX$93</f>
        <v>0.0594789551567515</v>
      </c>
      <c r="AY34" s="62">
        <f>'Glad70-before-LQ'!AY34*$CG34*AY$93</f>
        <v>0.00145559011429078</v>
      </c>
      <c r="AZ34" s="62">
        <f>'Glad70-before-LQ'!AZ34*$CG34*AZ$93</f>
        <v>0.0565850741197415</v>
      </c>
      <c r="BA34" s="62">
        <f>'Glad70-before-LQ'!BA34*$CG34*BA$93</f>
        <v>0.0274023957926491</v>
      </c>
      <c r="BB34" s="62">
        <f>'Glad70-before-LQ'!BB34*$CG34*BB$93</f>
        <v>0.086287555391523</v>
      </c>
      <c r="BC34" s="62">
        <f>'Glad70-before-LQ'!BC34*$CG34*BC$93</f>
        <v>0.769833371891475</v>
      </c>
      <c r="BD34" s="62">
        <f>'Glad70-before-LQ'!BD34*$CG34*BD$93</f>
        <v>4.353761746042</v>
      </c>
      <c r="BE34" s="62">
        <f>'Glad70-before-LQ'!BE34*$CG34*BE$93</f>
        <v>2.88723028433592</v>
      </c>
      <c r="BF34" s="62">
        <f>'Glad70-before-LQ'!BF34*$CG34*BF$93</f>
        <v>0.0391735555536022</v>
      </c>
      <c r="BG34" s="62">
        <f>'Glad70-before-LQ'!BG34*$CG34*BG$93</f>
        <v>0.7561445169064051</v>
      </c>
      <c r="BH34" s="62">
        <f>'Glad70-before-LQ'!BH34*$CG34*BH$93</f>
        <v>0.184148552845248</v>
      </c>
      <c r="BI34" s="62">
        <f>'Glad70-before-LQ'!BI34*$CG34*BI$93</f>
        <v>2.12590549150728</v>
      </c>
      <c r="BJ34" s="62">
        <f>'Glad70-before-LQ'!BJ34*$CG34*BJ$93</f>
        <v>0.0482739218656345</v>
      </c>
      <c r="BK34" s="62">
        <f>'Glad70-before-LQ'!BK34*$CG34*BK$93</f>
        <v>0.375429844673382</v>
      </c>
      <c r="BL34" s="62">
        <f>'Glad70-before-LQ'!BL34*$CG34*BL$93</f>
        <v>0.711228516157665</v>
      </c>
      <c r="BM34" s="62">
        <f>'Glad70-before-LQ'!BM34*$CG34*BM$93</f>
        <v>0.0885152118838705</v>
      </c>
      <c r="BN34" s="62">
        <f>'Glad70-before-LQ'!BN34*$CG34*BN$93</f>
        <v>0.0165267575138603</v>
      </c>
      <c r="BO34" s="62">
        <f>'Glad70-before-LQ'!BO34*$CG34*BO$93</f>
        <v>1.13660805627685</v>
      </c>
      <c r="BP34" s="62">
        <f>'Glad70-before-LQ'!BP34*$CG34*BP$93</f>
        <v>0.375499163731801</v>
      </c>
      <c r="BQ34" s="62">
        <f>'Glad70-before-LQ'!BQ34*$CG34*BQ$93</f>
        <v>0.0072393765444028</v>
      </c>
      <c r="BR34" s="62">
        <f>'Glad70-before-LQ'!BR34*$CG34*BR$93</f>
        <v>0.0322818871506915</v>
      </c>
      <c r="BS34" s="62">
        <f>'Glad70-before-LQ'!BS34*$CG34*BS$93</f>
        <v>0.0069854953967933</v>
      </c>
      <c r="BT34" s="62">
        <f>'Glad70-before-LQ'!BT34*$CG34*BT$93</f>
        <v>0.571104426561225</v>
      </c>
      <c r="BU34" s="62">
        <f>'Glad70-before-LQ'!BU34*$CG34*BU$93</f>
        <v>0.213498227030656</v>
      </c>
      <c r="BV34" s="4">
        <f>SUM(D34:BU34)</f>
        <v>80.9222113333532</v>
      </c>
      <c r="BW34" s="66">
        <f>'Glad-base'!BW34*'Households'!$B$3/'Households'!$B$7</f>
        <v>0.400373617198764</v>
      </c>
      <c r="BX34" s="66">
        <f>'Glad-base'!BX34*'Households'!$B$3/'Households'!$B$7</f>
        <v>0.634516068475798</v>
      </c>
      <c r="BY34" s="66">
        <f>'Glad-base'!BY34*'Businesses'!$B$4/'Businesses'!$C$4</f>
        <v>151.208170658642</v>
      </c>
      <c r="BZ34" s="66">
        <f>'Glad-base'!BZ34*'Households'!$B$3/'Households'!$B$7</f>
        <v>8.45995898789907</v>
      </c>
      <c r="CA34" s="66">
        <f>'Glad-base'!CA34*'Households'!$B$3/'Households'!$B$7</f>
        <v>29.647718748723</v>
      </c>
      <c r="CB34" s="66">
        <f>'Glad-base'!CB34*'Glad-id-output'!B32/'Glad-id-output'!E32</f>
        <v>0.000105200164144084</v>
      </c>
      <c r="CC34" s="62">
        <f>'Exports'!D35</f>
        <v>0.4</v>
      </c>
      <c r="CD34" s="4">
        <f>SUM(BW34:CC34)</f>
        <v>190.750843281103</v>
      </c>
      <c r="CE34" s="153">
        <f>SUM(CD34,BV34)</f>
        <v>271.673054614456</v>
      </c>
      <c r="CF34" s="67">
        <v>0.00110042012703016</v>
      </c>
      <c r="CG34" s="67">
        <f>'Glad-id-output'!I32</f>
        <v>0.5</v>
      </c>
      <c r="CH34" s="67"/>
    </row>
    <row r="35" ht="20.05" customHeight="1">
      <c r="A35" t="s" s="58">
        <v>1</v>
      </c>
      <c r="B35" s="59">
        <v>31</v>
      </c>
      <c r="C35" t="s" s="60">
        <v>195</v>
      </c>
      <c r="D35" s="61">
        <f>'Glad70-before-LQ'!D35*$CG35*D$93</f>
        <v>0.9016016245458069</v>
      </c>
      <c r="E35" s="62">
        <f>'Glad70-before-LQ'!E35*$CG35*E$93</f>
        <v>0.00490198322433835</v>
      </c>
      <c r="F35" s="62">
        <f>'Glad70-before-LQ'!F35*$CG35*F$93</f>
        <v>0.00017494060390735</v>
      </c>
      <c r="G35" s="62">
        <f>'Glad70-before-LQ'!G35*$CG35*G$93</f>
        <v>0.00604152391669673</v>
      </c>
      <c r="H35" s="62">
        <f>'Glad70-before-LQ'!H35*$CG35*H$93</f>
        <v>0.0143196668986968</v>
      </c>
      <c r="I35" s="62">
        <f>'Glad70-before-LQ'!I35*$CG35*I$93</f>
        <v>0.865660896316247</v>
      </c>
      <c r="J35" s="62">
        <f>'Glad70-before-LQ'!J35*$CG35*J$93</f>
        <v>9.89816380322238</v>
      </c>
      <c r="K35" s="63">
        <f>'Glad70-before-LQ'!K35*$CG35*K$93</f>
        <v>0.54424437851345</v>
      </c>
      <c r="L35" s="62">
        <f>'Glad70-before-LQ'!L35*$CG35*L$93</f>
        <v>1.30456617629503</v>
      </c>
      <c r="M35" s="62">
        <f>'Glad70-before-LQ'!M35*$CG35*M$93</f>
        <v>0.0241228869585144</v>
      </c>
      <c r="N35" s="62">
        <f>'Glad70-before-LQ'!N35*$CG35*N$93</f>
        <v>0.00391409578123424</v>
      </c>
      <c r="O35" s="62">
        <f>'Glad70-before-LQ'!O35*$CG35*O$93</f>
        <v>0.00384545572381288</v>
      </c>
      <c r="P35" s="62">
        <f>'Glad70-before-LQ'!P35*$CG35*P$93</f>
        <v>0.00056560939558747</v>
      </c>
      <c r="Q35" s="62">
        <f>'Glad70-before-LQ'!Q35*$CG35*Q$93</f>
        <v>0.00746916004973363</v>
      </c>
      <c r="R35" s="62">
        <f>'Glad70-before-LQ'!R35*$CG35*R$93</f>
        <v>0.00063790555347225</v>
      </c>
      <c r="S35" s="62">
        <f>'Glad70-before-LQ'!S35*$CG35*S$93</f>
        <v>0.00154857504869017</v>
      </c>
      <c r="T35" s="62">
        <f>'Glad70-before-LQ'!T35*$CG35*T$93</f>
        <v>0.162507511024599</v>
      </c>
      <c r="U35" s="62">
        <f>'Glad70-before-LQ'!U35*$CG35*U$93</f>
        <v>0.11558453231841</v>
      </c>
      <c r="V35" s="62">
        <f>'Glad70-before-LQ'!V35*$CG35*V$93</f>
        <v>0.0030705668230072</v>
      </c>
      <c r="W35" s="62">
        <f>'Glad70-before-LQ'!W35*$CG35*W$93</f>
        <v>0.09511442016516219</v>
      </c>
      <c r="X35" s="64">
        <f>'Glad70-before-LQ'!X35*$CG35*X$93</f>
        <v>0</v>
      </c>
      <c r="Y35" s="62">
        <f>'Glad70-before-LQ'!Y35*$CG35*Y$93</f>
        <v>0.0691129273406853</v>
      </c>
      <c r="Z35" s="62">
        <f>'Glad70-before-LQ'!Z35*$CG35*Z$93</f>
        <v>0.0128298743547666</v>
      </c>
      <c r="AA35" s="62">
        <f>'Glad70-before-LQ'!AA35*$CG35*AA$93</f>
        <v>0.0150807789161962</v>
      </c>
      <c r="AB35" s="62">
        <f>'Glad70-before-LQ'!AB35*$CG35*AB$93</f>
        <v>0.00148371373024055</v>
      </c>
      <c r="AC35" s="65">
        <f>'Glad70-before-LQ'!AC35*$CG35*AC$93</f>
        <v>0</v>
      </c>
      <c r="AD35" s="62">
        <f>'Glad70-before-LQ'!AD35*$CG35*AD$93</f>
        <v>0.00484097128096944</v>
      </c>
      <c r="AE35" s="62">
        <f>'Glad70-before-LQ'!AE35*$CG35*AE$93</f>
        <v>0.07926880930716571</v>
      </c>
      <c r="AF35" s="62">
        <f>'Glad70-before-LQ'!AF35*$CG35*AF$93</f>
        <v>0.129030459082578</v>
      </c>
      <c r="AG35" s="62">
        <f>'Glad70-before-LQ'!AG35*$CG35*AG$93</f>
        <v>0.802896236024637</v>
      </c>
      <c r="AH35" s="62">
        <f>'Glad70-before-LQ'!AH35*$CG35*AH$93</f>
        <v>3.16757613359009</v>
      </c>
      <c r="AI35" s="62">
        <f>'Glad70-before-LQ'!AI35*$CG35*AI$93</f>
        <v>3.54894189585898</v>
      </c>
      <c r="AJ35" s="62">
        <f>'Glad70-before-LQ'!AJ35*$CG35*AJ$93</f>
        <v>0.46856104486228</v>
      </c>
      <c r="AK35" s="62">
        <f>'Glad70-before-LQ'!AK35*$CG35*AK$93</f>
        <v>0.278963723379436</v>
      </c>
      <c r="AL35" s="62">
        <f>'Glad70-before-LQ'!AL35*$CG35*AL$93</f>
        <v>0.0240430419886887</v>
      </c>
      <c r="AM35" s="62">
        <f>'Glad70-before-LQ'!AM35*$CG35*AM$93</f>
        <v>0.135183453802992</v>
      </c>
      <c r="AN35" s="62">
        <f>'Glad70-before-LQ'!AN35*$CG35*AN$93</f>
        <v>0.0828713170181954</v>
      </c>
      <c r="AO35" s="62">
        <f>'Glad70-before-LQ'!AO35*$CG35*AO$93</f>
        <v>11.244389090944</v>
      </c>
      <c r="AP35" s="62">
        <f>'Glad70-before-LQ'!AP35*$CG35*AP$93</f>
        <v>0.457739776697208</v>
      </c>
      <c r="AQ35" s="62">
        <f>'Glad70-before-LQ'!AQ35*$CG35*AQ$93</f>
        <v>0.0133041871704169</v>
      </c>
      <c r="AR35" s="62">
        <f>'Glad70-before-LQ'!AR35*$CG35*AR$93</f>
        <v>0.0160642103601828</v>
      </c>
      <c r="AS35" s="62">
        <f>'Glad70-before-LQ'!AS35*$CG35*AS$93</f>
        <v>24.2443732230125</v>
      </c>
      <c r="AT35" s="62">
        <f>'Glad70-before-LQ'!AT35*$CG35*AT$93</f>
        <v>0.00252098035987375</v>
      </c>
      <c r="AU35" s="62">
        <f>'Glad70-before-LQ'!AU35*$CG35*AU$93</f>
        <v>0.00249222444528557</v>
      </c>
      <c r="AV35" s="62">
        <f>'Glad70-before-LQ'!AV35*$CG35*AV$93</f>
        <v>0.00126591978044452</v>
      </c>
      <c r="AW35" s="62">
        <f>'Glad70-before-LQ'!AW35*$CG35*AW$93</f>
        <v>0.00020929355572466</v>
      </c>
      <c r="AX35" s="62">
        <f>'Glad70-before-LQ'!AX35*$CG35*AX$93</f>
        <v>0.0226550669866946</v>
      </c>
      <c r="AY35" s="62">
        <f>'Glad70-before-LQ'!AY35*$CG35*AY$93</f>
        <v>0.000437239293590641</v>
      </c>
      <c r="AZ35" s="62">
        <f>'Glad70-before-LQ'!AZ35*$CG35*AZ$93</f>
        <v>0.0189297194196299</v>
      </c>
      <c r="BA35" s="62">
        <f>'Glad70-before-LQ'!BA35*$CG35*BA$93</f>
        <v>0.009151826601340471</v>
      </c>
      <c r="BB35" s="62">
        <f>'Glad70-before-LQ'!BB35*$CG35*BB$93</f>
        <v>0.0283690160696117</v>
      </c>
      <c r="BC35" s="62">
        <f>'Glad70-before-LQ'!BC35*$CG35*BC$93</f>
        <v>0.199807158319363</v>
      </c>
      <c r="BD35" s="62">
        <f>'Glad70-before-LQ'!BD35*$CG35*BD$93</f>
        <v>0.404379557441267</v>
      </c>
      <c r="BE35" s="62">
        <f>'Glad70-before-LQ'!BE35*$CG35*BE$93</f>
        <v>0.793019080232846</v>
      </c>
      <c r="BF35" s="62">
        <f>'Glad70-before-LQ'!BF35*$CG35*BF$93</f>
        <v>0.0124770097767585</v>
      </c>
      <c r="BG35" s="62">
        <f>'Glad70-before-LQ'!BG35*$CG35*BG$93</f>
        <v>0.242124195910771</v>
      </c>
      <c r="BH35" s="62">
        <f>'Glad70-before-LQ'!BH35*$CG35*BH$93</f>
        <v>0.0566110424927868</v>
      </c>
      <c r="BI35" s="62">
        <f>'Glad70-before-LQ'!BI35*$CG35*BI$93</f>
        <v>1.41934655007751</v>
      </c>
      <c r="BJ35" s="62">
        <f>'Glad70-before-LQ'!BJ35*$CG35*BJ$93</f>
        <v>0.103909416189447</v>
      </c>
      <c r="BK35" s="62">
        <f>'Glad70-before-LQ'!BK35*$CG35*BK$93</f>
        <v>0.19507912088254</v>
      </c>
      <c r="BL35" s="62">
        <f>'Glad70-before-LQ'!BL35*$CG35*BL$93</f>
        <v>0.194954466070802</v>
      </c>
      <c r="BM35" s="62">
        <f>'Glad70-before-LQ'!BM35*$CG35*BM$93</f>
        <v>0.020854639419233</v>
      </c>
      <c r="BN35" s="62">
        <f>'Glad70-before-LQ'!BN35*$CG35*BN$93</f>
        <v>0.00663832914510868</v>
      </c>
      <c r="BO35" s="62">
        <f>'Glad70-before-LQ'!BO35*$CG35*BO$93</f>
        <v>0.586185346482758</v>
      </c>
      <c r="BP35" s="62">
        <f>'Glad70-before-LQ'!BP35*$CG35*BP$93</f>
        <v>0.154893958930075</v>
      </c>
      <c r="BQ35" s="62">
        <f>'Glad70-before-LQ'!BQ35*$CG35*BQ$93</f>
        <v>0.00276182455466927</v>
      </c>
      <c r="BR35" s="62">
        <f>'Glad70-before-LQ'!BR35*$CG35*BR$93</f>
        <v>0.009648140893647709</v>
      </c>
      <c r="BS35" s="62">
        <f>'Glad70-before-LQ'!BS35*$CG35*BS$93</f>
        <v>0.00206843240320632</v>
      </c>
      <c r="BT35" s="62">
        <f>'Glad70-before-LQ'!BT35*$CG35*BT$93</f>
        <v>0.166692080465618</v>
      </c>
      <c r="BU35" s="62">
        <f>'Glad70-before-LQ'!BU35*$CG35*BU$93</f>
        <v>0.104321468192656</v>
      </c>
      <c r="BV35" s="4">
        <f>SUM(D35:BU35)</f>
        <v>63.5164136854942</v>
      </c>
      <c r="BW35" s="66">
        <f>'Glad-base'!BW35*'Households'!$B$3/'Households'!$B$7</f>
        <v>0.100071759577755</v>
      </c>
      <c r="BX35" s="66">
        <f>'Glad-base'!BX35*'Households'!$B$3/'Households'!$B$7</f>
        <v>0.00265409073120494</v>
      </c>
      <c r="BY35" s="66">
        <f>'Glad-base'!BY35*'Businesses'!$B$4/'Businesses'!$C$4</f>
        <v>48.8187965198066</v>
      </c>
      <c r="BZ35" s="66">
        <f>'Glad-base'!BZ35*'Households'!$B$3/'Households'!$B$7</f>
        <v>29.8012398353759</v>
      </c>
      <c r="CA35" s="66">
        <f>'Glad-base'!CA35*'Households'!$B$3/'Households'!$B$7</f>
        <v>46.8593072641298</v>
      </c>
      <c r="CB35" s="66">
        <f>'Glad-base'!CB35*'Glad-id-output'!B33/'Glad-id-output'!E33</f>
        <v>-0.000151308189141858</v>
      </c>
      <c r="CC35" s="62">
        <f>'Exports'!D36</f>
        <v>3.3</v>
      </c>
      <c r="CD35" s="4">
        <f>SUM(BW35:CC35)</f>
        <v>128.881918161432</v>
      </c>
      <c r="CE35" s="153">
        <f>SUM(CD35,BV35)</f>
        <v>192.398331846926</v>
      </c>
      <c r="CF35" s="67">
        <v>0.0141409522562484</v>
      </c>
      <c r="CG35" s="67">
        <f>'Glad-id-output'!I33</f>
        <v>1</v>
      </c>
      <c r="CH35" s="67"/>
    </row>
    <row r="36" ht="20.05" customHeight="1">
      <c r="A36" t="s" s="58">
        <v>1</v>
      </c>
      <c r="B36" s="59">
        <v>32</v>
      </c>
      <c r="C36" t="s" s="60">
        <v>196</v>
      </c>
      <c r="D36" s="61">
        <f>'Glad70-before-LQ'!D36*$CG36*D$93</f>
        <v>3.33675312608382</v>
      </c>
      <c r="E36" s="62">
        <f>'Glad70-before-LQ'!E36*$CG36*E$93</f>
        <v>0.168159225268685</v>
      </c>
      <c r="F36" s="62">
        <f>'Glad70-before-LQ'!F36*$CG36*F$93</f>
        <v>0.008044311037136849</v>
      </c>
      <c r="G36" s="62">
        <f>'Glad70-before-LQ'!G36*$CG36*G$93</f>
        <v>0.0579847184898678</v>
      </c>
      <c r="H36" s="62">
        <f>'Glad70-before-LQ'!H36*$CG36*H$93</f>
        <v>0.204620790257532</v>
      </c>
      <c r="I36" s="62">
        <f>'Glad70-before-LQ'!I36*$CG36*I$93</f>
        <v>1.50193247010763</v>
      </c>
      <c r="J36" s="62">
        <f>'Glad70-before-LQ'!J36*$CG36*J$93</f>
        <v>86.3122791135026</v>
      </c>
      <c r="K36" s="63">
        <f>'Glad70-before-LQ'!K36*$CG36*K$93</f>
        <v>5.47707935240656</v>
      </c>
      <c r="L36" s="62">
        <f>'Glad70-before-LQ'!L36*$CG36*L$93</f>
        <v>1.83249707750105</v>
      </c>
      <c r="M36" s="62">
        <f>'Glad70-before-LQ'!M36*$CG36*M$93</f>
        <v>0.645691313867214</v>
      </c>
      <c r="N36" s="62">
        <f>'Glad70-before-LQ'!N36*$CG36*N$93</f>
        <v>0.109382317347877</v>
      </c>
      <c r="O36" s="62">
        <f>'Glad70-before-LQ'!O36*$CG36*O$93</f>
        <v>0.0541640098245558</v>
      </c>
      <c r="P36" s="62">
        <f>'Glad70-before-LQ'!P36*$CG36*P$93</f>
        <v>0.0182982971533151</v>
      </c>
      <c r="Q36" s="62">
        <f>'Glad70-before-LQ'!Q36*$CG36*Q$93</f>
        <v>0.350976987343588</v>
      </c>
      <c r="R36" s="62">
        <f>'Glad70-before-LQ'!R36*$CG36*R$93</f>
        <v>0.0130770495581826</v>
      </c>
      <c r="S36" s="62">
        <f>'Glad70-before-LQ'!S36*$CG36*S$93</f>
        <v>0.0243846187498769</v>
      </c>
      <c r="T36" s="62">
        <f>'Glad70-before-LQ'!T36*$CG36*T$93</f>
        <v>0.623975070195299</v>
      </c>
      <c r="U36" s="62">
        <f>'Glad70-before-LQ'!U36*$CG36*U$93</f>
        <v>1.8702570277272</v>
      </c>
      <c r="V36" s="62">
        <f>'Glad70-before-LQ'!V36*$CG36*V$93</f>
        <v>0.0729887815589433</v>
      </c>
      <c r="W36" s="62">
        <f>'Glad70-before-LQ'!W36*$CG36*W$93</f>
        <v>1.9476737247309</v>
      </c>
      <c r="X36" s="64">
        <f>'Glad70-before-LQ'!X36*$CG36*X$93</f>
        <v>0</v>
      </c>
      <c r="Y36" s="62">
        <f>'Glad70-before-LQ'!Y36*$CG36*Y$93</f>
        <v>1.00362538859926</v>
      </c>
      <c r="Z36" s="62">
        <f>'Glad70-before-LQ'!Z36*$CG36*Z$93</f>
        <v>0.247939870272509</v>
      </c>
      <c r="AA36" s="62">
        <f>'Glad70-before-LQ'!AA36*$CG36*AA$93</f>
        <v>0.459627652802331</v>
      </c>
      <c r="AB36" s="62">
        <f>'Glad70-before-LQ'!AB36*$CG36*AB$93</f>
        <v>0.07398072294263509</v>
      </c>
      <c r="AC36" s="65">
        <f>'Glad70-before-LQ'!AC36*$CG36*AC$93</f>
        <v>0</v>
      </c>
      <c r="AD36" s="62">
        <f>'Glad70-before-LQ'!AD36*$CG36*AD$93</f>
        <v>0.132029927873273</v>
      </c>
      <c r="AE36" s="62">
        <f>'Glad70-before-LQ'!AE36*$CG36*AE$93</f>
        <v>2.6831829662168</v>
      </c>
      <c r="AF36" s="62">
        <f>'Glad70-before-LQ'!AF36*$CG36*AF$93</f>
        <v>0.500895033097014</v>
      </c>
      <c r="AG36" s="62">
        <f>'Glad70-before-LQ'!AG36*$CG36*AG$93</f>
        <v>45.2288948413454</v>
      </c>
      <c r="AH36" s="62">
        <f>'Glad70-before-LQ'!AH36*$CG36*AH$93</f>
        <v>154.926233652732</v>
      </c>
      <c r="AI36" s="62">
        <f>'Glad70-before-LQ'!AI36*$CG36*AI$93</f>
        <v>182.862024274243</v>
      </c>
      <c r="AJ36" s="62">
        <f>'Glad70-before-LQ'!AJ36*$CG36*AJ$93</f>
        <v>5.32779145320362</v>
      </c>
      <c r="AK36" s="62">
        <f>'Glad70-before-LQ'!AK36*$CG36*AK$93</f>
        <v>3.45610213805759</v>
      </c>
      <c r="AL36" s="62">
        <f>'Glad70-before-LQ'!AL36*$CG36*AL$93</f>
        <v>3.03843155420997</v>
      </c>
      <c r="AM36" s="62">
        <f>'Glad70-before-LQ'!AM36*$CG36*AM$93</f>
        <v>1.58112166117899</v>
      </c>
      <c r="AN36" s="62">
        <f>'Glad70-before-LQ'!AN36*$CG36*AN$93</f>
        <v>1.46668985786727</v>
      </c>
      <c r="AO36" s="62">
        <f>'Glad70-before-LQ'!AO36*$CG36*AO$93</f>
        <v>24.5847208689097</v>
      </c>
      <c r="AP36" s="62">
        <f>'Glad70-before-LQ'!AP36*$CG36*AP$93</f>
        <v>1.36029232782917</v>
      </c>
      <c r="AQ36" s="62">
        <f>'Glad70-before-LQ'!AQ36*$CG36*AQ$93</f>
        <v>0.143469941663997</v>
      </c>
      <c r="AR36" s="62">
        <f>'Glad70-before-LQ'!AR36*$CG36*AR$93</f>
        <v>0.25768149980798</v>
      </c>
      <c r="AS36" s="62">
        <f>'Glad70-before-LQ'!AS36*$CG36*AS$93</f>
        <v>13.0541450846089</v>
      </c>
      <c r="AT36" s="62">
        <f>'Glad70-before-LQ'!AT36*$CG36*AT$93</f>
        <v>0.0181027117018133</v>
      </c>
      <c r="AU36" s="62">
        <f>'Glad70-before-LQ'!AU36*$CG36*AU$93</f>
        <v>0.0219550487563653</v>
      </c>
      <c r="AV36" s="62">
        <f>'Glad70-before-LQ'!AV36*$CG36*AV$93</f>
        <v>0.0380028242810473</v>
      </c>
      <c r="AW36" s="62">
        <f>'Glad70-before-LQ'!AW36*$CG36*AW$93</f>
        <v>0.0306448201321953</v>
      </c>
      <c r="AX36" s="62">
        <f>'Glad70-before-LQ'!AX36*$CG36*AX$93</f>
        <v>0.304011998783897</v>
      </c>
      <c r="AY36" s="62">
        <f>'Glad70-before-LQ'!AY36*$CG36*AY$93</f>
        <v>0.00416852432730635</v>
      </c>
      <c r="AZ36" s="62">
        <f>'Glad70-before-LQ'!AZ36*$CG36*AZ$93</f>
        <v>0.302442690347029</v>
      </c>
      <c r="BA36" s="62">
        <f>'Glad70-before-LQ'!BA36*$CG36*BA$93</f>
        <v>0.09221243482259731</v>
      </c>
      <c r="BB36" s="62">
        <f>'Glad70-before-LQ'!BB36*$CG36*BB$93</f>
        <v>0.244756746163988</v>
      </c>
      <c r="BC36" s="62">
        <f>'Glad70-before-LQ'!BC36*$CG36*BC$93</f>
        <v>1.58601044450115</v>
      </c>
      <c r="BD36" s="62">
        <f>'Glad70-before-LQ'!BD36*$CG36*BD$93</f>
        <v>22.1292158470507</v>
      </c>
      <c r="BE36" s="62">
        <f>'Glad70-before-LQ'!BE36*$CG36*BE$93</f>
        <v>14.2906091987345</v>
      </c>
      <c r="BF36" s="62">
        <f>'Glad70-before-LQ'!BF36*$CG36*BF$93</f>
        <v>0.171584206963077</v>
      </c>
      <c r="BG36" s="62">
        <f>'Glad70-before-LQ'!BG36*$CG36*BG$93</f>
        <v>3.5791581711489</v>
      </c>
      <c r="BH36" s="62">
        <f>'Glad70-before-LQ'!BH36*$CG36*BH$93</f>
        <v>0.481531884650364</v>
      </c>
      <c r="BI36" s="62">
        <f>'Glad70-before-LQ'!BI36*$CG36*BI$93</f>
        <v>10.4665371107239</v>
      </c>
      <c r="BJ36" s="62">
        <f>'Glad70-before-LQ'!BJ36*$CG36*BJ$93</f>
        <v>0.252656110516116</v>
      </c>
      <c r="BK36" s="62">
        <f>'Glad70-before-LQ'!BK36*$CG36*BK$93</f>
        <v>1.56318483946145</v>
      </c>
      <c r="BL36" s="62">
        <f>'Glad70-before-LQ'!BL36*$CG36*BL$93</f>
        <v>3.97934533008703</v>
      </c>
      <c r="BM36" s="62">
        <f>'Glad70-before-LQ'!BM36*$CG36*BM$93</f>
        <v>0.459539162871038</v>
      </c>
      <c r="BN36" s="62">
        <f>'Glad70-before-LQ'!BN36*$CG36*BN$93</f>
        <v>0.0483218142199933</v>
      </c>
      <c r="BO36" s="62">
        <f>'Glad70-before-LQ'!BO36*$CG36*BO$93</f>
        <v>4.86377675116522</v>
      </c>
      <c r="BP36" s="62">
        <f>'Glad70-before-LQ'!BP36*$CG36*BP$93</f>
        <v>1.86835719422365</v>
      </c>
      <c r="BQ36" s="62">
        <f>'Glad70-before-LQ'!BQ36*$CG36*BQ$93</f>
        <v>0.0155411456140778</v>
      </c>
      <c r="BR36" s="62">
        <f>'Glad70-before-LQ'!BR36*$CG36*BR$93</f>
        <v>0.08691793145297221</v>
      </c>
      <c r="BS36" s="62">
        <f>'Glad70-before-LQ'!BS36*$CG36*BS$93</f>
        <v>0.0260347234270689</v>
      </c>
      <c r="BT36" s="62">
        <f>'Glad70-before-LQ'!BT36*$CG36*BT$93</f>
        <v>1.789569905585</v>
      </c>
      <c r="BU36" s="62">
        <f>'Glad70-before-LQ'!BU36*$CG36*BU$93</f>
        <v>0.81053983780603</v>
      </c>
      <c r="BV36" s="4">
        <f>SUM(D36:BU36)</f>
        <v>616.543829509692</v>
      </c>
      <c r="BW36" s="66">
        <f>'Glad-base'!BW36*'Households'!$B$3/'Households'!$B$7</f>
        <v>4.92025132121524</v>
      </c>
      <c r="BX36" s="66">
        <f>'Glad-base'!BX36*'Households'!$B$3/'Households'!$B$7</f>
        <v>0.198919472811535</v>
      </c>
      <c r="BY36" s="66">
        <f>'Glad-base'!BY36*'Businesses'!$B$4/'Businesses'!$C$4</f>
        <v>70.0237040210246</v>
      </c>
      <c r="BZ36" s="66">
        <f>'Glad-base'!BZ36*'Households'!$B$3/'Households'!$B$7</f>
        <v>9.724337360360449</v>
      </c>
      <c r="CA36" s="66">
        <f>'Glad-base'!CA36*'Households'!$B$3/'Households'!$B$7</f>
        <v>21.6248535741504</v>
      </c>
      <c r="CB36" s="66">
        <f>'Glad-base'!CB36*'Glad-id-output'!B34/'Glad-id-output'!E34</f>
        <v>0.0011776533291217</v>
      </c>
      <c r="CC36" s="62">
        <f>'Exports'!D37</f>
        <v>3.2</v>
      </c>
      <c r="CD36" s="4">
        <f>SUM(BW36:CC36)</f>
        <v>109.693243402891</v>
      </c>
      <c r="CE36" s="153">
        <f>SUM(CD36,BV36)</f>
        <v>726.237072912583</v>
      </c>
      <c r="CF36" s="67">
        <v>0.00370680934567737</v>
      </c>
      <c r="CG36" s="67">
        <f>'Glad-id-output'!I34</f>
        <v>0.9</v>
      </c>
      <c r="CH36" s="67"/>
    </row>
    <row r="37" ht="20.05" customHeight="1">
      <c r="A37" t="s" s="58">
        <v>1</v>
      </c>
      <c r="B37" s="59">
        <v>33</v>
      </c>
      <c r="C37" t="s" s="60">
        <v>34</v>
      </c>
      <c r="D37" s="61">
        <f>'Glad70-before-LQ'!D37*$CG37*D$93</f>
        <v>4.410465998743</v>
      </c>
      <c r="E37" s="62">
        <f>'Glad70-before-LQ'!E37*$CG37*E$93</f>
        <v>0.38645986299954</v>
      </c>
      <c r="F37" s="62">
        <f>'Glad70-before-LQ'!F37*$CG37*F$93</f>
        <v>0.171389441058813</v>
      </c>
      <c r="G37" s="62">
        <f>'Glad70-before-LQ'!G37*$CG37*G$93</f>
        <v>0.24733954328064</v>
      </c>
      <c r="H37" s="62">
        <f>'Glad70-before-LQ'!H37*$CG37*H$93</f>
        <v>0.336042654384955</v>
      </c>
      <c r="I37" s="62">
        <f>'Glad70-before-LQ'!I37*$CG37*I$93</f>
        <v>1.46283875260246</v>
      </c>
      <c r="J37" s="62">
        <f>'Glad70-before-LQ'!J37*$CG37*J$93</f>
        <v>18.9128527414379</v>
      </c>
      <c r="K37" s="63">
        <f>'Glad70-before-LQ'!K37*$CG37*K$93</f>
        <v>6.82671955784838</v>
      </c>
      <c r="L37" s="62">
        <f>'Glad70-before-LQ'!L37*$CG37*L$93</f>
        <v>0.860191545780247</v>
      </c>
      <c r="M37" s="62">
        <f>'Glad70-before-LQ'!M37*$CG37*M$93</f>
        <v>0.513402366114791</v>
      </c>
      <c r="N37" s="62">
        <f>'Glad70-before-LQ'!N37*$CG37*N$93</f>
        <v>1.19615622329366</v>
      </c>
      <c r="O37" s="62">
        <f>'Glad70-before-LQ'!O37*$CG37*O$93</f>
        <v>0.292900548024137</v>
      </c>
      <c r="P37" s="62">
        <f>'Glad70-before-LQ'!P37*$CG37*P$93</f>
        <v>0.17923214641647</v>
      </c>
      <c r="Q37" s="62">
        <f>'Glad70-before-LQ'!Q37*$CG37*Q$93</f>
        <v>0.288448927008236</v>
      </c>
      <c r="R37" s="62">
        <f>'Glad70-before-LQ'!R37*$CG37*R$93</f>
        <v>0.03679103000103</v>
      </c>
      <c r="S37" s="62">
        <f>'Glad70-before-LQ'!S37*$CG37*S$93</f>
        <v>0.0794678135301773</v>
      </c>
      <c r="T37" s="62">
        <f>'Glad70-before-LQ'!T37*$CG37*T$93</f>
        <v>2.90324884561383</v>
      </c>
      <c r="U37" s="62">
        <f>'Glad70-before-LQ'!U37*$CG37*U$93</f>
        <v>12.209462244795</v>
      </c>
      <c r="V37" s="62">
        <f>'Glad70-before-LQ'!V37*$CG37*V$93</f>
        <v>0.230646682157699</v>
      </c>
      <c r="W37" s="62">
        <f>'Glad70-before-LQ'!W37*$CG37*W$93</f>
        <v>5.88914436956485</v>
      </c>
      <c r="X37" s="64">
        <f>'Glad70-before-LQ'!X37*$CG37*X$93</f>
        <v>0</v>
      </c>
      <c r="Y37" s="62">
        <f>'Glad70-before-LQ'!Y37*$CG37*Y$93</f>
        <v>5.64884468009516</v>
      </c>
      <c r="Z37" s="62">
        <f>'Glad70-before-LQ'!Z37*$CG37*Z$93</f>
        <v>1.40459790484501</v>
      </c>
      <c r="AA37" s="62">
        <f>'Glad70-before-LQ'!AA37*$CG37*AA$93</f>
        <v>2.46161276105439</v>
      </c>
      <c r="AB37" s="62">
        <f>'Glad70-before-LQ'!AB37*$CG37*AB$93</f>
        <v>0.113689683445035</v>
      </c>
      <c r="AC37" s="65">
        <f>'Glad70-before-LQ'!AC37*$CG37*AC$93</f>
        <v>0</v>
      </c>
      <c r="AD37" s="62">
        <f>'Glad70-before-LQ'!AD37*$CG37*AD$93</f>
        <v>0.0169828142488961</v>
      </c>
      <c r="AE37" s="62">
        <f>'Glad70-before-LQ'!AE37*$CG37*AE$93</f>
        <v>0.5358604164663749</v>
      </c>
      <c r="AF37" s="62">
        <f>'Glad70-before-LQ'!AF37*$CG37*AF$93</f>
        <v>1.61631506312707</v>
      </c>
      <c r="AG37" s="62">
        <f>'Glad70-before-LQ'!AG37*$CG37*AG$93</f>
        <v>3.38670214311679</v>
      </c>
      <c r="AH37" s="62">
        <f>'Glad70-before-LQ'!AH37*$CG37*AH$93</f>
        <v>11.2846296531706</v>
      </c>
      <c r="AI37" s="62">
        <f>'Glad70-before-LQ'!AI37*$CG37*AI$93</f>
        <v>15.765070837604</v>
      </c>
      <c r="AJ37" s="62">
        <f>'Glad70-before-LQ'!AJ37*$CG37*AJ$93</f>
        <v>7.34033167865132</v>
      </c>
      <c r="AK37" s="62">
        <f>'Glad70-before-LQ'!AK37*$CG37*AK$93</f>
        <v>9.151700137535901</v>
      </c>
      <c r="AL37" s="62">
        <f>'Glad70-before-LQ'!AL37*$CG37*AL$93</f>
        <v>1.406534750338</v>
      </c>
      <c r="AM37" s="62">
        <f>'Glad70-before-LQ'!AM37*$CG37*AM$93</f>
        <v>7.5602161751969</v>
      </c>
      <c r="AN37" s="62">
        <f>'Glad70-before-LQ'!AN37*$CG37*AN$93</f>
        <v>8.085744409370159</v>
      </c>
      <c r="AO37" s="62">
        <f>'Glad70-before-LQ'!AO37*$CG37*AO$93</f>
        <v>4.79377149708064</v>
      </c>
      <c r="AP37" s="62">
        <f>'Glad70-before-LQ'!AP37*$CG37*AP$93</f>
        <v>1.19783543554405</v>
      </c>
      <c r="AQ37" s="62">
        <f>'Glad70-before-LQ'!AQ37*$CG37*AQ$93</f>
        <v>0.215621084821027</v>
      </c>
      <c r="AR37" s="62">
        <f>'Glad70-before-LQ'!AR37*$CG37*AR$93</f>
        <v>0.816730615066727</v>
      </c>
      <c r="AS37" s="62">
        <f>'Glad70-before-LQ'!AS37*$CG37*AS$93</f>
        <v>3.15151472810305</v>
      </c>
      <c r="AT37" s="62">
        <f>'Glad70-before-LQ'!AT37*$CG37*AT$93</f>
        <v>0.107811049050969</v>
      </c>
      <c r="AU37" s="62">
        <f>'Glad70-before-LQ'!AU37*$CG37*AU$93</f>
        <v>0.339916702450615</v>
      </c>
      <c r="AV37" s="62">
        <f>'Glad70-before-LQ'!AV37*$CG37*AV$93</f>
        <v>0.07543224284329619</v>
      </c>
      <c r="AW37" s="62">
        <f>'Glad70-before-LQ'!AW37*$CG37*AW$93</f>
        <v>0.012964285588787</v>
      </c>
      <c r="AX37" s="62">
        <f>'Glad70-before-LQ'!AX37*$CG37*AX$93</f>
        <v>0.408042854586893</v>
      </c>
      <c r="AY37" s="62">
        <f>'Glad70-before-LQ'!AY37*$CG37*AY$93</f>
        <v>0.0129664800847755</v>
      </c>
      <c r="AZ37" s="62">
        <f>'Glad70-before-LQ'!AZ37*$CG37*AZ$93</f>
        <v>0.415976478006278</v>
      </c>
      <c r="BA37" s="62">
        <f>'Glad70-before-LQ'!BA37*$CG37*BA$93</f>
        <v>0.222438961952236</v>
      </c>
      <c r="BB37" s="62">
        <f>'Glad70-before-LQ'!BB37*$CG37*BB$93</f>
        <v>0.579741761273758</v>
      </c>
      <c r="BC37" s="62">
        <f>'Glad70-before-LQ'!BC37*$CG37*BC$93</f>
        <v>2.91823798050638</v>
      </c>
      <c r="BD37" s="62">
        <f>'Glad70-before-LQ'!BD37*$CG37*BD$93</f>
        <v>1.01603920801597</v>
      </c>
      <c r="BE37" s="62">
        <f>'Glad70-before-LQ'!BE37*$CG37*BE$93</f>
        <v>9.2242521695936</v>
      </c>
      <c r="BF37" s="62">
        <f>'Glad70-before-LQ'!BF37*$CG37*BF$93</f>
        <v>0.163071531577416</v>
      </c>
      <c r="BG37" s="62">
        <f>'Glad70-before-LQ'!BG37*$CG37*BG$93</f>
        <v>3.82604359826911</v>
      </c>
      <c r="BH37" s="62">
        <f>'Glad70-before-LQ'!BH37*$CG37*BH$93</f>
        <v>1.19526669061932</v>
      </c>
      <c r="BI37" s="62">
        <f>'Glad70-before-LQ'!BI37*$CG37*BI$93</f>
        <v>1.8322737392002</v>
      </c>
      <c r="BJ37" s="62">
        <f>'Glad70-before-LQ'!BJ37*$CG37*BJ$93</f>
        <v>0.034620511815951</v>
      </c>
      <c r="BK37" s="62">
        <f>'Glad70-before-LQ'!BK37*$CG37*BK$93</f>
        <v>2.84044130789372</v>
      </c>
      <c r="BL37" s="62">
        <f>'Glad70-before-LQ'!BL37*$CG37*BL$93</f>
        <v>9.496628459584191</v>
      </c>
      <c r="BM37" s="62">
        <f>'Glad70-before-LQ'!BM37*$CG37*BM$93</f>
        <v>1.16230098016236</v>
      </c>
      <c r="BN37" s="62">
        <f>'Glad70-before-LQ'!BN37*$CG37*BN$93</f>
        <v>0.131339000955521</v>
      </c>
      <c r="BO37" s="62">
        <f>'Glad70-before-LQ'!BO37*$CG37*BO$93</f>
        <v>19.7035608240461</v>
      </c>
      <c r="BP37" s="62">
        <f>'Glad70-before-LQ'!BP37*$CG37*BP$93</f>
        <v>5.33512676207431</v>
      </c>
      <c r="BQ37" s="62">
        <f>'Glad70-before-LQ'!BQ37*$CG37*BQ$93</f>
        <v>0.0748193189557268</v>
      </c>
      <c r="BR37" s="62">
        <f>'Glad70-before-LQ'!BR37*$CG37*BR$93</f>
        <v>0.5015047143326949</v>
      </c>
      <c r="BS37" s="62">
        <f>'Glad70-before-LQ'!BS37*$CG37*BS$93</f>
        <v>0.08041555464160061</v>
      </c>
      <c r="BT37" s="62">
        <f>'Glad70-before-LQ'!BT37*$CG37*BT$93</f>
        <v>10.0603609272301</v>
      </c>
      <c r="BU37" s="62">
        <f>'Glad70-before-LQ'!BU37*$CG37*BU$93</f>
        <v>2.19985941745328</v>
      </c>
      <c r="BV37" s="4">
        <f>SUM(D37:BU37)</f>
        <v>217.358961276302</v>
      </c>
      <c r="BW37" s="66">
        <f>'Glad-base'!BW37*'Households'!$B$3/'Households'!$B$7</f>
        <v>119.927536886540</v>
      </c>
      <c r="BX37" s="66">
        <f>'Glad-base'!BX37*'Households'!$B$3/'Households'!$B$7</f>
        <v>1.77713974529351</v>
      </c>
      <c r="BY37" s="66">
        <f>'Glad-base'!BY37*'Businesses'!$B$4/'Businesses'!$C$4</f>
        <v>16.1905286176707</v>
      </c>
      <c r="BZ37" s="66">
        <f>'Glad-base'!BZ37*'Households'!$B$3/'Households'!$B$7</f>
        <v>1.81258155936148</v>
      </c>
      <c r="CA37" s="66">
        <f>'Glad-base'!CA37*'Households'!$B$3/'Households'!$B$7</f>
        <v>5.57807353062822</v>
      </c>
      <c r="CB37" s="66">
        <f>'Glad-base'!CB37*'Glad-id-output'!B35/'Glad-id-output'!E35</f>
        <v>1.4218651423231</v>
      </c>
      <c r="CC37" s="62">
        <f>'Exports'!D38</f>
        <v>60.6</v>
      </c>
      <c r="CD37" s="4">
        <f>SUM(BW37:CC37)</f>
        <v>207.307725481817</v>
      </c>
      <c r="CE37" s="153">
        <f>SUM(CD37,BV37)</f>
        <v>424.666686758119</v>
      </c>
      <c r="CF37" s="67">
        <v>0.00251907091382932</v>
      </c>
      <c r="CG37" s="67">
        <f>'Glad-id-output'!I35</f>
        <v>0.78</v>
      </c>
      <c r="CH37" s="67"/>
    </row>
    <row r="38" ht="20.05" customHeight="1">
      <c r="A38" t="s" s="58">
        <v>1</v>
      </c>
      <c r="B38" s="59">
        <v>34</v>
      </c>
      <c r="C38" t="s" s="60">
        <v>197</v>
      </c>
      <c r="D38" s="61">
        <f>'Glad70-before-LQ'!D38*$CG38*D$93</f>
        <v>1.17896826220626</v>
      </c>
      <c r="E38" s="62">
        <f>'Glad70-before-LQ'!E38*$CG38*E$93</f>
        <v>0.192695615328317</v>
      </c>
      <c r="F38" s="62">
        <f>'Glad70-before-LQ'!F38*$CG38*F$93</f>
        <v>0.035152274750332</v>
      </c>
      <c r="G38" s="62">
        <f>'Glad70-before-LQ'!G38*$CG38*G$93</f>
        <v>0.107760407491596</v>
      </c>
      <c r="H38" s="62">
        <f>'Glad70-before-LQ'!H38*$CG38*H$93</f>
        <v>0.110142674631858</v>
      </c>
      <c r="I38" s="62">
        <f>'Glad70-before-LQ'!I38*$CG38*I$93</f>
        <v>0.5956556780440589</v>
      </c>
      <c r="J38" s="62">
        <f>'Glad70-before-LQ'!J38*$CG38*J$93</f>
        <v>9.62861088430467</v>
      </c>
      <c r="K38" s="63">
        <f>'Glad70-before-LQ'!K38*$CG38*K$93</f>
        <v>5.590444207435</v>
      </c>
      <c r="L38" s="62">
        <f>'Glad70-before-LQ'!L38*$CG38*L$93</f>
        <v>0.363285099349438</v>
      </c>
      <c r="M38" s="62">
        <f>'Glad70-before-LQ'!M38*$CG38*M$93</f>
        <v>0.199268638244886</v>
      </c>
      <c r="N38" s="62">
        <f>'Glad70-before-LQ'!N38*$CG38*N$93</f>
        <v>0.456666682306312</v>
      </c>
      <c r="O38" s="62">
        <f>'Glad70-before-LQ'!O38*$CG38*O$93</f>
        <v>0.106888629253389</v>
      </c>
      <c r="P38" s="62">
        <f>'Glad70-before-LQ'!P38*$CG38*P$93</f>
        <v>0.158265091869462</v>
      </c>
      <c r="Q38" s="62">
        <f>'Glad70-before-LQ'!Q38*$CG38*Q$93</f>
        <v>0.0952723635623994</v>
      </c>
      <c r="R38" s="62">
        <f>'Glad70-before-LQ'!R38*$CG38*R$93</f>
        <v>0.0165044210639389</v>
      </c>
      <c r="S38" s="62">
        <f>'Glad70-before-LQ'!S38*$CG38*S$93</f>
        <v>0.0324063515916093</v>
      </c>
      <c r="T38" s="62">
        <f>'Glad70-before-LQ'!T38*$CG38*T$93</f>
        <v>0.613483022733046</v>
      </c>
      <c r="U38" s="62">
        <f>'Glad70-before-LQ'!U38*$CG38*U$93</f>
        <v>4.25549961974094</v>
      </c>
      <c r="V38" s="62">
        <f>'Glad70-before-LQ'!V38*$CG38*V$93</f>
        <v>0.0852614569783476</v>
      </c>
      <c r="W38" s="62">
        <f>'Glad70-before-LQ'!W38*$CG38*W$93</f>
        <v>2.54611283118395</v>
      </c>
      <c r="X38" s="64">
        <f>'Glad70-before-LQ'!X38*$CG38*X$93</f>
        <v>0</v>
      </c>
      <c r="Y38" s="62">
        <f>'Glad70-before-LQ'!Y38*$CG38*Y$93</f>
        <v>2.8276644728254</v>
      </c>
      <c r="Z38" s="62">
        <f>'Glad70-before-LQ'!Z38*$CG38*Z$93</f>
        <v>0.522842477529186</v>
      </c>
      <c r="AA38" s="62">
        <f>'Glad70-before-LQ'!AA38*$CG38*AA$93</f>
        <v>0.988942274860389</v>
      </c>
      <c r="AB38" s="62">
        <f>'Glad70-before-LQ'!AB38*$CG38*AB$93</f>
        <v>0.06466740086160649</v>
      </c>
      <c r="AC38" s="65">
        <f>'Glad70-before-LQ'!AC38*$CG38*AC$93</f>
        <v>0</v>
      </c>
      <c r="AD38" s="62">
        <f>'Glad70-before-LQ'!AD38*$CG38*AD$93</f>
        <v>0.00721222571677002</v>
      </c>
      <c r="AE38" s="62">
        <f>'Glad70-before-LQ'!AE38*$CG38*AE$93</f>
        <v>0.287197458458226</v>
      </c>
      <c r="AF38" s="62">
        <f>'Glad70-before-LQ'!AF38*$CG38*AF$93</f>
        <v>1.58908104995767</v>
      </c>
      <c r="AG38" s="62">
        <f>'Glad70-before-LQ'!AG38*$CG38*AG$93</f>
        <v>1.44575359054941</v>
      </c>
      <c r="AH38" s="62">
        <f>'Glad70-before-LQ'!AH38*$CG38*AH$93</f>
        <v>5.45839993479765</v>
      </c>
      <c r="AI38" s="62">
        <f>'Glad70-before-LQ'!AI38*$CG38*AI$93</f>
        <v>8.225336506164931</v>
      </c>
      <c r="AJ38" s="62">
        <f>'Glad70-before-LQ'!AJ38*$CG38*AJ$93</f>
        <v>4.57966909249622</v>
      </c>
      <c r="AK38" s="62">
        <f>'Glad70-before-LQ'!AK38*$CG38*AK$93</f>
        <v>9.28153634129748</v>
      </c>
      <c r="AL38" s="62">
        <f>'Glad70-before-LQ'!AL38*$CG38*AL$93</f>
        <v>0.760633257285357</v>
      </c>
      <c r="AM38" s="62">
        <f>'Glad70-before-LQ'!AM38*$CG38*AM$93</f>
        <v>4.43525270333321</v>
      </c>
      <c r="AN38" s="62">
        <f>'Glad70-before-LQ'!AN38*$CG38*AN$93</f>
        <v>8.374789918489331</v>
      </c>
      <c r="AO38" s="62">
        <f>'Glad70-before-LQ'!AO38*$CG38*AO$93</f>
        <v>2.17715933428005</v>
      </c>
      <c r="AP38" s="62">
        <f>'Glad70-before-LQ'!AP38*$CG38*AP$93</f>
        <v>0.802610977198783</v>
      </c>
      <c r="AQ38" s="62">
        <f>'Glad70-before-LQ'!AQ38*$CG38*AQ$93</f>
        <v>0.08383910089087671</v>
      </c>
      <c r="AR38" s="62">
        <f>'Glad70-before-LQ'!AR38*$CG38*AR$93</f>
        <v>0.492966986156146</v>
      </c>
      <c r="AS38" s="62">
        <f>'Glad70-before-LQ'!AS38*$CG38*AS$93</f>
        <v>1.45915288560376</v>
      </c>
      <c r="AT38" s="62">
        <f>'Glad70-before-LQ'!AT38*$CG38*AT$93</f>
        <v>0.0229813012579299</v>
      </c>
      <c r="AU38" s="62">
        <f>'Glad70-before-LQ'!AU38*$CG38*AU$93</f>
        <v>0.0621186751179492</v>
      </c>
      <c r="AV38" s="62">
        <f>'Glad70-before-LQ'!AV38*$CG38*AV$93</f>
        <v>0.0152677137059212</v>
      </c>
      <c r="AW38" s="62">
        <f>'Glad70-before-LQ'!AW38*$CG38*AW$93</f>
        <v>0.0199963695407202</v>
      </c>
      <c r="AX38" s="62">
        <f>'Glad70-before-LQ'!AX38*$CG38*AX$93</f>
        <v>0.130712003073806</v>
      </c>
      <c r="AY38" s="62">
        <f>'Glad70-before-LQ'!AY38*$CG38*AY$93</f>
        <v>0.00840436983520732</v>
      </c>
      <c r="AZ38" s="62">
        <f>'Glad70-before-LQ'!AZ38*$CG38*AZ$93</f>
        <v>0.219569933334619</v>
      </c>
      <c r="BA38" s="62">
        <f>'Glad70-before-LQ'!BA38*$CG38*BA$93</f>
        <v>0.0521633677342687</v>
      </c>
      <c r="BB38" s="62">
        <f>'Glad70-before-LQ'!BB38*$CG38*BB$93</f>
        <v>0.178820071018033</v>
      </c>
      <c r="BC38" s="62">
        <f>'Glad70-before-LQ'!BC38*$CG38*BC$93</f>
        <v>1.5417402057466</v>
      </c>
      <c r="BD38" s="62">
        <f>'Glad70-before-LQ'!BD38*$CG38*BD$93</f>
        <v>0.597076676449747</v>
      </c>
      <c r="BE38" s="62">
        <f>'Glad70-before-LQ'!BE38*$CG38*BE$93</f>
        <v>4.12680908286865</v>
      </c>
      <c r="BF38" s="62">
        <f>'Glad70-before-LQ'!BF38*$CG38*BF$93</f>
        <v>0.06659380565777211</v>
      </c>
      <c r="BG38" s="62">
        <f>'Glad70-before-LQ'!BG38*$CG38*BG$93</f>
        <v>2.04261358618637</v>
      </c>
      <c r="BH38" s="62">
        <f>'Glad70-before-LQ'!BH38*$CG38*BH$93</f>
        <v>0.608401751341989</v>
      </c>
      <c r="BI38" s="62">
        <f>'Glad70-before-LQ'!BI38*$CG38*BI$93</f>
        <v>0.630767126631966</v>
      </c>
      <c r="BJ38" s="62">
        <f>'Glad70-before-LQ'!BJ38*$CG38*BJ$93</f>
        <v>0.0182587750981343</v>
      </c>
      <c r="BK38" s="62">
        <f>'Glad70-before-LQ'!BK38*$CG38*BK$93</f>
        <v>1.32664043965664</v>
      </c>
      <c r="BL38" s="62">
        <f>'Glad70-before-LQ'!BL38*$CG38*BL$93</f>
        <v>3.67393417955706</v>
      </c>
      <c r="BM38" s="62">
        <f>'Glad70-before-LQ'!BM38*$CG38*BM$93</f>
        <v>0.483764264586789</v>
      </c>
      <c r="BN38" s="62">
        <f>'Glad70-before-LQ'!BN38*$CG38*BN$93</f>
        <v>0.0594314648546382</v>
      </c>
      <c r="BO38" s="62">
        <f>'Glad70-before-LQ'!BO38*$CG38*BO$93</f>
        <v>8.987016946451931</v>
      </c>
      <c r="BP38" s="62">
        <f>'Glad70-before-LQ'!BP38*$CG38*BP$93</f>
        <v>4.24950225564966</v>
      </c>
      <c r="BQ38" s="62">
        <f>'Glad70-before-LQ'!BQ38*$CG38*BQ$93</f>
        <v>0.0353773039162784</v>
      </c>
      <c r="BR38" s="62">
        <f>'Glad70-before-LQ'!BR38*$CG38*BR$93</f>
        <v>0.111070211632562</v>
      </c>
      <c r="BS38" s="62">
        <f>'Glad70-before-LQ'!BS38*$CG38*BS$93</f>
        <v>0.0322716749974058</v>
      </c>
      <c r="BT38" s="62">
        <f>'Glad70-before-LQ'!BT38*$CG38*BT$93</f>
        <v>3.95961469631412</v>
      </c>
      <c r="BU38" s="62">
        <f>'Glad70-before-LQ'!BU38*$CG38*BU$93</f>
        <v>1.27496819229988</v>
      </c>
      <c r="BV38" s="4">
        <f>SUM(D38:BU38)</f>
        <v>114.768938645339</v>
      </c>
      <c r="BW38" s="66">
        <f>'Glad-base'!BW38*'Households'!$B$3/'Households'!$B$7</f>
        <v>266.415020678187</v>
      </c>
      <c r="BX38" s="66">
        <f>'Glad-base'!BX38*'Households'!$B$3/'Households'!$B$7</f>
        <v>7.70407962006179</v>
      </c>
      <c r="BY38" s="66">
        <f>'Glad-base'!BY38*'Businesses'!$B$4/'Businesses'!$C$4</f>
        <v>4.11725037316965</v>
      </c>
      <c r="BZ38" s="66">
        <f>'Glad-base'!BZ38*'Households'!$B$3/'Households'!$B$7</f>
        <v>0.340156209485067</v>
      </c>
      <c r="CA38" s="66">
        <f>'Glad-base'!CA38*'Households'!$B$3/'Households'!$B$7</f>
        <v>1.42684037128733</v>
      </c>
      <c r="CB38" s="66">
        <f>'Glad-base'!CB38*'Glad-id-output'!B36/'Glad-id-output'!E36</f>
        <v>0.206717910551031</v>
      </c>
      <c r="CC38" s="62">
        <f>'Exports'!D39</f>
        <v>64.3</v>
      </c>
      <c r="CD38" s="4">
        <f>SUM(BW38:CC38)</f>
        <v>344.510065162742</v>
      </c>
      <c r="CE38" s="153">
        <f>SUM(CD38,BV38)</f>
        <v>459.279003808081</v>
      </c>
      <c r="CF38" s="67">
        <v>0.00443931233238121</v>
      </c>
      <c r="CG38" s="67">
        <f>'Glad-id-output'!I36</f>
        <v>0.98</v>
      </c>
      <c r="CH38" s="67"/>
    </row>
    <row r="39" ht="20.05" customHeight="1">
      <c r="A39" t="s" s="58">
        <v>1</v>
      </c>
      <c r="B39" s="59">
        <v>35</v>
      </c>
      <c r="C39" t="s" s="60">
        <v>123</v>
      </c>
      <c r="D39" s="61">
        <f>'Glad70-before-LQ'!D39*$CG39*D$93</f>
        <v>0.078993545623376</v>
      </c>
      <c r="E39" s="62">
        <f>'Glad70-before-LQ'!E39*$CG39*E$93</f>
        <v>0.0025664976186386</v>
      </c>
      <c r="F39" s="62">
        <f>'Glad70-before-LQ'!F39*$CG39*F$93</f>
        <v>3.21956416580663e-05</v>
      </c>
      <c r="G39" s="62">
        <f>'Glad70-before-LQ'!G39*$CG39*G$93</f>
        <v>0.00294243170582546</v>
      </c>
      <c r="H39" s="62">
        <f>'Glad70-before-LQ'!H39*$CG39*H$93</f>
        <v>0.00160885478380844</v>
      </c>
      <c r="I39" s="62">
        <f>'Glad70-before-LQ'!I39*$CG39*I$93</f>
        <v>0.41189176817856</v>
      </c>
      <c r="J39" s="62">
        <f>'Glad70-before-LQ'!J39*$CG39*J$93</f>
        <v>4.08411327298789</v>
      </c>
      <c r="K39" s="63">
        <f>'Glad70-before-LQ'!K39*$CG39*K$93</f>
        <v>0.142854530537888</v>
      </c>
      <c r="L39" s="62">
        <f>'Glad70-before-LQ'!L39*$CG39*L$93</f>
        <v>0.139495060498504</v>
      </c>
      <c r="M39" s="62">
        <f>'Glad70-before-LQ'!M39*$CG39*M$93</f>
        <v>0.10234871499635</v>
      </c>
      <c r="N39" s="62">
        <f>'Glad70-before-LQ'!N39*$CG39*N$93</f>
        <v>0.0135344038318841</v>
      </c>
      <c r="O39" s="62">
        <f>'Glad70-before-LQ'!O39*$CG39*O$93</f>
        <v>0.063819110135051</v>
      </c>
      <c r="P39" s="62">
        <f>'Glad70-before-LQ'!P39*$CG39*P$93</f>
        <v>0.00119738344175259</v>
      </c>
      <c r="Q39" s="62">
        <f>'Glad70-before-LQ'!Q39*$CG39*Q$93</f>
        <v>0.00304258816206074</v>
      </c>
      <c r="R39" s="62">
        <f>'Glad70-before-LQ'!R39*$CG39*R$93</f>
        <v>0.00263562385752839</v>
      </c>
      <c r="S39" s="62">
        <f>'Glad70-before-LQ'!S39*$CG39*S$93</f>
        <v>0.00444415009661974</v>
      </c>
      <c r="T39" s="62">
        <f>'Glad70-before-LQ'!T39*$CG39*T$93</f>
        <v>0.651310830679165</v>
      </c>
      <c r="U39" s="62">
        <f>'Glad70-before-LQ'!U39*$CG39*U$93</f>
        <v>0.677242023304846</v>
      </c>
      <c r="V39" s="62">
        <f>'Glad70-before-LQ'!V39*$CG39*V$93</f>
        <v>0.00923542186703376</v>
      </c>
      <c r="W39" s="62">
        <f>'Glad70-before-LQ'!W39*$CG39*W$93</f>
        <v>0.216375971968454</v>
      </c>
      <c r="X39" s="64">
        <f>'Glad70-before-LQ'!X39*$CG39*X$93</f>
        <v>0</v>
      </c>
      <c r="Y39" s="62">
        <f>'Glad70-before-LQ'!Y39*$CG39*Y$93</f>
        <v>0.229969282349148</v>
      </c>
      <c r="Z39" s="62">
        <f>'Glad70-before-LQ'!Z39*$CG39*Z$93</f>
        <v>0.0367946821061906</v>
      </c>
      <c r="AA39" s="62">
        <f>'Glad70-before-LQ'!AA39*$CG39*AA$93</f>
        <v>0.0338940632246483</v>
      </c>
      <c r="AB39" s="62">
        <f>'Glad70-before-LQ'!AB39*$CG39*AB$93</f>
        <v>0.000976137404119489</v>
      </c>
      <c r="AC39" s="65">
        <f>'Glad70-before-LQ'!AC39*$CG39*AC$93</f>
        <v>0</v>
      </c>
      <c r="AD39" s="62">
        <f>'Glad70-before-LQ'!AD39*$CG39*AD$93</f>
        <v>0.0009975023393298419</v>
      </c>
      <c r="AE39" s="62">
        <f>'Glad70-before-LQ'!AE39*$CG39*AE$93</f>
        <v>0.0321794439953221</v>
      </c>
      <c r="AF39" s="62">
        <f>'Glad70-before-LQ'!AF39*$CG39*AF$93</f>
        <v>0.150944601421558</v>
      </c>
      <c r="AG39" s="62">
        <f>'Glad70-before-LQ'!AG39*$CG39*AG$93</f>
        <v>0.0340076058906058</v>
      </c>
      <c r="AH39" s="62">
        <f>'Glad70-before-LQ'!AH39*$CG39*AH$93</f>
        <v>0.537569459579367</v>
      </c>
      <c r="AI39" s="62">
        <f>'Glad70-before-LQ'!AI39*$CG39*AI$93</f>
        <v>2.54332820141804</v>
      </c>
      <c r="AJ39" s="62">
        <f>'Glad70-before-LQ'!AJ39*$CG39*AJ$93</f>
        <v>0.706963548220428</v>
      </c>
      <c r="AK39" s="62">
        <f>'Glad70-before-LQ'!AK39*$CG39*AK$93</f>
        <v>0.9324378146926739</v>
      </c>
      <c r="AL39" s="62">
        <f>'Glad70-before-LQ'!AL39*$CG39*AL$93</f>
        <v>0.0243454600172673</v>
      </c>
      <c r="AM39" s="62">
        <f>'Glad70-before-LQ'!AM39*$CG39*AM$93</f>
        <v>0.452883527232253</v>
      </c>
      <c r="AN39" s="62">
        <f>'Glad70-before-LQ'!AN39*$CG39*AN$93</f>
        <v>0.317467454005615</v>
      </c>
      <c r="AO39" s="62">
        <f>'Glad70-before-LQ'!AO39*$CG39*AO$93</f>
        <v>0.267708011247341</v>
      </c>
      <c r="AP39" s="62">
        <f>'Glad70-before-LQ'!AP39*$CG39*AP$93</f>
        <v>0.0541101315115397</v>
      </c>
      <c r="AQ39" s="62">
        <f>'Glad70-before-LQ'!AQ39*$CG39*AQ$93</f>
        <v>0.0209073704157711</v>
      </c>
      <c r="AR39" s="62">
        <f>'Glad70-before-LQ'!AR39*$CG39*AR$93</f>
        <v>0.0630459174085705</v>
      </c>
      <c r="AS39" s="62">
        <f>'Glad70-before-LQ'!AS39*$CG39*AS$93</f>
        <v>0.566459811232464</v>
      </c>
      <c r="AT39" s="62">
        <f>'Glad70-before-LQ'!AT39*$CG39*AT$93</f>
        <v>0.00698817838392233</v>
      </c>
      <c r="AU39" s="62">
        <f>'Glad70-before-LQ'!AU39*$CG39*AU$93</f>
        <v>0.00816227162143099</v>
      </c>
      <c r="AV39" s="62">
        <f>'Glad70-before-LQ'!AV39*$CG39*AV$93</f>
        <v>0.00511041806740703</v>
      </c>
      <c r="AW39" s="62">
        <f>'Glad70-before-LQ'!AW39*$CG39*AW$93</f>
        <v>0.000684935834911415</v>
      </c>
      <c r="AX39" s="62">
        <f>'Glad70-before-LQ'!AX39*$CG39*AX$93</f>
        <v>0.0414531767290731</v>
      </c>
      <c r="AY39" s="62">
        <f>'Glad70-before-LQ'!AY39*$CG39*AY$93</f>
        <v>0.00133561500363595</v>
      </c>
      <c r="AZ39" s="62">
        <f>'Glad70-before-LQ'!AZ39*$CG39*AZ$93</f>
        <v>0.0384528260756096</v>
      </c>
      <c r="BA39" s="62">
        <f>'Glad70-before-LQ'!BA39*$CG39*BA$93</f>
        <v>0.011742561578876</v>
      </c>
      <c r="BB39" s="62">
        <f>'Glad70-before-LQ'!BB39*$CG39*BB$93</f>
        <v>0.0534823660951805</v>
      </c>
      <c r="BC39" s="62">
        <f>'Glad70-before-LQ'!BC39*$CG39*BC$93</f>
        <v>0.607073364394354</v>
      </c>
      <c r="BD39" s="62">
        <f>'Glad70-before-LQ'!BD39*$CG39*BD$93</f>
        <v>0.122406597890847</v>
      </c>
      <c r="BE39" s="62">
        <f>'Glad70-before-LQ'!BE39*$CG39*BE$93</f>
        <v>1.91825002661264</v>
      </c>
      <c r="BF39" s="62">
        <f>'Glad70-before-LQ'!BF39*$CG39*BF$93</f>
        <v>0.0124326832923461</v>
      </c>
      <c r="BG39" s="62">
        <f>'Glad70-before-LQ'!BG39*$CG39*BG$93</f>
        <v>0.850800944418125</v>
      </c>
      <c r="BH39" s="62">
        <f>'Glad70-before-LQ'!BH39*$CG39*BH$93</f>
        <v>0.08553001674952231</v>
      </c>
      <c r="BI39" s="62">
        <f>'Glad70-before-LQ'!BI39*$CG39*BI$93</f>
        <v>0.250981642584975</v>
      </c>
      <c r="BJ39" s="62">
        <f>'Glad70-before-LQ'!BJ39*$CG39*BJ$93</f>
        <v>0.000896964264754932</v>
      </c>
      <c r="BK39" s="62">
        <f>'Glad70-before-LQ'!BK39*$CG39*BK$93</f>
        <v>0.209430482726959</v>
      </c>
      <c r="BL39" s="62">
        <f>'Glad70-before-LQ'!BL39*$CG39*BL$93</f>
        <v>0.577112069401139</v>
      </c>
      <c r="BM39" s="62">
        <f>'Glad70-before-LQ'!BM39*$CG39*BM$93</f>
        <v>0.0846438280426511</v>
      </c>
      <c r="BN39" s="62">
        <f>'Glad70-before-LQ'!BN39*$CG39*BN$93</f>
        <v>0.0161656890822308</v>
      </c>
      <c r="BO39" s="62">
        <f>'Glad70-before-LQ'!BO39*$CG39*BO$93</f>
        <v>0.169855634610447</v>
      </c>
      <c r="BP39" s="62">
        <f>'Glad70-before-LQ'!BP39*$CG39*BP$93</f>
        <v>0.242108066650751</v>
      </c>
      <c r="BQ39" s="62">
        <f>'Glad70-before-LQ'!BQ39*$CG39*BQ$93</f>
        <v>0.00618577828367553</v>
      </c>
      <c r="BR39" s="62">
        <f>'Glad70-before-LQ'!BR39*$CG39*BR$93</f>
        <v>0.0261962847938646</v>
      </c>
      <c r="BS39" s="62">
        <f>'Glad70-before-LQ'!BS39*$CG39*BS$93</f>
        <v>0.00583998326598655</v>
      </c>
      <c r="BT39" s="62">
        <f>'Glad70-before-LQ'!BT39*$CG39*BT$93</f>
        <v>0.0588637535883043</v>
      </c>
      <c r="BU39" s="62">
        <f>'Glad70-before-LQ'!BU39*$CG39*BU$93</f>
        <v>0.113495972838012</v>
      </c>
      <c r="BV39" s="4">
        <f>SUM(D39:BU39)</f>
        <v>19.1423565385108</v>
      </c>
      <c r="BW39" s="66">
        <f>'Glad-base'!BW39*'Households'!$B$3/'Households'!$B$7</f>
        <v>18.4590320574253</v>
      </c>
      <c r="BX39" s="66">
        <f>'Glad-base'!BX39*'Households'!$B$3/'Households'!$B$7</f>
        <v>0.0488896051699279</v>
      </c>
      <c r="BY39" s="66">
        <f>'Glad-base'!BY39*'Businesses'!$B$4/'Businesses'!$C$4</f>
        <v>0.00897118624505088</v>
      </c>
      <c r="BZ39" s="66">
        <f>'Glad-base'!BZ39*'Households'!$B$3/'Households'!$B$7</f>
        <v>0.00114642389289392</v>
      </c>
      <c r="CA39" s="66">
        <f>'Glad-base'!CA39*'Households'!$B$3/'Households'!$B$7</f>
        <v>0.00339150401647786</v>
      </c>
      <c r="CB39" s="66">
        <f>'Glad-base'!CB39*'Glad-id-output'!B37/'Glad-id-output'!E37</f>
        <v>0</v>
      </c>
      <c r="CC39" s="62">
        <f>'Exports'!D40</f>
        <v>44.5</v>
      </c>
      <c r="CD39" s="4">
        <f>SUM(BW39:CC39)</f>
        <v>63.0214307767497</v>
      </c>
      <c r="CE39" s="153">
        <f>SUM(CD39,BV39)</f>
        <v>82.16378731526051</v>
      </c>
      <c r="CF39" s="67">
        <v>0.00525140703929073</v>
      </c>
      <c r="CG39" s="67">
        <f>'Glad-id-output'!I37</f>
        <v>0.98</v>
      </c>
      <c r="CH39" s="67"/>
    </row>
    <row r="40" ht="20.05" customHeight="1">
      <c r="A40" t="s" s="58">
        <v>1</v>
      </c>
      <c r="B40" s="59">
        <v>36</v>
      </c>
      <c r="C40" t="s" s="60">
        <v>198</v>
      </c>
      <c r="D40" s="61">
        <f>'Glad70-before-LQ'!D40*$CG40*D$93</f>
        <v>0.356653149772913</v>
      </c>
      <c r="E40" s="62">
        <f>'Glad70-before-LQ'!E40*$CG40*E$93</f>
        <v>0.0473188709689466</v>
      </c>
      <c r="F40" s="62">
        <f>'Glad70-before-LQ'!F40*$CG40*F$93</f>
        <v>0.001817635612322</v>
      </c>
      <c r="G40" s="62">
        <f>'Glad70-before-LQ'!G40*$CG40*G$93</f>
        <v>0.0299090122478755</v>
      </c>
      <c r="H40" s="62">
        <f>'Glad70-before-LQ'!H40*$CG40*H$93</f>
        <v>0.0105764018846514</v>
      </c>
      <c r="I40" s="62">
        <f>'Glad70-before-LQ'!I40*$CG40*I$93</f>
        <v>0.297543768184367</v>
      </c>
      <c r="J40" s="62">
        <f>'Glad70-before-LQ'!J40*$CG40*J$93</f>
        <v>5.12988274901992</v>
      </c>
      <c r="K40" s="63">
        <f>'Glad70-before-LQ'!K40*$CG40*K$93</f>
        <v>0.659683217936476</v>
      </c>
      <c r="L40" s="62">
        <f>'Glad70-before-LQ'!L40*$CG40*L$93</f>
        <v>0.123230896533298</v>
      </c>
      <c r="M40" s="62">
        <f>'Glad70-before-LQ'!M40*$CG40*M$93</f>
        <v>0.17379844138344</v>
      </c>
      <c r="N40" s="62">
        <f>'Glad70-before-LQ'!N40*$CG40*N$93</f>
        <v>0.08262286946535551</v>
      </c>
      <c r="O40" s="62">
        <f>'Glad70-before-LQ'!O40*$CG40*O$93</f>
        <v>0.5491578159671709</v>
      </c>
      <c r="P40" s="62">
        <f>'Glad70-before-LQ'!P40*$CG40*P$93</f>
        <v>0.00662804095943921</v>
      </c>
      <c r="Q40" s="62">
        <f>'Glad70-before-LQ'!Q40*$CG40*Q$93</f>
        <v>0.0166266735336946</v>
      </c>
      <c r="R40" s="62">
        <f>'Glad70-before-LQ'!R40*$CG40*R$93</f>
        <v>0.0114772877326233</v>
      </c>
      <c r="S40" s="62">
        <f>'Glad70-before-LQ'!S40*$CG40*S$93</f>
        <v>0.0206542692959389</v>
      </c>
      <c r="T40" s="62">
        <f>'Glad70-before-LQ'!T40*$CG40*T$93</f>
        <v>0.719241449558048</v>
      </c>
      <c r="U40" s="62">
        <f>'Glad70-before-LQ'!U40*$CG40*U$93</f>
        <v>3.44615806417853</v>
      </c>
      <c r="V40" s="62">
        <f>'Glad70-before-LQ'!V40*$CG40*V$93</f>
        <v>0.0414299426179965</v>
      </c>
      <c r="W40" s="62">
        <f>'Glad70-before-LQ'!W40*$CG40*W$93</f>
        <v>1.43090866911624</v>
      </c>
      <c r="X40" s="64">
        <f>'Glad70-before-LQ'!X40*$CG40*X$93</f>
        <v>0</v>
      </c>
      <c r="Y40" s="62">
        <f>'Glad70-before-LQ'!Y40*$CG40*Y$93</f>
        <v>1.23862396127675</v>
      </c>
      <c r="Z40" s="62">
        <f>'Glad70-before-LQ'!Z40*$CG40*Z$93</f>
        <v>0.19722310653607</v>
      </c>
      <c r="AA40" s="62">
        <f>'Glad70-before-LQ'!AA40*$CG40*AA$93</f>
        <v>0.186603795082528</v>
      </c>
      <c r="AB40" s="62">
        <f>'Glad70-before-LQ'!AB40*$CG40*AB$93</f>
        <v>0.00831398915483313</v>
      </c>
      <c r="AC40" s="65">
        <f>'Glad70-before-LQ'!AC40*$CG40*AC$93</f>
        <v>0</v>
      </c>
      <c r="AD40" s="62">
        <f>'Glad70-before-LQ'!AD40*$CG40*AD$93</f>
        <v>0.00202337724581244</v>
      </c>
      <c r="AE40" s="62">
        <f>'Glad70-before-LQ'!AE40*$CG40*AE$93</f>
        <v>0.134837313503307</v>
      </c>
      <c r="AF40" s="62">
        <f>'Glad70-before-LQ'!AF40*$CG40*AF$93</f>
        <v>0.40083737497244</v>
      </c>
      <c r="AG40" s="62">
        <f>'Glad70-before-LQ'!AG40*$CG40*AG$93</f>
        <v>0.107980278758054</v>
      </c>
      <c r="AH40" s="62">
        <f>'Glad70-before-LQ'!AH40*$CG40*AH$93</f>
        <v>1.06469562794416</v>
      </c>
      <c r="AI40" s="62">
        <f>'Glad70-before-LQ'!AI40*$CG40*AI$93</f>
        <v>3.68550297623934</v>
      </c>
      <c r="AJ40" s="62">
        <f>'Glad70-before-LQ'!AJ40*$CG40*AJ$93</f>
        <v>1.10108068699614</v>
      </c>
      <c r="AK40" s="62">
        <f>'Glad70-before-LQ'!AK40*$CG40*AK$93</f>
        <v>1.72095026465241</v>
      </c>
      <c r="AL40" s="62">
        <f>'Glad70-before-LQ'!AL40*$CG40*AL$93</f>
        <v>0.0612410056501978</v>
      </c>
      <c r="AM40" s="62">
        <f>'Glad70-before-LQ'!AM40*$CG40*AM$93</f>
        <v>0.511332264019744</v>
      </c>
      <c r="AN40" s="62">
        <f>'Glad70-before-LQ'!AN40*$CG40*AN$93</f>
        <v>0.891134851091807</v>
      </c>
      <c r="AO40" s="62">
        <f>'Glad70-before-LQ'!AO40*$CG40*AO$93</f>
        <v>0.510021770799181</v>
      </c>
      <c r="AP40" s="62">
        <f>'Glad70-before-LQ'!AP40*$CG40*AP$93</f>
        <v>0.144941505843915</v>
      </c>
      <c r="AQ40" s="62">
        <f>'Glad70-before-LQ'!AQ40*$CG40*AQ$93</f>
        <v>0.013534527404276</v>
      </c>
      <c r="AR40" s="62">
        <f>'Glad70-before-LQ'!AR40*$CG40*AR$93</f>
        <v>0.216838501563998</v>
      </c>
      <c r="AS40" s="62">
        <f>'Glad70-before-LQ'!AS40*$CG40*AS$93</f>
        <v>1.73307203535101</v>
      </c>
      <c r="AT40" s="62">
        <f>'Glad70-before-LQ'!AT40*$CG40*AT$93</f>
        <v>0.00769685617782253</v>
      </c>
      <c r="AU40" s="62">
        <f>'Glad70-before-LQ'!AU40*$CG40*AU$93</f>
        <v>0.0570746525092737</v>
      </c>
      <c r="AV40" s="62">
        <f>'Glad70-before-LQ'!AV40*$CG40*AV$93</f>
        <v>0.0123319091154398</v>
      </c>
      <c r="AW40" s="62">
        <f>'Glad70-before-LQ'!AW40*$CG40*AW$93</f>
        <v>0.00812596408740943</v>
      </c>
      <c r="AX40" s="62">
        <f>'Glad70-before-LQ'!AX40*$CG40*AX$93</f>
        <v>0.151297818614926</v>
      </c>
      <c r="AY40" s="62">
        <f>'Glad70-before-LQ'!AY40*$CG40*AY$93</f>
        <v>0.00637938523670235</v>
      </c>
      <c r="AZ40" s="62">
        <f>'Glad70-before-LQ'!AZ40*$CG40*AZ$93</f>
        <v>0.240178653871766</v>
      </c>
      <c r="BA40" s="62">
        <f>'Glad70-before-LQ'!BA40*$CG40*BA$93</f>
        <v>0.0416005029476435</v>
      </c>
      <c r="BB40" s="62">
        <f>'Glad70-before-LQ'!BB40*$CG40*BB$93</f>
        <v>0.09635903151294339</v>
      </c>
      <c r="BC40" s="62">
        <f>'Glad70-before-LQ'!BC40*$CG40*BC$93</f>
        <v>0.648716664154504</v>
      </c>
      <c r="BD40" s="62">
        <f>'Glad70-before-LQ'!BD40*$CG40*BD$93</f>
        <v>0.142529069920576</v>
      </c>
      <c r="BE40" s="62">
        <f>'Glad70-before-LQ'!BE40*$CG40*BE$93</f>
        <v>11.1846250323666</v>
      </c>
      <c r="BF40" s="62">
        <f>'Glad70-before-LQ'!BF40*$CG40*BF$93</f>
        <v>0.032312416023237</v>
      </c>
      <c r="BG40" s="62">
        <f>'Glad70-before-LQ'!BG40*$CG40*BG$93</f>
        <v>5.24539239212029</v>
      </c>
      <c r="BH40" s="62">
        <f>'Glad70-before-LQ'!BH40*$CG40*BH$93</f>
        <v>0.253953600868282</v>
      </c>
      <c r="BI40" s="62">
        <f>'Glad70-before-LQ'!BI40*$CG40*BI$93</f>
        <v>1.0867199664123</v>
      </c>
      <c r="BJ40" s="62">
        <f>'Glad70-before-LQ'!BJ40*$CG40*BJ$93</f>
        <v>0.00438529056533564</v>
      </c>
      <c r="BK40" s="62">
        <f>'Glad70-before-LQ'!BK40*$CG40*BK$93</f>
        <v>1.09597717450036</v>
      </c>
      <c r="BL40" s="62">
        <f>'Glad70-before-LQ'!BL40*$CG40*BL$93</f>
        <v>2.09164443823467</v>
      </c>
      <c r="BM40" s="62">
        <f>'Glad70-before-LQ'!BM40*$CG40*BM$93</f>
        <v>0.345071737289281</v>
      </c>
      <c r="BN40" s="62">
        <f>'Glad70-before-LQ'!BN40*$CG40*BN$93</f>
        <v>0.0473622418229278</v>
      </c>
      <c r="BO40" s="62">
        <f>'Glad70-before-LQ'!BO40*$CG40*BO$93</f>
        <v>1.0838513672231</v>
      </c>
      <c r="BP40" s="62">
        <f>'Glad70-before-LQ'!BP40*$CG40*BP$93</f>
        <v>0.374600144091956</v>
      </c>
      <c r="BQ40" s="62">
        <f>'Glad70-before-LQ'!BQ40*$CG40*BQ$93</f>
        <v>0.0278461351609211</v>
      </c>
      <c r="BR40" s="62">
        <f>'Glad70-before-LQ'!BR40*$CG40*BR$93</f>
        <v>0.122981499295194</v>
      </c>
      <c r="BS40" s="62">
        <f>'Glad70-before-LQ'!BS40*$CG40*BS$93</f>
        <v>0.0316986636046169</v>
      </c>
      <c r="BT40" s="62">
        <f>'Glad70-before-LQ'!BT40*$CG40*BT$93</f>
        <v>0.442250662148319</v>
      </c>
      <c r="BU40" s="62">
        <f>'Glad70-before-LQ'!BU40*$CG40*BU$93</f>
        <v>0.390064203721203</v>
      </c>
      <c r="BV40" s="4">
        <f>SUM(D40:BU40)</f>
        <v>52.3591359136528</v>
      </c>
      <c r="BW40" s="66">
        <f>'Glad-base'!BW40*'Households'!$B$3/'Households'!$B$7</f>
        <v>154.556034853996</v>
      </c>
      <c r="BX40" s="66">
        <f>'Glad-base'!BX40*'Households'!$B$3/'Households'!$B$7</f>
        <v>0.0078795744284243</v>
      </c>
      <c r="BY40" s="66">
        <f>'Glad-base'!BY40*'Businesses'!$B$4/'Businesses'!$C$4</f>
        <v>0.06741516826028369</v>
      </c>
      <c r="BZ40" s="66">
        <f>'Glad-base'!BZ40*'Households'!$B$3/'Households'!$B$7</f>
        <v>0.00488185507723996</v>
      </c>
      <c r="CA40" s="66">
        <f>'Glad-base'!CA40*'Households'!$B$3/'Households'!$B$7</f>
        <v>0.0278894481256437</v>
      </c>
      <c r="CB40" s="66">
        <f>'Glad-base'!CB40*'Glad-id-output'!B38/'Glad-id-output'!E38</f>
        <v>0.000468833600491787</v>
      </c>
      <c r="CC40" s="62">
        <f>'Exports'!D41</f>
        <v>21.4</v>
      </c>
      <c r="CD40" s="4">
        <f>SUM(BW40:CC40)</f>
        <v>176.064569733488</v>
      </c>
      <c r="CE40" s="153">
        <f>SUM(CD40,BV40)</f>
        <v>228.423705647141</v>
      </c>
      <c r="CF40" s="67">
        <v>0.00442713503769393</v>
      </c>
      <c r="CG40" s="67">
        <f>'Glad-id-output'!I38</f>
        <v>0.9399999999999999</v>
      </c>
      <c r="CH40" s="67"/>
    </row>
    <row r="41" ht="20.05" customHeight="1">
      <c r="A41" t="s" s="58">
        <v>1</v>
      </c>
      <c r="B41" s="59">
        <v>37</v>
      </c>
      <c r="C41" t="s" s="60">
        <v>125</v>
      </c>
      <c r="D41" s="61">
        <f>'Glad70-before-LQ'!D41*$CG41*D$93</f>
        <v>2.08268928140273</v>
      </c>
      <c r="E41" s="62">
        <f>'Glad70-before-LQ'!E41*$CG41*E$93</f>
        <v>0.0822788257801475</v>
      </c>
      <c r="F41" s="62">
        <f>'Glad70-before-LQ'!F41*$CG41*F$93</f>
        <v>0.164055543845287</v>
      </c>
      <c r="G41" s="62">
        <f>'Glad70-before-LQ'!G41*$CG41*G$93</f>
        <v>0.0397056081302876</v>
      </c>
      <c r="H41" s="62">
        <f>'Glad70-before-LQ'!H41*$CG41*H$93</f>
        <v>0.0646701917375937</v>
      </c>
      <c r="I41" s="62">
        <f>'Glad70-before-LQ'!I41*$CG41*I$93</f>
        <v>0.589669816005862</v>
      </c>
      <c r="J41" s="62">
        <f>'Glad70-before-LQ'!J41*$CG41*J$93</f>
        <v>4.32662198686376</v>
      </c>
      <c r="K41" s="63">
        <f>'Glad70-before-LQ'!K41*$CG41*K$93</f>
        <v>17.9067782694886</v>
      </c>
      <c r="L41" s="62">
        <f>'Glad70-before-LQ'!L41*$CG41*L$93</f>
        <v>0.7570561357439159</v>
      </c>
      <c r="M41" s="62">
        <f>'Glad70-before-LQ'!M41*$CG41*M$93</f>
        <v>0.25375134602427</v>
      </c>
      <c r="N41" s="62">
        <f>'Glad70-before-LQ'!N41*$CG41*N$93</f>
        <v>1.37142145856884</v>
      </c>
      <c r="O41" s="62">
        <f>'Glad70-before-LQ'!O41*$CG41*O$93</f>
        <v>0.31875541458406</v>
      </c>
      <c r="P41" s="62">
        <f>'Glad70-before-LQ'!P41*$CG41*P$93</f>
        <v>0.0885017435243806</v>
      </c>
      <c r="Q41" s="62">
        <f>'Glad70-before-LQ'!Q41*$CG41*Q$93</f>
        <v>0.560506404907428</v>
      </c>
      <c r="R41" s="62">
        <f>'Glad70-before-LQ'!R41*$CG41*R$93</f>
        <v>0.0323759625076602</v>
      </c>
      <c r="S41" s="62">
        <f>'Glad70-before-LQ'!S41*$CG41*S$93</f>
        <v>0.0262750886763018</v>
      </c>
      <c r="T41" s="62">
        <f>'Glad70-before-LQ'!T41*$CG41*T$93</f>
        <v>1.00282836542114</v>
      </c>
      <c r="U41" s="62">
        <f>'Glad70-before-LQ'!U41*$CG41*U$93</f>
        <v>7.62218101471343</v>
      </c>
      <c r="V41" s="62">
        <f>'Glad70-before-LQ'!V41*$CG41*V$93</f>
        <v>0.273685056851155</v>
      </c>
      <c r="W41" s="62">
        <f>'Glad70-before-LQ'!W41*$CG41*W$93</f>
        <v>11.1078634079553</v>
      </c>
      <c r="X41" s="64">
        <f>'Glad70-before-LQ'!X41*$CG41*X$93</f>
        <v>0</v>
      </c>
      <c r="Y41" s="62">
        <f>'Glad70-before-LQ'!Y41*$CG41*Y$93</f>
        <v>3.46456568425515</v>
      </c>
      <c r="Z41" s="62">
        <f>'Glad70-before-LQ'!Z41*$CG41*Z$93</f>
        <v>0.386937639814938</v>
      </c>
      <c r="AA41" s="62">
        <f>'Glad70-before-LQ'!AA41*$CG41*AA$93</f>
        <v>0.5639853307585589</v>
      </c>
      <c r="AB41" s="62">
        <f>'Glad70-before-LQ'!AB41*$CG41*AB$93</f>
        <v>0.0611639903316124</v>
      </c>
      <c r="AC41" s="65">
        <f>'Glad70-before-LQ'!AC41*$CG41*AC$93</f>
        <v>0</v>
      </c>
      <c r="AD41" s="62">
        <f>'Glad70-before-LQ'!AD41*$CG41*AD$93</f>
        <v>0.0185602923239127</v>
      </c>
      <c r="AE41" s="62">
        <f>'Glad70-before-LQ'!AE41*$CG41*AE$93</f>
        <v>0.146178604581079</v>
      </c>
      <c r="AF41" s="62">
        <f>'Glad70-before-LQ'!AF41*$CG41*AF$93</f>
        <v>0.726411161592072</v>
      </c>
      <c r="AG41" s="62">
        <f>'Glad70-before-LQ'!AG41*$CG41*AG$93</f>
        <v>1.93786076177216</v>
      </c>
      <c r="AH41" s="62">
        <f>'Glad70-before-LQ'!AH41*$CG41*AH$93</f>
        <v>6.70615050144488</v>
      </c>
      <c r="AI41" s="62">
        <f>'Glad70-before-LQ'!AI41*$CG41*AI$93</f>
        <v>8.16795264815679</v>
      </c>
      <c r="AJ41" s="62">
        <f>'Glad70-before-LQ'!AJ41*$CG41*AJ$93</f>
        <v>5.14593839647239</v>
      </c>
      <c r="AK41" s="62">
        <f>'Glad70-before-LQ'!AK41*$CG41*AK$93</f>
        <v>4.5394951808334</v>
      </c>
      <c r="AL41" s="62">
        <f>'Glad70-before-LQ'!AL41*$CG41*AL$93</f>
        <v>0.574304257903723</v>
      </c>
      <c r="AM41" s="62">
        <f>'Glad70-before-LQ'!AM41*$CG41*AM$93</f>
        <v>2.30875210634032</v>
      </c>
      <c r="AN41" s="62">
        <f>'Glad70-before-LQ'!AN41*$CG41*AN$93</f>
        <v>10.0553278452184</v>
      </c>
      <c r="AO41" s="62">
        <f>'Glad70-before-LQ'!AO41*$CG41*AO$93</f>
        <v>5.97917165460183</v>
      </c>
      <c r="AP41" s="62">
        <f>'Glad70-before-LQ'!AP41*$CG41*AP$93</f>
        <v>5.81081722196985</v>
      </c>
      <c r="AQ41" s="62">
        <f>'Glad70-before-LQ'!AQ41*$CG41*AQ$93</f>
        <v>0.371125589688034</v>
      </c>
      <c r="AR41" s="62">
        <f>'Glad70-before-LQ'!AR41*$CG41*AR$93</f>
        <v>1.17361197685717</v>
      </c>
      <c r="AS41" s="62">
        <f>'Glad70-before-LQ'!AS41*$CG41*AS$93</f>
        <v>7.80271417949039</v>
      </c>
      <c r="AT41" s="62">
        <f>'Glad70-before-LQ'!AT41*$CG41*AT$93</f>
        <v>0.0854816160698245</v>
      </c>
      <c r="AU41" s="62">
        <f>'Glad70-before-LQ'!AU41*$CG41*AU$93</f>
        <v>0.0309214457933815</v>
      </c>
      <c r="AV41" s="62">
        <f>'Glad70-before-LQ'!AV41*$CG41*AV$93</f>
        <v>0.00856062960742684</v>
      </c>
      <c r="AW41" s="62">
        <f>'Glad70-before-LQ'!AW41*$CG41*AW$93</f>
        <v>0.0008247062558688661</v>
      </c>
      <c r="AX41" s="62">
        <f>'Glad70-before-LQ'!AX41*$CG41*AX$93</f>
        <v>0.06425762377396579</v>
      </c>
      <c r="AY41" s="62">
        <f>'Glad70-before-LQ'!AY41*$CG41*AY$93</f>
        <v>0.00264262020238881</v>
      </c>
      <c r="AZ41" s="62">
        <f>'Glad70-before-LQ'!AZ41*$CG41*AZ$93</f>
        <v>0.041456737913726</v>
      </c>
      <c r="BA41" s="62">
        <f>'Glad70-before-LQ'!BA41*$CG41*BA$93</f>
        <v>0.0250782660839252</v>
      </c>
      <c r="BB41" s="62">
        <f>'Glad70-before-LQ'!BB41*$CG41*BB$93</f>
        <v>0.216261122502278</v>
      </c>
      <c r="BC41" s="62">
        <f>'Glad70-before-LQ'!BC41*$CG41*BC$93</f>
        <v>1.05202016698228</v>
      </c>
      <c r="BD41" s="62">
        <f>'Glad70-before-LQ'!BD41*$CG41*BD$93</f>
        <v>0.263573526879761</v>
      </c>
      <c r="BE41" s="62">
        <f>'Glad70-before-LQ'!BE41*$CG41*BE$93</f>
        <v>2.20504603542424</v>
      </c>
      <c r="BF41" s="62">
        <f>'Glad70-before-LQ'!BF41*$CG41*BF$93</f>
        <v>0.0164000401933974</v>
      </c>
      <c r="BG41" s="62">
        <f>'Glad70-before-LQ'!BG41*$CG41*BG$93</f>
        <v>0.92925212253885</v>
      </c>
      <c r="BH41" s="62">
        <f>'Glad70-before-LQ'!BH41*$CG41*BH$93</f>
        <v>0.265246716357667</v>
      </c>
      <c r="BI41" s="62">
        <f>'Glad70-before-LQ'!BI41*$CG41*BI$93</f>
        <v>0.639343290344509</v>
      </c>
      <c r="BJ41" s="62">
        <f>'Glad70-before-LQ'!BJ41*$CG41*BJ$93</f>
        <v>0.00841535367150812</v>
      </c>
      <c r="BK41" s="62">
        <f>'Glad70-before-LQ'!BK41*$CG41*BK$93</f>
        <v>0.658787974494336</v>
      </c>
      <c r="BL41" s="62">
        <f>'Glad70-before-LQ'!BL41*$CG41*BL$93</f>
        <v>2.30776681971764</v>
      </c>
      <c r="BM41" s="62">
        <f>'Glad70-before-LQ'!BM41*$CG41*BM$93</f>
        <v>0.341151960902761</v>
      </c>
      <c r="BN41" s="62">
        <f>'Glad70-before-LQ'!BN41*$CG41*BN$93</f>
        <v>0.0394805766739155</v>
      </c>
      <c r="BO41" s="62">
        <f>'Glad70-before-LQ'!BO41*$CG41*BO$93</f>
        <v>4.37845733110971</v>
      </c>
      <c r="BP41" s="62">
        <f>'Glad70-before-LQ'!BP41*$CG41*BP$93</f>
        <v>1.37640303192279</v>
      </c>
      <c r="BQ41" s="62">
        <f>'Glad70-before-LQ'!BQ41*$CG41*BQ$93</f>
        <v>0.0216462526047336</v>
      </c>
      <c r="BR41" s="62">
        <f>'Glad70-before-LQ'!BR41*$CG41*BR$93</f>
        <v>0.120892420929647</v>
      </c>
      <c r="BS41" s="62">
        <f>'Glad70-before-LQ'!BS41*$CG41*BS$93</f>
        <v>0.0194174578343938</v>
      </c>
      <c r="BT41" s="62">
        <f>'Glad70-before-LQ'!BT41*$CG41*BT$93</f>
        <v>1.3121039228926</v>
      </c>
      <c r="BU41" s="62">
        <f>'Glad70-before-LQ'!BU41*$CG41*BU$93</f>
        <v>0.323082024150204</v>
      </c>
      <c r="BV41" s="4">
        <f>SUM(D41:BU41)</f>
        <v>131.366667740967</v>
      </c>
      <c r="BW41" s="66">
        <f>'Glad-base'!BW41*'Households'!$B$3/'Households'!$B$7</f>
        <v>38.689175581174</v>
      </c>
      <c r="BX41" s="66">
        <f>'Glad-base'!BX41*'Households'!$B$3/'Households'!$B$7</f>
        <v>4.23425693882595</v>
      </c>
      <c r="BY41" s="66">
        <f>'Glad-base'!BY41*'Businesses'!$B$4/'Businesses'!$C$4</f>
        <v>2.30754659552127</v>
      </c>
      <c r="BZ41" s="66">
        <f>'Glad-base'!BZ41*'Households'!$B$3/'Households'!$B$7</f>
        <v>0.27368780607621</v>
      </c>
      <c r="CA41" s="66">
        <f>'Glad-base'!CA41*'Households'!$B$3/'Households'!$B$7</f>
        <v>1.12275710610711</v>
      </c>
      <c r="CB41" s="66">
        <f>'Glad-base'!CB41*'Glad-id-output'!B39/'Glad-id-output'!E39</f>
        <v>0.541319266980013</v>
      </c>
      <c r="CC41" s="62">
        <f>'Exports'!D42</f>
        <v>37</v>
      </c>
      <c r="CD41" s="4">
        <f>SUM(BW41:CC41)</f>
        <v>84.1687432946846</v>
      </c>
      <c r="CE41" s="153">
        <f>SUM(CD41,BV41)</f>
        <v>215.535411035652</v>
      </c>
      <c r="CF41" s="67">
        <v>0.00553272158696492</v>
      </c>
      <c r="CG41" s="67">
        <f>'Glad-id-output'!I39</f>
        <v>0.89533891347443</v>
      </c>
      <c r="CH41" s="67"/>
    </row>
    <row r="42" ht="20.05" customHeight="1">
      <c r="A42" t="s" s="58">
        <v>1</v>
      </c>
      <c r="B42" s="59">
        <v>38</v>
      </c>
      <c r="C42" t="s" s="60">
        <v>126</v>
      </c>
      <c r="D42" s="61">
        <f>'Glad70-before-LQ'!D42*$CG42*D$93</f>
        <v>0.181461641911253</v>
      </c>
      <c r="E42" s="62">
        <f>'Glad70-before-LQ'!E42*$CG42*E$93</f>
        <v>0.00646674362130607</v>
      </c>
      <c r="F42" s="62">
        <f>'Glad70-before-LQ'!F42*$CG42*F$93</f>
        <v>0.00255511839791439</v>
      </c>
      <c r="G42" s="62">
        <f>'Glad70-before-LQ'!G42*$CG42*G$93</f>
        <v>0.00279143670857067</v>
      </c>
      <c r="H42" s="62">
        <f>'Glad70-before-LQ'!H42*$CG42*H$93</f>
        <v>0.00302329937364953</v>
      </c>
      <c r="I42" s="62">
        <f>'Glad70-before-LQ'!I42*$CG42*I$93</f>
        <v>1.24083183106081</v>
      </c>
      <c r="J42" s="62">
        <f>'Glad70-before-LQ'!J42*$CG42*J$93</f>
        <v>1.19098263858658</v>
      </c>
      <c r="K42" s="63">
        <f>'Glad70-before-LQ'!K42*$CG42*K$93</f>
        <v>10</v>
      </c>
      <c r="L42" s="62">
        <f>'Glad70-before-LQ'!L42*$CG42*L$93</f>
        <v>0.0480017132319778</v>
      </c>
      <c r="M42" s="62">
        <f>'Glad70-before-LQ'!M42*$CG42*M$93</f>
        <v>0.00654878292803014</v>
      </c>
      <c r="N42" s="62">
        <f>'Glad70-before-LQ'!N42*$CG42*N$93</f>
        <v>0.07578766777878231</v>
      </c>
      <c r="O42" s="62">
        <f>'Glad70-before-LQ'!O42*$CG42*O$93</f>
        <v>0.0245210675699343</v>
      </c>
      <c r="P42" s="62">
        <f>'Glad70-before-LQ'!P42*$CG42*P$93</f>
        <v>0.0059939064324155</v>
      </c>
      <c r="Q42" s="62">
        <f>'Glad70-before-LQ'!Q42*$CG42*Q$93</f>
        <v>0.0158482613947504</v>
      </c>
      <c r="R42" s="62">
        <f>'Glad70-before-LQ'!R42*$CG42*R$93</f>
        <v>0.00242265516733909</v>
      </c>
      <c r="S42" s="62">
        <f>'Glad70-before-LQ'!S42*$CG42*S$93</f>
        <v>0.0015483637718062</v>
      </c>
      <c r="T42" s="62">
        <f>'Glad70-before-LQ'!T42*$CG42*T$93</f>
        <v>0.0808341726390083</v>
      </c>
      <c r="U42" s="62">
        <f>'Glad70-before-LQ'!U42*$CG42*U$93</f>
        <v>1.08524760404031</v>
      </c>
      <c r="V42" s="62">
        <f>'Glad70-before-LQ'!V42*$CG42*V$93</f>
        <v>0.008961023901169939</v>
      </c>
      <c r="W42" s="62">
        <f>'Glad70-before-LQ'!W42*$CG42*W$93</f>
        <v>1.40430730546504</v>
      </c>
      <c r="X42" s="64">
        <f>'Glad70-before-LQ'!X42*$CG42*X$93</f>
        <v>0</v>
      </c>
      <c r="Y42" s="62">
        <f>'Glad70-before-LQ'!Y42*$CG42*Y$93</f>
        <v>0.438431934276511</v>
      </c>
      <c r="Z42" s="62">
        <f>'Glad70-before-LQ'!Z42*$CG42*Z$93</f>
        <v>0.0389397735682949</v>
      </c>
      <c r="AA42" s="62">
        <f>'Glad70-before-LQ'!AA42*$CG42*AA$93</f>
        <v>0.0259936738791798</v>
      </c>
      <c r="AB42" s="62">
        <f>'Glad70-before-LQ'!AB42*$CG42*AB$93</f>
        <v>0.00226638182098637</v>
      </c>
      <c r="AC42" s="65">
        <f>'Glad70-before-LQ'!AC42*$CG42*AC$93</f>
        <v>0</v>
      </c>
      <c r="AD42" s="62">
        <f>'Glad70-before-LQ'!AD42*$CG42*AD$93</f>
        <v>0.000385803163434772</v>
      </c>
      <c r="AE42" s="62">
        <f>'Glad70-before-LQ'!AE42*$CG42*AE$93</f>
        <v>0.00818223147735306</v>
      </c>
      <c r="AF42" s="62">
        <f>'Glad70-before-LQ'!AF42*$CG42*AF$93</f>
        <v>0.7235045627201649</v>
      </c>
      <c r="AG42" s="62">
        <f>'Glad70-before-LQ'!AG42*$CG42*AG$93</f>
        <v>0.0898374188346409</v>
      </c>
      <c r="AH42" s="62">
        <f>'Glad70-before-LQ'!AH42*$CG42*AH$93</f>
        <v>0.694090258260019</v>
      </c>
      <c r="AI42" s="62">
        <f>'Glad70-before-LQ'!AI42*$CG42*AI$93</f>
        <v>0.407604091779094</v>
      </c>
      <c r="AJ42" s="62">
        <f>'Glad70-before-LQ'!AJ42*$CG42*AJ$93</f>
        <v>1.75956397991122</v>
      </c>
      <c r="AK42" s="62">
        <f>'Glad70-before-LQ'!AK42*$CG42*AK$93</f>
        <v>0.304051165232188</v>
      </c>
      <c r="AL42" s="62">
        <f>'Glad70-before-LQ'!AL42*$CG42*AL$93</f>
        <v>0.0384156179145235</v>
      </c>
      <c r="AM42" s="62">
        <f>'Glad70-before-LQ'!AM42*$CG42*AM$93</f>
        <v>0.213770413284104</v>
      </c>
      <c r="AN42" s="62">
        <f>'Glad70-before-LQ'!AN42*$CG42*AN$93</f>
        <v>1.91187897250922</v>
      </c>
      <c r="AO42" s="62">
        <f>'Glad70-before-LQ'!AO42*$CG42*AO$93</f>
        <v>8.350568490396469</v>
      </c>
      <c r="AP42" s="62">
        <f>'Glad70-before-LQ'!AP42*$CG42*AP$93</f>
        <v>0.669447247030168</v>
      </c>
      <c r="AQ42" s="62">
        <f>'Glad70-before-LQ'!AQ42*$CG42*AQ$93</f>
        <v>0.024065013173156</v>
      </c>
      <c r="AR42" s="62">
        <f>'Glad70-before-LQ'!AR42*$CG42*AR$93</f>
        <v>0.0784837771055459</v>
      </c>
      <c r="AS42" s="62">
        <f>'Glad70-before-LQ'!AS42*$CG42*AS$93</f>
        <v>3.42517898061691</v>
      </c>
      <c r="AT42" s="62">
        <f>'Glad70-before-LQ'!AT42*$CG42*AT$93</f>
        <v>0.00180181005133646</v>
      </c>
      <c r="AU42" s="62">
        <f>'Glad70-before-LQ'!AU42*$CG42*AU$93</f>
        <v>0.00232480351850229</v>
      </c>
      <c r="AV42" s="62">
        <f>'Glad70-before-LQ'!AV42*$CG42*AV$93</f>
        <v>0.000530304889237767</v>
      </c>
      <c r="AW42" s="62">
        <f>'Glad70-before-LQ'!AW42*$CG42*AW$93</f>
        <v>0.000148865701611547</v>
      </c>
      <c r="AX42" s="62">
        <f>'Glad70-before-LQ'!AX42*$CG42*AX$93</f>
        <v>0.0135239417787557</v>
      </c>
      <c r="AY42" s="62">
        <f>'Glad70-before-LQ'!AY42*$CG42*AY$93</f>
        <v>0.000265033601056959</v>
      </c>
      <c r="AZ42" s="62">
        <f>'Glad70-before-LQ'!AZ42*$CG42*AZ$93</f>
        <v>0.00342656278721476</v>
      </c>
      <c r="BA42" s="62">
        <f>'Glad70-before-LQ'!BA42*$CG42*BA$93</f>
        <v>0.00708258322989685</v>
      </c>
      <c r="BB42" s="62">
        <f>'Glad70-before-LQ'!BB42*$CG42*BB$93</f>
        <v>0.0103229791061302</v>
      </c>
      <c r="BC42" s="62">
        <f>'Glad70-before-LQ'!BC42*$CG42*BC$93</f>
        <v>0.1792945867329</v>
      </c>
      <c r="BD42" s="62">
        <f>'Glad70-before-LQ'!BD42*$CG42*BD$93</f>
        <v>0.0412019914384968</v>
      </c>
      <c r="BE42" s="62">
        <f>'Glad70-before-LQ'!BE42*$CG42*BE$93</f>
        <v>0.282259786092935</v>
      </c>
      <c r="BF42" s="62">
        <f>'Glad70-before-LQ'!BF42*$CG42*BF$93</f>
        <v>0.00201492901192979</v>
      </c>
      <c r="BG42" s="62">
        <f>'Glad70-before-LQ'!BG42*$CG42*BG$93</f>
        <v>0.124056663792776</v>
      </c>
      <c r="BH42" s="62">
        <f>'Glad70-before-LQ'!BH42*$CG42*BH$93</f>
        <v>0.0334523339523567</v>
      </c>
      <c r="BI42" s="62">
        <f>'Glad70-before-LQ'!BI42*$CG42*BI$93</f>
        <v>0.115916289299083</v>
      </c>
      <c r="BJ42" s="62">
        <f>'Glad70-before-LQ'!BJ42*$CG42*BJ$93</f>
        <v>0.000714830187151228</v>
      </c>
      <c r="BK42" s="62">
        <f>'Glad70-before-LQ'!BK42*$CG42*BK$93</f>
        <v>0.0545924773354178</v>
      </c>
      <c r="BL42" s="62">
        <f>'Glad70-before-LQ'!BL42*$CG42*BL$93</f>
        <v>0.168343647959264</v>
      </c>
      <c r="BM42" s="62">
        <f>'Glad70-before-LQ'!BM42*$CG42*BM$93</f>
        <v>0.0245411559341649</v>
      </c>
      <c r="BN42" s="62">
        <f>'Glad70-before-LQ'!BN42*$CG42*BN$93</f>
        <v>0.00489511026135049</v>
      </c>
      <c r="BO42" s="62">
        <f>'Glad70-before-LQ'!BO42*$CG42*BO$93</f>
        <v>0.179094153102182</v>
      </c>
      <c r="BP42" s="62">
        <f>'Glad70-before-LQ'!BP42*$CG42*BP$93</f>
        <v>0.06596860330217209</v>
      </c>
      <c r="BQ42" s="62">
        <f>'Glad70-before-LQ'!BQ42*$CG42*BQ$93</f>
        <v>0.00254703021807411</v>
      </c>
      <c r="BR42" s="62">
        <f>'Glad70-before-LQ'!BR42*$CG42*BR$93</f>
        <v>0.0199398815492592</v>
      </c>
      <c r="BS42" s="62">
        <f>'Glad70-before-LQ'!BS42*$CG42*BS$93</f>
        <v>0.00156896963821313</v>
      </c>
      <c r="BT42" s="62">
        <f>'Glad70-before-LQ'!BT42*$CG42*BT$93</f>
        <v>0.0660394025463282</v>
      </c>
      <c r="BU42" s="62">
        <f>'Glad70-before-LQ'!BU42*$CG42*BU$93</f>
        <v>0.0250949029377217</v>
      </c>
      <c r="BV42" s="4">
        <f>SUM(D42:BU42)</f>
        <v>36.0237586508894</v>
      </c>
      <c r="BW42" s="66">
        <f>'Glad-base'!BW42*'Households'!$B$3/'Households'!$B$7</f>
        <v>11.3675703167456</v>
      </c>
      <c r="BX42" s="66">
        <f>'Glad-base'!BX42*'Households'!$B$3/'Households'!$B$7</f>
        <v>0.0132611986714727</v>
      </c>
      <c r="BY42" s="66">
        <f>'Glad-base'!BY42*'Businesses'!$B$4/'Businesses'!$C$4</f>
        <v>0.496594604915681</v>
      </c>
      <c r="BZ42" s="66">
        <f>'Glad-base'!BZ42*'Households'!$B$3/'Households'!$B$7</f>
        <v>0.244028566065911</v>
      </c>
      <c r="CA42" s="66">
        <f>'Glad-base'!CA42*'Households'!$B$3/'Households'!$B$7</f>
        <v>0.303110297610711</v>
      </c>
      <c r="CB42" s="66">
        <f>'Glad-base'!CB42*'Glad-id-output'!B40/'Glad-id-output'!E40</f>
        <v>0.0854870265255578</v>
      </c>
      <c r="CC42" s="62">
        <f>'Exports'!D43</f>
        <v>147.6</v>
      </c>
      <c r="CD42" s="4">
        <f>SUM(BW42:CC42)</f>
        <v>160.110052010535</v>
      </c>
      <c r="CE42" s="153">
        <f>SUM(CD42,BV42)</f>
        <v>196.133810661424</v>
      </c>
      <c r="CF42" s="67">
        <v>0.023093367152617</v>
      </c>
      <c r="CG42" s="67">
        <f>'Glad-id-output'!I40</f>
        <v>1</v>
      </c>
      <c r="CH42" s="67"/>
    </row>
    <row r="43" ht="20.05" customHeight="1">
      <c r="A43" t="s" s="58">
        <v>1</v>
      </c>
      <c r="B43" s="59">
        <v>39</v>
      </c>
      <c r="C43" t="s" s="60">
        <v>199</v>
      </c>
      <c r="D43" s="61">
        <f>'Glad70-before-LQ'!D43*$CG43*D$93</f>
        <v>0.108400472686069</v>
      </c>
      <c r="E43" s="62">
        <f>'Glad70-before-LQ'!E43*$CG43*E$93</f>
        <v>0.0246869471294643</v>
      </c>
      <c r="F43" s="62">
        <f>'Glad70-before-LQ'!F43*$CG43*F$93</f>
        <v>0.000666088402670708</v>
      </c>
      <c r="G43" s="62">
        <f>'Glad70-before-LQ'!G43*$CG43*G$93</f>
        <v>0.0277859568356692</v>
      </c>
      <c r="H43" s="62">
        <f>'Glad70-before-LQ'!H43*$CG43*H$93</f>
        <v>0.00291416871572989</v>
      </c>
      <c r="I43" s="62">
        <f>'Glad70-before-LQ'!I43*$CG43*I$93</f>
        <v>0.161130340780373</v>
      </c>
      <c r="J43" s="62">
        <f>'Glad70-before-LQ'!J43*$CG43*J$93</f>
        <v>3.73411849232923</v>
      </c>
      <c r="K43" s="63">
        <f>'Glad70-before-LQ'!K43*$CG43*K$93</f>
        <v>63.4418400050976</v>
      </c>
      <c r="L43" s="62">
        <f>'Glad70-before-LQ'!L43*$CG43*L$93</f>
        <v>0.0733031027574451</v>
      </c>
      <c r="M43" s="62">
        <f>'Glad70-before-LQ'!M43*$CG43*M$93</f>
        <v>0.134930056324669</v>
      </c>
      <c r="N43" s="62">
        <f>'Glad70-before-LQ'!N43*$CG43*N$93</f>
        <v>0.06464455367175111</v>
      </c>
      <c r="O43" s="62">
        <f>'Glad70-before-LQ'!O43*$CG43*O$93</f>
        <v>0.0396444166296692</v>
      </c>
      <c r="P43" s="62">
        <f>'Glad70-before-LQ'!P43*$CG43*P$93</f>
        <v>0.00313511981341361</v>
      </c>
      <c r="Q43" s="62">
        <f>'Glad70-before-LQ'!Q43*$CG43*Q$93</f>
        <v>0.00917087559133906</v>
      </c>
      <c r="R43" s="62">
        <f>'Glad70-before-LQ'!R43*$CG43*R$93</f>
        <v>0.009151248725607949</v>
      </c>
      <c r="S43" s="62">
        <f>'Glad70-before-LQ'!S43*$CG43*S$93</f>
        <v>0.00330462399743132</v>
      </c>
      <c r="T43" s="62">
        <f>'Glad70-before-LQ'!T43*$CG43*T$93</f>
        <v>0.8991360622468469</v>
      </c>
      <c r="U43" s="62">
        <f>'Glad70-before-LQ'!U43*$CG43*U$93</f>
        <v>6.73769173720853</v>
      </c>
      <c r="V43" s="62">
        <f>'Glad70-before-LQ'!V43*$CG43*V$93</f>
        <v>0.0531642189030569</v>
      </c>
      <c r="W43" s="62">
        <f>'Glad70-before-LQ'!W43*$CG43*W$93</f>
        <v>1.27154703298173</v>
      </c>
      <c r="X43" s="64">
        <f>'Glad70-before-LQ'!X43*$CG43*X$93</f>
        <v>0</v>
      </c>
      <c r="Y43" s="62">
        <f>'Glad70-before-LQ'!Y43*$CG43*Y$93</f>
        <v>0.707754048097621</v>
      </c>
      <c r="Z43" s="62">
        <f>'Glad70-before-LQ'!Z43*$CG43*Z$93</f>
        <v>0.0360828242195155</v>
      </c>
      <c r="AA43" s="62">
        <f>'Glad70-before-LQ'!AA43*$CG43*AA$93</f>
        <v>0.0213309998736492</v>
      </c>
      <c r="AB43" s="62">
        <f>'Glad70-before-LQ'!AB43*$CG43*AB$93</f>
        <v>0.0017350560555175</v>
      </c>
      <c r="AC43" s="65">
        <f>'Glad70-before-LQ'!AC43*$CG43*AC$93</f>
        <v>0</v>
      </c>
      <c r="AD43" s="62">
        <f>'Glad70-before-LQ'!AD43*$CG43*AD$93</f>
        <v>0.0114815151011039</v>
      </c>
      <c r="AE43" s="62">
        <f>'Glad70-before-LQ'!AE43*$CG43*AE$93</f>
        <v>0.00608120112515676</v>
      </c>
      <c r="AF43" s="62">
        <f>'Glad70-before-LQ'!AF43*$CG43*AF$93</f>
        <v>0.0441217360401026</v>
      </c>
      <c r="AG43" s="62">
        <f>'Glad70-before-LQ'!AG43*$CG43*AG$93</f>
        <v>0.128364007818069</v>
      </c>
      <c r="AH43" s="62">
        <f>'Glad70-before-LQ'!AH43*$CG43*AH$93</f>
        <v>0.895299039723726</v>
      </c>
      <c r="AI43" s="62">
        <f>'Glad70-before-LQ'!AI43*$CG43*AI$93</f>
        <v>0.429275952618597</v>
      </c>
      <c r="AJ43" s="62">
        <f>'Glad70-before-LQ'!AJ43*$CG43*AJ$93</f>
        <v>1.73572450041111</v>
      </c>
      <c r="AK43" s="62">
        <f>'Glad70-before-LQ'!AK43*$CG43*AK$93</f>
        <v>0.291262394265065</v>
      </c>
      <c r="AL43" s="62">
        <f>'Glad70-before-LQ'!AL43*$CG43*AL$93</f>
        <v>0.147688996150901</v>
      </c>
      <c r="AM43" s="62">
        <f>'Glad70-before-LQ'!AM43*$CG43*AM$93</f>
        <v>0.455715556661596</v>
      </c>
      <c r="AN43" s="62">
        <f>'Glad70-before-LQ'!AN43*$CG43*AN$93</f>
        <v>0.663278155465798</v>
      </c>
      <c r="AO43" s="62">
        <f>'Glad70-before-LQ'!AO43*$CG43*AO$93</f>
        <v>0.182266709588745</v>
      </c>
      <c r="AP43" s="62">
        <f>'Glad70-before-LQ'!AP43*$CG43*AP$93</f>
        <v>14.9111944329971</v>
      </c>
      <c r="AQ43" s="62">
        <f>'Glad70-before-LQ'!AQ43*$CG43*AQ$93</f>
        <v>0.0704559389448734</v>
      </c>
      <c r="AR43" s="62">
        <f>'Glad70-before-LQ'!AR43*$CG43*AR$93</f>
        <v>0.0596892100730594</v>
      </c>
      <c r="AS43" s="62">
        <f>'Glad70-before-LQ'!AS43*$CG43*AS$93</f>
        <v>2.07153153798273</v>
      </c>
      <c r="AT43" s="62">
        <f>'Glad70-before-LQ'!AT43*$CG43*AT$93</f>
        <v>0.00404890734955857</v>
      </c>
      <c r="AU43" s="62">
        <f>'Glad70-before-LQ'!AU43*$CG43*AU$93</f>
        <v>0.00177449741710064</v>
      </c>
      <c r="AV43" s="62">
        <f>'Glad70-before-LQ'!AV43*$CG43*AV$93</f>
        <v>0.000463279450689506</v>
      </c>
      <c r="AW43" s="62">
        <f>'Glad70-before-LQ'!AW43*$CG43*AW$93</f>
        <v>3.01738555352611e-05</v>
      </c>
      <c r="AX43" s="62">
        <f>'Glad70-before-LQ'!AX43*$CG43*AX$93</f>
        <v>0.0177938263793587</v>
      </c>
      <c r="AY43" s="62">
        <f>'Glad70-before-LQ'!AY43*$CG43*AY$93</f>
        <v>0.000202854336915476</v>
      </c>
      <c r="AZ43" s="62">
        <f>'Glad70-before-LQ'!AZ43*$CG43*AZ$93</f>
        <v>0.00955606640658029</v>
      </c>
      <c r="BA43" s="62">
        <f>'Glad70-before-LQ'!BA43*$CG43*BA$93</f>
        <v>0.0138470597269741</v>
      </c>
      <c r="BB43" s="62">
        <f>'Glad70-before-LQ'!BB43*$CG43*BB$93</f>
        <v>0.00397680971206438</v>
      </c>
      <c r="BC43" s="62">
        <f>'Glad70-before-LQ'!BC43*$CG43*BC$93</f>
        <v>0.138462929412638</v>
      </c>
      <c r="BD43" s="62">
        <f>'Glad70-before-LQ'!BD43*$CG43*BD$93</f>
        <v>0.0949175569506213</v>
      </c>
      <c r="BE43" s="62">
        <f>'Glad70-before-LQ'!BE43*$CG43*BE$93</f>
        <v>0.906978592524629</v>
      </c>
      <c r="BF43" s="62">
        <f>'Glad70-before-LQ'!BF43*$CG43*BF$93</f>
        <v>0.000569398601741744</v>
      </c>
      <c r="BG43" s="62">
        <f>'Glad70-before-LQ'!BG43*$CG43*BG$93</f>
        <v>0.819602975896351</v>
      </c>
      <c r="BH43" s="62">
        <f>'Glad70-before-LQ'!BH43*$CG43*BH$93</f>
        <v>0.0437596926113262</v>
      </c>
      <c r="BI43" s="62">
        <f>'Glad70-before-LQ'!BI43*$CG43*BI$93</f>
        <v>0.254141430394054</v>
      </c>
      <c r="BJ43" s="62">
        <f>'Glad70-before-LQ'!BJ43*$CG43*BJ$93</f>
        <v>0.00405117777483203</v>
      </c>
      <c r="BK43" s="62">
        <f>'Glad70-before-LQ'!BK43*$CG43*BK$93</f>
        <v>0.172863483439352</v>
      </c>
      <c r="BL43" s="62">
        <f>'Glad70-before-LQ'!BL43*$CG43*BL$93</f>
        <v>0.593869261402264</v>
      </c>
      <c r="BM43" s="62">
        <f>'Glad70-before-LQ'!BM43*$CG43*BM$93</f>
        <v>0.09071507779849609</v>
      </c>
      <c r="BN43" s="62">
        <f>'Glad70-before-LQ'!BN43*$CG43*BN$93</f>
        <v>0.00721762512482853</v>
      </c>
      <c r="BO43" s="62">
        <f>'Glad70-before-LQ'!BO43*$CG43*BO$93</f>
        <v>0.364596303297655</v>
      </c>
      <c r="BP43" s="62">
        <f>'Glad70-before-LQ'!BP43*$CG43*BP$93</f>
        <v>0.190307749939524</v>
      </c>
      <c r="BQ43" s="62">
        <f>'Glad70-before-LQ'!BQ43*$CG43*BQ$93</f>
        <v>0.00435464759307795</v>
      </c>
      <c r="BR43" s="62">
        <f>'Glad70-before-LQ'!BR43*$CG43*BR$93</f>
        <v>0.0171815423004473</v>
      </c>
      <c r="BS43" s="62">
        <f>'Glad70-before-LQ'!BS43*$CG43*BS$93</f>
        <v>0.00278852421681426</v>
      </c>
      <c r="BT43" s="62">
        <f>'Glad70-before-LQ'!BT43*$CG43*BT$93</f>
        <v>0.223571230955851</v>
      </c>
      <c r="BU43" s="62">
        <f>'Glad70-before-LQ'!BU43*$CG43*BU$93</f>
        <v>0.0880672469011433</v>
      </c>
      <c r="BV43" s="4">
        <f>SUM(D43:BU43)</f>
        <v>103.740409255813</v>
      </c>
      <c r="BW43" s="66">
        <f>'Glad-base'!BW43*'Households'!$B$3/'Households'!$B$7</f>
        <v>8.775148831637489</v>
      </c>
      <c r="BX43" s="66">
        <f>'Glad-base'!BX43*'Households'!$B$3/'Households'!$B$7</f>
        <v>0.634725350545829</v>
      </c>
      <c r="BY43" s="66">
        <f>'Glad-base'!BY43*'Businesses'!$B$4/'Businesses'!$C$4</f>
        <v>0.251698528805931</v>
      </c>
      <c r="BZ43" s="66">
        <f>'Glad-base'!BZ43*'Households'!$B$3/'Households'!$B$7</f>
        <v>0.156926622420185</v>
      </c>
      <c r="CA43" s="66">
        <f>'Glad-base'!CA43*'Households'!$B$3/'Households'!$B$7</f>
        <v>0.130022382327497</v>
      </c>
      <c r="CB43" s="66">
        <f>'Glad-base'!CB43*'Glad-id-output'!B41/'Glad-id-output'!E41</f>
        <v>-0.252685759474709</v>
      </c>
      <c r="CC43" s="62">
        <f>'Exports'!D44</f>
        <v>68.7</v>
      </c>
      <c r="CD43" s="4">
        <f>SUM(BW43:CC43)</f>
        <v>78.3958359562622</v>
      </c>
      <c r="CE43" s="153">
        <f>SUM(CD43,BV43)</f>
        <v>182.136245212075</v>
      </c>
      <c r="CF43" s="67">
        <v>0.0171127909219694</v>
      </c>
      <c r="CG43" s="67">
        <f>'Glad-id-output'!I41</f>
        <v>1</v>
      </c>
      <c r="CH43" s="67"/>
    </row>
    <row r="44" ht="20.05" customHeight="1">
      <c r="A44" t="s" s="58">
        <v>1</v>
      </c>
      <c r="B44" s="59">
        <v>40</v>
      </c>
      <c r="C44" t="s" s="60">
        <v>200</v>
      </c>
      <c r="D44" s="61">
        <f>'Glad70-before-LQ'!D44*$CG44*D$93</f>
        <v>0.0187782417324009</v>
      </c>
      <c r="E44" s="62">
        <f>'Glad70-before-LQ'!E44*$CG44*E$93</f>
        <v>0.000838421341870195</v>
      </c>
      <c r="F44" s="62">
        <f>'Glad70-before-LQ'!F44*$CG44*F$93</f>
        <v>6.373650623039211e-05</v>
      </c>
      <c r="G44" s="62">
        <f>'Glad70-before-LQ'!G44*$CG44*G$93</f>
        <v>0.000744522841229388</v>
      </c>
      <c r="H44" s="62">
        <f>'Glad70-before-LQ'!H44*$CG44*H$93</f>
        <v>0.00111054497714347</v>
      </c>
      <c r="I44" s="62">
        <f>'Glad70-before-LQ'!I44*$CG44*I$93</f>
        <v>0.0314879756695548</v>
      </c>
      <c r="J44" s="62">
        <f>'Glad70-before-LQ'!J44*$CG44*J$93</f>
        <v>0.499713653099836</v>
      </c>
      <c r="K44" s="63">
        <f>'Glad70-before-LQ'!K44*$CG44*K$93</f>
        <v>0.0756199410660964</v>
      </c>
      <c r="L44" s="62">
        <f>'Glad70-before-LQ'!L44*$CG44*L$93</f>
        <v>0.0220395066454717</v>
      </c>
      <c r="M44" s="62">
        <f>'Glad70-before-LQ'!M44*$CG44*M$93</f>
        <v>0.0114791586202979</v>
      </c>
      <c r="N44" s="62">
        <f>'Glad70-before-LQ'!N44*$CG44*N$93</f>
        <v>0.00631679587433814</v>
      </c>
      <c r="O44" s="62">
        <f>'Glad70-before-LQ'!O44*$CG44*O$93</f>
        <v>0.00201011885416269</v>
      </c>
      <c r="P44" s="62">
        <f>'Glad70-before-LQ'!P44*$CG44*P$93</f>
        <v>0.000762193944866149</v>
      </c>
      <c r="Q44" s="62">
        <f>'Glad70-before-LQ'!Q44*$CG44*Q$93</f>
        <v>0.00082553092778537</v>
      </c>
      <c r="R44" s="62">
        <f>'Glad70-before-LQ'!R44*$CG44*R$93</f>
        <v>0.000732583807839152</v>
      </c>
      <c r="S44" s="62">
        <f>'Glad70-before-LQ'!S44*$CG44*S$93</f>
        <v>0.0007810230726604601</v>
      </c>
      <c r="T44" s="62">
        <f>'Glad70-before-LQ'!T44*$CG44*T$93</f>
        <v>0.017256894349036</v>
      </c>
      <c r="U44" s="62">
        <f>'Glad70-before-LQ'!U44*$CG44*U$93</f>
        <v>0.114642992538721</v>
      </c>
      <c r="V44" s="62">
        <f>'Glad70-before-LQ'!V44*$CG44*V$93</f>
        <v>0.00579808762964857</v>
      </c>
      <c r="W44" s="62">
        <f>'Glad70-before-LQ'!W44*$CG44*W$93</f>
        <v>0.0604514300778468</v>
      </c>
      <c r="X44" s="64">
        <f>'Glad70-before-LQ'!X44*$CG44*X$93</f>
        <v>0</v>
      </c>
      <c r="Y44" s="62">
        <f>'Glad70-before-LQ'!Y44*$CG44*Y$93</f>
        <v>0.055846006981239</v>
      </c>
      <c r="Z44" s="62">
        <f>'Glad70-before-LQ'!Z44*$CG44*Z$93</f>
        <v>0.00748230004900129</v>
      </c>
      <c r="AA44" s="62">
        <f>'Glad70-before-LQ'!AA44*$CG44*AA$93</f>
        <v>0.0230870262963676</v>
      </c>
      <c r="AB44" s="62">
        <f>'Glad70-before-LQ'!AB44*$CG44*AB$93</f>
        <v>0.000424490907925178</v>
      </c>
      <c r="AC44" s="65">
        <f>'Glad70-before-LQ'!AC44*$CG44*AC$93</f>
        <v>0</v>
      </c>
      <c r="AD44" s="62">
        <f>'Glad70-before-LQ'!AD44*$CG44*AD$93</f>
        <v>0.000323134230657262</v>
      </c>
      <c r="AE44" s="62">
        <f>'Glad70-before-LQ'!AE44*$CG44*AE$93</f>
        <v>0.0181031350201558</v>
      </c>
      <c r="AF44" s="62">
        <f>'Glad70-before-LQ'!AF44*$CG44*AF$93</f>
        <v>0.0213854776547327</v>
      </c>
      <c r="AG44" s="62">
        <f>'Glad70-before-LQ'!AG44*$CG44*AG$93</f>
        <v>0.0252478200418779</v>
      </c>
      <c r="AH44" s="62">
        <f>'Glad70-before-LQ'!AH44*$CG44*AH$93</f>
        <v>0.0765298517157882</v>
      </c>
      <c r="AI44" s="62">
        <f>'Glad70-before-LQ'!AI44*$CG44*AI$93</f>
        <v>0.0428981488223888</v>
      </c>
      <c r="AJ44" s="62">
        <f>'Glad70-before-LQ'!AJ44*$CG44*AJ$93</f>
        <v>0.230257089980024</v>
      </c>
      <c r="AK44" s="62">
        <f>'Glad70-before-LQ'!AK44*$CG44*AK$93</f>
        <v>0.15346606381476</v>
      </c>
      <c r="AL44" s="62">
        <f>'Glad70-before-LQ'!AL44*$CG44*AL$93</f>
        <v>0.0695047872282471</v>
      </c>
      <c r="AM44" s="62">
        <f>'Glad70-before-LQ'!AM44*$CG44*AM$93</f>
        <v>0.0622532835090493</v>
      </c>
      <c r="AN44" s="62">
        <f>'Glad70-before-LQ'!AN44*$CG44*AN$93</f>
        <v>0.121061958350267</v>
      </c>
      <c r="AO44" s="62">
        <f>'Glad70-before-LQ'!AO44*$CG44*AO$93</f>
        <v>0.0672652244471358</v>
      </c>
      <c r="AP44" s="62">
        <f>'Glad70-before-LQ'!AP44*$CG44*AP$93</f>
        <v>0.0450507321668098</v>
      </c>
      <c r="AQ44" s="62">
        <f>'Glad70-before-LQ'!AQ44*$CG44*AQ$93</f>
        <v>0.125954427445157</v>
      </c>
      <c r="AR44" s="62">
        <f>'Glad70-before-LQ'!AR44*$CG44*AR$93</f>
        <v>0.0396356416207951</v>
      </c>
      <c r="AS44" s="62">
        <f>'Glad70-before-LQ'!AS44*$CG44*AS$93</f>
        <v>1.40537546195393</v>
      </c>
      <c r="AT44" s="62">
        <f>'Glad70-before-LQ'!AT44*$CG44*AT$93</f>
        <v>0.00145794595551673</v>
      </c>
      <c r="AU44" s="62">
        <f>'Glad70-before-LQ'!AU44*$CG44*AU$93</f>
        <v>0.00248858715677802</v>
      </c>
      <c r="AV44" s="62">
        <f>'Glad70-before-LQ'!AV44*$CG44*AV$93</f>
        <v>0.00194675348667178</v>
      </c>
      <c r="AW44" s="62">
        <f>'Glad70-before-LQ'!AW44*$CG44*AW$93</f>
        <v>0.000294915808726003</v>
      </c>
      <c r="AX44" s="62">
        <f>'Glad70-before-LQ'!AX44*$CG44*AX$93</f>
        <v>0.00432268674163668</v>
      </c>
      <c r="AY44" s="62">
        <f>'Glad70-before-LQ'!AY44*$CG44*AY$93</f>
        <v>0.00019797952039569</v>
      </c>
      <c r="AZ44" s="62">
        <f>'Glad70-before-LQ'!AZ44*$CG44*AZ$93</f>
        <v>0.00812165496903814</v>
      </c>
      <c r="BA44" s="62">
        <f>'Glad70-before-LQ'!BA44*$CG44*BA$93</f>
        <v>0.00314262635494933</v>
      </c>
      <c r="BB44" s="62">
        <f>'Glad70-before-LQ'!BB44*$CG44*BB$93</f>
        <v>0.0223551745823323</v>
      </c>
      <c r="BC44" s="62">
        <f>'Glad70-before-LQ'!BC44*$CG44*BC$93</f>
        <v>0.0313507196052176</v>
      </c>
      <c r="BD44" s="62">
        <f>'Glad70-before-LQ'!BD44*$CG44*BD$93</f>
        <v>0.0151838111130283</v>
      </c>
      <c r="BE44" s="62">
        <f>'Glad70-before-LQ'!BE44*$CG44*BE$93</f>
        <v>0.690215207930739</v>
      </c>
      <c r="BF44" s="62">
        <f>'Glad70-before-LQ'!BF44*$CG44*BF$93</f>
        <v>0.0106611958231407</v>
      </c>
      <c r="BG44" s="62">
        <f>'Glad70-before-LQ'!BG44*$CG44*BG$93</f>
        <v>0.280687033264669</v>
      </c>
      <c r="BH44" s="62">
        <f>'Glad70-before-LQ'!BH44*$CG44*BH$93</f>
        <v>0.0240002202225607</v>
      </c>
      <c r="BI44" s="62">
        <f>'Glad70-before-LQ'!BI44*$CG44*BI$93</f>
        <v>0.133771717370638</v>
      </c>
      <c r="BJ44" s="62">
        <f>'Glad70-before-LQ'!BJ44*$CG44*BJ$93</f>
        <v>0.00117727955545781</v>
      </c>
      <c r="BK44" s="62">
        <f>'Glad70-before-LQ'!BK44*$CG44*BK$93</f>
        <v>0.07209002986604179</v>
      </c>
      <c r="BL44" s="62">
        <f>'Glad70-before-LQ'!BL44*$CG44*BL$93</f>
        <v>0.351371011605134</v>
      </c>
      <c r="BM44" s="62">
        <f>'Glad70-before-LQ'!BM44*$CG44*BM$93</f>
        <v>0.0492853837445534</v>
      </c>
      <c r="BN44" s="62">
        <f>'Glad70-before-LQ'!BN44*$CG44*BN$93</f>
        <v>0.00637606483323017</v>
      </c>
      <c r="BO44" s="62">
        <f>'Glad70-before-LQ'!BO44*$CG44*BO$93</f>
        <v>0.113375103308442</v>
      </c>
      <c r="BP44" s="62">
        <f>'Glad70-before-LQ'!BP44*$CG44*BP$93</f>
        <v>0.0400841703550467</v>
      </c>
      <c r="BQ44" s="62">
        <f>'Glad70-before-LQ'!BQ44*$CG44*BQ$93</f>
        <v>0.00451461069658412</v>
      </c>
      <c r="BR44" s="62">
        <f>'Glad70-before-LQ'!BR44*$CG44*BR$93</f>
        <v>0.0203732986961046</v>
      </c>
      <c r="BS44" s="62">
        <f>'Glad70-before-LQ'!BS44*$CG44*BS$93</f>
        <v>0.00382043611812994</v>
      </c>
      <c r="BT44" s="62">
        <f>'Glad70-before-LQ'!BT44*$CG44*BT$93</f>
        <v>0.0443999299045516</v>
      </c>
      <c r="BU44" s="62">
        <f>'Glad70-before-LQ'!BU44*$CG44*BU$93</f>
        <v>0.0459751343265527</v>
      </c>
      <c r="BV44" s="4">
        <f>SUM(D44:BU44)</f>
        <v>5.44564609872921</v>
      </c>
      <c r="BW44" s="66">
        <f>'Glad-base'!BW44*'Households'!$B$3/'Households'!$B$7</f>
        <v>36.2804007545314</v>
      </c>
      <c r="BX44" s="66">
        <f>'Glad-base'!BX44*'Households'!$B$3/'Households'!$B$7</f>
        <v>0.0985987242945417</v>
      </c>
      <c r="BY44" s="66">
        <f>'Glad-base'!BY44*'Businesses'!$B$4/'Businesses'!$C$4</f>
        <v>0.197731064358094</v>
      </c>
      <c r="BZ44" s="66">
        <f>'Glad-base'!BZ44*'Households'!$B$3/'Households'!$B$7</f>
        <v>0.0147282629969104</v>
      </c>
      <c r="CA44" s="66">
        <f>'Glad-base'!CA44*'Households'!$B$3/'Households'!$B$7</f>
        <v>0.0721611145520082</v>
      </c>
      <c r="CB44" s="66">
        <f>'Glad-base'!CB44*'Glad-id-output'!B42/'Glad-id-output'!E42</f>
        <v>0.00647375557616913</v>
      </c>
      <c r="CC44" s="62">
        <f>'Exports'!D45</f>
        <v>4.7</v>
      </c>
      <c r="CD44" s="4">
        <f>SUM(BW44:CC44)</f>
        <v>41.3700936763091</v>
      </c>
      <c r="CE44" s="153">
        <f>SUM(CD44,BV44)</f>
        <v>46.8157397750383</v>
      </c>
      <c r="CF44" s="67">
        <v>0.000903663587734213</v>
      </c>
      <c r="CG44" s="67">
        <f>'Glad-id-output'!I42</f>
        <v>0.146236379704079</v>
      </c>
      <c r="CH44" s="67"/>
    </row>
    <row r="45" ht="20.05" customHeight="1">
      <c r="A45" t="s" s="58">
        <v>1</v>
      </c>
      <c r="B45" s="59">
        <v>41</v>
      </c>
      <c r="C45" t="s" s="60">
        <v>201</v>
      </c>
      <c r="D45" s="61">
        <f>'Glad70-before-LQ'!D45*$CG45*D$93</f>
        <v>0.0578983739183683</v>
      </c>
      <c r="E45" s="62">
        <f>'Glad70-before-LQ'!E45*$CG45*E$93</f>
        <v>0.00137930904633612</v>
      </c>
      <c r="F45" s="62">
        <f>'Glad70-before-LQ'!F45*$CG45*F$93</f>
        <v>0.00062339951241945</v>
      </c>
      <c r="G45" s="62">
        <f>'Glad70-before-LQ'!G45*$CG45*G$93</f>
        <v>0.00120518493203935</v>
      </c>
      <c r="H45" s="62">
        <f>'Glad70-before-LQ'!H45*$CG45*H$93</f>
        <v>0.00201202866327214</v>
      </c>
      <c r="I45" s="62">
        <f>'Glad70-before-LQ'!I45*$CG45*I$93</f>
        <v>0.0450577266696542</v>
      </c>
      <c r="J45" s="62">
        <f>'Glad70-before-LQ'!J45*$CG45*J$93</f>
        <v>1.29848635793643</v>
      </c>
      <c r="K45" s="63">
        <f>'Glad70-before-LQ'!K45*$CG45*K$93</f>
        <v>0.15486015943388</v>
      </c>
      <c r="L45" s="62">
        <f>'Glad70-before-LQ'!L45*$CG45*L$93</f>
        <v>0.0278171184059554</v>
      </c>
      <c r="M45" s="62">
        <f>'Glad70-before-LQ'!M45*$CG45*M$93</f>
        <v>0.0146940179878761</v>
      </c>
      <c r="N45" s="62">
        <f>'Glad70-before-LQ'!N45*$CG45*N$93</f>
        <v>0.009420621243305879</v>
      </c>
      <c r="O45" s="62">
        <f>'Glad70-before-LQ'!O45*$CG45*O$93</f>
        <v>0.00521489251166417</v>
      </c>
      <c r="P45" s="62">
        <f>'Glad70-before-LQ'!P45*$CG45*P$93</f>
        <v>0.00190850765391975</v>
      </c>
      <c r="Q45" s="62">
        <f>'Glad70-before-LQ'!Q45*$CG45*Q$93</f>
        <v>0.00225104666654175</v>
      </c>
      <c r="R45" s="62">
        <f>'Glad70-before-LQ'!R45*$CG45*R$93</f>
        <v>0.000849196770409039</v>
      </c>
      <c r="S45" s="62">
        <f>'Glad70-before-LQ'!S45*$CG45*S$93</f>
        <v>0.00184598333820669</v>
      </c>
      <c r="T45" s="62">
        <f>'Glad70-before-LQ'!T45*$CG45*T$93</f>
        <v>0.013407768456652</v>
      </c>
      <c r="U45" s="62">
        <f>'Glad70-before-LQ'!U45*$CG45*U$93</f>
        <v>0.171107392370446</v>
      </c>
      <c r="V45" s="62">
        <f>'Glad70-before-LQ'!V45*$CG45*V$93</f>
        <v>0.0111067891554785</v>
      </c>
      <c r="W45" s="62">
        <f>'Glad70-before-LQ'!W45*$CG45*W$93</f>
        <v>0.174136465647006</v>
      </c>
      <c r="X45" s="64">
        <f>'Glad70-before-LQ'!X45*$CG45*X$93</f>
        <v>0</v>
      </c>
      <c r="Y45" s="62">
        <f>'Glad70-before-LQ'!Y45*$CG45*Y$93</f>
        <v>0.0781791517258659</v>
      </c>
      <c r="Z45" s="62">
        <f>'Glad70-before-LQ'!Z45*$CG45*Z$93</f>
        <v>0.00839596690598308</v>
      </c>
      <c r="AA45" s="62">
        <f>'Glad70-before-LQ'!AA45*$CG45*AA$93</f>
        <v>0.0283570886972337</v>
      </c>
      <c r="AB45" s="62">
        <f>'Glad70-before-LQ'!AB45*$CG45*AB$93</f>
        <v>0.00130304267406362</v>
      </c>
      <c r="AC45" s="65">
        <f>'Glad70-before-LQ'!AC45*$CG45*AC$93</f>
        <v>0</v>
      </c>
      <c r="AD45" s="62">
        <f>'Glad70-before-LQ'!AD45*$CG45*AD$93</f>
        <v>0.00181249200019961</v>
      </c>
      <c r="AE45" s="62">
        <f>'Glad70-before-LQ'!AE45*$CG45*AE$93</f>
        <v>0.0291779766566027</v>
      </c>
      <c r="AF45" s="62">
        <f>'Glad70-before-LQ'!AF45*$CG45*AF$93</f>
        <v>0.205114975600461</v>
      </c>
      <c r="AG45" s="62">
        <f>'Glad70-before-LQ'!AG45*$CG45*AG$93</f>
        <v>0.112535607512983</v>
      </c>
      <c r="AH45" s="62">
        <f>'Glad70-before-LQ'!AH45*$CG45*AH$93</f>
        <v>0.430146609546573</v>
      </c>
      <c r="AI45" s="62">
        <f>'Glad70-before-LQ'!AI45*$CG45*AI$93</f>
        <v>0.258443317960365</v>
      </c>
      <c r="AJ45" s="62">
        <f>'Glad70-before-LQ'!AJ45*$CG45*AJ$93</f>
        <v>0.454516794835404</v>
      </c>
      <c r="AK45" s="62">
        <f>'Glad70-before-LQ'!AK45*$CG45*AK$93</f>
        <v>0.647986705320856</v>
      </c>
      <c r="AL45" s="62">
        <f>'Glad70-before-LQ'!AL45*$CG45*AL$93</f>
        <v>0.0562523273108648</v>
      </c>
      <c r="AM45" s="62">
        <f>'Glad70-before-LQ'!AM45*$CG45*AM$93</f>
        <v>0.0136883576445582</v>
      </c>
      <c r="AN45" s="62">
        <f>'Glad70-before-LQ'!AN45*$CG45*AN$93</f>
        <v>1.08901738671325</v>
      </c>
      <c r="AO45" s="62">
        <f>'Glad70-before-LQ'!AO45*$CG45*AO$93</f>
        <v>0.144152975117856</v>
      </c>
      <c r="AP45" s="62">
        <f>'Glad70-before-LQ'!AP45*$CG45*AP$93</f>
        <v>0.0903758277548934</v>
      </c>
      <c r="AQ45" s="62">
        <f>'Glad70-before-LQ'!AQ45*$CG45*AQ$93</f>
        <v>0.0241253224918697</v>
      </c>
      <c r="AR45" s="62">
        <f>'Glad70-before-LQ'!AR45*$CG45*AR$93</f>
        <v>0.520797740554345</v>
      </c>
      <c r="AS45" s="62">
        <f>'Glad70-before-LQ'!AS45*$CG45*AS$93</f>
        <v>1.98058417613693</v>
      </c>
      <c r="AT45" s="62">
        <f>'Glad70-before-LQ'!AT45*$CG45*AT$93</f>
        <v>0.0124804317805608</v>
      </c>
      <c r="AU45" s="62">
        <f>'Glad70-before-LQ'!AU45*$CG45*AU$93</f>
        <v>0.00759169734983589</v>
      </c>
      <c r="AV45" s="62">
        <f>'Glad70-before-LQ'!AV45*$CG45*AV$93</f>
        <v>0.00157211359340983</v>
      </c>
      <c r="AW45" s="62">
        <f>'Glad70-before-LQ'!AW45*$CG45*AW$93</f>
        <v>0.000294709937891248</v>
      </c>
      <c r="AX45" s="62">
        <f>'Glad70-before-LQ'!AX45*$CG45*AX$93</f>
        <v>0.0172860066169361</v>
      </c>
      <c r="AY45" s="62">
        <f>'Glad70-before-LQ'!AY45*$CG45*AY$93</f>
        <v>0.0005942337852595649</v>
      </c>
      <c r="AZ45" s="62">
        <f>'Glad70-before-LQ'!AZ45*$CG45*AZ$93</f>
        <v>0.039460760520635</v>
      </c>
      <c r="BA45" s="62">
        <f>'Glad70-before-LQ'!BA45*$CG45*BA$93</f>
        <v>0.0990513385702009</v>
      </c>
      <c r="BB45" s="62">
        <f>'Glad70-before-LQ'!BB45*$CG45*BB$93</f>
        <v>0.289228489741726</v>
      </c>
      <c r="BC45" s="62">
        <f>'Glad70-before-LQ'!BC45*$CG45*BC$93</f>
        <v>0.25703003523123</v>
      </c>
      <c r="BD45" s="62">
        <f>'Glad70-before-LQ'!BD45*$CG45*BD$93</f>
        <v>0.0671049766514628</v>
      </c>
      <c r="BE45" s="62">
        <f>'Glad70-before-LQ'!BE45*$CG45*BE$93</f>
        <v>1.86176519581117</v>
      </c>
      <c r="BF45" s="62">
        <f>'Glad70-before-LQ'!BF45*$CG45*BF$93</f>
        <v>0.000587065510289443</v>
      </c>
      <c r="BG45" s="62">
        <f>'Glad70-before-LQ'!BG45*$CG45*BG$93</f>
        <v>0.864552926264446</v>
      </c>
      <c r="BH45" s="62">
        <f>'Glad70-before-LQ'!BH45*$CG45*BH$93</f>
        <v>0.0815068648898789</v>
      </c>
      <c r="BI45" s="62">
        <f>'Glad70-before-LQ'!BI45*$CG45*BI$93</f>
        <v>0.561970241743876</v>
      </c>
      <c r="BJ45" s="62">
        <f>'Glad70-before-LQ'!BJ45*$CG45*BJ$93</f>
        <v>0.000548988610709332</v>
      </c>
      <c r="BK45" s="62">
        <f>'Glad70-before-LQ'!BK45*$CG45*BK$93</f>
        <v>0.278133701855397</v>
      </c>
      <c r="BL45" s="62">
        <f>'Glad70-before-LQ'!BL45*$CG45*BL$93</f>
        <v>1.14697432952117</v>
      </c>
      <c r="BM45" s="62">
        <f>'Glad70-before-LQ'!BM45*$CG45*BM$93</f>
        <v>0.121939453993353</v>
      </c>
      <c r="BN45" s="62">
        <f>'Glad70-before-LQ'!BN45*$CG45*BN$93</f>
        <v>0.0183339328951257</v>
      </c>
      <c r="BO45" s="62">
        <f>'Glad70-before-LQ'!BO45*$CG45*BO$93</f>
        <v>1.31302382980771</v>
      </c>
      <c r="BP45" s="62">
        <f>'Glad70-before-LQ'!BP45*$CG45*BP$93</f>
        <v>0.449004308420608</v>
      </c>
      <c r="BQ45" s="62">
        <f>'Glad70-before-LQ'!BQ45*$CG45*BQ$93</f>
        <v>0.0070443236328665</v>
      </c>
      <c r="BR45" s="62">
        <f>'Glad70-before-LQ'!BR45*$CG45*BR$93</f>
        <v>0.0446119399146936</v>
      </c>
      <c r="BS45" s="62">
        <f>'Glad70-before-LQ'!BS45*$CG45*BS$93</f>
        <v>0.010770383275349</v>
      </c>
      <c r="BT45" s="62">
        <f>'Glad70-before-LQ'!BT45*$CG45*BT$93</f>
        <v>0.183711929933896</v>
      </c>
      <c r="BU45" s="62">
        <f>'Glad70-before-LQ'!BU45*$CG45*BU$93</f>
        <v>0.243377219786073</v>
      </c>
      <c r="BV45" s="4">
        <f>SUM(D45:BU45)</f>
        <v>16.1497976131268</v>
      </c>
      <c r="BW45" s="66">
        <f>'Glad-base'!BW45*'Households'!$B$3/'Households'!$B$7</f>
        <v>5.50872414009269</v>
      </c>
      <c r="BX45" s="66">
        <f>'Glad-base'!BX45*'Households'!$B$3/'Households'!$B$7</f>
        <v>0.128825503841401</v>
      </c>
      <c r="BY45" s="66">
        <f>'Glad-base'!BY45*'Businesses'!$B$4/'Businesses'!$C$4</f>
        <v>0.250916896620442</v>
      </c>
      <c r="BZ45" s="66">
        <f>'Glad-base'!BZ45*'Households'!$B$3/'Households'!$B$7</f>
        <v>0.108945199927909</v>
      </c>
      <c r="CA45" s="66">
        <f>'Glad-base'!CA45*'Households'!$B$3/'Households'!$B$7</f>
        <v>0.116338141297631</v>
      </c>
      <c r="CB45" s="66">
        <f>'Glad-base'!CB45*'Glad-id-output'!B43/'Glad-id-output'!E43</f>
        <v>0.00509167292947096</v>
      </c>
      <c r="CC45" s="62">
        <f>'Exports'!D46</f>
        <v>6.9</v>
      </c>
      <c r="CD45" s="4">
        <f>SUM(BW45:CC45)</f>
        <v>13.0188415547095</v>
      </c>
      <c r="CE45" s="153">
        <f>SUM(CD45,BV45)</f>
        <v>29.1686391678363</v>
      </c>
      <c r="CF45" s="67">
        <v>0.00208615271416846</v>
      </c>
      <c r="CG45" s="67">
        <f>'Glad-id-output'!I43</f>
        <v>0.337594016811887</v>
      </c>
      <c r="CH45" s="67"/>
    </row>
    <row r="46" ht="20.05" customHeight="1">
      <c r="A46" t="s" s="58">
        <v>1</v>
      </c>
      <c r="B46" s="59">
        <v>42</v>
      </c>
      <c r="C46" t="s" s="60">
        <v>202</v>
      </c>
      <c r="D46" s="61">
        <f>'Glad70-before-LQ'!D46*$CG46*D$93</f>
        <v>2.51148552630032</v>
      </c>
      <c r="E46" s="62">
        <f>'Glad70-before-LQ'!E46*$CG46*E$93</f>
        <v>0.08593214258437</v>
      </c>
      <c r="F46" s="62">
        <f>'Glad70-before-LQ'!F46*$CG46*F$93</f>
        <v>0.0103439449725061</v>
      </c>
      <c r="G46" s="62">
        <f>'Glad70-before-LQ'!G46*$CG46*G$93</f>
        <v>0.086615983355761</v>
      </c>
      <c r="H46" s="62">
        <f>'Glad70-before-LQ'!H46*$CG46*H$93</f>
        <v>0.0586109517270278</v>
      </c>
      <c r="I46" s="62">
        <f>'Glad70-before-LQ'!I46*$CG46*I$93</f>
        <v>2.22495591514466</v>
      </c>
      <c r="J46" s="62">
        <f>'Glad70-before-LQ'!J46*$CG46*J$93</f>
        <v>20.5396920083145</v>
      </c>
      <c r="K46" s="63">
        <f>'Glad70-before-LQ'!K46*$CG46*K$93</f>
        <v>2.48367566628528</v>
      </c>
      <c r="L46" s="62">
        <f>'Glad70-before-LQ'!L46*$CG46*L$93</f>
        <v>0.6063924118588579</v>
      </c>
      <c r="M46" s="62">
        <f>'Glad70-before-LQ'!M46*$CG46*M$93</f>
        <v>0.06791822972163709</v>
      </c>
      <c r="N46" s="62">
        <f>'Glad70-before-LQ'!N46*$CG46*N$93</f>
        <v>0.461331934316721</v>
      </c>
      <c r="O46" s="62">
        <f>'Glad70-before-LQ'!O46*$CG46*O$93</f>
        <v>0.473721723128941</v>
      </c>
      <c r="P46" s="62">
        <f>'Glad70-before-LQ'!P46*$CG46*P$93</f>
        <v>0.0227819569308507</v>
      </c>
      <c r="Q46" s="62">
        <f>'Glad70-before-LQ'!Q46*$CG46*Q$93</f>
        <v>0.105095132468125</v>
      </c>
      <c r="R46" s="62">
        <f>'Glad70-before-LQ'!R46*$CG46*R$93</f>
        <v>0.0880281802194611</v>
      </c>
      <c r="S46" s="62">
        <f>'Glad70-before-LQ'!S46*$CG46*S$93</f>
        <v>0.0432880559458935</v>
      </c>
      <c r="T46" s="62">
        <f>'Glad70-before-LQ'!T46*$CG46*T$93</f>
        <v>1.39520012548308</v>
      </c>
      <c r="U46" s="62">
        <f>'Glad70-before-LQ'!U46*$CG46*U$93</f>
        <v>14.618052107244</v>
      </c>
      <c r="V46" s="62">
        <f>'Glad70-before-LQ'!V46*$CG46*V$93</f>
        <v>0.200765748681187</v>
      </c>
      <c r="W46" s="62">
        <f>'Glad70-before-LQ'!W46*$CG46*W$93</f>
        <v>4.74364842916137</v>
      </c>
      <c r="X46" s="64">
        <f>'Glad70-before-LQ'!X46*$CG46*X$93</f>
        <v>0</v>
      </c>
      <c r="Y46" s="62">
        <f>'Glad70-before-LQ'!Y46*$CG46*Y$93</f>
        <v>8.320802467955181</v>
      </c>
      <c r="Z46" s="62">
        <f>'Glad70-before-LQ'!Z46*$CG46*Z$93</f>
        <v>0.494377132897765</v>
      </c>
      <c r="AA46" s="62">
        <f>'Glad70-before-LQ'!AA46*$CG46*AA$93</f>
        <v>0.274765307764737</v>
      </c>
      <c r="AB46" s="62">
        <f>'Glad70-before-LQ'!AB46*$CG46*AB$93</f>
        <v>0.0239996473715086</v>
      </c>
      <c r="AC46" s="65">
        <f>'Glad70-before-LQ'!AC46*$CG46*AC$93</f>
        <v>0</v>
      </c>
      <c r="AD46" s="62">
        <f>'Glad70-before-LQ'!AD46*$CG46*AD$93</f>
        <v>0.00181978590389913</v>
      </c>
      <c r="AE46" s="62">
        <f>'Glad70-before-LQ'!AE46*$CG46*AE$93</f>
        <v>0.105356495498155</v>
      </c>
      <c r="AF46" s="62">
        <f>'Glad70-before-LQ'!AF46*$CG46*AF$93</f>
        <v>0.919334853423675</v>
      </c>
      <c r="AG46" s="62">
        <f>'Glad70-before-LQ'!AG46*$CG46*AG$93</f>
        <v>1.27181375303348</v>
      </c>
      <c r="AH46" s="62">
        <f>'Glad70-before-LQ'!AH46*$CG46*AH$93</f>
        <v>10.3213707524081</v>
      </c>
      <c r="AI46" s="62">
        <f>'Glad70-before-LQ'!AI46*$CG46*AI$93</f>
        <v>4.4253483896715</v>
      </c>
      <c r="AJ46" s="62">
        <f>'Glad70-before-LQ'!AJ46*$CG46*AJ$93</f>
        <v>16.2806736981813</v>
      </c>
      <c r="AK46" s="62">
        <f>'Glad70-before-LQ'!AK46*$CG46*AK$93</f>
        <v>4.2976174734938</v>
      </c>
      <c r="AL46" s="62">
        <f>'Glad70-before-LQ'!AL46*$CG46*AL$93</f>
        <v>0.22161620388722</v>
      </c>
      <c r="AM46" s="62">
        <f>'Glad70-before-LQ'!AM46*$CG46*AM$93</f>
        <v>1.33343093767822</v>
      </c>
      <c r="AN46" s="62">
        <f>'Glad70-before-LQ'!AN46*$CG46*AN$93</f>
        <v>7.38932037173798</v>
      </c>
      <c r="AO46" s="62">
        <f>'Glad70-before-LQ'!AO46*$CG46*AO$93</f>
        <v>17.3179954574901</v>
      </c>
      <c r="AP46" s="62">
        <f>'Glad70-before-LQ'!AP46*$CG46*AP$93</f>
        <v>6.24811269956758</v>
      </c>
      <c r="AQ46" s="62">
        <f>'Glad70-before-LQ'!AQ46*$CG46*AQ$93</f>
        <v>2.15129831606809</v>
      </c>
      <c r="AR46" s="62">
        <f>'Glad70-before-LQ'!AR46*$CG46*AR$93</f>
        <v>1.0497825035992</v>
      </c>
      <c r="AS46" s="62">
        <f>'Glad70-before-LQ'!AS46*$CG46*AS$93</f>
        <v>68.02904066669871</v>
      </c>
      <c r="AT46" s="62">
        <f>'Glad70-before-LQ'!AT46*$CG46*AT$93</f>
        <v>0.0229944416945028</v>
      </c>
      <c r="AU46" s="62">
        <f>'Glad70-before-LQ'!AU46*$CG46*AU$93</f>
        <v>0.022289452191793</v>
      </c>
      <c r="AV46" s="62">
        <f>'Glad70-before-LQ'!AV46*$CG46*AV$93</f>
        <v>0.00449346341427061</v>
      </c>
      <c r="AW46" s="62">
        <f>'Glad70-before-LQ'!AW46*$CG46*AW$93</f>
        <v>0.0013686962385315</v>
      </c>
      <c r="AX46" s="62">
        <f>'Glad70-before-LQ'!AX46*$CG46*AX$93</f>
        <v>0.466984563083964</v>
      </c>
      <c r="AY46" s="62">
        <f>'Glad70-before-LQ'!AY46*$CG46*AY$93</f>
        <v>0.00429191268267364</v>
      </c>
      <c r="AZ46" s="62">
        <f>'Glad70-before-LQ'!AZ46*$CG46*AZ$93</f>
        <v>0.121000913097331</v>
      </c>
      <c r="BA46" s="62">
        <f>'Glad70-before-LQ'!BA46*$CG46*BA$93</f>
        <v>0.0360049459170351</v>
      </c>
      <c r="BB46" s="62">
        <f>'Glad70-before-LQ'!BB46*$CG46*BB$93</f>
        <v>0.120366188512577</v>
      </c>
      <c r="BC46" s="62">
        <f>'Glad70-before-LQ'!BC46*$CG46*BC$93</f>
        <v>1.88836049792676</v>
      </c>
      <c r="BD46" s="62">
        <f>'Glad70-before-LQ'!BD46*$CG46*BD$93</f>
        <v>0.753965993284537</v>
      </c>
      <c r="BE46" s="62">
        <f>'Glad70-before-LQ'!BE46*$CG46*BE$93</f>
        <v>9.47942845673815</v>
      </c>
      <c r="BF46" s="62">
        <f>'Glad70-before-LQ'!BF46*$CG46*BF$93</f>
        <v>0.0183737502028451</v>
      </c>
      <c r="BG46" s="62">
        <f>'Glad70-before-LQ'!BG46*$CG46*BG$93</f>
        <v>4.48040773933695</v>
      </c>
      <c r="BH46" s="62">
        <f>'Glad70-before-LQ'!BH46*$CG46*BH$93</f>
        <v>0.594890114366081</v>
      </c>
      <c r="BI46" s="62">
        <f>'Glad70-before-LQ'!BI46*$CG46*BI$93</f>
        <v>1.68573059756918</v>
      </c>
      <c r="BJ46" s="62">
        <f>'Glad70-before-LQ'!BJ46*$CG46*BJ$93</f>
        <v>0.0208133074297049</v>
      </c>
      <c r="BK46" s="62">
        <f>'Glad70-before-LQ'!BK46*$CG46*BK$93</f>
        <v>1.37301325564466</v>
      </c>
      <c r="BL46" s="62">
        <f>'Glad70-before-LQ'!BL46*$CG46*BL$93</f>
        <v>3.63042957388205</v>
      </c>
      <c r="BM46" s="62">
        <f>'Glad70-before-LQ'!BM46*$CG46*BM$93</f>
        <v>0.562951310213153</v>
      </c>
      <c r="BN46" s="62">
        <f>'Glad70-before-LQ'!BN46*$CG46*BN$93</f>
        <v>0.188243709427909</v>
      </c>
      <c r="BO46" s="62">
        <f>'Glad70-before-LQ'!BO46*$CG46*BO$93</f>
        <v>2.68347588813737</v>
      </c>
      <c r="BP46" s="62">
        <f>'Glad70-before-LQ'!BP46*$CG46*BP$93</f>
        <v>0.911145077734986</v>
      </c>
      <c r="BQ46" s="62">
        <f>'Glad70-before-LQ'!BQ46*$CG46*BQ$93</f>
        <v>0.0223739828656223</v>
      </c>
      <c r="BR46" s="62">
        <f>'Glad70-before-LQ'!BR46*$CG46*BR$93</f>
        <v>0.150181636781073</v>
      </c>
      <c r="BS46" s="62">
        <f>'Glad70-before-LQ'!BS46*$CG46*BS$93</f>
        <v>0.0290828491912507</v>
      </c>
      <c r="BT46" s="62">
        <f>'Glad70-before-LQ'!BT46*$CG46*BT$93</f>
        <v>1.73892398099988</v>
      </c>
      <c r="BU46" s="62">
        <f>'Glad70-before-LQ'!BU46*$CG46*BU$93</f>
        <v>0.596778859922795</v>
      </c>
      <c r="BV46" s="4">
        <f>SUM(D46:BU46)</f>
        <v>232.913778246662</v>
      </c>
      <c r="BW46" s="66">
        <f>'Glad-base'!BW46*'Households'!$B$3/'Households'!$B$7</f>
        <v>11.9050090609681</v>
      </c>
      <c r="BX46" s="66">
        <f>'Glad-base'!BX46*'Households'!$B$3/'Households'!$B$7</f>
        <v>39.4167678350978</v>
      </c>
      <c r="BY46" s="66">
        <f>'Glad-base'!BY46*'Businesses'!$B$4/'Businesses'!$C$4</f>
        <v>2.11851234392906</v>
      </c>
      <c r="BZ46" s="66">
        <f>'Glad-base'!BZ46*'Households'!$B$3/'Households'!$B$7</f>
        <v>0.715809762945417</v>
      </c>
      <c r="CA46" s="66">
        <f>'Glad-base'!CA46*'Households'!$B$3/'Households'!$B$7</f>
        <v>1.81167516797116</v>
      </c>
      <c r="CB46" s="66">
        <f>'Glad-base'!CB46*'Glad-id-output'!B44/'Glad-id-output'!E44</f>
        <v>-0.222262366511985</v>
      </c>
      <c r="CC46" s="62">
        <f>'Exports'!D47</f>
        <v>427.7</v>
      </c>
      <c r="CD46" s="4">
        <f>SUM(BW46:CC46)</f>
        <v>483.4455118044</v>
      </c>
      <c r="CE46" s="153">
        <f>SUM(CD46,BV46)</f>
        <v>716.359290051062</v>
      </c>
      <c r="CF46" s="67">
        <v>0.0115244250558423</v>
      </c>
      <c r="CG46" s="67">
        <f>'Glad-id-output'!I44</f>
        <v>1</v>
      </c>
      <c r="CH46" s="67"/>
    </row>
    <row r="47" ht="20.05" customHeight="1">
      <c r="A47" t="s" s="58">
        <v>1</v>
      </c>
      <c r="B47" s="59">
        <v>43</v>
      </c>
      <c r="C47" t="s" s="60">
        <v>203</v>
      </c>
      <c r="D47" s="61">
        <f>'Glad70-before-LQ'!D47*$CG47*D$93</f>
        <v>0.0201793849218489</v>
      </c>
      <c r="E47" s="62">
        <f>'Glad70-before-LQ'!E47*$CG47*E$93</f>
        <v>0.000105680516493968</v>
      </c>
      <c r="F47" s="62">
        <f>'Glad70-before-LQ'!F47*$CG47*F$93</f>
        <v>2.20113060315351e-05</v>
      </c>
      <c r="G47" s="62">
        <f>'Glad70-before-LQ'!G47*$CG47*G$93</f>
        <v>0.000114142444477813</v>
      </c>
      <c r="H47" s="62">
        <f>'Glad70-before-LQ'!H47*$CG47*H$93</f>
        <v>0.000523790070280028</v>
      </c>
      <c r="I47" s="62">
        <f>'Glad70-before-LQ'!I47*$CG47*I$93</f>
        <v>0.00685560442585824</v>
      </c>
      <c r="J47" s="62">
        <f>'Glad70-before-LQ'!J47*$CG47*J$93</f>
        <v>0.223467400932099</v>
      </c>
      <c r="K47" s="63">
        <f>'Glad70-before-LQ'!K47*$CG47*K$93</f>
        <v>0.0215197199425091</v>
      </c>
      <c r="L47" s="62">
        <f>'Glad70-before-LQ'!L47*$CG47*L$93</f>
        <v>0.00421139138137092</v>
      </c>
      <c r="M47" s="62">
        <f>'Glad70-before-LQ'!M47*$CG47*M$93</f>
        <v>0.0152775020693026</v>
      </c>
      <c r="N47" s="62">
        <f>'Glad70-before-LQ'!N47*$CG47*N$93</f>
        <v>0.00538128376306964</v>
      </c>
      <c r="O47" s="62">
        <f>'Glad70-before-LQ'!O47*$CG47*O$93</f>
        <v>0.00178164303137694</v>
      </c>
      <c r="P47" s="62">
        <f>'Glad70-before-LQ'!P47*$CG47*P$93</f>
        <v>0.00128734381026588</v>
      </c>
      <c r="Q47" s="62">
        <f>'Glad70-before-LQ'!Q47*$CG47*Q$93</f>
        <v>0.00194128960517377</v>
      </c>
      <c r="R47" s="62">
        <f>'Glad70-before-LQ'!R47*$CG47*R$93</f>
        <v>0.00695334020282984</v>
      </c>
      <c r="S47" s="62">
        <f>'Glad70-before-LQ'!S47*$CG47*S$93</f>
        <v>0.00202781863011956</v>
      </c>
      <c r="T47" s="62">
        <f>'Glad70-before-LQ'!T47*$CG47*T$93</f>
        <v>0.0128062882003442</v>
      </c>
      <c r="U47" s="62">
        <f>'Glad70-before-LQ'!U47*$CG47*U$93</f>
        <v>0.253519164652833</v>
      </c>
      <c r="V47" s="62">
        <f>'Glad70-before-LQ'!V47*$CG47*V$93</f>
        <v>0.0126439350233738</v>
      </c>
      <c r="W47" s="62">
        <f>'Glad70-before-LQ'!W47*$CG47*W$93</f>
        <v>0.077803967962892</v>
      </c>
      <c r="X47" s="64">
        <f>'Glad70-before-LQ'!X47*$CG47*X$93</f>
        <v>0</v>
      </c>
      <c r="Y47" s="62">
        <f>'Glad70-before-LQ'!Y47*$CG47*Y$93</f>
        <v>0.155467040728694</v>
      </c>
      <c r="Z47" s="62">
        <f>'Glad70-before-LQ'!Z47*$CG47*Z$93</f>
        <v>0.0192478973591916</v>
      </c>
      <c r="AA47" s="62">
        <f>'Glad70-before-LQ'!AA47*$CG47*AA$93</f>
        <v>0.0242374672597481</v>
      </c>
      <c r="AB47" s="62">
        <f>'Glad70-before-LQ'!AB47*$CG47*AB$93</f>
        <v>0.0007176348001138</v>
      </c>
      <c r="AC47" s="65">
        <f>'Glad70-before-LQ'!AC47*$CG47*AC$93</f>
        <v>0</v>
      </c>
      <c r="AD47" s="62">
        <f>'Glad70-before-LQ'!AD47*$CG47*AD$93</f>
        <v>0.0020534705404246</v>
      </c>
      <c r="AE47" s="62">
        <f>'Glad70-before-LQ'!AE47*$CG47*AE$93</f>
        <v>0.008890540207675039</v>
      </c>
      <c r="AF47" s="62">
        <f>'Glad70-before-LQ'!AF47*$CG47*AF$93</f>
        <v>0.131785743254356</v>
      </c>
      <c r="AG47" s="62">
        <f>'Glad70-before-LQ'!AG47*$CG47*AG$93</f>
        <v>0.0272471066141481</v>
      </c>
      <c r="AH47" s="62">
        <f>'Glad70-before-LQ'!AH47*$CG47*AH$93</f>
        <v>0.185032097720649</v>
      </c>
      <c r="AI47" s="62">
        <f>'Glad70-before-LQ'!AI47*$CG47*AI$93</f>
        <v>0.191847696954018</v>
      </c>
      <c r="AJ47" s="62">
        <f>'Glad70-before-LQ'!AJ47*$CG47*AJ$93</f>
        <v>0.451709014644364</v>
      </c>
      <c r="AK47" s="62">
        <f>'Glad70-before-LQ'!AK47*$CG47*AK$93</f>
        <v>1.33506600562081</v>
      </c>
      <c r="AL47" s="62">
        <f>'Glad70-before-LQ'!AL47*$CG47*AL$93</f>
        <v>0.08189800339683639</v>
      </c>
      <c r="AM47" s="62">
        <f>'Glad70-before-LQ'!AM47*$CG47*AM$93</f>
        <v>0.085282912682924</v>
      </c>
      <c r="AN47" s="62">
        <f>'Glad70-before-LQ'!AN47*$CG47*AN$93</f>
        <v>0.0669463738200024</v>
      </c>
      <c r="AO47" s="62">
        <f>'Glad70-before-LQ'!AO47*$CG47*AO$93</f>
        <v>0.257143719509705</v>
      </c>
      <c r="AP47" s="62">
        <f>'Glad70-before-LQ'!AP47*$CG47*AP$93</f>
        <v>0.069789383937976</v>
      </c>
      <c r="AQ47" s="62">
        <f>'Glad70-before-LQ'!AQ47*$CG47*AQ$93</f>
        <v>0.00327118989451083</v>
      </c>
      <c r="AR47" s="62">
        <f>'Glad70-before-LQ'!AR47*$CG47*AR$93</f>
        <v>0.11137351839742</v>
      </c>
      <c r="AS47" s="62">
        <f>'Glad70-before-LQ'!AS47*$CG47*AS$93</f>
        <v>0.156061459221205</v>
      </c>
      <c r="AT47" s="62">
        <f>'Glad70-before-LQ'!AT47*$CG47*AT$93</f>
        <v>0.0131172961814569</v>
      </c>
      <c r="AU47" s="62">
        <f>'Glad70-before-LQ'!AU47*$CG47*AU$93</f>
        <v>0.0143410226710832</v>
      </c>
      <c r="AV47" s="62">
        <f>'Glad70-before-LQ'!AV47*$CG47*AV$93</f>
        <v>0.00122502903028406</v>
      </c>
      <c r="AW47" s="62">
        <f>'Glad70-before-LQ'!AW47*$CG47*AW$93</f>
        <v>0.00262194909564638</v>
      </c>
      <c r="AX47" s="62">
        <f>'Glad70-before-LQ'!AX47*$CG47*AX$93</f>
        <v>0.0229731309311763</v>
      </c>
      <c r="AY47" s="62">
        <f>'Glad70-before-LQ'!AY47*$CG47*AY$93</f>
        <v>0.0200525921917838</v>
      </c>
      <c r="AZ47" s="62">
        <f>'Glad70-before-LQ'!AZ47*$CG47*AZ$93</f>
        <v>0.0216881511471202</v>
      </c>
      <c r="BA47" s="62">
        <f>'Glad70-before-LQ'!BA47*$CG47*BA$93</f>
        <v>0.00790096703635928</v>
      </c>
      <c r="BB47" s="62">
        <f>'Glad70-before-LQ'!BB47*$CG47*BB$93</f>
        <v>0.0089364846507288</v>
      </c>
      <c r="BC47" s="62">
        <f>'Glad70-before-LQ'!BC47*$CG47*BC$93</f>
        <v>0.235176525746661</v>
      </c>
      <c r="BD47" s="62">
        <f>'Glad70-before-LQ'!BD47*$CG47*BD$93</f>
        <v>0.0733036786896064</v>
      </c>
      <c r="BE47" s="62">
        <f>'Glad70-before-LQ'!BE47*$CG47*BE$93</f>
        <v>2.05684195536829</v>
      </c>
      <c r="BF47" s="62">
        <f>'Glad70-before-LQ'!BF47*$CG47*BF$93</f>
        <v>0.0118311306914618</v>
      </c>
      <c r="BG47" s="62">
        <f>'Glad70-before-LQ'!BG47*$CG47*BG$93</f>
        <v>0.73155444799258</v>
      </c>
      <c r="BH47" s="62">
        <f>'Glad70-before-LQ'!BH47*$CG47*BH$93</f>
        <v>0.095128346422108</v>
      </c>
      <c r="BI47" s="62">
        <f>'Glad70-before-LQ'!BI47*$CG47*BI$93</f>
        <v>0.251211455391215</v>
      </c>
      <c r="BJ47" s="62">
        <f>'Glad70-before-LQ'!BJ47*$CG47*BJ$93</f>
        <v>0.000517104767313024</v>
      </c>
      <c r="BK47" s="62">
        <f>'Glad70-before-LQ'!BK47*$CG47*BK$93</f>
        <v>0.274263114336704</v>
      </c>
      <c r="BL47" s="62">
        <f>'Glad70-before-LQ'!BL47*$CG47*BL$93</f>
        <v>2.20886061184085</v>
      </c>
      <c r="BM47" s="62">
        <f>'Glad70-before-LQ'!BM47*$CG47*BM$93</f>
        <v>0.307833760997587</v>
      </c>
      <c r="BN47" s="62">
        <f>'Glad70-before-LQ'!BN47*$CG47*BN$93</f>
        <v>0.0798080315357112</v>
      </c>
      <c r="BO47" s="62">
        <f>'Glad70-before-LQ'!BO47*$CG47*BO$93</f>
        <v>0.176590611128004</v>
      </c>
      <c r="BP47" s="62">
        <f>'Glad70-before-LQ'!BP47*$CG47*BP$93</f>
        <v>0.237800613417741</v>
      </c>
      <c r="BQ47" s="62">
        <f>'Glad70-before-LQ'!BQ47*$CG47*BQ$93</f>
        <v>0.0212360342537514</v>
      </c>
      <c r="BR47" s="62">
        <f>'Glad70-before-LQ'!BR47*$CG47*BR$93</f>
        <v>0.0147636897295034</v>
      </c>
      <c r="BS47" s="62">
        <f>'Glad70-before-LQ'!BS47*$CG47*BS$93</f>
        <v>0.0050045539307118</v>
      </c>
      <c r="BT47" s="62">
        <f>'Glad70-before-LQ'!BT47*$CG47*BT$93</f>
        <v>0.157473235638172</v>
      </c>
      <c r="BU47" s="62">
        <f>'Glad70-before-LQ'!BU47*$CG47*BU$93</f>
        <v>0.347951150879704</v>
      </c>
      <c r="BV47" s="4">
        <f>SUM(D47:BU47)</f>
        <v>11.4334976551506</v>
      </c>
      <c r="BW47" s="66">
        <f>'Glad-base'!BW47*'Households'!$B$3/'Households'!$B$7</f>
        <v>5.78262152678682</v>
      </c>
      <c r="BX47" s="66">
        <f>'Glad-base'!BX47*'Households'!$B$3/'Households'!$B$7</f>
        <v>0.0500022931513903</v>
      </c>
      <c r="BY47" s="66">
        <f>'Glad-base'!BY47*'Businesses'!$B$4/'Businesses'!$C$4</f>
        <v>0.417797394015712</v>
      </c>
      <c r="BZ47" s="66">
        <f>'Glad-base'!BZ47*'Households'!$B$3/'Households'!$B$7</f>
        <v>0.26796792707518</v>
      </c>
      <c r="CA47" s="66">
        <f>'Glad-base'!CA47*'Households'!$B$3/'Households'!$B$7</f>
        <v>0.458313104521112</v>
      </c>
      <c r="CB47" s="66">
        <f>'Glad-base'!CB47*'Glad-id-output'!B45/'Glad-id-output'!E45</f>
        <v>0.06601937151589379</v>
      </c>
      <c r="CC47" s="62">
        <f>'Exports'!D48</f>
        <v>1</v>
      </c>
      <c r="CD47" s="4">
        <f>SUM(BW47:CC47)</f>
        <v>8.04272161706611</v>
      </c>
      <c r="CE47" s="153">
        <f>SUM(CD47,BV47)</f>
        <v>19.4762192722167</v>
      </c>
      <c r="CF47" s="67">
        <v>0.0008264425517550969</v>
      </c>
      <c r="CG47" s="67">
        <f>'Glad-id-output'!I45</f>
        <v>0.4</v>
      </c>
      <c r="CH47" s="67"/>
    </row>
    <row r="48" ht="20.05" customHeight="1">
      <c r="A48" t="s" s="58">
        <v>1</v>
      </c>
      <c r="B48" s="59">
        <v>44</v>
      </c>
      <c r="C48" t="s" s="60">
        <v>204</v>
      </c>
      <c r="D48" s="61">
        <f>'Glad70-before-LQ'!D48*$CG48*D$93</f>
        <v>0.000202689517236452</v>
      </c>
      <c r="E48" s="62">
        <f>'Glad70-before-LQ'!E48*$CG48*E$93</f>
        <v>2.00168799061896e-05</v>
      </c>
      <c r="F48" s="62">
        <f>'Glad70-before-LQ'!F48*$CG48*F$93</f>
        <v>6.132503172965e-06</v>
      </c>
      <c r="G48" s="62">
        <f>'Glad70-before-LQ'!G48*$CG48*G$93</f>
        <v>1.08792017392915e-05</v>
      </c>
      <c r="H48" s="62">
        <f>'Glad70-before-LQ'!H48*$CG48*H$93</f>
        <v>8.32619633065684e-06</v>
      </c>
      <c r="I48" s="62">
        <f>'Glad70-before-LQ'!I48*$CG48*I$93</f>
        <v>0.000119209690905523</v>
      </c>
      <c r="J48" s="62">
        <f>'Glad70-before-LQ'!J48*$CG48*J$93</f>
        <v>0.031053636932098</v>
      </c>
      <c r="K48" s="63">
        <f>'Glad70-before-LQ'!K48*$CG48*K$93</f>
        <v>0.000503271331351578</v>
      </c>
      <c r="L48" s="62">
        <f>'Glad70-before-LQ'!L48*$CG48*L$93</f>
        <v>4.74501978434312e-05</v>
      </c>
      <c r="M48" s="62">
        <f>'Glad70-before-LQ'!M48*$CG48*M$93</f>
        <v>8.05238414098138e-05</v>
      </c>
      <c r="N48" s="62">
        <f>'Glad70-before-LQ'!N48*$CG48*N$93</f>
        <v>0.000450260631454946</v>
      </c>
      <c r="O48" s="62">
        <f>'Glad70-before-LQ'!O48*$CG48*O$93</f>
        <v>0.000111651516962349</v>
      </c>
      <c r="P48" s="62">
        <f>'Glad70-before-LQ'!P48*$CG48*P$93</f>
        <v>6.94068737720322e-06</v>
      </c>
      <c r="Q48" s="62">
        <f>'Glad70-before-LQ'!Q48*$CG48*Q$93</f>
        <v>5.29275897518404e-05</v>
      </c>
      <c r="R48" s="62">
        <f>'Glad70-before-LQ'!R48*$CG48*R$93</f>
        <v>3.37911164758938e-06</v>
      </c>
      <c r="S48" s="62">
        <f>'Glad70-before-LQ'!S48*$CG48*S$93</f>
        <v>7.07355007505822e-06</v>
      </c>
      <c r="T48" s="62">
        <f>'Glad70-before-LQ'!T48*$CG48*T$93</f>
        <v>0.000192225385768187</v>
      </c>
      <c r="U48" s="62">
        <f>'Glad70-before-LQ'!U48*$CG48*U$93</f>
        <v>0.00121264911392955</v>
      </c>
      <c r="V48" s="62">
        <f>'Glad70-before-LQ'!V48*$CG48*V$93</f>
        <v>1.87520932902439e-05</v>
      </c>
      <c r="W48" s="62">
        <f>'Glad70-before-LQ'!W48*$CG48*W$93</f>
        <v>0.000797654491216978</v>
      </c>
      <c r="X48" s="64">
        <f>'Glad70-before-LQ'!X48*$CG48*X$93</f>
        <v>0</v>
      </c>
      <c r="Y48" s="62">
        <f>'Glad70-before-LQ'!Y48*$CG48*Y$93</f>
        <v>0.000464714584050672</v>
      </c>
      <c r="Z48" s="62">
        <f>'Glad70-before-LQ'!Z48*$CG48*Z$93</f>
        <v>0.0007643491208835621</v>
      </c>
      <c r="AA48" s="62">
        <f>'Glad70-before-LQ'!AA48*$CG48*AA$93</f>
        <v>0.000102167955195929</v>
      </c>
      <c r="AB48" s="62">
        <f>'Glad70-before-LQ'!AB48*$CG48*AB$93</f>
        <v>6.87197707695906e-06</v>
      </c>
      <c r="AC48" s="65">
        <f>'Glad70-before-LQ'!AC48*$CG48*AC$93</f>
        <v>0</v>
      </c>
      <c r="AD48" s="62">
        <f>'Glad70-before-LQ'!AD48*$CG48*AD$93</f>
        <v>1.72331891643408e-06</v>
      </c>
      <c r="AE48" s="62">
        <f>'Glad70-before-LQ'!AE48*$CG48*AE$93</f>
        <v>3.51030515618328e-05</v>
      </c>
      <c r="AF48" s="62">
        <f>'Glad70-before-LQ'!AF48*$CG48*AF$93</f>
        <v>2.99807945912362e-05</v>
      </c>
      <c r="AG48" s="62">
        <f>'Glad70-before-LQ'!AG48*$CG48*AG$93</f>
        <v>0.000164314733368144</v>
      </c>
      <c r="AH48" s="62">
        <f>'Glad70-before-LQ'!AH48*$CG48*AH$93</f>
        <v>0.000505114814593192</v>
      </c>
      <c r="AI48" s="62">
        <f>'Glad70-before-LQ'!AI48*$CG48*AI$93</f>
        <v>0.023818918948706</v>
      </c>
      <c r="AJ48" s="62">
        <f>'Glad70-before-LQ'!AJ48*$CG48*AJ$93</f>
        <v>0.0030835443242002</v>
      </c>
      <c r="AK48" s="62">
        <f>'Glad70-before-LQ'!AK48*$CG48*AK$93</f>
        <v>0.0166042711305588</v>
      </c>
      <c r="AL48" s="62">
        <f>'Glad70-before-LQ'!AL48*$CG48*AL$93</f>
        <v>0.00604846559971428</v>
      </c>
      <c r="AM48" s="62">
        <f>'Glad70-before-LQ'!AM48*$CG48*AM$93</f>
        <v>0.0160236610981302</v>
      </c>
      <c r="AN48" s="62">
        <f>'Glad70-before-LQ'!AN48*$CG48*AN$93</f>
        <v>0.00182192521858755</v>
      </c>
      <c r="AO48" s="62">
        <f>'Glad70-before-LQ'!AO48*$CG48*AO$93</f>
        <v>0.000160267968039162</v>
      </c>
      <c r="AP48" s="62">
        <f>'Glad70-before-LQ'!AP48*$CG48*AP$93</f>
        <v>0.0587194617463722</v>
      </c>
      <c r="AQ48" s="62">
        <f>'Glad70-before-LQ'!AQ48*$CG48*AQ$93</f>
        <v>0.0007259852531139119</v>
      </c>
      <c r="AR48" s="62">
        <f>'Glad70-before-LQ'!AR48*$CG48*AR$93</f>
        <v>6.0581874819452e-05</v>
      </c>
      <c r="AS48" s="62">
        <f>'Glad70-before-LQ'!AS48*$CG48*AS$93</f>
        <v>0.00238693891756606</v>
      </c>
      <c r="AT48" s="62">
        <f>'Glad70-before-LQ'!AT48*$CG48*AT$93</f>
        <v>4.53386383892846e-05</v>
      </c>
      <c r="AU48" s="62">
        <f>'Glad70-before-LQ'!AU48*$CG48*AU$93</f>
        <v>0.383734883773788</v>
      </c>
      <c r="AV48" s="62">
        <f>'Glad70-before-LQ'!AV48*$CG48*AV$93</f>
        <v>0.160829628098009</v>
      </c>
      <c r="AW48" s="62">
        <f>'Glad70-before-LQ'!AW48*$CG48*AW$93</f>
        <v>1.44524620137904e-06</v>
      </c>
      <c r="AX48" s="62">
        <f>'Glad70-before-LQ'!AX48*$CG48*AX$93</f>
        <v>0.0171151647831421</v>
      </c>
      <c r="AY48" s="62">
        <f>'Glad70-before-LQ'!AY48*$CG48*AY$93</f>
        <v>0.0040291722175992</v>
      </c>
      <c r="AZ48" s="62">
        <f>'Glad70-before-LQ'!AZ48*$CG48*AZ$93</f>
        <v>0.00120454879240551</v>
      </c>
      <c r="BA48" s="62">
        <f>'Glad70-before-LQ'!BA48*$CG48*BA$93</f>
        <v>0.000624047055248266</v>
      </c>
      <c r="BB48" s="62">
        <f>'Glad70-before-LQ'!BB48*$CG48*BB$93</f>
        <v>0.000171540646641309</v>
      </c>
      <c r="BC48" s="62">
        <f>'Glad70-before-LQ'!BC48*$CG48*BC$93</f>
        <v>0.0946440655115144</v>
      </c>
      <c r="BD48" s="62">
        <f>'Glad70-before-LQ'!BD48*$CG48*BD$93</f>
        <v>0.0189840360429001</v>
      </c>
      <c r="BE48" s="62">
        <f>'Glad70-before-LQ'!BE48*$CG48*BE$93</f>
        <v>0.432250872444328</v>
      </c>
      <c r="BF48" s="62">
        <f>'Glad70-before-LQ'!BF48*$CG48*BF$93</f>
        <v>7.90884485056974e-05</v>
      </c>
      <c r="BG48" s="62">
        <f>'Glad70-before-LQ'!BG48*$CG48*BG$93</f>
        <v>0.31290900504489</v>
      </c>
      <c r="BH48" s="62">
        <f>'Glad70-before-LQ'!BH48*$CG48*BH$93</f>
        <v>0.000972685059477692</v>
      </c>
      <c r="BI48" s="62">
        <f>'Glad70-before-LQ'!BI48*$CG48*BI$93</f>
        <v>0.008568744398599721</v>
      </c>
      <c r="BJ48" s="62">
        <f>'Glad70-before-LQ'!BJ48*$CG48*BJ$93</f>
        <v>0.000101306850637779</v>
      </c>
      <c r="BK48" s="62">
        <f>'Glad70-before-LQ'!BK48*$CG48*BK$93</f>
        <v>0.0677088802949026</v>
      </c>
      <c r="BL48" s="62">
        <f>'Glad70-before-LQ'!BL48*$CG48*BL$93</f>
        <v>0.102266611384348</v>
      </c>
      <c r="BM48" s="62">
        <f>'Glad70-before-LQ'!BM48*$CG48*BM$93</f>
        <v>0.0144299830890726</v>
      </c>
      <c r="BN48" s="62">
        <f>'Glad70-before-LQ'!BN48*$CG48*BN$93</f>
        <v>0.0010008433854939</v>
      </c>
      <c r="BO48" s="62">
        <f>'Glad70-before-LQ'!BO48*$CG48*BO$93</f>
        <v>0.00853911653927612</v>
      </c>
      <c r="BP48" s="62">
        <f>'Glad70-before-LQ'!BP48*$CG48*BP$93</f>
        <v>0.0123997568474152</v>
      </c>
      <c r="BQ48" s="62">
        <f>'Glad70-before-LQ'!BQ48*$CG48*BQ$93</f>
        <v>0.021157229338732</v>
      </c>
      <c r="BR48" s="62">
        <f>'Glad70-before-LQ'!BR48*$CG48*BR$93</f>
        <v>0.000248962107288126</v>
      </c>
      <c r="BS48" s="62">
        <f>'Glad70-before-LQ'!BS48*$CG48*BS$93</f>
        <v>0.00261598026705262</v>
      </c>
      <c r="BT48" s="62">
        <f>'Glad70-before-LQ'!BT48*$CG48*BT$93</f>
        <v>0.00413047937826496</v>
      </c>
      <c r="BU48" s="62">
        <f>'Glad70-before-LQ'!BU48*$CG48*BU$93</f>
        <v>0.0134999084681341</v>
      </c>
      <c r="BV48" s="4">
        <f>SUM(D48:BU48)</f>
        <v>1.85069733704577</v>
      </c>
      <c r="BW48" s="66">
        <f>'Glad-base'!BW48*'Households'!$B$3/'Households'!$B$7</f>
        <v>3.5070519015139</v>
      </c>
      <c r="BX48" s="66">
        <f>'Glad-base'!BX48*'Households'!$B$3/'Households'!$B$7</f>
        <v>1.1006379915757</v>
      </c>
      <c r="BY48" s="66">
        <f>'Glad-base'!BY48*'Businesses'!$B$4/'Businesses'!$C$4</f>
        <v>1.61938809008465</v>
      </c>
      <c r="BZ48" s="66">
        <f>'Glad-base'!BZ48*'Households'!$B$3/'Households'!$B$7</f>
        <v>0.00481975711637487</v>
      </c>
      <c r="CA48" s="66">
        <f>'Glad-base'!CA48*'Households'!$B$3/'Households'!$B$7</f>
        <v>1.30627747881565</v>
      </c>
      <c r="CB48" s="66">
        <f>'Glad-base'!CB48*'Glad-id-output'!B46/'Glad-id-output'!E46</f>
        <v>0.00187487690348079</v>
      </c>
      <c r="CC48" s="62">
        <f>'Exports'!D49</f>
        <v>0.5</v>
      </c>
      <c r="CD48" s="4">
        <f>SUM(BW48:CC48)</f>
        <v>8.040050096009759</v>
      </c>
      <c r="CE48" s="153">
        <f>SUM(CD48,BV48)</f>
        <v>9.89074743305553</v>
      </c>
      <c r="CF48" s="67">
        <v>0.000913371122658347</v>
      </c>
      <c r="CG48" s="67">
        <f>'Glad-id-output'!I46</f>
        <v>0.2</v>
      </c>
      <c r="CH48" s="67"/>
    </row>
    <row r="49" ht="20.05" customHeight="1">
      <c r="A49" t="s" s="58">
        <v>1</v>
      </c>
      <c r="B49" s="59">
        <v>45</v>
      </c>
      <c r="C49" t="s" s="60">
        <v>205</v>
      </c>
      <c r="D49" s="61">
        <f>'Glad70-before-LQ'!D49*$CG49*D$93</f>
        <v>0.00124640664648676</v>
      </c>
      <c r="E49" s="62">
        <f>'Glad70-before-LQ'!E49*$CG49*E$93</f>
        <v>0.0142147827918761</v>
      </c>
      <c r="F49" s="62">
        <f>'Glad70-before-LQ'!F49*$CG49*F$93</f>
        <v>0</v>
      </c>
      <c r="G49" s="62">
        <f>'Glad70-before-LQ'!G49*$CG49*G$93</f>
        <v>0.007550284905448</v>
      </c>
      <c r="H49" s="62">
        <f>'Glad70-before-LQ'!H49*$CG49*H$93</f>
        <v>0.00271144716052557</v>
      </c>
      <c r="I49" s="62">
        <f>'Glad70-before-LQ'!I49*$CG49*I$93</f>
        <v>0.00302174553899493</v>
      </c>
      <c r="J49" s="62">
        <f>'Glad70-before-LQ'!J49*$CG49*J$93</f>
        <v>0.143521319050346</v>
      </c>
      <c r="K49" s="63">
        <f>'Glad70-before-LQ'!K49*$CG49*K$93</f>
        <v>0.0507869900207512</v>
      </c>
      <c r="L49" s="62">
        <f>'Glad70-before-LQ'!L49*$CG49*L$93</f>
        <v>0.00735304165324544</v>
      </c>
      <c r="M49" s="62">
        <f>'Glad70-before-LQ'!M49*$CG49*M$93</f>
        <v>0.00683759184250912</v>
      </c>
      <c r="N49" s="62">
        <f>'Glad70-before-LQ'!N49*$CG49*N$93</f>
        <v>0.0144060073720118</v>
      </c>
      <c r="O49" s="62">
        <f>'Glad70-before-LQ'!O49*$CG49*O$93</f>
        <v>0.009630297149764161</v>
      </c>
      <c r="P49" s="62">
        <f>'Glad70-before-LQ'!P49*$CG49*P$93</f>
        <v>0.000165929346714676</v>
      </c>
      <c r="Q49" s="62">
        <f>'Glad70-before-LQ'!Q49*$CG49*Q$93</f>
        <v>0.00300267789843706</v>
      </c>
      <c r="R49" s="62">
        <f>'Glad70-before-LQ'!R49*$CG49*R$93</f>
        <v>0.000158453903474698</v>
      </c>
      <c r="S49" s="62">
        <f>'Glad70-before-LQ'!S49*$CG49*S$93</f>
        <v>0.000374450246984086</v>
      </c>
      <c r="T49" s="62">
        <f>'Glad70-before-LQ'!T49*$CG49*T$93</f>
        <v>0.000269649499480373</v>
      </c>
      <c r="U49" s="62">
        <f>'Glad70-before-LQ'!U49*$CG49*U$93</f>
        <v>0.313320048634712</v>
      </c>
      <c r="V49" s="62">
        <f>'Glad70-before-LQ'!V49*$CG49*V$93</f>
        <v>0.0053342982962206</v>
      </c>
      <c r="W49" s="62">
        <f>'Glad70-before-LQ'!W49*$CG49*W$93</f>
        <v>0.0409355239930336</v>
      </c>
      <c r="X49" s="64">
        <f>'Glad70-before-LQ'!X49*$CG49*X$93</f>
        <v>0</v>
      </c>
      <c r="Y49" s="62">
        <f>'Glad70-before-LQ'!Y49*$CG49*Y$93</f>
        <v>0.0264939253394937</v>
      </c>
      <c r="Z49" s="62">
        <f>'Glad70-before-LQ'!Z49*$CG49*Z$93</f>
        <v>0.0764761539473968</v>
      </c>
      <c r="AA49" s="62">
        <f>'Glad70-before-LQ'!AA49*$CG49*AA$93</f>
        <v>0.0126778142895459</v>
      </c>
      <c r="AB49" s="62">
        <f>'Glad70-before-LQ'!AB49*$CG49*AB$93</f>
        <v>0.000182225548954081</v>
      </c>
      <c r="AC49" s="65">
        <f>'Glad70-before-LQ'!AC49*$CG49*AC$93</f>
        <v>0</v>
      </c>
      <c r="AD49" s="62">
        <f>'Glad70-before-LQ'!AD49*$CG49*AD$93</f>
        <v>0.00100444873986443</v>
      </c>
      <c r="AE49" s="62">
        <f>'Glad70-before-LQ'!AE49*$CG49*AE$93</f>
        <v>0.0172396561008019</v>
      </c>
      <c r="AF49" s="62">
        <f>'Glad70-before-LQ'!AF49*$CG49*AF$93</f>
        <v>0.0586712682086988</v>
      </c>
      <c r="AG49" s="62">
        <f>'Glad70-before-LQ'!AG49*$CG49*AG$93</f>
        <v>0.016652921883178</v>
      </c>
      <c r="AH49" s="62">
        <f>'Glad70-before-LQ'!AH49*$CG49*AH$93</f>
        <v>0.100381529324295</v>
      </c>
      <c r="AI49" s="62">
        <f>'Glad70-before-LQ'!AI49*$CG49*AI$93</f>
        <v>0.449688313778624</v>
      </c>
      <c r="AJ49" s="62">
        <f>'Glad70-before-LQ'!AJ49*$CG49*AJ$93</f>
        <v>0.241663239130427</v>
      </c>
      <c r="AK49" s="62">
        <f>'Glad70-before-LQ'!AK49*$CG49*AK$93</f>
        <v>1.22217145184846</v>
      </c>
      <c r="AL49" s="62">
        <f>'Glad70-before-LQ'!AL49*$CG49*AL$93</f>
        <v>0.639565082302148</v>
      </c>
      <c r="AM49" s="62">
        <f>'Glad70-before-LQ'!AM49*$CG49*AM$93</f>
        <v>1.39531449374752</v>
      </c>
      <c r="AN49" s="62">
        <f>'Glad70-before-LQ'!AN49*$CG49*AN$93</f>
        <v>0.0845488382033632</v>
      </c>
      <c r="AO49" s="62">
        <f>'Glad70-before-LQ'!AO49*$CG49*AO$93</f>
        <v>0.00111679523550056</v>
      </c>
      <c r="AP49" s="62">
        <f>'Glad70-before-LQ'!AP49*$CG49*AP$93</f>
        <v>0.0188007966185125</v>
      </c>
      <c r="AQ49" s="62">
        <f>'Glad70-before-LQ'!AQ49*$CG49*AQ$93</f>
        <v>0.08004146008540521</v>
      </c>
      <c r="AR49" s="62">
        <f>'Glad70-before-LQ'!AR49*$CG49*AR$93</f>
        <v>0.0148124352855732</v>
      </c>
      <c r="AS49" s="62">
        <f>'Glad70-before-LQ'!AS49*$CG49*AS$93</f>
        <v>0.262064042838847</v>
      </c>
      <c r="AT49" s="62">
        <f>'Glad70-before-LQ'!AT49*$CG49*AT$93</f>
        <v>0.000117156496136802</v>
      </c>
      <c r="AU49" s="62">
        <f>'Glad70-before-LQ'!AU49*$CG49*AU$93</f>
        <v>0.0488653185273768</v>
      </c>
      <c r="AV49" s="62">
        <f>'Glad70-before-LQ'!AV49*$CG49*AV$93</f>
        <v>0.00770312091261468</v>
      </c>
      <c r="AW49" s="62">
        <f>'Glad70-before-LQ'!AW49*$CG49*AW$93</f>
        <v>0.00675449837246948</v>
      </c>
      <c r="AX49" s="62">
        <f>'Glad70-before-LQ'!AX49*$CG49*AX$93</f>
        <v>0.171835204911484</v>
      </c>
      <c r="AY49" s="62">
        <f>'Glad70-before-LQ'!AY49*$CG49*AY$93</f>
        <v>0.0061359027040042</v>
      </c>
      <c r="AZ49" s="62">
        <f>'Glad70-before-LQ'!AZ49*$CG49*AZ$93</f>
        <v>0.122234000064483</v>
      </c>
      <c r="BA49" s="62">
        <f>'Glad70-before-LQ'!BA49*$CG49*BA$93</f>
        <v>0.012555433548469</v>
      </c>
      <c r="BB49" s="62">
        <f>'Glad70-before-LQ'!BB49*$CG49*BB$93</f>
        <v>0.0119156206381806</v>
      </c>
      <c r="BC49" s="62">
        <f>'Glad70-before-LQ'!BC49*$CG49*BC$93</f>
        <v>0.427319648017896</v>
      </c>
      <c r="BD49" s="62">
        <f>'Glad70-before-LQ'!BD49*$CG49*BD$93</f>
        <v>0.252759223504212</v>
      </c>
      <c r="BE49" s="62">
        <f>'Glad70-before-LQ'!BE49*$CG49*BE$93</f>
        <v>1.35529634134815</v>
      </c>
      <c r="BF49" s="62">
        <f>'Glad70-before-LQ'!BF49*$CG49*BF$93</f>
        <v>0.000498597025579472</v>
      </c>
      <c r="BG49" s="62">
        <f>'Glad70-before-LQ'!BG49*$CG49*BG$93</f>
        <v>0.609034192686188</v>
      </c>
      <c r="BH49" s="62">
        <f>'Glad70-before-LQ'!BH49*$CG49*BH$93</f>
        <v>0.335362478034774</v>
      </c>
      <c r="BI49" s="62">
        <f>'Glad70-before-LQ'!BI49*$CG49*BI$93</f>
        <v>0.0578166984376364</v>
      </c>
      <c r="BJ49" s="62">
        <f>'Glad70-before-LQ'!BJ49*$CG49*BJ$93</f>
        <v>0.00124471956276303</v>
      </c>
      <c r="BK49" s="62">
        <f>'Glad70-before-LQ'!BK49*$CG49*BK$93</f>
        <v>0.259145670773841</v>
      </c>
      <c r="BL49" s="62">
        <f>'Glad70-before-LQ'!BL49*$CG49*BL$93</f>
        <v>0.232456518857428</v>
      </c>
      <c r="BM49" s="62">
        <f>'Glad70-before-LQ'!BM49*$CG49*BM$93</f>
        <v>0.0368700849772431</v>
      </c>
      <c r="BN49" s="62">
        <f>'Glad70-before-LQ'!BN49*$CG49*BN$93</f>
        <v>0.00260017415126278</v>
      </c>
      <c r="BO49" s="62">
        <f>'Glad70-before-LQ'!BO49*$CG49*BO$93</f>
        <v>0.7189835701060761</v>
      </c>
      <c r="BP49" s="62">
        <f>'Glad70-before-LQ'!BP49*$CG49*BP$93</f>
        <v>0.541266870261632</v>
      </c>
      <c r="BQ49" s="62">
        <f>'Glad70-before-LQ'!BQ49*$CG49*BQ$93</f>
        <v>0.0272034976755177</v>
      </c>
      <c r="BR49" s="62">
        <f>'Glad70-before-LQ'!BR49*$CG49*BR$93</f>
        <v>0.0448846168487324</v>
      </c>
      <c r="BS49" s="62">
        <f>'Glad70-before-LQ'!BS49*$CG49*BS$93</f>
        <v>0.0255537757944725</v>
      </c>
      <c r="BT49" s="62">
        <f>'Glad70-before-LQ'!BT49*$CG49*BT$93</f>
        <v>0.101161974747125</v>
      </c>
      <c r="BU49" s="62">
        <f>'Glad70-before-LQ'!BU49*$CG49*BU$93</f>
        <v>0.114959731360804</v>
      </c>
      <c r="BV49" s="4">
        <f>SUM(D49:BU49)</f>
        <v>10.8769424787542</v>
      </c>
      <c r="BW49" s="66">
        <f>'Glad-base'!BW49*'Households'!$B$3/'Households'!$B$7</f>
        <v>6.28630644670443</v>
      </c>
      <c r="BX49" s="66">
        <f>'Glad-base'!BX49*'Households'!$B$3/'Households'!$B$7</f>
        <v>2.07832112499485</v>
      </c>
      <c r="BY49" s="66">
        <f>'Glad-base'!BY49*'Businesses'!$B$4/'Businesses'!$C$4</f>
        <v>0.521953974834986</v>
      </c>
      <c r="BZ49" s="66">
        <f>'Glad-base'!BZ49*'Households'!$B$3/'Households'!$B$7</f>
        <v>0.0024454057569516</v>
      </c>
      <c r="CA49" s="66">
        <f>'Glad-base'!CA49*'Households'!$B$3/'Households'!$B$7</f>
        <v>0.0420543512564367</v>
      </c>
      <c r="CB49" s="66">
        <f>'Glad-base'!CB49*'Glad-id-output'!B47/'Glad-id-output'!E47</f>
        <v>0</v>
      </c>
      <c r="CC49" s="62">
        <f>'Exports'!D50</f>
        <v>0.3</v>
      </c>
      <c r="CD49" s="4">
        <f>SUM(BW49:CC49)</f>
        <v>9.231081303547651</v>
      </c>
      <c r="CE49" s="153">
        <f>SUM(CD49,BV49)</f>
        <v>20.1080237823019</v>
      </c>
      <c r="CF49" s="67">
        <v>0.000475695092606537</v>
      </c>
      <c r="CG49" s="67">
        <f>'Glad-id-output'!I47</f>
        <v>0.4</v>
      </c>
      <c r="CH49" s="67"/>
    </row>
    <row r="50" ht="20.05" customHeight="1">
      <c r="A50" t="s" s="58">
        <v>1</v>
      </c>
      <c r="B50" s="59">
        <v>46</v>
      </c>
      <c r="C50" t="s" s="60">
        <v>134</v>
      </c>
      <c r="D50" s="61">
        <f>'Glad70-before-LQ'!D50*$CG50*D$93</f>
        <v>0.0326916886200929</v>
      </c>
      <c r="E50" s="62">
        <f>'Glad70-before-LQ'!E50*$CG50*E$93</f>
        <v>0.000626011776420993</v>
      </c>
      <c r="F50" s="62">
        <f>'Glad70-before-LQ'!F50*$CG50*F$93</f>
        <v>1.26482877942404e-05</v>
      </c>
      <c r="G50" s="62">
        <f>'Glad70-before-LQ'!G50*$CG50*G$93</f>
        <v>0.000769450863998089</v>
      </c>
      <c r="H50" s="62">
        <f>'Glad70-before-LQ'!H50*$CG50*H$93</f>
        <v>0.001134838307228</v>
      </c>
      <c r="I50" s="62">
        <f>'Glad70-before-LQ'!I50*$CG50*I$93</f>
        <v>0.0574752064264</v>
      </c>
      <c r="J50" s="62">
        <f>'Glad70-before-LQ'!J50*$CG50*J$93</f>
        <v>1.56214146953417</v>
      </c>
      <c r="K50" s="63">
        <f>'Glad70-before-LQ'!K50*$CG50*K$93</f>
        <v>0.0872898856824092</v>
      </c>
      <c r="L50" s="62">
        <f>'Glad70-before-LQ'!L50*$CG50*L$93</f>
        <v>0.0123243814911769</v>
      </c>
      <c r="M50" s="62">
        <f>'Glad70-before-LQ'!M50*$CG50*M$93</f>
        <v>0.0136199510197351</v>
      </c>
      <c r="N50" s="62">
        <f>'Glad70-before-LQ'!N50*$CG50*N$93</f>
        <v>0.0172584984867028</v>
      </c>
      <c r="O50" s="62">
        <f>'Glad70-before-LQ'!O50*$CG50*O$93</f>
        <v>0.0247140097297279</v>
      </c>
      <c r="P50" s="62">
        <f>'Glad70-before-LQ'!P50*$CG50*P$93</f>
        <v>0.00326531837208038</v>
      </c>
      <c r="Q50" s="62">
        <f>'Glad70-before-LQ'!Q50*$CG50*Q$93</f>
        <v>0.0116558986765864</v>
      </c>
      <c r="R50" s="62">
        <f>'Glad70-before-LQ'!R50*$CG50*R$93</f>
        <v>0.0242349869505112</v>
      </c>
      <c r="S50" s="62">
        <f>'Glad70-before-LQ'!S50*$CG50*S$93</f>
        <v>0.00793225539115926</v>
      </c>
      <c r="T50" s="62">
        <f>'Glad70-before-LQ'!T50*$CG50*T$93</f>
        <v>0.112834420452567</v>
      </c>
      <c r="U50" s="62">
        <f>'Glad70-before-LQ'!U50*$CG50*U$93</f>
        <v>0.757042099677059</v>
      </c>
      <c r="V50" s="62">
        <f>'Glad70-before-LQ'!V50*$CG50*V$93</f>
        <v>0.0342343787662717</v>
      </c>
      <c r="W50" s="62">
        <f>'Glad70-before-LQ'!W50*$CG50*W$93</f>
        <v>0.776479746971495</v>
      </c>
      <c r="X50" s="64">
        <f>'Glad70-before-LQ'!X50*$CG50*X$93</f>
        <v>0</v>
      </c>
      <c r="Y50" s="62">
        <f>'Glad70-before-LQ'!Y50*$CG50*Y$93</f>
        <v>0.229574580484976</v>
      </c>
      <c r="Z50" s="62">
        <f>'Glad70-before-LQ'!Z50*$CG50*Z$93</f>
        <v>0.160155520321213</v>
      </c>
      <c r="AA50" s="62">
        <f>'Glad70-before-LQ'!AA50*$CG50*AA$93</f>
        <v>0.0816293760358186</v>
      </c>
      <c r="AB50" s="62">
        <f>'Glad70-before-LQ'!AB50*$CG50*AB$93</f>
        <v>0.00122310794205381</v>
      </c>
      <c r="AC50" s="65">
        <f>'Glad70-before-LQ'!AC50*$CG50*AC$93</f>
        <v>0</v>
      </c>
      <c r="AD50" s="62">
        <f>'Glad70-before-LQ'!AD50*$CG50*AD$93</f>
        <v>0.00369992036308616</v>
      </c>
      <c r="AE50" s="62">
        <f>'Glad70-before-LQ'!AE50*$CG50*AE$93</f>
        <v>0.041720105599776</v>
      </c>
      <c r="AF50" s="62">
        <f>'Glad70-before-LQ'!AF50*$CG50*AF$93</f>
        <v>0.252869653475469</v>
      </c>
      <c r="AG50" s="62">
        <f>'Glad70-before-LQ'!AG50*$CG50*AG$93</f>
        <v>0.195383246949027</v>
      </c>
      <c r="AH50" s="62">
        <f>'Glad70-before-LQ'!AH50*$CG50*AH$93</f>
        <v>0.707364652962002</v>
      </c>
      <c r="AI50" s="62">
        <f>'Glad70-before-LQ'!AI50*$CG50*AI$93</f>
        <v>0.414436112084112</v>
      </c>
      <c r="AJ50" s="62">
        <f>'Glad70-before-LQ'!AJ50*$CG50*AJ$93</f>
        <v>0.975640019104597</v>
      </c>
      <c r="AK50" s="62">
        <f>'Glad70-before-LQ'!AK50*$CG50*AK$93</f>
        <v>2.8770504455307</v>
      </c>
      <c r="AL50" s="62">
        <f>'Glad70-before-LQ'!AL50*$CG50*AL$93</f>
        <v>0.250267670637309</v>
      </c>
      <c r="AM50" s="62">
        <f>'Glad70-before-LQ'!AM50*$CG50*AM$93</f>
        <v>0.135147771094588</v>
      </c>
      <c r="AN50" s="62">
        <f>'Glad70-before-LQ'!AN50*$CG50*AN$93</f>
        <v>0.5703546025778941</v>
      </c>
      <c r="AO50" s="62">
        <f>'Glad70-before-LQ'!AO50*$CG50*AO$93</f>
        <v>0.157478058353454</v>
      </c>
      <c r="AP50" s="62">
        <f>'Glad70-before-LQ'!AP50*$CG50*AP$93</f>
        <v>0.147713675296528</v>
      </c>
      <c r="AQ50" s="62">
        <f>'Glad70-before-LQ'!AQ50*$CG50*AQ$93</f>
        <v>0.00658278258802926</v>
      </c>
      <c r="AR50" s="62">
        <f>'Glad70-before-LQ'!AR50*$CG50*AR$93</f>
        <v>0.13291143883362</v>
      </c>
      <c r="AS50" s="62">
        <f>'Glad70-before-LQ'!AS50*$CG50*AS$93</f>
        <v>1.3121803716425</v>
      </c>
      <c r="AT50" s="62">
        <f>'Glad70-before-LQ'!AT50*$CG50*AT$93</f>
        <v>0.0381957615298694</v>
      </c>
      <c r="AU50" s="62">
        <f>'Glad70-before-LQ'!AU50*$CG50*AU$93</f>
        <v>0.0516632117525711</v>
      </c>
      <c r="AV50" s="62">
        <f>'Glad70-before-LQ'!AV50*$CG50*AV$93</f>
        <v>0.00315794468482683</v>
      </c>
      <c r="AW50" s="62">
        <f>'Glad70-before-LQ'!AW50*$CG50*AW$93</f>
        <v>0.054769883535103</v>
      </c>
      <c r="AX50" s="62">
        <f>'Glad70-before-LQ'!AX50*$CG50*AX$93</f>
        <v>0.17310608173891</v>
      </c>
      <c r="AY50" s="62">
        <f>'Glad70-before-LQ'!AY50*$CG50*AY$93</f>
        <v>0.0701280451853625</v>
      </c>
      <c r="AZ50" s="62">
        <f>'Glad70-before-LQ'!AZ50*$CG50*AZ$93</f>
        <v>0.328984649066014</v>
      </c>
      <c r="BA50" s="62">
        <f>'Glad70-before-LQ'!BA50*$CG50*BA$93</f>
        <v>0.0576206003870399</v>
      </c>
      <c r="BB50" s="62">
        <f>'Glad70-before-LQ'!BB50*$CG50*BB$93</f>
        <v>0.344463268837847</v>
      </c>
      <c r="BC50" s="62">
        <f>'Glad70-before-LQ'!BC50*$CG50*BC$93</f>
        <v>0.348555089282731</v>
      </c>
      <c r="BD50" s="62">
        <f>'Glad70-before-LQ'!BD50*$CG50*BD$93</f>
        <v>0.150778468021277</v>
      </c>
      <c r="BE50" s="62">
        <f>'Glad70-before-LQ'!BE50*$CG50*BE$93</f>
        <v>3.21880941158818</v>
      </c>
      <c r="BF50" s="62">
        <f>'Glad70-before-LQ'!BF50*$CG50*BF$93</f>
        <v>0.0389590291989055</v>
      </c>
      <c r="BG50" s="62">
        <f>'Glad70-before-LQ'!BG50*$CG50*BG$93</f>
        <v>0.783686288722267</v>
      </c>
      <c r="BH50" s="62">
        <f>'Glad70-before-LQ'!BH50*$CG50*BH$93</f>
        <v>0.160462153566415</v>
      </c>
      <c r="BI50" s="62">
        <f>'Glad70-before-LQ'!BI50*$CG50*BI$93</f>
        <v>0.681427473300218</v>
      </c>
      <c r="BJ50" s="62">
        <f>'Glad70-before-LQ'!BJ50*$CG50*BJ$93</f>
        <v>0.000639619085634156</v>
      </c>
      <c r="BK50" s="62">
        <f>'Glad70-before-LQ'!BK50*$CG50*BK$93</f>
        <v>0.461279115273862</v>
      </c>
      <c r="BL50" s="62">
        <f>'Glad70-before-LQ'!BL50*$CG50*BL$93</f>
        <v>1.82022148934168</v>
      </c>
      <c r="BM50" s="62">
        <f>'Glad70-before-LQ'!BM50*$CG50*BM$93</f>
        <v>0.344919855172939</v>
      </c>
      <c r="BN50" s="62">
        <f>'Glad70-before-LQ'!BN50*$CG50*BN$93</f>
        <v>0.176529882702775</v>
      </c>
      <c r="BO50" s="62">
        <f>'Glad70-before-LQ'!BO50*$CG50*BO$93</f>
        <v>0.6823651171512291</v>
      </c>
      <c r="BP50" s="62">
        <f>'Glad70-before-LQ'!BP50*$CG50*BP$93</f>
        <v>0.458123399985563</v>
      </c>
      <c r="BQ50" s="62">
        <f>'Glad70-before-LQ'!BQ50*$CG50*BQ$93</f>
        <v>0.0754759039755287</v>
      </c>
      <c r="BR50" s="62">
        <f>'Glad70-before-LQ'!BR50*$CG50*BR$93</f>
        <v>0.050327859289656</v>
      </c>
      <c r="BS50" s="62">
        <f>'Glad70-before-LQ'!BS50*$CG50*BS$93</f>
        <v>0.0172579489837303</v>
      </c>
      <c r="BT50" s="62">
        <f>'Glad70-before-LQ'!BT50*$CG50*BT$93</f>
        <v>0.276641415905518</v>
      </c>
      <c r="BU50" s="62">
        <f>'Glad70-before-LQ'!BU50*$CG50*BU$93</f>
        <v>0.445206326901153</v>
      </c>
      <c r="BV50" s="4">
        <f>SUM(D50:BU50)</f>
        <v>23.5048755515271</v>
      </c>
      <c r="BW50" s="66">
        <f>'Glad-base'!BW50*'Households'!$B$3/'Households'!$B$7</f>
        <v>7.0962997092173</v>
      </c>
      <c r="BX50" s="66">
        <f>'Glad-base'!BX50*'Households'!$B$3/'Households'!$B$7</f>
        <v>0.115926443759011</v>
      </c>
      <c r="BY50" s="66">
        <f>'Glad-base'!BY50*'Businesses'!$B$4/'Businesses'!$C$4</f>
        <v>0.149318974093618</v>
      </c>
      <c r="BZ50" s="66">
        <f>'Glad-base'!BZ50*'Households'!$B$3/'Households'!$B$7</f>
        <v>0.00679196446961895</v>
      </c>
      <c r="CA50" s="66">
        <f>'Glad-base'!CA50*'Households'!$B$3/'Households'!$B$7</f>
        <v>0.06332051446961889</v>
      </c>
      <c r="CB50" s="66">
        <f>'Glad-base'!CB50*'Glad-id-output'!B48/'Glad-id-output'!E48</f>
        <v>-2.32681966987272e-05</v>
      </c>
      <c r="CC50" s="62">
        <f>'Exports'!D51</f>
        <v>0</v>
      </c>
      <c r="CD50" s="4">
        <f>SUM(BW50:CC50)</f>
        <v>7.43163433781247</v>
      </c>
      <c r="CE50" s="153">
        <f>SUM(CD50,BV50)</f>
        <v>30.9365098893396</v>
      </c>
      <c r="CF50" s="67">
        <v>0.000133571737650558</v>
      </c>
      <c r="CG50" s="67">
        <f>'Glad-id-output'!I48</f>
        <v>0.7</v>
      </c>
      <c r="CH50" s="67"/>
    </row>
    <row r="51" ht="20.05" customHeight="1">
      <c r="A51" t="s" s="58">
        <v>1</v>
      </c>
      <c r="B51" s="59">
        <v>47</v>
      </c>
      <c r="C51" t="s" s="60">
        <v>206</v>
      </c>
      <c r="D51" s="61">
        <f>'Glad70-before-LQ'!D51*$CG51*D$93</f>
        <v>0.0446726066090666</v>
      </c>
      <c r="E51" s="62">
        <f>'Glad70-before-LQ'!E51*$CG51*E$93</f>
        <v>0.00211845312340506</v>
      </c>
      <c r="F51" s="62">
        <f>'Glad70-before-LQ'!F51*$CG51*F$93</f>
        <v>2.16280245832248e-05</v>
      </c>
      <c r="G51" s="62">
        <f>'Glad70-before-LQ'!G51*$CG51*G$93</f>
        <v>0.002356982029277</v>
      </c>
      <c r="H51" s="62">
        <f>'Glad70-before-LQ'!H51*$CG51*H$93</f>
        <v>0.00346134260243076</v>
      </c>
      <c r="I51" s="62">
        <f>'Glad70-before-LQ'!I51*$CG51*I$93</f>
        <v>0.0323507061835684</v>
      </c>
      <c r="J51" s="62">
        <f>'Glad70-before-LQ'!J51*$CG51*J$93</f>
        <v>1.03245945064496</v>
      </c>
      <c r="K51" s="63">
        <f>'Glad70-before-LQ'!K51*$CG51*K$93</f>
        <v>0.0647676282823296</v>
      </c>
      <c r="L51" s="62">
        <f>'Glad70-before-LQ'!L51*$CG51*L$93</f>
        <v>0.008330615100962179</v>
      </c>
      <c r="M51" s="62">
        <f>'Glad70-before-LQ'!M51*$CG51*M$93</f>
        <v>0.0269926196045024</v>
      </c>
      <c r="N51" s="62">
        <f>'Glad70-before-LQ'!N51*$CG51*N$93</f>
        <v>0.02420756488493</v>
      </c>
      <c r="O51" s="62">
        <f>'Glad70-before-LQ'!O51*$CG51*O$93</f>
        <v>0.0165713954123906</v>
      </c>
      <c r="P51" s="62">
        <f>'Glad70-before-LQ'!P51*$CG51*P$93</f>
        <v>0.0029706789124768</v>
      </c>
      <c r="Q51" s="62">
        <f>'Glad70-before-LQ'!Q51*$CG51*Q$93</f>
        <v>0.0102487815962574</v>
      </c>
      <c r="R51" s="62">
        <f>'Glad70-before-LQ'!R51*$CG51*R$93</f>
        <v>0.00229816026432278</v>
      </c>
      <c r="S51" s="62">
        <f>'Glad70-before-LQ'!S51*$CG51*S$93</f>
        <v>0.00771088792321894</v>
      </c>
      <c r="T51" s="62">
        <f>'Glad70-before-LQ'!T51*$CG51*T$93</f>
        <v>0.230208588036576</v>
      </c>
      <c r="U51" s="62">
        <f>'Glad70-before-LQ'!U51*$CG51*U$93</f>
        <v>0.680656118983704</v>
      </c>
      <c r="V51" s="62">
        <f>'Glad70-before-LQ'!V51*$CG51*V$93</f>
        <v>0.0276776120487406</v>
      </c>
      <c r="W51" s="62">
        <f>'Glad70-before-LQ'!W51*$CG51*W$93</f>
        <v>0.806790726487968</v>
      </c>
      <c r="X51" s="64">
        <f>'Glad70-before-LQ'!X51*$CG51*X$93</f>
        <v>0</v>
      </c>
      <c r="Y51" s="62">
        <f>'Glad70-before-LQ'!Y51*$CG51*Y$93</f>
        <v>0.373230278301852</v>
      </c>
      <c r="Z51" s="62">
        <f>'Glad70-before-LQ'!Z51*$CG51*Z$93</f>
        <v>0.153377391538364</v>
      </c>
      <c r="AA51" s="62">
        <f>'Glad70-before-LQ'!AA51*$CG51*AA$93</f>
        <v>0.119529124706353</v>
      </c>
      <c r="AB51" s="62">
        <f>'Glad70-before-LQ'!AB51*$CG51*AB$93</f>
        <v>0.00357091371151462</v>
      </c>
      <c r="AC51" s="65">
        <f>'Glad70-before-LQ'!AC51*$CG51*AC$93</f>
        <v>0</v>
      </c>
      <c r="AD51" s="62">
        <f>'Glad70-before-LQ'!AD51*$CG51*AD$93</f>
        <v>0.00358973808935762</v>
      </c>
      <c r="AE51" s="62">
        <f>'Glad70-before-LQ'!AE51*$CG51*AE$93</f>
        <v>0.06992424816286801</v>
      </c>
      <c r="AF51" s="62">
        <f>'Glad70-before-LQ'!AF51*$CG51*AF$93</f>
        <v>0.192200157115791</v>
      </c>
      <c r="AG51" s="62">
        <f>'Glad70-before-LQ'!AG51*$CG51*AG$93</f>
        <v>0.236540698363756</v>
      </c>
      <c r="AH51" s="62">
        <f>'Glad70-before-LQ'!AH51*$CG51*AH$93</f>
        <v>1.00913313974843</v>
      </c>
      <c r="AI51" s="62">
        <f>'Glad70-before-LQ'!AI51*$CG51*AI$93</f>
        <v>0.58120249909866</v>
      </c>
      <c r="AJ51" s="62">
        <f>'Glad70-before-LQ'!AJ51*$CG51*AJ$93</f>
        <v>1.04940806350312</v>
      </c>
      <c r="AK51" s="62">
        <f>'Glad70-before-LQ'!AK51*$CG51*AK$93</f>
        <v>2.07812192162338</v>
      </c>
      <c r="AL51" s="62">
        <f>'Glad70-before-LQ'!AL51*$CG51*AL$93</f>
        <v>0.124206384321445</v>
      </c>
      <c r="AM51" s="62">
        <f>'Glad70-before-LQ'!AM51*$CG51*AM$93</f>
        <v>0.16983092094959</v>
      </c>
      <c r="AN51" s="62">
        <f>'Glad70-before-LQ'!AN51*$CG51*AN$93</f>
        <v>0.46695473071064</v>
      </c>
      <c r="AO51" s="62">
        <f>'Glad70-before-LQ'!AO51*$CG51*AO$93</f>
        <v>0.175471717237759</v>
      </c>
      <c r="AP51" s="62">
        <f>'Glad70-before-LQ'!AP51*$CG51*AP$93</f>
        <v>0.108452312467981</v>
      </c>
      <c r="AQ51" s="62">
        <f>'Glad70-before-LQ'!AQ51*$CG51*AQ$93</f>
        <v>0.0131471304388687</v>
      </c>
      <c r="AR51" s="62">
        <f>'Glad70-before-LQ'!AR51*$CG51*AR$93</f>
        <v>0.09258137130208199</v>
      </c>
      <c r="AS51" s="62">
        <f>'Glad70-before-LQ'!AS51*$CG51*AS$93</f>
        <v>1.35330931600304</v>
      </c>
      <c r="AT51" s="62">
        <f>'Glad70-before-LQ'!AT51*$CG51*AT$93</f>
        <v>0.034875330231981</v>
      </c>
      <c r="AU51" s="62">
        <f>'Glad70-before-LQ'!AU51*$CG51*AU$93</f>
        <v>0.00705699757241764</v>
      </c>
      <c r="AV51" s="62">
        <f>'Glad70-before-LQ'!AV51*$CG51*AV$93</f>
        <v>0.0229039575968566</v>
      </c>
      <c r="AW51" s="62">
        <f>'Glad70-before-LQ'!AW51*$CG51*AW$93</f>
        <v>0.078280523623405</v>
      </c>
      <c r="AX51" s="62">
        <f>'Glad70-before-LQ'!AX51*$CG51*AX$93</f>
        <v>0.848965973270092</v>
      </c>
      <c r="AY51" s="62">
        <f>'Glad70-before-LQ'!AY51*$CG51*AY$93</f>
        <v>0.00327495097319368</v>
      </c>
      <c r="AZ51" s="62">
        <f>'Glad70-before-LQ'!AZ51*$CG51*AZ$93</f>
        <v>0.191734881655448</v>
      </c>
      <c r="BA51" s="62">
        <f>'Glad70-before-LQ'!BA51*$CG51*BA$93</f>
        <v>0.0325624080459974</v>
      </c>
      <c r="BB51" s="62">
        <f>'Glad70-before-LQ'!BB51*$CG51*BB$93</f>
        <v>0.235619716452346</v>
      </c>
      <c r="BC51" s="62">
        <f>'Glad70-before-LQ'!BC51*$CG51*BC$93</f>
        <v>0.476284467798898</v>
      </c>
      <c r="BD51" s="62">
        <f>'Glad70-before-LQ'!BD51*$CG51*BD$93</f>
        <v>0.180154664817435</v>
      </c>
      <c r="BE51" s="62">
        <f>'Glad70-before-LQ'!BE51*$CG51*BE$93</f>
        <v>1.87482331970119</v>
      </c>
      <c r="BF51" s="62">
        <f>'Glad70-before-LQ'!BF51*$CG51*BF$93</f>
        <v>0.0341420074999186</v>
      </c>
      <c r="BG51" s="62">
        <f>'Glad70-before-LQ'!BG51*$CG51*BG$93</f>
        <v>0.937447083503936</v>
      </c>
      <c r="BH51" s="62">
        <f>'Glad70-before-LQ'!BH51*$CG51*BH$93</f>
        <v>0.225061417578344</v>
      </c>
      <c r="BI51" s="62">
        <f>'Glad70-before-LQ'!BI51*$CG51*BI$93</f>
        <v>0.732814117679054</v>
      </c>
      <c r="BJ51" s="62">
        <f>'Glad70-before-LQ'!BJ51*$CG51*BJ$93</f>
        <v>0.00106606226079801</v>
      </c>
      <c r="BK51" s="62">
        <f>'Glad70-before-LQ'!BK51*$CG51*BK$93</f>
        <v>0.37470506984683</v>
      </c>
      <c r="BL51" s="62">
        <f>'Glad70-before-LQ'!BL51*$CG51*BL$93</f>
        <v>1.91517531705942</v>
      </c>
      <c r="BM51" s="62">
        <f>'Glad70-before-LQ'!BM51*$CG51*BM$93</f>
        <v>0.20811498278787</v>
      </c>
      <c r="BN51" s="62">
        <f>'Glad70-before-LQ'!BN51*$CG51*BN$93</f>
        <v>0.0472603876107716</v>
      </c>
      <c r="BO51" s="62">
        <f>'Glad70-before-LQ'!BO51*$CG51*BO$93</f>
        <v>1.30250844086123</v>
      </c>
      <c r="BP51" s="62">
        <f>'Glad70-before-LQ'!BP51*$CG51*BP$93</f>
        <v>0.396356971066032</v>
      </c>
      <c r="BQ51" s="62">
        <f>'Glad70-before-LQ'!BQ51*$CG51*BQ$93</f>
        <v>0.0175024447484659</v>
      </c>
      <c r="BR51" s="62">
        <f>'Glad70-before-LQ'!BR51*$CG51*BR$93</f>
        <v>0.0421175197550584</v>
      </c>
      <c r="BS51" s="62">
        <f>'Glad70-before-LQ'!BS51*$CG51*BS$93</f>
        <v>0.0144597478901759</v>
      </c>
      <c r="BT51" s="62">
        <f>'Glad70-before-LQ'!BT51*$CG51*BT$93</f>
        <v>0.603078352606446</v>
      </c>
      <c r="BU51" s="62">
        <f>'Glad70-before-LQ'!BU51*$CG51*BU$93</f>
        <v>0.47836121810988</v>
      </c>
      <c r="BV51" s="4">
        <f>SUM(D51:BU51)</f>
        <v>22.717362936754</v>
      </c>
      <c r="BW51" s="66">
        <f>'Glad-base'!BW51*'Households'!$B$3/'Households'!$B$7</f>
        <v>46.8451859489907</v>
      </c>
      <c r="BX51" s="66">
        <f>'Glad-base'!BX51*'Households'!$B$3/'Households'!$B$7</f>
        <v>0.371457462883625</v>
      </c>
      <c r="BY51" s="66">
        <f>'Glad-base'!BY51*'Businesses'!$B$4/'Businesses'!$C$4</f>
        <v>2.88070760747351</v>
      </c>
      <c r="BZ51" s="66">
        <f>'Glad-base'!BZ51*'Households'!$B$3/'Households'!$B$7</f>
        <v>1.55117601342945</v>
      </c>
      <c r="CA51" s="66">
        <f>'Glad-base'!CA51*'Households'!$B$3/'Households'!$B$7</f>
        <v>1.44995066480947</v>
      </c>
      <c r="CB51" s="66">
        <f>'Glad-base'!CB51*'Glad-id-output'!B49/'Glad-id-output'!E49</f>
        <v>0</v>
      </c>
      <c r="CC51" s="62">
        <f>'Exports'!D52</f>
        <v>1.5</v>
      </c>
      <c r="CD51" s="4">
        <f>SUM(BW51:CC51)</f>
        <v>54.5984776975868</v>
      </c>
      <c r="CE51" s="153">
        <f>SUM(CD51,BV51)</f>
        <v>77.3158406343408</v>
      </c>
      <c r="CF51" s="67">
        <v>0.000419133890944007</v>
      </c>
      <c r="CG51" s="67">
        <f>'Glad-id-output'!I49</f>
        <v>0.2</v>
      </c>
      <c r="CH51" s="67"/>
    </row>
    <row r="52" ht="20.05" customHeight="1">
      <c r="A52" t="s" s="58">
        <v>1</v>
      </c>
      <c r="B52" s="59">
        <v>48</v>
      </c>
      <c r="C52" t="s" s="60">
        <v>207</v>
      </c>
      <c r="D52" s="61">
        <f>'Glad70-before-LQ'!D52*$CG52*D$93</f>
        <v>8.959023105996509e-05</v>
      </c>
      <c r="E52" s="62">
        <f>'Glad70-before-LQ'!E52*$CG52*E$93</f>
        <v>7.21915559296251e-05</v>
      </c>
      <c r="F52" s="62">
        <f>'Glad70-before-LQ'!F52*$CG52*F$93</f>
        <v>2.93059720800885e-07</v>
      </c>
      <c r="G52" s="62">
        <f>'Glad70-before-LQ'!G52*$CG52*G$93</f>
        <v>3.81824295507338e-06</v>
      </c>
      <c r="H52" s="62">
        <f>'Glad70-before-LQ'!H52*$CG52*H$93</f>
        <v>5.26032465328499e-06</v>
      </c>
      <c r="I52" s="62">
        <f>'Glad70-before-LQ'!I52*$CG52*I$93</f>
        <v>6.00140447657502e-05</v>
      </c>
      <c r="J52" s="62">
        <f>'Glad70-before-LQ'!J52*$CG52*J$93</f>
        <v>0.00182426015887776</v>
      </c>
      <c r="K52" s="63">
        <f>'Glad70-before-LQ'!K52*$CG52*K$93</f>
        <v>0.000201841694337971</v>
      </c>
      <c r="L52" s="62">
        <f>'Glad70-before-LQ'!L52*$CG52*L$93</f>
        <v>4.21059415723259e-05</v>
      </c>
      <c r="M52" s="62">
        <f>'Glad70-before-LQ'!M52*$CG52*M$93</f>
        <v>1.90674995894433e-05</v>
      </c>
      <c r="N52" s="62">
        <f>'Glad70-before-LQ'!N52*$CG52*N$93</f>
        <v>1.44828184833718e-05</v>
      </c>
      <c r="O52" s="62">
        <f>'Glad70-before-LQ'!O52*$CG52*O$93</f>
        <v>1.59684038756376e-05</v>
      </c>
      <c r="P52" s="62">
        <f>'Glad70-before-LQ'!P52*$CG52*P$93</f>
        <v>1.64526236981323e-06</v>
      </c>
      <c r="Q52" s="62">
        <f>'Glad70-before-LQ'!Q52*$CG52*Q$93</f>
        <v>6.32568624807887e-07</v>
      </c>
      <c r="R52" s="62">
        <f>'Glad70-before-LQ'!R52*$CG52*R$93</f>
        <v>2.51723417014238e-06</v>
      </c>
      <c r="S52" s="62">
        <f>'Glad70-before-LQ'!S52*$CG52*S$93</f>
        <v>2.65362628307451e-06</v>
      </c>
      <c r="T52" s="62">
        <f>'Glad70-before-LQ'!T52*$CG52*T$93</f>
        <v>6.40858859902913e-05</v>
      </c>
      <c r="U52" s="62">
        <f>'Glad70-before-LQ'!U52*$CG52*U$93</f>
        <v>0.000263650594211755</v>
      </c>
      <c r="V52" s="62">
        <f>'Glad70-before-LQ'!V52*$CG52*V$93</f>
        <v>1.66014014510716e-05</v>
      </c>
      <c r="W52" s="62">
        <f>'Glad70-before-LQ'!W52*$CG52*W$93</f>
        <v>0.000454034630410553</v>
      </c>
      <c r="X52" s="64">
        <f>'Glad70-before-LQ'!X52*$CG52*X$93</f>
        <v>0</v>
      </c>
      <c r="Y52" s="62">
        <f>'Glad70-before-LQ'!Y52*$CG52*Y$93</f>
        <v>0.000197324393417443</v>
      </c>
      <c r="Z52" s="62">
        <f>'Glad70-before-LQ'!Z52*$CG52*Z$93</f>
        <v>5.77672720986636e-05</v>
      </c>
      <c r="AA52" s="62">
        <f>'Glad70-before-LQ'!AA52*$CG52*AA$93</f>
        <v>7.78027861903358e-05</v>
      </c>
      <c r="AB52" s="62">
        <f>'Glad70-before-LQ'!AB52*$CG52*AB$93</f>
        <v>5.14354150329881e-06</v>
      </c>
      <c r="AC52" s="65">
        <f>'Glad70-before-LQ'!AC52*$CG52*AC$93</f>
        <v>0</v>
      </c>
      <c r="AD52" s="62">
        <f>'Glad70-before-LQ'!AD52*$CG52*AD$93</f>
        <v>7.62856888092686e-07</v>
      </c>
      <c r="AE52" s="62">
        <f>'Glad70-before-LQ'!AE52*$CG52*AE$93</f>
        <v>4.03339359279107e-05</v>
      </c>
      <c r="AF52" s="62">
        <f>'Glad70-before-LQ'!AF52*$CG52*AF$93</f>
        <v>5.845708601642759e-07</v>
      </c>
      <c r="AG52" s="62">
        <f>'Glad70-before-LQ'!AG52*$CG52*AG$93</f>
        <v>6.91846172762863e-05</v>
      </c>
      <c r="AH52" s="62">
        <f>'Glad70-before-LQ'!AH52*$CG52*AH$93</f>
        <v>0.00031031222499935</v>
      </c>
      <c r="AI52" s="62">
        <f>'Glad70-before-LQ'!AI52*$CG52*AI$93</f>
        <v>0.000339921383887286</v>
      </c>
      <c r="AJ52" s="62">
        <f>'Glad70-before-LQ'!AJ52*$CG52*AJ$93</f>
        <v>0.000135815698419501</v>
      </c>
      <c r="AK52" s="62">
        <f>'Glad70-before-LQ'!AK52*$CG52*AK$93</f>
        <v>0.000103119738601813</v>
      </c>
      <c r="AL52" s="62">
        <f>'Glad70-before-LQ'!AL52*$CG52*AL$93</f>
        <v>2.11738210834698e-05</v>
      </c>
      <c r="AM52" s="62">
        <f>'Glad70-before-LQ'!AM52*$CG52*AM$93</f>
        <v>3.79122120173492e-05</v>
      </c>
      <c r="AN52" s="62">
        <f>'Glad70-before-LQ'!AN52*$CG52*AN$93</f>
        <v>0.000160894626097929</v>
      </c>
      <c r="AO52" s="62">
        <f>'Glad70-before-LQ'!AO52*$CG52*AO$93</f>
        <v>0.000115361371210547</v>
      </c>
      <c r="AP52" s="62">
        <f>'Glad70-before-LQ'!AP52*$CG52*AP$93</f>
        <v>8.36539639821732e-05</v>
      </c>
      <c r="AQ52" s="62">
        <f>'Glad70-before-LQ'!AQ52*$CG52*AQ$93</f>
        <v>5.06234278536208e-06</v>
      </c>
      <c r="AR52" s="62">
        <f>'Glad70-before-LQ'!AR52*$CG52*AR$93</f>
        <v>1.70461652041137e-05</v>
      </c>
      <c r="AS52" s="62">
        <f>'Glad70-before-LQ'!AS52*$CG52*AS$93</f>
        <v>5.83919160070654e-05</v>
      </c>
      <c r="AT52" s="62">
        <f>'Glad70-before-LQ'!AT52*$CG52*AT$93</f>
        <v>4.15792734423543e-06</v>
      </c>
      <c r="AU52" s="62">
        <f>'Glad70-before-LQ'!AU52*$CG52*AU$93</f>
        <v>3.91087230883127e-07</v>
      </c>
      <c r="AV52" s="62">
        <f>'Glad70-before-LQ'!AV52*$CG52*AV$93</f>
        <v>0</v>
      </c>
      <c r="AW52" s="62">
        <f>'Glad70-before-LQ'!AW52*$CG52*AW$93</f>
        <v>1.93835742307402e-05</v>
      </c>
      <c r="AX52" s="62">
        <f>'Glad70-before-LQ'!AX52*$CG52*AX$93</f>
        <v>3.79268821196286e-05</v>
      </c>
      <c r="AY52" s="62">
        <f>'Glad70-before-LQ'!AY52*$CG52*AY$93</f>
        <v>1.02278637893781e-06</v>
      </c>
      <c r="AZ52" s="62">
        <f>'Glad70-before-LQ'!AZ52*$CG52*AZ$93</f>
        <v>0.000324118626784879</v>
      </c>
      <c r="BA52" s="62">
        <f>'Glad70-before-LQ'!BA52*$CG52*BA$93</f>
        <v>0.000175461844169615</v>
      </c>
      <c r="BB52" s="62">
        <f>'Glad70-before-LQ'!BB52*$CG52*BB$93</f>
        <v>5.43914170804949e-05</v>
      </c>
      <c r="BC52" s="62">
        <f>'Glad70-before-LQ'!BC52*$CG52*BC$93</f>
        <v>0.000226020450912466</v>
      </c>
      <c r="BD52" s="62">
        <f>'Glad70-before-LQ'!BD52*$CG52*BD$93</f>
        <v>0.000126507275313651</v>
      </c>
      <c r="BE52" s="62">
        <f>'Glad70-before-LQ'!BE52*$CG52*BE$93</f>
        <v>0.0317458063708807</v>
      </c>
      <c r="BF52" s="62">
        <f>'Glad70-before-LQ'!BF52*$CG52*BF$93</f>
        <v>5.2348088277675e-05</v>
      </c>
      <c r="BG52" s="62">
        <f>'Glad70-before-LQ'!BG52*$CG52*BG$93</f>
        <v>0.00305946691839467</v>
      </c>
      <c r="BH52" s="62">
        <f>'Glad70-before-LQ'!BH52*$CG52*BH$93</f>
        <v>0.000126082139669888</v>
      </c>
      <c r="BI52" s="62">
        <f>'Glad70-before-LQ'!BI52*$CG52*BI$93</f>
        <v>0.0106475614440312</v>
      </c>
      <c r="BJ52" s="62">
        <f>'Glad70-before-LQ'!BJ52*$CG52*BJ$93</f>
        <v>1.54093529016874e-06</v>
      </c>
      <c r="BK52" s="62">
        <f>'Glad70-before-LQ'!BK52*$CG52*BK$93</f>
        <v>0.00585273669590446</v>
      </c>
      <c r="BL52" s="62">
        <f>'Glad70-before-LQ'!BL52*$CG52*BL$93</f>
        <v>0.0264271598311244</v>
      </c>
      <c r="BM52" s="62">
        <f>'Glad70-before-LQ'!BM52*$CG52*BM$93</f>
        <v>0.00282768511186239</v>
      </c>
      <c r="BN52" s="62">
        <f>'Glad70-before-LQ'!BN52*$CG52*BN$93</f>
        <v>0.000797727744530044</v>
      </c>
      <c r="BO52" s="62">
        <f>'Glad70-before-LQ'!BO52*$CG52*BO$93</f>
        <v>0.000231400095196613</v>
      </c>
      <c r="BP52" s="62">
        <f>'Glad70-before-LQ'!BP52*$CG52*BP$93</f>
        <v>0.00010847807941271</v>
      </c>
      <c r="BQ52" s="62">
        <f>'Glad70-before-LQ'!BQ52*$CG52*BQ$93</f>
        <v>3.04099405312564e-06</v>
      </c>
      <c r="BR52" s="62">
        <f>'Glad70-before-LQ'!BR52*$CG52*BR$93</f>
        <v>8.35741072484694e-06</v>
      </c>
      <c r="BS52" s="62">
        <f>'Glad70-before-LQ'!BS52*$CG52*BS$93</f>
        <v>0.000641784553695698</v>
      </c>
      <c r="BT52" s="62">
        <f>'Glad70-before-LQ'!BT52*$CG52*BT$93</f>
        <v>0.000502031365314381</v>
      </c>
      <c r="BU52" s="62">
        <f>'Glad70-before-LQ'!BU52*$CG52*BU$93</f>
        <v>7.39976394480133e-05</v>
      </c>
      <c r="BV52" s="4">
        <f>SUM(D52:BU52)</f>
        <v>0.0890688719071672</v>
      </c>
      <c r="BW52" s="66">
        <f>'Glad-base'!BW52*'Households'!$B$3/'Households'!$B$7</f>
        <v>1.39123316168898</v>
      </c>
      <c r="BX52" s="66">
        <f>'Glad-base'!BX52*'Households'!$B$3/'Households'!$B$7</f>
        <v>3.49599577754892</v>
      </c>
      <c r="BY52" s="66">
        <f>'Glad-base'!BY52*'Businesses'!$B$4/'Businesses'!$C$4</f>
        <v>0.0173770950563505</v>
      </c>
      <c r="BZ52" s="66">
        <f>'Glad-base'!BZ52*'Households'!$B$3/'Households'!$B$7</f>
        <v>0.000854742605561277</v>
      </c>
      <c r="CA52" s="66">
        <f>'Glad-base'!CA52*'Households'!$B$3/'Households'!$B$7</f>
        <v>0.00731949858908342</v>
      </c>
      <c r="CB52" s="66">
        <f>'Glad-base'!CB52*'Glad-id-output'!B50/'Glad-id-output'!E50</f>
        <v>0</v>
      </c>
      <c r="CC52" s="62">
        <f>'Exports'!D53</f>
        <v>1</v>
      </c>
      <c r="CD52" s="4">
        <f>SUM(BW52:CC52)</f>
        <v>5.9127802754889</v>
      </c>
      <c r="CE52" s="153">
        <f>SUM(CD52,BV52)</f>
        <v>6.00184914739607</v>
      </c>
      <c r="CF52" s="67">
        <v>0.00220493844473344</v>
      </c>
      <c r="CG52" s="67">
        <f>'Glad-id-output'!I50</f>
        <v>0.356816651688522</v>
      </c>
      <c r="CH52" s="67"/>
    </row>
    <row r="53" ht="20.05" customHeight="1">
      <c r="A53" t="s" s="58">
        <v>1</v>
      </c>
      <c r="B53" s="59">
        <v>49</v>
      </c>
      <c r="C53" t="s" s="60">
        <v>50</v>
      </c>
      <c r="D53" s="61">
        <f>'Glad70-before-LQ'!D53*$CG53*D$93</f>
        <v>1.73302564191473</v>
      </c>
      <c r="E53" s="62">
        <f>'Glad70-before-LQ'!E53*$CG53*E$93</f>
        <v>0.0650490483428852</v>
      </c>
      <c r="F53" s="62">
        <f>'Glad70-before-LQ'!F53*$CG53*F$93</f>
        <v>0.00108720520537851</v>
      </c>
      <c r="G53" s="62">
        <f>'Glad70-before-LQ'!G53*$CG53*G$93</f>
        <v>0.061720148883784</v>
      </c>
      <c r="H53" s="62">
        <f>'Glad70-before-LQ'!H53*$CG53*H$93</f>
        <v>0.0556645723141344</v>
      </c>
      <c r="I53" s="62">
        <f>'Glad70-before-LQ'!I53*$CG53*I$93</f>
        <v>0.75441654135504</v>
      </c>
      <c r="J53" s="62">
        <f>'Glad70-before-LQ'!J53*$CG53*J$93</f>
        <v>67.54058304864721</v>
      </c>
      <c r="K53" s="63">
        <f>'Glad70-before-LQ'!K53*$CG53*K$93</f>
        <v>0.854129872209064</v>
      </c>
      <c r="L53" s="62">
        <f>'Glad70-before-LQ'!L53*$CG53*L$93</f>
        <v>0.56857062929196</v>
      </c>
      <c r="M53" s="62">
        <f>'Glad70-before-LQ'!M53*$CG53*M$93</f>
        <v>0.500787804613644</v>
      </c>
      <c r="N53" s="62">
        <f>'Glad70-before-LQ'!N53*$CG53*N$93</f>
        <v>0.0890472165731208</v>
      </c>
      <c r="O53" s="62">
        <f>'Glad70-before-LQ'!O53*$CG53*O$93</f>
        <v>0.157343379844864</v>
      </c>
      <c r="P53" s="62">
        <f>'Glad70-before-LQ'!P53*$CG53*P$93</f>
        <v>0.00978002712854216</v>
      </c>
      <c r="Q53" s="62">
        <f>'Glad70-before-LQ'!Q53*$CG53*Q$93</f>
        <v>0.00826628940908696</v>
      </c>
      <c r="R53" s="62">
        <f>'Glad70-before-LQ'!R53*$CG53*R$93</f>
        <v>0.00195785585981343</v>
      </c>
      <c r="S53" s="62">
        <f>'Glad70-before-LQ'!S53*$CG53*S$93</f>
        <v>0.00741002118938124</v>
      </c>
      <c r="T53" s="62">
        <f>'Glad70-before-LQ'!T53*$CG53*T$93</f>
        <v>0.0248308112901337</v>
      </c>
      <c r="U53" s="62">
        <f>'Glad70-before-LQ'!U53*$CG53*U$93</f>
        <v>1.43143835146582</v>
      </c>
      <c r="V53" s="62">
        <f>'Glad70-before-LQ'!V53*$CG53*V$93</f>
        <v>0.0163629704611425</v>
      </c>
      <c r="W53" s="62">
        <f>'Glad70-before-LQ'!W53*$CG53*W$93</f>
        <v>0.653865077949272</v>
      </c>
      <c r="X53" s="64">
        <f>'Glad70-before-LQ'!X53*$CG53*X$93</f>
        <v>0</v>
      </c>
      <c r="Y53" s="62">
        <f>'Glad70-before-LQ'!Y53*$CG53*Y$93</f>
        <v>0.343249924219029</v>
      </c>
      <c r="Z53" s="62">
        <f>'Glad70-before-LQ'!Z53*$CG53*Z$93</f>
        <v>0.272680817636575</v>
      </c>
      <c r="AA53" s="62">
        <f>'Glad70-before-LQ'!AA53*$CG53*AA$93</f>
        <v>0.145003567096895</v>
      </c>
      <c r="AB53" s="62">
        <f>'Glad70-before-LQ'!AB53*$CG53*AB$93</f>
        <v>0.0043956643909078</v>
      </c>
      <c r="AC53" s="65">
        <f>'Glad70-before-LQ'!AC53*$CG53*AC$93</f>
        <v>0</v>
      </c>
      <c r="AD53" s="62">
        <f>'Glad70-before-LQ'!AD53*$CG53*AD$93</f>
        <v>0.0424539226344984</v>
      </c>
      <c r="AE53" s="62">
        <f>'Glad70-before-LQ'!AE53*$CG53*AE$93</f>
        <v>2.33411551629663</v>
      </c>
      <c r="AF53" s="62">
        <f>'Glad70-before-LQ'!AF53*$CG53*AF$93</f>
        <v>0.201835951731518</v>
      </c>
      <c r="AG53" s="62">
        <f>'Glad70-before-LQ'!AG53*$CG53*AG$93</f>
        <v>0.767878842809504</v>
      </c>
      <c r="AH53" s="62">
        <f>'Glad70-before-LQ'!AH53*$CG53*AH$93</f>
        <v>2.69295260588991</v>
      </c>
      <c r="AI53" s="62">
        <f>'Glad70-before-LQ'!AI53*$CG53*AI$93</f>
        <v>2.5190509577346</v>
      </c>
      <c r="AJ53" s="62">
        <f>'Glad70-before-LQ'!AJ53*$CG53*AJ$93</f>
        <v>1.96232550920789</v>
      </c>
      <c r="AK53" s="62">
        <f>'Glad70-before-LQ'!AK53*$CG53*AK$93</f>
        <v>2.19771513134655</v>
      </c>
      <c r="AL53" s="62">
        <f>'Glad70-before-LQ'!AL53*$CG53*AL$93</f>
        <v>0.922143715198948</v>
      </c>
      <c r="AM53" s="62">
        <f>'Glad70-before-LQ'!AM53*$CG53*AM$93</f>
        <v>1.14224227770899</v>
      </c>
      <c r="AN53" s="62">
        <f>'Glad70-before-LQ'!AN53*$CG53*AN$93</f>
        <v>0.983904018916548</v>
      </c>
      <c r="AO53" s="62">
        <f>'Glad70-before-LQ'!AO53*$CG53*AO$93</f>
        <v>1.78078773642352</v>
      </c>
      <c r="AP53" s="62">
        <f>'Glad70-before-LQ'!AP53*$CG53*AP$93</f>
        <v>2.52730868791579</v>
      </c>
      <c r="AQ53" s="62">
        <f>'Glad70-before-LQ'!AQ53*$CG53*AQ$93</f>
        <v>0.05469152765685</v>
      </c>
      <c r="AR53" s="62">
        <f>'Glad70-before-LQ'!AR53*$CG53*AR$93</f>
        <v>0.0489857028963668</v>
      </c>
      <c r="AS53" s="62">
        <f>'Glad70-before-LQ'!AS53*$CG53*AS$93</f>
        <v>9.92232852613024</v>
      </c>
      <c r="AT53" s="62">
        <f>'Glad70-before-LQ'!AT53*$CG53*AT$93</f>
        <v>0.0587336192681312</v>
      </c>
      <c r="AU53" s="62">
        <f>'Glad70-before-LQ'!AU53*$CG53*AU$93</f>
        <v>0.0180801083033322</v>
      </c>
      <c r="AV53" s="62">
        <f>'Glad70-before-LQ'!AV53*$CG53*AV$93</f>
        <v>0.0302492796886163</v>
      </c>
      <c r="AW53" s="62">
        <f>'Glad70-before-LQ'!AW53*$CG53*AW$93</f>
        <v>0.0030651027210844</v>
      </c>
      <c r="AX53" s="62">
        <f>'Glad70-before-LQ'!AX53*$CG53*AX$93</f>
        <v>0.150975699130916</v>
      </c>
      <c r="AY53" s="62">
        <f>'Glad70-before-LQ'!AY53*$CG53*AY$93</f>
        <v>1.90506681624969e-05</v>
      </c>
      <c r="AZ53" s="62">
        <f>'Glad70-before-LQ'!AZ53*$CG53*AZ$93</f>
        <v>2.86420805858972</v>
      </c>
      <c r="BA53" s="62">
        <f>'Glad70-before-LQ'!BA53*$CG53*BA$93</f>
        <v>1.38580781558856</v>
      </c>
      <c r="BB53" s="62">
        <f>'Glad70-before-LQ'!BB53*$CG53*BB$93</f>
        <v>0.60074802231674</v>
      </c>
      <c r="BC53" s="62">
        <f>'Glad70-before-LQ'!BC53*$CG53*BC$93</f>
        <v>2.5646807751836</v>
      </c>
      <c r="BD53" s="62">
        <f>'Glad70-before-LQ'!BD53*$CG53*BD$93</f>
        <v>25.9426480308247</v>
      </c>
      <c r="BE53" s="62">
        <f>'Glad70-before-LQ'!BE53*$CG53*BE$93</f>
        <v>9.00771186052904</v>
      </c>
      <c r="BF53" s="62">
        <f>'Glad70-before-LQ'!BF53*$CG53*BF$93</f>
        <v>0.0162908696871992</v>
      </c>
      <c r="BG53" s="62">
        <f>'Glad70-before-LQ'!BG53*$CG53*BG$93</f>
        <v>1.98027648932491</v>
      </c>
      <c r="BH53" s="62">
        <f>'Glad70-before-LQ'!BH53*$CG53*BH$93</f>
        <v>0.412268958410192</v>
      </c>
      <c r="BI53" s="62">
        <f>'Glad70-before-LQ'!BI53*$CG53*BI$93</f>
        <v>2.52801395332729</v>
      </c>
      <c r="BJ53" s="62">
        <f>'Glad70-before-LQ'!BJ53*$CG53*BJ$93</f>
        <v>0.0069691412908264</v>
      </c>
      <c r="BK53" s="62">
        <f>'Glad70-before-LQ'!BK53*$CG53*BK$93</f>
        <v>0.595428007243012</v>
      </c>
      <c r="BL53" s="62">
        <f>'Glad70-before-LQ'!BL53*$CG53*BL$93</f>
        <v>4.18869922131684</v>
      </c>
      <c r="BM53" s="62">
        <f>'Glad70-before-LQ'!BM53*$CG53*BM$93</f>
        <v>0.358979653157658</v>
      </c>
      <c r="BN53" s="62">
        <f>'Glad70-before-LQ'!BN53*$CG53*BN$93</f>
        <v>0.07643877977701639</v>
      </c>
      <c r="BO53" s="62">
        <f>'Glad70-before-LQ'!BO53*$CG53*BO$93</f>
        <v>4.41670703826256</v>
      </c>
      <c r="BP53" s="62">
        <f>'Glad70-before-LQ'!BP53*$CG53*BP$93</f>
        <v>0.405095503003352</v>
      </c>
      <c r="BQ53" s="62">
        <f>'Glad70-before-LQ'!BQ53*$CG53*BQ$93</f>
        <v>0.00780021275942312</v>
      </c>
      <c r="BR53" s="62">
        <f>'Glad70-before-LQ'!BR53*$CG53*BR$93</f>
        <v>0.0420539490032536</v>
      </c>
      <c r="BS53" s="62">
        <f>'Glad70-before-LQ'!BS53*$CG53*BS$93</f>
        <v>0.010979464158663</v>
      </c>
      <c r="BT53" s="62">
        <f>'Glad70-before-LQ'!BT53*$CG53*BT$93</f>
        <v>0.352971065069652</v>
      </c>
      <c r="BU53" s="62">
        <f>'Glad70-before-LQ'!BU53*$CG53*BU$93</f>
        <v>0.517874450405172</v>
      </c>
      <c r="BV53" s="4">
        <f>SUM(D53:BU53)</f>
        <v>163.9451612968</v>
      </c>
      <c r="BW53" s="66">
        <f>'Glad-base'!BW53*'Households'!$B$3/'Households'!$B$7</f>
        <v>115.572545390206</v>
      </c>
      <c r="BX53" s="66">
        <f>'Glad-base'!BX53*'Households'!$B$3/'Households'!$B$7</f>
        <v>0.269133159485067</v>
      </c>
      <c r="BY53" s="66">
        <f>'Glad-base'!BY53*'Businesses'!$B$4/'Businesses'!$C$4</f>
        <v>3.41346165497553</v>
      </c>
      <c r="BZ53" s="66">
        <f>'Glad-base'!BZ53*'Households'!$B$3/'Households'!$B$7</f>
        <v>0.0586840657569516</v>
      </c>
      <c r="CA53" s="66">
        <f>'Glad-base'!CA53*'Households'!$B$3/'Households'!$B$7</f>
        <v>1.4977950538208</v>
      </c>
      <c r="CB53" s="66">
        <f>'Glad-base'!CB53*'Glad-id-output'!B51/'Glad-id-output'!E51</f>
        <v>0</v>
      </c>
      <c r="CC53" s="62">
        <f>'Exports'!D54</f>
        <v>7.6</v>
      </c>
      <c r="CD53" s="4">
        <f>SUM(BW53:CC53)</f>
        <v>128.411619324244</v>
      </c>
      <c r="CE53" s="153">
        <f>SUM(CD53,BV53)</f>
        <v>292.356780621044</v>
      </c>
      <c r="CF53" s="67">
        <v>0.000861659865520346</v>
      </c>
      <c r="CG53" s="67">
        <f>'Glad-id-output'!I51</f>
        <v>0.4</v>
      </c>
      <c r="CH53" s="67"/>
    </row>
    <row r="54" ht="20.05" customHeight="1">
      <c r="A54" t="s" s="58">
        <v>1</v>
      </c>
      <c r="B54" s="59">
        <v>50</v>
      </c>
      <c r="C54" t="s" s="60">
        <v>208</v>
      </c>
      <c r="D54" s="61">
        <f>'Glad70-before-LQ'!D54*$CG54*D$93</f>
        <v>0.117488747763825</v>
      </c>
      <c r="E54" s="62">
        <f>'Glad70-before-LQ'!E54*$CG54*E$93</f>
        <v>0.0110684736470516</v>
      </c>
      <c r="F54" s="62">
        <f>'Glad70-before-LQ'!F54*$CG54*F$93</f>
        <v>0.00013349145299722</v>
      </c>
      <c r="G54" s="62">
        <f>'Glad70-before-LQ'!G54*$CG54*G$93</f>
        <v>0.0096059189914656</v>
      </c>
      <c r="H54" s="62">
        <f>'Glad70-before-LQ'!H54*$CG54*H$93</f>
        <v>0.00489658228484468</v>
      </c>
      <c r="I54" s="62">
        <f>'Glad70-before-LQ'!I54*$CG54*I$93</f>
        <v>0.03244512504596</v>
      </c>
      <c r="J54" s="62">
        <f>'Glad70-before-LQ'!J54*$CG54*J$93</f>
        <v>2.2288063683367</v>
      </c>
      <c r="K54" s="63">
        <f>'Glad70-before-LQ'!K54*$CG54*K$93</f>
        <v>0.0765650836178092</v>
      </c>
      <c r="L54" s="62">
        <f>'Glad70-before-LQ'!L54*$CG54*L$93</f>
        <v>0.073223853474136</v>
      </c>
      <c r="M54" s="62">
        <f>'Glad70-before-LQ'!M54*$CG54*M$93</f>
        <v>0.0306191295077524</v>
      </c>
      <c r="N54" s="62">
        <f>'Glad70-before-LQ'!N54*$CG54*N$93</f>
        <v>0.013565456451736</v>
      </c>
      <c r="O54" s="62">
        <f>'Glad70-before-LQ'!O54*$CG54*O$93</f>
        <v>0.00435815765370784</v>
      </c>
      <c r="P54" s="62">
        <f>'Glad70-before-LQ'!P54*$CG54*P$93</f>
        <v>0.0048764072284104</v>
      </c>
      <c r="Q54" s="62">
        <f>'Glad70-before-LQ'!Q54*$CG54*Q$93</f>
        <v>0.00473878598103856</v>
      </c>
      <c r="R54" s="62">
        <f>'Glad70-before-LQ'!R54*$CG54*R$93</f>
        <v>0.000501258707723272</v>
      </c>
      <c r="S54" s="62">
        <f>'Glad70-before-LQ'!S54*$CG54*S$93</f>
        <v>0.0012987274567917</v>
      </c>
      <c r="T54" s="62">
        <f>'Glad70-before-LQ'!T54*$CG54*T$93</f>
        <v>0.00982218325334944</v>
      </c>
      <c r="U54" s="62">
        <f>'Glad70-before-LQ'!U54*$CG54*U$93</f>
        <v>0.168954332640019</v>
      </c>
      <c r="V54" s="62">
        <f>'Glad70-before-LQ'!V54*$CG54*V$93</f>
        <v>0.004961980791139</v>
      </c>
      <c r="W54" s="62">
        <f>'Glad70-before-LQ'!W54*$CG54*W$93</f>
        <v>0.143701897682155</v>
      </c>
      <c r="X54" s="64">
        <f>'Glad70-before-LQ'!X54*$CG54*X$93</f>
        <v>0</v>
      </c>
      <c r="Y54" s="62">
        <f>'Glad70-before-LQ'!Y54*$CG54*Y$93</f>
        <v>0.107694320381831</v>
      </c>
      <c r="Z54" s="62">
        <f>'Glad70-before-LQ'!Z54*$CG54*Z$93</f>
        <v>0.0174844422658934</v>
      </c>
      <c r="AA54" s="62">
        <f>'Glad70-before-LQ'!AA54*$CG54*AA$93</f>
        <v>0.046003552213693</v>
      </c>
      <c r="AB54" s="62">
        <f>'Glad70-before-LQ'!AB54*$CG54*AB$93</f>
        <v>0.00209715347764552</v>
      </c>
      <c r="AC54" s="65">
        <f>'Glad70-before-LQ'!AC54*$CG54*AC$93</f>
        <v>0</v>
      </c>
      <c r="AD54" s="62">
        <f>'Glad70-before-LQ'!AD54*$CG54*AD$93</f>
        <v>0.000412015751163692</v>
      </c>
      <c r="AE54" s="62">
        <f>'Glad70-before-LQ'!AE54*$CG54*AE$93</f>
        <v>0.0301063092974954</v>
      </c>
      <c r="AF54" s="62">
        <f>'Glad70-before-LQ'!AF54*$CG54*AF$93</f>
        <v>0.0567007272396092</v>
      </c>
      <c r="AG54" s="62">
        <f>'Glad70-before-LQ'!AG54*$CG54*AG$93</f>
        <v>0.0857752839609168</v>
      </c>
      <c r="AH54" s="62">
        <f>'Glad70-before-LQ'!AH54*$CG54*AH$93</f>
        <v>0.412830960168916</v>
      </c>
      <c r="AI54" s="62">
        <f>'Glad70-before-LQ'!AI54*$CG54*AI$93</f>
        <v>0.648760137330248</v>
      </c>
      <c r="AJ54" s="62">
        <f>'Glad70-before-LQ'!AJ54*$CG54*AJ$93</f>
        <v>0.273031717777795</v>
      </c>
      <c r="AK54" s="62">
        <f>'Glad70-before-LQ'!AK54*$CG54*AK$93</f>
        <v>0.447606983849332</v>
      </c>
      <c r="AL54" s="62">
        <f>'Glad70-before-LQ'!AL54*$CG54*AL$93</f>
        <v>0.0569027762837832</v>
      </c>
      <c r="AM54" s="62">
        <f>'Glad70-before-LQ'!AM54*$CG54*AM$93</f>
        <v>0.269259415504954</v>
      </c>
      <c r="AN54" s="62">
        <f>'Glad70-before-LQ'!AN54*$CG54*AN$93</f>
        <v>0.246826881981996</v>
      </c>
      <c r="AO54" s="62">
        <f>'Glad70-before-LQ'!AO54*$CG54*AO$93</f>
        <v>0.16091827725818</v>
      </c>
      <c r="AP54" s="62">
        <f>'Glad70-before-LQ'!AP54*$CG54*AP$93</f>
        <v>0.08919528884348921</v>
      </c>
      <c r="AQ54" s="62">
        <f>'Glad70-before-LQ'!AQ54*$CG54*AQ$93</f>
        <v>0.0156235843545108</v>
      </c>
      <c r="AR54" s="62">
        <f>'Glad70-before-LQ'!AR54*$CG54*AR$93</f>
        <v>0.094961921887274</v>
      </c>
      <c r="AS54" s="62">
        <f>'Glad70-before-LQ'!AS54*$CG54*AS$93</f>
        <v>0.222083046458116</v>
      </c>
      <c r="AT54" s="62">
        <f>'Glad70-before-LQ'!AT54*$CG54*AT$93</f>
        <v>0.00256782312370723</v>
      </c>
      <c r="AU54" s="62">
        <f>'Glad70-before-LQ'!AU54*$CG54*AU$93</f>
        <v>0.00326300006827449</v>
      </c>
      <c r="AV54" s="62">
        <f>'Glad70-before-LQ'!AV54*$CG54*AV$93</f>
        <v>0.00100402109025906</v>
      </c>
      <c r="AW54" s="62">
        <f>'Glad70-before-LQ'!AW54*$CG54*AW$93</f>
        <v>0.000336029091842262</v>
      </c>
      <c r="AX54" s="62">
        <f>'Glad70-before-LQ'!AX54*$CG54*AX$93</f>
        <v>0.0104771234026386</v>
      </c>
      <c r="AY54" s="62">
        <f>'Glad70-before-LQ'!AY54*$CG54*AY$93</f>
        <v>0.00089714535439314</v>
      </c>
      <c r="AZ54" s="62">
        <f>'Glad70-before-LQ'!AZ54*$CG54*AZ$93</f>
        <v>0.407650007121076</v>
      </c>
      <c r="BA54" s="62">
        <f>'Glad70-before-LQ'!BA54*$CG54*BA$93</f>
        <v>0.0522262913598448</v>
      </c>
      <c r="BB54" s="62">
        <f>'Glad70-before-LQ'!BB54*$CG54*BB$93</f>
        <v>0.0499453705496868</v>
      </c>
      <c r="BC54" s="62">
        <f>'Glad70-before-LQ'!BC54*$CG54*BC$93</f>
        <v>0.40207527241238</v>
      </c>
      <c r="BD54" s="62">
        <f>'Glad70-before-LQ'!BD54*$CG54*BD$93</f>
        <v>2.18755080715066</v>
      </c>
      <c r="BE54" s="62">
        <f>'Glad70-before-LQ'!BE54*$CG54*BE$93</f>
        <v>1.06856254153878</v>
      </c>
      <c r="BF54" s="62">
        <f>'Glad70-before-LQ'!BF54*$CG54*BF$93</f>
        <v>0.0056769025727402</v>
      </c>
      <c r="BG54" s="62">
        <f>'Glad70-before-LQ'!BG54*$CG54*BG$93</f>
        <v>0.302684968640632</v>
      </c>
      <c r="BH54" s="62">
        <f>'Glad70-before-LQ'!BH54*$CG54*BH$93</f>
        <v>0.104497390256091</v>
      </c>
      <c r="BI54" s="62">
        <f>'Glad70-before-LQ'!BI54*$CG54*BI$93</f>
        <v>0.43074137623604</v>
      </c>
      <c r="BJ54" s="62">
        <f>'Glad70-before-LQ'!BJ54*$CG54*BJ$93</f>
        <v>0.000109658287629626</v>
      </c>
      <c r="BK54" s="62">
        <f>'Glad70-before-LQ'!BK54*$CG54*BK$93</f>
        <v>0.0794404770275856</v>
      </c>
      <c r="BL54" s="62">
        <f>'Glad70-before-LQ'!BL54*$CG54*BL$93</f>
        <v>0.260019694200793</v>
      </c>
      <c r="BM54" s="62">
        <f>'Glad70-before-LQ'!BM54*$CG54*BM$93</f>
        <v>0.0140176759514868</v>
      </c>
      <c r="BN54" s="62">
        <f>'Glad70-before-LQ'!BN54*$CG54*BN$93</f>
        <v>0.00875824442075096</v>
      </c>
      <c r="BO54" s="62">
        <f>'Glad70-before-LQ'!BO54*$CG54*BO$93</f>
        <v>0.51524766959644</v>
      </c>
      <c r="BP54" s="62">
        <f>'Glad70-before-LQ'!BP54*$CG54*BP$93</f>
        <v>0.130484032150592</v>
      </c>
      <c r="BQ54" s="62">
        <f>'Glad70-before-LQ'!BQ54*$CG54*BQ$93</f>
        <v>0.00272173644698015</v>
      </c>
      <c r="BR54" s="62">
        <f>'Glad70-before-LQ'!BR54*$CG54*BR$93</f>
        <v>0.012096925968974</v>
      </c>
      <c r="BS54" s="62">
        <f>'Glad70-before-LQ'!BS54*$CG54*BS$93</f>
        <v>0.0028494785641156</v>
      </c>
      <c r="BT54" s="62">
        <f>'Glad70-before-LQ'!BT54*$CG54*BT$93</f>
        <v>0.128341556606621</v>
      </c>
      <c r="BU54" s="62">
        <f>'Glad70-before-LQ'!BU54*$CG54*BU$93</f>
        <v>0.115494494053989</v>
      </c>
      <c r="BV54" s="4">
        <f>SUM(D54:BU54)</f>
        <v>12.5256444715005</v>
      </c>
      <c r="BW54" s="66">
        <f>'Glad-base'!BW54*'Households'!$B$3/'Households'!$B$7</f>
        <v>128.592728739454</v>
      </c>
      <c r="BX54" s="66">
        <f>'Glad-base'!BX54*'Households'!$B$3/'Households'!$B$7</f>
        <v>0.00359481512873326</v>
      </c>
      <c r="BY54" s="66">
        <f>'Glad-base'!BY54*'Businesses'!$B$4/'Businesses'!$C$4</f>
        <v>0.616968878623571</v>
      </c>
      <c r="BZ54" s="66">
        <f>'Glad-base'!BZ54*'Households'!$B$3/'Households'!$B$7</f>
        <v>0.0587548216065911</v>
      </c>
      <c r="CA54" s="66">
        <f>'Glad-base'!CA54*'Households'!$B$3/'Households'!$B$7</f>
        <v>0.244124698486097</v>
      </c>
      <c r="CB54" s="66">
        <f>'Glad-base'!CB54*'Glad-id-output'!B52/'Glad-id-output'!E52</f>
        <v>0</v>
      </c>
      <c r="CC54" s="62">
        <f>'Exports'!D55</f>
        <v>1</v>
      </c>
      <c r="CD54" s="4">
        <f>SUM(BW54:CC54)</f>
        <v>130.516171953299</v>
      </c>
      <c r="CE54" s="153">
        <f>SUM(CD54,BV54)</f>
        <v>143.0418164248</v>
      </c>
      <c r="CF54" s="67">
        <v>0.000397335414463616</v>
      </c>
      <c r="CG54" s="67">
        <f>'Glad-id-output'!I52</f>
        <v>0.4</v>
      </c>
      <c r="CH54" s="67"/>
    </row>
    <row r="55" ht="20.05" customHeight="1">
      <c r="A55" t="s" s="58">
        <v>1</v>
      </c>
      <c r="B55" s="59">
        <v>51</v>
      </c>
      <c r="C55" t="s" s="60">
        <v>209</v>
      </c>
      <c r="D55" s="61">
        <f>'Glad70-before-LQ'!D55*$CG55*D$93</f>
        <v>1.18743441667905</v>
      </c>
      <c r="E55" s="62">
        <f>'Glad70-before-LQ'!E55*$CG55*E$93</f>
        <v>0.017787742046314</v>
      </c>
      <c r="F55" s="62">
        <f>'Glad70-before-LQ'!F55*$CG55*F$93</f>
        <v>5.74922172465468e-07</v>
      </c>
      <c r="G55" s="62">
        <f>'Glad70-before-LQ'!G55*$CG55*G$93</f>
        <v>0.0405340330311204</v>
      </c>
      <c r="H55" s="62">
        <f>'Glad70-before-LQ'!H55*$CG55*H$93</f>
        <v>0.0338446529256885</v>
      </c>
      <c r="I55" s="62">
        <f>'Glad70-before-LQ'!I55*$CG55*I$93</f>
        <v>0.238276236147782</v>
      </c>
      <c r="J55" s="62">
        <f>'Glad70-before-LQ'!J55*$CG55*J$93</f>
        <v>12.7254537560815</v>
      </c>
      <c r="K55" s="63">
        <f>'Glad70-before-LQ'!K55*$CG55*K$93</f>
        <v>0.723494766536205</v>
      </c>
      <c r="L55" s="62">
        <f>'Glad70-before-LQ'!L55*$CG55*L$93</f>
        <v>0.325325139818976</v>
      </c>
      <c r="M55" s="62">
        <f>'Glad70-before-LQ'!M55*$CG55*M$93</f>
        <v>0.139672396601741</v>
      </c>
      <c r="N55" s="62">
        <f>'Glad70-before-LQ'!N55*$CG55*N$93</f>
        <v>0.0505913875248936</v>
      </c>
      <c r="O55" s="62">
        <f>'Glad70-before-LQ'!O55*$CG55*O$93</f>
        <v>0.0722621699253021</v>
      </c>
      <c r="P55" s="62">
        <f>'Glad70-before-LQ'!P55*$CG55*P$93</f>
        <v>0.00717390418033233</v>
      </c>
      <c r="Q55" s="62">
        <f>'Glad70-before-LQ'!Q55*$CG55*Q$93</f>
        <v>0.0184213137353023</v>
      </c>
      <c r="R55" s="62">
        <f>'Glad70-before-LQ'!R55*$CG55*R$93</f>
        <v>0.00391260943795041</v>
      </c>
      <c r="S55" s="62">
        <f>'Glad70-before-LQ'!S55*$CG55*S$93</f>
        <v>0.009235305572996851</v>
      </c>
      <c r="T55" s="62">
        <f>'Glad70-before-LQ'!T55*$CG55*T$93</f>
        <v>0.220331431235402</v>
      </c>
      <c r="U55" s="62">
        <f>'Glad70-before-LQ'!U55*$CG55*U$93</f>
        <v>1.19973041118263</v>
      </c>
      <c r="V55" s="62">
        <f>'Glad70-before-LQ'!V55*$CG55*V$93</f>
        <v>0.0293434878684222</v>
      </c>
      <c r="W55" s="62">
        <f>'Glad70-before-LQ'!W55*$CG55*W$93</f>
        <v>1.25507342135376</v>
      </c>
      <c r="X55" s="64">
        <f>'Glad70-before-LQ'!X55*$CG55*X$93</f>
        <v>0</v>
      </c>
      <c r="Y55" s="62">
        <f>'Glad70-before-LQ'!Y55*$CG55*Y$93</f>
        <v>0.440551488022867</v>
      </c>
      <c r="Z55" s="62">
        <f>'Glad70-before-LQ'!Z55*$CG55*Z$93</f>
        <v>0.08469919564916011</v>
      </c>
      <c r="AA55" s="62">
        <f>'Glad70-before-LQ'!AA55*$CG55*AA$93</f>
        <v>0.115288856499425</v>
      </c>
      <c r="AB55" s="62">
        <f>'Glad70-before-LQ'!AB55*$CG55*AB$93</f>
        <v>0.00671064158211786</v>
      </c>
      <c r="AC55" s="65">
        <f>'Glad70-before-LQ'!AC55*$CG55*AC$93</f>
        <v>0</v>
      </c>
      <c r="AD55" s="62">
        <f>'Glad70-before-LQ'!AD55*$CG55*AD$93</f>
        <v>0.0400882722244974</v>
      </c>
      <c r="AE55" s="62">
        <f>'Glad70-before-LQ'!AE55*$CG55*AE$93</f>
        <v>0.854655671016933</v>
      </c>
      <c r="AF55" s="62">
        <f>'Glad70-before-LQ'!AF55*$CG55*AF$93</f>
        <v>5.96949517911003</v>
      </c>
      <c r="AG55" s="62">
        <f>'Glad70-before-LQ'!AG55*$CG55*AG$93</f>
        <v>0.429466145954859</v>
      </c>
      <c r="AH55" s="62">
        <f>'Glad70-before-LQ'!AH55*$CG55*AH$93</f>
        <v>0.838111897523277</v>
      </c>
      <c r="AI55" s="62">
        <f>'Glad70-before-LQ'!AI55*$CG55*AI$93</f>
        <v>2.54746342896066</v>
      </c>
      <c r="AJ55" s="62">
        <f>'Glad70-before-LQ'!AJ55*$CG55*AJ$93</f>
        <v>1.21743712166338</v>
      </c>
      <c r="AK55" s="62">
        <f>'Glad70-before-LQ'!AK55*$CG55*AK$93</f>
        <v>1.73263683427502</v>
      </c>
      <c r="AL55" s="62">
        <f>'Glad70-before-LQ'!AL55*$CG55*AL$93</f>
        <v>0.965037417952155</v>
      </c>
      <c r="AM55" s="62">
        <f>'Glad70-before-LQ'!AM55*$CG55*AM$93</f>
        <v>1.0975184741312</v>
      </c>
      <c r="AN55" s="62">
        <f>'Glad70-before-LQ'!AN55*$CG55*AN$93</f>
        <v>1.3411937898165</v>
      </c>
      <c r="AO55" s="62">
        <f>'Glad70-before-LQ'!AO55*$CG55*AO$93</f>
        <v>1.05464682768678</v>
      </c>
      <c r="AP55" s="62">
        <f>'Glad70-before-LQ'!AP55*$CG55*AP$93</f>
        <v>2.06955094278812</v>
      </c>
      <c r="AQ55" s="62">
        <f>'Glad70-before-LQ'!AQ55*$CG55*AQ$93</f>
        <v>0.0161456308091449</v>
      </c>
      <c r="AR55" s="62">
        <f>'Glad70-before-LQ'!AR55*$CG55*AR$93</f>
        <v>0.0536605833750741</v>
      </c>
      <c r="AS55" s="62">
        <f>'Glad70-before-LQ'!AS55*$CG55*AS$93</f>
        <v>3.94036319049726</v>
      </c>
      <c r="AT55" s="62">
        <f>'Glad70-before-LQ'!AT55*$CG55*AT$93</f>
        <v>0.000539650457445042</v>
      </c>
      <c r="AU55" s="62">
        <f>'Glad70-before-LQ'!AU55*$CG55*AU$93</f>
        <v>0.0131724921915991</v>
      </c>
      <c r="AV55" s="62">
        <f>'Glad70-before-LQ'!AV55*$CG55*AV$93</f>
        <v>0.000325161380551197</v>
      </c>
      <c r="AW55" s="62">
        <f>'Glad70-before-LQ'!AW55*$CG55*AW$93</f>
        <v>0.00194635393234887</v>
      </c>
      <c r="AX55" s="62">
        <f>'Glad70-before-LQ'!AX55*$CG55*AX$93</f>
        <v>0.043316657743959</v>
      </c>
      <c r="AY55" s="62">
        <f>'Glad70-before-LQ'!AY55*$CG55*AY$93</f>
        <v>0.000673586645481618</v>
      </c>
      <c r="AZ55" s="62">
        <f>'Glad70-before-LQ'!AZ55*$CG55*AZ$93</f>
        <v>0.151467060409066</v>
      </c>
      <c r="BA55" s="62">
        <f>'Glad70-before-LQ'!BA55*$CG55*BA$93</f>
        <v>0.836922435882507</v>
      </c>
      <c r="BB55" s="62">
        <f>'Glad70-before-LQ'!BB55*$CG55*BB$93</f>
        <v>0.335918099634897</v>
      </c>
      <c r="BC55" s="62">
        <f>'Glad70-before-LQ'!BC55*$CG55*BC$93</f>
        <v>1.17782209406597</v>
      </c>
      <c r="BD55" s="62">
        <f>'Glad70-before-LQ'!BD55*$CG55*BD$93</f>
        <v>2.63615258027171</v>
      </c>
      <c r="BE55" s="62">
        <f>'Glad70-before-LQ'!BE55*$CG55*BE$93</f>
        <v>3.9428922066783</v>
      </c>
      <c r="BF55" s="62">
        <f>'Glad70-before-LQ'!BF55*$CG55*BF$93</f>
        <v>0.0160703118826164</v>
      </c>
      <c r="BG55" s="62">
        <f>'Glad70-before-LQ'!BG55*$CG55*BG$93</f>
        <v>1.69992649699002</v>
      </c>
      <c r="BH55" s="62">
        <f>'Glad70-before-LQ'!BH55*$CG55*BH$93</f>
        <v>0.199551948313006</v>
      </c>
      <c r="BI55" s="62">
        <f>'Glad70-before-LQ'!BI55*$CG55*BI$93</f>
        <v>2.97835690956392</v>
      </c>
      <c r="BJ55" s="62">
        <f>'Glad70-before-LQ'!BJ55*$CG55*BJ$93</f>
        <v>4.35361008339918e-05</v>
      </c>
      <c r="BK55" s="62">
        <f>'Glad70-before-LQ'!BK55*$CG55*BK$93</f>
        <v>0.165775543042831</v>
      </c>
      <c r="BL55" s="62">
        <f>'Glad70-before-LQ'!BL55*$CG55*BL$93</f>
        <v>3.25405958881512</v>
      </c>
      <c r="BM55" s="62">
        <f>'Glad70-before-LQ'!BM55*$CG55*BM$93</f>
        <v>0.336741695497992</v>
      </c>
      <c r="BN55" s="62">
        <f>'Glad70-before-LQ'!BN55*$CG55*BN$93</f>
        <v>0.06349421564220779</v>
      </c>
      <c r="BO55" s="62">
        <f>'Glad70-before-LQ'!BO55*$CG55*BO$93</f>
        <v>4.3352121428784</v>
      </c>
      <c r="BP55" s="62">
        <f>'Glad70-before-LQ'!BP55*$CG55*BP$93</f>
        <v>0.337118631387024</v>
      </c>
      <c r="BQ55" s="62">
        <f>'Glad70-before-LQ'!BQ55*$CG55*BQ$93</f>
        <v>0.00762736483474182</v>
      </c>
      <c r="BR55" s="62">
        <f>'Glad70-before-LQ'!BR55*$CG55*BR$93</f>
        <v>0.0459995745138957</v>
      </c>
      <c r="BS55" s="62">
        <f>'Glad70-before-LQ'!BS55*$CG55*BS$93</f>
        <v>0.0120133218419591</v>
      </c>
      <c r="BT55" s="62">
        <f>'Glad70-before-LQ'!BT55*$CG55*BT$93</f>
        <v>0.641954905199322</v>
      </c>
      <c r="BU55" s="62">
        <f>'Glad70-before-LQ'!BU55*$CG55*BU$93</f>
        <v>0.0483720401488323</v>
      </c>
      <c r="BV55" s="4">
        <f>SUM(D55:BU55)</f>
        <v>66.3960873522926</v>
      </c>
      <c r="BW55" s="66">
        <f>'Glad-base'!BW55*'Households'!$B$3/'Households'!$B$7</f>
        <v>8.236486339618949</v>
      </c>
      <c r="BX55" s="66">
        <f>'Glad-base'!BX55*'Households'!$B$3/'Households'!$B$7</f>
        <v>0.00334463199794027</v>
      </c>
      <c r="BY55" s="66">
        <f>'Glad-base'!BY55*'Businesses'!$B$4/'Businesses'!$C$4</f>
        <v>0.529478906544832</v>
      </c>
      <c r="BZ55" s="66">
        <f>'Glad-base'!BZ55*'Households'!$B$3/'Households'!$B$7</f>
        <v>0.0283587654067971</v>
      </c>
      <c r="CA55" s="66">
        <f>'Glad-base'!CA55*'Households'!$B$3/'Households'!$B$7</f>
        <v>0.221776000628218</v>
      </c>
      <c r="CB55" s="66">
        <f>'Glad-base'!CB55*'Glad-id-output'!B53/'Glad-id-output'!E53</f>
        <v>5.41557781033012e-06</v>
      </c>
      <c r="CC55" s="62">
        <f>'Exports'!D56</f>
        <v>2.2</v>
      </c>
      <c r="CD55" s="4">
        <f>SUM(BW55:CC55)</f>
        <v>11.2194500597745</v>
      </c>
      <c r="CE55" s="153">
        <f>SUM(CD55,BV55)</f>
        <v>77.6155374120671</v>
      </c>
      <c r="CF55" s="67">
        <v>0.000887799641037724</v>
      </c>
      <c r="CG55" s="67">
        <f>'Glad-id-output'!I53</f>
        <v>0.3</v>
      </c>
      <c r="CH55" s="67"/>
    </row>
    <row r="56" ht="20.05" customHeight="1">
      <c r="A56" t="s" s="58">
        <v>1</v>
      </c>
      <c r="B56" s="59">
        <v>52</v>
      </c>
      <c r="C56" t="s" s="60">
        <v>210</v>
      </c>
      <c r="D56" s="61">
        <f>'Glad70-before-LQ'!D56*$CG56*D$93</f>
        <v>0.488882807985499</v>
      </c>
      <c r="E56" s="62">
        <f>'Glad70-before-LQ'!E56*$CG56*E$93</f>
        <v>0.225041386609845</v>
      </c>
      <c r="F56" s="62">
        <f>'Glad70-before-LQ'!F56*$CG56*F$93</f>
        <v>0.00460375773913302</v>
      </c>
      <c r="G56" s="62">
        <f>'Glad70-before-LQ'!G56*$CG56*G$93</f>
        <v>0.177141939926785</v>
      </c>
      <c r="H56" s="62">
        <f>'Glad70-before-LQ'!H56*$CG56*H$93</f>
        <v>0.140274711847054</v>
      </c>
      <c r="I56" s="62">
        <f>'Glad70-before-LQ'!I56*$CG56*I$93</f>
        <v>0.829520783765909</v>
      </c>
      <c r="J56" s="62">
        <f>'Glad70-before-LQ'!J56*$CG56*J$93</f>
        <v>58.2830346404536</v>
      </c>
      <c r="K56" s="63">
        <f>'Glad70-before-LQ'!K56*$CG56*K$93</f>
        <v>2.72428910633014</v>
      </c>
      <c r="L56" s="62">
        <f>'Glad70-before-LQ'!L56*$CG56*L$93</f>
        <v>0.516877986272758</v>
      </c>
      <c r="M56" s="62">
        <f>'Glad70-before-LQ'!M56*$CG56*M$93</f>
        <v>0.08689721779373941</v>
      </c>
      <c r="N56" s="62">
        <f>'Glad70-before-LQ'!N56*$CG56*N$93</f>
        <v>0.051854140261107</v>
      </c>
      <c r="O56" s="62">
        <f>'Glad70-before-LQ'!O56*$CG56*O$93</f>
        <v>0.030270126195571</v>
      </c>
      <c r="P56" s="62">
        <f>'Glad70-before-LQ'!P56*$CG56*P$93</f>
        <v>0.00465187841857166</v>
      </c>
      <c r="Q56" s="62">
        <f>'Glad70-before-LQ'!Q56*$CG56*Q$93</f>
        <v>0.0239094181864069</v>
      </c>
      <c r="R56" s="62">
        <f>'Glad70-before-LQ'!R56*$CG56*R$93</f>
        <v>0.0101470329217567</v>
      </c>
      <c r="S56" s="62">
        <f>'Glad70-before-LQ'!S56*$CG56*S$93</f>
        <v>0.0194872924137711</v>
      </c>
      <c r="T56" s="62">
        <f>'Glad70-before-LQ'!T56*$CG56*T$93</f>
        <v>1.18759731562549</v>
      </c>
      <c r="U56" s="62">
        <f>'Glad70-before-LQ'!U56*$CG56*U$93</f>
        <v>0.739266896458375</v>
      </c>
      <c r="V56" s="62">
        <f>'Glad70-before-LQ'!V56*$CG56*V$93</f>
        <v>0.044575317909774</v>
      </c>
      <c r="W56" s="62">
        <f>'Glad70-before-LQ'!W56*$CG56*W$93</f>
        <v>1.58746523480335</v>
      </c>
      <c r="X56" s="64">
        <f>'Glad70-before-LQ'!X56*$CG56*X$93</f>
        <v>0</v>
      </c>
      <c r="Y56" s="62">
        <f>'Glad70-before-LQ'!Y56*$CG56*Y$93</f>
        <v>0.965200886379225</v>
      </c>
      <c r="Z56" s="62">
        <f>'Glad70-before-LQ'!Z56*$CG56*Z$93</f>
        <v>0.221902261310484</v>
      </c>
      <c r="AA56" s="62">
        <f>'Glad70-before-LQ'!AA56*$CG56*AA$93</f>
        <v>0.156170231119149</v>
      </c>
      <c r="AB56" s="62">
        <f>'Glad70-before-LQ'!AB56*$CG56*AB$93</f>
        <v>0.0076677841610157</v>
      </c>
      <c r="AC56" s="65">
        <f>'Glad70-before-LQ'!AC56*$CG56*AC$93</f>
        <v>0</v>
      </c>
      <c r="AD56" s="62">
        <f>'Glad70-before-LQ'!AD56*$CG56*AD$93</f>
        <v>0.0427370133990565</v>
      </c>
      <c r="AE56" s="62">
        <f>'Glad70-before-LQ'!AE56*$CG56*AE$93</f>
        <v>0.0382372065875185</v>
      </c>
      <c r="AF56" s="62">
        <f>'Glad70-before-LQ'!AF56*$CG56*AF$93</f>
        <v>0.151092555823719</v>
      </c>
      <c r="AG56" s="62">
        <f>'Glad70-before-LQ'!AG56*$CG56*AG$93</f>
        <v>0.847297858024266</v>
      </c>
      <c r="AH56" s="62">
        <f>'Glad70-before-LQ'!AH56*$CG56*AH$93</f>
        <v>15.2895779710714</v>
      </c>
      <c r="AI56" s="62">
        <f>'Glad70-before-LQ'!AI56*$CG56*AI$93</f>
        <v>8.176564199267281</v>
      </c>
      <c r="AJ56" s="62">
        <f>'Glad70-before-LQ'!AJ56*$CG56*AJ$93</f>
        <v>1.94680173470142</v>
      </c>
      <c r="AK56" s="62">
        <f>'Glad70-before-LQ'!AK56*$CG56*AK$93</f>
        <v>2.41260954492385</v>
      </c>
      <c r="AL56" s="62">
        <f>'Glad70-before-LQ'!AL56*$CG56*AL$93</f>
        <v>0.413521522168245</v>
      </c>
      <c r="AM56" s="62">
        <f>'Glad70-before-LQ'!AM56*$CG56*AM$93</f>
        <v>1.05699265708155</v>
      </c>
      <c r="AN56" s="62">
        <f>'Glad70-before-LQ'!AN56*$CG56*AN$93</f>
        <v>1.12677914005299</v>
      </c>
      <c r="AO56" s="62">
        <f>'Glad70-before-LQ'!AO56*$CG56*AO$93</f>
        <v>1.95127174822366</v>
      </c>
      <c r="AP56" s="62">
        <f>'Glad70-before-LQ'!AP56*$CG56*AP$93</f>
        <v>0.1670037266075</v>
      </c>
      <c r="AQ56" s="62">
        <f>'Glad70-before-LQ'!AQ56*$CG56*AQ$93</f>
        <v>0.0364368002537487</v>
      </c>
      <c r="AR56" s="62">
        <f>'Glad70-before-LQ'!AR56*$CG56*AR$93</f>
        <v>0.266375207459842</v>
      </c>
      <c r="AS56" s="62">
        <f>'Glad70-before-LQ'!AS56*$CG56*AS$93</f>
        <v>4.62120801420483</v>
      </c>
      <c r="AT56" s="62">
        <f>'Glad70-before-LQ'!AT56*$CG56*AT$93</f>
        <v>0.0101584665576633</v>
      </c>
      <c r="AU56" s="62">
        <f>'Glad70-before-LQ'!AU56*$CG56*AU$93</f>
        <v>0.0507144749000434</v>
      </c>
      <c r="AV56" s="62">
        <f>'Glad70-before-LQ'!AV56*$CG56*AV$93</f>
        <v>0.0170305502884437</v>
      </c>
      <c r="AW56" s="62">
        <f>'Glad70-before-LQ'!AW56*$CG56*AW$93</f>
        <v>0.0175225282606459</v>
      </c>
      <c r="AX56" s="62">
        <f>'Glad70-before-LQ'!AX56*$CG56*AX$93</f>
        <v>0.103472170444794</v>
      </c>
      <c r="AY56" s="62">
        <f>'Glad70-before-LQ'!AY56*$CG56*AY$93</f>
        <v>0.011055340868049</v>
      </c>
      <c r="AZ56" s="62">
        <f>'Glad70-before-LQ'!AZ56*$CG56*AZ$93</f>
        <v>0.205787813034601</v>
      </c>
      <c r="BA56" s="62">
        <f>'Glad70-before-LQ'!BA56*$CG56*BA$93</f>
        <v>0.0828228586026586</v>
      </c>
      <c r="BB56" s="62">
        <f>'Glad70-before-LQ'!BB56*$CG56*BB$93</f>
        <v>0.184963466974087</v>
      </c>
      <c r="BC56" s="62">
        <f>'Glad70-before-LQ'!BC56*$CG56*BC$93</f>
        <v>1.98081141665434</v>
      </c>
      <c r="BD56" s="62">
        <f>'Glad70-before-LQ'!BD56*$CG56*BD$93</f>
        <v>0.970742027227868</v>
      </c>
      <c r="BE56" s="62">
        <f>'Glad70-before-LQ'!BE56*$CG56*BE$93</f>
        <v>5.18043825224664</v>
      </c>
      <c r="BF56" s="62">
        <f>'Glad70-before-LQ'!BF56*$CG56*BF$93</f>
        <v>0.140578039456409</v>
      </c>
      <c r="BG56" s="62">
        <f>'Glad70-before-LQ'!BG56*$CG56*BG$93</f>
        <v>1.66296042705272</v>
      </c>
      <c r="BH56" s="62">
        <f>'Glad70-before-LQ'!BH56*$CG56*BH$93</f>
        <v>1.16779033086574</v>
      </c>
      <c r="BI56" s="62">
        <f>'Glad70-before-LQ'!BI56*$CG56*BI$93</f>
        <v>1.40648246456204</v>
      </c>
      <c r="BJ56" s="62">
        <f>'Glad70-before-LQ'!BJ56*$CG56*BJ$93</f>
        <v>0.0037320940828434</v>
      </c>
      <c r="BK56" s="62">
        <f>'Glad70-before-LQ'!BK56*$CG56*BK$93</f>
        <v>1.1148547024044</v>
      </c>
      <c r="BL56" s="62">
        <f>'Glad70-before-LQ'!BL56*$CG56*BL$93</f>
        <v>1.08029681132501</v>
      </c>
      <c r="BM56" s="62">
        <f>'Glad70-before-LQ'!BM56*$CG56*BM$93</f>
        <v>0.179709653435619</v>
      </c>
      <c r="BN56" s="62">
        <f>'Glad70-before-LQ'!BN56*$CG56*BN$93</f>
        <v>0.0216798854937854</v>
      </c>
      <c r="BO56" s="62">
        <f>'Glad70-before-LQ'!BO56*$CG56*BO$93</f>
        <v>5.85055092905544</v>
      </c>
      <c r="BP56" s="62">
        <f>'Glad70-before-LQ'!BP56*$CG56*BP$93</f>
        <v>1.58759778595654</v>
      </c>
      <c r="BQ56" s="62">
        <f>'Glad70-before-LQ'!BQ56*$CG56*BQ$93</f>
        <v>0.0302397360926676</v>
      </c>
      <c r="BR56" s="62">
        <f>'Glad70-before-LQ'!BR56*$CG56*BR$93</f>
        <v>0.237227358938364</v>
      </c>
      <c r="BS56" s="62">
        <f>'Glad70-before-LQ'!BS56*$CG56*BS$93</f>
        <v>0.0466774936285685</v>
      </c>
      <c r="BT56" s="62">
        <f>'Glad70-before-LQ'!BT56*$CG56*BT$93</f>
        <v>6.80502604307982</v>
      </c>
      <c r="BU56" s="62">
        <f>'Glad70-before-LQ'!BU56*$CG56*BU$93</f>
        <v>1.33907277516089</v>
      </c>
      <c r="BV56" s="4">
        <f>SUM(D56:BU56)</f>
        <v>138.561232951390</v>
      </c>
      <c r="BW56" s="66">
        <f>'Glad-base'!BW56*'Households'!$B$3/'Households'!$B$7</f>
        <v>3.43673193179197</v>
      </c>
      <c r="BX56" s="66">
        <f>'Glad-base'!BX56*'Households'!$B$3/'Households'!$B$7</f>
        <v>0</v>
      </c>
      <c r="BY56" s="66">
        <f>'Glad-base'!BY56*'Businesses'!$B$4/'Businesses'!$C$4</f>
        <v>0.137224338312819</v>
      </c>
      <c r="BZ56" s="66">
        <f>'Glad-base'!BZ56*'Households'!$B$3/'Households'!$B$7</f>
        <v>0.00583452139031926</v>
      </c>
      <c r="CA56" s="66">
        <f>'Glad-base'!CA56*'Households'!$B$3/'Households'!$B$7</f>
        <v>0.0610948399588054</v>
      </c>
      <c r="CB56" s="66">
        <f>'Glad-base'!CB56*'Glad-id-output'!B54/'Glad-id-output'!E54</f>
        <v>0.00643494020310484</v>
      </c>
      <c r="CC56" s="62">
        <f>'Exports'!D57</f>
        <v>12</v>
      </c>
      <c r="CD56" s="4">
        <f>SUM(BW56:CC56)</f>
        <v>15.647320571657</v>
      </c>
      <c r="CE56" s="153">
        <f>SUM(CD56,BV56)</f>
        <v>154.208553523047</v>
      </c>
      <c r="CF56" s="67">
        <v>0.00767801002637494</v>
      </c>
      <c r="CG56" s="67">
        <f>'Glad-id-output'!I54</f>
        <v>1</v>
      </c>
      <c r="CH56" s="67"/>
    </row>
    <row r="57" ht="20.05" customHeight="1">
      <c r="A57" t="s" s="58">
        <v>1</v>
      </c>
      <c r="B57" s="59">
        <v>53</v>
      </c>
      <c r="C57" t="s" s="60">
        <v>211</v>
      </c>
      <c r="D57" s="61">
        <f>'Glad70-before-LQ'!D57*$CG57*D$93</f>
        <v>1.24466105432762</v>
      </c>
      <c r="E57" s="62">
        <f>'Glad70-before-LQ'!E57*$CG57*E$93</f>
        <v>1.4931946704214e-05</v>
      </c>
      <c r="F57" s="62">
        <f>'Glad70-before-LQ'!F57*$CG57*F$93</f>
        <v>5.3385630300365e-06</v>
      </c>
      <c r="G57" s="62">
        <f>'Glad70-before-LQ'!G57*$CG57*G$93</f>
        <v>0.00340822205307969</v>
      </c>
      <c r="H57" s="62">
        <f>'Glad70-before-LQ'!H57*$CG57*H$93</f>
        <v>0.0519310567382202</v>
      </c>
      <c r="I57" s="62">
        <f>'Glad70-before-LQ'!I57*$CG57*I$93</f>
        <v>0.421602874266824</v>
      </c>
      <c r="J57" s="62">
        <f>'Glad70-before-LQ'!J57*$CG57*J$93</f>
        <v>10.8878082717731</v>
      </c>
      <c r="K57" s="63">
        <f>'Glad70-before-LQ'!K57*$CG57*K$93</f>
        <v>3.82024513041715</v>
      </c>
      <c r="L57" s="62">
        <f>'Glad70-before-LQ'!L57*$CG57*L$93</f>
        <v>0.305981110211235</v>
      </c>
      <c r="M57" s="62">
        <f>'Glad70-before-LQ'!M57*$CG57*M$93</f>
        <v>0.06435084814063829</v>
      </c>
      <c r="N57" s="62">
        <f>'Glad70-before-LQ'!N57*$CG57*N$93</f>
        <v>0.124322894345314</v>
      </c>
      <c r="O57" s="62">
        <f>'Glad70-before-LQ'!O57*$CG57*O$93</f>
        <v>0.0456350474073495</v>
      </c>
      <c r="P57" s="62">
        <f>'Glad70-before-LQ'!P57*$CG57*P$93</f>
        <v>0.00577272258088732</v>
      </c>
      <c r="Q57" s="62">
        <f>'Glad70-before-LQ'!Q57*$CG57*Q$93</f>
        <v>0.0378798596803724</v>
      </c>
      <c r="R57" s="62">
        <f>'Glad70-before-LQ'!R57*$CG57*R$93</f>
        <v>0.0209630790487415</v>
      </c>
      <c r="S57" s="62">
        <f>'Glad70-before-LQ'!S57*$CG57*S$93</f>
        <v>0.0247905112227323</v>
      </c>
      <c r="T57" s="62">
        <f>'Glad70-before-LQ'!T57*$CG57*T$93</f>
        <v>0.875923390662413</v>
      </c>
      <c r="U57" s="62">
        <f>'Glad70-before-LQ'!U57*$CG57*U$93</f>
        <v>1.33763534452724</v>
      </c>
      <c r="V57" s="62">
        <f>'Glad70-before-LQ'!V57*$CG57*V$93</f>
        <v>0.0510152245893314</v>
      </c>
      <c r="W57" s="62">
        <f>'Glad70-before-LQ'!W57*$CG57*W$93</f>
        <v>2.05150492580271</v>
      </c>
      <c r="X57" s="64">
        <f>'Glad70-before-LQ'!X57*$CG57*X$93</f>
        <v>0</v>
      </c>
      <c r="Y57" s="62">
        <f>'Glad70-before-LQ'!Y57*$CG57*Y$93</f>
        <v>2.67818532228671</v>
      </c>
      <c r="Z57" s="62">
        <f>'Glad70-before-LQ'!Z57*$CG57*Z$93</f>
        <v>0.465074462992118</v>
      </c>
      <c r="AA57" s="62">
        <f>'Glad70-before-LQ'!AA57*$CG57*AA$93</f>
        <v>0.254967056500793</v>
      </c>
      <c r="AB57" s="62">
        <f>'Glad70-before-LQ'!AB57*$CG57*AB$93</f>
        <v>0.00216885551632127</v>
      </c>
      <c r="AC57" s="65">
        <f>'Glad70-before-LQ'!AC57*$CG57*AC$93</f>
        <v>0</v>
      </c>
      <c r="AD57" s="62">
        <f>'Glad70-before-LQ'!AD57*$CG57*AD$93</f>
        <v>0.000704746735825936</v>
      </c>
      <c r="AE57" s="62">
        <f>'Glad70-before-LQ'!AE57*$CG57*AE$93</f>
        <v>0.0447841672385588</v>
      </c>
      <c r="AF57" s="62">
        <f>'Glad70-before-LQ'!AF57*$CG57*AF$93</f>
        <v>1.90236742729022</v>
      </c>
      <c r="AG57" s="62">
        <f>'Glad70-before-LQ'!AG57*$CG57*AG$93</f>
        <v>0.76216082874123</v>
      </c>
      <c r="AH57" s="62">
        <f>'Glad70-before-LQ'!AH57*$CG57*AH$93</f>
        <v>6.27839826234734</v>
      </c>
      <c r="AI57" s="62">
        <f>'Glad70-before-LQ'!AI57*$CG57*AI$93</f>
        <v>11.0898793871823</v>
      </c>
      <c r="AJ57" s="62">
        <f>'Glad70-before-LQ'!AJ57*$CG57*AJ$93</f>
        <v>17.7270066392672</v>
      </c>
      <c r="AK57" s="62">
        <f>'Glad70-before-LQ'!AK57*$CG57*AK$93</f>
        <v>24.7323482512025</v>
      </c>
      <c r="AL57" s="62">
        <f>'Glad70-before-LQ'!AL57*$CG57*AL$93</f>
        <v>0.771877669814618</v>
      </c>
      <c r="AM57" s="62">
        <f>'Glad70-before-LQ'!AM57*$CG57*AM$93</f>
        <v>16.5741247600496</v>
      </c>
      <c r="AN57" s="62">
        <f>'Glad70-before-LQ'!AN57*$CG57*AN$93</f>
        <v>3.92942089366001</v>
      </c>
      <c r="AO57" s="62">
        <f>'Glad70-before-LQ'!AO57*$CG57*AO$93</f>
        <v>9.93030664252448</v>
      </c>
      <c r="AP57" s="62">
        <f>'Glad70-before-LQ'!AP57*$CG57*AP$93</f>
        <v>0.79093565580273</v>
      </c>
      <c r="AQ57" s="62">
        <f>'Glad70-before-LQ'!AQ57*$CG57*AQ$93</f>
        <v>0.284025215828753</v>
      </c>
      <c r="AR57" s="62">
        <f>'Glad70-before-LQ'!AR57*$CG57*AR$93</f>
        <v>1.42153084926623</v>
      </c>
      <c r="AS57" s="62">
        <f>'Glad70-before-LQ'!AS57*$CG57*AS$93</f>
        <v>13.5954858210615</v>
      </c>
      <c r="AT57" s="62">
        <f>'Glad70-before-LQ'!AT57*$CG57*AT$93</f>
        <v>0.0755707746971655</v>
      </c>
      <c r="AU57" s="62">
        <f>'Glad70-before-LQ'!AU57*$CG57*AU$93</f>
        <v>0.102323984997458</v>
      </c>
      <c r="AV57" s="62">
        <f>'Glad70-before-LQ'!AV57*$CG57*AV$93</f>
        <v>0.060418438052785</v>
      </c>
      <c r="AW57" s="62">
        <f>'Glad70-before-LQ'!AW57*$CG57*AW$93</f>
        <v>0.0180296500591034</v>
      </c>
      <c r="AX57" s="62">
        <f>'Glad70-before-LQ'!AX57*$CG57*AX$93</f>
        <v>1.03032036898079</v>
      </c>
      <c r="AY57" s="62">
        <f>'Glad70-before-LQ'!AY57*$CG57*AY$93</f>
        <v>0.0190109792704917</v>
      </c>
      <c r="AZ57" s="62">
        <f>'Glad70-before-LQ'!AZ57*$CG57*AZ$93</f>
        <v>0.268931389679254</v>
      </c>
      <c r="BA57" s="62">
        <f>'Glad70-before-LQ'!BA57*$CG57*BA$93</f>
        <v>0.361784026922192</v>
      </c>
      <c r="BB57" s="62">
        <f>'Glad70-before-LQ'!BB57*$CG57*BB$93</f>
        <v>0.887578024052333</v>
      </c>
      <c r="BC57" s="62">
        <f>'Glad70-before-LQ'!BC57*$CG57*BC$93</f>
        <v>24.6154884234316</v>
      </c>
      <c r="BD57" s="62">
        <f>'Glad70-before-LQ'!BD57*$CG57*BD$93</f>
        <v>10.2557061838036</v>
      </c>
      <c r="BE57" s="62">
        <f>'Glad70-before-LQ'!BE57*$CG57*BE$93</f>
        <v>29.606734216333</v>
      </c>
      <c r="BF57" s="62">
        <f>'Glad70-before-LQ'!BF57*$CG57*BF$93</f>
        <v>0.337015513151156</v>
      </c>
      <c r="BG57" s="62">
        <f>'Glad70-before-LQ'!BG57*$CG57*BG$93</f>
        <v>14.0235544443353</v>
      </c>
      <c r="BH57" s="62">
        <f>'Glad70-before-LQ'!BH57*$CG57*BH$93</f>
        <v>4.29010788711377</v>
      </c>
      <c r="BI57" s="62">
        <f>'Glad70-before-LQ'!BI57*$CG57*BI$93</f>
        <v>2.47830519599312</v>
      </c>
      <c r="BJ57" s="62">
        <f>'Glad70-before-LQ'!BJ57*$CG57*BJ$93</f>
        <v>0.00306820633255374</v>
      </c>
      <c r="BK57" s="62">
        <f>'Glad70-before-LQ'!BK57*$CG57*BK$93</f>
        <v>3.11611557258668</v>
      </c>
      <c r="BL57" s="62">
        <f>'Glad70-before-LQ'!BL57*$CG57*BL$93</f>
        <v>11.3302466824409</v>
      </c>
      <c r="BM57" s="62">
        <f>'Glad70-before-LQ'!BM57*$CG57*BM$93</f>
        <v>1.70041340977664</v>
      </c>
      <c r="BN57" s="62">
        <f>'Glad70-before-LQ'!BN57*$CG57*BN$93</f>
        <v>0.491295589455806</v>
      </c>
      <c r="BO57" s="62">
        <f>'Glad70-before-LQ'!BO57*$CG57*BO$93</f>
        <v>6.77912554764161</v>
      </c>
      <c r="BP57" s="62">
        <f>'Glad70-before-LQ'!BP57*$CG57*BP$93</f>
        <v>2.85123612188253</v>
      </c>
      <c r="BQ57" s="62">
        <f>'Glad70-before-LQ'!BQ57*$CG57*BQ$93</f>
        <v>0.105791609467286</v>
      </c>
      <c r="BR57" s="62">
        <f>'Glad70-before-LQ'!BR57*$CG57*BR$93</f>
        <v>0.50649522329312</v>
      </c>
      <c r="BS57" s="62">
        <f>'Glad70-before-LQ'!BS57*$CG57*BS$93</f>
        <v>0.06982986548031481</v>
      </c>
      <c r="BT57" s="62">
        <f>'Glad70-before-LQ'!BT57*$CG57*BT$93</f>
        <v>1.03020273724703</v>
      </c>
      <c r="BU57" s="62">
        <f>'Glad70-before-LQ'!BU57*$CG57*BU$93</f>
        <v>0.963187278668618</v>
      </c>
      <c r="BV57" s="4">
        <f>SUM(D57:BU57)</f>
        <v>251.989092098760</v>
      </c>
      <c r="BW57" s="66">
        <f>'Glad-base'!BW57*'Households'!$B$3/'Households'!$B$7</f>
        <v>578.748379712255</v>
      </c>
      <c r="BX57" s="66">
        <f>'Glad-base'!BX57*'Households'!$B$3/'Households'!$B$7</f>
        <v>1.09457299121524</v>
      </c>
      <c r="BY57" s="66">
        <f>'Glad-base'!BY57*'Businesses'!$B$4/'Businesses'!$C$4</f>
        <v>11.6808911083387</v>
      </c>
      <c r="BZ57" s="66">
        <f>'Glad-base'!BZ57*'Households'!$B$3/'Households'!$B$7</f>
        <v>0.008998233367662201</v>
      </c>
      <c r="CA57" s="66">
        <f>'Glad-base'!CA57*'Households'!$B$3/'Households'!$B$7</f>
        <v>0.0547814477548919</v>
      </c>
      <c r="CB57" s="66">
        <f>'Glad-base'!CB57*'Glad-id-output'!B55/'Glad-id-output'!E55</f>
        <v>4.2779380188171e-05</v>
      </c>
      <c r="CC57" s="62">
        <f>'Exports'!D58</f>
        <v>23</v>
      </c>
      <c r="CD57" s="4">
        <f>SUM(BW57:CC57)</f>
        <v>614.587666272312</v>
      </c>
      <c r="CE57" s="153">
        <f>SUM(CD57,BV57)</f>
        <v>866.5767583710719</v>
      </c>
      <c r="CF57" s="67">
        <v>0.00201789529189486</v>
      </c>
      <c r="CG57" s="67">
        <f>'Glad-id-output'!I55</f>
        <v>0.75</v>
      </c>
      <c r="CH57" s="67"/>
    </row>
    <row r="58" ht="20.05" customHeight="1">
      <c r="A58" t="s" s="58">
        <v>1</v>
      </c>
      <c r="B58" s="59">
        <v>54</v>
      </c>
      <c r="C58" t="s" s="60">
        <v>142</v>
      </c>
      <c r="D58" s="61">
        <f>'Glad70-before-LQ'!D58*$CG58*D$93</f>
        <v>4.6872426247984</v>
      </c>
      <c r="E58" s="62">
        <f>'Glad70-before-LQ'!E58*$CG58*E$93</f>
        <v>0.30260625815816</v>
      </c>
      <c r="F58" s="62">
        <f>'Glad70-before-LQ'!F58*$CG58*F$93</f>
        <v>0.00171080412177939</v>
      </c>
      <c r="G58" s="62">
        <f>'Glad70-before-LQ'!G58*$CG58*G$93</f>
        <v>0.07879871213877671</v>
      </c>
      <c r="H58" s="62">
        <f>'Glad70-before-LQ'!H58*$CG58*H$93</f>
        <v>0.26458296867705</v>
      </c>
      <c r="I58" s="62">
        <f>'Glad70-before-LQ'!I58*$CG58*I$93</f>
        <v>2.91684507156481</v>
      </c>
      <c r="J58" s="62">
        <f>'Glad70-before-LQ'!J58*$CG58*J$93</f>
        <v>22.4593752116018</v>
      </c>
      <c r="K58" s="63">
        <f>'Glad70-before-LQ'!K58*$CG58*K$93</f>
        <v>8.97796992019428</v>
      </c>
      <c r="L58" s="62">
        <f>'Glad70-before-LQ'!L58*$CG58*L$93</f>
        <v>1.24941712174391</v>
      </c>
      <c r="M58" s="62">
        <f>'Glad70-before-LQ'!M58*$CG58*M$93</f>
        <v>12.9848100423658</v>
      </c>
      <c r="N58" s="62">
        <f>'Glad70-before-LQ'!N58*$CG58*N$93</f>
        <v>0.771038636336967</v>
      </c>
      <c r="O58" s="62">
        <f>'Glad70-before-LQ'!O58*$CG58*O$93</f>
        <v>0.5763636626459679</v>
      </c>
      <c r="P58" s="62">
        <f>'Glad70-before-LQ'!P58*$CG58*P$93</f>
        <v>0.0507174955799632</v>
      </c>
      <c r="Q58" s="62">
        <f>'Glad70-before-LQ'!Q58*$CG58*Q$93</f>
        <v>0.190606751070932</v>
      </c>
      <c r="R58" s="62">
        <f>'Glad70-before-LQ'!R58*$CG58*R$93</f>
        <v>0.129677695875795</v>
      </c>
      <c r="S58" s="62">
        <f>'Glad70-before-LQ'!S58*$CG58*S$93</f>
        <v>0.255530052714146</v>
      </c>
      <c r="T58" s="62">
        <f>'Glad70-before-LQ'!T58*$CG58*T$93</f>
        <v>2.42989998582827</v>
      </c>
      <c r="U58" s="62">
        <f>'Glad70-before-LQ'!U58*$CG58*U$93</f>
        <v>23.2318666015762</v>
      </c>
      <c r="V58" s="62">
        <f>'Glad70-before-LQ'!V58*$CG58*V$93</f>
        <v>0.492155499304259</v>
      </c>
      <c r="W58" s="62">
        <f>'Glad70-before-LQ'!W58*$CG58*W$93</f>
        <v>12.1124106616875</v>
      </c>
      <c r="X58" s="64">
        <f>'Glad70-before-LQ'!X58*$CG58*X$93</f>
        <v>0</v>
      </c>
      <c r="Y58" s="62">
        <f>'Glad70-before-LQ'!Y58*$CG58*Y$93</f>
        <v>8.533644650006959</v>
      </c>
      <c r="Z58" s="62">
        <f>'Glad70-before-LQ'!Z58*$CG58*Z$93</f>
        <v>3.54727898503524</v>
      </c>
      <c r="AA58" s="62">
        <f>'Glad70-before-LQ'!AA58*$CG58*AA$93</f>
        <v>4.10012889836547</v>
      </c>
      <c r="AB58" s="62">
        <f>'Glad70-before-LQ'!AB58*$CG58*AB$93</f>
        <v>0.07144951478633001</v>
      </c>
      <c r="AC58" s="65">
        <f>'Glad70-before-LQ'!AC58*$CG58*AC$93</f>
        <v>0</v>
      </c>
      <c r="AD58" s="62">
        <f>'Glad70-before-LQ'!AD58*$CG58*AD$93</f>
        <v>0.138111248226382</v>
      </c>
      <c r="AE58" s="62">
        <f>'Glad70-before-LQ'!AE58*$CG58*AE$93</f>
        <v>2.11348227411041</v>
      </c>
      <c r="AF58" s="62">
        <f>'Glad70-before-LQ'!AF58*$CG58*AF$93</f>
        <v>24.3014630442899</v>
      </c>
      <c r="AG58" s="62">
        <f>'Glad70-before-LQ'!AG58*$CG58*AG$93</f>
        <v>6.22807519341378</v>
      </c>
      <c r="AH58" s="62">
        <f>'Glad70-before-LQ'!AH58*$CG58*AH$93</f>
        <v>86.5115558938474</v>
      </c>
      <c r="AI58" s="62">
        <f>'Glad70-before-LQ'!AI58*$CG58*AI$93</f>
        <v>20.3968933859908</v>
      </c>
      <c r="AJ58" s="62">
        <f>'Glad70-before-LQ'!AJ58*$CG58*AJ$93</f>
        <v>17.1076269924675</v>
      </c>
      <c r="AK58" s="62">
        <f>'Glad70-before-LQ'!AK58*$CG58*AK$93</f>
        <v>31.5895121794924</v>
      </c>
      <c r="AL58" s="62">
        <f>'Glad70-before-LQ'!AL58*$CG58*AL$93</f>
        <v>1.16297975376555</v>
      </c>
      <c r="AM58" s="62">
        <f>'Glad70-before-LQ'!AM58*$CG58*AM$93</f>
        <v>3.25212071578301</v>
      </c>
      <c r="AN58" s="62">
        <f>'Glad70-before-LQ'!AN58*$CG58*AN$93</f>
        <v>19.3124078703002</v>
      </c>
      <c r="AO58" s="62">
        <f>'Glad70-before-LQ'!AO58*$CG58*AO$93</f>
        <v>1.73022896584896</v>
      </c>
      <c r="AP58" s="62">
        <f>'Glad70-before-LQ'!AP58*$CG58*AP$93</f>
        <v>6.21307768271304</v>
      </c>
      <c r="AQ58" s="62">
        <f>'Glad70-before-LQ'!AQ58*$CG58*AQ$93</f>
        <v>0.78279867324112</v>
      </c>
      <c r="AR58" s="62">
        <f>'Glad70-before-LQ'!AR58*$CG58*AR$93</f>
        <v>0.742412934999043</v>
      </c>
      <c r="AS58" s="62">
        <f>'Glad70-before-LQ'!AS58*$CG58*AS$93</f>
        <v>25.7314331723057</v>
      </c>
      <c r="AT58" s="62">
        <f>'Glad70-before-LQ'!AT58*$CG58*AT$93</f>
        <v>0.5024233527012349</v>
      </c>
      <c r="AU58" s="62">
        <f>'Glad70-before-LQ'!AU58*$CG58*AU$93</f>
        <v>0.290540339992915</v>
      </c>
      <c r="AV58" s="62">
        <f>'Glad70-before-LQ'!AV58*$CG58*AV$93</f>
        <v>0.223492780910736</v>
      </c>
      <c r="AW58" s="62">
        <f>'Glad70-before-LQ'!AW58*$CG58*AW$93</f>
        <v>0.0576340142197184</v>
      </c>
      <c r="AX58" s="62">
        <f>'Glad70-before-LQ'!AX58*$CG58*AX$93</f>
        <v>1.74622738679986</v>
      </c>
      <c r="AY58" s="62">
        <f>'Glad70-before-LQ'!AY58*$CG58*AY$93</f>
        <v>0.0473554629775401</v>
      </c>
      <c r="AZ58" s="62">
        <f>'Glad70-before-LQ'!AZ58*$CG58*AZ$93</f>
        <v>0.498231724752744</v>
      </c>
      <c r="BA58" s="62">
        <f>'Glad70-before-LQ'!BA58*$CG58*BA$93</f>
        <v>0.456955394736175</v>
      </c>
      <c r="BB58" s="62">
        <f>'Glad70-before-LQ'!BB58*$CG58*BB$93</f>
        <v>7.73187095560788</v>
      </c>
      <c r="BC58" s="62">
        <f>'Glad70-before-LQ'!BC58*$CG58*BC$93</f>
        <v>8.485287517563039</v>
      </c>
      <c r="BD58" s="62">
        <f>'Glad70-before-LQ'!BD58*$CG58*BD$93</f>
        <v>13.2724314450997</v>
      </c>
      <c r="BE58" s="62">
        <f>'Glad70-before-LQ'!BE58*$CG58*BE$93</f>
        <v>174.304163009</v>
      </c>
      <c r="BF58" s="62">
        <f>'Glad70-before-LQ'!BF58*$CG58*BF$93</f>
        <v>1.06257785622358</v>
      </c>
      <c r="BG58" s="62">
        <f>'Glad70-before-LQ'!BG58*$CG58*BG$93</f>
        <v>32.4863471873804</v>
      </c>
      <c r="BH58" s="62">
        <f>'Glad70-before-LQ'!BH58*$CG58*BH$93</f>
        <v>3.93652168718812</v>
      </c>
      <c r="BI58" s="62">
        <f>'Glad70-before-LQ'!BI58*$CG58*BI$93</f>
        <v>12.2120529700912</v>
      </c>
      <c r="BJ58" s="62">
        <f>'Glad70-before-LQ'!BJ58*$CG58*BJ$93</f>
        <v>0.0564051868744957</v>
      </c>
      <c r="BK58" s="62">
        <f>'Glad70-before-LQ'!BK58*$CG58*BK$93</f>
        <v>3.7648924926777</v>
      </c>
      <c r="BL58" s="62">
        <f>'Glad70-before-LQ'!BL58*$CG58*BL$93</f>
        <v>13.7922689781505</v>
      </c>
      <c r="BM58" s="62">
        <f>'Glad70-before-LQ'!BM58*$CG58*BM$93</f>
        <v>1.74160183378057</v>
      </c>
      <c r="BN58" s="62">
        <f>'Glad70-before-LQ'!BN58*$CG58*BN$93</f>
        <v>0.215193411355612</v>
      </c>
      <c r="BO58" s="62">
        <f>'Glad70-before-LQ'!BO58*$CG58*BO$93</f>
        <v>27.0957828425588</v>
      </c>
      <c r="BP58" s="62">
        <f>'Glad70-before-LQ'!BP58*$CG58*BP$93</f>
        <v>6.13294729774622</v>
      </c>
      <c r="BQ58" s="62">
        <f>'Glad70-before-LQ'!BQ58*$CG58*BQ$93</f>
        <v>0.246916406708556</v>
      </c>
      <c r="BR58" s="62">
        <f>'Glad70-before-LQ'!BR58*$CG58*BR$93</f>
        <v>1.80893094686641</v>
      </c>
      <c r="BS58" s="62">
        <f>'Glad70-before-LQ'!BS58*$CG58*BS$93</f>
        <v>0.420248986786736</v>
      </c>
      <c r="BT58" s="62">
        <f>'Glad70-before-LQ'!BT58*$CG58*BT$93</f>
        <v>11.2043044249464</v>
      </c>
      <c r="BU58" s="62">
        <f>'Glad70-before-LQ'!BU58*$CG58*BU$93</f>
        <v>2.70217939732373</v>
      </c>
      <c r="BV58" s="4">
        <f>SUM(D58:BU58)</f>
        <v>684.226093097995</v>
      </c>
      <c r="BW58" s="66">
        <f>'Glad-base'!BW58*'Households'!$B$3/'Households'!$B$7</f>
        <v>18.4016621994748</v>
      </c>
      <c r="BX58" s="66">
        <f>'Glad-base'!BX58*'Households'!$B$3/'Households'!$B$7</f>
        <v>12.9726566151905</v>
      </c>
      <c r="BY58" s="66">
        <f>'Glad-base'!BY58*'Businesses'!$B$4/'Businesses'!$C$4</f>
        <v>14.7344100884843</v>
      </c>
      <c r="BZ58" s="66">
        <f>'Glad-base'!BZ58*'Households'!$B$3/'Households'!$B$7</f>
        <v>0.121410171380021</v>
      </c>
      <c r="CA58" s="66">
        <f>'Glad-base'!CA58*'Households'!$B$3/'Households'!$B$7</f>
        <v>1.68631849204943</v>
      </c>
      <c r="CB58" s="66">
        <f>'Glad-base'!CB58*'Glad-id-output'!B56/'Glad-id-output'!E56</f>
        <v>0.00124440397494558</v>
      </c>
      <c r="CC58" s="62">
        <f>'Exports'!D59</f>
        <v>124.4</v>
      </c>
      <c r="CD58" s="4">
        <f>SUM(BW58:CC58)</f>
        <v>172.317701970554</v>
      </c>
      <c r="CE58" s="153">
        <f>SUM(CD58,BV58)</f>
        <v>856.543795068549</v>
      </c>
      <c r="CF58" s="67">
        <v>0.0059597891520382</v>
      </c>
      <c r="CG58" s="67">
        <f>'Glad-id-output'!I56</f>
        <v>1</v>
      </c>
      <c r="CH58" s="67"/>
    </row>
    <row r="59" ht="20.05" customHeight="1">
      <c r="A59" t="s" s="58">
        <v>1</v>
      </c>
      <c r="B59" s="59">
        <v>55</v>
      </c>
      <c r="C59" t="s" s="60">
        <v>212</v>
      </c>
      <c r="D59" s="61">
        <f>'Glad70-before-LQ'!D59*$CG59*D$93</f>
        <v>0.00807835893826544</v>
      </c>
      <c r="E59" s="62">
        <f>'Glad70-before-LQ'!E59*$CG59*E$93</f>
        <v>0.00533869558272178</v>
      </c>
      <c r="F59" s="62">
        <f>'Glad70-before-LQ'!F59*$CG59*F$93</f>
        <v>2.65011744260274e-05</v>
      </c>
      <c r="G59" s="62">
        <f>'Glad70-before-LQ'!G59*$CG59*G$93</f>
        <v>0.00029671090645248</v>
      </c>
      <c r="H59" s="62">
        <f>'Glad70-before-LQ'!H59*$CG59*H$93</f>
        <v>0.000957475490291324</v>
      </c>
      <c r="I59" s="62">
        <f>'Glad70-before-LQ'!I59*$CG59*I$93</f>
        <v>0.024022697515217</v>
      </c>
      <c r="J59" s="62">
        <f>'Glad70-before-LQ'!J59*$CG59*J$93</f>
        <v>0.422768166374534</v>
      </c>
      <c r="K59" s="63">
        <f>'Glad70-before-LQ'!K59*$CG59*K$93</f>
        <v>0.0502132073002752</v>
      </c>
      <c r="L59" s="62">
        <f>'Glad70-before-LQ'!L59*$CG59*L$93</f>
        <v>0.009462215368903701</v>
      </c>
      <c r="M59" s="62">
        <f>'Glad70-before-LQ'!M59*$CG59*M$93</f>
        <v>0.00742973170163012</v>
      </c>
      <c r="N59" s="62">
        <f>'Glad70-before-LQ'!N59*$CG59*N$93</f>
        <v>0.008051531015311799</v>
      </c>
      <c r="O59" s="62">
        <f>'Glad70-before-LQ'!O59*$CG59*O$93</f>
        <v>0.00745628643733216</v>
      </c>
      <c r="P59" s="62">
        <f>'Glad70-before-LQ'!P59*$CG59*P$93</f>
        <v>0.00180972356326153</v>
      </c>
      <c r="Q59" s="62">
        <f>'Glad70-before-LQ'!Q59*$CG59*Q$93</f>
        <v>0.00250825914076214</v>
      </c>
      <c r="R59" s="62">
        <f>'Glad70-before-LQ'!R59*$CG59*R$93</f>
        <v>0.00130482288791883</v>
      </c>
      <c r="S59" s="62">
        <f>'Glad70-before-LQ'!S59*$CG59*S$93</f>
        <v>0.00254104398556546</v>
      </c>
      <c r="T59" s="62">
        <f>'Glad70-before-LQ'!T59*$CG59*T$93</f>
        <v>0.0309430688690392</v>
      </c>
      <c r="U59" s="62">
        <f>'Glad70-before-LQ'!U59*$CG59*U$93</f>
        <v>0.381640248861368</v>
      </c>
      <c r="V59" s="62">
        <f>'Glad70-before-LQ'!V59*$CG59*V$93</f>
        <v>0.0094229091876935</v>
      </c>
      <c r="W59" s="62">
        <f>'Glad70-before-LQ'!W59*$CG59*W$93</f>
        <v>0.337124839184732</v>
      </c>
      <c r="X59" s="64">
        <f>'Glad70-before-LQ'!X59*$CG59*X$93</f>
        <v>0</v>
      </c>
      <c r="Y59" s="62">
        <f>'Glad70-before-LQ'!Y59*$CG59*Y$93</f>
        <v>0.09460883151725891</v>
      </c>
      <c r="Z59" s="62">
        <f>'Glad70-before-LQ'!Z59*$CG59*Z$93</f>
        <v>0.0515212022842744</v>
      </c>
      <c r="AA59" s="62">
        <f>'Glad70-before-LQ'!AA59*$CG59*AA$93</f>
        <v>0.0617903814019504</v>
      </c>
      <c r="AB59" s="62">
        <f>'Glad70-before-LQ'!AB59*$CG59*AB$93</f>
        <v>0.00136597322615444</v>
      </c>
      <c r="AC59" s="65">
        <f>'Glad70-before-LQ'!AC59*$CG59*AC$93</f>
        <v>0</v>
      </c>
      <c r="AD59" s="62">
        <f>'Glad70-before-LQ'!AD59*$CG59*AD$93</f>
        <v>0.00148530654668989</v>
      </c>
      <c r="AE59" s="62">
        <f>'Glad70-before-LQ'!AE59*$CG59*AE$93</f>
        <v>0.00623140354028006</v>
      </c>
      <c r="AF59" s="62">
        <f>'Glad70-before-LQ'!AF59*$CG59*AF$93</f>
        <v>0.06459829108695959</v>
      </c>
      <c r="AG59" s="62">
        <f>'Glad70-before-LQ'!AG59*$CG59*AG$93</f>
        <v>0.0274856336808832</v>
      </c>
      <c r="AH59" s="62">
        <f>'Glad70-before-LQ'!AH59*$CG59*AH$93</f>
        <v>0.12018480168299</v>
      </c>
      <c r="AI59" s="62">
        <f>'Glad70-before-LQ'!AI59*$CG59*AI$93</f>
        <v>0.14343224459207</v>
      </c>
      <c r="AJ59" s="62">
        <f>'Glad70-before-LQ'!AJ59*$CG59*AJ$93</f>
        <v>0.505077446447732</v>
      </c>
      <c r="AK59" s="62">
        <f>'Glad70-before-LQ'!AK59*$CG59*AK$93</f>
        <v>0.384713736670294</v>
      </c>
      <c r="AL59" s="62">
        <f>'Glad70-before-LQ'!AL59*$CG59*AL$93</f>
        <v>0.0369063635314314</v>
      </c>
      <c r="AM59" s="62">
        <f>'Glad70-before-LQ'!AM59*$CG59*AM$93</f>
        <v>0.0437370837205904</v>
      </c>
      <c r="AN59" s="62">
        <f>'Glad70-before-LQ'!AN59*$CG59*AN$93</f>
        <v>0.16261565044987</v>
      </c>
      <c r="AO59" s="62">
        <f>'Glad70-before-LQ'!AO59*$CG59*AO$93</f>
        <v>0.106418392645347</v>
      </c>
      <c r="AP59" s="62">
        <f>'Glad70-before-LQ'!AP59*$CG59*AP$93</f>
        <v>0.08458510296911061</v>
      </c>
      <c r="AQ59" s="62">
        <f>'Glad70-before-LQ'!AQ59*$CG59*AQ$93</f>
        <v>0.00666334419687576</v>
      </c>
      <c r="AR59" s="62">
        <f>'Glad70-before-LQ'!AR59*$CG59*AR$93</f>
        <v>0.0345515705439808</v>
      </c>
      <c r="AS59" s="62">
        <f>'Glad70-before-LQ'!AS59*$CG59*AS$93</f>
        <v>0.33049630930894</v>
      </c>
      <c r="AT59" s="62">
        <f>'Glad70-before-LQ'!AT59*$CG59*AT$93</f>
        <v>0.0310751986193516</v>
      </c>
      <c r="AU59" s="62">
        <f>'Glad70-before-LQ'!AU59*$CG59*AU$93</f>
        <v>0.00203676280126076</v>
      </c>
      <c r="AV59" s="62">
        <f>'Glad70-before-LQ'!AV59*$CG59*AV$93</f>
        <v>7.04980127242888e-06</v>
      </c>
      <c r="AW59" s="62">
        <f>'Glad70-before-LQ'!AW59*$CG59*AW$93</f>
        <v>0.00641283789616786</v>
      </c>
      <c r="AX59" s="62">
        <f>'Glad70-before-LQ'!AX59*$CG59*AX$93</f>
        <v>0.175860306937098</v>
      </c>
      <c r="AY59" s="62">
        <f>'Glad70-before-LQ'!AY59*$CG59*AY$93</f>
        <v>0.00296683287492664</v>
      </c>
      <c r="AZ59" s="62">
        <f>'Glad70-before-LQ'!AZ59*$CG59*AZ$93</f>
        <v>0.941802125818106</v>
      </c>
      <c r="BA59" s="62">
        <f>'Glad70-before-LQ'!BA59*$CG59*BA$93</f>
        <v>0.524565067043142</v>
      </c>
      <c r="BB59" s="62">
        <f>'Glad70-before-LQ'!BB59*$CG59*BB$93</f>
        <v>0.296281130521236</v>
      </c>
      <c r="BC59" s="62">
        <f>'Glad70-before-LQ'!BC59*$CG59*BC$93</f>
        <v>0.181880386949582</v>
      </c>
      <c r="BD59" s="62">
        <f>'Glad70-before-LQ'!BD59*$CG59*BD$93</f>
        <v>0.0733841927117528</v>
      </c>
      <c r="BE59" s="62">
        <f>'Glad70-before-LQ'!BE59*$CG59*BE$93</f>
        <v>2.59987422294118</v>
      </c>
      <c r="BF59" s="62">
        <f>'Glad70-before-LQ'!BF59*$CG59*BF$93</f>
        <v>0.138291724932107</v>
      </c>
      <c r="BG59" s="62">
        <f>'Glad70-before-LQ'!BG59*$CG59*BG$93</f>
        <v>1.39942648691748</v>
      </c>
      <c r="BH59" s="62">
        <f>'Glad70-before-LQ'!BH59*$CG59*BH$93</f>
        <v>0.0599359729525294</v>
      </c>
      <c r="BI59" s="62">
        <f>'Glad70-before-LQ'!BI59*$CG59*BI$93</f>
        <v>1.13702221054881</v>
      </c>
      <c r="BJ59" s="62">
        <f>'Glad70-before-LQ'!BJ59*$CG59*BJ$93</f>
        <v>0.00654236425750116</v>
      </c>
      <c r="BK59" s="62">
        <f>'Glad70-before-LQ'!BK59*$CG59*BK$93</f>
        <v>1.33027629571761</v>
      </c>
      <c r="BL59" s="62">
        <f>'Glad70-before-LQ'!BL59*$CG59*BL$93</f>
        <v>1.50184488260175</v>
      </c>
      <c r="BM59" s="62">
        <f>'Glad70-before-LQ'!BM59*$CG59*BM$93</f>
        <v>0.177810759591596</v>
      </c>
      <c r="BN59" s="62">
        <f>'Glad70-before-LQ'!BN59*$CG59*BN$93</f>
        <v>0.028341196933386</v>
      </c>
      <c r="BO59" s="62">
        <f>'Glad70-before-LQ'!BO59*$CG59*BO$93</f>
        <v>0.433176668357172</v>
      </c>
      <c r="BP59" s="62">
        <f>'Glad70-before-LQ'!BP59*$CG59*BP$93</f>
        <v>0.232395227020708</v>
      </c>
      <c r="BQ59" s="62">
        <f>'Glad70-before-LQ'!BQ59*$CG59*BQ$93</f>
        <v>0.0143779561044786</v>
      </c>
      <c r="BR59" s="62">
        <f>'Glad70-before-LQ'!BR59*$CG59*BR$93</f>
        <v>0.009577849005088301</v>
      </c>
      <c r="BS59" s="62">
        <f>'Glad70-before-LQ'!BS59*$CG59*BS$93</f>
        <v>0.00330560737721188</v>
      </c>
      <c r="BT59" s="62">
        <f>'Glad70-before-LQ'!BT59*$CG59*BT$93</f>
        <v>0.0643859916672956</v>
      </c>
      <c r="BU59" s="62">
        <f>'Glad70-before-LQ'!BU59*$CG59*BU$93</f>
        <v>0.212915418014978</v>
      </c>
      <c r="BV59" s="4">
        <f>SUM(D59:BU59)</f>
        <v>15.1656382904442</v>
      </c>
      <c r="BW59" s="66">
        <f>'Glad-base'!BW59*'Households'!$B$3/'Households'!$B$7</f>
        <v>0.0135376540164779</v>
      </c>
      <c r="BX59" s="66">
        <f>'Glad-base'!BX59*'Households'!$B$3/'Households'!$B$7</f>
        <v>0.0686660144181256</v>
      </c>
      <c r="BY59" s="66">
        <f>'Glad-base'!BY59*'Businesses'!$B$4/'Businesses'!$C$4</f>
        <v>22.158373492440</v>
      </c>
      <c r="BZ59" s="66">
        <f>'Glad-base'!BZ59*'Households'!$B$3/'Households'!$B$7</f>
        <v>2.97259565070031</v>
      </c>
      <c r="CA59" s="66">
        <f>'Glad-base'!CA59*'Households'!$B$3/'Households'!$B$7</f>
        <v>8.29990746472709</v>
      </c>
      <c r="CB59" s="66">
        <f>'Glad-base'!CB59*'Glad-id-output'!B57/'Glad-id-output'!E57</f>
        <v>1.4144174732759e-05</v>
      </c>
      <c r="CC59" s="62">
        <f>'Exports'!D60</f>
        <v>0.5</v>
      </c>
      <c r="CD59" s="4">
        <f>SUM(BW59:CC59)</f>
        <v>34.0130944204767</v>
      </c>
      <c r="CE59" s="153">
        <f>SUM(CD59,BV59)</f>
        <v>49.1787327109209</v>
      </c>
      <c r="CF59" s="67">
        <v>0.000212374995987372</v>
      </c>
      <c r="CG59" s="67">
        <f>'Glad-id-output'!I57</f>
        <v>0.2</v>
      </c>
      <c r="CH59" s="67"/>
    </row>
    <row r="60" ht="20.05" customHeight="1">
      <c r="A60" t="s" s="58">
        <v>1</v>
      </c>
      <c r="B60" s="59">
        <v>56</v>
      </c>
      <c r="C60" t="s" s="60">
        <v>213</v>
      </c>
      <c r="D60" s="61">
        <f>'Glad70-before-LQ'!D60*$CG60*D$93</f>
        <v>1.48794269824091</v>
      </c>
      <c r="E60" s="62">
        <f>'Glad70-before-LQ'!E60*$CG60*E$93</f>
        <v>0.157825995296467</v>
      </c>
      <c r="F60" s="62">
        <f>'Glad70-before-LQ'!F60*$CG60*F$93</f>
        <v>0.000630114701022154</v>
      </c>
      <c r="G60" s="62">
        <f>'Glad70-before-LQ'!G60*$CG60*G$93</f>
        <v>0.0325020610650572</v>
      </c>
      <c r="H60" s="62">
        <f>'Glad70-before-LQ'!H60*$CG60*H$93</f>
        <v>0.0745435270988825</v>
      </c>
      <c r="I60" s="62">
        <f>'Glad70-before-LQ'!I60*$CG60*I$93</f>
        <v>0.799653819399777</v>
      </c>
      <c r="J60" s="62">
        <f>'Glad70-before-LQ'!J60*$CG60*J$93</f>
        <v>15.9793218403334</v>
      </c>
      <c r="K60" s="63">
        <f>'Glad70-before-LQ'!K60*$CG60*K$93</f>
        <v>7.63038845526104</v>
      </c>
      <c r="L60" s="62">
        <f>'Glad70-before-LQ'!L60*$CG60*L$93</f>
        <v>0.67644405812743</v>
      </c>
      <c r="M60" s="62">
        <f>'Glad70-before-LQ'!M60*$CG60*M$93</f>
        <v>0.520261031217925</v>
      </c>
      <c r="N60" s="62">
        <f>'Glad70-before-LQ'!N60*$CG60*N$93</f>
        <v>0.469061628420561</v>
      </c>
      <c r="O60" s="62">
        <f>'Glad70-before-LQ'!O60*$CG60*O$93</f>
        <v>0.275794087866027</v>
      </c>
      <c r="P60" s="62">
        <f>'Glad70-before-LQ'!P60*$CG60*P$93</f>
        <v>0.0537259680721909</v>
      </c>
      <c r="Q60" s="62">
        <f>'Glad70-before-LQ'!Q60*$CG60*Q$93</f>
        <v>0.146308388012028</v>
      </c>
      <c r="R60" s="62">
        <f>'Glad70-before-LQ'!R60*$CG60*R$93</f>
        <v>0.0186281638012518</v>
      </c>
      <c r="S60" s="62">
        <f>'Glad70-before-LQ'!S60*$CG60*S$93</f>
        <v>0.0450598492480275</v>
      </c>
      <c r="T60" s="62">
        <f>'Glad70-before-LQ'!T60*$CG60*T$93</f>
        <v>0.42471082524907</v>
      </c>
      <c r="U60" s="62">
        <f>'Glad70-before-LQ'!U60*$CG60*U$93</f>
        <v>4.94244147624443</v>
      </c>
      <c r="V60" s="62">
        <f>'Glad70-before-LQ'!V60*$CG60*V$93</f>
        <v>0.229807044797171</v>
      </c>
      <c r="W60" s="62">
        <f>'Glad70-before-LQ'!W60*$CG60*W$93</f>
        <v>5.37866521884779</v>
      </c>
      <c r="X60" s="64">
        <f>'Glad70-before-LQ'!X60*$CG60*X$93</f>
        <v>0</v>
      </c>
      <c r="Y60" s="62">
        <f>'Glad70-before-LQ'!Y60*$CG60*Y$93</f>
        <v>2.26131888686229</v>
      </c>
      <c r="Z60" s="62">
        <f>'Glad70-before-LQ'!Z60*$CG60*Z$93</f>
        <v>0.577929249124237</v>
      </c>
      <c r="AA60" s="62">
        <f>'Glad70-before-LQ'!AA60*$CG60*AA$93</f>
        <v>0.649254060242644</v>
      </c>
      <c r="AB60" s="62">
        <f>'Glad70-before-LQ'!AB60*$CG60*AB$93</f>
        <v>0.0243714903347182</v>
      </c>
      <c r="AC60" s="65">
        <f>'Glad70-before-LQ'!AC60*$CG60*AC$93</f>
        <v>0</v>
      </c>
      <c r="AD60" s="62">
        <f>'Glad70-before-LQ'!AD60*$CG60*AD$93</f>
        <v>0.008164748136652401</v>
      </c>
      <c r="AE60" s="62">
        <f>'Glad70-before-LQ'!AE60*$CG60*AE$93</f>
        <v>0.9060134965484959</v>
      </c>
      <c r="AF60" s="62">
        <f>'Glad70-before-LQ'!AF60*$CG60*AF$93</f>
        <v>1.68821952640938</v>
      </c>
      <c r="AG60" s="62">
        <f>'Glad70-before-LQ'!AG60*$CG60*AG$93</f>
        <v>0.77337570544485</v>
      </c>
      <c r="AH60" s="62">
        <f>'Glad70-before-LQ'!AH60*$CG60*AH$93</f>
        <v>11.7041234058141</v>
      </c>
      <c r="AI60" s="62">
        <f>'Glad70-before-LQ'!AI60*$CG60*AI$93</f>
        <v>5.49876638826513</v>
      </c>
      <c r="AJ60" s="62">
        <f>'Glad70-before-LQ'!AJ60*$CG60*AJ$93</f>
        <v>4.05369314657328</v>
      </c>
      <c r="AK60" s="62">
        <f>'Glad70-before-LQ'!AK60*$CG60*AK$93</f>
        <v>6.3724375233906</v>
      </c>
      <c r="AL60" s="62">
        <f>'Glad70-before-LQ'!AL60*$CG60*AL$93</f>
        <v>3.02349340174601</v>
      </c>
      <c r="AM60" s="62">
        <f>'Glad70-before-LQ'!AM60*$CG60*AM$93</f>
        <v>11.6526472575405</v>
      </c>
      <c r="AN60" s="62">
        <f>'Glad70-before-LQ'!AN60*$CG60*AN$93</f>
        <v>3.10099218835846</v>
      </c>
      <c r="AO60" s="62">
        <f>'Glad70-before-LQ'!AO60*$CG60*AO$93</f>
        <v>4.88206159651118</v>
      </c>
      <c r="AP60" s="62">
        <f>'Glad70-before-LQ'!AP60*$CG60*AP$93</f>
        <v>2.03548707681838</v>
      </c>
      <c r="AQ60" s="62">
        <f>'Glad70-before-LQ'!AQ60*$CG60*AQ$93</f>
        <v>1.66635298093767</v>
      </c>
      <c r="AR60" s="62">
        <f>'Glad70-before-LQ'!AR60*$CG60*AR$93</f>
        <v>0.524405720616902</v>
      </c>
      <c r="AS60" s="62">
        <f>'Glad70-before-LQ'!AS60*$CG60*AS$93</f>
        <v>28.1624209778086</v>
      </c>
      <c r="AT60" s="62">
        <f>'Glad70-before-LQ'!AT60*$CG60*AT$93</f>
        <v>0.175486282516444</v>
      </c>
      <c r="AU60" s="62">
        <f>'Glad70-before-LQ'!AU60*$CG60*AU$93</f>
        <v>0.134237423200199</v>
      </c>
      <c r="AV60" s="62">
        <f>'Glad70-before-LQ'!AV60*$CG60*AV$93</f>
        <v>0.0303968403063429</v>
      </c>
      <c r="AW60" s="62">
        <f>'Glad70-before-LQ'!AW60*$CG60*AW$93</f>
        <v>0.0105720320632175</v>
      </c>
      <c r="AX60" s="62">
        <f>'Glad70-before-LQ'!AX60*$CG60*AX$93</f>
        <v>0.09372135577909441</v>
      </c>
      <c r="AY60" s="62">
        <f>'Glad70-before-LQ'!AY60*$CG60*AY$93</f>
        <v>0.442152072840582</v>
      </c>
      <c r="AZ60" s="62">
        <f>'Glad70-before-LQ'!AZ60*$CG60*AZ$93</f>
        <v>1.6004072599981</v>
      </c>
      <c r="BA60" s="62">
        <f>'Glad70-before-LQ'!BA60*$CG60*BA$93</f>
        <v>1.21135066108476</v>
      </c>
      <c r="BB60" s="62">
        <f>'Glad70-before-LQ'!BB60*$CG60*BB$93</f>
        <v>0.823127556578464</v>
      </c>
      <c r="BC60" s="62">
        <f>'Glad70-before-LQ'!BC60*$CG60*BC$93</f>
        <v>4.70761767323046</v>
      </c>
      <c r="BD60" s="62">
        <f>'Glad70-before-LQ'!BD60*$CG60*BD$93</f>
        <v>1.56557389202436</v>
      </c>
      <c r="BE60" s="62">
        <f>'Glad70-before-LQ'!BE60*$CG60*BE$93</f>
        <v>35.7795164586108</v>
      </c>
      <c r="BF60" s="62">
        <f>'Glad70-before-LQ'!BF60*$CG60*BF$93</f>
        <v>0.31062237054108</v>
      </c>
      <c r="BG60" s="62">
        <f>'Glad70-before-LQ'!BG60*$CG60*BG$93</f>
        <v>14.4250964665482</v>
      </c>
      <c r="BH60" s="62">
        <f>'Glad70-before-LQ'!BH60*$CG60*BH$93</f>
        <v>3.57547833411816</v>
      </c>
      <c r="BI60" s="62">
        <f>'Glad70-before-LQ'!BI60*$CG60*BI$93</f>
        <v>3.02099750460454</v>
      </c>
      <c r="BJ60" s="62">
        <f>'Glad70-before-LQ'!BJ60*$CG60*BJ$93</f>
        <v>0.0006509337214313839</v>
      </c>
      <c r="BK60" s="62">
        <f>'Glad70-before-LQ'!BK60*$CG60*BK$93</f>
        <v>8.95264716377136</v>
      </c>
      <c r="BL60" s="62">
        <f>'Glad70-before-LQ'!BL60*$CG60*BL$93</f>
        <v>20.3154273215056</v>
      </c>
      <c r="BM60" s="62">
        <f>'Glad70-before-LQ'!BM60*$CG60*BM$93</f>
        <v>2.54850255603389</v>
      </c>
      <c r="BN60" s="62">
        <f>'Glad70-before-LQ'!BN60*$CG60*BN$93</f>
        <v>0.333228390874618</v>
      </c>
      <c r="BO60" s="62">
        <f>'Glad70-before-LQ'!BO60*$CG60*BO$93</f>
        <v>22.819566772551</v>
      </c>
      <c r="BP60" s="62">
        <f>'Glad70-before-LQ'!BP60*$CG60*BP$93</f>
        <v>6.29202142215666</v>
      </c>
      <c r="BQ60" s="62">
        <f>'Glad70-before-LQ'!BQ60*$CG60*BQ$93</f>
        <v>0.259517439497467</v>
      </c>
      <c r="BR60" s="62">
        <f>'Glad70-before-LQ'!BR60*$CG60*BR$93</f>
        <v>1.06042908267233</v>
      </c>
      <c r="BS60" s="62">
        <f>'Glad70-before-LQ'!BS60*$CG60*BS$93</f>
        <v>0.125539992480218</v>
      </c>
      <c r="BT60" s="62">
        <f>'Glad70-before-LQ'!BT60*$CG60*BT$93</f>
        <v>2.53675002628357</v>
      </c>
      <c r="BU60" s="62">
        <f>'Glad70-before-LQ'!BU60*$CG60*BU$93</f>
        <v>2.48190648051406</v>
      </c>
      <c r="BV60" s="4">
        <f>SUM(D60:BU60)</f>
        <v>264.541786844892</v>
      </c>
      <c r="BW60" s="66">
        <f>'Glad-base'!BW60*'Households'!$B$3/'Households'!$B$7</f>
        <v>7.52185166116375</v>
      </c>
      <c r="BX60" s="66">
        <f>'Glad-base'!BX60*'Households'!$B$3/'Households'!$B$7</f>
        <v>12.6556441365911</v>
      </c>
      <c r="BY60" s="66">
        <f>'Glad-base'!BY60*'Businesses'!$B$4/'Businesses'!$C$4</f>
        <v>0.365996556291448</v>
      </c>
      <c r="BZ60" s="66">
        <f>'Glad-base'!BZ60*'Households'!$B$3/'Households'!$B$7</f>
        <v>0.0167518205870237</v>
      </c>
      <c r="CA60" s="66">
        <f>'Glad-base'!CA60*'Households'!$B$3/'Households'!$B$7</f>
        <v>0.154852013141092</v>
      </c>
      <c r="CB60" s="66">
        <f>'Glad-base'!CB60*'Glad-id-output'!B58/'Glad-id-output'!E58</f>
        <v>0</v>
      </c>
      <c r="CC60" s="62">
        <f>'Exports'!D61</f>
        <v>13.9</v>
      </c>
      <c r="CD60" s="4">
        <f>SUM(BW60:CC60)</f>
        <v>34.6150961877744</v>
      </c>
      <c r="CE60" s="153">
        <f>SUM(CD60,BV60)</f>
        <v>299.156883032666</v>
      </c>
      <c r="CF60" s="67">
        <v>0.00583963696838977</v>
      </c>
      <c r="CG60" s="67">
        <f>'Glad-id-output'!I58</f>
        <v>0.8</v>
      </c>
      <c r="CH60" s="67"/>
    </row>
    <row r="61" ht="20.05" customHeight="1">
      <c r="A61" t="s" s="58">
        <v>1</v>
      </c>
      <c r="B61" s="59">
        <v>57</v>
      </c>
      <c r="C61" t="s" s="60">
        <v>214</v>
      </c>
      <c r="D61" s="61">
        <f>'Glad70-before-LQ'!D61*$CG61*D$93</f>
        <v>0.0883963027619708</v>
      </c>
      <c r="E61" s="62">
        <f>'Glad70-before-LQ'!E61*$CG61*E$93</f>
        <v>0.0601413667236305</v>
      </c>
      <c r="F61" s="62">
        <f>'Glad70-before-LQ'!F61*$CG61*F$93</f>
        <v>1.28263922797893e-05</v>
      </c>
      <c r="G61" s="62">
        <f>'Glad70-before-LQ'!G61*$CG61*G$93</f>
        <v>0.0195622962413669</v>
      </c>
      <c r="H61" s="62">
        <f>'Glad70-before-LQ'!H61*$CG61*H$93</f>
        <v>0.0262554613865729</v>
      </c>
      <c r="I61" s="62">
        <f>'Glad70-before-LQ'!I61*$CG61*I$93</f>
        <v>0.00690087857452906</v>
      </c>
      <c r="J61" s="62">
        <f>'Glad70-before-LQ'!J61*$CG61*J$93</f>
        <v>0.870502273728742</v>
      </c>
      <c r="K61" s="63">
        <f>'Glad70-before-LQ'!K61*$CG61*K$93</f>
        <v>0.0929581740333323</v>
      </c>
      <c r="L61" s="62">
        <f>'Glad70-before-LQ'!L61*$CG61*L$93</f>
        <v>0.00596653115763642</v>
      </c>
      <c r="M61" s="62">
        <f>'Glad70-before-LQ'!M61*$CG61*M$93</f>
        <v>0.00783076623168656</v>
      </c>
      <c r="N61" s="62">
        <f>'Glad70-before-LQ'!N61*$CG61*N$93</f>
        <v>0.106269746581195</v>
      </c>
      <c r="O61" s="62">
        <f>'Glad70-before-LQ'!O61*$CG61*O$93</f>
        <v>0.0981156555296874</v>
      </c>
      <c r="P61" s="62">
        <f>'Glad70-before-LQ'!P61*$CG61*P$93</f>
        <v>0.008331408518271509</v>
      </c>
      <c r="Q61" s="62">
        <f>'Glad70-before-LQ'!Q61*$CG61*Q$93</f>
        <v>0.0150369516940631</v>
      </c>
      <c r="R61" s="62">
        <f>'Glad70-before-LQ'!R61*$CG61*R$93</f>
        <v>0.00823303838469366</v>
      </c>
      <c r="S61" s="62">
        <f>'Glad70-before-LQ'!S61*$CG61*S$93</f>
        <v>0.009111158334709201</v>
      </c>
      <c r="T61" s="62">
        <f>'Glad70-before-LQ'!T61*$CG61*T$93</f>
        <v>0.0465567688520348</v>
      </c>
      <c r="U61" s="62">
        <f>'Glad70-before-LQ'!U61*$CG61*U$93</f>
        <v>0.960415379222444</v>
      </c>
      <c r="V61" s="62">
        <f>'Glad70-before-LQ'!V61*$CG61*V$93</f>
        <v>0.0192131997769156</v>
      </c>
      <c r="W61" s="62">
        <f>'Glad70-before-LQ'!W61*$CG61*W$93</f>
        <v>1.31582432758436</v>
      </c>
      <c r="X61" s="64">
        <f>'Glad70-before-LQ'!X61*$CG61*X$93</f>
        <v>0</v>
      </c>
      <c r="Y61" s="62">
        <f>'Glad70-before-LQ'!Y61*$CG61*Y$93</f>
        <v>0.1468322692208</v>
      </c>
      <c r="Z61" s="62">
        <f>'Glad70-before-LQ'!Z61*$CG61*Z$93</f>
        <v>0.0332150057832059</v>
      </c>
      <c r="AA61" s="62">
        <f>'Glad70-before-LQ'!AA61*$CG61*AA$93</f>
        <v>0.0363339155835112</v>
      </c>
      <c r="AB61" s="62">
        <f>'Glad70-before-LQ'!AB61*$CG61*AB$93</f>
        <v>0.00352297230694763</v>
      </c>
      <c r="AC61" s="65">
        <f>'Glad70-before-LQ'!AC61*$CG61*AC$93</f>
        <v>0</v>
      </c>
      <c r="AD61" s="62">
        <f>'Glad70-before-LQ'!AD61*$CG61*AD$93</f>
        <v>0.0024915758172018</v>
      </c>
      <c r="AE61" s="62">
        <f>'Glad70-before-LQ'!AE61*$CG61*AE$93</f>
        <v>0.0173529990027296</v>
      </c>
      <c r="AF61" s="62">
        <f>'Glad70-before-LQ'!AF61*$CG61*AF$93</f>
        <v>0.333087277072221</v>
      </c>
      <c r="AG61" s="62">
        <f>'Glad70-before-LQ'!AG61*$CG61*AG$93</f>
        <v>0.322539710662316</v>
      </c>
      <c r="AH61" s="62">
        <f>'Glad70-before-LQ'!AH61*$CG61*AH$93</f>
        <v>1.97360812146343</v>
      </c>
      <c r="AI61" s="62">
        <f>'Glad70-before-LQ'!AI61*$CG61*AI$93</f>
        <v>2.31863655501185</v>
      </c>
      <c r="AJ61" s="62">
        <f>'Glad70-before-LQ'!AJ61*$CG61*AJ$93</f>
        <v>1.49699903960782</v>
      </c>
      <c r="AK61" s="62">
        <f>'Glad70-before-LQ'!AK61*$CG61*AK$93</f>
        <v>1.10686286728424</v>
      </c>
      <c r="AL61" s="62">
        <f>'Glad70-before-LQ'!AL61*$CG61*AL$93</f>
        <v>1.82319949441302</v>
      </c>
      <c r="AM61" s="62">
        <f>'Glad70-before-LQ'!AM61*$CG61*AM$93</f>
        <v>1.08510067348376</v>
      </c>
      <c r="AN61" s="62">
        <f>'Glad70-before-LQ'!AN61*$CG61*AN$93</f>
        <v>0.233076626663735</v>
      </c>
      <c r="AO61" s="62">
        <f>'Glad70-before-LQ'!AO61*$CG61*AO$93</f>
        <v>0.8367493506046531</v>
      </c>
      <c r="AP61" s="62">
        <f>'Glad70-before-LQ'!AP61*$CG61*AP$93</f>
        <v>0.329214497785286</v>
      </c>
      <c r="AQ61" s="62">
        <f>'Glad70-before-LQ'!AQ61*$CG61*AQ$93</f>
        <v>0.0446941267627124</v>
      </c>
      <c r="AR61" s="62">
        <f>'Glad70-before-LQ'!AR61*$CG61*AR$93</f>
        <v>0.196294698218961</v>
      </c>
      <c r="AS61" s="62">
        <f>'Glad70-before-LQ'!AS61*$CG61*AS$93</f>
        <v>4.11007385404962</v>
      </c>
      <c r="AT61" s="62">
        <f>'Glad70-before-LQ'!AT61*$CG61*AT$93</f>
        <v>0.00226428443111202</v>
      </c>
      <c r="AU61" s="62">
        <f>'Glad70-before-LQ'!AU61*$CG61*AU$93</f>
        <v>0.00642888633345295</v>
      </c>
      <c r="AV61" s="62">
        <f>'Glad70-before-LQ'!AV61*$CG61*AV$93</f>
        <v>0.000331641451919544</v>
      </c>
      <c r="AW61" s="62">
        <f>'Glad70-before-LQ'!AW61*$CG61*AW$93</f>
        <v>0.000139142227660746</v>
      </c>
      <c r="AX61" s="62">
        <f>'Glad70-before-LQ'!AX61*$CG61*AX$93</f>
        <v>0.0398410632827139</v>
      </c>
      <c r="AY61" s="62">
        <f>'Glad70-before-LQ'!AY61*$CG61*AY$93</f>
        <v>0.0032934985812088</v>
      </c>
      <c r="AZ61" s="62">
        <f>'Glad70-before-LQ'!AZ61*$CG61*AZ$93</f>
        <v>0.00372608124965662</v>
      </c>
      <c r="BA61" s="62">
        <f>'Glad70-before-LQ'!BA61*$CG61*BA$93</f>
        <v>0.00187755253741513</v>
      </c>
      <c r="BB61" s="62">
        <f>'Glad70-before-LQ'!BB61*$CG61*BB$93</f>
        <v>0.0153937984558451</v>
      </c>
      <c r="BC61" s="62">
        <f>'Glad70-before-LQ'!BC61*$CG61*BC$93</f>
        <v>1.1819943481941</v>
      </c>
      <c r="BD61" s="62">
        <f>'Glad70-before-LQ'!BD61*$CG61*BD$93</f>
        <v>4.17829566994236</v>
      </c>
      <c r="BE61" s="62">
        <f>'Glad70-before-LQ'!BE61*$CG61*BE$93</f>
        <v>3.73633876834304</v>
      </c>
      <c r="BF61" s="62">
        <f>'Glad70-before-LQ'!BF61*$CG61*BF$93</f>
        <v>0.0010085103182079</v>
      </c>
      <c r="BG61" s="62">
        <f>'Glad70-before-LQ'!BG61*$CG61*BG$93</f>
        <v>0.238008779080151</v>
      </c>
      <c r="BH61" s="62">
        <f>'Glad70-before-LQ'!BH61*$CG61*BH$93</f>
        <v>1.37827307909709</v>
      </c>
      <c r="BI61" s="62">
        <f>'Glad70-before-LQ'!BI61*$CG61*BI$93</f>
        <v>0.73550247190258</v>
      </c>
      <c r="BJ61" s="62">
        <f>'Glad70-before-LQ'!BJ61*$CG61*BJ$93</f>
        <v>0.0022595287209343</v>
      </c>
      <c r="BK61" s="62">
        <f>'Glad70-before-LQ'!BK61*$CG61*BK$93</f>
        <v>2.05078612863315</v>
      </c>
      <c r="BL61" s="62">
        <f>'Glad70-before-LQ'!BL61*$CG61*BL$93</f>
        <v>3.9327242255861</v>
      </c>
      <c r="BM61" s="62">
        <f>'Glad70-before-LQ'!BM61*$CG61*BM$93</f>
        <v>0.427948396469126</v>
      </c>
      <c r="BN61" s="62">
        <f>'Glad70-before-LQ'!BN61*$CG61*BN$93</f>
        <v>0.0529507716828181</v>
      </c>
      <c r="BO61" s="62">
        <f>'Glad70-before-LQ'!BO61*$CG61*BO$93</f>
        <v>5.19704534336162</v>
      </c>
      <c r="BP61" s="62">
        <f>'Glad70-before-LQ'!BP61*$CG61*BP$93</f>
        <v>2.48924136360223</v>
      </c>
      <c r="BQ61" s="62">
        <f>'Glad70-before-LQ'!BQ61*$CG61*BQ$93</f>
        <v>0.0152984977359875</v>
      </c>
      <c r="BR61" s="62">
        <f>'Glad70-before-LQ'!BR61*$CG61*BR$93</f>
        <v>0.225702484920747</v>
      </c>
      <c r="BS61" s="62">
        <f>'Glad70-before-LQ'!BS61*$CG61*BS$93</f>
        <v>0.0343122495454913</v>
      </c>
      <c r="BT61" s="62">
        <f>'Glad70-before-LQ'!BT61*$CG61*BT$93</f>
        <v>0.122306493313619</v>
      </c>
      <c r="BU61" s="62">
        <f>'Glad70-before-LQ'!BU61*$CG61*BU$93</f>
        <v>1.16242103513496</v>
      </c>
      <c r="BV61" s="4">
        <f>SUM(D61:BU61)</f>
        <v>47.4512342366434</v>
      </c>
      <c r="BW61" s="66">
        <f>'Glad-base'!BW61*'Households'!$B$3/'Households'!$B$7</f>
        <v>4.16230092667353</v>
      </c>
      <c r="BX61" s="66">
        <f>'Glad-base'!BX61*'Households'!$B$3/'Households'!$B$7</f>
        <v>0.000319744788877446</v>
      </c>
      <c r="BY61" s="66">
        <f>'Glad-base'!BY61*'Businesses'!$B$4/'Businesses'!$C$4</f>
        <v>0.07783455380235341</v>
      </c>
      <c r="BZ61" s="66">
        <f>'Glad-base'!BZ61*'Households'!$B$3/'Households'!$B$7</f>
        <v>0.00226836685890834</v>
      </c>
      <c r="CA61" s="66">
        <f>'Glad-base'!CA61*'Households'!$B$3/'Households'!$B$7</f>
        <v>0.0336421673944387</v>
      </c>
      <c r="CB61" s="66">
        <f>'Glad-base'!CB61*'Glad-id-output'!B59/'Glad-id-output'!E59</f>
        <v>0</v>
      </c>
      <c r="CC61" s="62">
        <f>'Exports'!D62</f>
        <v>2.3</v>
      </c>
      <c r="CD61" s="4">
        <f>SUM(BW61:CC61)</f>
        <v>6.57636575951811</v>
      </c>
      <c r="CE61" s="153">
        <f>SUM(CD61,BV61)</f>
        <v>54.0275999961615</v>
      </c>
      <c r="CF61" s="67">
        <v>0.00371168838997822</v>
      </c>
      <c r="CG61" s="67">
        <f>'Glad-id-output'!I59</f>
        <v>0.600648161669341</v>
      </c>
      <c r="CH61" s="67"/>
    </row>
    <row r="62" ht="20.05" customHeight="1">
      <c r="A62" t="s" s="58">
        <v>1</v>
      </c>
      <c r="B62" s="59">
        <v>58</v>
      </c>
      <c r="C62" t="s" s="60">
        <v>215</v>
      </c>
      <c r="D62" s="61">
        <f>'Glad70-before-LQ'!D62*$CG62*D$93</f>
        <v>0.09940511734410989</v>
      </c>
      <c r="E62" s="62">
        <f>'Glad70-before-LQ'!E62*$CG62*E$93</f>
        <v>0.0146678099835594</v>
      </c>
      <c r="F62" s="62">
        <f>'Glad70-before-LQ'!F62*$CG62*F$93</f>
        <v>0.000119737124452142</v>
      </c>
      <c r="G62" s="62">
        <f>'Glad70-before-LQ'!G62*$CG62*G$93</f>
        <v>0.0177547145604681</v>
      </c>
      <c r="H62" s="62">
        <f>'Glad70-before-LQ'!H62*$CG62*H$93</f>
        <v>0.01073021584475</v>
      </c>
      <c r="I62" s="62">
        <f>'Glad70-before-LQ'!I62*$CG62*I$93</f>
        <v>0.382228635714181</v>
      </c>
      <c r="J62" s="62">
        <f>'Glad70-before-LQ'!J62*$CG62*J$93</f>
        <v>6.90625471839257</v>
      </c>
      <c r="K62" s="63">
        <f>'Glad70-before-LQ'!K62*$CG62*K$93</f>
        <v>1.33040212565126</v>
      </c>
      <c r="L62" s="62">
        <f>'Glad70-before-LQ'!L62*$CG62*L$93</f>
        <v>0.252859371573738</v>
      </c>
      <c r="M62" s="62">
        <f>'Glad70-before-LQ'!M62*$CG62*M$93</f>
        <v>0.0349009745766643</v>
      </c>
      <c r="N62" s="62">
        <f>'Glad70-before-LQ'!N62*$CG62*N$93</f>
        <v>0.0357650257533931</v>
      </c>
      <c r="O62" s="62">
        <f>'Glad70-before-LQ'!O62*$CG62*O$93</f>
        <v>0.0366517926008366</v>
      </c>
      <c r="P62" s="62">
        <f>'Glad70-before-LQ'!P62*$CG62*P$93</f>
        <v>0.000600231938681211</v>
      </c>
      <c r="Q62" s="62">
        <f>'Glad70-before-LQ'!Q62*$CG62*Q$93</f>
        <v>0.00816204320874964</v>
      </c>
      <c r="R62" s="62">
        <f>'Glad70-before-LQ'!R62*$CG62*R$93</f>
        <v>0.011631129470179</v>
      </c>
      <c r="S62" s="62">
        <f>'Glad70-before-LQ'!S62*$CG62*S$93</f>
        <v>0.0104413982574615</v>
      </c>
      <c r="T62" s="62">
        <f>'Glad70-before-LQ'!T62*$CG62*T$93</f>
        <v>0.332527248375137</v>
      </c>
      <c r="U62" s="62">
        <f>'Glad70-before-LQ'!U62*$CG62*U$93</f>
        <v>2.71388739095273</v>
      </c>
      <c r="V62" s="62">
        <f>'Glad70-before-LQ'!V62*$CG62*V$93</f>
        <v>0.0391156282576654</v>
      </c>
      <c r="W62" s="62">
        <f>'Glad70-before-LQ'!W62*$CG62*W$93</f>
        <v>0.594188766181315</v>
      </c>
      <c r="X62" s="64">
        <f>'Glad70-before-LQ'!X62*$CG62*X$93</f>
        <v>0</v>
      </c>
      <c r="Y62" s="62">
        <f>'Glad70-before-LQ'!Y62*$CG62*Y$93</f>
        <v>0.362521311100081</v>
      </c>
      <c r="Z62" s="62">
        <f>'Glad70-before-LQ'!Z62*$CG62*Z$93</f>
        <v>0.156781599881929</v>
      </c>
      <c r="AA62" s="62">
        <f>'Glad70-before-LQ'!AA62*$CG62*AA$93</f>
        <v>0.043580906040198</v>
      </c>
      <c r="AB62" s="62">
        <f>'Glad70-before-LQ'!AB62*$CG62*AB$93</f>
        <v>0.000631874038595458</v>
      </c>
      <c r="AC62" s="65">
        <f>'Glad70-before-LQ'!AC62*$CG62*AC$93</f>
        <v>0</v>
      </c>
      <c r="AD62" s="62">
        <f>'Glad70-before-LQ'!AD62*$CG62*AD$93</f>
        <v>8.90683776809613e-05</v>
      </c>
      <c r="AE62" s="62">
        <f>'Glad70-before-LQ'!AE62*$CG62*AE$93</f>
        <v>0.201481416591553</v>
      </c>
      <c r="AF62" s="62">
        <f>'Glad70-before-LQ'!AF62*$CG62*AF$93</f>
        <v>0.000170644784952085</v>
      </c>
      <c r="AG62" s="62">
        <f>'Glad70-before-LQ'!AG62*$CG62*AG$93</f>
        <v>0.801175117322434</v>
      </c>
      <c r="AH62" s="62">
        <f>'Glad70-before-LQ'!AH62*$CG62*AH$93</f>
        <v>3.20037431887038</v>
      </c>
      <c r="AI62" s="62">
        <f>'Glad70-before-LQ'!AI62*$CG62*AI$93</f>
        <v>0.926995915719518</v>
      </c>
      <c r="AJ62" s="62">
        <f>'Glad70-before-LQ'!AJ62*$CG62*AJ$93</f>
        <v>0.385588421145604</v>
      </c>
      <c r="AK62" s="62">
        <f>'Glad70-before-LQ'!AK62*$CG62*AK$93</f>
        <v>0.862652144458126</v>
      </c>
      <c r="AL62" s="62">
        <f>'Glad70-before-LQ'!AL62*$CG62*AL$93</f>
        <v>0.009714598887612081</v>
      </c>
      <c r="AM62" s="62">
        <f>'Glad70-before-LQ'!AM62*$CG62*AM$93</f>
        <v>0.0268182027922181</v>
      </c>
      <c r="AN62" s="62">
        <f>'Glad70-before-LQ'!AN62*$CG62*AN$93</f>
        <v>4.64213625684658</v>
      </c>
      <c r="AO62" s="62">
        <f>'Glad70-before-LQ'!AO62*$CG62*AO$93</f>
        <v>0.452367470793503</v>
      </c>
      <c r="AP62" s="62">
        <f>'Glad70-before-LQ'!AP62*$CG62*AP$93</f>
        <v>0.0574041041849458</v>
      </c>
      <c r="AQ62" s="62">
        <f>'Glad70-before-LQ'!AQ62*$CG62*AQ$93</f>
        <v>0.00030580698739796</v>
      </c>
      <c r="AR62" s="62">
        <f>'Glad70-before-LQ'!AR62*$CG62*AR$93</f>
        <v>0.205900702748283</v>
      </c>
      <c r="AS62" s="62">
        <f>'Glad70-before-LQ'!AS62*$CG62*AS$93</f>
        <v>4.44717854729286</v>
      </c>
      <c r="AT62" s="62">
        <f>'Glad70-before-LQ'!AT62*$CG62*AT$93</f>
        <v>0.00229765574776828</v>
      </c>
      <c r="AU62" s="62">
        <f>'Glad70-before-LQ'!AU62*$CG62*AU$93</f>
        <v>0.00630618458868552</v>
      </c>
      <c r="AV62" s="62">
        <f>'Glad70-before-LQ'!AV62*$CG62*AV$93</f>
        <v>0.226810841709564</v>
      </c>
      <c r="AW62" s="62">
        <f>'Glad70-before-LQ'!AW62*$CG62*AW$93</f>
        <v>0.000165338302585565</v>
      </c>
      <c r="AX62" s="62">
        <f>'Glad70-before-LQ'!AX62*$CG62*AX$93</f>
        <v>0.0529539290386019</v>
      </c>
      <c r="AY62" s="62">
        <f>'Glad70-before-LQ'!AY62*$CG62*AY$93</f>
        <v>0.00118290537683059</v>
      </c>
      <c r="AZ62" s="62">
        <f>'Glad70-before-LQ'!AZ62*$CG62*AZ$93</f>
        <v>0.0845306319533452</v>
      </c>
      <c r="BA62" s="62">
        <f>'Glad70-before-LQ'!BA62*$CG62*BA$93</f>
        <v>0.0429922735440101</v>
      </c>
      <c r="BB62" s="62">
        <f>'Glad70-before-LQ'!BB62*$CG62*BB$93</f>
        <v>0.202581808236097</v>
      </c>
      <c r="BC62" s="62">
        <f>'Glad70-before-LQ'!BC62*$CG62*BC$93</f>
        <v>0.45293791199966</v>
      </c>
      <c r="BD62" s="62">
        <f>'Glad70-before-LQ'!BD62*$CG62*BD$93</f>
        <v>0.11377258491172</v>
      </c>
      <c r="BE62" s="62">
        <f>'Glad70-before-LQ'!BE62*$CG62*BE$93</f>
        <v>5.55506611658232</v>
      </c>
      <c r="BF62" s="62">
        <f>'Glad70-before-LQ'!BF62*$CG62*BF$93</f>
        <v>0.0717716252909421</v>
      </c>
      <c r="BG62" s="62">
        <f>'Glad70-before-LQ'!BG62*$CG62*BG$93</f>
        <v>1.30125574251963</v>
      </c>
      <c r="BH62" s="62">
        <f>'Glad70-before-LQ'!BH62*$CG62*BH$93</f>
        <v>0.3573838658655</v>
      </c>
      <c r="BI62" s="62">
        <f>'Glad70-before-LQ'!BI62*$CG62*BI$93</f>
        <v>4.2403280613403</v>
      </c>
      <c r="BJ62" s="62">
        <f>'Glad70-before-LQ'!BJ62*$CG62*BJ$93</f>
        <v>0.0047011560971867</v>
      </c>
      <c r="BK62" s="62">
        <f>'Glad70-before-LQ'!BK62*$CG62*BK$93</f>
        <v>1.00740806478623</v>
      </c>
      <c r="BL62" s="62">
        <f>'Glad70-before-LQ'!BL62*$CG62*BL$93</f>
        <v>4.84493149676322</v>
      </c>
      <c r="BM62" s="62">
        <f>'Glad70-before-LQ'!BM62*$CG62*BM$93</f>
        <v>0.512972477909316</v>
      </c>
      <c r="BN62" s="62">
        <f>'Glad70-before-LQ'!BN62*$CG62*BN$93</f>
        <v>0.069127083619146</v>
      </c>
      <c r="BO62" s="62">
        <f>'Glad70-before-LQ'!BO62*$CG62*BO$93</f>
        <v>1.72964525321088</v>
      </c>
      <c r="BP62" s="62">
        <f>'Glad70-before-LQ'!BP62*$CG62*BP$93</f>
        <v>0.880534744318141</v>
      </c>
      <c r="BQ62" s="62">
        <f>'Glad70-before-LQ'!BQ62*$CG62*BQ$93</f>
        <v>0.0127842103219032</v>
      </c>
      <c r="BR62" s="62">
        <f>'Glad70-before-LQ'!BR62*$CG62*BR$93</f>
        <v>0.012117771676454</v>
      </c>
      <c r="BS62" s="62">
        <f>'Glad70-before-LQ'!BS62*$CG62*BS$93</f>
        <v>0.00377984042954958</v>
      </c>
      <c r="BT62" s="62">
        <f>'Glad70-before-LQ'!BT62*$CG62*BT$93</f>
        <v>0.989160180326394</v>
      </c>
      <c r="BU62" s="62">
        <f>'Glad70-before-LQ'!BU62*$CG62*BU$93</f>
        <v>0.441179633476768</v>
      </c>
      <c r="BV62" s="4">
        <f>SUM(D62:BU62)</f>
        <v>52.8368418945691</v>
      </c>
      <c r="BW62" s="66">
        <f>'Glad-base'!BW62*'Households'!$B$3/'Households'!$B$7</f>
        <v>4.51648709564367</v>
      </c>
      <c r="BX62" s="66">
        <f>'Glad-base'!BX62*'Households'!$B$3/'Households'!$B$7</f>
        <v>205.735321112255</v>
      </c>
      <c r="BY62" s="66">
        <f>'Glad-base'!BY62*'Businesses'!$B$4/'Businesses'!$C$4</f>
        <v>2.54744706472294</v>
      </c>
      <c r="BZ62" s="66">
        <f>'Glad-base'!BZ62*'Households'!$B$3/'Households'!$B$7</f>
        <v>0.101624208599382</v>
      </c>
      <c r="CA62" s="66">
        <f>'Glad-base'!CA62*'Households'!$B$3/'Households'!$B$7</f>
        <v>0.528610086055613</v>
      </c>
      <c r="CB62" s="66">
        <f>'Glad-base'!CB62*'Glad-id-output'!B60/'Glad-id-output'!E60</f>
        <v>0</v>
      </c>
      <c r="CC62" s="62">
        <f>'Exports'!D63</f>
        <v>6.5</v>
      </c>
      <c r="CD62" s="4">
        <f>SUM(BW62:CC62)</f>
        <v>219.929489567277</v>
      </c>
      <c r="CE62" s="153">
        <f>SUM(CD62,BV62)</f>
        <v>272.766331461846</v>
      </c>
      <c r="CF62" s="67">
        <v>0.00310734208929559</v>
      </c>
      <c r="CG62" s="67">
        <f>'Glad-id-output'!I60</f>
        <v>0.5600000000000001</v>
      </c>
      <c r="CH62" s="67"/>
    </row>
    <row r="63" ht="20.05" customHeight="1">
      <c r="A63" t="s" s="58">
        <v>1</v>
      </c>
      <c r="B63" s="59">
        <v>59</v>
      </c>
      <c r="C63" t="s" s="60">
        <v>60</v>
      </c>
      <c r="D63" s="61">
        <f>'Glad70-before-LQ'!D63*$CG63*D$93</f>
        <v>0</v>
      </c>
      <c r="E63" s="62">
        <f>'Glad70-before-LQ'!E63*$CG63*E$93</f>
        <v>0</v>
      </c>
      <c r="F63" s="62">
        <f>'Glad70-before-LQ'!F63*$CG63*F$93</f>
        <v>0</v>
      </c>
      <c r="G63" s="62">
        <f>'Glad70-before-LQ'!G63*$CG63*G$93</f>
        <v>3.99485051399298e-09</v>
      </c>
      <c r="H63" s="62">
        <f>'Glad70-before-LQ'!H63*$CG63*H$93</f>
        <v>3.21495282448204e-07</v>
      </c>
      <c r="I63" s="62">
        <f>'Glad70-before-LQ'!I63*$CG63*I$93</f>
        <v>3.88898532472228e-06</v>
      </c>
      <c r="J63" s="62">
        <f>'Glad70-before-LQ'!J63*$CG63*J$93</f>
        <v>4.55714539924694e-05</v>
      </c>
      <c r="K63" s="63">
        <f>'Glad70-before-LQ'!K63*$CG63*K$93</f>
        <v>8.76534730668685e-06</v>
      </c>
      <c r="L63" s="62">
        <f>'Glad70-before-LQ'!L63*$CG63*L$93</f>
        <v>2.60425706481558e-06</v>
      </c>
      <c r="M63" s="62">
        <f>'Glad70-before-LQ'!M63*$CG63*M$93</f>
        <v>2.67535702436452e-06</v>
      </c>
      <c r="N63" s="62">
        <f>'Glad70-before-LQ'!N63*$CG63*N$93</f>
        <v>2.81695094319936e-06</v>
      </c>
      <c r="O63" s="62">
        <f>'Glad70-before-LQ'!O63*$CG63*O$93</f>
        <v>2.31970274248357e-06</v>
      </c>
      <c r="P63" s="62">
        <f>'Glad70-before-LQ'!P63*$CG63*P$93</f>
        <v>5.65331424874968e-07</v>
      </c>
      <c r="Q63" s="62">
        <f>'Glad70-before-LQ'!Q63*$CG63*Q$93</f>
        <v>1.17157109790782e-06</v>
      </c>
      <c r="R63" s="62">
        <f>'Glad70-before-LQ'!R63*$CG63*R$93</f>
        <v>3.46603696790066e-07</v>
      </c>
      <c r="S63" s="62">
        <f>'Glad70-before-LQ'!S63*$CG63*S$93</f>
        <v>7.29174697924269e-07</v>
      </c>
      <c r="T63" s="62">
        <f>'Glad70-before-LQ'!T63*$CG63*T$93</f>
        <v>6.40147145062083e-06</v>
      </c>
      <c r="U63" s="62">
        <f>'Glad70-before-LQ'!U63*$CG63*U$93</f>
        <v>0.000101420267728112</v>
      </c>
      <c r="V63" s="62">
        <f>'Glad70-before-LQ'!V63*$CG63*V$93</f>
        <v>1.60484188478218e-06</v>
      </c>
      <c r="W63" s="62">
        <f>'Glad70-before-LQ'!W63*$CG63*W$93</f>
        <v>7.35106068978708e-05</v>
      </c>
      <c r="X63" s="64">
        <f>'Glad70-before-LQ'!X63*$CG63*X$93</f>
        <v>0</v>
      </c>
      <c r="Y63" s="62">
        <f>'Glad70-before-LQ'!Y63*$CG63*Y$93</f>
        <v>2.82404930688685e-05</v>
      </c>
      <c r="Z63" s="62">
        <f>'Glad70-before-LQ'!Z63*$CG63*Z$93</f>
        <v>4.0803842485168e-06</v>
      </c>
      <c r="AA63" s="62">
        <f>'Glad70-before-LQ'!AA63*$CG63*AA$93</f>
        <v>2.72954201218667e-05</v>
      </c>
      <c r="AB63" s="62">
        <f>'Glad70-before-LQ'!AB63*$CG63*AB$93</f>
        <v>5.82466857940967e-07</v>
      </c>
      <c r="AC63" s="65">
        <f>'Glad70-before-LQ'!AC63*$CG63*AC$93</f>
        <v>0</v>
      </c>
      <c r="AD63" s="62">
        <f>'Glad70-before-LQ'!AD63*$CG63*AD$93</f>
        <v>8.48932621343665e-07</v>
      </c>
      <c r="AE63" s="62">
        <f>'Glad70-before-LQ'!AE63*$CG63*AE$93</f>
        <v>7.74740024526793e-07</v>
      </c>
      <c r="AF63" s="62">
        <f>'Glad70-before-LQ'!AF63*$CG63*AF$93</f>
        <v>1.31006728901523e-06</v>
      </c>
      <c r="AG63" s="62">
        <f>'Glad70-before-LQ'!AG63*$CG63*AG$93</f>
        <v>5.40839090138017e-06</v>
      </c>
      <c r="AH63" s="62">
        <f>'Glad70-before-LQ'!AH63*$CG63*AH$93</f>
        <v>1.86817158347666e-05</v>
      </c>
      <c r="AI63" s="62">
        <f>'Glad70-before-LQ'!AI63*$CG63*AI$93</f>
        <v>2.71009014532868e-05</v>
      </c>
      <c r="AJ63" s="62">
        <f>'Glad70-before-LQ'!AJ63*$CG63*AJ$93</f>
        <v>0.000224368359094302</v>
      </c>
      <c r="AK63" s="62">
        <f>'Glad70-before-LQ'!AK63*$CG63*AK$93</f>
        <v>0.000166076092155484</v>
      </c>
      <c r="AL63" s="62">
        <f>'Glad70-before-LQ'!AL63*$CG63*AL$93</f>
        <v>1.55409507664702e-05</v>
      </c>
      <c r="AM63" s="62">
        <f>'Glad70-before-LQ'!AM63*$CG63*AM$93</f>
        <v>1.95453175629732e-05</v>
      </c>
      <c r="AN63" s="62">
        <f>'Glad70-before-LQ'!AN63*$CG63*AN$93</f>
        <v>2.96834200047188e-05</v>
      </c>
      <c r="AO63" s="62">
        <f>'Glad70-before-LQ'!AO63*$CG63*AO$93</f>
        <v>4.22095533560061e-05</v>
      </c>
      <c r="AP63" s="62">
        <f>'Glad70-before-LQ'!AP63*$CG63*AP$93</f>
        <v>3.80860352265572e-05</v>
      </c>
      <c r="AQ63" s="62">
        <f>'Glad70-before-LQ'!AQ63*$CG63*AQ$93</f>
        <v>2.83824632064521e-06</v>
      </c>
      <c r="AR63" s="62">
        <f>'Glad70-before-LQ'!AR63*$CG63*AR$93</f>
        <v>1.23306482842956e-05</v>
      </c>
      <c r="AS63" s="62">
        <f>'Glad70-before-LQ'!AS63*$CG63*AS$93</f>
        <v>8.28469365197437e-05</v>
      </c>
      <c r="AT63" s="62">
        <f>'Glad70-before-LQ'!AT63*$CG63*AT$93</f>
        <v>8.915598879090719e-06</v>
      </c>
      <c r="AU63" s="62">
        <f>'Glad70-before-LQ'!AU63*$CG63*AU$93</f>
        <v>8.45767683018681e-07</v>
      </c>
      <c r="AV63" s="62">
        <f>'Glad70-before-LQ'!AV63*$CG63*AV$93</f>
        <v>0</v>
      </c>
      <c r="AW63" s="62">
        <f>'Glad70-before-LQ'!AW63*$CG63*AW$93</f>
        <v>8.37434429050047e-07</v>
      </c>
      <c r="AX63" s="62">
        <f>'Glad70-before-LQ'!AX63*$CG63*AX$93</f>
        <v>8.12353002364847e-05</v>
      </c>
      <c r="AY63" s="62">
        <f>'Glad70-before-LQ'!AY63*$CG63*AY$93</f>
        <v>1.54982530145818e-06</v>
      </c>
      <c r="AZ63" s="62">
        <f>'Glad70-before-LQ'!AZ63*$CG63*AZ$93</f>
        <v>0.000678130632738484</v>
      </c>
      <c r="BA63" s="62">
        <f>'Glad70-before-LQ'!BA63*$CG63*BA$93</f>
        <v>0.000370277718980798</v>
      </c>
      <c r="BB63" s="62">
        <f>'Glad70-before-LQ'!BB63*$CG63*BB$93</f>
        <v>9.533367445391e-05</v>
      </c>
      <c r="BC63" s="62">
        <f>'Glad70-before-LQ'!BC63*$CG63*BC$93</f>
        <v>7.59367604722931e-05</v>
      </c>
      <c r="BD63" s="62">
        <f>'Glad70-before-LQ'!BD63*$CG63*BD$93</f>
        <v>2.18719541472153e-05</v>
      </c>
      <c r="BE63" s="62">
        <f>'Glad70-before-LQ'!BE63*$CG63*BE$93</f>
        <v>0.00123377997102424</v>
      </c>
      <c r="BF63" s="62">
        <f>'Glad70-before-LQ'!BF63*$CG63*BF$93</f>
        <v>4.59004800156631e-05</v>
      </c>
      <c r="BG63" s="62">
        <f>'Glad70-before-LQ'!BG63*$CG63*BG$93</f>
        <v>0.000627487676933579</v>
      </c>
      <c r="BH63" s="62">
        <f>'Glad70-before-LQ'!BH63*$CG63*BH$93</f>
        <v>1.78383058756829e-05</v>
      </c>
      <c r="BI63" s="62">
        <f>'Glad70-before-LQ'!BI63*$CG63*BI$93</f>
        <v>0.000586386640045864</v>
      </c>
      <c r="BJ63" s="62">
        <f>'Glad70-before-LQ'!BJ63*$CG63*BJ$93</f>
        <v>1.98606802022872e-06</v>
      </c>
      <c r="BK63" s="62">
        <f>'Glad70-before-LQ'!BK63*$CG63*BK$93</f>
        <v>0.000538383211829628</v>
      </c>
      <c r="BL63" s="62">
        <f>'Glad70-before-LQ'!BL63*$CG63*BL$93</f>
        <v>0.000613488472948632</v>
      </c>
      <c r="BM63" s="62">
        <f>'Glad70-before-LQ'!BM63*$CG63*BM$93</f>
        <v>7.14334867057238e-05</v>
      </c>
      <c r="BN63" s="62">
        <f>'Glad70-before-LQ'!BN63*$CG63*BN$93</f>
        <v>1.21876911010984e-05</v>
      </c>
      <c r="BO63" s="62">
        <f>'Glad70-before-LQ'!BO63*$CG63*BO$93</f>
        <v>0.000152852905021854</v>
      </c>
      <c r="BP63" s="62">
        <f>'Glad70-before-LQ'!BP63*$CG63*BP$93</f>
        <v>0.000122401700018109</v>
      </c>
      <c r="BQ63" s="62">
        <f>'Glad70-before-LQ'!BQ63*$CG63*BQ$93</f>
        <v>6.53133152352971e-06</v>
      </c>
      <c r="BR63" s="62">
        <f>'Glad70-before-LQ'!BR63*$CG63*BR$93</f>
        <v>5.04508131058234e-06</v>
      </c>
      <c r="BS63" s="62">
        <f>'Glad70-before-LQ'!BS63*$CG63*BS$93</f>
        <v>1.82802991122343e-06</v>
      </c>
      <c r="BT63" s="62">
        <f>'Glad70-before-LQ'!BT63*$CG63*BT$93</f>
        <v>9.82235421765103e-06</v>
      </c>
      <c r="BU63" s="62">
        <f>'Glad70-before-LQ'!BU63*$CG63*BU$93</f>
        <v>7.557166690669491e-05</v>
      </c>
      <c r="BV63" s="4">
        <f>SUM(D63:BU63)</f>
        <v>0.00646042622585508</v>
      </c>
      <c r="BW63" s="66">
        <f>'Glad-base'!BW63*'Households'!$B$3/'Households'!$B$7</f>
        <v>0</v>
      </c>
      <c r="BX63" s="66">
        <f>'Glad-base'!BX63*'Households'!$B$3/'Households'!$B$7</f>
        <v>89.2299929969104</v>
      </c>
      <c r="BY63" s="66">
        <f>'Glad-base'!BY63*'Businesses'!$B$4/'Businesses'!$C$4</f>
        <v>1.18224145047035</v>
      </c>
      <c r="BZ63" s="66">
        <f>'Glad-base'!BZ63*'Households'!$B$3/'Households'!$B$7</f>
        <v>0.051771189392379</v>
      </c>
      <c r="CA63" s="66">
        <f>'Glad-base'!CA63*'Households'!$B$3/'Households'!$B$7</f>
        <v>0.501487906004119</v>
      </c>
      <c r="CB63" s="66">
        <f>'Glad-base'!CB63*'Glad-id-output'!B61/'Glad-id-output'!E61</f>
        <v>0</v>
      </c>
      <c r="CC63" s="62">
        <f>'Exports'!D64</f>
        <v>0.1</v>
      </c>
      <c r="CD63" s="4">
        <f>SUM(BW63:CC63)</f>
        <v>91.0654935427772</v>
      </c>
      <c r="CE63" s="153">
        <f>SUM(CD63,BV63)</f>
        <v>91.0719539690031</v>
      </c>
      <c r="CF63" s="67">
        <v>8.30492938727856e-05</v>
      </c>
      <c r="CG63" s="67">
        <f>'Glad-id-output'!I61</f>
        <v>0.0134395456868938</v>
      </c>
      <c r="CH63" s="67"/>
    </row>
    <row r="64" ht="20.05" customHeight="1">
      <c r="A64" t="s" s="58">
        <v>1</v>
      </c>
      <c r="B64" s="59">
        <v>60</v>
      </c>
      <c r="C64" t="s" s="60">
        <v>216</v>
      </c>
      <c r="D64" s="61">
        <f>'Glad70-before-LQ'!D64*$CG64*D$93</f>
        <v>0.00330752968678207</v>
      </c>
      <c r="E64" s="62">
        <f>'Glad70-before-LQ'!E64*$CG64*E$93</f>
        <v>0.00499991527119122</v>
      </c>
      <c r="F64" s="62">
        <f>'Glad70-before-LQ'!F64*$CG64*F$93</f>
        <v>0.000105676170748415</v>
      </c>
      <c r="G64" s="62">
        <f>'Glad70-before-LQ'!G64*$CG64*G$93</f>
        <v>0.00421197509961095</v>
      </c>
      <c r="H64" s="62">
        <f>'Glad70-before-LQ'!H64*$CG64*H$93</f>
        <v>0.00329339079805046</v>
      </c>
      <c r="I64" s="62">
        <f>'Glad70-before-LQ'!I64*$CG64*I$93</f>
        <v>0.287993558847438</v>
      </c>
      <c r="J64" s="62">
        <f>'Glad70-before-LQ'!J64*$CG64*J$93</f>
        <v>1.7964279916925</v>
      </c>
      <c r="K64" s="63">
        <f>'Glad70-before-LQ'!K64*$CG64*K$93</f>
        <v>0.827801730440463</v>
      </c>
      <c r="L64" s="62">
        <f>'Glad70-before-LQ'!L64*$CG64*L$93</f>
        <v>0.147689361863567</v>
      </c>
      <c r="M64" s="62">
        <f>'Glad70-before-LQ'!M64*$CG64*M$93</f>
        <v>0.14210989488928</v>
      </c>
      <c r="N64" s="62">
        <f>'Glad70-before-LQ'!N64*$CG64*N$93</f>
        <v>0.0148180943472517</v>
      </c>
      <c r="O64" s="62">
        <f>'Glad70-before-LQ'!O64*$CG64*O$93</f>
        <v>0.0323305537700723</v>
      </c>
      <c r="P64" s="62">
        <f>'Glad70-before-LQ'!P64*$CG64*P$93</f>
        <v>0.0022357426308991</v>
      </c>
      <c r="Q64" s="62">
        <f>'Glad70-before-LQ'!Q64*$CG64*Q$93</f>
        <v>0.0188248117211617</v>
      </c>
      <c r="R64" s="62">
        <f>'Glad70-before-LQ'!R64*$CG64*R$93</f>
        <v>0.0130227783818426</v>
      </c>
      <c r="S64" s="62">
        <f>'Glad70-before-LQ'!S64*$CG64*S$93</f>
        <v>0.000453315682229538</v>
      </c>
      <c r="T64" s="62">
        <f>'Glad70-before-LQ'!T64*$CG64*T$93</f>
        <v>0.467957775060195</v>
      </c>
      <c r="U64" s="62">
        <f>'Glad70-before-LQ'!U64*$CG64*U$93</f>
        <v>2.99820247581206</v>
      </c>
      <c r="V64" s="62">
        <f>'Glad70-before-LQ'!V64*$CG64*V$93</f>
        <v>0.100077445198465</v>
      </c>
      <c r="W64" s="62">
        <f>'Glad70-before-LQ'!W64*$CG64*W$93</f>
        <v>1.10062604658864</v>
      </c>
      <c r="X64" s="64">
        <f>'Glad70-before-LQ'!X64*$CG64*X$93</f>
        <v>0</v>
      </c>
      <c r="Y64" s="62">
        <f>'Glad70-before-LQ'!Y64*$CG64*Y$93</f>
        <v>1.08508411117665</v>
      </c>
      <c r="Z64" s="62">
        <f>'Glad70-before-LQ'!Z64*$CG64*Z$93</f>
        <v>0.211353851498382</v>
      </c>
      <c r="AA64" s="62">
        <f>'Glad70-before-LQ'!AA64*$CG64*AA$93</f>
        <v>0.193448465704967</v>
      </c>
      <c r="AB64" s="62">
        <f>'Glad70-before-LQ'!AB64*$CG64*AB$93</f>
        <v>0.00647208850716435</v>
      </c>
      <c r="AC64" s="65">
        <f>'Glad70-before-LQ'!AC64*$CG64*AC$93</f>
        <v>0</v>
      </c>
      <c r="AD64" s="62">
        <f>'Glad70-before-LQ'!AD64*$CG64*AD$93</f>
        <v>0.00157508757505057</v>
      </c>
      <c r="AE64" s="62">
        <f>'Glad70-before-LQ'!AE64*$CG64*AE$93</f>
        <v>0.08287862678383159</v>
      </c>
      <c r="AF64" s="62">
        <f>'Glad70-before-LQ'!AF64*$CG64*AF$93</f>
        <v>0.157308246243344</v>
      </c>
      <c r="AG64" s="62">
        <f>'Glad70-before-LQ'!AG64*$CG64*AG$93</f>
        <v>0.250608359225697</v>
      </c>
      <c r="AH64" s="62">
        <f>'Glad70-before-LQ'!AH64*$CG64*AH$93</f>
        <v>1.43909642921389</v>
      </c>
      <c r="AI64" s="62">
        <f>'Glad70-before-LQ'!AI64*$CG64*AI$93</f>
        <v>1.55011983375125</v>
      </c>
      <c r="AJ64" s="62">
        <f>'Glad70-before-LQ'!AJ64*$CG64*AJ$93</f>
        <v>0.621643220946048</v>
      </c>
      <c r="AK64" s="62">
        <f>'Glad70-before-LQ'!AK64*$CG64*AK$93</f>
        <v>0.884826420772126</v>
      </c>
      <c r="AL64" s="62">
        <f>'Glad70-before-LQ'!AL64*$CG64*AL$93</f>
        <v>0.06748163073629369</v>
      </c>
      <c r="AM64" s="62">
        <f>'Glad70-before-LQ'!AM64*$CG64*AM$93</f>
        <v>0.219461938088564</v>
      </c>
      <c r="AN64" s="62">
        <f>'Glad70-before-LQ'!AN64*$CG64*AN$93</f>
        <v>0.612589573374661</v>
      </c>
      <c r="AO64" s="62">
        <f>'Glad70-before-LQ'!AO64*$CG64*AO$93</f>
        <v>0.07300275224285301</v>
      </c>
      <c r="AP64" s="62">
        <f>'Glad70-before-LQ'!AP64*$CG64*AP$93</f>
        <v>0.116815333391548</v>
      </c>
      <c r="AQ64" s="62">
        <f>'Glad70-before-LQ'!AQ64*$CG64*AQ$93</f>
        <v>0.00834379700462631</v>
      </c>
      <c r="AR64" s="62">
        <f>'Glad70-before-LQ'!AR64*$CG64*AR$93</f>
        <v>0.114134040837971</v>
      </c>
      <c r="AS64" s="62">
        <f>'Glad70-before-LQ'!AS64*$CG64*AS$93</f>
        <v>2.76990247682672</v>
      </c>
      <c r="AT64" s="62">
        <f>'Glad70-before-LQ'!AT64*$CG64*AT$93</f>
        <v>0.000472394562583213</v>
      </c>
      <c r="AU64" s="62">
        <f>'Glad70-before-LQ'!AU64*$CG64*AU$93</f>
        <v>0.0439504137140847</v>
      </c>
      <c r="AV64" s="62">
        <f>'Glad70-before-LQ'!AV64*$CG64*AV$93</f>
        <v>0.000466371468791449</v>
      </c>
      <c r="AW64" s="62">
        <f>'Glad70-before-LQ'!AW64*$CG64*AW$93</f>
        <v>4.43725312475154e-05</v>
      </c>
      <c r="AX64" s="62">
        <f>'Glad70-before-LQ'!AX64*$CG64*AX$93</f>
        <v>0.00430982806040994</v>
      </c>
      <c r="AY64" s="62">
        <f>'Glad70-before-LQ'!AY64*$CG64*AY$93</f>
        <v>0.00192358829918545</v>
      </c>
      <c r="AZ64" s="62">
        <f>'Glad70-before-LQ'!AZ64*$CG64*AZ$93</f>
        <v>0.077428238519739</v>
      </c>
      <c r="BA64" s="62">
        <f>'Glad70-before-LQ'!BA64*$CG64*BA$93</f>
        <v>0.0261593319484997</v>
      </c>
      <c r="BB64" s="62">
        <f>'Glad70-before-LQ'!BB64*$CG64*BB$93</f>
        <v>0.0305162482814256</v>
      </c>
      <c r="BC64" s="62">
        <f>'Glad70-before-LQ'!BC64*$CG64*BC$93</f>
        <v>1.35638343084135</v>
      </c>
      <c r="BD64" s="62">
        <f>'Glad70-before-LQ'!BD64*$CG64*BD$93</f>
        <v>0.618721807873043</v>
      </c>
      <c r="BE64" s="62">
        <f>'Glad70-before-LQ'!BE64*$CG64*BE$93</f>
        <v>5.90799083658109</v>
      </c>
      <c r="BF64" s="62">
        <f>'Glad70-before-LQ'!BF64*$CG64*BF$93</f>
        <v>0.0714432672126461</v>
      </c>
      <c r="BG64" s="62">
        <f>'Glad70-before-LQ'!BG64*$CG64*BG$93</f>
        <v>1.21759817780368</v>
      </c>
      <c r="BH64" s="62">
        <f>'Glad70-before-LQ'!BH64*$CG64*BH$93</f>
        <v>0.301298903238355</v>
      </c>
      <c r="BI64" s="62">
        <f>'Glad70-before-LQ'!BI64*$CG64*BI$93</f>
        <v>0.95990924252788</v>
      </c>
      <c r="BJ64" s="62">
        <f>'Glad70-before-LQ'!BJ64*$CG64*BJ$93</f>
        <v>0.000914048833293266</v>
      </c>
      <c r="BK64" s="62">
        <f>'Glad70-before-LQ'!BK64*$CG64*BK$93</f>
        <v>0.475483339625704</v>
      </c>
      <c r="BL64" s="62">
        <f>'Glad70-before-LQ'!BL64*$CG64*BL$93</f>
        <v>2.29894854266264</v>
      </c>
      <c r="BM64" s="62">
        <f>'Glad70-before-LQ'!BM64*$CG64*BM$93</f>
        <v>0.250208551302303</v>
      </c>
      <c r="BN64" s="62">
        <f>'Glad70-before-LQ'!BN64*$CG64*BN$93</f>
        <v>0.0342003789090433</v>
      </c>
      <c r="BO64" s="62">
        <f>'Glad70-before-LQ'!BO64*$CG64*BO$93</f>
        <v>1.83014978442314</v>
      </c>
      <c r="BP64" s="62">
        <f>'Glad70-before-LQ'!BP64*$CG64*BP$93</f>
        <v>0.923186588343883</v>
      </c>
      <c r="BQ64" s="62">
        <f>'Glad70-before-LQ'!BQ64*$CG64*BQ$93</f>
        <v>0.040729735282297</v>
      </c>
      <c r="BR64" s="62">
        <f>'Glad70-before-LQ'!BR64*$CG64*BR$93</f>
        <v>0.0950144699220644</v>
      </c>
      <c r="BS64" s="62">
        <f>'Glad70-before-LQ'!BS64*$CG64*BS$93</f>
        <v>0.0320848009150335</v>
      </c>
      <c r="BT64" s="62">
        <f>'Glad70-before-LQ'!BT64*$CG64*BT$93</f>
        <v>1.14823109529038</v>
      </c>
      <c r="BU64" s="62">
        <f>'Glad70-before-LQ'!BU64*$CG64*BU$93</f>
        <v>0.64272127590536</v>
      </c>
      <c r="BV64" s="4">
        <f>SUM(D64:BU64)</f>
        <v>36.8231254127332</v>
      </c>
      <c r="BW64" s="66">
        <f>'Glad-base'!BW64*'Households'!$B$3/'Households'!$B$7</f>
        <v>0.636883851781668</v>
      </c>
      <c r="BX64" s="66">
        <f>'Glad-base'!BX64*'Households'!$B$3/'Households'!$B$7</f>
        <v>58.6198779608651</v>
      </c>
      <c r="BY64" s="66">
        <f>'Glad-base'!BY64*'Businesses'!$B$4/'Businesses'!$C$4</f>
        <v>0.220427245037481</v>
      </c>
      <c r="BZ64" s="66">
        <f>'Glad-base'!BZ64*'Households'!$B$3/'Households'!$B$7</f>
        <v>0.0267412329454171</v>
      </c>
      <c r="CA64" s="66">
        <f>'Glad-base'!CA64*'Households'!$B$3/'Households'!$B$7</f>
        <v>0.0841176589495366</v>
      </c>
      <c r="CB64" s="66">
        <f>'Glad-base'!CB64*'Glad-id-output'!B62/'Glad-id-output'!E62</f>
        <v>0</v>
      </c>
      <c r="CC64" s="62">
        <f>'Exports'!D65</f>
        <v>4</v>
      </c>
      <c r="CD64" s="4">
        <f>SUM(BW64:CC64)</f>
        <v>63.5880479495792</v>
      </c>
      <c r="CE64" s="153">
        <f>SUM(CD64,BV64)</f>
        <v>100.411173362312</v>
      </c>
      <c r="CF64" s="67">
        <v>0.00732391700233671</v>
      </c>
      <c r="CG64" s="67">
        <f>'Glad-id-output'!I62</f>
        <v>1</v>
      </c>
      <c r="CH64" s="67"/>
    </row>
    <row r="65" ht="20.05" customHeight="1">
      <c r="A65" t="s" s="58">
        <v>1</v>
      </c>
      <c r="B65" s="59">
        <v>61</v>
      </c>
      <c r="C65" t="s" s="60">
        <v>217</v>
      </c>
      <c r="D65" s="61">
        <f>'Glad70-before-LQ'!D65*$CG65*D$93</f>
        <v>0</v>
      </c>
      <c r="E65" s="62">
        <f>'Glad70-before-LQ'!E65*$CG65*E$93</f>
        <v>0</v>
      </c>
      <c r="F65" s="62">
        <f>'Glad70-before-LQ'!F65*$CG65*F$93</f>
        <v>0</v>
      </c>
      <c r="G65" s="62">
        <f>'Glad70-before-LQ'!G65*$CG65*G$93</f>
        <v>0</v>
      </c>
      <c r="H65" s="62">
        <f>'Glad70-before-LQ'!H65*$CG65*H$93</f>
        <v>1.9471060461447e-06</v>
      </c>
      <c r="I65" s="62">
        <f>'Glad70-before-LQ'!I65*$CG65*I$93</f>
        <v>2.35085442804007e-05</v>
      </c>
      <c r="J65" s="62">
        <f>'Glad70-before-LQ'!J65*$CG65*J$93</f>
        <v>0.00027379516437809</v>
      </c>
      <c r="K65" s="63">
        <f>'Glad70-before-LQ'!K65*$CG65*K$93</f>
        <v>5.29082653317143e-05</v>
      </c>
      <c r="L65" s="62">
        <f>'Glad70-before-LQ'!L65*$CG65*L$93</f>
        <v>1.61479730880787e-05</v>
      </c>
      <c r="M65" s="62">
        <f>'Glad70-before-LQ'!M65*$CG65*M$93</f>
        <v>1.63168878236705e-05</v>
      </c>
      <c r="N65" s="62">
        <f>'Glad70-before-LQ'!N65*$CG65*N$93</f>
        <v>1.70249793922022e-05</v>
      </c>
      <c r="O65" s="62">
        <f>'Glad70-before-LQ'!O65*$CG65*O$93</f>
        <v>1.40568456607274e-05</v>
      </c>
      <c r="P65" s="62">
        <f>'Glad70-before-LQ'!P65*$CG65*P$93</f>
        <v>3.39753927555403e-06</v>
      </c>
      <c r="Q65" s="62">
        <f>'Glad70-before-LQ'!Q65*$CG65*Q$93</f>
        <v>7.09124556619716e-06</v>
      </c>
      <c r="R65" s="62">
        <f>'Glad70-before-LQ'!R65*$CG65*R$93</f>
        <v>2.08961978207165e-06</v>
      </c>
      <c r="S65" s="62">
        <f>'Glad70-before-LQ'!S65*$CG65*S$93</f>
        <v>4.3945591864161e-06</v>
      </c>
      <c r="T65" s="62">
        <f>'Glad70-before-LQ'!T65*$CG65*T$93</f>
        <v>3.88334112663004e-05</v>
      </c>
      <c r="U65" s="62">
        <f>'Glad70-before-LQ'!U65*$CG65*U$93</f>
        <v>0.0006118707538564551</v>
      </c>
      <c r="V65" s="62">
        <f>'Glad70-before-LQ'!V65*$CG65*V$93</f>
        <v>9.72985972606994e-06</v>
      </c>
      <c r="W65" s="62">
        <f>'Glad70-before-LQ'!W65*$CG65*W$93</f>
        <v>0.000446285946232207</v>
      </c>
      <c r="X65" s="64">
        <f>'Glad70-before-LQ'!X65*$CG65*X$93</f>
        <v>0</v>
      </c>
      <c r="Y65" s="62">
        <f>'Glad70-before-LQ'!Y65*$CG65*Y$93</f>
        <v>0.000170334241031065</v>
      </c>
      <c r="Z65" s="62">
        <f>'Glad70-before-LQ'!Z65*$CG65*Z$93</f>
        <v>2.47158658788692e-05</v>
      </c>
      <c r="AA65" s="62">
        <f>'Glad70-before-LQ'!AA65*$CG65*AA$93</f>
        <v>0.000165312153716932</v>
      </c>
      <c r="AB65" s="62">
        <f>'Glad70-before-LQ'!AB65*$CG65*AB$93</f>
        <v>3.544692439972e-06</v>
      </c>
      <c r="AC65" s="65">
        <f>'Glad70-before-LQ'!AC65*$CG65*AC$93</f>
        <v>0</v>
      </c>
      <c r="AD65" s="62">
        <f>'Glad70-before-LQ'!AD65*$CG65*AD$93</f>
        <v>5.11812760895835e-06</v>
      </c>
      <c r="AE65" s="62">
        <f>'Glad70-before-LQ'!AE65*$CG65*AE$93</f>
        <v>4.83069516905955e-06</v>
      </c>
      <c r="AF65" s="62">
        <f>'Glad70-before-LQ'!AF65*$CG65*AF$93</f>
        <v>8.19147393203174e-06</v>
      </c>
      <c r="AG65" s="62">
        <f>'Glad70-before-LQ'!AG65*$CG65*AG$93</f>
        <v>3.26824777727958e-05</v>
      </c>
      <c r="AH65" s="62">
        <f>'Glad70-before-LQ'!AH65*$CG65*AH$93</f>
        <v>0.000113127618049987</v>
      </c>
      <c r="AI65" s="62">
        <f>'Glad70-before-LQ'!AI65*$CG65*AI$93</f>
        <v>0.00016384097307894</v>
      </c>
      <c r="AJ65" s="62">
        <f>'Glad70-before-LQ'!AJ65*$CG65*AJ$93</f>
        <v>0.00135752731546262</v>
      </c>
      <c r="AK65" s="62">
        <f>'Glad70-before-LQ'!AK65*$CG65*AK$93</f>
        <v>0.00100506031205111</v>
      </c>
      <c r="AL65" s="62">
        <f>'Glad70-before-LQ'!AL65*$CG65*AL$93</f>
        <v>9.40001860033041e-05</v>
      </c>
      <c r="AM65" s="62">
        <f>'Glad70-before-LQ'!AM65*$CG65*AM$93</f>
        <v>0.000118204505506428</v>
      </c>
      <c r="AN65" s="62">
        <f>'Glad70-before-LQ'!AN65*$CG65*AN$93</f>
        <v>0.00017981345157636</v>
      </c>
      <c r="AO65" s="62">
        <f>'Glad70-before-LQ'!AO65*$CG65*AO$93</f>
        <v>0.000256336375394049</v>
      </c>
      <c r="AP65" s="62">
        <f>'Glad70-before-LQ'!AP65*$CG65*AP$93</f>
        <v>0.000231022677446588</v>
      </c>
      <c r="AQ65" s="62">
        <f>'Glad70-before-LQ'!AQ65*$CG65*AQ$93</f>
        <v>1.716960816695e-05</v>
      </c>
      <c r="AR65" s="62">
        <f>'Glad70-before-LQ'!AR65*$CG65*AR$93</f>
        <v>7.46842671672309e-05</v>
      </c>
      <c r="AS65" s="62">
        <f>'Glad70-before-LQ'!AS65*$CG65*AS$93</f>
        <v>0.000501312489929139</v>
      </c>
      <c r="AT65" s="62">
        <f>'Glad70-before-LQ'!AT65*$CG65*AT$93</f>
        <v>5.39666986296078e-05</v>
      </c>
      <c r="AU65" s="62">
        <f>'Glad70-before-LQ'!AU65*$CG65*AU$93</f>
        <v>5.11487828688674e-06</v>
      </c>
      <c r="AV65" s="62">
        <f>'Glad70-before-LQ'!AV65*$CG65*AV$93</f>
        <v>0</v>
      </c>
      <c r="AW65" s="62">
        <f>'Glad70-before-LQ'!AW65*$CG65*AW$93</f>
        <v>5.06236885695616e-06</v>
      </c>
      <c r="AX65" s="62">
        <f>'Glad70-before-LQ'!AX65*$CG65*AX$93</f>
        <v>0.000491518313910037</v>
      </c>
      <c r="AY65" s="62">
        <f>'Glad70-before-LQ'!AY65*$CG65*AY$93</f>
        <v>9.48123531235379e-06</v>
      </c>
      <c r="AZ65" s="62">
        <f>'Glad70-before-LQ'!AZ65*$CG65*AZ$93</f>
        <v>0.00410313811362133</v>
      </c>
      <c r="BA65" s="62">
        <f>'Glad70-before-LQ'!BA65*$CG65*BA$93</f>
        <v>0.00224045520153599</v>
      </c>
      <c r="BB65" s="62">
        <f>'Glad70-before-LQ'!BB65*$CG65*BB$93</f>
        <v>0.000576803426782209</v>
      </c>
      <c r="BC65" s="62">
        <f>'Glad70-before-LQ'!BC65*$CG65*BC$93</f>
        <v>0.000459144999577221</v>
      </c>
      <c r="BD65" s="62">
        <f>'Glad70-before-LQ'!BD65*$CG65*BD$93</f>
        <v>0.000132373931148303</v>
      </c>
      <c r="BE65" s="62">
        <f>'Glad70-before-LQ'!BE65*$CG65*BE$93</f>
        <v>0.00746523189184305</v>
      </c>
      <c r="BF65" s="62">
        <f>'Glad70-before-LQ'!BF65*$CG65*BF$93</f>
        <v>0.000277722782252687</v>
      </c>
      <c r="BG65" s="62">
        <f>'Glad70-before-LQ'!BG65*$CG65*BG$93</f>
        <v>0.00379693195684703</v>
      </c>
      <c r="BH65" s="62">
        <f>'Glad70-before-LQ'!BH65*$CG65*BH$93</f>
        <v>0.000108010132148366</v>
      </c>
      <c r="BI65" s="62">
        <f>'Glad70-before-LQ'!BI65*$CG65*BI$93</f>
        <v>0.0035479631975577</v>
      </c>
      <c r="BJ65" s="62">
        <f>'Glad70-before-LQ'!BJ65*$CG65*BJ$93</f>
        <v>1.20172328233921e-05</v>
      </c>
      <c r="BK65" s="62">
        <f>'Glad70-before-LQ'!BK65*$CG65*BK$93</f>
        <v>0.00325767828263937</v>
      </c>
      <c r="BL65" s="62">
        <f>'Glad70-before-LQ'!BL65*$CG65*BL$93</f>
        <v>0.00371214512405738</v>
      </c>
      <c r="BM65" s="62">
        <f>'Glad70-before-LQ'!BM65*$CG65*BM$93</f>
        <v>0.000432242024758686</v>
      </c>
      <c r="BN65" s="62">
        <f>'Glad70-before-LQ'!BN65*$CG65*BN$93</f>
        <v>7.38039663324061e-05</v>
      </c>
      <c r="BO65" s="62">
        <f>'Glad70-before-LQ'!BO65*$CG65*BO$93</f>
        <v>0.0009247600816281811</v>
      </c>
      <c r="BP65" s="62">
        <f>'Glad70-before-LQ'!BP65*$CG65*BP$93</f>
        <v>0.0007406729243275521</v>
      </c>
      <c r="BQ65" s="62">
        <f>'Glad70-before-LQ'!BQ65*$CG65*BQ$93</f>
        <v>3.95370243673072e-05</v>
      </c>
      <c r="BR65" s="62">
        <f>'Glad70-before-LQ'!BR65*$CG65*BR$93</f>
        <v>3.05506216122048e-05</v>
      </c>
      <c r="BS65" s="62">
        <f>'Glad70-before-LQ'!BS65*$CG65*BS$93</f>
        <v>1.10673042614434e-05</v>
      </c>
      <c r="BT65" s="62">
        <f>'Glad70-before-LQ'!BT65*$CG65*BT$93</f>
        <v>5.90903745045886e-05</v>
      </c>
      <c r="BU65" s="62">
        <f>'Glad70-before-LQ'!BU65*$CG65*BU$93</f>
        <v>0.000457112870506379</v>
      </c>
      <c r="BV65" s="4">
        <f>SUM(D65:BU65)</f>
        <v>0.0390898251684033</v>
      </c>
      <c r="BW65" s="66">
        <f>'Glad-base'!BW65*'Households'!$B$3/'Households'!$B$7</f>
        <v>73.2218552008239</v>
      </c>
      <c r="BX65" s="66">
        <f>'Glad-base'!BX65*'Households'!$B$3/'Households'!$B$7</f>
        <v>111.994269515963</v>
      </c>
      <c r="BY65" s="66">
        <f>'Glad-base'!BY65*'Businesses'!$B$4/'Businesses'!$C$4</f>
        <v>0.0202757625391704</v>
      </c>
      <c r="BZ65" s="66">
        <f>'Glad-base'!BZ65*'Households'!$B$3/'Households'!$B$7</f>
        <v>0.00297413406797116</v>
      </c>
      <c r="CA65" s="66">
        <f>'Glad-base'!CA65*'Households'!$B$3/'Households'!$B$7</f>
        <v>0.00745503933058702</v>
      </c>
      <c r="CB65" s="66">
        <f>'Glad-base'!CB65*'Glad-id-output'!B63/'Glad-id-output'!E63</f>
        <v>0</v>
      </c>
      <c r="CC65" s="62">
        <f>'Exports'!D66</f>
        <v>85.7</v>
      </c>
      <c r="CD65" s="4">
        <f>SUM(BW65:CC65)</f>
        <v>270.946829652725</v>
      </c>
      <c r="CE65" s="153">
        <f>SUM(CD65,BV65)</f>
        <v>270.985919477893</v>
      </c>
      <c r="CF65" s="67">
        <v>0.0142227782530934</v>
      </c>
      <c r="CG65" s="67">
        <f>'Glad-id-output'!I63</f>
        <v>1</v>
      </c>
      <c r="CH65" s="67"/>
    </row>
    <row r="66" ht="20.05" customHeight="1">
      <c r="A66" t="s" s="58">
        <v>1</v>
      </c>
      <c r="B66" s="59">
        <v>62</v>
      </c>
      <c r="C66" t="s" s="60">
        <v>218</v>
      </c>
      <c r="D66" s="61">
        <f>'Glad70-before-LQ'!D66*$CG66*D$93</f>
        <v>0.00491006914959639</v>
      </c>
      <c r="E66" s="62">
        <f>'Glad70-before-LQ'!E66*$CG66*E$93</f>
        <v>0.00061148339584392</v>
      </c>
      <c r="F66" s="62">
        <f>'Glad70-before-LQ'!F66*$CG66*F$93</f>
        <v>9.11662302052386e-06</v>
      </c>
      <c r="G66" s="62">
        <f>'Glad70-before-LQ'!G66*$CG66*G$93</f>
        <v>0.000708842414964168</v>
      </c>
      <c r="H66" s="62">
        <f>'Glad70-before-LQ'!H66*$CG66*H$93</f>
        <v>0.000632447859588456</v>
      </c>
      <c r="I66" s="62">
        <f>'Glad70-before-LQ'!I66*$CG66*I$93</f>
        <v>0.0212185342392391</v>
      </c>
      <c r="J66" s="62">
        <f>'Glad70-before-LQ'!J66*$CG66*J$93</f>
        <v>0.481151826003189</v>
      </c>
      <c r="K66" s="63">
        <f>'Glad70-before-LQ'!K66*$CG66*K$93</f>
        <v>0.0545633545440351</v>
      </c>
      <c r="L66" s="62">
        <f>'Glad70-before-LQ'!L66*$CG66*L$93</f>
        <v>0.0086833862053479</v>
      </c>
      <c r="M66" s="62">
        <f>'Glad70-before-LQ'!M66*$CG66*M$93</f>
        <v>0.00911889672135603</v>
      </c>
      <c r="N66" s="62">
        <f>'Glad70-before-LQ'!N66*$CG66*N$93</f>
        <v>0.00596889297394644</v>
      </c>
      <c r="O66" s="62">
        <f>'Glad70-before-LQ'!O66*$CG66*O$93</f>
        <v>0.00291074242473479</v>
      </c>
      <c r="P66" s="62">
        <f>'Glad70-before-LQ'!P66*$CG66*P$93</f>
        <v>0.00111138363330909</v>
      </c>
      <c r="Q66" s="62">
        <f>'Glad70-before-LQ'!Q66*$CG66*Q$93</f>
        <v>0.00112626096390854</v>
      </c>
      <c r="R66" s="62">
        <f>'Glad70-before-LQ'!R66*$CG66*R$93</f>
        <v>0.000381612794201256</v>
      </c>
      <c r="S66" s="62">
        <f>'Glad70-before-LQ'!S66*$CG66*S$93</f>
        <v>0.00102466330845346</v>
      </c>
      <c r="T66" s="62">
        <f>'Glad70-before-LQ'!T66*$CG66*T$93</f>
        <v>0.0675914333023539</v>
      </c>
      <c r="U66" s="62">
        <f>'Glad70-before-LQ'!U66*$CG66*U$93</f>
        <v>0.146436236531062</v>
      </c>
      <c r="V66" s="62">
        <f>'Glad70-before-LQ'!V66*$CG66*V$93</f>
        <v>0.00386170171733394</v>
      </c>
      <c r="W66" s="62">
        <f>'Glad70-before-LQ'!W66*$CG66*W$93</f>
        <v>0.133866843929505</v>
      </c>
      <c r="X66" s="64">
        <f>'Glad70-before-LQ'!X66*$CG66*X$93</f>
        <v>0</v>
      </c>
      <c r="Y66" s="62">
        <f>'Glad70-before-LQ'!Y66*$CG66*Y$93</f>
        <v>0.0535042765998892</v>
      </c>
      <c r="Z66" s="62">
        <f>'Glad70-before-LQ'!Z66*$CG66*Z$93</f>
        <v>0.0127239471260325</v>
      </c>
      <c r="AA66" s="62">
        <f>'Glad70-before-LQ'!AA66*$CG66*AA$93</f>
        <v>0.020139422532641</v>
      </c>
      <c r="AB66" s="62">
        <f>'Glad70-before-LQ'!AB66*$CG66*AB$93</f>
        <v>0.000161085003242088</v>
      </c>
      <c r="AC66" s="65">
        <f>'Glad70-before-LQ'!AC66*$CG66*AC$93</f>
        <v>0</v>
      </c>
      <c r="AD66" s="62">
        <f>'Glad70-before-LQ'!AD66*$CG66*AD$93</f>
        <v>0.000734503141025868</v>
      </c>
      <c r="AE66" s="62">
        <f>'Glad70-before-LQ'!AE66*$CG66*AE$93</f>
        <v>0.0109934062240356</v>
      </c>
      <c r="AF66" s="62">
        <f>'Glad70-before-LQ'!AF66*$CG66*AF$93</f>
        <v>0.156017351866396</v>
      </c>
      <c r="AG66" s="62">
        <f>'Glad70-before-LQ'!AG66*$CG66*AG$93</f>
        <v>0.0140367280521701</v>
      </c>
      <c r="AH66" s="62">
        <f>'Glad70-before-LQ'!AH66*$CG66*AH$93</f>
        <v>0.0406690958699253</v>
      </c>
      <c r="AI66" s="62">
        <f>'Glad70-before-LQ'!AI66*$CG66*AI$93</f>
        <v>0.0576672036716373</v>
      </c>
      <c r="AJ66" s="62">
        <f>'Glad70-before-LQ'!AJ66*$CG66*AJ$93</f>
        <v>0.0278765173559089</v>
      </c>
      <c r="AK66" s="62">
        <f>'Glad70-before-LQ'!AK66*$CG66*AK$93</f>
        <v>0.0354523482863964</v>
      </c>
      <c r="AL66" s="62">
        <f>'Glad70-before-LQ'!AL66*$CG66*AL$93</f>
        <v>0.00972602594932959</v>
      </c>
      <c r="AM66" s="62">
        <f>'Glad70-before-LQ'!AM66*$CG66*AM$93</f>
        <v>0.0168612750472619</v>
      </c>
      <c r="AN66" s="62">
        <f>'Glad70-before-LQ'!AN66*$CG66*AN$93</f>
        <v>0.0472770506333994</v>
      </c>
      <c r="AO66" s="62">
        <f>'Glad70-before-LQ'!AO66*$CG66*AO$93</f>
        <v>0.0587800092808992</v>
      </c>
      <c r="AP66" s="62">
        <f>'Glad70-before-LQ'!AP66*$CG66*AP$93</f>
        <v>0.0118093658873419</v>
      </c>
      <c r="AQ66" s="62">
        <f>'Glad70-before-LQ'!AQ66*$CG66*AQ$93</f>
        <v>0.0017174397583965</v>
      </c>
      <c r="AR66" s="62">
        <f>'Glad70-before-LQ'!AR66*$CG66*AR$93</f>
        <v>0.00458325665150097</v>
      </c>
      <c r="AS66" s="62">
        <f>'Glad70-before-LQ'!AS66*$CG66*AS$93</f>
        <v>0.211243057006341</v>
      </c>
      <c r="AT66" s="62">
        <f>'Glad70-before-LQ'!AT66*$CG66*AT$93</f>
        <v>0.00213621350105313</v>
      </c>
      <c r="AU66" s="62">
        <f>'Glad70-before-LQ'!AU66*$CG66*AU$93</f>
        <v>0.0010895786796416</v>
      </c>
      <c r="AV66" s="62">
        <f>'Glad70-before-LQ'!AV66*$CG66*AV$93</f>
        <v>0.000721248899410032</v>
      </c>
      <c r="AW66" s="62">
        <f>'Glad70-before-LQ'!AW66*$CG66*AW$93</f>
        <v>1.43856761449651e-06</v>
      </c>
      <c r="AX66" s="62">
        <f>'Glad70-before-LQ'!AX66*$CG66*AX$93</f>
        <v>0.00201630645246979</v>
      </c>
      <c r="AY66" s="62">
        <f>'Glad70-before-LQ'!AY66*$CG66*AY$93</f>
        <v>0.00226365595551669</v>
      </c>
      <c r="AZ66" s="62">
        <f>'Glad70-before-LQ'!AZ66*$CG66*AZ$93</f>
        <v>0.0446083983525465</v>
      </c>
      <c r="BA66" s="62">
        <f>'Glad70-before-LQ'!BA66*$CG66*BA$93</f>
        <v>0.0091549893912396</v>
      </c>
      <c r="BB66" s="62">
        <f>'Glad70-before-LQ'!BB66*$CG66*BB$93</f>
        <v>0.125590338964306</v>
      </c>
      <c r="BC66" s="62">
        <f>'Glad70-before-LQ'!BC66*$CG66*BC$93</f>
        <v>0.06681388968931409</v>
      </c>
      <c r="BD66" s="62">
        <f>'Glad70-before-LQ'!BD66*$CG66*BD$93</f>
        <v>0.0268187364821641</v>
      </c>
      <c r="BE66" s="62">
        <f>'Glad70-before-LQ'!BE66*$CG66*BE$93</f>
        <v>0.791547846682773</v>
      </c>
      <c r="BF66" s="62">
        <f>'Glad70-before-LQ'!BF66*$CG66*BF$93</f>
        <v>0.00470370264862791</v>
      </c>
      <c r="BG66" s="62">
        <f>'Glad70-before-LQ'!BG66*$CG66*BG$93</f>
        <v>0.265784828204705</v>
      </c>
      <c r="BH66" s="62">
        <f>'Glad70-before-LQ'!BH66*$CG66*BH$93</f>
        <v>0.0673134732639855</v>
      </c>
      <c r="BI66" s="62">
        <f>'Glad70-before-LQ'!BI66*$CG66*BI$93</f>
        <v>0.0791994690706524</v>
      </c>
      <c r="BJ66" s="62">
        <f>'Glad70-before-LQ'!BJ66*$CG66*BJ$93</f>
        <v>0.000524471239679538</v>
      </c>
      <c r="BK66" s="62">
        <f>'Glad70-before-LQ'!BK66*$CG66*BK$93</f>
        <v>0.142560190928824</v>
      </c>
      <c r="BL66" s="62">
        <f>'Glad70-before-LQ'!BL66*$CG66*BL$93</f>
        <v>1.54766327828852</v>
      </c>
      <c r="BM66" s="62">
        <f>'Glad70-before-LQ'!BM66*$CG66*BM$93</f>
        <v>0.181710761496805</v>
      </c>
      <c r="BN66" s="62">
        <f>'Glad70-before-LQ'!BN66*$CG66*BN$93</f>
        <v>0.0199566398824568</v>
      </c>
      <c r="BO66" s="62">
        <f>'Glad70-before-LQ'!BO66*$CG66*BO$93</f>
        <v>0.22696894317658</v>
      </c>
      <c r="BP66" s="62">
        <f>'Glad70-before-LQ'!BP66*$CG66*BP$93</f>
        <v>0.191910760999917</v>
      </c>
      <c r="BQ66" s="62">
        <f>'Glad70-before-LQ'!BQ66*$CG66*BQ$93</f>
        <v>0.00577339878919524</v>
      </c>
      <c r="BR66" s="62">
        <f>'Glad70-before-LQ'!BR66*$CG66*BR$93</f>
        <v>0.00158130017464772</v>
      </c>
      <c r="BS66" s="62">
        <f>'Glad70-before-LQ'!BS66*$CG66*BS$93</f>
        <v>0.000530566566293595</v>
      </c>
      <c r="BT66" s="62">
        <f>'Glad70-before-LQ'!BT66*$CG66*BT$93</f>
        <v>0.129682223903539</v>
      </c>
      <c r="BU66" s="62">
        <f>'Glad70-before-LQ'!BU66*$CG66*BU$93</f>
        <v>0.158303648664682</v>
      </c>
      <c r="BV66" s="4">
        <f>SUM(D66:BU66)</f>
        <v>5.83479139359592</v>
      </c>
      <c r="BW66" s="66">
        <f>'Glad-base'!BW66*'Households'!$B$3/'Households'!$B$7</f>
        <v>51.1582323625953</v>
      </c>
      <c r="BX66" s="66">
        <f>'Glad-base'!BX66*'Households'!$B$3/'Households'!$B$7</f>
        <v>45.0090797116375</v>
      </c>
      <c r="BY66" s="66">
        <f>'Glad-base'!BY66*'Businesses'!$B$4/'Businesses'!$C$4</f>
        <v>1.65710074910593</v>
      </c>
      <c r="BZ66" s="66">
        <f>'Glad-base'!BZ66*'Households'!$B$3/'Households'!$B$7</f>
        <v>0.0285578968486097</v>
      </c>
      <c r="CA66" s="66">
        <f>'Glad-base'!CA66*'Households'!$B$3/'Households'!$B$7</f>
        <v>0.72718294476828</v>
      </c>
      <c r="CB66" s="66">
        <f>'Glad-base'!CB66*'Glad-id-output'!B64/'Glad-id-output'!E64</f>
        <v>4.8399605876527e-05</v>
      </c>
      <c r="CC66" s="62">
        <f>'Exports'!D67</f>
        <v>10.9</v>
      </c>
      <c r="CD66" s="4">
        <f>SUM(BW66:CC66)</f>
        <v>109.480202064561</v>
      </c>
      <c r="CE66" s="153">
        <f>SUM(CD66,BV66)</f>
        <v>115.314993458157</v>
      </c>
      <c r="CF66" s="67">
        <v>0.00159734672859825</v>
      </c>
      <c r="CG66" s="67">
        <f>'Glad-id-output'!I64</f>
        <v>0.3</v>
      </c>
      <c r="CH66" s="67"/>
    </row>
    <row r="67" ht="20.05" customHeight="1">
      <c r="A67" t="s" s="58">
        <v>1</v>
      </c>
      <c r="B67" s="59">
        <v>63</v>
      </c>
      <c r="C67" t="s" s="60">
        <v>219</v>
      </c>
      <c r="D67" s="61">
        <f>'Glad70-before-LQ'!D67*$CG67*D$93</f>
        <v>0.00217509951207847</v>
      </c>
      <c r="E67" s="62">
        <f>'Glad70-before-LQ'!E67*$CG67*E$93</f>
        <v>0.000141086718048465</v>
      </c>
      <c r="F67" s="62">
        <f>'Glad70-before-LQ'!F67*$CG67*F$93</f>
        <v>6.57053911389108e-06</v>
      </c>
      <c r="G67" s="62">
        <f>'Glad70-before-LQ'!G67*$CG67*G$93</f>
        <v>0.000225252980274184</v>
      </c>
      <c r="H67" s="62">
        <f>'Glad70-before-LQ'!H67*$CG67*H$93</f>
        <v>0.000341244242487187</v>
      </c>
      <c r="I67" s="62">
        <f>'Glad70-before-LQ'!I67*$CG67*I$93</f>
        <v>0.0189017672004056</v>
      </c>
      <c r="J67" s="62">
        <f>'Glad70-before-LQ'!J67*$CG67*J$93</f>
        <v>0.203675169722537</v>
      </c>
      <c r="K67" s="63">
        <f>'Glad70-before-LQ'!K67*$CG67*K$93</f>
        <v>0.0605901498820638</v>
      </c>
      <c r="L67" s="62">
        <f>'Glad70-before-LQ'!L67*$CG67*L$93</f>
        <v>2.38493140993162e-05</v>
      </c>
      <c r="M67" s="62">
        <f>'Glad70-before-LQ'!M67*$CG67*M$93</f>
        <v>0.00508303689482983</v>
      </c>
      <c r="N67" s="62">
        <f>'Glad70-before-LQ'!N67*$CG67*N$93</f>
        <v>0.00150022468925113</v>
      </c>
      <c r="O67" s="62">
        <f>'Glad70-before-LQ'!O67*$CG67*O$93</f>
        <v>0.00114434198654371</v>
      </c>
      <c r="P67" s="62">
        <f>'Glad70-before-LQ'!P67*$CG67*P$93</f>
        <v>0.000673829110893096</v>
      </c>
      <c r="Q67" s="62">
        <f>'Glad70-before-LQ'!Q67*$CG67*Q$93</f>
        <v>0.000493147223987176</v>
      </c>
      <c r="R67" s="62">
        <f>'Glad70-before-LQ'!R67*$CG67*R$93</f>
        <v>0.000429465087210695</v>
      </c>
      <c r="S67" s="62">
        <f>'Glad70-before-LQ'!S67*$CG67*S$93</f>
        <v>0.000253430847850473</v>
      </c>
      <c r="T67" s="62">
        <f>'Glad70-before-LQ'!T67*$CG67*T$93</f>
        <v>0.008899525672544159</v>
      </c>
      <c r="U67" s="62">
        <f>'Glad70-before-LQ'!U67*$CG67*U$93</f>
        <v>0.165067700985991</v>
      </c>
      <c r="V67" s="62">
        <f>'Glad70-before-LQ'!V67*$CG67*V$93</f>
        <v>0.00154980743847652</v>
      </c>
      <c r="W67" s="62">
        <f>'Glad70-before-LQ'!W67*$CG67*W$93</f>
        <v>0.048891822762277</v>
      </c>
      <c r="X67" s="64">
        <f>'Glad70-before-LQ'!X67*$CG67*X$93</f>
        <v>0</v>
      </c>
      <c r="Y67" s="62">
        <f>'Glad70-before-LQ'!Y67*$CG67*Y$93</f>
        <v>0.0276372270972305</v>
      </c>
      <c r="Z67" s="62">
        <f>'Glad70-before-LQ'!Z67*$CG67*Z$93</f>
        <v>0.00219196093368338</v>
      </c>
      <c r="AA67" s="62">
        <f>'Glad70-before-LQ'!AA67*$CG67*AA$93</f>
        <v>0.00525101101862023</v>
      </c>
      <c r="AB67" s="62">
        <f>'Glad70-before-LQ'!AB67*$CG67*AB$93</f>
        <v>0.000314938833906632</v>
      </c>
      <c r="AC67" s="65">
        <f>'Glad70-before-LQ'!AC67*$CG67*AC$93</f>
        <v>0</v>
      </c>
      <c r="AD67" s="62">
        <f>'Glad70-before-LQ'!AD67*$CG67*AD$93</f>
        <v>1.47713049980064e-06</v>
      </c>
      <c r="AE67" s="62">
        <f>'Glad70-before-LQ'!AE67*$CG67*AE$93</f>
        <v>0.0116027501126608</v>
      </c>
      <c r="AF67" s="62">
        <f>'Glad70-before-LQ'!AF67*$CG67*AF$93</f>
        <v>0.08297848412513099</v>
      </c>
      <c r="AG67" s="62">
        <f>'Glad70-before-LQ'!AG67*$CG67*AG$93</f>
        <v>0.0102732582051231</v>
      </c>
      <c r="AH67" s="62">
        <f>'Glad70-before-LQ'!AH67*$CG67*AH$93</f>
        <v>0.0882887525928414</v>
      </c>
      <c r="AI67" s="62">
        <f>'Glad70-before-LQ'!AI67*$CG67*AI$93</f>
        <v>0.0918066953367654</v>
      </c>
      <c r="AJ67" s="62">
        <f>'Glad70-before-LQ'!AJ67*$CG67*AJ$93</f>
        <v>0.04154139386294</v>
      </c>
      <c r="AK67" s="62">
        <f>'Glad70-before-LQ'!AK67*$CG67*AK$93</f>
        <v>0.0580832522669026</v>
      </c>
      <c r="AL67" s="62">
        <f>'Glad70-before-LQ'!AL67*$CG67*AL$93</f>
        <v>0.00647057369753244</v>
      </c>
      <c r="AM67" s="62">
        <f>'Glad70-before-LQ'!AM67*$CG67*AM$93</f>
        <v>0.009940866099039479</v>
      </c>
      <c r="AN67" s="62">
        <f>'Glad70-before-LQ'!AN67*$CG67*AN$93</f>
        <v>0.102184609570678</v>
      </c>
      <c r="AO67" s="62">
        <f>'Glad70-before-LQ'!AO67*$CG67*AO$93</f>
        <v>0.016501134565231</v>
      </c>
      <c r="AP67" s="62">
        <f>'Glad70-before-LQ'!AP67*$CG67*AP$93</f>
        <v>0.024323094249032</v>
      </c>
      <c r="AQ67" s="62">
        <f>'Glad70-before-LQ'!AQ67*$CG67*AQ$93</f>
        <v>0.0011553700434617</v>
      </c>
      <c r="AR67" s="62">
        <f>'Glad70-before-LQ'!AR67*$CG67*AR$93</f>
        <v>0.00164046704831351</v>
      </c>
      <c r="AS67" s="62">
        <f>'Glad70-before-LQ'!AS67*$CG67*AS$93</f>
        <v>0.057262332728968</v>
      </c>
      <c r="AT67" s="62">
        <f>'Glad70-before-LQ'!AT67*$CG67*AT$93</f>
        <v>0.00157481934007141</v>
      </c>
      <c r="AU67" s="62">
        <f>'Glad70-before-LQ'!AU67*$CG67*AU$93</f>
        <v>0.000530321541237889</v>
      </c>
      <c r="AV67" s="62">
        <f>'Glad70-before-LQ'!AV67*$CG67*AV$93</f>
        <v>2.14062791672942e-06</v>
      </c>
      <c r="AW67" s="62">
        <f>'Glad70-before-LQ'!AW67*$CG67*AW$93</f>
        <v>1.17810272607793e-06</v>
      </c>
      <c r="AX67" s="62">
        <f>'Glad70-before-LQ'!AX67*$CG67*AX$93</f>
        <v>0.000148272805260352</v>
      </c>
      <c r="AY67" s="62">
        <f>'Glad70-before-LQ'!AY67*$CG67*AY$93</f>
        <v>2.24903721362811e-06</v>
      </c>
      <c r="AZ67" s="62">
        <f>'Glad70-before-LQ'!AZ67*$CG67*AZ$93</f>
        <v>0.0008735163052699079</v>
      </c>
      <c r="BA67" s="62">
        <f>'Glad70-before-LQ'!BA67*$CG67*BA$93</f>
        <v>0.00047854282647169</v>
      </c>
      <c r="BB67" s="62">
        <f>'Glad70-before-LQ'!BB67*$CG67*BB$93</f>
        <v>0.000126884324697112</v>
      </c>
      <c r="BC67" s="62">
        <f>'Glad70-before-LQ'!BC67*$CG67*BC$93</f>
        <v>0.0578601015169568</v>
      </c>
      <c r="BD67" s="62">
        <f>'Glad70-before-LQ'!BD67*$CG67*BD$93</f>
        <v>0.0373017227025108</v>
      </c>
      <c r="BE67" s="62">
        <f>'Glad70-before-LQ'!BE67*$CG67*BE$93</f>
        <v>0.231058999096209</v>
      </c>
      <c r="BF67" s="62">
        <f>'Glad70-before-LQ'!BF67*$CG67*BF$93</f>
        <v>5.97240963715689e-05</v>
      </c>
      <c r="BG67" s="62">
        <f>'Glad70-before-LQ'!BG67*$CG67*BG$93</f>
        <v>0.0760982948116566</v>
      </c>
      <c r="BH67" s="62">
        <f>'Glad70-before-LQ'!BH67*$CG67*BH$93</f>
        <v>0.0192153365611495</v>
      </c>
      <c r="BI67" s="62">
        <f>'Glad70-before-LQ'!BI67*$CG67*BI$93</f>
        <v>0.0207359152302873</v>
      </c>
      <c r="BJ67" s="62">
        <f>'Glad70-before-LQ'!BJ67*$CG67*BJ$93</f>
        <v>5.08261678501448e-05</v>
      </c>
      <c r="BK67" s="62">
        <f>'Glad70-before-LQ'!BK67*$CG67*BK$93</f>
        <v>0.0183864006776862</v>
      </c>
      <c r="BL67" s="62">
        <f>'Glad70-before-LQ'!BL67*$CG67*BL$93</f>
        <v>0.489299982218741</v>
      </c>
      <c r="BM67" s="62">
        <f>'Glad70-before-LQ'!BM67*$CG67*BM$93</f>
        <v>0.0723356549229642</v>
      </c>
      <c r="BN67" s="62">
        <f>'Glad70-before-LQ'!BN67*$CG67*BN$93</f>
        <v>0.00856583286037038</v>
      </c>
      <c r="BO67" s="62">
        <f>'Glad70-before-LQ'!BO67*$CG67*BO$93</f>
        <v>0.087937836603087</v>
      </c>
      <c r="BP67" s="62">
        <f>'Glad70-before-LQ'!BP67*$CG67*BP$93</f>
        <v>0.0270716540745781</v>
      </c>
      <c r="BQ67" s="62">
        <f>'Glad70-before-LQ'!BQ67*$CG67*BQ$93</f>
        <v>0.0211138859946769</v>
      </c>
      <c r="BR67" s="62">
        <f>'Glad70-before-LQ'!BR67*$CG67*BR$93</f>
        <v>0.00308767494979151</v>
      </c>
      <c r="BS67" s="62">
        <f>'Glad70-before-LQ'!BS67*$CG67*BS$93</f>
        <v>0.000314585785468655</v>
      </c>
      <c r="BT67" s="62">
        <f>'Glad70-before-LQ'!BT67*$CG67*BT$93</f>
        <v>0.026496248328646</v>
      </c>
      <c r="BU67" s="62">
        <f>'Glad70-before-LQ'!BU67*$CG67*BU$93</f>
        <v>0.0232272703525099</v>
      </c>
      <c r="BV67" s="4">
        <f>SUM(D67:BU67)</f>
        <v>2.3834720441919</v>
      </c>
      <c r="BW67" s="66">
        <f>'Glad-base'!BW67*'Households'!$B$3/'Households'!$B$7</f>
        <v>19.1530487201339</v>
      </c>
      <c r="BX67" s="66">
        <f>'Glad-base'!BX67*'Households'!$B$3/'Households'!$B$7</f>
        <v>3.76170339855819</v>
      </c>
      <c r="BY67" s="66">
        <f>'Glad-base'!BY67*'Businesses'!$B$4/'Businesses'!$C$4</f>
        <v>0.090880340173372</v>
      </c>
      <c r="BZ67" s="66">
        <f>'Glad-base'!BZ67*'Households'!$B$3/'Households'!$B$7</f>
        <v>0.00246361717816684</v>
      </c>
      <c r="CA67" s="66">
        <f>'Glad-base'!CA67*'Households'!$B$3/'Households'!$B$7</f>
        <v>0.0394731062100927</v>
      </c>
      <c r="CB67" s="66">
        <f>'Glad-base'!CB67*'Glad-id-output'!B65/'Glad-id-output'!E65</f>
        <v>3.22225984629446e-05</v>
      </c>
      <c r="CC67" s="62">
        <f>'Exports'!D68</f>
        <v>0.8</v>
      </c>
      <c r="CD67" s="4">
        <f>SUM(BW67:CC67)</f>
        <v>23.8476014048522</v>
      </c>
      <c r="CE67" s="153">
        <f>SUM(CD67,BV67)</f>
        <v>26.2310734490441</v>
      </c>
      <c r="CF67" s="67">
        <v>0.00118465435525532</v>
      </c>
      <c r="CG67" s="67">
        <f>'Glad-id-output'!I65</f>
        <v>0.6</v>
      </c>
      <c r="CH67" s="67"/>
    </row>
    <row r="68" ht="20.05" customHeight="1">
      <c r="A68" t="s" s="58">
        <v>1</v>
      </c>
      <c r="B68" s="59">
        <v>64</v>
      </c>
      <c r="C68" t="s" s="60">
        <v>220</v>
      </c>
      <c r="D68" s="61">
        <f>'Glad70-before-LQ'!D68*$CG68*D$93</f>
        <v>0.000887015973568721</v>
      </c>
      <c r="E68" s="62">
        <f>'Glad70-before-LQ'!E68*$CG68*E$93</f>
        <v>0.00503392782438666</v>
      </c>
      <c r="F68" s="62">
        <f>'Glad70-before-LQ'!F68*$CG68*F$93</f>
        <v>0.000196634333881714</v>
      </c>
      <c r="G68" s="62">
        <f>'Glad70-before-LQ'!G68*$CG68*G$93</f>
        <v>0.00280190868335961</v>
      </c>
      <c r="H68" s="62">
        <f>'Glad70-before-LQ'!H68*$CG68*H$93</f>
        <v>0.00103619420615689</v>
      </c>
      <c r="I68" s="62">
        <f>'Glad70-before-LQ'!I68*$CG68*I$93</f>
        <v>0.000548984348878253</v>
      </c>
      <c r="J68" s="62">
        <f>'Glad70-before-LQ'!J68*$CG68*J$93</f>
        <v>0.0866061492552507</v>
      </c>
      <c r="K68" s="63">
        <f>'Glad70-before-LQ'!K68*$CG68*K$93</f>
        <v>0.00433598562956252</v>
      </c>
      <c r="L68" s="62">
        <f>'Glad70-before-LQ'!L68*$CG68*L$93</f>
        <v>0.00145725519905702</v>
      </c>
      <c r="M68" s="62">
        <f>'Glad70-before-LQ'!M68*$CG68*M$93</f>
        <v>0.00643284736082101</v>
      </c>
      <c r="N68" s="62">
        <f>'Glad70-before-LQ'!N68*$CG68*N$93</f>
        <v>0.00222644492006322</v>
      </c>
      <c r="O68" s="62">
        <f>'Glad70-before-LQ'!O68*$CG68*O$93</f>
        <v>0.0135739614560973</v>
      </c>
      <c r="P68" s="62">
        <f>'Glad70-before-LQ'!P68*$CG68*P$93</f>
        <v>0.00446549669435607</v>
      </c>
      <c r="Q68" s="62">
        <f>'Glad70-before-LQ'!Q68*$CG68*Q$93</f>
        <v>0.00588010239286124</v>
      </c>
      <c r="R68" s="62">
        <f>'Glad70-before-LQ'!R68*$CG68*R$93</f>
        <v>0.00119200092248514</v>
      </c>
      <c r="S68" s="62">
        <f>'Glad70-before-LQ'!S68*$CG68*S$93</f>
        <v>0.00246473626827724</v>
      </c>
      <c r="T68" s="62">
        <f>'Glad70-before-LQ'!T68*$CG68*T$93</f>
        <v>0.0220428575440773</v>
      </c>
      <c r="U68" s="62">
        <f>'Glad70-before-LQ'!U68*$CG68*U$93</f>
        <v>3.11109323819114</v>
      </c>
      <c r="V68" s="62">
        <f>'Glad70-before-LQ'!V68*$CG68*V$93</f>
        <v>0.00527920959951698</v>
      </c>
      <c r="W68" s="62">
        <f>'Glad70-before-LQ'!W68*$CG68*W$93</f>
        <v>0.0443237268968287</v>
      </c>
      <c r="X68" s="64">
        <f>'Glad70-before-LQ'!X68*$CG68*X$93</f>
        <v>0</v>
      </c>
      <c r="Y68" s="62">
        <f>'Glad70-before-LQ'!Y68*$CG68*Y$93</f>
        <v>0.0132342830805042</v>
      </c>
      <c r="Z68" s="62">
        <f>'Glad70-before-LQ'!Z68*$CG68*Z$93</f>
        <v>0.00245268699411457</v>
      </c>
      <c r="AA68" s="62">
        <f>'Glad70-before-LQ'!AA68*$CG68*AA$93</f>
        <v>0.00841984553023686</v>
      </c>
      <c r="AB68" s="62">
        <f>'Glad70-before-LQ'!AB68*$CG68*AB$93</f>
        <v>0.000380719345704998</v>
      </c>
      <c r="AC68" s="65">
        <f>'Glad70-before-LQ'!AC68*$CG68*AC$93</f>
        <v>0</v>
      </c>
      <c r="AD68" s="62">
        <f>'Glad70-before-LQ'!AD68*$CG68*AD$93</f>
        <v>7.943463621954209e-06</v>
      </c>
      <c r="AE68" s="62">
        <f>'Glad70-before-LQ'!AE68*$CG68*AE$93</f>
        <v>0.005793668487304</v>
      </c>
      <c r="AF68" s="62">
        <f>'Glad70-before-LQ'!AF68*$CG68*AF$93</f>
        <v>2.19531501378451e-05</v>
      </c>
      <c r="AG68" s="62">
        <f>'Glad70-before-LQ'!AG68*$CG68*AG$93</f>
        <v>0.00178385255322415</v>
      </c>
      <c r="AH68" s="62">
        <f>'Glad70-before-LQ'!AH68*$CG68*AH$93</f>
        <v>0.0460012388781411</v>
      </c>
      <c r="AI68" s="62">
        <f>'Glad70-before-LQ'!AI68*$CG68*AI$93</f>
        <v>0.014520395118693</v>
      </c>
      <c r="AJ68" s="62">
        <f>'Glad70-before-LQ'!AJ68*$CG68*AJ$93</f>
        <v>0.0208243052795872</v>
      </c>
      <c r="AK68" s="62">
        <f>'Glad70-before-LQ'!AK68*$CG68*AK$93</f>
        <v>0.0438884578585547</v>
      </c>
      <c r="AL68" s="62">
        <f>'Glad70-before-LQ'!AL68*$CG68*AL$93</f>
        <v>0.0242846434723454</v>
      </c>
      <c r="AM68" s="62">
        <f>'Glad70-before-LQ'!AM68*$CG68*AM$93</f>
        <v>0.0191929673831846</v>
      </c>
      <c r="AN68" s="62">
        <f>'Glad70-before-LQ'!AN68*$CG68*AN$93</f>
        <v>0.000509701976199144</v>
      </c>
      <c r="AO68" s="62">
        <f>'Glad70-before-LQ'!AO68*$CG68*AO$93</f>
        <v>0.00215223253852245</v>
      </c>
      <c r="AP68" s="62">
        <f>'Glad70-before-LQ'!AP68*$CG68*AP$93</f>
        <v>0.0301349574147422</v>
      </c>
      <c r="AQ68" s="62">
        <f>'Glad70-before-LQ'!AQ68*$CG68*AQ$93</f>
        <v>4.49852770609968e-05</v>
      </c>
      <c r="AR68" s="62">
        <f>'Glad70-before-LQ'!AR68*$CG68*AR$93</f>
        <v>0.0354959969115175</v>
      </c>
      <c r="AS68" s="62">
        <f>'Glad70-before-LQ'!AS68*$CG68*AS$93</f>
        <v>0.09930370039445691</v>
      </c>
      <c r="AT68" s="62">
        <f>'Glad70-before-LQ'!AT68*$CG68*AT$93</f>
        <v>0.00703136909811961</v>
      </c>
      <c r="AU68" s="62">
        <f>'Glad70-before-LQ'!AU68*$CG68*AU$93</f>
        <v>5.52598662919526e-05</v>
      </c>
      <c r="AV68" s="62">
        <f>'Glad70-before-LQ'!AV68*$CG68*AV$93</f>
        <v>4.17517582780757e-06</v>
      </c>
      <c r="AW68" s="62">
        <f>'Glad70-before-LQ'!AW68*$CG68*AW$93</f>
        <v>9.62945371070407e-06</v>
      </c>
      <c r="AX68" s="62">
        <f>'Glad70-before-LQ'!AX68*$CG68*AX$93</f>
        <v>0.000491097503483529</v>
      </c>
      <c r="AY68" s="62">
        <f>'Glad70-before-LQ'!AY68*$CG68*AY$93</f>
        <v>9.01158342362558e-06</v>
      </c>
      <c r="AZ68" s="62">
        <f>'Glad70-before-LQ'!AZ68*$CG68*AZ$93</f>
        <v>0.0123538441085098</v>
      </c>
      <c r="BA68" s="62">
        <f>'Glad70-before-LQ'!BA68*$CG68*BA$93</f>
        <v>0.470752081868644</v>
      </c>
      <c r="BB68" s="62">
        <f>'Glad70-before-LQ'!BB68*$CG68*BB$93</f>
        <v>0.0417910302803152</v>
      </c>
      <c r="BC68" s="62">
        <f>'Glad70-before-LQ'!BC68*$CG68*BC$93</f>
        <v>0.0333528532640213</v>
      </c>
      <c r="BD68" s="62">
        <f>'Glad70-before-LQ'!BD68*$CG68*BD$93</f>
        <v>0.0148192958962725</v>
      </c>
      <c r="BE68" s="62">
        <f>'Glad70-before-LQ'!BE68*$CG68*BE$93</f>
        <v>0.101884890072917</v>
      </c>
      <c r="BF68" s="62">
        <f>'Glad70-before-LQ'!BF68*$CG68*BF$93</f>
        <v>0.000219427332479125</v>
      </c>
      <c r="BG68" s="62">
        <f>'Glad70-before-LQ'!BG68*$CG68*BG$93</f>
        <v>0.0835675175138975</v>
      </c>
      <c r="BH68" s="62">
        <f>'Glad70-before-LQ'!BH68*$CG68*BH$93</f>
        <v>0.07236877800438229</v>
      </c>
      <c r="BI68" s="62">
        <f>'Glad70-before-LQ'!BI68*$CG68*BI$93</f>
        <v>0.170235826474979</v>
      </c>
      <c r="BJ68" s="62">
        <f>'Glad70-before-LQ'!BJ68*$CG68*BJ$93</f>
        <v>0.00570288721226074</v>
      </c>
      <c r="BK68" s="62">
        <f>'Glad70-before-LQ'!BK68*$CG68*BK$93</f>
        <v>0.0567139158103977</v>
      </c>
      <c r="BL68" s="62">
        <f>'Glad70-before-LQ'!BL68*$CG68*BL$93</f>
        <v>0.579604938413894</v>
      </c>
      <c r="BM68" s="62">
        <f>'Glad70-before-LQ'!BM68*$CG68*BM$93</f>
        <v>0.0901284506150716</v>
      </c>
      <c r="BN68" s="62">
        <f>'Glad70-before-LQ'!BN68*$CG68*BN$93</f>
        <v>0.00846048273321191</v>
      </c>
      <c r="BO68" s="62">
        <f>'Glad70-before-LQ'!BO68*$CG68*BO$93</f>
        <v>4.28246488244234</v>
      </c>
      <c r="BP68" s="62">
        <f>'Glad70-before-LQ'!BP68*$CG68*BP$93</f>
        <v>0.569495048132593</v>
      </c>
      <c r="BQ68" s="62">
        <f>'Glad70-before-LQ'!BQ68*$CG68*BQ$93</f>
        <v>3.79959134499105e-05</v>
      </c>
      <c r="BR68" s="62">
        <f>'Glad70-before-LQ'!BR68*$CG68*BR$93</f>
        <v>0.00675551002282646</v>
      </c>
      <c r="BS68" s="62">
        <f>'Glad70-before-LQ'!BS68*$CG68*BS$93</f>
        <v>0.000658084357748996</v>
      </c>
      <c r="BT68" s="62">
        <f>'Glad70-before-LQ'!BT68*$CG68*BT$93</f>
        <v>0.0552163162514765</v>
      </c>
      <c r="BU68" s="62">
        <f>'Glad70-before-LQ'!BU68*$CG68*BU$93</f>
        <v>0.0444697684943426</v>
      </c>
      <c r="BV68" s="4">
        <f>SUM(D68:BU68)</f>
        <v>10.3989815807054</v>
      </c>
      <c r="BW68" s="66">
        <f>'Glad-base'!BW68*'Households'!$B$3/'Households'!$B$7</f>
        <v>113.2200817707</v>
      </c>
      <c r="BX68" s="66">
        <f>'Glad-base'!BX68*'Households'!$B$3/'Households'!$B$7</f>
        <v>188.562846549949</v>
      </c>
      <c r="BY68" s="66">
        <f>'Glad-base'!BY68*'Businesses'!$B$4/'Businesses'!$C$4</f>
        <v>0.367332769720714</v>
      </c>
      <c r="BZ68" s="66">
        <f>'Glad-base'!BZ68*'Households'!$B$3/'Households'!$B$7</f>
        <v>0.0089853958084449</v>
      </c>
      <c r="CA68" s="66">
        <f>'Glad-base'!CA68*'Households'!$B$3/'Households'!$B$7</f>
        <v>0.159715656797116</v>
      </c>
      <c r="CB68" s="66">
        <f>'Glad-base'!CB68*'Glad-id-output'!B66/'Glad-id-output'!E66</f>
        <v>0</v>
      </c>
      <c r="CC68" s="62">
        <f>'Exports'!D69</f>
        <v>39.9</v>
      </c>
      <c r="CD68" s="4">
        <f>SUM(BW68:CC68)</f>
        <v>342.218962142975</v>
      </c>
      <c r="CE68" s="153">
        <f>SUM(CD68,BV68)</f>
        <v>352.617943723680</v>
      </c>
      <c r="CF68" s="67">
        <v>0.007870298567048351</v>
      </c>
      <c r="CG68" s="67">
        <f>'Glad-id-output'!I66</f>
        <v>0.67</v>
      </c>
      <c r="CH68" s="67"/>
    </row>
    <row r="69" ht="20.05" customHeight="1">
      <c r="A69" t="s" s="58">
        <v>1</v>
      </c>
      <c r="B69" s="59">
        <v>65</v>
      </c>
      <c r="C69" t="s" s="60">
        <v>153</v>
      </c>
      <c r="D69" s="61">
        <f>'Glad70-before-LQ'!D69*$CG69*D$93</f>
        <v>2.67769034832762e-05</v>
      </c>
      <c r="E69" s="62">
        <f>'Glad70-before-LQ'!E69*$CG69*E$93</f>
        <v>0</v>
      </c>
      <c r="F69" s="62">
        <f>'Glad70-before-LQ'!F69*$CG69*F$93</f>
        <v>0</v>
      </c>
      <c r="G69" s="62">
        <f>'Glad70-before-LQ'!G69*$CG69*G$93</f>
        <v>0</v>
      </c>
      <c r="H69" s="62">
        <f>'Glad70-before-LQ'!H69*$CG69*H$93</f>
        <v>2.38845008327083e-06</v>
      </c>
      <c r="I69" s="62">
        <f>'Glad70-before-LQ'!I69*$CG69*I$93</f>
        <v>6.89142289878004e-05</v>
      </c>
      <c r="J69" s="62">
        <f>'Glad70-before-LQ'!J69*$CG69*J$93</f>
        <v>0.00063457294636245</v>
      </c>
      <c r="K69" s="63">
        <f>'Glad70-before-LQ'!K69*$CG69*K$93</f>
        <v>0.0009650962066274159</v>
      </c>
      <c r="L69" s="62">
        <f>'Glad70-before-LQ'!L69*$CG69*L$93</f>
        <v>1.94272537767346e-05</v>
      </c>
      <c r="M69" s="62">
        <f>'Glad70-before-LQ'!M69*$CG69*M$93</f>
        <v>4.42840335534417e-05</v>
      </c>
      <c r="N69" s="62">
        <f>'Glad70-before-LQ'!N69*$CG69*N$93</f>
        <v>8.657997305439291e-05</v>
      </c>
      <c r="O69" s="62">
        <f>'Glad70-before-LQ'!O69*$CG69*O$93</f>
        <v>1.8254774398863e-05</v>
      </c>
      <c r="P69" s="62">
        <f>'Glad70-before-LQ'!P69*$CG69*P$93</f>
        <v>4.24207046690603e-06</v>
      </c>
      <c r="Q69" s="62">
        <f>'Glad70-before-LQ'!Q69*$CG69*Q$93</f>
        <v>2.93858771006118e-05</v>
      </c>
      <c r="R69" s="62">
        <f>'Glad70-before-LQ'!R69*$CG69*R$93</f>
        <v>5.43051103364708e-06</v>
      </c>
      <c r="S69" s="62">
        <f>'Glad70-before-LQ'!S69*$CG69*S$93</f>
        <v>5.65630473743904e-06</v>
      </c>
      <c r="T69" s="62">
        <f>'Glad70-before-LQ'!T69*$CG69*T$93</f>
        <v>4.77286895344872e-05</v>
      </c>
      <c r="U69" s="62">
        <f>'Glad70-before-LQ'!U69*$CG69*U$93</f>
        <v>0.00075467637833839</v>
      </c>
      <c r="V69" s="62">
        <f>'Glad70-before-LQ'!V69*$CG69*V$93</f>
        <v>2.74647404085883e-05</v>
      </c>
      <c r="W69" s="62">
        <f>'Glad70-before-LQ'!W69*$CG69*W$93</f>
        <v>0.000836187472916052</v>
      </c>
      <c r="X69" s="64">
        <f>'Glad70-before-LQ'!X69*$CG69*X$93</f>
        <v>0</v>
      </c>
      <c r="Y69" s="62">
        <f>'Glad70-before-LQ'!Y69*$CG69*Y$93</f>
        <v>0.000210114542703253</v>
      </c>
      <c r="Z69" s="62">
        <f>'Glad70-before-LQ'!Z69*$CG69*Z$93</f>
        <v>3.04078274173638e-05</v>
      </c>
      <c r="AA69" s="62">
        <f>'Glad70-before-LQ'!AA69*$CG69*AA$93</f>
        <v>0.000203239943547522</v>
      </c>
      <c r="AB69" s="62">
        <f>'Glad70-before-LQ'!AB69*$CG69*AB$93</f>
        <v>4.34815605969899e-06</v>
      </c>
      <c r="AC69" s="65">
        <f>'Glad70-before-LQ'!AC69*$CG69*AC$93</f>
        <v>0</v>
      </c>
      <c r="AD69" s="62">
        <f>'Glad70-before-LQ'!AD69*$CG69*AD$93</f>
        <v>6.3179722079192e-06</v>
      </c>
      <c r="AE69" s="62">
        <f>'Glad70-before-LQ'!AE69*$CG69*AE$93</f>
        <v>0.000220730564591561</v>
      </c>
      <c r="AF69" s="62">
        <f>'Glad70-before-LQ'!AF69*$CG69*AF$93</f>
        <v>3.91880112908398e-05</v>
      </c>
      <c r="AG69" s="62">
        <f>'Glad70-before-LQ'!AG69*$CG69*AG$93</f>
        <v>5.01131325849536e-05</v>
      </c>
      <c r="AH69" s="62">
        <f>'Glad70-before-LQ'!AH69*$CG69*AH$93</f>
        <v>0.000788386370190358</v>
      </c>
      <c r="AI69" s="62">
        <f>'Glad70-before-LQ'!AI69*$CG69*AI$93</f>
        <v>0.000214164616755855</v>
      </c>
      <c r="AJ69" s="62">
        <f>'Glad70-before-LQ'!AJ69*$CG69*AJ$93</f>
        <v>0.00206551219579435</v>
      </c>
      <c r="AK69" s="62">
        <f>'Glad70-before-LQ'!AK69*$CG69*AK$93</f>
        <v>0.00309028522219254</v>
      </c>
      <c r="AL69" s="62">
        <f>'Glad70-before-LQ'!AL69*$CG69*AL$93</f>
        <v>0.000221756416455169</v>
      </c>
      <c r="AM69" s="62">
        <f>'Glad70-before-LQ'!AM69*$CG69*AM$93</f>
        <v>0.00103575480487872</v>
      </c>
      <c r="AN69" s="62">
        <f>'Glad70-before-LQ'!AN69*$CG69*AN$93</f>
        <v>0.000291662951178443</v>
      </c>
      <c r="AO69" s="62">
        <f>'Glad70-before-LQ'!AO69*$CG69*AO$93</f>
        <v>0.00162956035975727</v>
      </c>
      <c r="AP69" s="62">
        <f>'Glad70-before-LQ'!AP69*$CG69*AP$93</f>
        <v>0.000283387817667814</v>
      </c>
      <c r="AQ69" s="62">
        <f>'Glad70-before-LQ'!AQ69*$CG69*AQ$93</f>
        <v>2.11168107181731e-05</v>
      </c>
      <c r="AR69" s="62">
        <f>'Glad70-before-LQ'!AR69*$CG69*AR$93</f>
        <v>0.000118706261741614</v>
      </c>
      <c r="AS69" s="62">
        <f>'Glad70-before-LQ'!AS69*$CG69*AS$93</f>
        <v>0.00123942886590572</v>
      </c>
      <c r="AT69" s="62">
        <f>'Glad70-before-LQ'!AT69*$CG69*AT$93</f>
        <v>6.637655998676239e-05</v>
      </c>
      <c r="AU69" s="62">
        <f>'Glad70-before-LQ'!AU69*$CG69*AU$93</f>
        <v>1.03357076240018e-05</v>
      </c>
      <c r="AV69" s="62">
        <f>'Glad70-before-LQ'!AV69*$CG69*AV$93</f>
        <v>7.65869099096525e-07</v>
      </c>
      <c r="AW69" s="62">
        <f>'Glad70-before-LQ'!AW69*$CG69*AW$93</f>
        <v>6.23646443090458e-06</v>
      </c>
      <c r="AX69" s="62">
        <f>'Glad70-before-LQ'!AX69*$CG69*AX$93</f>
        <v>0.000625583318535169</v>
      </c>
      <c r="AY69" s="62">
        <f>'Glad70-before-LQ'!AY69*$CG69*AY$93</f>
        <v>1.15626972041822e-05</v>
      </c>
      <c r="AZ69" s="62">
        <f>'Glad70-before-LQ'!AZ69*$CG69*AZ$93</f>
        <v>0.0050535558385692</v>
      </c>
      <c r="BA69" s="62">
        <f>'Glad70-before-LQ'!BA69*$CG69*BA$93</f>
        <v>0.00276042183430717</v>
      </c>
      <c r="BB69" s="62">
        <f>'Glad70-before-LQ'!BB69*$CG69*BB$93</f>
        <v>0.00071083986538752</v>
      </c>
      <c r="BC69" s="62">
        <f>'Glad70-before-LQ'!BC69*$CG69*BC$93</f>
        <v>0.00302505917029146</v>
      </c>
      <c r="BD69" s="62">
        <f>'Glad70-before-LQ'!BD69*$CG69*BD$93</f>
        <v>0.000389207608110097</v>
      </c>
      <c r="BE69" s="62">
        <f>'Glad70-before-LQ'!BE69*$CG69*BE$93</f>
        <v>0.0215764511391117</v>
      </c>
      <c r="BF69" s="62">
        <f>'Glad70-before-LQ'!BF69*$CG69*BF$93</f>
        <v>0.000342099590036347</v>
      </c>
      <c r="BG69" s="62">
        <f>'Glad70-before-LQ'!BG69*$CG69*BG$93</f>
        <v>0.0047922396817394</v>
      </c>
      <c r="BH69" s="62">
        <f>'Glad70-before-LQ'!BH69*$CG69*BH$93</f>
        <v>0.000167152174954279</v>
      </c>
      <c r="BI69" s="62">
        <f>'Glad70-before-LQ'!BI69*$CG69*BI$93</f>
        <v>0.00647736644945187</v>
      </c>
      <c r="BJ69" s="62">
        <f>'Glad70-before-LQ'!BJ69*$CG69*BJ$93</f>
        <v>1.49448865309955e-05</v>
      </c>
      <c r="BK69" s="62">
        <f>'Glad70-before-LQ'!BK69*$CG69*BK$93</f>
        <v>0.0040441497860183</v>
      </c>
      <c r="BL69" s="62">
        <f>'Glad70-before-LQ'!BL69*$CG69*BL$93</f>
        <v>0.00523267390153909</v>
      </c>
      <c r="BM69" s="62">
        <f>'Glad70-before-LQ'!BM69*$CG69*BM$93</f>
        <v>0.000558432416317948</v>
      </c>
      <c r="BN69" s="62">
        <f>'Glad70-before-LQ'!BN69*$CG69*BN$93</f>
        <v>0.000105664060562643</v>
      </c>
      <c r="BO69" s="62">
        <f>'Glad70-before-LQ'!BO69*$CG69*BO$93</f>
        <v>3.02770187542826</v>
      </c>
      <c r="BP69" s="62">
        <f>'Glad70-before-LQ'!BP69*$CG69*BP$93</f>
        <v>0.0810537748925637</v>
      </c>
      <c r="BQ69" s="62">
        <f>'Glad70-before-LQ'!BQ69*$CG69*BQ$93</f>
        <v>4.96679863648294e-05</v>
      </c>
      <c r="BR69" s="62">
        <f>'Glad70-before-LQ'!BR69*$CG69*BR$93</f>
        <v>4.12229720954017e-05</v>
      </c>
      <c r="BS69" s="62">
        <f>'Glad70-before-LQ'!BS69*$CG69*BS$93</f>
        <v>1.36093549360296e-05</v>
      </c>
      <c r="BT69" s="62">
        <f>'Glad70-before-LQ'!BT69*$CG69*BT$93</f>
        <v>0.000171386966220993</v>
      </c>
      <c r="BU69" s="62">
        <f>'Glad70-before-LQ'!BU69*$CG69*BU$93</f>
        <v>0.000582571554446228</v>
      </c>
      <c r="BV69" s="4">
        <f>SUM(D69:BU69)</f>
        <v>3.1809264778332</v>
      </c>
      <c r="BW69" s="66">
        <f>'Glad-base'!BW69*'Households'!$B$3/'Households'!$B$7</f>
        <v>65.5059933883316</v>
      </c>
      <c r="BX69" s="66">
        <f>'Glad-base'!BX69*'Households'!$B$3/'Households'!$B$7</f>
        <v>131.549156230690</v>
      </c>
      <c r="BY69" s="66">
        <f>'Glad-base'!BY69*'Businesses'!$B$4/'Businesses'!$C$4</f>
        <v>0.258242976434871</v>
      </c>
      <c r="BZ69" s="66">
        <f>'Glad-base'!BZ69*'Households'!$B$3/'Households'!$B$7</f>
        <v>0.0112809305252317</v>
      </c>
      <c r="CA69" s="66">
        <f>'Glad-base'!CA69*'Households'!$B$3/'Households'!$B$7</f>
        <v>0.109557820195675</v>
      </c>
      <c r="CB69" s="66">
        <f>'Glad-base'!CB69*'Glad-id-output'!B67/'Glad-id-output'!E67</f>
        <v>0</v>
      </c>
      <c r="CC69" s="62">
        <f>'Exports'!D70</f>
        <v>5</v>
      </c>
      <c r="CD69" s="4">
        <f>SUM(BW69:CC69)</f>
        <v>202.434231346177</v>
      </c>
      <c r="CE69" s="153">
        <f>SUM(CD69,BV69)</f>
        <v>205.615157824010</v>
      </c>
      <c r="CF69" s="67">
        <v>0.0058690406048142</v>
      </c>
      <c r="CG69" s="67">
        <f>'Glad-id-output'!I67</f>
        <v>0.46</v>
      </c>
      <c r="CH69" s="67"/>
    </row>
    <row r="70" ht="20.05" customHeight="1">
      <c r="A70" t="s" s="58">
        <v>1</v>
      </c>
      <c r="B70" s="59">
        <v>66</v>
      </c>
      <c r="C70" t="s" s="60">
        <v>154</v>
      </c>
      <c r="D70" s="61">
        <f>'Glad70-before-LQ'!D70*$CG70*D$93</f>
        <v>0.0040518693929574</v>
      </c>
      <c r="E70" s="62">
        <f>'Glad70-before-LQ'!E70*$CG70*E$93</f>
        <v>0.00150869160970361</v>
      </c>
      <c r="F70" s="62">
        <f>'Glad70-before-LQ'!F70*$CG70*F$93</f>
        <v>0.000370332010806687</v>
      </c>
      <c r="G70" s="62">
        <f>'Glad70-before-LQ'!G70*$CG70*G$93</f>
        <v>0.000366415081530729</v>
      </c>
      <c r="H70" s="62">
        <f>'Glad70-before-LQ'!H70*$CG70*H$93</f>
        <v>0.000443272599305169</v>
      </c>
      <c r="I70" s="62">
        <f>'Glad70-before-LQ'!I70*$CG70*I$93</f>
        <v>0.00258585438522852</v>
      </c>
      <c r="J70" s="62">
        <f>'Glad70-before-LQ'!J70*$CG70*J$93</f>
        <v>0.0522401173633395</v>
      </c>
      <c r="K70" s="63">
        <f>'Glad70-before-LQ'!K70*$CG70*K$93</f>
        <v>0.0158471133003413</v>
      </c>
      <c r="L70" s="62">
        <f>'Glad70-before-LQ'!L70*$CG70*L$93</f>
        <v>0.00284626657954027</v>
      </c>
      <c r="M70" s="62">
        <f>'Glad70-before-LQ'!M70*$CG70*M$93</f>
        <v>0.0121337680845356</v>
      </c>
      <c r="N70" s="62">
        <f>'Glad70-before-LQ'!N70*$CG70*N$93</f>
        <v>0.00020072980893076</v>
      </c>
      <c r="O70" s="62">
        <f>'Glad70-before-LQ'!O70*$CG70*O$93</f>
        <v>0.000756286983987261</v>
      </c>
      <c r="P70" s="62">
        <f>'Glad70-before-LQ'!P70*$CG70*P$93</f>
        <v>1.66964787255798e-05</v>
      </c>
      <c r="Q70" s="62">
        <f>'Glad70-before-LQ'!Q70*$CG70*Q$93</f>
        <v>0.000213892750961786</v>
      </c>
      <c r="R70" s="62">
        <f>'Glad70-before-LQ'!R70*$CG70*R$93</f>
        <v>2.20267357028117e-05</v>
      </c>
      <c r="S70" s="62">
        <f>'Glad70-before-LQ'!S70*$CG70*S$93</f>
        <v>3.68635907137443e-05</v>
      </c>
      <c r="T70" s="62">
        <f>'Glad70-before-LQ'!T70*$CG70*T$93</f>
        <v>0.00109655845063216</v>
      </c>
      <c r="U70" s="62">
        <f>'Glad70-before-LQ'!U70*$CG70*U$93</f>
        <v>0.00538553609139972</v>
      </c>
      <c r="V70" s="62">
        <f>'Glad70-before-LQ'!V70*$CG70*V$93</f>
        <v>0.000105878564473688</v>
      </c>
      <c r="W70" s="62">
        <f>'Glad70-before-LQ'!W70*$CG70*W$93</f>
        <v>0.00329065132696239</v>
      </c>
      <c r="X70" s="64">
        <f>'Glad70-before-LQ'!X70*$CG70*X$93</f>
        <v>0</v>
      </c>
      <c r="Y70" s="62">
        <f>'Glad70-before-LQ'!Y70*$CG70*Y$93</f>
        <v>0.00219479106806575</v>
      </c>
      <c r="Z70" s="62">
        <f>'Glad70-before-LQ'!Z70*$CG70*Z$93</f>
        <v>0.000699005636418008</v>
      </c>
      <c r="AA70" s="62">
        <f>'Glad70-before-LQ'!AA70*$CG70*AA$93</f>
        <v>0.000438776516737994</v>
      </c>
      <c r="AB70" s="62">
        <f>'Glad70-before-LQ'!AB70*$CG70*AB$93</f>
        <v>0.000167975885345393</v>
      </c>
      <c r="AC70" s="65">
        <f>'Glad70-before-LQ'!AC70*$CG70*AC$93</f>
        <v>0</v>
      </c>
      <c r="AD70" s="62">
        <f>'Glad70-before-LQ'!AD70*$CG70*AD$93</f>
        <v>4.31477593362819e-06</v>
      </c>
      <c r="AE70" s="62">
        <f>'Glad70-before-LQ'!AE70*$CG70*AE$93</f>
        <v>0.00438008792368968</v>
      </c>
      <c r="AF70" s="62">
        <f>'Glad70-before-LQ'!AF70*$CG70*AF$93</f>
        <v>0.00041039284399479</v>
      </c>
      <c r="AG70" s="62">
        <f>'Glad70-before-LQ'!AG70*$CG70*AG$93</f>
        <v>0.00467257093079166</v>
      </c>
      <c r="AH70" s="62">
        <f>'Glad70-before-LQ'!AH70*$CG70*AH$93</f>
        <v>0.00180212295553629</v>
      </c>
      <c r="AI70" s="62">
        <f>'Glad70-before-LQ'!AI70*$CG70*AI$93</f>
        <v>0.008903014686447899</v>
      </c>
      <c r="AJ70" s="62">
        <f>'Glad70-before-LQ'!AJ70*$CG70*AJ$93</f>
        <v>0.00489692271222936</v>
      </c>
      <c r="AK70" s="62">
        <f>'Glad70-before-LQ'!AK70*$CG70*AK$93</f>
        <v>0.0258200171738423</v>
      </c>
      <c r="AL70" s="62">
        <f>'Glad70-before-LQ'!AL70*$CG70*AL$93</f>
        <v>0.0224374768004959</v>
      </c>
      <c r="AM70" s="62">
        <f>'Glad70-before-LQ'!AM70*$CG70*AM$93</f>
        <v>0.0260230539223679</v>
      </c>
      <c r="AN70" s="62">
        <f>'Glad70-before-LQ'!AN70*$CG70*AN$93</f>
        <v>0.00370603822781259</v>
      </c>
      <c r="AO70" s="62">
        <f>'Glad70-before-LQ'!AO70*$CG70*AO$93</f>
        <v>0.122187929339183</v>
      </c>
      <c r="AP70" s="62">
        <f>'Glad70-before-LQ'!AP70*$CG70*AP$93</f>
        <v>0.00604714692809634</v>
      </c>
      <c r="AQ70" s="62">
        <f>'Glad70-before-LQ'!AQ70*$CG70*AQ$93</f>
        <v>3.14203829455185e-05</v>
      </c>
      <c r="AR70" s="62">
        <f>'Glad70-before-LQ'!AR70*$CG70*AR$93</f>
        <v>0.00028457209173972</v>
      </c>
      <c r="AS70" s="62">
        <f>'Glad70-before-LQ'!AS70*$CG70*AS$93</f>
        <v>0.00218053646481592</v>
      </c>
      <c r="AT70" s="62">
        <f>'Glad70-before-LQ'!AT70*$CG70*AT$93</f>
        <v>0.0392308229749641</v>
      </c>
      <c r="AU70" s="62">
        <f>'Glad70-before-LQ'!AU70*$CG70*AU$93</f>
        <v>0.0666819740640891</v>
      </c>
      <c r="AV70" s="62">
        <f>'Glad70-before-LQ'!AV70*$CG70*AV$93</f>
        <v>0.014183229742138</v>
      </c>
      <c r="AW70" s="62">
        <f>'Glad70-before-LQ'!AW70*$CG70*AW$93</f>
        <v>0.000512743165036575</v>
      </c>
      <c r="AX70" s="62">
        <f>'Glad70-before-LQ'!AX70*$CG70*AX$93</f>
        <v>0.00552625520406327</v>
      </c>
      <c r="AY70" s="62">
        <f>'Glad70-before-LQ'!AY70*$CG70*AY$93</f>
        <v>0.00319680795471234</v>
      </c>
      <c r="AZ70" s="62">
        <f>'Glad70-before-LQ'!AZ70*$CG70*AZ$93</f>
        <v>0.00436153267409358</v>
      </c>
      <c r="BA70" s="62">
        <f>'Glad70-before-LQ'!BA70*$CG70*BA$93</f>
        <v>0.000562364705506935</v>
      </c>
      <c r="BB70" s="62">
        <f>'Glad70-before-LQ'!BB70*$CG70*BB$93</f>
        <v>0.00170271093154625</v>
      </c>
      <c r="BC70" s="62">
        <f>'Glad70-before-LQ'!BC70*$CG70*BC$93</f>
        <v>0.0894102731969358</v>
      </c>
      <c r="BD70" s="62">
        <f>'Glad70-before-LQ'!BD70*$CG70*BD$93</f>
        <v>0.00656491964788614</v>
      </c>
      <c r="BE70" s="62">
        <f>'Glad70-before-LQ'!BE70*$CG70*BE$93</f>
        <v>0.712768135384992</v>
      </c>
      <c r="BF70" s="62">
        <f>'Glad70-before-LQ'!BF70*$CG70*BF$93</f>
        <v>0.000272479243601759</v>
      </c>
      <c r="BG70" s="62">
        <f>'Glad70-before-LQ'!BG70*$CG70*BG$93</f>
        <v>0.264981060572375</v>
      </c>
      <c r="BH70" s="62">
        <f>'Glad70-before-LQ'!BH70*$CG70*BH$93</f>
        <v>0.0410101109689143</v>
      </c>
      <c r="BI70" s="62">
        <f>'Glad70-before-LQ'!BI70*$CG70*BI$93</f>
        <v>0.0324023378842848</v>
      </c>
      <c r="BJ70" s="62">
        <f>'Glad70-before-LQ'!BJ70*$CG70*BJ$93</f>
        <v>0.000773551851369858</v>
      </c>
      <c r="BK70" s="62">
        <f>'Glad70-before-LQ'!BK70*$CG70*BK$93</f>
        <v>0.0583363172286723</v>
      </c>
      <c r="BL70" s="62">
        <f>'Glad70-before-LQ'!BL70*$CG70*BL$93</f>
        <v>1.23276755429826</v>
      </c>
      <c r="BM70" s="62">
        <f>'Glad70-before-LQ'!BM70*$CG70*BM$93</f>
        <v>0.156456518036059</v>
      </c>
      <c r="BN70" s="62">
        <f>'Glad70-before-LQ'!BN70*$CG70*BN$93</f>
        <v>0.0243176013415662</v>
      </c>
      <c r="BO70" s="62">
        <f>'Glad70-before-LQ'!BO70*$CG70*BO$93</f>
        <v>0.169009860845237</v>
      </c>
      <c r="BP70" s="62">
        <f>'Glad70-before-LQ'!BP70*$CG70*BP$93</f>
        <v>0.267575782356521</v>
      </c>
      <c r="BQ70" s="62">
        <f>'Glad70-before-LQ'!BQ70*$CG70*BQ$93</f>
        <v>0.116540896563802</v>
      </c>
      <c r="BR70" s="62">
        <f>'Glad70-before-LQ'!BR70*$CG70*BR$93</f>
        <v>0.0843011561470557</v>
      </c>
      <c r="BS70" s="62">
        <f>'Glad70-before-LQ'!BS70*$CG70*BS$93</f>
        <v>0.0102195300497138</v>
      </c>
      <c r="BT70" s="62">
        <f>'Glad70-before-LQ'!BT70*$CG70*BT$93</f>
        <v>0.0020272352482669</v>
      </c>
      <c r="BU70" s="62">
        <f>'Glad70-before-LQ'!BU70*$CG70*BU$93</f>
        <v>0.0786662754793707</v>
      </c>
      <c r="BV70" s="4">
        <f>SUM(D70:BU70)</f>
        <v>3.8251670262173</v>
      </c>
      <c r="BW70" s="66">
        <f>'Glad-base'!BW70*'Households'!$B$3/'Households'!$B$7</f>
        <v>3.84856292131823</v>
      </c>
      <c r="BX70" s="66">
        <f>'Glad-base'!BX70*'Households'!$B$3/'Households'!$B$7</f>
        <v>8.667421109999999</v>
      </c>
      <c r="BY70" s="66">
        <f>'Glad-base'!BY70*'Businesses'!$B$4/'Businesses'!$C$4</f>
        <v>0.31782675093622</v>
      </c>
      <c r="BZ70" s="66">
        <f>'Glad-base'!BZ70*'Households'!$B$3/'Households'!$B$7</f>
        <v>0.00232837498455201</v>
      </c>
      <c r="CA70" s="66">
        <f>'Glad-base'!CA70*'Households'!$B$3/'Households'!$B$7</f>
        <v>0.00696362950566426</v>
      </c>
      <c r="CB70" s="66">
        <f>'Glad-base'!CB70*'Glad-id-output'!B68/'Glad-id-output'!E68</f>
        <v>9.67599785974617e-06</v>
      </c>
      <c r="CC70" s="62">
        <f>'Exports'!D71</f>
        <v>0.4</v>
      </c>
      <c r="CD70" s="4">
        <f>SUM(BW70:CC70)</f>
        <v>13.2431124627425</v>
      </c>
      <c r="CE70" s="153">
        <f>SUM(CD70,BV70)</f>
        <v>17.0682794889598</v>
      </c>
      <c r="CF70" s="67">
        <v>0.000640794560248091</v>
      </c>
      <c r="CG70" s="67">
        <f>'Glad-id-output'!I68</f>
        <v>0.3</v>
      </c>
      <c r="CH70" s="67"/>
    </row>
    <row r="71" ht="20.05" customHeight="1">
      <c r="A71" t="s" s="58">
        <v>1</v>
      </c>
      <c r="B71" s="59">
        <v>67</v>
      </c>
      <c r="C71" t="s" s="60">
        <v>221</v>
      </c>
      <c r="D71" s="61">
        <f>'Glad70-before-LQ'!D71*$CG71*D$93</f>
        <v>0.00454275988659755</v>
      </c>
      <c r="E71" s="62">
        <f>'Glad70-before-LQ'!E71*$CG71*E$93</f>
        <v>0.00313947542507159</v>
      </c>
      <c r="F71" s="62">
        <f>'Glad70-before-LQ'!F71*$CG71*F$93</f>
        <v>1.31410782277822e-05</v>
      </c>
      <c r="G71" s="62">
        <f>'Glad70-before-LQ'!G71*$CG71*G$93</f>
        <v>0.000376461994612369</v>
      </c>
      <c r="H71" s="62">
        <f>'Glad70-before-LQ'!H71*$CG71*H$93</f>
        <v>0.000543196227206605</v>
      </c>
      <c r="I71" s="62">
        <f>'Glad70-before-LQ'!I71*$CG71*I$93</f>
        <v>0.0433978413118144</v>
      </c>
      <c r="J71" s="62">
        <f>'Glad70-before-LQ'!J71*$CG71*J$93</f>
        <v>1.34597966072851</v>
      </c>
      <c r="K71" s="63">
        <f>'Glad70-before-LQ'!K71*$CG71*K$93</f>
        <v>0.109063960874326</v>
      </c>
      <c r="L71" s="62">
        <f>'Glad70-before-LQ'!L71*$CG71*L$93</f>
        <v>0.0349156442717541</v>
      </c>
      <c r="M71" s="62">
        <f>'Glad70-before-LQ'!M71*$CG71*M$93</f>
        <v>0.0007872898374921</v>
      </c>
      <c r="N71" s="62">
        <f>'Glad70-before-LQ'!N71*$CG71*N$93</f>
        <v>0.00060594788245049</v>
      </c>
      <c r="O71" s="62">
        <f>'Glad70-before-LQ'!O71*$CG71*O$93</f>
        <v>0.00065149176521453</v>
      </c>
      <c r="P71" s="62">
        <f>'Glad70-before-LQ'!P71*$CG71*P$93</f>
        <v>6.172196350589801e-05</v>
      </c>
      <c r="Q71" s="62">
        <f>'Glad70-before-LQ'!Q71*$CG71*Q$93</f>
        <v>1.45187139825158e-05</v>
      </c>
      <c r="R71" s="62">
        <f>'Glad70-before-LQ'!R71*$CG71*R$93</f>
        <v>0.000104391689112896</v>
      </c>
      <c r="S71" s="62">
        <f>'Glad70-before-LQ'!S71*$CG71*S$93</f>
        <v>0.00010225801183776</v>
      </c>
      <c r="T71" s="62">
        <f>'Glad70-before-LQ'!T71*$CG71*T$93</f>
        <v>0.00268951711621682</v>
      </c>
      <c r="U71" s="62">
        <f>'Glad70-before-LQ'!U71*$CG71*U$93</f>
        <v>0.00951977860020525</v>
      </c>
      <c r="V71" s="62">
        <f>'Glad70-before-LQ'!V71*$CG71*V$93</f>
        <v>0.000697277129278265</v>
      </c>
      <c r="W71" s="62">
        <f>'Glad70-before-LQ'!W71*$CG71*W$93</f>
        <v>0.0184914772063238</v>
      </c>
      <c r="X71" s="64">
        <f>'Glad70-before-LQ'!X71*$CG71*X$93</f>
        <v>0</v>
      </c>
      <c r="Y71" s="62">
        <f>'Glad70-before-LQ'!Y71*$CG71*Y$93</f>
        <v>0.00810653497785959</v>
      </c>
      <c r="Z71" s="62">
        <f>'Glad70-before-LQ'!Z71*$CG71*Z$93</f>
        <v>0.00423240922209748</v>
      </c>
      <c r="AA71" s="62">
        <f>'Glad70-before-LQ'!AA71*$CG71*AA$93</f>
        <v>0.00285570440297419</v>
      </c>
      <c r="AB71" s="62">
        <f>'Glad70-before-LQ'!AB71*$CG71*AB$93</f>
        <v>0.000211618138666329</v>
      </c>
      <c r="AC71" s="65">
        <f>'Glad70-before-LQ'!AC71*$CG71*AC$93</f>
        <v>0</v>
      </c>
      <c r="AD71" s="62">
        <f>'Glad70-before-LQ'!AD71*$CG71*AD$93</f>
        <v>1.66501113354721e-05</v>
      </c>
      <c r="AE71" s="62">
        <f>'Glad70-before-LQ'!AE71*$CG71*AE$93</f>
        <v>0.00182696891293832</v>
      </c>
      <c r="AF71" s="62">
        <f>'Glad70-before-LQ'!AF71*$CG71*AF$93</f>
        <v>7.20849706018795e-05</v>
      </c>
      <c r="AG71" s="62">
        <f>'Glad70-before-LQ'!AG71*$CG71*AG$93</f>
        <v>0.0829656252673755</v>
      </c>
      <c r="AH71" s="62">
        <f>'Glad70-before-LQ'!AH71*$CG71*AH$93</f>
        <v>0.352451215177573</v>
      </c>
      <c r="AI71" s="62">
        <f>'Glad70-before-LQ'!AI71*$CG71*AI$93</f>
        <v>0.239586100588978</v>
      </c>
      <c r="AJ71" s="62">
        <f>'Glad70-before-LQ'!AJ71*$CG71*AJ$93</f>
        <v>0.305245898912355</v>
      </c>
      <c r="AK71" s="62">
        <f>'Glad70-before-LQ'!AK71*$CG71*AK$93</f>
        <v>0.409308148495414</v>
      </c>
      <c r="AL71" s="62">
        <f>'Glad70-before-LQ'!AL71*$CG71*AL$93</f>
        <v>0.0295538685357204</v>
      </c>
      <c r="AM71" s="62">
        <f>'Glad70-before-LQ'!AM71*$CG71*AM$93</f>
        <v>0.0221334616209508</v>
      </c>
      <c r="AN71" s="62">
        <f>'Glad70-before-LQ'!AN71*$CG71*AN$93</f>
        <v>0.0236415959771805</v>
      </c>
      <c r="AO71" s="62">
        <f>'Glad70-before-LQ'!AO71*$CG71*AO$93</f>
        <v>0.00502511669240945</v>
      </c>
      <c r="AP71" s="62">
        <f>'Glad70-before-LQ'!AP71*$CG71*AP$93</f>
        <v>0.0548071354857915</v>
      </c>
      <c r="AQ71" s="62">
        <f>'Glad70-before-LQ'!AQ71*$CG71*AQ$93</f>
        <v>0.00601595960262295</v>
      </c>
      <c r="AR71" s="62">
        <f>'Glad70-before-LQ'!AR71*$CG71*AR$93</f>
        <v>0.000556585544140145</v>
      </c>
      <c r="AS71" s="62">
        <f>'Glad70-before-LQ'!AS71*$CG71*AS$93</f>
        <v>0.00142960492817724</v>
      </c>
      <c r="AT71" s="62">
        <f>'Glad70-before-LQ'!AT71*$CG71*AT$93</f>
        <v>9.7933442382979e-06</v>
      </c>
      <c r="AU71" s="62">
        <f>'Glad70-before-LQ'!AU71*$CG71*AU$93</f>
        <v>0.057268552064903</v>
      </c>
      <c r="AV71" s="62">
        <f>'Glad70-before-LQ'!AV71*$CG71*AV$93</f>
        <v>2.30712119914171e-06</v>
      </c>
      <c r="AW71" s="62">
        <f>'Glad70-before-LQ'!AW71*$CG71*AW$93</f>
        <v>0.000826301483453885</v>
      </c>
      <c r="AX71" s="62">
        <f>'Glad70-before-LQ'!AX71*$CG71*AX$93</f>
        <v>0.000102541106419452</v>
      </c>
      <c r="AY71" s="62">
        <f>'Glad70-before-LQ'!AY71*$CG71*AY$93</f>
        <v>0.00054495053661587</v>
      </c>
      <c r="AZ71" s="62">
        <f>'Glad70-before-LQ'!AZ71*$CG71*AZ$93</f>
        <v>0.0168991317805447</v>
      </c>
      <c r="BA71" s="62">
        <f>'Glad70-before-LQ'!BA71*$CG71*BA$93</f>
        <v>0.00926329905186825</v>
      </c>
      <c r="BB71" s="62">
        <f>'Glad70-before-LQ'!BB71*$CG71*BB$93</f>
        <v>0.0392490006705291</v>
      </c>
      <c r="BC71" s="62">
        <f>'Glad70-before-LQ'!BC71*$CG71*BC$93</f>
        <v>0.109035420384551</v>
      </c>
      <c r="BD71" s="62">
        <f>'Glad70-before-LQ'!BD71*$CG71*BD$93</f>
        <v>0.06437065802191699</v>
      </c>
      <c r="BE71" s="62">
        <f>'Glad70-before-LQ'!BE71*$CG71*BE$93</f>
        <v>0.96645252043065</v>
      </c>
      <c r="BF71" s="62">
        <f>'Glad70-before-LQ'!BF71*$CG71*BF$93</f>
        <v>0.001389272273751</v>
      </c>
      <c r="BG71" s="62">
        <f>'Glad70-before-LQ'!BG71*$CG71*BG$93</f>
        <v>0.318430148213023</v>
      </c>
      <c r="BH71" s="62">
        <f>'Glad70-before-LQ'!BH71*$CG71*BH$93</f>
        <v>0.0070418152134667</v>
      </c>
      <c r="BI71" s="62">
        <f>'Glad70-before-LQ'!BI71*$CG71*BI$93</f>
        <v>0.12984075530253</v>
      </c>
      <c r="BJ71" s="62">
        <f>'Glad70-before-LQ'!BJ71*$CG71*BJ$93</f>
        <v>0.00302587610746679</v>
      </c>
      <c r="BK71" s="62">
        <f>'Glad70-before-LQ'!BK71*$CG71*BK$93</f>
        <v>0.153336089731872</v>
      </c>
      <c r="BL71" s="62">
        <f>'Glad70-before-LQ'!BL71*$CG71*BL$93</f>
        <v>1.75127059819295</v>
      </c>
      <c r="BM71" s="62">
        <f>'Glad70-before-LQ'!BM71*$CG71*BM$93</f>
        <v>0.195806515756386</v>
      </c>
      <c r="BN71" s="62">
        <f>'Glad70-before-LQ'!BN71*$CG71*BN$93</f>
        <v>0.0296366757035755</v>
      </c>
      <c r="BO71" s="62">
        <f>'Glad70-before-LQ'!BO71*$CG71*BO$93</f>
        <v>0.92472230419506</v>
      </c>
      <c r="BP71" s="62">
        <f>'Glad70-before-LQ'!BP71*$CG71*BP$93</f>
        <v>0.493998908419393</v>
      </c>
      <c r="BQ71" s="62">
        <f>'Glad70-before-LQ'!BQ71*$CG71*BQ$93</f>
        <v>0.0141851410213</v>
      </c>
      <c r="BR71" s="62">
        <f>'Glad70-before-LQ'!BR71*$CG71*BR$93</f>
        <v>0.870486117369185</v>
      </c>
      <c r="BS71" s="62">
        <f>'Glad70-before-LQ'!BS71*$CG71*BS$93</f>
        <v>0.0547205556801815</v>
      </c>
      <c r="BT71" s="62">
        <f>'Glad70-before-LQ'!BT71*$CG71*BT$93</f>
        <v>0.024205283408906</v>
      </c>
      <c r="BU71" s="62">
        <f>'Glad70-before-LQ'!BU71*$CG71*BU$93</f>
        <v>0.171226368032949</v>
      </c>
      <c r="BV71" s="4">
        <f>SUM(D71:BU71)</f>
        <v>9.53308699989779</v>
      </c>
      <c r="BW71" s="66">
        <f>'Glad-base'!BW71*'Households'!$B$3/'Households'!$B$7</f>
        <v>27.6107118747683</v>
      </c>
      <c r="BX71" s="66">
        <f>'Glad-base'!BX71*'Households'!$B$3/'Households'!$B$7</f>
        <v>8.37129683298661</v>
      </c>
      <c r="BY71" s="66">
        <f>'Glad-base'!BY71*'Businesses'!$B$4/'Businesses'!$C$4</f>
        <v>0.14450601273251</v>
      </c>
      <c r="BZ71" s="66">
        <f>'Glad-base'!BZ71*'Households'!$B$3/'Households'!$B$7</f>
        <v>0.00306877374871267</v>
      </c>
      <c r="CA71" s="66">
        <f>'Glad-base'!CA71*'Households'!$B$3/'Households'!$B$7</f>
        <v>0.06308705002059729</v>
      </c>
      <c r="CB71" s="66">
        <f>'Glad-base'!CB71*'Glad-id-output'!B69/'Glad-id-output'!E69</f>
        <v>0</v>
      </c>
      <c r="CC71" s="62">
        <f>'Exports'!D72</f>
        <v>1.1</v>
      </c>
      <c r="CD71" s="4">
        <f>SUM(BW71:CC71)</f>
        <v>37.2926705442567</v>
      </c>
      <c r="CE71" s="153">
        <f>SUM(CD71,BV71)</f>
        <v>46.8257575441545</v>
      </c>
      <c r="CF71" s="67">
        <v>0.0012729425671752</v>
      </c>
      <c r="CG71" s="67">
        <f>'Glad-id-output'!I69</f>
        <v>0.5</v>
      </c>
      <c r="CH71" s="67"/>
    </row>
    <row r="72" ht="20.05" customHeight="1">
      <c r="A72" t="s" s="58">
        <v>1</v>
      </c>
      <c r="B72" s="59">
        <v>68</v>
      </c>
      <c r="C72" t="s" s="60">
        <v>69</v>
      </c>
      <c r="D72" s="61">
        <f>'Glad70-before-LQ'!D72*$CG72*D$93</f>
        <v>0.00681873847201626</v>
      </c>
      <c r="E72" s="62">
        <f>'Glad70-before-LQ'!E72*$CG72*E$93</f>
        <v>0.00356074465298976</v>
      </c>
      <c r="F72" s="62">
        <f>'Glad70-before-LQ'!F72*$CG72*F$93</f>
        <v>1.59335573511859e-05</v>
      </c>
      <c r="G72" s="62">
        <f>'Glad70-before-LQ'!G72*$CG72*G$93</f>
        <v>0.000351523059477765</v>
      </c>
      <c r="H72" s="62">
        <f>'Glad70-before-LQ'!H72*$CG72*H$93</f>
        <v>0.000301161673737267</v>
      </c>
      <c r="I72" s="62">
        <f>'Glad70-before-LQ'!I72*$CG72*I$93</f>
        <v>0.008296186647957299</v>
      </c>
      <c r="J72" s="62">
        <f>'Glad70-before-LQ'!J72*$CG72*J$93</f>
        <v>0.150946959825777</v>
      </c>
      <c r="K72" s="63">
        <f>'Glad70-before-LQ'!K72*$CG72*K$93</f>
        <v>0.0135467904858584</v>
      </c>
      <c r="L72" s="62">
        <f>'Glad70-before-LQ'!L72*$CG72*L$93</f>
        <v>0.00340150842341496</v>
      </c>
      <c r="M72" s="62">
        <f>'Glad70-before-LQ'!M72*$CG72*M$93</f>
        <v>0.00263195479817761</v>
      </c>
      <c r="N72" s="62">
        <f>'Glad70-before-LQ'!N72*$CG72*N$93</f>
        <v>0.00109282694708949</v>
      </c>
      <c r="O72" s="62">
        <f>'Glad70-before-LQ'!O72*$CG72*O$93</f>
        <v>0.00424284370688964</v>
      </c>
      <c r="P72" s="62">
        <f>'Glad70-before-LQ'!P72*$CG72*P$93</f>
        <v>0.000111245143136712</v>
      </c>
      <c r="Q72" s="62">
        <f>'Glad70-before-LQ'!Q72*$CG72*Q$93</f>
        <v>7.258745676984929e-05</v>
      </c>
      <c r="R72" s="62">
        <f>'Glad70-before-LQ'!R72*$CG72*R$93</f>
        <v>0.000188633728327217</v>
      </c>
      <c r="S72" s="62">
        <f>'Glad70-before-LQ'!S72*$CG72*S$93</f>
        <v>0.000264180615706476</v>
      </c>
      <c r="T72" s="62">
        <f>'Glad70-before-LQ'!T72*$CG72*T$93</f>
        <v>0.0131503279532816</v>
      </c>
      <c r="U72" s="62">
        <f>'Glad70-before-LQ'!U72*$CG72*U$93</f>
        <v>0.0348803900709381</v>
      </c>
      <c r="V72" s="62">
        <f>'Glad70-before-LQ'!V72*$CG72*V$93</f>
        <v>0.00102542991653051</v>
      </c>
      <c r="W72" s="62">
        <f>'Glad70-before-LQ'!W72*$CG72*W$93</f>
        <v>0.0278939601418208</v>
      </c>
      <c r="X72" s="64">
        <f>'Glad70-before-LQ'!X72*$CG72*X$93</f>
        <v>0</v>
      </c>
      <c r="Y72" s="62">
        <f>'Glad70-before-LQ'!Y72*$CG72*Y$93</f>
        <v>0.0163800433417703</v>
      </c>
      <c r="Z72" s="62">
        <f>'Glad70-before-LQ'!Z72*$CG72*Z$93</f>
        <v>0.00373927651110955</v>
      </c>
      <c r="AA72" s="62">
        <f>'Glad70-before-LQ'!AA72*$CG72*AA$93</f>
        <v>0.00407259445101476</v>
      </c>
      <c r="AB72" s="62">
        <f>'Glad70-before-LQ'!AB72*$CG72*AB$93</f>
        <v>0.000268106357389722</v>
      </c>
      <c r="AC72" s="65">
        <f>'Glad70-before-LQ'!AC72*$CG72*AC$93</f>
        <v>0</v>
      </c>
      <c r="AD72" s="62">
        <f>'Glad70-before-LQ'!AD72*$CG72*AD$93</f>
        <v>3.50429775150072e-05</v>
      </c>
      <c r="AE72" s="62">
        <f>'Glad70-before-LQ'!AE72*$CG72*AE$93</f>
        <v>0.00282044968140711</v>
      </c>
      <c r="AF72" s="62">
        <f>'Glad70-before-LQ'!AF72*$CG72*AF$93</f>
        <v>0.0027036778860064</v>
      </c>
      <c r="AG72" s="62">
        <f>'Glad70-before-LQ'!AG72*$CG72*AG$93</f>
        <v>0.0034414979220792</v>
      </c>
      <c r="AH72" s="62">
        <f>'Glad70-before-LQ'!AH72*$CG72*AH$93</f>
        <v>0.0202369753643945</v>
      </c>
      <c r="AI72" s="62">
        <f>'Glad70-before-LQ'!AI72*$CG72*AI$93</f>
        <v>0.0626389246384338</v>
      </c>
      <c r="AJ72" s="62">
        <f>'Glad70-before-LQ'!AJ72*$CG72*AJ$93</f>
        <v>0.00797845177969851</v>
      </c>
      <c r="AK72" s="62">
        <f>'Glad70-before-LQ'!AK72*$CG72*AK$93</f>
        <v>0.0103658830823568</v>
      </c>
      <c r="AL72" s="62">
        <f>'Glad70-before-LQ'!AL72*$CG72*AL$93</f>
        <v>0.000735091957359915</v>
      </c>
      <c r="AM72" s="62">
        <f>'Glad70-before-LQ'!AM72*$CG72*AM$93</f>
        <v>0.00184930284794551</v>
      </c>
      <c r="AN72" s="62">
        <f>'Glad70-before-LQ'!AN72*$CG72*AN$93</f>
        <v>0.0129483943116216</v>
      </c>
      <c r="AO72" s="62">
        <f>'Glad70-before-LQ'!AO72*$CG72*AO$93</f>
        <v>0.005784195670716</v>
      </c>
      <c r="AP72" s="62">
        <f>'Glad70-before-LQ'!AP72*$CG72*AP$93</f>
        <v>0.00347150076643071</v>
      </c>
      <c r="AQ72" s="62">
        <f>'Glad70-before-LQ'!AQ72*$CG72*AQ$93</f>
        <v>0.000318920953383159</v>
      </c>
      <c r="AR72" s="62">
        <f>'Glad70-before-LQ'!AR72*$CG72*AR$93</f>
        <v>0.00172539432530731</v>
      </c>
      <c r="AS72" s="62">
        <f>'Glad70-before-LQ'!AS72*$CG72*AS$93</f>
        <v>0.0125677312561477</v>
      </c>
      <c r="AT72" s="62">
        <f>'Glad70-before-LQ'!AT72*$CG72*AT$93</f>
        <v>7.618973884630229e-05</v>
      </c>
      <c r="AU72" s="62">
        <f>'Glad70-before-LQ'!AU72*$CG72*AU$93</f>
        <v>0.000262941278790885</v>
      </c>
      <c r="AV72" s="62">
        <f>'Glad70-before-LQ'!AV72*$CG72*AV$93</f>
        <v>9.35311691082972e-05</v>
      </c>
      <c r="AW72" s="62">
        <f>'Glad70-before-LQ'!AW72*$CG72*AW$93</f>
        <v>0.000899753917705302</v>
      </c>
      <c r="AX72" s="62">
        <f>'Glad70-before-LQ'!AX72*$CG72*AX$93</f>
        <v>0.00089466643825344</v>
      </c>
      <c r="AY72" s="62">
        <f>'Glad70-before-LQ'!AY72*$CG72*AY$93</f>
        <v>3.19495580641875e-05</v>
      </c>
      <c r="AZ72" s="62">
        <f>'Glad70-before-LQ'!AZ72*$CG72*AZ$93</f>
        <v>0.0022360073510253</v>
      </c>
      <c r="BA72" s="62">
        <f>'Glad70-before-LQ'!BA72*$CG72*BA$93</f>
        <v>0.000437943093821799</v>
      </c>
      <c r="BB72" s="62">
        <f>'Glad70-before-LQ'!BB72*$CG72*BB$93</f>
        <v>0.00115492967502956</v>
      </c>
      <c r="BC72" s="62">
        <f>'Glad70-before-LQ'!BC72*$CG72*BC$93</f>
        <v>0.00974477676527454</v>
      </c>
      <c r="BD72" s="62">
        <f>'Glad70-before-LQ'!BD72*$CG72*BD$93</f>
        <v>0.00561110090131329</v>
      </c>
      <c r="BE72" s="62">
        <f>'Glad70-before-LQ'!BE72*$CG72*BE$93</f>
        <v>0.14628272674732</v>
      </c>
      <c r="BF72" s="62">
        <f>'Glad70-before-LQ'!BF72*$CG72*BF$93</f>
        <v>0.0016007510472553</v>
      </c>
      <c r="BG72" s="62">
        <f>'Glad70-before-LQ'!BG72*$CG72*BG$93</f>
        <v>0.0650315987928609</v>
      </c>
      <c r="BH72" s="62">
        <f>'Glad70-before-LQ'!BH72*$CG72*BH$93</f>
        <v>0.00363871659623124</v>
      </c>
      <c r="BI72" s="62">
        <f>'Glad70-before-LQ'!BI72*$CG72*BI$93</f>
        <v>0.0076596293235345</v>
      </c>
      <c r="BJ72" s="62">
        <f>'Glad70-before-LQ'!BJ72*$CG72*BJ$93</f>
        <v>4.09424713863447e-05</v>
      </c>
      <c r="BK72" s="62">
        <f>'Glad70-before-LQ'!BK72*$CG72*BK$93</f>
        <v>0.0137479443225963</v>
      </c>
      <c r="BL72" s="62">
        <f>'Glad70-before-LQ'!BL72*$CG72*BL$93</f>
        <v>0.0223368732464832</v>
      </c>
      <c r="BM72" s="62">
        <f>'Glad70-before-LQ'!BM72*$CG72*BM$93</f>
        <v>0.00390292504972239</v>
      </c>
      <c r="BN72" s="62">
        <f>'Glad70-before-LQ'!BN72*$CG72*BN$93</f>
        <v>0.000334747781164494</v>
      </c>
      <c r="BO72" s="62">
        <f>'Glad70-before-LQ'!BO72*$CG72*BO$93</f>
        <v>0.00778640118432363</v>
      </c>
      <c r="BP72" s="62">
        <f>'Glad70-before-LQ'!BP72*$CG72*BP$93</f>
        <v>0.00438047583621519</v>
      </c>
      <c r="BQ72" s="62">
        <f>'Glad70-before-LQ'!BQ72*$CG72*BQ$93</f>
        <v>0.000135470377982049</v>
      </c>
      <c r="BR72" s="62">
        <f>'Glad70-before-LQ'!BR72*$CG72*BR$93</f>
        <v>0.000879666961046421</v>
      </c>
      <c r="BS72" s="62">
        <f>'Glad70-before-LQ'!BS72*$CG72*BS$93</f>
        <v>0.0292263438054889</v>
      </c>
      <c r="BT72" s="62">
        <f>'Glad70-before-LQ'!BT72*$CG72*BT$93</f>
        <v>0.0249392480606471</v>
      </c>
      <c r="BU72" s="62">
        <f>'Glad70-before-LQ'!BU72*$CG72*BU$93</f>
        <v>0.00444325583193771</v>
      </c>
      <c r="BV72" s="4">
        <f>SUM(D72:BU72)</f>
        <v>0.804686890682764</v>
      </c>
      <c r="BW72" s="66">
        <f>'Glad-base'!BW72*'Households'!$B$3/'Households'!$B$7</f>
        <v>29.0981380618641</v>
      </c>
      <c r="BX72" s="66">
        <f>'Glad-base'!BX72*'Households'!$B$3/'Households'!$B$7</f>
        <v>0.485143304737384</v>
      </c>
      <c r="BY72" s="66">
        <f>'Glad-base'!BY72*'Businesses'!$B$4/'Businesses'!$C$4</f>
        <v>0.0775519150854778</v>
      </c>
      <c r="BZ72" s="66">
        <f>'Glad-base'!BZ72*'Households'!$B$3/'Households'!$B$7</f>
        <v>0.00154916499485067</v>
      </c>
      <c r="CA72" s="66">
        <f>'Glad-base'!CA72*'Households'!$B$3/'Households'!$B$7</f>
        <v>0.033910561946447</v>
      </c>
      <c r="CB72" s="66">
        <f>'Glad-base'!CB72*'Glad-id-output'!B70/'Glad-id-output'!E70</f>
        <v>0</v>
      </c>
      <c r="CC72" s="62">
        <f>'Exports'!D73</f>
        <v>0.3</v>
      </c>
      <c r="CD72" s="4">
        <f>SUM(BW72:CC72)</f>
        <v>29.9962930086283</v>
      </c>
      <c r="CE72" s="153">
        <f>SUM(CD72,BV72)</f>
        <v>30.8009798993111</v>
      </c>
      <c r="CF72" s="67">
        <v>0.000311755049618123</v>
      </c>
      <c r="CG72" s="67">
        <f>'Glad-id-output'!I70</f>
        <v>0.3</v>
      </c>
      <c r="CH72" s="67"/>
    </row>
    <row r="73" ht="20.05" customHeight="1">
      <c r="A73" t="s" s="58">
        <v>1</v>
      </c>
      <c r="B73" s="59">
        <v>69</v>
      </c>
      <c r="C73" t="s" s="60">
        <v>222</v>
      </c>
      <c r="D73" s="61">
        <f>'Glad70-before-LQ'!D73*$CG73*D$93</f>
        <v>1.0146614724735</v>
      </c>
      <c r="E73" s="62">
        <f>'Glad70-before-LQ'!E73*$CG73*E$93</f>
        <v>0.129534503137014</v>
      </c>
      <c r="F73" s="62">
        <f>'Glad70-before-LQ'!F73*$CG73*F$93</f>
        <v>0.00757939064033644</v>
      </c>
      <c r="G73" s="62">
        <f>'Glad70-before-LQ'!G73*$CG73*G$93</f>
        <v>0.07476181490322149</v>
      </c>
      <c r="H73" s="62">
        <f>'Glad70-before-LQ'!H73*$CG73*H$93</f>
        <v>0.134324633928042</v>
      </c>
      <c r="I73" s="62">
        <f>'Glad70-before-LQ'!I73*$CG73*I$93</f>
        <v>1.42946588636502</v>
      </c>
      <c r="J73" s="62">
        <f>'Glad70-before-LQ'!J73*$CG73*J$93</f>
        <v>28.957397970120</v>
      </c>
      <c r="K73" s="63">
        <f>'Glad70-before-LQ'!K73*$CG73*K$93</f>
        <v>7.63654117802053</v>
      </c>
      <c r="L73" s="62">
        <f>'Glad70-before-LQ'!L73*$CG73*L$93</f>
        <v>0.702456703759838</v>
      </c>
      <c r="M73" s="62">
        <f>'Glad70-before-LQ'!M73*$CG73*M$93</f>
        <v>0.98884419433399</v>
      </c>
      <c r="N73" s="62">
        <f>'Glad70-before-LQ'!N73*$CG73*N$93</f>
        <v>0.110084282579502</v>
      </c>
      <c r="O73" s="62">
        <f>'Glad70-before-LQ'!O73*$CG73*O$93</f>
        <v>0.0456679184324915</v>
      </c>
      <c r="P73" s="62">
        <f>'Glad70-before-LQ'!P73*$CG73*P$93</f>
        <v>0.0313573460623491</v>
      </c>
      <c r="Q73" s="62">
        <f>'Glad70-before-LQ'!Q73*$CG73*Q$93</f>
        <v>0.118644668802309</v>
      </c>
      <c r="R73" s="62">
        <f>'Glad70-before-LQ'!R73*$CG73*R$93</f>
        <v>0.0221785456869793</v>
      </c>
      <c r="S73" s="62">
        <f>'Glad70-before-LQ'!S73*$CG73*S$93</f>
        <v>0.0360576539121817</v>
      </c>
      <c r="T73" s="62">
        <f>'Glad70-before-LQ'!T73*$CG73*T$93</f>
        <v>2.44975842151458</v>
      </c>
      <c r="U73" s="62">
        <f>'Glad70-before-LQ'!U73*$CG73*U$93</f>
        <v>2.27775686686997</v>
      </c>
      <c r="V73" s="62">
        <f>'Glad70-before-LQ'!V73*$CG73*V$93</f>
        <v>0.131932475221997</v>
      </c>
      <c r="W73" s="62">
        <f>'Glad70-before-LQ'!W73*$CG73*W$93</f>
        <v>3.63876198453968</v>
      </c>
      <c r="X73" s="64">
        <f>'Glad70-before-LQ'!X73*$CG73*X$93</f>
        <v>0</v>
      </c>
      <c r="Y73" s="62">
        <f>'Glad70-before-LQ'!Y73*$CG73*Y$93</f>
        <v>0.953537955768</v>
      </c>
      <c r="Z73" s="62">
        <f>'Glad70-before-LQ'!Z73*$CG73*Z$93</f>
        <v>0.229744064437259</v>
      </c>
      <c r="AA73" s="62">
        <f>'Glad70-before-LQ'!AA73*$CG73*AA$93</f>
        <v>0.195877247458537</v>
      </c>
      <c r="AB73" s="62">
        <f>'Glad70-before-LQ'!AB73*$CG73*AB$93</f>
        <v>0.0259097639709948</v>
      </c>
      <c r="AC73" s="65">
        <f>'Glad70-before-LQ'!AC73*$CG73*AC$93</f>
        <v>0</v>
      </c>
      <c r="AD73" s="62">
        <f>'Glad70-before-LQ'!AD73*$CG73*AD$93</f>
        <v>0.0219578040252382</v>
      </c>
      <c r="AE73" s="62">
        <f>'Glad70-before-LQ'!AE73*$CG73*AE$93</f>
        <v>0.572662809974779</v>
      </c>
      <c r="AF73" s="62">
        <f>'Glad70-before-LQ'!AF73*$CG73*AF$93</f>
        <v>2.31063622209444</v>
      </c>
      <c r="AG73" s="62">
        <f>'Glad70-before-LQ'!AG73*$CG73*AG$93</f>
        <v>0.649285949484192</v>
      </c>
      <c r="AH73" s="62">
        <f>'Glad70-before-LQ'!AH73*$CG73*AH$93</f>
        <v>3.86331946916886</v>
      </c>
      <c r="AI73" s="62">
        <f>'Glad70-before-LQ'!AI73*$CG73*AI$93</f>
        <v>4.97207570845069</v>
      </c>
      <c r="AJ73" s="62">
        <f>'Glad70-before-LQ'!AJ73*$CG73*AJ$93</f>
        <v>2.66389910215684</v>
      </c>
      <c r="AK73" s="62">
        <f>'Glad70-before-LQ'!AK73*$CG73*AK$93</f>
        <v>2.89472063994539</v>
      </c>
      <c r="AL73" s="62">
        <f>'Glad70-before-LQ'!AL73*$CG73*AL$93</f>
        <v>0.06768170934449071</v>
      </c>
      <c r="AM73" s="62">
        <f>'Glad70-before-LQ'!AM73*$CG73*AM$93</f>
        <v>0.229577941649694</v>
      </c>
      <c r="AN73" s="62">
        <f>'Glad70-before-LQ'!AN73*$CG73*AN$93</f>
        <v>18.3957111483537</v>
      </c>
      <c r="AO73" s="62">
        <f>'Glad70-before-LQ'!AO73*$CG73*AO$93</f>
        <v>1.81920770948799</v>
      </c>
      <c r="AP73" s="62">
        <f>'Glad70-before-LQ'!AP73*$CG73*AP$93</f>
        <v>1.58537173298855</v>
      </c>
      <c r="AQ73" s="62">
        <f>'Glad70-before-LQ'!AQ73*$CG73*AQ$93</f>
        <v>0.075518443096078</v>
      </c>
      <c r="AR73" s="62">
        <f>'Glad70-before-LQ'!AR73*$CG73*AR$93</f>
        <v>1.12644652969217</v>
      </c>
      <c r="AS73" s="62">
        <f>'Glad70-before-LQ'!AS73*$CG73*AS$93</f>
        <v>7.04905518339161</v>
      </c>
      <c r="AT73" s="62">
        <f>'Glad70-before-LQ'!AT73*$CG73*AT$93</f>
        <v>0.0173103351120416</v>
      </c>
      <c r="AU73" s="62">
        <f>'Glad70-before-LQ'!AU73*$CG73*AU$93</f>
        <v>0.0174162519039616</v>
      </c>
      <c r="AV73" s="62">
        <f>'Glad70-before-LQ'!AV73*$CG73*AV$93</f>
        <v>0.00512180906209458</v>
      </c>
      <c r="AW73" s="62">
        <f>'Glad70-before-LQ'!AW73*$CG73*AW$93</f>
        <v>0.0228365061998144</v>
      </c>
      <c r="AX73" s="62">
        <f>'Glad70-before-LQ'!AX73*$CG73*AX$93</f>
        <v>0.483232162626241</v>
      </c>
      <c r="AY73" s="62">
        <f>'Glad70-before-LQ'!AY73*$CG73*AY$93</f>
        <v>0.00397528352200992</v>
      </c>
      <c r="AZ73" s="62">
        <f>'Glad70-before-LQ'!AZ73*$CG73*AZ$93</f>
        <v>0.229992700316933</v>
      </c>
      <c r="BA73" s="62">
        <f>'Glad70-before-LQ'!BA73*$CG73*BA$93</f>
        <v>0.0422950039292428</v>
      </c>
      <c r="BB73" s="62">
        <f>'Glad70-before-LQ'!BB73*$CG73*BB$93</f>
        <v>0.234060385162827</v>
      </c>
      <c r="BC73" s="62">
        <f>'Glad70-before-LQ'!BC73*$CG73*BC$93</f>
        <v>1.19819031906394</v>
      </c>
      <c r="BD73" s="62">
        <f>'Glad70-before-LQ'!BD73*$CG73*BD$93</f>
        <v>0.522788240642953</v>
      </c>
      <c r="BE73" s="62">
        <f>'Glad70-before-LQ'!BE73*$CG73*BE$93</f>
        <v>5.49037708709838</v>
      </c>
      <c r="BF73" s="62">
        <f>'Glad70-before-LQ'!BF73*$CG73*BF$93</f>
        <v>0.0871833763277514</v>
      </c>
      <c r="BG73" s="62">
        <f>'Glad70-before-LQ'!BG73*$CG73*BG$93</f>
        <v>2.84982284360068</v>
      </c>
      <c r="BH73" s="62">
        <f>'Glad70-before-LQ'!BH73*$CG73*BH$93</f>
        <v>1.4431307990111</v>
      </c>
      <c r="BI73" s="62">
        <f>'Glad70-before-LQ'!BI73*$CG73*BI$93</f>
        <v>0.558318215312572</v>
      </c>
      <c r="BJ73" s="62">
        <f>'Glad70-before-LQ'!BJ73*$CG73*BJ$93</f>
        <v>0.00853826468334354</v>
      </c>
      <c r="BK73" s="62">
        <f>'Glad70-before-LQ'!BK73*$CG73*BK$93</f>
        <v>0.993512045509682</v>
      </c>
      <c r="BL73" s="62">
        <f>'Glad70-before-LQ'!BL73*$CG73*BL$93</f>
        <v>2.57126638876331</v>
      </c>
      <c r="BM73" s="62">
        <f>'Glad70-before-LQ'!BM73*$CG73*BM$93</f>
        <v>0.332728281975053</v>
      </c>
      <c r="BN73" s="62">
        <f>'Glad70-before-LQ'!BN73*$CG73*BN$93</f>
        <v>0.0377721117901381</v>
      </c>
      <c r="BO73" s="62">
        <f>'Glad70-before-LQ'!BO73*$CG73*BO$93</f>
        <v>1.40011037448077</v>
      </c>
      <c r="BP73" s="62">
        <f>'Glad70-before-LQ'!BP73*$CG73*BP$93</f>
        <v>1.10628070047603</v>
      </c>
      <c r="BQ73" s="62">
        <f>'Glad70-before-LQ'!BQ73*$CG73*BQ$93</f>
        <v>0.0228658567700688</v>
      </c>
      <c r="BR73" s="62">
        <f>'Glad70-before-LQ'!BR73*$CG73*BR$93</f>
        <v>0.047933161544009</v>
      </c>
      <c r="BS73" s="62">
        <f>'Glad70-before-LQ'!BS73*$CG73*BS$93</f>
        <v>0.0142538773256101</v>
      </c>
      <c r="BT73" s="62">
        <f>'Glad70-before-LQ'!BT73*$CG73*BT$93</f>
        <v>1.65258423579348</v>
      </c>
      <c r="BU73" s="62">
        <f>'Glad70-before-LQ'!BU73*$CG73*BU$93</f>
        <v>0.584737992414322</v>
      </c>
      <c r="BV73" s="4">
        <f>SUM(D73:BU73)</f>
        <v>121.618599656661</v>
      </c>
      <c r="BW73" s="66">
        <f>'Glad-base'!BW73*'Households'!$B$3/'Households'!$B$7</f>
        <v>33.6089996196395</v>
      </c>
      <c r="BX73" s="66">
        <f>'Glad-base'!BX73*'Households'!$B$3/'Households'!$B$7</f>
        <v>0</v>
      </c>
      <c r="BY73" s="66">
        <f>'Glad-base'!BY73*'Businesses'!$B$4/'Businesses'!$C$4</f>
        <v>0.106398080872662</v>
      </c>
      <c r="BZ73" s="66">
        <f>'Glad-base'!BZ73*'Households'!$B$3/'Households'!$B$7</f>
        <v>0.00276156797116375</v>
      </c>
      <c r="CA73" s="66">
        <f>'Glad-base'!CA73*'Households'!$B$3/'Households'!$B$7</f>
        <v>0.0466982636663234</v>
      </c>
      <c r="CB73" s="66">
        <f>'Glad-base'!CB73*'Glad-id-output'!B71/'Glad-id-output'!E71</f>
        <v>0.000978412201007556</v>
      </c>
      <c r="CC73" s="62">
        <f>'Exports'!D74</f>
        <v>9.9</v>
      </c>
      <c r="CD73" s="4">
        <f>SUM(BW73:CC73)</f>
        <v>43.6658359443507</v>
      </c>
      <c r="CE73" s="153">
        <f>SUM(CD73,BV73)</f>
        <v>165.284435601012</v>
      </c>
      <c r="CF73" s="67">
        <v>0.00622003942153564</v>
      </c>
      <c r="CG73" s="67">
        <f>'Glad-id-output'!I71</f>
        <v>1</v>
      </c>
      <c r="CH73" s="67"/>
    </row>
    <row r="74" ht="20.05" customHeight="1">
      <c r="A74" t="s" s="58">
        <v>1</v>
      </c>
      <c r="B74" s="59">
        <v>70</v>
      </c>
      <c r="C74" t="s" s="60">
        <v>223</v>
      </c>
      <c r="D74" s="61">
        <f>'Glad70-before-LQ'!D74*$CG74*D$93</f>
        <v>0.0176586006417626</v>
      </c>
      <c r="E74" s="62">
        <f>'Glad70-before-LQ'!E74*$CG74*E$93</f>
        <v>0.00879097381650305</v>
      </c>
      <c r="F74" s="62">
        <f>'Glad70-before-LQ'!F74*$CG74*F$93</f>
        <v>0.00506082525293701</v>
      </c>
      <c r="G74" s="62">
        <f>'Glad70-before-LQ'!G74*$CG74*G$93</f>
        <v>0.00312802380508941</v>
      </c>
      <c r="H74" s="62">
        <f>'Glad70-before-LQ'!H74*$CG74*H$93</f>
        <v>0.000912416192962045</v>
      </c>
      <c r="I74" s="62">
        <f>'Glad70-before-LQ'!I74*$CG74*I$93</f>
        <v>0.0252361348173038</v>
      </c>
      <c r="J74" s="62">
        <f>'Glad70-before-LQ'!J74*$CG74*J$93</f>
        <v>0.641347442059202</v>
      </c>
      <c r="K74" s="63">
        <f>'Glad70-before-LQ'!K74*$CG74*K$93</f>
        <v>0.134516168563574</v>
      </c>
      <c r="L74" s="62">
        <f>'Glad70-before-LQ'!L74*$CG74*L$93</f>
        <v>0.00649562527112186</v>
      </c>
      <c r="M74" s="62">
        <f>'Glad70-before-LQ'!M74*$CG74*M$93</f>
        <v>0.00544432848010865</v>
      </c>
      <c r="N74" s="62">
        <f>'Glad70-before-LQ'!N74*$CG74*N$93</f>
        <v>0.00357983237787232</v>
      </c>
      <c r="O74" s="62">
        <f>'Glad70-before-LQ'!O74*$CG74*O$93</f>
        <v>0.00484412310994469</v>
      </c>
      <c r="P74" s="62">
        <f>'Glad70-before-LQ'!P74*$CG74*P$93</f>
        <v>0.00163944435371071</v>
      </c>
      <c r="Q74" s="62">
        <f>'Glad70-before-LQ'!Q74*$CG74*Q$93</f>
        <v>0.000756026326097514</v>
      </c>
      <c r="R74" s="62">
        <f>'Glad70-before-LQ'!R74*$CG74*R$93</f>
        <v>0.0009946517983269549</v>
      </c>
      <c r="S74" s="62">
        <f>'Glad70-before-LQ'!S74*$CG74*S$93</f>
        <v>0.000799109180227169</v>
      </c>
      <c r="T74" s="62">
        <f>'Glad70-before-LQ'!T74*$CG74*T$93</f>
        <v>0.0266536987263461</v>
      </c>
      <c r="U74" s="62">
        <f>'Glad70-before-LQ'!U74*$CG74*U$93</f>
        <v>0.18844701631999</v>
      </c>
      <c r="V74" s="62">
        <f>'Glad70-before-LQ'!V74*$CG74*V$93</f>
        <v>0.00524912511973485</v>
      </c>
      <c r="W74" s="62">
        <f>'Glad70-before-LQ'!W74*$CG74*W$93</f>
        <v>0.0718792276536558</v>
      </c>
      <c r="X74" s="64">
        <f>'Glad70-before-LQ'!X74*$CG74*X$93</f>
        <v>0</v>
      </c>
      <c r="Y74" s="62">
        <f>'Glad70-before-LQ'!Y74*$CG74*Y$93</f>
        <v>0.0420556189410926</v>
      </c>
      <c r="Z74" s="62">
        <f>'Glad70-before-LQ'!Z74*$CG74*Z$93</f>
        <v>0.0137889531990677</v>
      </c>
      <c r="AA74" s="62">
        <f>'Glad70-before-LQ'!AA74*$CG74*AA$93</f>
        <v>0.00972335207938985</v>
      </c>
      <c r="AB74" s="62">
        <f>'Glad70-before-LQ'!AB74*$CG74*AB$93</f>
        <v>0.00118251416133638</v>
      </c>
      <c r="AC74" s="65">
        <f>'Glad70-before-LQ'!AC74*$CG74*AC$93</f>
        <v>0</v>
      </c>
      <c r="AD74" s="62">
        <f>'Glad70-before-LQ'!AD74*$CG74*AD$93</f>
        <v>6.92931969635926e-06</v>
      </c>
      <c r="AE74" s="62">
        <f>'Glad70-before-LQ'!AE74*$CG74*AE$93</f>
        <v>0.0102831439350088</v>
      </c>
      <c r="AF74" s="62">
        <f>'Glad70-before-LQ'!AF74*$CG74*AF$93</f>
        <v>0.354188472968681</v>
      </c>
      <c r="AG74" s="62">
        <f>'Glad70-before-LQ'!AG74*$CG74*AG$93</f>
        <v>0.128145941972047</v>
      </c>
      <c r="AH74" s="62">
        <f>'Glad70-before-LQ'!AH74*$CG74*AH$93</f>
        <v>0.798674624914142</v>
      </c>
      <c r="AI74" s="62">
        <f>'Glad70-before-LQ'!AI74*$CG74*AI$93</f>
        <v>0.23298098700038</v>
      </c>
      <c r="AJ74" s="62">
        <f>'Glad70-before-LQ'!AJ74*$CG74*AJ$93</f>
        <v>0.105672469478146</v>
      </c>
      <c r="AK74" s="62">
        <f>'Glad70-before-LQ'!AK74*$CG74*AK$93</f>
        <v>0.442008498529675</v>
      </c>
      <c r="AL74" s="62">
        <f>'Glad70-before-LQ'!AL74*$CG74*AL$93</f>
        <v>0.110959013572654</v>
      </c>
      <c r="AM74" s="62">
        <f>'Glad70-before-LQ'!AM74*$CG74*AM$93</f>
        <v>0.0539027579638838</v>
      </c>
      <c r="AN74" s="62">
        <f>'Glad70-before-LQ'!AN74*$CG74*AN$93</f>
        <v>0.716289700645084</v>
      </c>
      <c r="AO74" s="62">
        <f>'Glad70-before-LQ'!AO74*$CG74*AO$93</f>
        <v>0.061718497755123</v>
      </c>
      <c r="AP74" s="62">
        <f>'Glad70-before-LQ'!AP74*$CG74*AP$93</f>
        <v>0.180234077676906</v>
      </c>
      <c r="AQ74" s="62">
        <f>'Glad70-before-LQ'!AQ74*$CG74*AQ$93</f>
        <v>0.00300132244164774</v>
      </c>
      <c r="AR74" s="62">
        <f>'Glad70-before-LQ'!AR74*$CG74*AR$93</f>
        <v>0.010793481702341</v>
      </c>
      <c r="AS74" s="62">
        <f>'Glad70-before-LQ'!AS74*$CG74*AS$93</f>
        <v>0.287853660744655</v>
      </c>
      <c r="AT74" s="62">
        <f>'Glad70-before-LQ'!AT74*$CG74*AT$93</f>
        <v>0.00609744256567139</v>
      </c>
      <c r="AU74" s="62">
        <f>'Glad70-before-LQ'!AU74*$CG74*AU$93</f>
        <v>0.0421064497283684</v>
      </c>
      <c r="AV74" s="62">
        <f>'Glad70-before-LQ'!AV74*$CG74*AV$93</f>
        <v>0.00215445023713091</v>
      </c>
      <c r="AW74" s="62">
        <f>'Glad70-before-LQ'!AW74*$CG74*AW$93</f>
        <v>6.84375843558267e-06</v>
      </c>
      <c r="AX74" s="62">
        <f>'Glad70-before-LQ'!AX74*$CG74*AX$93</f>
        <v>0.000681562345779457</v>
      </c>
      <c r="AY74" s="62">
        <f>'Glad70-before-LQ'!AY74*$CG74*AY$93</f>
        <v>0.00115656615854815</v>
      </c>
      <c r="AZ74" s="62">
        <f>'Glad70-before-LQ'!AZ74*$CG74*AZ$93</f>
        <v>0.0123627391362652</v>
      </c>
      <c r="BA74" s="62">
        <f>'Glad70-before-LQ'!BA74*$CG74*BA$93</f>
        <v>0.00397133208148125</v>
      </c>
      <c r="BB74" s="62">
        <f>'Glad70-before-LQ'!BB74*$CG74*BB$93</f>
        <v>0.000779547402745111</v>
      </c>
      <c r="BC74" s="62">
        <f>'Glad70-before-LQ'!BC74*$CG74*BC$93</f>
        <v>0.0855407795140391</v>
      </c>
      <c r="BD74" s="62">
        <f>'Glad70-before-LQ'!BD74*$CG74*BD$93</f>
        <v>0.0500985508211155</v>
      </c>
      <c r="BE74" s="62">
        <f>'Glad70-before-LQ'!BE74*$CG74*BE$93</f>
        <v>1.11366518690284</v>
      </c>
      <c r="BF74" s="62">
        <f>'Glad70-before-LQ'!BF74*$CG74*BF$93</f>
        <v>0.000505616344442734</v>
      </c>
      <c r="BG74" s="62">
        <f>'Glad70-before-LQ'!BG74*$CG74*BG$93</f>
        <v>0.165203067021945</v>
      </c>
      <c r="BH74" s="62">
        <f>'Glad70-before-LQ'!BH74*$CG74*BH$93</f>
        <v>0.0385131286874135</v>
      </c>
      <c r="BI74" s="62">
        <f>'Glad70-before-LQ'!BI74*$CG74*BI$93</f>
        <v>0.0560282350897946</v>
      </c>
      <c r="BJ74" s="62">
        <f>'Glad70-before-LQ'!BJ74*$CG74*BJ$93</f>
        <v>0.00655023592897844</v>
      </c>
      <c r="BK74" s="62">
        <f>'Glad70-before-LQ'!BK74*$CG74*BK$93</f>
        <v>0.08958870261430051</v>
      </c>
      <c r="BL74" s="62">
        <f>'Glad70-before-LQ'!BL74*$CG74*BL$93</f>
        <v>0.434417522456763</v>
      </c>
      <c r="BM74" s="62">
        <f>'Glad70-before-LQ'!BM74*$CG74*BM$93</f>
        <v>0.07525905728453949</v>
      </c>
      <c r="BN74" s="62">
        <f>'Glad70-before-LQ'!BN74*$CG74*BN$93</f>
        <v>0.0021977095267726</v>
      </c>
      <c r="BO74" s="62">
        <f>'Glad70-before-LQ'!BO74*$CG74*BO$93</f>
        <v>5.94284274047607</v>
      </c>
      <c r="BP74" s="62">
        <f>'Glad70-before-LQ'!BP74*$CG74*BP$93</f>
        <v>0.756603627919639</v>
      </c>
      <c r="BQ74" s="62">
        <f>'Glad70-before-LQ'!BQ74*$CG74*BQ$93</f>
        <v>0.0195088040322543</v>
      </c>
      <c r="BR74" s="62">
        <f>'Glad70-before-LQ'!BR74*$CG74*BR$93</f>
        <v>0.0188667048102647</v>
      </c>
      <c r="BS74" s="62">
        <f>'Glad70-before-LQ'!BS74*$CG74*BS$93</f>
        <v>0.00604563975459738</v>
      </c>
      <c r="BT74" s="62">
        <f>'Glad70-before-LQ'!BT74*$CG74*BT$93</f>
        <v>0.0292449108740794</v>
      </c>
      <c r="BU74" s="62">
        <f>'Glad70-before-LQ'!BU74*$CG74*BU$93</f>
        <v>0.381980400907601</v>
      </c>
      <c r="BV74" s="4">
        <f>SUM(D74:BU74)</f>
        <v>14.0588743672493</v>
      </c>
      <c r="BW74" s="66">
        <f>'Glad-base'!BW74*'Households'!$B$3/'Households'!$B$7</f>
        <v>66.5939926535839</v>
      </c>
      <c r="BX74" s="66">
        <f>'Glad-base'!BX74*'Households'!$B$3/'Households'!$B$7</f>
        <v>2.26896395468589</v>
      </c>
      <c r="BY74" s="66">
        <f>'Glad-base'!BY74*'Businesses'!$B$4/'Businesses'!$C$4</f>
        <v>0.09731458463288881</v>
      </c>
      <c r="BZ74" s="66">
        <f>'Glad-base'!BZ74*'Households'!$B$3/'Households'!$B$7</f>
        <v>0.00715858127703399</v>
      </c>
      <c r="CA74" s="66">
        <f>'Glad-base'!CA74*'Households'!$B$3/'Households'!$B$7</f>
        <v>0.0396883592378991</v>
      </c>
      <c r="CB74" s="66">
        <f>'Glad-base'!CB74*'Glad-id-output'!B72/'Glad-id-output'!E72</f>
        <v>0</v>
      </c>
      <c r="CC74" s="62">
        <f>'Exports'!D75</f>
        <v>3</v>
      </c>
      <c r="CD74" s="4">
        <f>SUM(BW74:CC74)</f>
        <v>72.00711813341761</v>
      </c>
      <c r="CE74" s="153">
        <f>SUM(CD74,BV74)</f>
        <v>86.06599250066689</v>
      </c>
      <c r="CF74" s="67">
        <v>0.00395768719053142</v>
      </c>
      <c r="CG74" s="67">
        <f>'Glad-id-output'!I72</f>
        <v>0.640457195133491</v>
      </c>
      <c r="CH74" s="67"/>
    </row>
    <row r="75" ht="19" customHeight="1">
      <c r="A75" t="s" s="58">
        <v>1</v>
      </c>
      <c r="B75" s="59"/>
      <c r="C75" t="s" s="76">
        <v>224</v>
      </c>
      <c r="D75" s="154">
        <f>SUM(D5:D74)</f>
        <v>48.760555023215</v>
      </c>
      <c r="E75" s="155">
        <f>SUM(E5:E74)</f>
        <v>3.33224195915326</v>
      </c>
      <c r="F75" s="155">
        <f>SUM(F5:F74)</f>
        <v>1.66836534604668</v>
      </c>
      <c r="G75" s="155">
        <f>SUM(G5:G74)</f>
        <v>2.03434582446781</v>
      </c>
      <c r="H75" s="155">
        <f>SUM(H5:H74)</f>
        <v>3.65765027231837</v>
      </c>
      <c r="I75" s="155">
        <f>SUM(I5:I74)</f>
        <v>34.4826258977035</v>
      </c>
      <c r="J75" s="155">
        <f>SUM(J5:J74)</f>
        <v>571.540236008172</v>
      </c>
      <c r="K75" s="35">
        <f>SUM(K5:K74)</f>
        <v>1559.708596150320</v>
      </c>
      <c r="L75" s="155">
        <f>SUM(L5:L74)</f>
        <v>22.561949096710</v>
      </c>
      <c r="M75" s="155">
        <f>SUM(M5:M74)</f>
        <v>20.721392185047</v>
      </c>
      <c r="N75" s="155">
        <f>SUM(N5:N74)</f>
        <v>20.0877115731711</v>
      </c>
      <c r="O75" s="155">
        <f>SUM(O5:O74)</f>
        <v>6.33640122419647</v>
      </c>
      <c r="P75" s="155">
        <f>SUM(P5:P74)</f>
        <v>1.40177849775208</v>
      </c>
      <c r="Q75" s="155">
        <f>SUM(Q5:Q74)</f>
        <v>3.3940168506356</v>
      </c>
      <c r="R75" s="155">
        <f>SUM(R5:R74)</f>
        <v>0.665901491130283</v>
      </c>
      <c r="S75" s="155">
        <f>SUM(S5:S74)</f>
        <v>0.7947054177999729</v>
      </c>
      <c r="T75" s="155">
        <f>SUM(T5:T74)</f>
        <v>30.9318711375093</v>
      </c>
      <c r="U75" s="155">
        <f>SUM(U5:U74)</f>
        <v>181.426454977368</v>
      </c>
      <c r="V75" s="155">
        <f>SUM(V5:V74)</f>
        <v>4.28976318257325</v>
      </c>
      <c r="W75" s="155">
        <f>SUM(W5:W74)</f>
        <v>147.974317578142</v>
      </c>
      <c r="X75" s="36">
        <f>SUM(X5:X74)</f>
        <v>0</v>
      </c>
      <c r="Y75" s="155">
        <f>SUM(Y5:Y74)</f>
        <v>82.507301415131</v>
      </c>
      <c r="Z75" s="155">
        <f>SUM(Z5:Z74)</f>
        <v>14.2291933857555</v>
      </c>
      <c r="AA75" s="155">
        <f>SUM(AA5:AA74)</f>
        <v>17.1957058402127</v>
      </c>
      <c r="AB75" s="155">
        <f>SUM(AB5:AB74)</f>
        <v>0.807945201528992</v>
      </c>
      <c r="AC75" s="37">
        <f>SUM(AC5:AC74)</f>
        <v>0</v>
      </c>
      <c r="AD75" s="155">
        <f>SUM(AD5:AD74)</f>
        <v>1.55354596444366</v>
      </c>
      <c r="AE75" s="155">
        <f>SUM(AE5:AE74)</f>
        <v>16.7590352652802</v>
      </c>
      <c r="AF75" s="155">
        <f>SUM(AF5:AF74)</f>
        <v>57.219138360240</v>
      </c>
      <c r="AG75" s="155">
        <f>SUM(AG5:AG74)</f>
        <v>89.6192576247655</v>
      </c>
      <c r="AH75" s="155">
        <f>SUM(AH5:AH74)</f>
        <v>415.131162224586</v>
      </c>
      <c r="AI75" s="155">
        <f>SUM(AI5:AI74)</f>
        <v>384.126852598921</v>
      </c>
      <c r="AJ75" s="155">
        <f>SUM(AJ5:AJ74)</f>
        <v>110.455023134859</v>
      </c>
      <c r="AK75" s="155">
        <f>SUM(AK5:AK74)</f>
        <v>145.515146704852</v>
      </c>
      <c r="AL75" s="155">
        <f>SUM(AL5:AL74)</f>
        <v>23.3037085263509</v>
      </c>
      <c r="AM75" s="155">
        <f>SUM(AM5:AM74)</f>
        <v>77.709075248090</v>
      </c>
      <c r="AN75" s="155">
        <f>SUM(AN5:AN74)</f>
        <v>113.191553402147</v>
      </c>
      <c r="AO75" s="155">
        <f>SUM(AO5:AO74)</f>
        <v>143.452682660564</v>
      </c>
      <c r="AP75" s="155">
        <f>SUM(AP5:AP74)</f>
        <v>64.3021562543986</v>
      </c>
      <c r="AQ75" s="155">
        <f>SUM(AQ5:AQ74)</f>
        <v>9.19889842165434</v>
      </c>
      <c r="AR75" s="155">
        <f>SUM(AR5:AR74)</f>
        <v>11.6103239873429</v>
      </c>
      <c r="AS75" s="155">
        <f>SUM(AS5:AS74)</f>
        <v>255.008337889437</v>
      </c>
      <c r="AT75" s="155">
        <f>SUM(AT5:AT74)</f>
        <v>1.44886043620357</v>
      </c>
      <c r="AU75" s="155">
        <f>SUM(AU5:AU74)</f>
        <v>2.10192946506627</v>
      </c>
      <c r="AV75" s="155">
        <f>SUM(AV5:AV74)</f>
        <v>1.00616286928568</v>
      </c>
      <c r="AW75" s="155">
        <f>SUM(AW5:AW74)</f>
        <v>0.384263573841584</v>
      </c>
      <c r="AX75" s="155">
        <f>SUM(AX5:AX74)</f>
        <v>8.032769156886189</v>
      </c>
      <c r="AY75" s="155">
        <f>SUM(AY5:AY74)</f>
        <v>0.7031116567336601</v>
      </c>
      <c r="AZ75" s="155">
        <f>SUM(AZ5:AZ74)</f>
        <v>9.94256695847219</v>
      </c>
      <c r="BA75" s="155">
        <f>SUM(BA5:BA74)</f>
        <v>6.39209905141331</v>
      </c>
      <c r="BB75" s="155">
        <f>SUM(BB5:BB74)</f>
        <v>14.7552121288948</v>
      </c>
      <c r="BC75" s="155">
        <f>SUM(BC5:BC74)</f>
        <v>73.86077909028771</v>
      </c>
      <c r="BD75" s="155">
        <f>SUM(BD5:BD74)</f>
        <v>101.832268475590</v>
      </c>
      <c r="BE75" s="155">
        <f>SUM(BE5:BE74)</f>
        <v>384.345990853845</v>
      </c>
      <c r="BF75" s="155">
        <f>SUM(BF5:BF74)</f>
        <v>3.16375099073521</v>
      </c>
      <c r="BG75" s="155">
        <f>SUM(BG5:BG74)</f>
        <v>112.134098245292</v>
      </c>
      <c r="BH75" s="155">
        <f>SUM(BH5:BH74)</f>
        <v>24.5755648469513</v>
      </c>
      <c r="BI75" s="155">
        <f>SUM(BI5:BI74)</f>
        <v>67.74180961469121</v>
      </c>
      <c r="BJ75" s="155">
        <f>SUM(BJ5:BJ74)</f>
        <v>0.74872018419827</v>
      </c>
      <c r="BK75" s="155">
        <f>SUM(BK5:BK74)</f>
        <v>40.7334824327642</v>
      </c>
      <c r="BL75" s="155">
        <f>SUM(BL5:BL74)</f>
        <v>121.364377313433</v>
      </c>
      <c r="BM75" s="155">
        <f>SUM(BM5:BM74)</f>
        <v>15.5797566486508</v>
      </c>
      <c r="BN75" s="155">
        <f>SUM(BN5:BN74)</f>
        <v>2.81537870138428</v>
      </c>
      <c r="BO75" s="155">
        <f>SUM(BO5:BO74)</f>
        <v>178.285778201808</v>
      </c>
      <c r="BP75" s="155">
        <f>SUM(BP5:BP74)</f>
        <v>50.3109802653017</v>
      </c>
      <c r="BQ75" s="155">
        <f>SUM(BQ5:BQ74)</f>
        <v>1.48060665984313</v>
      </c>
      <c r="BR75" s="155">
        <f>SUM(BR5:BR74)</f>
        <v>7.38104830041036</v>
      </c>
      <c r="BS75" s="155">
        <f>SUM(BS5:BS74)</f>
        <v>1.30996795314855</v>
      </c>
      <c r="BT75" s="155">
        <f>SUM(BT5:BT74)</f>
        <v>63.6145707682926</v>
      </c>
      <c r="BU75" s="155">
        <f>SUM(BU5:BU74)</f>
        <v>22.9474878036382</v>
      </c>
      <c r="BV75" s="153">
        <f>SUM(D75:BU75)</f>
        <v>6017.660316451050</v>
      </c>
      <c r="BW75" s="155">
        <f>SUM(BW5:BW74)</f>
        <v>2431.074457259350</v>
      </c>
      <c r="BX75" s="155">
        <f>SUM(BX5:BX74)</f>
        <v>962.567217333491</v>
      </c>
      <c r="BY75" s="155">
        <f>SUM(BY5:BY74)</f>
        <v>410.799213683968</v>
      </c>
      <c r="BZ75" s="155">
        <f>SUM(BZ5:BZ74)</f>
        <v>64.1956879014006</v>
      </c>
      <c r="CA75" s="155">
        <f>SUM(CA5:CA74)</f>
        <v>146.956060375489</v>
      </c>
      <c r="CB75" s="155">
        <f>SUM(CB5:CB74)</f>
        <v>-81.7724116605808</v>
      </c>
      <c r="CC75" s="155">
        <f>SUM(CC5:CC74)</f>
        <v>6509.26921</v>
      </c>
      <c r="CD75" s="153">
        <f>SUM(BW75:CC75)</f>
        <v>10443.0894348931</v>
      </c>
      <c r="CE75" s="153">
        <f>SUM(CD75,BV75)</f>
        <v>16460.7497513442</v>
      </c>
      <c r="CF75" s="4"/>
      <c r="CG75" s="4"/>
      <c r="CH75" s="4"/>
    </row>
    <row r="76" ht="19" customHeight="1">
      <c r="A76" t="s" s="58">
        <v>1</v>
      </c>
      <c r="B76" s="59">
        <v>71</v>
      </c>
      <c r="C76" t="s" s="76">
        <v>225</v>
      </c>
      <c r="D76" s="77">
        <f>'Glad70-before-LQ'!D76*D$93</f>
        <v>12.6181306776627</v>
      </c>
      <c r="E76" s="66">
        <f>'Glad70-before-LQ'!E76*E$93</f>
        <v>1.78107184111525</v>
      </c>
      <c r="F76" s="66">
        <f>'Glad70-before-LQ'!F76*F$93</f>
        <v>1.80142280705847</v>
      </c>
      <c r="G76" s="66">
        <f>'Glad70-before-LQ'!G76*G$93</f>
        <v>0.796619143751401</v>
      </c>
      <c r="H76" s="66">
        <f>'Glad70-before-LQ'!H76*H$93</f>
        <v>1.25449260973037</v>
      </c>
      <c r="I76" s="66">
        <f>'Glad70-before-LQ'!I76*I$93</f>
        <v>12.7352195788098</v>
      </c>
      <c r="J76" s="66">
        <f>'Glad70-before-LQ'!J76*J$93</f>
        <v>229.356103082877</v>
      </c>
      <c r="K76" s="69">
        <f>'Glad70-before-LQ'!K76*K$93</f>
        <v>220.52377</v>
      </c>
      <c r="L76" s="66">
        <f>'Glad70-before-LQ'!L76*L$93</f>
        <v>13.3655531098251</v>
      </c>
      <c r="M76" s="66">
        <f>'Glad70-before-LQ'!M76*M$93</f>
        <v>16.2108280528166</v>
      </c>
      <c r="N76" s="66">
        <f>'Glad70-before-LQ'!N76*N$93</f>
        <v>7.64533503640137</v>
      </c>
      <c r="O76" s="66">
        <f>'Glad70-before-LQ'!O76*O$93</f>
        <v>2.3753200422617</v>
      </c>
      <c r="P76" s="66">
        <f>'Glad70-before-LQ'!P76*P$93</f>
        <v>1.2223052012767</v>
      </c>
      <c r="Q76" s="66">
        <f>'Glad70-before-LQ'!Q76*Q$93</f>
        <v>1.59063973821078</v>
      </c>
      <c r="R76" s="66">
        <f>'Glad70-before-LQ'!R76*R$93</f>
        <v>0.284509770328217</v>
      </c>
      <c r="S76" s="66">
        <f>'Glad70-before-LQ'!S76*S$93</f>
        <v>0.915674015092663</v>
      </c>
      <c r="T76" s="66">
        <f>'Glad70-before-LQ'!T76*T$93</f>
        <v>4.41730053154167</v>
      </c>
      <c r="U76" s="66">
        <f>'Glad70-before-LQ'!U76*U$93</f>
        <v>77.07424583665519</v>
      </c>
      <c r="V76" s="66">
        <f>'Glad70-before-LQ'!V76*V$93</f>
        <v>2.63590745306258</v>
      </c>
      <c r="W76" s="66">
        <f>'Glad70-before-LQ'!W76*W$93</f>
        <v>58.6376193256805</v>
      </c>
      <c r="X76" s="10">
        <f>'Glad70-before-LQ'!X76*X$93</f>
        <v>0</v>
      </c>
      <c r="Y76" s="66">
        <f>'Glad70-before-LQ'!Y76*Y$93</f>
        <v>52.4522526080863</v>
      </c>
      <c r="Z76" s="66">
        <f>'Glad70-before-LQ'!Z76*Z$93</f>
        <v>18.1668075342457</v>
      </c>
      <c r="AA76" s="66">
        <f>'Glad70-before-LQ'!AA76*AA$93</f>
        <v>21.7993092897955</v>
      </c>
      <c r="AB76" s="66">
        <f>'Glad70-before-LQ'!AB76*AB$93</f>
        <v>0.871049088915787</v>
      </c>
      <c r="AC76" s="11">
        <f>'Glad70-before-LQ'!AC76*AC$93</f>
        <v>0</v>
      </c>
      <c r="AD76" s="66">
        <f>'Glad70-before-LQ'!AD76*AD$93</f>
        <v>0.14058654318278</v>
      </c>
      <c r="AE76" s="66">
        <f>'Glad70-before-LQ'!AE76*AE$93</f>
        <v>10.6726158601756</v>
      </c>
      <c r="AF76" s="66">
        <f>'Glad70-before-LQ'!AF76*AF$93</f>
        <v>21.8712353985248</v>
      </c>
      <c r="AG76" s="66">
        <f>'Glad70-before-LQ'!AG76*AG$93</f>
        <v>14.5013364340035</v>
      </c>
      <c r="AH76" s="66">
        <f>'Glad70-before-LQ'!AH76*AH$93</f>
        <v>206.076097230308</v>
      </c>
      <c r="AI76" s="66">
        <f>'Glad70-before-LQ'!AI76*AI$93</f>
        <v>153.713969946549</v>
      </c>
      <c r="AJ76" s="66">
        <f>'Glad70-before-LQ'!AJ76*AJ$93</f>
        <v>109.501493553247</v>
      </c>
      <c r="AK76" s="66">
        <f>'Glad70-before-LQ'!AK76*AK$93</f>
        <v>220.123302001122</v>
      </c>
      <c r="AL76" s="66">
        <f>'Glad70-before-LQ'!AL76*AL$93</f>
        <v>24.8391552958452</v>
      </c>
      <c r="AM76" s="66">
        <f>'Glad70-before-LQ'!AM76*AM$93</f>
        <v>106.906456890233</v>
      </c>
      <c r="AN76" s="66">
        <f>'Glad70-before-LQ'!AN76*AN$93</f>
        <v>80.8053987776227</v>
      </c>
      <c r="AO76" s="66">
        <f>'Glad70-before-LQ'!AO76*AO$93</f>
        <v>111.887363854430</v>
      </c>
      <c r="AP76" s="66">
        <f>'Glad70-before-LQ'!AP76*AP$93</f>
        <v>28.013638739264</v>
      </c>
      <c r="AQ76" s="66">
        <f>'Glad70-before-LQ'!AQ76*AQ$93</f>
        <v>4.47132743210888</v>
      </c>
      <c r="AR76" s="66">
        <f>'Glad70-before-LQ'!AR76*AR$93</f>
        <v>7.64783585014157</v>
      </c>
      <c r="AS76" s="66">
        <f>'Glad70-before-LQ'!AS76*AS$93</f>
        <v>124.083484576254</v>
      </c>
      <c r="AT76" s="66">
        <f>'Glad70-before-LQ'!AT76*AT$93</f>
        <v>2.62478154437419</v>
      </c>
      <c r="AU76" s="66">
        <f>'Glad70-before-LQ'!AU76*AU$93</f>
        <v>1.83496258542062</v>
      </c>
      <c r="AV76" s="66">
        <f>'Glad70-before-LQ'!AV76*AV$93</f>
        <v>0.956622831231745</v>
      </c>
      <c r="AW76" s="66">
        <f>'Glad70-before-LQ'!AW76*AW$93</f>
        <v>0.277294927362559</v>
      </c>
      <c r="AX76" s="66">
        <f>'Glad70-before-LQ'!AX76*AX$93</f>
        <v>3.21559521132242</v>
      </c>
      <c r="AY76" s="66">
        <f>'Glad70-before-LQ'!AY76*AY$93</f>
        <v>1.3582420819558</v>
      </c>
      <c r="AZ76" s="66">
        <f>'Glad70-before-LQ'!AZ76*AZ$93</f>
        <v>18.6230546734912</v>
      </c>
      <c r="BA76" s="66">
        <f>'Glad70-before-LQ'!BA76*BA$93</f>
        <v>2.74042235355556</v>
      </c>
      <c r="BB76" s="66">
        <f>'Glad70-before-LQ'!BB76*BB$93</f>
        <v>13.9349031657281</v>
      </c>
      <c r="BC76" s="66">
        <f>'Glad70-before-LQ'!BC76*BC$93</f>
        <v>34.8428094996895</v>
      </c>
      <c r="BD76" s="66">
        <f>'Glad70-before-LQ'!BD76*BD$93</f>
        <v>27.348534891051</v>
      </c>
      <c r="BE76" s="66">
        <f>'Glad70-before-LQ'!BE76*BE$93</f>
        <v>386.623441871022</v>
      </c>
      <c r="BF76" s="66">
        <f>'Glad70-before-LQ'!BF76*BF$93</f>
        <v>4.30335454369213</v>
      </c>
      <c r="BG76" s="66">
        <f>'Glad70-before-LQ'!BG76*BG$93</f>
        <v>242.566840392974</v>
      </c>
      <c r="BH76" s="66">
        <f>'Glad70-before-LQ'!BH76*BH$93</f>
        <v>21.6020264296732</v>
      </c>
      <c r="BI76" s="66">
        <f>'Glad70-before-LQ'!BI76*BI$93</f>
        <v>146.728693456538</v>
      </c>
      <c r="BJ76" s="66">
        <f>'Glad70-before-LQ'!BJ76*BJ$93</f>
        <v>1.02183851181075</v>
      </c>
      <c r="BK76" s="66">
        <f>'Glad70-before-LQ'!BK76*BK$93</f>
        <v>113.088602433081</v>
      </c>
      <c r="BL76" s="66">
        <f>'Glad70-before-LQ'!BL76*BL$93</f>
        <v>591.582238659167</v>
      </c>
      <c r="BM76" s="66">
        <f>'Glad70-before-LQ'!BM76*BM$93</f>
        <v>45.4445144286202</v>
      </c>
      <c r="BN76" s="66">
        <f>'Glad70-before-LQ'!BN76*BN$93</f>
        <v>3.6001645856209</v>
      </c>
      <c r="BO76" s="66">
        <f>'Glad70-before-LQ'!BO76*BO$93</f>
        <v>425.712319790212</v>
      </c>
      <c r="BP76" s="66">
        <f>'Glad70-before-LQ'!BP76*BP$93</f>
        <v>278.521190942063</v>
      </c>
      <c r="BQ76" s="66">
        <f>'Glad70-before-LQ'!BQ76*BQ$93</f>
        <v>1.02847526919819</v>
      </c>
      <c r="BR76" s="66">
        <f>'Glad70-before-LQ'!BR76*BR$93</f>
        <v>5.72187683945252</v>
      </c>
      <c r="BS76" s="66">
        <f>'Glad70-before-LQ'!BS76*BS$93</f>
        <v>0.66435001073622</v>
      </c>
      <c r="BT76" s="66">
        <f>'Glad70-before-LQ'!BT76*BT$93</f>
        <v>55.8310738477039</v>
      </c>
      <c r="BU76" s="66">
        <f>'Glad70-before-LQ'!BU76*BU$93</f>
        <v>50.8364919623761</v>
      </c>
      <c r="BV76" s="4">
        <f>SUM(D76:BU76)</f>
        <v>4468.421502497340</v>
      </c>
      <c r="BW76" s="66">
        <f>'Glad-base'!BW75*'Households'!$B$3/'Households'!$B$7</f>
        <v>0</v>
      </c>
      <c r="BX76" s="66">
        <f>'Glad-base'!BX75*'Households'!$B$3/'Households'!$B$7</f>
        <v>0</v>
      </c>
      <c r="BY76" s="66">
        <f>'Glad-base'!BY75*'Households'!$B$3/'Households'!$B$7</f>
        <v>0</v>
      </c>
      <c r="BZ76" s="66">
        <f>'Glad-base'!BZ75*'Households'!$B$3/'Households'!$B$7</f>
        <v>0</v>
      </c>
      <c r="CA76" s="66">
        <f>'Glad-base'!CA75*'Households'!$B$3/'Households'!$B$7</f>
        <v>0</v>
      </c>
      <c r="CB76" s="4">
        <v>0</v>
      </c>
      <c r="CC76" s="4">
        <v>0</v>
      </c>
      <c r="CD76" s="4">
        <f>SUM(BW76:CC76)</f>
        <v>0</v>
      </c>
      <c r="CE76" s="153">
        <f>SUM(CD76,BV76)</f>
        <v>4468.421502497340</v>
      </c>
      <c r="CF76" s="4"/>
      <c r="CG76" s="4"/>
      <c r="CH76" s="4"/>
    </row>
    <row r="77" ht="19" customHeight="1">
      <c r="A77" t="s" s="58">
        <v>1</v>
      </c>
      <c r="B77" s="59">
        <v>72</v>
      </c>
      <c r="C77" t="s" s="76">
        <v>226</v>
      </c>
      <c r="D77" s="77">
        <f>'Glad70-before-LQ'!D77*D$93</f>
        <v>64.524575973396</v>
      </c>
      <c r="E77" s="66">
        <f>'Glad70-before-LQ'!E77*E$93</f>
        <v>2.33530265572211</v>
      </c>
      <c r="F77" s="66">
        <f>'Glad70-before-LQ'!F77*F$93</f>
        <v>3.23325278896057</v>
      </c>
      <c r="G77" s="66">
        <f>'Glad70-before-LQ'!G77*G$93</f>
        <v>3.45102546975887</v>
      </c>
      <c r="H77" s="66">
        <f>'Glad70-before-LQ'!H77*H$93</f>
        <v>1.54099535652023</v>
      </c>
      <c r="I77" s="66">
        <f>'Glad70-before-LQ'!I77*I$93</f>
        <v>69.2219772038345</v>
      </c>
      <c r="J77" s="66">
        <f>'Glad70-before-LQ'!J77*J$93</f>
        <v>1155.099676178180</v>
      </c>
      <c r="K77" s="69">
        <f>'Glad70-before-LQ'!K77*K$93</f>
        <v>411.459</v>
      </c>
      <c r="L77" s="66">
        <f>'Glad70-before-LQ'!L77*L$93</f>
        <v>15.7132199664766</v>
      </c>
      <c r="M77" s="66">
        <f>'Glad70-before-LQ'!M77*M$93</f>
        <v>10.6590069708127</v>
      </c>
      <c r="N77" s="66">
        <f>'Glad70-before-LQ'!N77*N$93</f>
        <v>3.84623150351861</v>
      </c>
      <c r="O77" s="66">
        <f>'Glad70-before-LQ'!O77*O$93</f>
        <v>2.44321365055501</v>
      </c>
      <c r="P77" s="66">
        <f>'Glad70-before-LQ'!P77*P$93</f>
        <v>0.726426254630361</v>
      </c>
      <c r="Q77" s="66">
        <f>'Glad70-before-LQ'!Q77*Q$93</f>
        <v>0.891907524231177</v>
      </c>
      <c r="R77" s="66">
        <f>'Glad70-before-LQ'!R77*R$93</f>
        <v>0.158060983515676</v>
      </c>
      <c r="S77" s="66">
        <f>'Glad70-before-LQ'!S77*S$93</f>
        <v>0.273814841615157</v>
      </c>
      <c r="T77" s="66">
        <f>'Glad70-before-LQ'!T77*T$93</f>
        <v>29.1250584497253</v>
      </c>
      <c r="U77" s="66">
        <f>'Glad70-before-LQ'!U77*U$93</f>
        <v>74.8378761222676</v>
      </c>
      <c r="V77" s="66">
        <f>'Glad70-before-LQ'!V77*V$93</f>
        <v>1.41702138919673</v>
      </c>
      <c r="W77" s="66">
        <f>'Glad70-before-LQ'!W77*W$93</f>
        <v>36.5736775448833</v>
      </c>
      <c r="X77" s="10">
        <f>'Glad70-before-LQ'!X77*X$93</f>
        <v>0</v>
      </c>
      <c r="Y77" s="66">
        <f>'Glad70-before-LQ'!Y77*Y$93</f>
        <v>22.4718985252643</v>
      </c>
      <c r="Z77" s="66">
        <f>'Glad70-before-LQ'!Z77*Z$93</f>
        <v>2.0884175429009</v>
      </c>
      <c r="AA77" s="66">
        <f>'Glad70-before-LQ'!AA77*AA$93</f>
        <v>9.593149114447201</v>
      </c>
      <c r="AB77" s="66">
        <f>'Glad70-before-LQ'!AB77*AB$93</f>
        <v>0.490112808033462</v>
      </c>
      <c r="AC77" s="11">
        <f>'Glad70-before-LQ'!AC77*AC$93</f>
        <v>0</v>
      </c>
      <c r="AD77" s="66">
        <f>'Glad70-before-LQ'!AD77*AD$93</f>
        <v>0.88757402838898</v>
      </c>
      <c r="AE77" s="66">
        <f>'Glad70-before-LQ'!AE77*AE$93</f>
        <v>29.3158787492994</v>
      </c>
      <c r="AF77" s="66">
        <f>'Glad70-before-LQ'!AF77*AF$93</f>
        <v>11.2878510783397</v>
      </c>
      <c r="AG77" s="66">
        <f>'Glad70-before-LQ'!AG77*AG$93</f>
        <v>16.3357367857628</v>
      </c>
      <c r="AH77" s="66">
        <f>'Glad70-before-LQ'!AH77*AH$93</f>
        <v>188.894840238966</v>
      </c>
      <c r="AI77" s="66">
        <f>'Glad70-before-LQ'!AI77*AI$93</f>
        <v>122.291347123242</v>
      </c>
      <c r="AJ77" s="66">
        <f>'Glad70-before-LQ'!AJ77*AJ$93</f>
        <v>59.981597529190</v>
      </c>
      <c r="AK77" s="66">
        <f>'Glad70-before-LQ'!AK77*AK$93</f>
        <v>103.800000955737</v>
      </c>
      <c r="AL77" s="66">
        <f>'Glad70-before-LQ'!AL77*AL$93</f>
        <v>15.8697520727366</v>
      </c>
      <c r="AM77" s="66">
        <f>'Glad70-before-LQ'!AM77*AM$93</f>
        <v>31.9550607020748</v>
      </c>
      <c r="AN77" s="66">
        <f>'Glad70-before-LQ'!AN77*AN$93</f>
        <v>42.0154877314116</v>
      </c>
      <c r="AO77" s="66">
        <f>'Glad70-before-LQ'!AO77*AO$93</f>
        <v>49.1195919336164</v>
      </c>
      <c r="AP77" s="66">
        <f>'Glad70-before-LQ'!AP77*AP$93</f>
        <v>52.7416216215098</v>
      </c>
      <c r="AQ77" s="66">
        <f>'Glad70-before-LQ'!AQ77*AQ$93</f>
        <v>3.48633412147859</v>
      </c>
      <c r="AR77" s="66">
        <f>'Glad70-before-LQ'!AR77*AR$93</f>
        <v>3.06038603168513</v>
      </c>
      <c r="AS77" s="66">
        <f>'Glad70-before-LQ'!AS77*AS$93</f>
        <v>244.260189058577</v>
      </c>
      <c r="AT77" s="66">
        <f>'Glad70-before-LQ'!AT77*AT$93</f>
        <v>2.20329584297909</v>
      </c>
      <c r="AU77" s="66">
        <f>'Glad70-before-LQ'!AU77*AU$93</f>
        <v>0.80102647457137</v>
      </c>
      <c r="AV77" s="66">
        <f>'Glad70-before-LQ'!AV77*AV$93</f>
        <v>1.48892563985846</v>
      </c>
      <c r="AW77" s="66">
        <f>'Glad70-before-LQ'!AW77*AW$93</f>
        <v>0.499024011862485</v>
      </c>
      <c r="AX77" s="66">
        <f>'Glad70-before-LQ'!AX77*AX$93</f>
        <v>6.10761905883607</v>
      </c>
      <c r="AY77" s="66">
        <f>'Glad70-before-LQ'!AY77*AY$93</f>
        <v>1.53463715753447</v>
      </c>
      <c r="AZ77" s="66">
        <f>'Glad70-before-LQ'!AZ77*AZ$93</f>
        <v>73.67708846118271</v>
      </c>
      <c r="BA77" s="66">
        <f>'Glad70-before-LQ'!BA77*BA$93</f>
        <v>2.76942783881141</v>
      </c>
      <c r="BB77" s="66">
        <f>'Glad70-before-LQ'!BB77*BB$93</f>
        <v>10.3055782331659</v>
      </c>
      <c r="BC77" s="66">
        <f>'Glad70-before-LQ'!BC77*BC$93</f>
        <v>18.1508157023504</v>
      </c>
      <c r="BD77" s="66">
        <f>'Glad70-before-LQ'!BD77*BD$93</f>
        <v>326.973699412768</v>
      </c>
      <c r="BE77" s="66">
        <f>'Glad70-before-LQ'!BE77*BE$93</f>
        <v>132.533791163025</v>
      </c>
      <c r="BF77" s="66">
        <f>'Glad70-before-LQ'!BF77*BF$93</f>
        <v>1.46177709738108</v>
      </c>
      <c r="BG77" s="66">
        <f>'Glad70-before-LQ'!BG77*BG$93</f>
        <v>23.072405662108</v>
      </c>
      <c r="BH77" s="66">
        <f>'Glad70-before-LQ'!BH77*BH$93</f>
        <v>10.8938054245861</v>
      </c>
      <c r="BI77" s="66">
        <f>'Glad70-before-LQ'!BI77*BI$93</f>
        <v>25.1135387656869</v>
      </c>
      <c r="BJ77" s="66">
        <f>'Glad70-before-LQ'!BJ77*BJ$93</f>
        <v>0.464743848512108</v>
      </c>
      <c r="BK77" s="66">
        <f>'Glad70-before-LQ'!BK77*BK$93</f>
        <v>16.530080674274</v>
      </c>
      <c r="BL77" s="66">
        <f>'Glad70-before-LQ'!BL77*BL$93</f>
        <v>61.6415209489068</v>
      </c>
      <c r="BM77" s="66">
        <f>'Glad70-before-LQ'!BM77*BM$93</f>
        <v>4.64668163349231</v>
      </c>
      <c r="BN77" s="66">
        <f>'Glad70-before-LQ'!BN77*BN$93</f>
        <v>2.37760129099742</v>
      </c>
      <c r="BO77" s="66">
        <f>'Glad70-before-LQ'!BO77*BO$93</f>
        <v>95.7343117695761</v>
      </c>
      <c r="BP77" s="66">
        <f>'Glad70-before-LQ'!BP77*BP$93</f>
        <v>20.5475111574545</v>
      </c>
      <c r="BQ77" s="66">
        <f>'Glad70-before-LQ'!BQ77*BQ$93</f>
        <v>1.67055141856677</v>
      </c>
      <c r="BR77" s="66">
        <f>'Glad70-before-LQ'!BR77*BR$93</f>
        <v>1.71719952311934</v>
      </c>
      <c r="BS77" s="66">
        <f>'Glad70-before-LQ'!BS77*BS$93</f>
        <v>0.564588394858421</v>
      </c>
      <c r="BT77" s="66">
        <f>'Glad70-before-LQ'!BT77*BT$93</f>
        <v>27.3743934941784</v>
      </c>
      <c r="BU77" s="66">
        <f>'Glad70-before-LQ'!BU77*BU$93</f>
        <v>13.4680095093784</v>
      </c>
      <c r="BV77" s="4">
        <f>SUM(D77:BU77)</f>
        <v>3781.801798190480</v>
      </c>
      <c r="BW77" s="66">
        <f>'Glad-base'!BW76*'Households'!$B$3/'Households'!$B$7</f>
        <v>0</v>
      </c>
      <c r="BX77" s="66">
        <f>'Glad-base'!BX76*'Households'!$B$3/'Households'!$B$7</f>
        <v>0</v>
      </c>
      <c r="BY77" s="66">
        <f>'Glad-base'!BY76*'Households'!$B$3/'Households'!$B$7</f>
        <v>0</v>
      </c>
      <c r="BZ77" s="66">
        <f>'Glad-base'!BZ76*'Households'!$B$3/'Households'!$B$7</f>
        <v>0</v>
      </c>
      <c r="CA77" s="66">
        <f>'Glad-base'!CA76*'Households'!$B$3/'Households'!$B$7</f>
        <v>0</v>
      </c>
      <c r="CB77" s="4">
        <v>0</v>
      </c>
      <c r="CC77" s="4">
        <v>0</v>
      </c>
      <c r="CD77" s="4">
        <f>SUM(BW77:CC77)</f>
        <v>0</v>
      </c>
      <c r="CE77" s="153">
        <f>SUM(CD77,BV77)</f>
        <v>3781.801798190480</v>
      </c>
      <c r="CF77" s="4"/>
      <c r="CG77" s="4"/>
      <c r="CH77" s="4"/>
    </row>
    <row r="78" ht="19" customHeight="1">
      <c r="A78" t="s" s="58">
        <v>1</v>
      </c>
      <c r="B78" s="59">
        <v>73</v>
      </c>
      <c r="C78" t="s" s="76">
        <v>227</v>
      </c>
      <c r="D78" s="77">
        <f>'Glad70-before-LQ'!D78*D$93</f>
        <v>1.20674714189504</v>
      </c>
      <c r="E78" s="66">
        <f>'Glad70-before-LQ'!E78*E$93</f>
        <v>0.246076329332768</v>
      </c>
      <c r="F78" s="66">
        <f>'Glad70-before-LQ'!F78*F$93</f>
        <v>0.268290990823031</v>
      </c>
      <c r="G78" s="66">
        <f>'Glad70-before-LQ'!G78*G$93</f>
        <v>0.135445467162281</v>
      </c>
      <c r="H78" s="66">
        <f>'Glad70-before-LQ'!H78*H$93</f>
        <v>0.0578615940572687</v>
      </c>
      <c r="I78" s="66">
        <f>'Glad70-before-LQ'!I78*I$93</f>
        <v>0.0679503786723038</v>
      </c>
      <c r="J78" s="66">
        <f>'Glad70-before-LQ'!J78*J$93</f>
        <v>4.77579852166378</v>
      </c>
      <c r="K78" s="69">
        <f>'Glad70-before-LQ'!K78*K$93</f>
        <v>70</v>
      </c>
      <c r="L78" s="66">
        <f>'Glad70-before-LQ'!L78*L$93</f>
        <v>0.430362115073937</v>
      </c>
      <c r="M78" s="66">
        <f>'Glad70-before-LQ'!M78*M$93</f>
        <v>0.12736881050718</v>
      </c>
      <c r="N78" s="66">
        <f>'Glad70-before-LQ'!N78*N$93</f>
        <v>0.179401044350128</v>
      </c>
      <c r="O78" s="66">
        <f>'Glad70-before-LQ'!O78*O$93</f>
        <v>0.276483236677644</v>
      </c>
      <c r="P78" s="66">
        <f>'Glad70-before-LQ'!P78*P$93</f>
        <v>0.0610997284557181</v>
      </c>
      <c r="Q78" s="66">
        <f>'Glad70-before-LQ'!Q78*Q$93</f>
        <v>0.0219131714280951</v>
      </c>
      <c r="R78" s="66">
        <f>'Glad70-before-LQ'!R78*R$93</f>
        <v>0.00150724096280847</v>
      </c>
      <c r="S78" s="66">
        <f>'Glad70-before-LQ'!S78*S$93</f>
        <v>0.00405943179307508</v>
      </c>
      <c r="T78" s="66">
        <f>'Glad70-before-LQ'!T78*T$93</f>
        <v>0.8594113028375751</v>
      </c>
      <c r="U78" s="66">
        <f>'Glad70-before-LQ'!U78*U$93</f>
        <v>2.29550827511489</v>
      </c>
      <c r="V78" s="66">
        <f>'Glad70-before-LQ'!V78*V$93</f>
        <v>0.0393891257692382</v>
      </c>
      <c r="W78" s="66">
        <f>'Glad70-before-LQ'!W78*W$93</f>
        <v>0.702373530198711</v>
      </c>
      <c r="X78" s="10">
        <f>'Glad70-before-LQ'!X78*X$93</f>
        <v>0</v>
      </c>
      <c r="Y78" s="66">
        <f>'Glad70-before-LQ'!Y78*Y$93</f>
        <v>0.740883676062824</v>
      </c>
      <c r="Z78" s="66">
        <f>'Glad70-before-LQ'!Z78*Z$93</f>
        <v>0.145194304715644</v>
      </c>
      <c r="AA78" s="66">
        <f>'Glad70-before-LQ'!AA78*AA$93</f>
        <v>0.0867980519720534</v>
      </c>
      <c r="AB78" s="66">
        <f>'Glad70-before-LQ'!AB78*AB$93</f>
        <v>0.00626966293755901</v>
      </c>
      <c r="AC78" s="11">
        <f>'Glad70-before-LQ'!AC78*AC$93</f>
        <v>0</v>
      </c>
      <c r="AD78" s="66">
        <f>'Glad70-before-LQ'!AD78*AD$93</f>
        <v>0.00322765971491525</v>
      </c>
      <c r="AE78" s="66">
        <f>'Glad70-before-LQ'!AE78*AE$93</f>
        <v>0.236962022405946</v>
      </c>
      <c r="AF78" s="66">
        <f>'Glad70-before-LQ'!AF78*AF$93</f>
        <v>0.388876299417523</v>
      </c>
      <c r="AG78" s="66">
        <f>'Glad70-before-LQ'!AG78*AG$93</f>
        <v>0.3467873892104</v>
      </c>
      <c r="AH78" s="66">
        <f>'Glad70-before-LQ'!AH78*AH$93</f>
        <v>2.07681802359005</v>
      </c>
      <c r="AI78" s="66">
        <f>'Glad70-before-LQ'!AI78*AI$93</f>
        <v>3.73569502818449</v>
      </c>
      <c r="AJ78" s="66">
        <f>'Glad70-before-LQ'!AJ78*AJ$93</f>
        <v>0.405673447126897</v>
      </c>
      <c r="AK78" s="66">
        <f>'Glad70-before-LQ'!AK78*AK$93</f>
        <v>1.34640347660023</v>
      </c>
      <c r="AL78" s="66">
        <f>'Glad70-before-LQ'!AL78*AL$93</f>
        <v>1.85226158695892</v>
      </c>
      <c r="AM78" s="66">
        <f>'Glad70-before-LQ'!AM78*AM$93</f>
        <v>8.763244637304849</v>
      </c>
      <c r="AN78" s="66">
        <f>'Glad70-before-LQ'!AN78*AN$93</f>
        <v>4.47339019596214</v>
      </c>
      <c r="AO78" s="66">
        <f>'Glad70-before-LQ'!AO78*AO$93</f>
        <v>-0.675989043291406</v>
      </c>
      <c r="AP78" s="66">
        <f>'Glad70-before-LQ'!AP78*AP$93</f>
        <v>0.909603020991811</v>
      </c>
      <c r="AQ78" s="66">
        <f>'Glad70-before-LQ'!AQ78*AQ$93</f>
        <v>0.12002369405927</v>
      </c>
      <c r="AR78" s="66">
        <f>'Glad70-before-LQ'!AR78*AR$93</f>
        <v>0.402589923085658</v>
      </c>
      <c r="AS78" s="66">
        <f>'Glad70-before-LQ'!AS78*AS$93</f>
        <v>0.554472357826728</v>
      </c>
      <c r="AT78" s="66">
        <f>'Glad70-before-LQ'!AT78*AT$93</f>
        <v>0.0186613207513956</v>
      </c>
      <c r="AU78" s="66">
        <f>'Glad70-before-LQ'!AU78*AU$93</f>
        <v>0.0171030569460021</v>
      </c>
      <c r="AV78" s="66">
        <f>'Glad70-before-LQ'!AV78*AV$93</f>
        <v>0.00574539775899249</v>
      </c>
      <c r="AW78" s="66">
        <f>'Glad70-before-LQ'!AW78*AW$93</f>
        <v>0.000399232566663753</v>
      </c>
      <c r="AX78" s="66">
        <f>'Glad70-before-LQ'!AX78*AX$93</f>
        <v>0.16855343684146</v>
      </c>
      <c r="AY78" s="66">
        <f>'Glad70-before-LQ'!AY78*AY$93</f>
        <v>0.00164466358592667</v>
      </c>
      <c r="AZ78" s="66">
        <f>'Glad70-before-LQ'!AZ78*AZ$93</f>
        <v>1.28883877309834</v>
      </c>
      <c r="BA78" s="66">
        <f>'Glad70-before-LQ'!BA78*BA$93</f>
        <v>0.738435709316948</v>
      </c>
      <c r="BB78" s="66">
        <f>'Glad70-before-LQ'!BB78*BB$93</f>
        <v>0.193599537982281</v>
      </c>
      <c r="BC78" s="66">
        <f>'Glad70-before-LQ'!BC78*BC$93</f>
        <v>0.674381119044585</v>
      </c>
      <c r="BD78" s="66">
        <f>'Glad70-before-LQ'!BD78*BD$93</f>
        <v>4.53413323370854</v>
      </c>
      <c r="BE78" s="66">
        <f>'Glad70-before-LQ'!BE78*BE$93</f>
        <v>2.49076395269085</v>
      </c>
      <c r="BF78" s="66">
        <f>'Glad70-before-LQ'!BF78*BF$93</f>
        <v>0.0108608572947942</v>
      </c>
      <c r="BG78" s="66">
        <f>'Glad70-before-LQ'!BG78*BG$93</f>
        <v>0.490416216387554</v>
      </c>
      <c r="BH78" s="66">
        <f>'Glad70-before-LQ'!BH78*BH$93</f>
        <v>0.178180343498583</v>
      </c>
      <c r="BI78" s="66">
        <f>'Glad70-before-LQ'!BI78*BI$93</f>
        <v>0.169943024737247</v>
      </c>
      <c r="BJ78" s="66">
        <f>'Glad70-before-LQ'!BJ78*BJ$93</f>
        <v>0.0161663672403471</v>
      </c>
      <c r="BK78" s="66">
        <f>'Glad70-before-LQ'!BK78*BK$93</f>
        <v>0.651789796447855</v>
      </c>
      <c r="BL78" s="66">
        <f>'Glad70-before-LQ'!BL78*BL$93</f>
        <v>0.63601135336618</v>
      </c>
      <c r="BM78" s="66">
        <f>'Glad70-before-LQ'!BM78*BM$93</f>
        <v>0.117778124747772</v>
      </c>
      <c r="BN78" s="66">
        <f>'Glad70-before-LQ'!BN78*BN$93</f>
        <v>0.0158192819329018</v>
      </c>
      <c r="BO78" s="66">
        <f>'Glad70-before-LQ'!BO78*BO$93</f>
        <v>0.929158004467448</v>
      </c>
      <c r="BP78" s="66">
        <f>'Glad70-before-LQ'!BP78*BP$93</f>
        <v>0.373961181641309</v>
      </c>
      <c r="BQ78" s="66">
        <f>'Glad70-before-LQ'!BQ78*BQ$93</f>
        <v>0.00357967065191391</v>
      </c>
      <c r="BR78" s="66">
        <f>'Glad70-before-LQ'!BR78*BR$93</f>
        <v>0.0432786470471329</v>
      </c>
      <c r="BS78" s="66">
        <f>'Glad70-before-LQ'!BS78*BS$93</f>
        <v>0.0209240636652196</v>
      </c>
      <c r="BT78" s="66">
        <f>'Glad70-before-LQ'!BT78*BT$93</f>
        <v>0.696703505586496</v>
      </c>
      <c r="BU78" s="66">
        <f>'Glad70-before-LQ'!BU78*BU$93</f>
        <v>0.226674554994092</v>
      </c>
      <c r="BV78" s="4">
        <f>SUM(D78:BU78)</f>
        <v>122.389737279611</v>
      </c>
      <c r="BW78" s="66">
        <f>'Glad-base'!BW77*'Households'!$B$3/'Households'!$B$7</f>
        <v>206.891013424356</v>
      </c>
      <c r="BX78" s="66">
        <f>'Glad-base'!BX77*'Households'!$B$3/'Households'!$B$7</f>
        <v>0</v>
      </c>
      <c r="BY78" s="66">
        <f>'Glad-base'!BY77*'Households'!$B$3/'Households'!$B$7</f>
        <v>96.9403059983419</v>
      </c>
      <c r="BZ78" s="66">
        <f>'Glad-base'!BZ77*'Households'!$B$3/'Households'!$B$7</f>
        <v>0.752991514109166</v>
      </c>
      <c r="CA78" s="66">
        <f>'Glad-base'!CA77*'Households'!$B$3/'Households'!$B$7</f>
        <v>3.04279799255407</v>
      </c>
      <c r="CB78" s="4">
        <f>'Glad-base'!CB77/'Glad-base'!CB$81*CB$87</f>
        <v>3.06683706394609</v>
      </c>
      <c r="CC78" s="67">
        <f>'Glad-base'!CC77/'Glad-base'!CC$81*CC$87</f>
        <v>5.81524254751841</v>
      </c>
      <c r="CD78" s="4">
        <f>SUM(BW78:CC78)</f>
        <v>316.509188540826</v>
      </c>
      <c r="CE78" s="153">
        <f>SUM(CD78,BV78)</f>
        <v>438.898925820437</v>
      </c>
      <c r="CF78" s="4"/>
      <c r="CG78" s="4"/>
      <c r="CH78" s="4"/>
    </row>
    <row r="79" ht="19" customHeight="1">
      <c r="A79" t="s" s="58">
        <v>1</v>
      </c>
      <c r="B79" s="59">
        <v>74</v>
      </c>
      <c r="C79" t="s" s="76">
        <v>228</v>
      </c>
      <c r="D79" s="77">
        <f>'Glad70-before-LQ'!D79*D$93</f>
        <v>1.8375164926567</v>
      </c>
      <c r="E79" s="66">
        <f>'Glad70-before-LQ'!E79*E$93</f>
        <v>0.09147498881860811</v>
      </c>
      <c r="F79" s="66">
        <f>'Glad70-before-LQ'!F79*F$93</f>
        <v>-0.0109508985231518</v>
      </c>
      <c r="G79" s="66">
        <f>'Glad70-before-LQ'!G79*G$93</f>
        <v>0.0743114872902426</v>
      </c>
      <c r="H79" s="66">
        <f>'Glad70-before-LQ'!H79*H$93</f>
        <v>0.0723210817139458</v>
      </c>
      <c r="I79" s="66">
        <f>'Glad70-before-LQ'!I79*I$93</f>
        <v>0.777919101642352</v>
      </c>
      <c r="J79" s="66">
        <f>'Glad70-before-LQ'!J79*J$93</f>
        <v>12.4787411456937</v>
      </c>
      <c r="K79" s="69">
        <f>'Glad70-before-LQ'!K79*K$93</f>
        <v>210</v>
      </c>
      <c r="L79" s="66">
        <f>'Glad70-before-LQ'!L79*L$93</f>
        <v>1.77627703968865</v>
      </c>
      <c r="M79" s="66">
        <f>'Glad70-before-LQ'!M79*M$93</f>
        <v>0.7913690594480181</v>
      </c>
      <c r="N79" s="66">
        <f>'Glad70-before-LQ'!N79*N$93</f>
        <v>0.320470200323805</v>
      </c>
      <c r="O79" s="66">
        <f>'Glad70-before-LQ'!O79*O$93</f>
        <v>0.121443496524652</v>
      </c>
      <c r="P79" s="66">
        <f>'Glad70-before-LQ'!P79*P$93</f>
        <v>0.0469183995195556</v>
      </c>
      <c r="Q79" s="66">
        <f>'Glad70-before-LQ'!Q79*Q$93</f>
        <v>0.0916971409422046</v>
      </c>
      <c r="R79" s="66">
        <f>'Glad70-before-LQ'!R79*R$93</f>
        <v>0.0160739983236281</v>
      </c>
      <c r="S79" s="66">
        <f>'Glad70-before-LQ'!S79*S$93</f>
        <v>0.0452132531679349</v>
      </c>
      <c r="T79" s="66">
        <f>'Glad70-before-LQ'!T79*T$93</f>
        <v>0.145625292248626</v>
      </c>
      <c r="U79" s="66">
        <f>'Glad70-before-LQ'!U79*U$93</f>
        <v>3.72131920474101</v>
      </c>
      <c r="V79" s="66">
        <f>'Glad70-before-LQ'!V79*V$93</f>
        <v>0.138871634272089</v>
      </c>
      <c r="W79" s="66">
        <f>'Glad70-before-LQ'!W79*W$93</f>
        <v>3.70090784680367</v>
      </c>
      <c r="X79" s="10">
        <f>'Glad70-before-LQ'!X79*X$93</f>
        <v>0</v>
      </c>
      <c r="Y79" s="66">
        <f>'Glad70-before-LQ'!Y79*Y$93</f>
        <v>2.66576906367003</v>
      </c>
      <c r="Z79" s="66">
        <f>'Glad70-before-LQ'!Z79*Z$93</f>
        <v>0.365619317734751</v>
      </c>
      <c r="AA79" s="66">
        <f>'Glad70-before-LQ'!AA79*AA$93</f>
        <v>0.758922647438344</v>
      </c>
      <c r="AB79" s="66">
        <f>'Glad70-before-LQ'!AB79*AB$93</f>
        <v>0.0444268119143158</v>
      </c>
      <c r="AC79" s="11">
        <f>'Glad70-before-LQ'!AC79*AC$93</f>
        <v>0</v>
      </c>
      <c r="AD79" s="66">
        <f>'Glad70-before-LQ'!AD79*AD$93</f>
        <v>0.0926445883646891</v>
      </c>
      <c r="AE79" s="66">
        <f>'Glad70-before-LQ'!AE79*AE$93</f>
        <v>1.61989311335797</v>
      </c>
      <c r="AF79" s="66">
        <f>'Glad70-before-LQ'!AF79*AF$93</f>
        <v>1.34340172485321</v>
      </c>
      <c r="AG79" s="66">
        <f>'Glad70-before-LQ'!AG79*AG$93</f>
        <v>1.08831550563283</v>
      </c>
      <c r="AH79" s="66">
        <f>'Glad70-before-LQ'!AH79*AH$93</f>
        <v>8.35730278344279</v>
      </c>
      <c r="AI79" s="66">
        <f>'Glad70-before-LQ'!AI79*AI$93</f>
        <v>8.166100988527241</v>
      </c>
      <c r="AJ79" s="66">
        <f>'Glad70-before-LQ'!AJ79*AJ$93</f>
        <v>5.859358945567</v>
      </c>
      <c r="AK79" s="66">
        <f>'Glad70-before-LQ'!AK79*AK$93</f>
        <v>13.0915320681922</v>
      </c>
      <c r="AL79" s="66">
        <f>'Glad70-before-LQ'!AL79*AL$93</f>
        <v>3.16659844469231</v>
      </c>
      <c r="AM79" s="66">
        <f>'Glad70-before-LQ'!AM79*AM$93</f>
        <v>6.11387348705532</v>
      </c>
      <c r="AN79" s="66">
        <f>'Glad70-before-LQ'!AN79*AN$93</f>
        <v>9.25624321499232</v>
      </c>
      <c r="AO79" s="66">
        <f>'Glad70-before-LQ'!AO79*AO$93</f>
        <v>1.96293620797245</v>
      </c>
      <c r="AP79" s="66">
        <f>'Glad70-before-LQ'!AP79*AP$93</f>
        <v>1.50592560113331</v>
      </c>
      <c r="AQ79" s="66">
        <f>'Glad70-before-LQ'!AQ79*AQ$93</f>
        <v>0.218686588231679</v>
      </c>
      <c r="AR79" s="66">
        <f>'Glad70-before-LQ'!AR79*AR$93</f>
        <v>0.5716058436821581</v>
      </c>
      <c r="AS79" s="66">
        <f>'Glad70-before-LQ'!AS79*AS$93</f>
        <v>10.371982550258</v>
      </c>
      <c r="AT79" s="66">
        <f>'Glad70-before-LQ'!AT79*AT$93</f>
        <v>0.119834170004489</v>
      </c>
      <c r="AU79" s="66">
        <f>'Glad70-before-LQ'!AU79*AU$93</f>
        <v>0.128785328294827</v>
      </c>
      <c r="AV79" s="66">
        <f>'Glad70-before-LQ'!AV79*AV$93</f>
        <v>0.0556563258349648</v>
      </c>
      <c r="AW79" s="66">
        <f>'Glad70-before-LQ'!AW79*AW$93</f>
        <v>0.0113535977002974</v>
      </c>
      <c r="AX79" s="66">
        <f>'Glad70-before-LQ'!AX79*AX$93</f>
        <v>0.059097878623105</v>
      </c>
      <c r="AY79" s="66">
        <f>'Glad70-before-LQ'!AY79*AY$93</f>
        <v>0.0374839535604685</v>
      </c>
      <c r="AZ79" s="66">
        <f>'Glad70-before-LQ'!AZ79*AZ$93</f>
        <v>2.44280571875018</v>
      </c>
      <c r="BA79" s="66">
        <f>'Glad70-before-LQ'!BA79*BA$93</f>
        <v>0.42077820391697</v>
      </c>
      <c r="BB79" s="66">
        <f>'Glad70-before-LQ'!BB79*BB$93</f>
        <v>0.818551269036782</v>
      </c>
      <c r="BC79" s="66">
        <f>'Glad70-before-LQ'!BC79*BC$93</f>
        <v>2.07306270712123</v>
      </c>
      <c r="BD79" s="66">
        <f>'Glad70-before-LQ'!BD79*BD$93</f>
        <v>37.3956355493956</v>
      </c>
      <c r="BE79" s="66">
        <f>'Glad70-before-LQ'!BE79*BE$93</f>
        <v>16.2881037525204</v>
      </c>
      <c r="BF79" s="66">
        <f>'Glad70-before-LQ'!BF79*BF$93</f>
        <v>0.173085621729709</v>
      </c>
      <c r="BG79" s="66">
        <f>'Glad70-before-LQ'!BG79*BG$93</f>
        <v>9.746354100242529</v>
      </c>
      <c r="BH79" s="66">
        <f>'Glad70-before-LQ'!BH79*BH$93</f>
        <v>0.976174046564272</v>
      </c>
      <c r="BI79" s="66">
        <f>'Glad70-before-LQ'!BI79*BI$93</f>
        <v>3.53615529761838</v>
      </c>
      <c r="BJ79" s="66">
        <f>'Glad70-before-LQ'!BJ79*BJ$93</f>
        <v>0</v>
      </c>
      <c r="BK79" s="66">
        <f>'Glad70-before-LQ'!BK79*BK$93</f>
        <v>4.50420895643708</v>
      </c>
      <c r="BL79" s="66">
        <f>'Glad70-before-LQ'!BL79*BL$93</f>
        <v>8.06431526950395</v>
      </c>
      <c r="BM79" s="66">
        <f>'Glad70-before-LQ'!BM79*BM$93</f>
        <v>0.698040520397435</v>
      </c>
      <c r="BN79" s="66">
        <f>'Glad70-before-LQ'!BN79*BN$93</f>
        <v>0.0106618891972978</v>
      </c>
      <c r="BO79" s="66">
        <f>'Glad70-before-LQ'!BO79*BO$93</f>
        <v>9.853613805944541</v>
      </c>
      <c r="BP79" s="66">
        <f>'Glad70-before-LQ'!BP79*BP$93</f>
        <v>4.70110152445618</v>
      </c>
      <c r="BQ79" s="66">
        <f>'Glad70-before-LQ'!BQ79*BQ$93</f>
        <v>-0.194160751755171</v>
      </c>
      <c r="BR79" s="66">
        <f>'Glad70-before-LQ'!BR79*BR$93</f>
        <v>0.285139135047245</v>
      </c>
      <c r="BS79" s="66">
        <f>'Glad70-before-LQ'!BS79*BS$93</f>
        <v>0.0508160730877541</v>
      </c>
      <c r="BT79" s="66">
        <f>'Glad70-before-LQ'!BT79*BT$93</f>
        <v>3.12867982903243</v>
      </c>
      <c r="BU79" s="66">
        <f>'Glad70-before-LQ'!BU79*BU$93</f>
        <v>3.18989587556833</v>
      </c>
      <c r="BV79" s="4">
        <f>SUM(D79:BU79)</f>
        <v>421.433889109840</v>
      </c>
      <c r="BW79" s="66">
        <f>'Glad-base'!BW78*'Households'!$B$3/'Households'!$B$7</f>
        <v>0</v>
      </c>
      <c r="BX79" s="66">
        <f>'Glad-base'!BX78*'Households'!$B$3/'Households'!$B$7</f>
        <v>0</v>
      </c>
      <c r="BY79" s="66">
        <f>'Glad-base'!BY78*'Households'!$B$3/'Households'!$B$7</f>
        <v>0</v>
      </c>
      <c r="BZ79" s="66">
        <f>'Glad-base'!BZ78*'Households'!$B$3/'Households'!$B$7</f>
        <v>0</v>
      </c>
      <c r="CA79" s="66">
        <f>'Glad-base'!CA78*'Households'!$B$3/'Households'!$B$7</f>
        <v>0</v>
      </c>
      <c r="CB79" s="4">
        <v>0</v>
      </c>
      <c r="CC79" s="4">
        <v>0</v>
      </c>
      <c r="CD79" s="4">
        <f>SUM(BW79:CC79)</f>
        <v>0</v>
      </c>
      <c r="CE79" s="153">
        <f>SUM(CD79,BV79)</f>
        <v>421.433889109840</v>
      </c>
      <c r="CF79" s="4"/>
      <c r="CG79" s="4"/>
      <c r="CH79" s="4"/>
    </row>
    <row r="80" ht="19" customHeight="1">
      <c r="A80" t="s" s="58">
        <v>1</v>
      </c>
      <c r="B80" s="59">
        <v>75</v>
      </c>
      <c r="C80" t="s" s="76">
        <v>85</v>
      </c>
      <c r="D80" s="77">
        <f>SUM('Glad-imports'!D5:D74)*D93</f>
        <v>26.7596525059446</v>
      </c>
      <c r="E80" s="66">
        <f>SUM('Glad-imports'!E5:E74)*E93</f>
        <v>1.02664134245295</v>
      </c>
      <c r="F80" s="66">
        <f>SUM('Glad-imports'!F5:F74)*F93</f>
        <v>2.19800104749661</v>
      </c>
      <c r="G80" s="66">
        <f>SUM('Glad-imports'!G5:G74)*G93</f>
        <v>0.713566051505067</v>
      </c>
      <c r="H80" s="66">
        <f>SUM('Glad-imports'!H5:H74)*H93</f>
        <v>1.59658006713625</v>
      </c>
      <c r="I80" s="66">
        <f>SUM('Glad-imports'!I5:I74)*I93</f>
        <v>5.03475853191703</v>
      </c>
      <c r="J80" s="66">
        <f>SUM('Glad-imports'!J5:J74)*J93</f>
        <v>211.624641368809</v>
      </c>
      <c r="K80" s="69">
        <f>SUM('Glad-imports'!K5:K74)*K93</f>
        <v>16.9396787851668</v>
      </c>
      <c r="L80" s="66">
        <f>SUM('Glad-imports'!L5:L74)*L93</f>
        <v>4.0903152654136</v>
      </c>
      <c r="M80" s="66">
        <f>SUM('Glad-imports'!M5:M74)*M93</f>
        <v>2.21844575648956</v>
      </c>
      <c r="N80" s="66">
        <f>SUM('Glad-imports'!N5:N74)*N93</f>
        <v>13.2505356796412</v>
      </c>
      <c r="O80" s="66">
        <f>SUM('Glad-imports'!O5:O74)*O93</f>
        <v>3.21707622027983</v>
      </c>
      <c r="P80" s="66">
        <f>SUM('Glad-imports'!P5:P74)*P93</f>
        <v>0.869212713299176</v>
      </c>
      <c r="Q80" s="66">
        <f>SUM('Glad-imports'!Q5:Q74)*Q93</f>
        <v>1.60599991906187</v>
      </c>
      <c r="R80" s="66">
        <f>SUM('Glad-imports'!R5:R74)*R93</f>
        <v>0.272893612021922</v>
      </c>
      <c r="S80" s="66">
        <f>SUM('Glad-imports'!S5:S74)*S93</f>
        <v>0.428955531141419</v>
      </c>
      <c r="T80" s="66">
        <f>SUM('Glad-imports'!T5:T74)*T93</f>
        <v>4.7675036283015</v>
      </c>
      <c r="U80" s="66">
        <f>SUM('Glad-imports'!U5:U74)*U93</f>
        <v>42.6114009400131</v>
      </c>
      <c r="V80" s="66">
        <f>SUM('Glad-imports'!V5:V74)*V93</f>
        <v>1.36761156772068</v>
      </c>
      <c r="W80" s="66">
        <f>SUM('Glad-imports'!W5:W74)*W93</f>
        <v>21.0704772544741</v>
      </c>
      <c r="X80" s="10">
        <f>SUM('Glad-imports'!X5:X74)*X93</f>
        <v>0</v>
      </c>
      <c r="Y80" s="66">
        <f>SUM('Glad-imports'!Y5:Y74)*Y93</f>
        <v>11.7788758027585</v>
      </c>
      <c r="Z80" s="66">
        <f>SUM('Glad-imports'!Z5:Z74)*Z93</f>
        <v>3.58872250871415</v>
      </c>
      <c r="AA80" s="66">
        <f>SUM('Glad-imports'!AA5:AA74)*AA93</f>
        <v>3.69175327087036</v>
      </c>
      <c r="AB80" s="66">
        <f>SUM('Glad-imports'!AB5:AB74)*AB93</f>
        <v>0.494003742512104</v>
      </c>
      <c r="AC80" s="11">
        <f>SUM('Glad-imports'!AC5:AC74)*AC93</f>
        <v>0</v>
      </c>
      <c r="AD80" s="66">
        <f>SUM('Glad-imports'!AD5:AD74)*AD93</f>
        <v>0.257719293569356</v>
      </c>
      <c r="AE80" s="66">
        <f>SUM('Glad-imports'!AE5:AE74)*AE93</f>
        <v>7.59987555347215</v>
      </c>
      <c r="AF80" s="66">
        <f>SUM('Glad-imports'!AF5:AF74)*AF93</f>
        <v>20.2493074096981</v>
      </c>
      <c r="AG80" s="66">
        <f>SUM('Glad-imports'!AG5:AG74)*AG93</f>
        <v>23.9192400036996</v>
      </c>
      <c r="AH80" s="66">
        <f>SUM('Glad-imports'!AH5:AH74)*AH93</f>
        <v>76.02999985318149</v>
      </c>
      <c r="AI80" s="66">
        <f>SUM('Glad-imports'!AI5:AI74)*AI93</f>
        <v>87.3411190004262</v>
      </c>
      <c r="AJ80" s="66">
        <f>SUM('Glad-imports'!AJ5:AJ74)*AJ93</f>
        <v>35.9299573150794</v>
      </c>
      <c r="AK80" s="66">
        <f>SUM('Glad-imports'!AK5:AK74)*AK93</f>
        <v>58.0022411762174</v>
      </c>
      <c r="AL80" s="66">
        <f>SUM('Glad-imports'!AL5:AL74)*AL93</f>
        <v>15.5968647500149</v>
      </c>
      <c r="AM80" s="66">
        <f>SUM('Glad-imports'!AM5:AM74)*AM93</f>
        <v>61.7779367587211</v>
      </c>
      <c r="AN80" s="66">
        <f>SUM('Glad-imports'!AN5:AN74)*AN93</f>
        <v>23.1425989280126</v>
      </c>
      <c r="AO80" s="66">
        <f>SUM('Glad-imports'!AO5:AO74)*AO93</f>
        <v>24.6470937066256</v>
      </c>
      <c r="AP80" s="66">
        <f>SUM('Glad-imports'!AP5:AP74)*AP93</f>
        <v>15.3244556503031</v>
      </c>
      <c r="AQ80" s="66">
        <f>SUM('Glad-imports'!AQ5:AQ74)*AQ93</f>
        <v>2.11001002954308</v>
      </c>
      <c r="AR80" s="66">
        <f>SUM('Glad-imports'!AR5:AR74)*AR93</f>
        <v>4.1121280370536</v>
      </c>
      <c r="AS80" s="66">
        <f>SUM('Glad-imports'!AS5:AS74)*AS93</f>
        <v>70.6742501896246</v>
      </c>
      <c r="AT80" s="66">
        <f>SUM('Glad-imports'!AT5:AT74)*AT93</f>
        <v>1.34721694678609</v>
      </c>
      <c r="AU80" s="66">
        <f>SUM('Glad-imports'!AU5:AU74)*AU93</f>
        <v>2.29611908942644</v>
      </c>
      <c r="AV80" s="66">
        <f>SUM('Glad-imports'!AV5:AV74)*AV93</f>
        <v>1.10471326871077</v>
      </c>
      <c r="AW80" s="66">
        <f>SUM('Glad-imports'!AW5:AW74)*AW93</f>
        <v>0.416042872603783</v>
      </c>
      <c r="AX80" s="66">
        <f>SUM('Glad-imports'!AX5:AX74)*AX93</f>
        <v>5.70881694803423</v>
      </c>
      <c r="AY80" s="66">
        <f>SUM('Glad-imports'!AY5:AY74)*AY93</f>
        <v>0.262190990912325</v>
      </c>
      <c r="AZ80" s="66">
        <f>SUM('Glad-imports'!AZ5:AZ74)*AZ93</f>
        <v>11.374675116928</v>
      </c>
      <c r="BA80" s="66">
        <f>SUM('Glad-imports'!BA5:BA74)*BA93</f>
        <v>7.53823200664579</v>
      </c>
      <c r="BB80" s="66">
        <f>SUM('Glad-imports'!BB5:BB74)*BB93</f>
        <v>6.32853446871562</v>
      </c>
      <c r="BC80" s="66">
        <f>SUM('Glad-imports'!BC5:BC74)*BC93</f>
        <v>25.9331350521871</v>
      </c>
      <c r="BD80" s="66">
        <f>SUM('Glad-imports'!BD5:BD74)*BD93</f>
        <v>66.411508467575</v>
      </c>
      <c r="BE80" s="66">
        <f>SUM('Glad-imports'!BE5:BE74)*BE93</f>
        <v>103.097417953399</v>
      </c>
      <c r="BF80" s="66">
        <f>SUM('Glad-imports'!BF5:BF74)*BF93</f>
        <v>1.2659723035068</v>
      </c>
      <c r="BG80" s="66">
        <f>SUM('Glad-imports'!BG5:BG74)*BG93</f>
        <v>39.5849638243863</v>
      </c>
      <c r="BH80" s="66">
        <f>SUM('Glad-imports'!BH5:BH74)*BH93</f>
        <v>8.394385091334479</v>
      </c>
      <c r="BI80" s="66">
        <f>SUM('Glad-imports'!BI5:BI74)*BI93</f>
        <v>33.0514941252533</v>
      </c>
      <c r="BJ80" s="66">
        <f>SUM('Glad-imports'!BJ5:BJ74)*BJ93</f>
        <v>0.185195651345668</v>
      </c>
      <c r="BK80" s="66">
        <f>SUM('Glad-imports'!BK5:BK74)*BK93</f>
        <v>19.8927753617524</v>
      </c>
      <c r="BL80" s="66">
        <f>SUM('Glad-imports'!BL5:BL74)*BL93</f>
        <v>72.0304103604673</v>
      </c>
      <c r="BM80" s="66">
        <f>SUM('Glad-imports'!BM5:BM74)*BM93</f>
        <v>8.64586771894982</v>
      </c>
      <c r="BN80" s="66">
        <f>SUM('Glad-imports'!BN5:BN74)*BN93</f>
        <v>1.50477721999293</v>
      </c>
      <c r="BO80" s="66">
        <f>SUM('Glad-imports'!BO5:BO74)*BO93</f>
        <v>73.1162510914709</v>
      </c>
      <c r="BP80" s="66">
        <f>SUM('Glad-imports'!BP5:BP74)*BP93</f>
        <v>25.2955514064426</v>
      </c>
      <c r="BQ80" s="66">
        <f>SUM('Glad-imports'!BQ5:BQ74)*BQ93</f>
        <v>0.948300642425051</v>
      </c>
      <c r="BR80" s="66">
        <f>SUM('Glad-imports'!BR5:BR74)*BR93</f>
        <v>3.49228250212458</v>
      </c>
      <c r="BS80" s="66">
        <f>SUM('Glad-imports'!BS5:BS74)*BS93</f>
        <v>0.622746846111809</v>
      </c>
      <c r="BT80" s="66">
        <f>SUM('Glad-imports'!BT5:BT74)*BT93</f>
        <v>16.5928836007012</v>
      </c>
      <c r="BU80" s="66">
        <f>SUM('Glad-imports'!BU5:BU74)*BU93</f>
        <v>11.3574661427099</v>
      </c>
      <c r="BV80" s="4">
        <f>SUM(D80:BU80)</f>
        <v>1455.732027839280</v>
      </c>
      <c r="BW80" s="66">
        <f>'Glad-base'!BW79*'Households'!$B$3/'Households'!$B$7</f>
        <v>350.446408542853</v>
      </c>
      <c r="BX80" s="66">
        <f>'Glad-base'!BX79*'Households'!$B$3/'Households'!$B$7</f>
        <v>16.4174875541092</v>
      </c>
      <c r="BY80" s="66">
        <f>'Glad-base'!BY79*'Households'!$B$3/'Households'!$B$7</f>
        <v>143.115889336777</v>
      </c>
      <c r="BZ80" s="66">
        <f>'Glad-base'!BZ79*'Households'!$B$3/'Households'!$B$7</f>
        <v>10.9935417594439</v>
      </c>
      <c r="CA80" s="66">
        <f>'Glad-base'!CA79*'Households'!$B$3/'Households'!$B$7</f>
        <v>32.0572196438311</v>
      </c>
      <c r="CB80" s="4">
        <f>'Glad-base'!CB79/'Glad-base'!CB$81*CB$87</f>
        <v>-88.27370125423531</v>
      </c>
      <c r="CC80" s="67">
        <f>'Glad-base'!CC79/'Glad-base'!CC$81*CC$87</f>
        <v>207.272104855727</v>
      </c>
      <c r="CD80" s="4">
        <f>SUM(BW80:CC80)</f>
        <v>672.0289504385059</v>
      </c>
      <c r="CE80" s="153">
        <f>SUM(CD80,BV80)</f>
        <v>2127.760978277790</v>
      </c>
      <c r="CF80" s="4"/>
      <c r="CG80" s="4"/>
      <c r="CH80" s="4"/>
    </row>
    <row r="81" ht="19" customHeight="1">
      <c r="A81" t="s" s="58">
        <v>1</v>
      </c>
      <c r="B81" s="59"/>
      <c r="C81" s="85"/>
      <c r="D81" s="77"/>
      <c r="E81" s="66"/>
      <c r="F81" s="66"/>
      <c r="G81" s="66"/>
      <c r="H81" s="66"/>
      <c r="I81" s="66"/>
      <c r="J81" s="66"/>
      <c r="K81" s="69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10"/>
      <c r="Y81" s="66"/>
      <c r="Z81" s="66"/>
      <c r="AA81" s="66"/>
      <c r="AB81" s="66"/>
      <c r="AC81" s="11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4">
        <f>SUM(D81:BU81)</f>
        <v>0</v>
      </c>
      <c r="BW81" s="66"/>
      <c r="BX81" s="66"/>
      <c r="BY81" s="66"/>
      <c r="BZ81" s="66"/>
      <c r="CA81" s="66"/>
      <c r="CB81" s="4"/>
      <c r="CC81" s="4"/>
      <c r="CD81" s="4"/>
      <c r="CE81" s="153"/>
      <c r="CF81" s="4"/>
      <c r="CG81" s="4"/>
      <c r="CH81" s="4"/>
    </row>
    <row r="82" ht="19" customHeight="1">
      <c r="A82" t="s" s="58">
        <v>1</v>
      </c>
      <c r="B82" s="59"/>
      <c r="C82" t="s" s="76">
        <v>229</v>
      </c>
      <c r="D82" s="88">
        <f>D80+D75</f>
        <v>75.52020752915961</v>
      </c>
      <c r="E82" s="9">
        <f>E80+E75</f>
        <v>4.35888330160621</v>
      </c>
      <c r="F82" s="9">
        <f>F80+F75</f>
        <v>3.86636639354329</v>
      </c>
      <c r="G82" s="9">
        <f>G80+G75</f>
        <v>2.74791187597288</v>
      </c>
      <c r="H82" s="9">
        <f>H80+H75</f>
        <v>5.25423033945462</v>
      </c>
      <c r="I82" s="9">
        <f>I80+I75</f>
        <v>39.5173844296205</v>
      </c>
      <c r="J82" s="9">
        <f>J80+J75</f>
        <v>783.1648773769811</v>
      </c>
      <c r="K82" s="69">
        <f>K80+K75</f>
        <v>1576.648274935490</v>
      </c>
      <c r="L82" s="9">
        <f>L80+L75</f>
        <v>26.6522643621236</v>
      </c>
      <c r="M82" s="9">
        <f>M80+M75</f>
        <v>22.9398379415366</v>
      </c>
      <c r="N82" s="9">
        <f>N80+N75</f>
        <v>33.3382472528123</v>
      </c>
      <c r="O82" s="9">
        <f>O80+O75</f>
        <v>9.5534774444763</v>
      </c>
      <c r="P82" s="9">
        <f>P80+P75</f>
        <v>2.27099121105126</v>
      </c>
      <c r="Q82" s="9">
        <f>Q80+Q75</f>
        <v>5.00001676969747</v>
      </c>
      <c r="R82" s="9">
        <f>R80+R75</f>
        <v>0.938795103152205</v>
      </c>
      <c r="S82" s="9">
        <f>S80+S75</f>
        <v>1.22366094894139</v>
      </c>
      <c r="T82" s="9">
        <f>T80+T75</f>
        <v>35.6993747658108</v>
      </c>
      <c r="U82" s="9">
        <f>U80+U75</f>
        <v>224.037855917381</v>
      </c>
      <c r="V82" s="9">
        <f>V80+V75</f>
        <v>5.65737475029393</v>
      </c>
      <c r="W82" s="9">
        <f>W80+W75</f>
        <v>169.044794832616</v>
      </c>
      <c r="X82" s="10">
        <f>X80+X75</f>
        <v>0</v>
      </c>
      <c r="Y82" s="9">
        <f>Y80+Y75</f>
        <v>94.2861772178895</v>
      </c>
      <c r="Z82" s="9">
        <f>Z80+Z75</f>
        <v>17.8179158944697</v>
      </c>
      <c r="AA82" s="9">
        <f>AA80+AA75</f>
        <v>20.8874591110831</v>
      </c>
      <c r="AB82" s="9">
        <f>AB80+AB75</f>
        <v>1.3019489440411</v>
      </c>
      <c r="AC82" s="11">
        <f>AC80+AC75</f>
        <v>0</v>
      </c>
      <c r="AD82" s="9">
        <f>AD80+AD75</f>
        <v>1.81126525801302</v>
      </c>
      <c r="AE82" s="9">
        <f>AE80+AE75</f>
        <v>24.3589108187524</v>
      </c>
      <c r="AF82" s="9">
        <f>AF80+AF75</f>
        <v>77.4684457699381</v>
      </c>
      <c r="AG82" s="9">
        <f>AG80+AG75</f>
        <v>113.538497628465</v>
      </c>
      <c r="AH82" s="9">
        <f>AH80+AH75</f>
        <v>491.161162077768</v>
      </c>
      <c r="AI82" s="9">
        <f>AI80+AI75</f>
        <v>471.467971599347</v>
      </c>
      <c r="AJ82" s="9">
        <f>AJ80+AJ75</f>
        <v>146.384980449938</v>
      </c>
      <c r="AK82" s="9">
        <f>AK80+AK75</f>
        <v>203.517387881069</v>
      </c>
      <c r="AL82" s="9">
        <f>AL80+AL75</f>
        <v>38.9005732763658</v>
      </c>
      <c r="AM82" s="9">
        <f>AM80+AM75</f>
        <v>139.487012006811</v>
      </c>
      <c r="AN82" s="9">
        <f>AN80+AN75</f>
        <v>136.334152330160</v>
      </c>
      <c r="AO82" s="9">
        <f>AO80+AO75</f>
        <v>168.099776367190</v>
      </c>
      <c r="AP82" s="9">
        <f>AP80+AP75</f>
        <v>79.6266119047017</v>
      </c>
      <c r="AQ82" s="9">
        <f>AQ80+AQ75</f>
        <v>11.3089084511974</v>
      </c>
      <c r="AR82" s="9">
        <f>AR80+AR75</f>
        <v>15.7224520243965</v>
      </c>
      <c r="AS82" s="9">
        <f>AS80+AS75</f>
        <v>325.682588079062</v>
      </c>
      <c r="AT82" s="9">
        <f>AT80+AT75</f>
        <v>2.79607738298966</v>
      </c>
      <c r="AU82" s="9">
        <f>AU80+AU75</f>
        <v>4.39804855449271</v>
      </c>
      <c r="AV82" s="9">
        <f>AV80+AV75</f>
        <v>2.11087613799645</v>
      </c>
      <c r="AW82" s="9">
        <f>AW80+AW75</f>
        <v>0.800306446445367</v>
      </c>
      <c r="AX82" s="9">
        <f>AX80+AX75</f>
        <v>13.7415861049204</v>
      </c>
      <c r="AY82" s="9">
        <f>AY80+AY75</f>
        <v>0.9653026476459849</v>
      </c>
      <c r="AZ82" s="9">
        <f>AZ80+AZ75</f>
        <v>21.3172420754002</v>
      </c>
      <c r="BA82" s="9">
        <f>BA80+BA75</f>
        <v>13.9303310580591</v>
      </c>
      <c r="BB82" s="9">
        <f>BB80+BB75</f>
        <v>21.0837465976104</v>
      </c>
      <c r="BC82" s="9">
        <f>BC80+BC75</f>
        <v>99.7939141424748</v>
      </c>
      <c r="BD82" s="9">
        <f>BD80+BD75</f>
        <v>168.243776943165</v>
      </c>
      <c r="BE82" s="9">
        <f>BE80+BE75</f>
        <v>487.443408807244</v>
      </c>
      <c r="BF82" s="9">
        <f>BF80+BF75</f>
        <v>4.42972329424201</v>
      </c>
      <c r="BG82" s="9">
        <f>BG80+BG75</f>
        <v>151.719062069678</v>
      </c>
      <c r="BH82" s="9">
        <f>BH80+BH75</f>
        <v>32.9699499382858</v>
      </c>
      <c r="BI82" s="9">
        <f>BI80+BI75</f>
        <v>100.793303739945</v>
      </c>
      <c r="BJ82" s="9">
        <f>BJ80+BJ75</f>
        <v>0.933915835543938</v>
      </c>
      <c r="BK82" s="9">
        <f>BK80+BK75</f>
        <v>60.6262577945166</v>
      </c>
      <c r="BL82" s="9">
        <f>BL80+BL75</f>
        <v>193.3947876739</v>
      </c>
      <c r="BM82" s="9">
        <f>BM80+BM75</f>
        <v>24.2256243676006</v>
      </c>
      <c r="BN82" s="9">
        <f>BN80+BN75</f>
        <v>4.32015592137721</v>
      </c>
      <c r="BO82" s="9">
        <f>BO80+BO75</f>
        <v>251.402029293279</v>
      </c>
      <c r="BP82" s="9">
        <f>BP80+BP75</f>
        <v>75.60653167174431</v>
      </c>
      <c r="BQ82" s="9">
        <f>BQ80+BQ75</f>
        <v>2.42890730226818</v>
      </c>
      <c r="BR82" s="9">
        <f>BR80+BR75</f>
        <v>10.8733308025349</v>
      </c>
      <c r="BS82" s="9">
        <f>BS80+BS75</f>
        <v>1.93271479926036</v>
      </c>
      <c r="BT82" s="9">
        <f>BT80+BT75</f>
        <v>80.20745436899379</v>
      </c>
      <c r="BU82" s="9">
        <f>BU80+BU75</f>
        <v>34.3049539463481</v>
      </c>
      <c r="BV82" s="9">
        <f>BV80+BV75</f>
        <v>7473.392344290330</v>
      </c>
      <c r="BW82" s="9">
        <f>BW80+BW75</f>
        <v>2781.5208658022</v>
      </c>
      <c r="BX82" s="9">
        <f>BX80+BX75</f>
        <v>978.9847048875999</v>
      </c>
      <c r="BY82" s="9">
        <f>BY80+BY75</f>
        <v>553.9151030207451</v>
      </c>
      <c r="BZ82" s="9">
        <f>BZ80+BZ75</f>
        <v>75.1892296608445</v>
      </c>
      <c r="CA82" s="9">
        <f>CA80+CA75</f>
        <v>179.013280019320</v>
      </c>
      <c r="CB82" s="9">
        <f>CB80+CB75</f>
        <v>-170.046112914816</v>
      </c>
      <c r="CC82" s="9">
        <f>CC80+CC75</f>
        <v>6716.541314855730</v>
      </c>
      <c r="CD82" s="9">
        <f>CD80+CD75</f>
        <v>11115.1183853316</v>
      </c>
      <c r="CE82" s="128">
        <f>CE80+CE75</f>
        <v>18588.510729622</v>
      </c>
      <c r="CF82" s="4"/>
      <c r="CG82" s="4"/>
      <c r="CH82" s="4"/>
    </row>
    <row r="83" ht="19" customHeight="1">
      <c r="A83" t="s" s="58">
        <v>1</v>
      </c>
      <c r="B83" s="59">
        <v>76</v>
      </c>
      <c r="C83" t="s" s="76">
        <v>86</v>
      </c>
      <c r="D83" s="88">
        <f>D76+D77+D79</f>
        <v>78.98022314371541</v>
      </c>
      <c r="E83" s="9">
        <f>E76+E77+E79</f>
        <v>4.20784948565597</v>
      </c>
      <c r="F83" s="9">
        <f>F76+F77+F79</f>
        <v>5.02372469749589</v>
      </c>
      <c r="G83" s="9">
        <f>G76+G77+G79</f>
        <v>4.32195610080051</v>
      </c>
      <c r="H83" s="9">
        <f>H76+H77+H79</f>
        <v>2.86780904796455</v>
      </c>
      <c r="I83" s="9">
        <f>I76+I77+I79</f>
        <v>82.7351158842867</v>
      </c>
      <c r="J83" s="9">
        <f>J76+J77+J79</f>
        <v>1396.934520406750</v>
      </c>
      <c r="K83" s="69">
        <f>K76+K77+K79</f>
        <v>841.98277</v>
      </c>
      <c r="L83" s="9">
        <f>L76+L77+L79</f>
        <v>30.8550501159904</v>
      </c>
      <c r="M83" s="9">
        <f>M76+M77+M79</f>
        <v>27.6612040830773</v>
      </c>
      <c r="N83" s="9">
        <f>N76+N77+N79</f>
        <v>11.8120367402438</v>
      </c>
      <c r="O83" s="9">
        <f>O76+O77+O79</f>
        <v>4.93997718934136</v>
      </c>
      <c r="P83" s="9">
        <f>P76+P77+P79</f>
        <v>1.99564985542662</v>
      </c>
      <c r="Q83" s="9">
        <f>Q76+Q77+Q79</f>
        <v>2.57424440338416</v>
      </c>
      <c r="R83" s="9">
        <f>R76+R77+R79</f>
        <v>0.458644752167521</v>
      </c>
      <c r="S83" s="9">
        <f>S76+S77+S79</f>
        <v>1.23470210987575</v>
      </c>
      <c r="T83" s="9">
        <f>T76+T77+T79</f>
        <v>33.6879842735156</v>
      </c>
      <c r="U83" s="9">
        <f>U76+U77+U79</f>
        <v>155.633441163664</v>
      </c>
      <c r="V83" s="9">
        <f>V76+V77+V79</f>
        <v>4.1918004765314</v>
      </c>
      <c r="W83" s="9">
        <f>W76+W77+W79</f>
        <v>98.9122047173675</v>
      </c>
      <c r="X83" s="10">
        <f>X76+X77+X79</f>
        <v>0</v>
      </c>
      <c r="Y83" s="9">
        <f>Y76+Y77+Y79</f>
        <v>77.5899201970206</v>
      </c>
      <c r="Z83" s="9">
        <f>Z76+Z77+Z79</f>
        <v>20.6208443948814</v>
      </c>
      <c r="AA83" s="9">
        <f>AA76+AA77+AA79</f>
        <v>32.151381051681</v>
      </c>
      <c r="AB83" s="9">
        <f>AB76+AB77+AB79</f>
        <v>1.40558870886356</v>
      </c>
      <c r="AC83" s="11">
        <f>AC76+AC77+AC79</f>
        <v>0</v>
      </c>
      <c r="AD83" s="9">
        <f>AD76+AD77+AD79</f>
        <v>1.12080515993645</v>
      </c>
      <c r="AE83" s="9">
        <f>AE76+AE77+AE79</f>
        <v>41.608387722833</v>
      </c>
      <c r="AF83" s="9">
        <f>AF76+AF77+AF79</f>
        <v>34.5024882017177</v>
      </c>
      <c r="AG83" s="9">
        <f>AG76+AG77+AG79</f>
        <v>31.9253887253991</v>
      </c>
      <c r="AH83" s="9">
        <f>AH76+AH77+AH79</f>
        <v>403.328240252717</v>
      </c>
      <c r="AI83" s="9">
        <f>AI76+AI77+AI79</f>
        <v>284.171418058318</v>
      </c>
      <c r="AJ83" s="9">
        <f>AJ76+AJ77+AJ79</f>
        <v>175.342450028004</v>
      </c>
      <c r="AK83" s="9">
        <f>AK76+AK77+AK79</f>
        <v>337.014835025051</v>
      </c>
      <c r="AL83" s="9">
        <f>AL76+AL77+AL79</f>
        <v>43.8755058132741</v>
      </c>
      <c r="AM83" s="9">
        <f>AM76+AM77+AM79</f>
        <v>144.975391079363</v>
      </c>
      <c r="AN83" s="9">
        <f>AN76+AN77+AN79</f>
        <v>132.077129724027</v>
      </c>
      <c r="AO83" s="9">
        <f>AO76+AO77+AO79</f>
        <v>162.969891996019</v>
      </c>
      <c r="AP83" s="9">
        <f>AP76+AP77+AP79</f>
        <v>82.2611859619071</v>
      </c>
      <c r="AQ83" s="9">
        <f>AQ76+AQ77+AQ79</f>
        <v>8.176348141819149</v>
      </c>
      <c r="AR83" s="9">
        <f>AR76+AR77+AR79</f>
        <v>11.2798277255089</v>
      </c>
      <c r="AS83" s="9">
        <f>AS76+AS77+AS79</f>
        <v>378.715656185089</v>
      </c>
      <c r="AT83" s="9">
        <f>AT76+AT77+AT79</f>
        <v>4.94791155735777</v>
      </c>
      <c r="AU83" s="9">
        <f>AU76+AU77+AU79</f>
        <v>2.76477438828682</v>
      </c>
      <c r="AV83" s="9">
        <f>AV76+AV77+AV79</f>
        <v>2.50120479692517</v>
      </c>
      <c r="AW83" s="9">
        <f>AW76+AW77+AW79</f>
        <v>0.787672536925341</v>
      </c>
      <c r="AX83" s="9">
        <f>AX76+AX77+AX79</f>
        <v>9.382312148781599</v>
      </c>
      <c r="AY83" s="9">
        <f>AY76+AY77+AY79</f>
        <v>2.93036319305074</v>
      </c>
      <c r="AZ83" s="9">
        <f>AZ76+AZ77+AZ79</f>
        <v>94.7429488534241</v>
      </c>
      <c r="BA83" s="9">
        <f>BA76+BA77+BA79</f>
        <v>5.93062839628394</v>
      </c>
      <c r="BB83" s="9">
        <f>BB76+BB77+BB79</f>
        <v>25.0590326679308</v>
      </c>
      <c r="BC83" s="9">
        <f>BC76+BC77+BC79</f>
        <v>55.0666879091611</v>
      </c>
      <c r="BD83" s="9">
        <f>BD76+BD77+BD79</f>
        <v>391.717869853215</v>
      </c>
      <c r="BE83" s="9">
        <f>BE76+BE77+BE79</f>
        <v>535.4453367865671</v>
      </c>
      <c r="BF83" s="9">
        <f>BF76+BF77+BF79</f>
        <v>5.93821726280292</v>
      </c>
      <c r="BG83" s="9">
        <f>BG76+BG77+BG79</f>
        <v>275.385600155325</v>
      </c>
      <c r="BH83" s="9">
        <f>BH76+BH77+BH79</f>
        <v>33.4720059008236</v>
      </c>
      <c r="BI83" s="9">
        <f>BI76+BI77+BI79</f>
        <v>175.378387519843</v>
      </c>
      <c r="BJ83" s="9">
        <f>BJ76+BJ77+BJ79</f>
        <v>1.48658236032286</v>
      </c>
      <c r="BK83" s="9">
        <f>BK76+BK77+BK79</f>
        <v>134.122892063792</v>
      </c>
      <c r="BL83" s="9">
        <f>BL76+BL77+BL79</f>
        <v>661.288074877578</v>
      </c>
      <c r="BM83" s="9">
        <f>BM76+BM77+BM79</f>
        <v>50.7892365825099</v>
      </c>
      <c r="BN83" s="9">
        <f>BN76+BN77+BN79</f>
        <v>5.98842776581562</v>
      </c>
      <c r="BO83" s="9">
        <f>BO76+BO77+BO79</f>
        <v>531.300245365733</v>
      </c>
      <c r="BP83" s="9">
        <f>BP76+BP77+BP79</f>
        <v>303.769803623974</v>
      </c>
      <c r="BQ83" s="9">
        <f>BQ76+BQ77+BQ79</f>
        <v>2.50486593600979</v>
      </c>
      <c r="BR83" s="9">
        <f>BR76+BR77+BR79</f>
        <v>7.72421549761911</v>
      </c>
      <c r="BS83" s="9">
        <f>BS76+BS77+BS79</f>
        <v>1.2797544786824</v>
      </c>
      <c r="BT83" s="9">
        <f>BT76+BT77+BT79</f>
        <v>86.3341471709147</v>
      </c>
      <c r="BU83" s="9">
        <f>BU76+BU77+BU79</f>
        <v>67.4943973473228</v>
      </c>
      <c r="BV83" s="9">
        <f>BV76+BV77+BV79</f>
        <v>8671.657189797659</v>
      </c>
      <c r="BW83" s="9">
        <f>BW76+BW77+BW79</f>
        <v>0</v>
      </c>
      <c r="BX83" s="9">
        <f>BX76+BX77+BX79</f>
        <v>0</v>
      </c>
      <c r="BY83" s="9">
        <f>BY76+BY77+BY79</f>
        <v>0</v>
      </c>
      <c r="BZ83" s="9">
        <f>BZ76+BZ77+BZ79</f>
        <v>0</v>
      </c>
      <c r="CA83" s="9">
        <f>CA76+CA77+CA79</f>
        <v>0</v>
      </c>
      <c r="CB83" s="9">
        <f>CB76+CB77+CB79</f>
        <v>0</v>
      </c>
      <c r="CC83" s="9">
        <f>CC76+CC77+CC79</f>
        <v>0</v>
      </c>
      <c r="CD83" s="9">
        <f>CD76+CD77+CD79</f>
        <v>0</v>
      </c>
      <c r="CE83" s="128">
        <f>CE76+CE77+CE79</f>
        <v>8671.657189797659</v>
      </c>
      <c r="CF83" s="4"/>
      <c r="CG83" s="4"/>
      <c r="CH83" s="4"/>
    </row>
    <row r="84" ht="19" customHeight="1">
      <c r="A84" t="s" s="58">
        <v>1</v>
      </c>
      <c r="B84" s="59"/>
      <c r="C84" s="89"/>
      <c r="D84" s="90"/>
      <c r="E84" s="4"/>
      <c r="F84" s="4"/>
      <c r="G84" s="4"/>
      <c r="H84" s="4"/>
      <c r="I84" s="4"/>
      <c r="J84" s="4"/>
      <c r="K84" s="69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10"/>
      <c r="Y84" s="4"/>
      <c r="Z84" s="4"/>
      <c r="AA84" s="4"/>
      <c r="AB84" s="4"/>
      <c r="AC84" s="11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t="s" s="3">
        <v>260</v>
      </c>
      <c r="BW84" s="4">
        <f>(BW75+BW80+BW78)/'Households'!B3</f>
        <v>0.103087787754892</v>
      </c>
      <c r="BX84" s="4"/>
      <c r="BY84" s="4"/>
      <c r="BZ84" s="4"/>
      <c r="CA84" s="4"/>
      <c r="CB84" s="4"/>
      <c r="CC84" s="4"/>
      <c r="CD84" s="4"/>
      <c r="CE84" s="153"/>
      <c r="CF84" s="4"/>
      <c r="CG84" s="4"/>
      <c r="CH84" s="4"/>
    </row>
    <row r="85" ht="19" customHeight="1">
      <c r="A85" t="s" s="58">
        <v>1</v>
      </c>
      <c r="B85" s="59"/>
      <c r="C85" t="s" s="76">
        <v>230</v>
      </c>
      <c r="D85" s="90">
        <f>SUM(D75,D76,D80)</f>
        <v>88.1383382068223</v>
      </c>
      <c r="E85" s="4">
        <f>SUM(E75,E76,E80)</f>
        <v>6.13995514272146</v>
      </c>
      <c r="F85" s="4">
        <f>SUM(F75,F76,F80)</f>
        <v>5.66778920060176</v>
      </c>
      <c r="G85" s="4">
        <f>SUM(G75,G76,G80)</f>
        <v>3.54453101972428</v>
      </c>
      <c r="H85" s="4">
        <f>SUM(H75,H76,H80)</f>
        <v>6.50872294918499</v>
      </c>
      <c r="I85" s="4">
        <f>SUM(I75,I76,I80)</f>
        <v>52.2526040084303</v>
      </c>
      <c r="J85" s="4">
        <f>SUM(J75,J76,J80)</f>
        <v>1012.520980459860</v>
      </c>
      <c r="K85" s="69">
        <f>SUM(K75,K76,K80)</f>
        <v>1797.172044935490</v>
      </c>
      <c r="L85" s="4">
        <f>SUM(L75,L76,L80)</f>
        <v>40.0178174719487</v>
      </c>
      <c r="M85" s="4">
        <f>SUM(M75,M76,M80)</f>
        <v>39.1506659943532</v>
      </c>
      <c r="N85" s="4">
        <f>SUM(N75,N76,N80)</f>
        <v>40.9835822892137</v>
      </c>
      <c r="O85" s="4">
        <f>SUM(O75,O76,O80)</f>
        <v>11.928797486738</v>
      </c>
      <c r="P85" s="4">
        <f>SUM(P75,P76,P80)</f>
        <v>3.49329641232796</v>
      </c>
      <c r="Q85" s="4">
        <f>SUM(Q75,Q76,Q80)</f>
        <v>6.59065650790825</v>
      </c>
      <c r="R85" s="4">
        <f>SUM(R75,R76,R80)</f>
        <v>1.22330487348042</v>
      </c>
      <c r="S85" s="4">
        <f>SUM(S75,S76,S80)</f>
        <v>2.13933496403406</v>
      </c>
      <c r="T85" s="4">
        <f>SUM(T75,T76,T80)</f>
        <v>40.1166752973525</v>
      </c>
      <c r="U85" s="4">
        <f>SUM(U75,U76,U80)</f>
        <v>301.112101754036</v>
      </c>
      <c r="V85" s="4">
        <f>SUM(V75,V76,V80)</f>
        <v>8.29328220335651</v>
      </c>
      <c r="W85" s="4">
        <f>SUM(W75,W76,W80)</f>
        <v>227.682414158297</v>
      </c>
      <c r="X85" s="10">
        <f>SUM(X75,X76,X80)</f>
        <v>0</v>
      </c>
      <c r="Y85" s="4">
        <f>SUM(Y75,Y76,Y80)</f>
        <v>146.738429825976</v>
      </c>
      <c r="Z85" s="4">
        <f>SUM(Z75,Z76,Z80)</f>
        <v>35.9847234287154</v>
      </c>
      <c r="AA85" s="4">
        <f>SUM(AA75,AA76,AA80)</f>
        <v>42.6867684008786</v>
      </c>
      <c r="AB85" s="4">
        <f>SUM(AB75,AB76,AB80)</f>
        <v>2.17299803295688</v>
      </c>
      <c r="AC85" s="11">
        <f>SUM(AC75,AC76,AC80)</f>
        <v>0</v>
      </c>
      <c r="AD85" s="4">
        <f>SUM(AD75,AD76,AD80)</f>
        <v>1.9518518011958</v>
      </c>
      <c r="AE85" s="4">
        <f>SUM(AE75,AE76,AE80)</f>
        <v>35.031526678928</v>
      </c>
      <c r="AF85" s="4">
        <f>SUM(AF75,AF76,AF80)</f>
        <v>99.3396811684629</v>
      </c>
      <c r="AG85" s="4">
        <f>SUM(AG75,AG76,AG80)</f>
        <v>128.039834062469</v>
      </c>
      <c r="AH85" s="4">
        <f>SUM(AH75,AH76,AH80)</f>
        <v>697.237259308076</v>
      </c>
      <c r="AI85" s="4">
        <f>SUM(AI75,AI76,AI80)</f>
        <v>625.1819415458961</v>
      </c>
      <c r="AJ85" s="4">
        <f>SUM(AJ75,AJ76,AJ80)</f>
        <v>255.886474003185</v>
      </c>
      <c r="AK85" s="4">
        <f>SUM(AK75,AK76,AK80)</f>
        <v>423.640689882191</v>
      </c>
      <c r="AL85" s="4">
        <f>SUM(AL75,AL76,AL80)</f>
        <v>63.739728572211</v>
      </c>
      <c r="AM85" s="4">
        <f>SUM(AM75,AM76,AM80)</f>
        <v>246.393468897044</v>
      </c>
      <c r="AN85" s="4">
        <f>SUM(AN75,AN76,AN80)</f>
        <v>217.139551107782</v>
      </c>
      <c r="AO85" s="4">
        <f>SUM(AO75,AO76,AO80)</f>
        <v>279.987140221620</v>
      </c>
      <c r="AP85" s="4">
        <f>SUM(AP75,AP76,AP80)</f>
        <v>107.640250643966</v>
      </c>
      <c r="AQ85" s="4">
        <f>SUM(AQ75,AQ76,AQ80)</f>
        <v>15.7802358833063</v>
      </c>
      <c r="AR85" s="4">
        <f>SUM(AR75,AR76,AR80)</f>
        <v>23.3702878745381</v>
      </c>
      <c r="AS85" s="4">
        <f>SUM(AS75,AS76,AS80)</f>
        <v>449.766072655316</v>
      </c>
      <c r="AT85" s="4">
        <f>SUM(AT75,AT76,AT80)</f>
        <v>5.42085892736385</v>
      </c>
      <c r="AU85" s="4">
        <f>SUM(AU75,AU76,AU80)</f>
        <v>6.23301113991333</v>
      </c>
      <c r="AV85" s="4">
        <f>SUM(AV75,AV76,AV80)</f>
        <v>3.0674989692282</v>
      </c>
      <c r="AW85" s="4">
        <f>SUM(AW75,AW76,AW80)</f>
        <v>1.07760137380793</v>
      </c>
      <c r="AX85" s="4">
        <f>SUM(AX75,AX76,AX80)</f>
        <v>16.9571813162428</v>
      </c>
      <c r="AY85" s="4">
        <f>SUM(AY75,AY76,AY80)</f>
        <v>2.32354472960179</v>
      </c>
      <c r="AZ85" s="4">
        <f>SUM(AZ75,AZ76,AZ80)</f>
        <v>39.9402967488914</v>
      </c>
      <c r="BA85" s="4">
        <f>SUM(BA75,BA76,BA80)</f>
        <v>16.6707534116147</v>
      </c>
      <c r="BB85" s="4">
        <f>SUM(BB75,BB76,BB80)</f>
        <v>35.0186497633385</v>
      </c>
      <c r="BC85" s="4">
        <f>SUM(BC75,BC76,BC80)</f>
        <v>134.636723642164</v>
      </c>
      <c r="BD85" s="4">
        <f>SUM(BD75,BD76,BD80)</f>
        <v>195.592311834216</v>
      </c>
      <c r="BE85" s="4">
        <f>SUM(BE75,BE76,BE80)</f>
        <v>874.066850678266</v>
      </c>
      <c r="BF85" s="4">
        <f>SUM(BF75,BF76,BF80)</f>
        <v>8.73307783793414</v>
      </c>
      <c r="BG85" s="4">
        <f>SUM(BG75,BG76,BG80)</f>
        <v>394.285902462652</v>
      </c>
      <c r="BH85" s="4">
        <f>SUM(BH75,BH76,BH80)</f>
        <v>54.571976367959</v>
      </c>
      <c r="BI85" s="4">
        <f>SUM(BI75,BI76,BI80)</f>
        <v>247.521997196483</v>
      </c>
      <c r="BJ85" s="4">
        <f>SUM(BJ75,BJ76,BJ80)</f>
        <v>1.95575434735469</v>
      </c>
      <c r="BK85" s="4">
        <f>SUM(BK75,BK76,BK80)</f>
        <v>173.714860227598</v>
      </c>
      <c r="BL85" s="4">
        <f>SUM(BL75,BL76,BL80)</f>
        <v>784.977026333067</v>
      </c>
      <c r="BM85" s="4">
        <f>SUM(BM75,BM76,BM80)</f>
        <v>69.6701387962208</v>
      </c>
      <c r="BN85" s="4">
        <f>SUM(BN75,BN76,BN80)</f>
        <v>7.92032050699811</v>
      </c>
      <c r="BO85" s="4">
        <f>SUM(BO75,BO76,BO80)</f>
        <v>677.114349083491</v>
      </c>
      <c r="BP85" s="4">
        <f>SUM(BP75,BP76,BP80)</f>
        <v>354.127722613807</v>
      </c>
      <c r="BQ85" s="4">
        <f>SUM(BQ75,BQ76,BQ80)</f>
        <v>3.45738257146637</v>
      </c>
      <c r="BR85" s="4">
        <f>SUM(BR75,BR76,BR80)</f>
        <v>16.5952076419875</v>
      </c>
      <c r="BS85" s="4">
        <f>SUM(BS75,BS76,BS80)</f>
        <v>2.59706480999658</v>
      </c>
      <c r="BT85" s="4">
        <f>SUM(BT75,BT76,BT80)</f>
        <v>136.038528216698</v>
      </c>
      <c r="BU85" s="4">
        <f>SUM(BU75,BU76,BU80)</f>
        <v>85.14144590872419</v>
      </c>
      <c r="BV85" s="4">
        <f>SUM(BV75,BV76,BV80)</f>
        <v>11941.8138467877</v>
      </c>
      <c r="BW85" s="4">
        <f>SUM(BW75,BW76,BW80)</f>
        <v>2781.5208658022</v>
      </c>
      <c r="BX85" s="4">
        <f>SUM(BX75,BX76,BX80)</f>
        <v>978.9847048875999</v>
      </c>
      <c r="BY85" s="4">
        <f>SUM(BY75,BY76,BY80)</f>
        <v>553.9151030207451</v>
      </c>
      <c r="BZ85" s="4">
        <f>SUM(BZ75,BZ76,BZ80)</f>
        <v>75.1892296608445</v>
      </c>
      <c r="CA85" s="4">
        <f>SUM(CA75,CA76,CA80)</f>
        <v>179.013280019320</v>
      </c>
      <c r="CB85" s="4">
        <f>SUM(CB75,CB76,CB80)</f>
        <v>-170.046112914816</v>
      </c>
      <c r="CC85" s="4">
        <f>SUM(CC75,CC76,CC80)</f>
        <v>6716.541314855730</v>
      </c>
      <c r="CD85" s="4">
        <f>SUM(CD75,CD76,CD80)</f>
        <v>11115.1183853316</v>
      </c>
      <c r="CE85" s="153">
        <f>SUM(CE75,CE76,CE80)</f>
        <v>23056.9322321193</v>
      </c>
      <c r="CF85" s="4"/>
      <c r="CG85" s="4"/>
      <c r="CH85" s="4"/>
    </row>
    <row r="86" ht="19" customHeight="1">
      <c r="A86" t="s" s="58">
        <v>1</v>
      </c>
      <c r="B86" s="59"/>
      <c r="C86" t="s" s="76">
        <v>231</v>
      </c>
      <c r="D86" s="90">
        <f>D85+D79</f>
        <v>89.975854699479</v>
      </c>
      <c r="E86" s="4">
        <f>E85+E79</f>
        <v>6.23143013154007</v>
      </c>
      <c r="F86" s="4">
        <f>F85+F79</f>
        <v>5.65683830207861</v>
      </c>
      <c r="G86" s="4">
        <f>G85+G79</f>
        <v>3.61884250701452</v>
      </c>
      <c r="H86" s="4">
        <f>H85+H79</f>
        <v>6.58104403089894</v>
      </c>
      <c r="I86" s="4">
        <f>I85+I79</f>
        <v>53.0305231100727</v>
      </c>
      <c r="J86" s="4">
        <f>J85+J79</f>
        <v>1024.999721605550</v>
      </c>
      <c r="K86" s="69">
        <f>K85+K79</f>
        <v>2007.172044935490</v>
      </c>
      <c r="L86" s="4">
        <f>L85+L79</f>
        <v>41.7940945116374</v>
      </c>
      <c r="M86" s="4">
        <f>M85+M79</f>
        <v>39.9420350538012</v>
      </c>
      <c r="N86" s="4">
        <f>N85+N79</f>
        <v>41.3040524895375</v>
      </c>
      <c r="O86" s="4">
        <f>O85+O79</f>
        <v>12.0502409832627</v>
      </c>
      <c r="P86" s="4">
        <f>P85+P79</f>
        <v>3.54021481184752</v>
      </c>
      <c r="Q86" s="4">
        <f>Q85+Q79</f>
        <v>6.68235364885045</v>
      </c>
      <c r="R86" s="4">
        <f>R85+R79</f>
        <v>1.23937887180405</v>
      </c>
      <c r="S86" s="4">
        <f>S85+S79</f>
        <v>2.18454821720199</v>
      </c>
      <c r="T86" s="4">
        <f>T85+T79</f>
        <v>40.2623005896011</v>
      </c>
      <c r="U86" s="4">
        <f>U85+U79</f>
        <v>304.833420958777</v>
      </c>
      <c r="V86" s="4">
        <f>V85+V79</f>
        <v>8.432153837628601</v>
      </c>
      <c r="W86" s="4">
        <f>W85+W79</f>
        <v>231.383322005101</v>
      </c>
      <c r="X86" s="10">
        <f>X85+X79</f>
        <v>0</v>
      </c>
      <c r="Y86" s="4">
        <f>Y85+Y79</f>
        <v>149.404198889646</v>
      </c>
      <c r="Z86" s="4">
        <f>Z85+Z79</f>
        <v>36.3503427464502</v>
      </c>
      <c r="AA86" s="4">
        <f>AA85+AA79</f>
        <v>43.4456910483169</v>
      </c>
      <c r="AB86" s="4">
        <f>AB85+AB79</f>
        <v>2.2174248448712</v>
      </c>
      <c r="AC86" s="11">
        <f>AC85+AC79</f>
        <v>0</v>
      </c>
      <c r="AD86" s="4">
        <f>AD85+AD79</f>
        <v>2.04449638956049</v>
      </c>
      <c r="AE86" s="4">
        <f>AE85+AE79</f>
        <v>36.651419792286</v>
      </c>
      <c r="AF86" s="4">
        <f>AF85+AF79</f>
        <v>100.683082893316</v>
      </c>
      <c r="AG86" s="4">
        <f>AG85+AG79</f>
        <v>129.128149568102</v>
      </c>
      <c r="AH86" s="4">
        <f>AH85+AH79</f>
        <v>705.594562091519</v>
      </c>
      <c r="AI86" s="4">
        <f>AI85+AI79</f>
        <v>633.348042534423</v>
      </c>
      <c r="AJ86" s="4">
        <f>AJ85+AJ79</f>
        <v>261.745832948752</v>
      </c>
      <c r="AK86" s="4">
        <f>AK85+AK79</f>
        <v>436.732221950383</v>
      </c>
      <c r="AL86" s="4">
        <f>AL85+AL79</f>
        <v>66.9063270169033</v>
      </c>
      <c r="AM86" s="4">
        <f>AM85+AM79</f>
        <v>252.507342384099</v>
      </c>
      <c r="AN86" s="4">
        <f>AN85+AN79</f>
        <v>226.395794322774</v>
      </c>
      <c r="AO86" s="4">
        <f>AO85+AO79</f>
        <v>281.950076429592</v>
      </c>
      <c r="AP86" s="4">
        <f>AP85+AP79</f>
        <v>109.146176245099</v>
      </c>
      <c r="AQ86" s="4">
        <f>AQ85+AQ79</f>
        <v>15.998922471538</v>
      </c>
      <c r="AR86" s="4">
        <f>AR85+AR79</f>
        <v>23.9418937182203</v>
      </c>
      <c r="AS86" s="4">
        <f>AS85+AS79</f>
        <v>460.138055205574</v>
      </c>
      <c r="AT86" s="4">
        <f>AT85+AT79</f>
        <v>5.54069309736834</v>
      </c>
      <c r="AU86" s="4">
        <f>AU85+AU79</f>
        <v>6.36179646820816</v>
      </c>
      <c r="AV86" s="4">
        <f>AV85+AV79</f>
        <v>3.12315529506316</v>
      </c>
      <c r="AW86" s="4">
        <f>AW85+AW79</f>
        <v>1.08895497150823</v>
      </c>
      <c r="AX86" s="4">
        <f>AX85+AX79</f>
        <v>17.0162791948659</v>
      </c>
      <c r="AY86" s="4">
        <f>AY85+AY79</f>
        <v>2.36102868316226</v>
      </c>
      <c r="AZ86" s="4">
        <f>AZ85+AZ79</f>
        <v>42.3831024676416</v>
      </c>
      <c r="BA86" s="4">
        <f>BA85+BA79</f>
        <v>17.0915316155317</v>
      </c>
      <c r="BB86" s="4">
        <f>BB85+BB79</f>
        <v>35.8372010323753</v>
      </c>
      <c r="BC86" s="4">
        <f>BC85+BC79</f>
        <v>136.709786349285</v>
      </c>
      <c r="BD86" s="4">
        <f>BD85+BD79</f>
        <v>232.987947383612</v>
      </c>
      <c r="BE86" s="4">
        <f>BE85+BE79</f>
        <v>890.3549544307861</v>
      </c>
      <c r="BF86" s="4">
        <f>BF85+BF79</f>
        <v>8.906163459663849</v>
      </c>
      <c r="BG86" s="4">
        <f>BG85+BG79</f>
        <v>404.032256562895</v>
      </c>
      <c r="BH86" s="4">
        <f>BH85+BH79</f>
        <v>55.5481504145233</v>
      </c>
      <c r="BI86" s="4">
        <f>BI85+BI79</f>
        <v>251.058152494101</v>
      </c>
      <c r="BJ86" s="4">
        <f>BJ85+BJ79</f>
        <v>1.95575434735469</v>
      </c>
      <c r="BK86" s="4">
        <f>BK85+BK79</f>
        <v>178.219069184035</v>
      </c>
      <c r="BL86" s="4">
        <f>BL85+BL79</f>
        <v>793.041341602571</v>
      </c>
      <c r="BM86" s="4">
        <f>BM85+BM79</f>
        <v>70.3681793166182</v>
      </c>
      <c r="BN86" s="4">
        <f>BN85+BN79</f>
        <v>7.93098239619541</v>
      </c>
      <c r="BO86" s="4">
        <f>BO85+BO79</f>
        <v>686.967962889436</v>
      </c>
      <c r="BP86" s="4">
        <f>BP85+BP79</f>
        <v>358.828824138263</v>
      </c>
      <c r="BQ86" s="4">
        <f>BQ85+BQ79</f>
        <v>3.2632218197112</v>
      </c>
      <c r="BR86" s="4">
        <f>BR85+BR79</f>
        <v>16.8803467770347</v>
      </c>
      <c r="BS86" s="4">
        <f>BS85+BS79</f>
        <v>2.64788088308433</v>
      </c>
      <c r="BT86" s="4">
        <f>BT85+BT79</f>
        <v>139.167208045730</v>
      </c>
      <c r="BU86" s="4">
        <f>BU85+BU79</f>
        <v>88.3313417842925</v>
      </c>
      <c r="BV86" s="4">
        <f>BV85+BV79</f>
        <v>12363.2477358975</v>
      </c>
      <c r="BW86" s="4">
        <f>BW85+BW79</f>
        <v>2781.5208658022</v>
      </c>
      <c r="BX86" s="4">
        <f>BX85+BX79</f>
        <v>978.9847048875999</v>
      </c>
      <c r="BY86" s="4">
        <f>BY85+BY79</f>
        <v>553.9151030207451</v>
      </c>
      <c r="BZ86" s="4">
        <f>BZ85+BZ79</f>
        <v>75.1892296608445</v>
      </c>
      <c r="CA86" s="4">
        <f>CA85+CA79</f>
        <v>179.013280019320</v>
      </c>
      <c r="CB86" s="4">
        <f>CB85+CB79</f>
        <v>-170.046112914816</v>
      </c>
      <c r="CC86" s="4">
        <f>CC85+CC79</f>
        <v>6716.541314855730</v>
      </c>
      <c r="CD86" s="4">
        <f>CD85+CD79</f>
        <v>11115.1183853316</v>
      </c>
      <c r="CE86" s="153">
        <f>CE85+CE79</f>
        <v>23478.3661212291</v>
      </c>
      <c r="CF86" s="4"/>
      <c r="CG86" s="4"/>
      <c r="CH86" s="4"/>
    </row>
    <row r="87" ht="19" customHeight="1">
      <c r="A87" t="s" s="58">
        <v>1</v>
      </c>
      <c r="B87" s="59"/>
      <c r="C87" t="s" s="76">
        <v>232</v>
      </c>
      <c r="D87" s="91">
        <f>D77+SUM(D5:D74)</f>
        <v>113.285130996611</v>
      </c>
      <c r="E87" s="67">
        <f>E77+SUM(E5:E74)</f>
        <v>5.66754461487537</v>
      </c>
      <c r="F87" s="67">
        <f>F77+SUM(F5:F74)</f>
        <v>4.90161813500725</v>
      </c>
      <c r="G87" s="67">
        <f>G77+SUM(G5:G74)</f>
        <v>5.48537129422668</v>
      </c>
      <c r="H87" s="67">
        <f>H77+SUM(H5:H74)</f>
        <v>5.1986456288386</v>
      </c>
      <c r="I87" s="67">
        <f>I77+SUM(I5:I74)</f>
        <v>103.704603101538</v>
      </c>
      <c r="J87" s="67">
        <f>J77+SUM(J5:J74)</f>
        <v>1726.639912186350</v>
      </c>
      <c r="K87" s="63">
        <f>K77+SUM(K5:K74)</f>
        <v>1971.167596150320</v>
      </c>
      <c r="L87" s="67">
        <f>L77+SUM(L5:L74)</f>
        <v>38.2751690631866</v>
      </c>
      <c r="M87" s="67">
        <f>M77+SUM(M5:M74)</f>
        <v>31.3803991558597</v>
      </c>
      <c r="N87" s="67">
        <f>N77+SUM(N5:N74)</f>
        <v>23.9339430766897</v>
      </c>
      <c r="O87" s="67">
        <f>O77+SUM(O5:O74)</f>
        <v>8.779614874751481</v>
      </c>
      <c r="P87" s="67">
        <f>P77+SUM(P5:P74)</f>
        <v>2.12820475238244</v>
      </c>
      <c r="Q87" s="67">
        <f>Q77+SUM(Q5:Q74)</f>
        <v>4.28592437486678</v>
      </c>
      <c r="R87" s="67">
        <f>R77+SUM(R5:R74)</f>
        <v>0.823962474645959</v>
      </c>
      <c r="S87" s="67">
        <f>S77+SUM(S5:S74)</f>
        <v>1.06852025941513</v>
      </c>
      <c r="T87" s="67">
        <f>T77+SUM(T5:T74)</f>
        <v>60.0569295872346</v>
      </c>
      <c r="U87" s="67">
        <f>U77+SUM(U5:U74)</f>
        <v>256.264331099635</v>
      </c>
      <c r="V87" s="67">
        <f>V77+SUM(V5:V74)</f>
        <v>5.70678457176998</v>
      </c>
      <c r="W87" s="67">
        <f>W77+SUM(W5:W74)</f>
        <v>184.547995123025</v>
      </c>
      <c r="X87" s="64">
        <f>X77+SUM(X5:X74)</f>
        <v>0</v>
      </c>
      <c r="Y87" s="67">
        <f>Y77+SUM(Y5:Y74)</f>
        <v>104.979199940395</v>
      </c>
      <c r="Z87" s="67">
        <f>Z77+SUM(Z5:Z74)</f>
        <v>16.3176109286564</v>
      </c>
      <c r="AA87" s="67">
        <f>AA77+SUM(AA5:AA74)</f>
        <v>26.7888549546599</v>
      </c>
      <c r="AB87" s="67">
        <f>AB77+SUM(AB5:AB74)</f>
        <v>1.29805800956245</v>
      </c>
      <c r="AC87" s="65">
        <f>AC77+SUM(AC5:AC74)</f>
        <v>0</v>
      </c>
      <c r="AD87" s="67">
        <f>AD77+SUM(AD5:AD74)</f>
        <v>2.44111999283264</v>
      </c>
      <c r="AE87" s="67">
        <f>AE77+SUM(AE5:AE74)</f>
        <v>46.0749140145796</v>
      </c>
      <c r="AF87" s="67">
        <f>AF77+SUM(AF5:AF74)</f>
        <v>68.50698943857969</v>
      </c>
      <c r="AG87" s="67">
        <f>AG77+SUM(AG5:AG74)</f>
        <v>105.954994410528</v>
      </c>
      <c r="AH87" s="67">
        <f>AH77+SUM(AH5:AH74)</f>
        <v>604.026002463552</v>
      </c>
      <c r="AI87" s="67">
        <f>AI77+SUM(AI5:AI74)</f>
        <v>506.418199722163</v>
      </c>
      <c r="AJ87" s="67">
        <f>AJ77+SUM(AJ5:AJ74)</f>
        <v>170.436620664049</v>
      </c>
      <c r="AK87" s="67">
        <f>AK77+SUM(AK5:AK74)</f>
        <v>249.315147660589</v>
      </c>
      <c r="AL87" s="67">
        <f>AL77+SUM(AL5:AL74)</f>
        <v>39.1734605990875</v>
      </c>
      <c r="AM87" s="67">
        <f>AM77+SUM(AM5:AM74)</f>
        <v>109.664135950165</v>
      </c>
      <c r="AN87" s="67">
        <f>AN77+SUM(AN5:AN74)</f>
        <v>155.207041133559</v>
      </c>
      <c r="AO87" s="67">
        <f>AO77+SUM(AO5:AO74)</f>
        <v>192.572274594180</v>
      </c>
      <c r="AP87" s="67">
        <f>AP77+SUM(AP5:AP74)</f>
        <v>117.043777875908</v>
      </c>
      <c r="AQ87" s="67">
        <f>AQ77+SUM(AQ5:AQ74)</f>
        <v>12.6852325431329</v>
      </c>
      <c r="AR87" s="67">
        <f>AR77+SUM(AR5:AR74)</f>
        <v>14.670710019028</v>
      </c>
      <c r="AS87" s="67">
        <f>AS77+SUM(AS5:AS74)</f>
        <v>499.268526948014</v>
      </c>
      <c r="AT87" s="67">
        <f>AT77+SUM(AT5:AT74)</f>
        <v>3.65215627918266</v>
      </c>
      <c r="AU87" s="67">
        <f>AU77+SUM(AU5:AU74)</f>
        <v>2.90295593963764</v>
      </c>
      <c r="AV87" s="67">
        <f>AV77+SUM(AV5:AV74)</f>
        <v>2.49508850914414</v>
      </c>
      <c r="AW87" s="67">
        <f>AW77+SUM(AW5:AW74)</f>
        <v>0.883287585704069</v>
      </c>
      <c r="AX87" s="67">
        <f>AX77+SUM(AX5:AX74)</f>
        <v>14.1403882157223</v>
      </c>
      <c r="AY87" s="67">
        <f>AY77+SUM(AY5:AY74)</f>
        <v>2.23774881426813</v>
      </c>
      <c r="AZ87" s="67">
        <f>AZ77+SUM(AZ5:AZ74)</f>
        <v>83.6196554196549</v>
      </c>
      <c r="BA87" s="67">
        <f>BA77+SUM(BA5:BA74)</f>
        <v>9.161526890224721</v>
      </c>
      <c r="BB87" s="67">
        <f>BB77+SUM(BB5:BB74)</f>
        <v>25.0607903620607</v>
      </c>
      <c r="BC87" s="67">
        <f>BC77+SUM(BC5:BC74)</f>
        <v>92.01159479263811</v>
      </c>
      <c r="BD87" s="67">
        <f>BD77+SUM(BD5:BD74)</f>
        <v>428.805967888358</v>
      </c>
      <c r="BE87" s="67">
        <f>BE77+SUM(BE5:BE74)</f>
        <v>516.879782016870</v>
      </c>
      <c r="BF87" s="67">
        <f>BF77+SUM(BF5:BF74)</f>
        <v>4.62552808811629</v>
      </c>
      <c r="BG87" s="67">
        <f>BG77+SUM(BG5:BG74)</f>
        <v>135.2065039074</v>
      </c>
      <c r="BH87" s="67">
        <f>BH77+SUM(BH5:BH74)</f>
        <v>35.4693702715374</v>
      </c>
      <c r="BI87" s="67">
        <f>BI77+SUM(BI5:BI74)</f>
        <v>92.8553483803781</v>
      </c>
      <c r="BJ87" s="67">
        <f>BJ77+SUM(BJ5:BJ74)</f>
        <v>1.21346403271038</v>
      </c>
      <c r="BK87" s="67">
        <f>BK77+SUM(BK5:BK74)</f>
        <v>57.2635631070382</v>
      </c>
      <c r="BL87" s="67">
        <f>BL77+SUM(BL5:BL74)</f>
        <v>183.005898262340</v>
      </c>
      <c r="BM87" s="67">
        <f>BM77+SUM(BM5:BM74)</f>
        <v>20.2264382821431</v>
      </c>
      <c r="BN87" s="67">
        <f>BN77+SUM(BN5:BN74)</f>
        <v>5.1929799923817</v>
      </c>
      <c r="BO87" s="67">
        <f>BO77+SUM(BO5:BO74)</f>
        <v>274.020089971384</v>
      </c>
      <c r="BP87" s="67">
        <f>BP77+SUM(BP5:BP74)</f>
        <v>70.8584914227562</v>
      </c>
      <c r="BQ87" s="67">
        <f>BQ77+SUM(BQ5:BQ74)</f>
        <v>3.1511580784099</v>
      </c>
      <c r="BR87" s="67">
        <f>BR77+SUM(BR5:BR74)</f>
        <v>9.0982478235297</v>
      </c>
      <c r="BS87" s="67">
        <f>BS77+SUM(BS5:BS74)</f>
        <v>1.87455634800697</v>
      </c>
      <c r="BT87" s="67">
        <f>BT77+SUM(BT5:BT74)</f>
        <v>90.988964262471</v>
      </c>
      <c r="BU87" s="67">
        <f>BU77+SUM(BU5:BU74)</f>
        <v>36.4154973130166</v>
      </c>
      <c r="BV87" s="67">
        <f>BV77+SUM(BV5:BV74)</f>
        <v>9799.462114641539</v>
      </c>
      <c r="BW87" s="4">
        <f>BW77+SUM(BW5:BW74)</f>
        <v>2431.074457259350</v>
      </c>
      <c r="BX87" s="4">
        <f>BX77+SUM(BX5:BX74)</f>
        <v>962.567217333491</v>
      </c>
      <c r="BY87" s="4">
        <f>BY77+SUM(BY5:BY74)</f>
        <v>410.799213683968</v>
      </c>
      <c r="BZ87" s="4">
        <f>BZ77+SUM(BZ5:BZ74)</f>
        <v>64.1956879014006</v>
      </c>
      <c r="CA87" s="4">
        <f>CA77+SUM(CA5:CA74)</f>
        <v>146.956060375489</v>
      </c>
      <c r="CB87" s="4">
        <f>CB77+SUM(CB5:CB74)</f>
        <v>-81.7724116605808</v>
      </c>
      <c r="CC87" s="67">
        <f>CC77+SUM(CC5:CC74)</f>
        <v>6509.26921</v>
      </c>
      <c r="CD87" s="4">
        <f>SUM(BW87:CC87)</f>
        <v>10443.0894348931</v>
      </c>
      <c r="CE87" s="156">
        <f>CE77+SUM(CE5:CE74)</f>
        <v>20242.5515495347</v>
      </c>
      <c r="CF87" s="4"/>
      <c r="CG87" s="4"/>
      <c r="CH87" s="4"/>
    </row>
    <row r="88" ht="19" customHeight="1">
      <c r="A88" t="s" s="58">
        <v>1</v>
      </c>
      <c r="B88" s="59"/>
      <c r="C88" s="85"/>
      <c r="D88" s="92">
        <f>'Glad70-before-LQ'!D86</f>
        <v>140.1</v>
      </c>
      <c r="E88" s="93">
        <f>'Glad70-before-LQ'!E86</f>
        <v>6.7</v>
      </c>
      <c r="F88" s="93">
        <f>'Glad70-before-LQ'!F86</f>
        <v>7.1</v>
      </c>
      <c r="G88" s="93">
        <f>'Glad70-before-LQ'!G86</f>
        <v>6.2</v>
      </c>
      <c r="H88" s="93">
        <f>'Glad70-before-LQ'!H86</f>
        <v>6.8</v>
      </c>
      <c r="I88" s="93">
        <f>'Glad70-before-LQ'!I86</f>
        <v>108.8</v>
      </c>
      <c r="J88" s="93">
        <f>'Glad70-before-LQ'!J86</f>
        <v>1979.6</v>
      </c>
      <c r="K88" s="94">
        <f>'Glad70-before-LQ'!K86</f>
        <v>139.8</v>
      </c>
      <c r="L88" s="93">
        <f>'Glad70-before-LQ'!L86</f>
        <v>42.4</v>
      </c>
      <c r="M88" s="93">
        <f>'Glad70-before-LQ'!M86</f>
        <v>33.9</v>
      </c>
      <c r="N88" s="93">
        <f>'Glad70-before-LQ'!N86</f>
        <v>37.2</v>
      </c>
      <c r="O88" s="93">
        <f>'Glad70-before-LQ'!O86</f>
        <v>12</v>
      </c>
      <c r="P88" s="93">
        <f>'Glad70-before-LQ'!P86</f>
        <v>3</v>
      </c>
      <c r="Q88" s="93">
        <f>'Glad70-before-LQ'!Q86</f>
        <v>5.9</v>
      </c>
      <c r="R88" s="93">
        <f>'Glad70-before-LQ'!R86</f>
        <v>1.1</v>
      </c>
      <c r="S88" s="93">
        <f>'Glad70-before-LQ'!S86</f>
        <v>1.5</v>
      </c>
      <c r="T88" s="93">
        <f>'Glad70-before-LQ'!T86</f>
        <v>64.90000000000001</v>
      </c>
      <c r="U88" s="93">
        <f>'Glad70-before-LQ'!U86</f>
        <v>299.3</v>
      </c>
      <c r="V88" s="93">
        <f>'Glad70-before-LQ'!V86</f>
        <v>7.1</v>
      </c>
      <c r="W88" s="93">
        <f>'Glad70-before-LQ'!W86</f>
        <v>206.3</v>
      </c>
      <c r="X88" s="95">
        <f>'Glad70-before-LQ'!X86</f>
        <v>2430.4</v>
      </c>
      <c r="Y88" s="93">
        <f>'Glad70-before-LQ'!Y86</f>
        <v>132.5</v>
      </c>
      <c r="Z88" s="93">
        <f>'Glad70-before-LQ'!Z86</f>
        <v>22.3</v>
      </c>
      <c r="AA88" s="93">
        <f>'Glad70-before-LQ'!AA86</f>
        <v>34.2</v>
      </c>
      <c r="AB88" s="93">
        <f>'Glad70-before-LQ'!AB86</f>
        <v>1.9</v>
      </c>
      <c r="AC88" s="96">
        <f>'Glad70-before-LQ'!AC86</f>
        <v>600</v>
      </c>
      <c r="AD88" s="93">
        <f>'Glad70-before-LQ'!AD86</f>
        <v>2.7</v>
      </c>
      <c r="AE88" s="93">
        <f>'Glad70-before-LQ'!AE86</f>
        <v>53.7</v>
      </c>
      <c r="AF88" s="93">
        <f>'Glad70-before-LQ'!AF86</f>
        <v>88.8</v>
      </c>
      <c r="AG88" s="93">
        <f>'Glad70-before-LQ'!AG86</f>
        <v>130</v>
      </c>
      <c r="AH88" s="93">
        <f>'Glad70-before-LQ'!AH86</f>
        <v>681.5</v>
      </c>
      <c r="AI88" s="93">
        <f>'Glad70-before-LQ'!AI86</f>
        <v>594</v>
      </c>
      <c r="AJ88" s="93">
        <f>'Glad70-before-LQ'!AJ86</f>
        <v>206.8</v>
      </c>
      <c r="AK88" s="93">
        <f>'Glad70-before-LQ'!AK86</f>
        <v>307.4</v>
      </c>
      <c r="AL88" s="93">
        <f>'Glad70-before-LQ'!AL86</f>
        <v>54.8</v>
      </c>
      <c r="AM88" s="93">
        <f>'Glad70-before-LQ'!AM86</f>
        <v>171.5</v>
      </c>
      <c r="AN88" s="93">
        <f>'Glad70-before-LQ'!AN86</f>
        <v>178.4</v>
      </c>
      <c r="AO88" s="93">
        <f>'Glad70-before-LQ'!AO86</f>
        <v>217.4</v>
      </c>
      <c r="AP88" s="93">
        <f>'Glad70-before-LQ'!AP86</f>
        <v>132.4</v>
      </c>
      <c r="AQ88" s="93">
        <f>'Glad70-before-LQ'!AQ86</f>
        <v>14.8</v>
      </c>
      <c r="AR88" s="93">
        <f>'Glad70-before-LQ'!AR86</f>
        <v>18.8</v>
      </c>
      <c r="AS88" s="93">
        <f>'Glad70-before-LQ'!AS86</f>
        <v>570.2</v>
      </c>
      <c r="AT88" s="93">
        <f>'Glad70-before-LQ'!AT86</f>
        <v>5</v>
      </c>
      <c r="AU88" s="93">
        <f>'Glad70-before-LQ'!AU86</f>
        <v>5.2</v>
      </c>
      <c r="AV88" s="93">
        <f>'Glad70-before-LQ'!AV86</f>
        <v>3.6</v>
      </c>
      <c r="AW88" s="93">
        <f>'Glad70-before-LQ'!AW86</f>
        <v>1.3</v>
      </c>
      <c r="AX88" s="93">
        <f>'Glad70-before-LQ'!AX86</f>
        <v>19.9</v>
      </c>
      <c r="AY88" s="93">
        <f>'Glad70-before-LQ'!AY86</f>
        <v>2.5</v>
      </c>
      <c r="AZ88" s="93">
        <f>'Glad70-before-LQ'!AZ86</f>
        <v>95</v>
      </c>
      <c r="BA88" s="93">
        <f>'Glad70-before-LQ'!BA86</f>
        <v>16.7</v>
      </c>
      <c r="BB88" s="93">
        <f>'Glad70-before-LQ'!BB86</f>
        <v>31.4</v>
      </c>
      <c r="BC88" s="93">
        <f>'Glad70-before-LQ'!BC86</f>
        <v>118</v>
      </c>
      <c r="BD88" s="93">
        <f>'Glad70-before-LQ'!BD86</f>
        <v>495.3</v>
      </c>
      <c r="BE88" s="93">
        <f>'Glad70-before-LQ'!BE86</f>
        <v>621.5</v>
      </c>
      <c r="BF88" s="93">
        <f>'Glad70-before-LQ'!BF86</f>
        <v>5.9</v>
      </c>
      <c r="BG88" s="93">
        <f>'Glad70-before-LQ'!BG86</f>
        <v>175</v>
      </c>
      <c r="BH88" s="93">
        <f>'Glad70-before-LQ'!BH86</f>
        <v>43.9</v>
      </c>
      <c r="BI88" s="93">
        <f>'Glad70-before-LQ'!BI86</f>
        <v>126</v>
      </c>
      <c r="BJ88" s="93">
        <f>'Glad70-before-LQ'!BJ86</f>
        <v>1.4</v>
      </c>
      <c r="BK88" s="93">
        <f>'Glad70-before-LQ'!BK86</f>
        <v>77.2</v>
      </c>
      <c r="BL88" s="93">
        <f>'Glad70-before-LQ'!BL86</f>
        <v>255.2</v>
      </c>
      <c r="BM88" s="93">
        <f>'Glad70-before-LQ'!BM86</f>
        <v>28.9</v>
      </c>
      <c r="BN88" s="93">
        <f>'Glad70-before-LQ'!BN86</f>
        <v>6.7</v>
      </c>
      <c r="BO88" s="93">
        <f>'Glad70-before-LQ'!BO86</f>
        <v>347.4</v>
      </c>
      <c r="BP88" s="93">
        <f>'Glad70-before-LQ'!BP86</f>
        <v>96.3</v>
      </c>
      <c r="BQ88" s="93">
        <f>'Glad70-before-LQ'!BQ86</f>
        <v>4.1</v>
      </c>
      <c r="BR88" s="93">
        <f>'Glad70-before-LQ'!BR86</f>
        <v>12.6</v>
      </c>
      <c r="BS88" s="93">
        <f>'Glad70-before-LQ'!BS86</f>
        <v>2.5</v>
      </c>
      <c r="BT88" s="93">
        <f>'Glad70-before-LQ'!BT86</f>
        <v>107.7</v>
      </c>
      <c r="BU88" s="93">
        <f>'Glad70-before-LQ'!BU86</f>
        <v>47.8</v>
      </c>
      <c r="BV88" s="4"/>
      <c r="BW88" s="4"/>
      <c r="BX88" s="4"/>
      <c r="BY88" s="4"/>
      <c r="BZ88" s="4"/>
      <c r="CA88" s="4"/>
      <c r="CB88" s="4"/>
      <c r="CC88" s="4"/>
      <c r="CD88" s="4"/>
      <c r="CE88" s="153"/>
      <c r="CF88" s="4"/>
      <c r="CG88" s="4"/>
      <c r="CH88" s="4"/>
    </row>
    <row r="89" ht="19" customHeight="1">
      <c r="A89" t="s" s="58">
        <v>1</v>
      </c>
      <c r="B89" s="59"/>
      <c r="C89" s="89"/>
      <c r="D89" s="90"/>
      <c r="E89" s="4"/>
      <c r="F89" s="4"/>
      <c r="G89" s="4"/>
      <c r="H89" s="4"/>
      <c r="I89" s="4"/>
      <c r="J89" s="4"/>
      <c r="K89" s="69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10"/>
      <c r="Y89" s="4"/>
      <c r="Z89" s="4"/>
      <c r="AA89" s="4"/>
      <c r="AB89" s="4"/>
      <c r="AC89" s="11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153"/>
      <c r="CF89" s="4"/>
      <c r="CG89" s="4"/>
      <c r="CH89" s="4"/>
    </row>
    <row r="90" ht="19" customHeight="1">
      <c r="A90" t="s" s="58">
        <v>1</v>
      </c>
      <c r="B90" s="59"/>
      <c r="C90" t="s" s="76">
        <v>234</v>
      </c>
      <c r="D90" s="88">
        <f>D83+D82-D79</f>
        <v>152.662914180218</v>
      </c>
      <c r="E90" s="9">
        <f>E83+E82-E79</f>
        <v>8.47525779844357</v>
      </c>
      <c r="F90" s="9">
        <f>F83+F82-F79</f>
        <v>8.90104198956233</v>
      </c>
      <c r="G90" s="9">
        <f>G83+G82-G79</f>
        <v>6.99555648948315</v>
      </c>
      <c r="H90" s="9">
        <f>H83+H82-H79</f>
        <v>8.04971830570522</v>
      </c>
      <c r="I90" s="9">
        <f>I83+I82-I79</f>
        <v>121.474581212265</v>
      </c>
      <c r="J90" s="9">
        <f>J83+J82-J79</f>
        <v>2167.620656638040</v>
      </c>
      <c r="K90" s="69">
        <f>K83+K82-K79</f>
        <v>2208.631044935490</v>
      </c>
      <c r="L90" s="9">
        <f>L83+L82-L79</f>
        <v>55.7310374384254</v>
      </c>
      <c r="M90" s="9">
        <f>M83+M82-M79</f>
        <v>49.8096729651659</v>
      </c>
      <c r="N90" s="9">
        <f>N83+N82-N79</f>
        <v>44.8298137927323</v>
      </c>
      <c r="O90" s="9">
        <f>O83+O82-O79</f>
        <v>14.372011137293</v>
      </c>
      <c r="P90" s="9">
        <f>P83+P82-P79</f>
        <v>4.21972266695832</v>
      </c>
      <c r="Q90" s="9">
        <f>Q83+Q82-Q79</f>
        <v>7.48256403213943</v>
      </c>
      <c r="R90" s="9">
        <f>R83+R82-R79</f>
        <v>1.3813658569961</v>
      </c>
      <c r="S90" s="9">
        <f>S83+S82-S79</f>
        <v>2.41314980564921</v>
      </c>
      <c r="T90" s="9">
        <f>T83+T82-T79</f>
        <v>69.2417337470778</v>
      </c>
      <c r="U90" s="9">
        <f>U83+U82-U79</f>
        <v>375.949977876304</v>
      </c>
      <c r="V90" s="9">
        <f>V83+V82-V79</f>
        <v>9.71030359255324</v>
      </c>
      <c r="W90" s="9">
        <f>W83+W82-W79</f>
        <v>264.256091703180</v>
      </c>
      <c r="X90" s="10">
        <f>X83+X82-X79</f>
        <v>0</v>
      </c>
      <c r="Y90" s="9">
        <f>Y83+Y82-Y79</f>
        <v>169.210328351240</v>
      </c>
      <c r="Z90" s="9">
        <f>Z83+Z82-Z79</f>
        <v>38.0731409716163</v>
      </c>
      <c r="AA90" s="9">
        <f>AA83+AA82-AA79</f>
        <v>52.2799175153258</v>
      </c>
      <c r="AB90" s="9">
        <f>AB83+AB82-AB79</f>
        <v>2.66311084099034</v>
      </c>
      <c r="AC90" s="11">
        <f>AC83+AC82-AC79</f>
        <v>0</v>
      </c>
      <c r="AD90" s="9">
        <f>AD83+AD82-AD79</f>
        <v>2.83942582958478</v>
      </c>
      <c r="AE90" s="9">
        <f>AE83+AE82-AE79</f>
        <v>64.3474054282274</v>
      </c>
      <c r="AF90" s="9">
        <f>AF83+AF82-AF79</f>
        <v>110.627532246803</v>
      </c>
      <c r="AG90" s="9">
        <f>AG83+AG82-AG79</f>
        <v>144.375570848231</v>
      </c>
      <c r="AH90" s="9">
        <f>AH83+AH82-AH79</f>
        <v>886.132099547042</v>
      </c>
      <c r="AI90" s="9">
        <f>AI83+AI82-AI79</f>
        <v>747.473288669138</v>
      </c>
      <c r="AJ90" s="9">
        <f>AJ83+AJ82-AJ79</f>
        <v>315.868071532375</v>
      </c>
      <c r="AK90" s="9">
        <f>AK83+AK82-AK79</f>
        <v>527.4406908379279</v>
      </c>
      <c r="AL90" s="9">
        <f>AL83+AL82-AL79</f>
        <v>79.6094806449476</v>
      </c>
      <c r="AM90" s="9">
        <f>AM83+AM82-AM79</f>
        <v>278.348529599119</v>
      </c>
      <c r="AN90" s="9">
        <f>AN83+AN82-AN79</f>
        <v>259.155038839195</v>
      </c>
      <c r="AO90" s="9">
        <f>AO83+AO82-AO79</f>
        <v>329.106732155237</v>
      </c>
      <c r="AP90" s="9">
        <f>AP83+AP82-AP79</f>
        <v>160.381872265475</v>
      </c>
      <c r="AQ90" s="9">
        <f>AQ83+AQ82-AQ79</f>
        <v>19.2665700047849</v>
      </c>
      <c r="AR90" s="9">
        <f>AR83+AR82-AR79</f>
        <v>26.4306739062232</v>
      </c>
      <c r="AS90" s="9">
        <f>AS83+AS82-AS79</f>
        <v>694.0262617138929</v>
      </c>
      <c r="AT90" s="9">
        <f>AT83+AT82-AT79</f>
        <v>7.62415477034294</v>
      </c>
      <c r="AU90" s="9">
        <f>AU83+AU82-AU79</f>
        <v>7.0340376144847</v>
      </c>
      <c r="AV90" s="9">
        <f>AV83+AV82-AV79</f>
        <v>4.55642460908666</v>
      </c>
      <c r="AW90" s="9">
        <f>AW83+AW82-AW79</f>
        <v>1.57662538567041</v>
      </c>
      <c r="AX90" s="9">
        <f>AX83+AX82-AX79</f>
        <v>23.0648003750789</v>
      </c>
      <c r="AY90" s="9">
        <f>AY83+AY82-AY79</f>
        <v>3.85818188713626</v>
      </c>
      <c r="AZ90" s="9">
        <f>AZ83+AZ82-AZ79</f>
        <v>113.617385210074</v>
      </c>
      <c r="BA90" s="9">
        <f>BA83+BA82-BA79</f>
        <v>19.4401812504261</v>
      </c>
      <c r="BB90" s="9">
        <f>BB83+BB82-BB79</f>
        <v>45.3242279965044</v>
      </c>
      <c r="BC90" s="9">
        <f>BC83+BC82-BC79</f>
        <v>152.787539344515</v>
      </c>
      <c r="BD90" s="9">
        <f>BD83+BD82-BD79</f>
        <v>522.566011246984</v>
      </c>
      <c r="BE90" s="9">
        <f>BE83+BE82-BE79</f>
        <v>1006.600641841290</v>
      </c>
      <c r="BF90" s="9">
        <f>BF83+BF82-BF79</f>
        <v>10.1948549353152</v>
      </c>
      <c r="BG90" s="9">
        <f>BG83+BG82-BG79</f>
        <v>417.358308124760</v>
      </c>
      <c r="BH90" s="9">
        <f>BH83+BH82-BH79</f>
        <v>65.4657817925451</v>
      </c>
      <c r="BI90" s="9">
        <f>BI83+BI82-BI79</f>
        <v>272.635535962170</v>
      </c>
      <c r="BJ90" s="9">
        <f>BJ83+BJ82-BJ79</f>
        <v>2.4204981958668</v>
      </c>
      <c r="BK90" s="9">
        <f>BK83+BK82-BK79</f>
        <v>190.244940901872</v>
      </c>
      <c r="BL90" s="9">
        <f>BL83+BL82-BL79</f>
        <v>846.618547281974</v>
      </c>
      <c r="BM90" s="9">
        <f>BM83+BM82-BM79</f>
        <v>74.3168204297131</v>
      </c>
      <c r="BN90" s="9">
        <f>BN83+BN82-BN79</f>
        <v>10.2979217979955</v>
      </c>
      <c r="BO90" s="9">
        <f>BO83+BO82-BO79</f>
        <v>772.848660853067</v>
      </c>
      <c r="BP90" s="9">
        <f>BP83+BP82-BP79</f>
        <v>374.675233771262</v>
      </c>
      <c r="BQ90" s="9">
        <f>BQ83+BQ82-BQ79</f>
        <v>5.12793399003314</v>
      </c>
      <c r="BR90" s="9">
        <f>BR83+BR82-BR79</f>
        <v>18.3124071651068</v>
      </c>
      <c r="BS90" s="9">
        <f>BS83+BS82-BS79</f>
        <v>3.16165320485501</v>
      </c>
      <c r="BT90" s="9">
        <f>BT83+BT82-BT79</f>
        <v>163.412921710876</v>
      </c>
      <c r="BU90" s="9">
        <f>BU83+BU82-BU79</f>
        <v>98.6094554181026</v>
      </c>
      <c r="BV90" s="9">
        <f>BV83+BV82-BV79</f>
        <v>15723.6156449782</v>
      </c>
      <c r="BW90" s="9">
        <f>BW83+BW82-BW79</f>
        <v>2781.5208658022</v>
      </c>
      <c r="BX90" s="9">
        <f>BX83+BX82-BX79</f>
        <v>978.9847048875999</v>
      </c>
      <c r="BY90" s="9">
        <f>BY83+BY82-BY79</f>
        <v>553.9151030207451</v>
      </c>
      <c r="BZ90" s="9">
        <f>BZ83+BZ82-BZ79</f>
        <v>75.1892296608445</v>
      </c>
      <c r="CA90" s="9">
        <f>CA83+CA82-CA79</f>
        <v>179.013280019320</v>
      </c>
      <c r="CB90" s="9">
        <f>CB83+CB82-CB79</f>
        <v>-170.046112914816</v>
      </c>
      <c r="CC90" s="9">
        <f>CC83+CC82-CC79</f>
        <v>6716.541314855730</v>
      </c>
      <c r="CD90" s="9">
        <f>CD83+CD82-CD79</f>
        <v>11115.1183853316</v>
      </c>
      <c r="CE90" s="128">
        <f>CE83+CE82-CE79</f>
        <v>26838.7340303098</v>
      </c>
      <c r="CF90" s="4"/>
      <c r="CG90" s="4"/>
      <c r="CH90" s="4"/>
    </row>
    <row r="91" ht="19" customHeight="1">
      <c r="A91" t="s" s="58">
        <v>1</v>
      </c>
      <c r="B91" s="59"/>
      <c r="C91" t="s" s="76">
        <v>88</v>
      </c>
      <c r="D91" s="157">
        <f>SUM(D83,D78,D82)</f>
        <v>155.707177814770</v>
      </c>
      <c r="E91" s="128">
        <f>SUM(E83,E78,E82)</f>
        <v>8.81280911659495</v>
      </c>
      <c r="F91" s="128">
        <f>SUM(F83,F78,F82)</f>
        <v>9.158382081862211</v>
      </c>
      <c r="G91" s="128">
        <f>SUM(G83,G78,G82)</f>
        <v>7.20531344393567</v>
      </c>
      <c r="H91" s="128">
        <f>SUM(H83,H78,H82)</f>
        <v>8.17990098147644</v>
      </c>
      <c r="I91" s="128">
        <f>SUM(I83,I78,I82)</f>
        <v>122.320450692580</v>
      </c>
      <c r="J91" s="128">
        <f>SUM(J83,J78,J82)</f>
        <v>2184.875196305390</v>
      </c>
      <c r="K91" s="35">
        <f>SUM(K83,K78,K82)</f>
        <v>2488.631044935490</v>
      </c>
      <c r="L91" s="128">
        <f>SUM(L83,L78,L82)</f>
        <v>57.9376765931879</v>
      </c>
      <c r="M91" s="128">
        <f>SUM(M83,M78,M82)</f>
        <v>50.7284108351211</v>
      </c>
      <c r="N91" s="128">
        <f>SUM(N83,N78,N82)</f>
        <v>45.3296850374062</v>
      </c>
      <c r="O91" s="128">
        <f>SUM(O83,O78,O82)</f>
        <v>14.7699378704953</v>
      </c>
      <c r="P91" s="128">
        <f>SUM(P83,P78,P82)</f>
        <v>4.3277407949336</v>
      </c>
      <c r="Q91" s="128">
        <f>SUM(Q83,Q78,Q82)</f>
        <v>7.59617434450973</v>
      </c>
      <c r="R91" s="128">
        <f>SUM(R83,R78,R82)</f>
        <v>1.39894709628253</v>
      </c>
      <c r="S91" s="128">
        <f>SUM(S83,S78,S82)</f>
        <v>2.46242249061022</v>
      </c>
      <c r="T91" s="128">
        <f>SUM(T83,T78,T82)</f>
        <v>70.246770342164</v>
      </c>
      <c r="U91" s="128">
        <f>SUM(U83,U78,U82)</f>
        <v>381.966805356160</v>
      </c>
      <c r="V91" s="128">
        <f>SUM(V83,V78,V82)</f>
        <v>9.888564352594569</v>
      </c>
      <c r="W91" s="128">
        <f>SUM(W83,W78,W82)</f>
        <v>268.659373080182</v>
      </c>
      <c r="X91" s="36">
        <f>SUM(X83,X78,X82)</f>
        <v>0</v>
      </c>
      <c r="Y91" s="128">
        <f>SUM(Y83,Y78,Y82)</f>
        <v>172.616981090973</v>
      </c>
      <c r="Z91" s="128">
        <f>SUM(Z83,Z78,Z82)</f>
        <v>38.5839545940667</v>
      </c>
      <c r="AA91" s="128">
        <f>SUM(AA83,AA78,AA82)</f>
        <v>53.1256382147362</v>
      </c>
      <c r="AB91" s="128">
        <f>SUM(AB83,AB78,AB82)</f>
        <v>2.71380731584222</v>
      </c>
      <c r="AC91" s="37">
        <f>SUM(AC83,AC78,AC82)</f>
        <v>0</v>
      </c>
      <c r="AD91" s="128">
        <f>SUM(AD83,AD78,AD82)</f>
        <v>2.93529807766439</v>
      </c>
      <c r="AE91" s="128">
        <f>SUM(AE83,AE78,AE82)</f>
        <v>66.2042605639913</v>
      </c>
      <c r="AF91" s="128">
        <f>SUM(AF83,AF78,AF82)</f>
        <v>112.359810271073</v>
      </c>
      <c r="AG91" s="128">
        <f>SUM(AG83,AG78,AG82)</f>
        <v>145.810673743075</v>
      </c>
      <c r="AH91" s="128">
        <f>SUM(AH83,AH78,AH82)</f>
        <v>896.566220354075</v>
      </c>
      <c r="AI91" s="128">
        <f>SUM(AI83,AI78,AI82)</f>
        <v>759.3750846858489</v>
      </c>
      <c r="AJ91" s="128">
        <f>SUM(AJ83,AJ78,AJ82)</f>
        <v>322.133103925069</v>
      </c>
      <c r="AK91" s="128">
        <f>SUM(AK83,AK78,AK82)</f>
        <v>541.878626382720</v>
      </c>
      <c r="AL91" s="128">
        <f>SUM(AL83,AL78,AL82)</f>
        <v>84.6283406765988</v>
      </c>
      <c r="AM91" s="128">
        <f>SUM(AM83,AM78,AM82)</f>
        <v>293.225647723479</v>
      </c>
      <c r="AN91" s="128">
        <f>SUM(AN83,AN78,AN82)</f>
        <v>272.884672250149</v>
      </c>
      <c r="AO91" s="128">
        <f>SUM(AO83,AO78,AO82)</f>
        <v>330.393679319918</v>
      </c>
      <c r="AP91" s="128">
        <f>SUM(AP83,AP78,AP82)</f>
        <v>162.797400887601</v>
      </c>
      <c r="AQ91" s="128">
        <f>SUM(AQ83,AQ78,AQ82)</f>
        <v>19.6052802870758</v>
      </c>
      <c r="AR91" s="128">
        <f>SUM(AR83,AR78,AR82)</f>
        <v>27.4048696729911</v>
      </c>
      <c r="AS91" s="128">
        <f>SUM(AS83,AS78,AS82)</f>
        <v>704.952716621978</v>
      </c>
      <c r="AT91" s="128">
        <f>SUM(AT83,AT78,AT82)</f>
        <v>7.76265026109883</v>
      </c>
      <c r="AU91" s="128">
        <f>SUM(AU83,AU78,AU82)</f>
        <v>7.17992599972553</v>
      </c>
      <c r="AV91" s="128">
        <f>SUM(AV83,AV78,AV82)</f>
        <v>4.61782633268061</v>
      </c>
      <c r="AW91" s="128">
        <f>SUM(AW83,AW78,AW82)</f>
        <v>1.58837821593737</v>
      </c>
      <c r="AX91" s="128">
        <f>SUM(AX83,AX78,AX82)</f>
        <v>23.2924516905435</v>
      </c>
      <c r="AY91" s="128">
        <f>SUM(AY83,AY78,AY82)</f>
        <v>3.89731050428265</v>
      </c>
      <c r="AZ91" s="128">
        <f>SUM(AZ83,AZ78,AZ82)</f>
        <v>117.349029701923</v>
      </c>
      <c r="BA91" s="128">
        <f>SUM(BA83,BA78,BA82)</f>
        <v>20.599395163660</v>
      </c>
      <c r="BB91" s="128">
        <f>SUM(BB83,BB78,BB82)</f>
        <v>46.3363788035235</v>
      </c>
      <c r="BC91" s="128">
        <f>SUM(BC83,BC78,BC82)</f>
        <v>155.534983170680</v>
      </c>
      <c r="BD91" s="128">
        <f>SUM(BD83,BD78,BD82)</f>
        <v>564.495780030089</v>
      </c>
      <c r="BE91" s="128">
        <f>SUM(BE83,BE78,BE82)</f>
        <v>1025.3795095465</v>
      </c>
      <c r="BF91" s="128">
        <f>SUM(BF83,BF78,BF82)</f>
        <v>10.3788014143397</v>
      </c>
      <c r="BG91" s="128">
        <f>SUM(BG83,BG78,BG82)</f>
        <v>427.595078441391</v>
      </c>
      <c r="BH91" s="128">
        <f>SUM(BH83,BH78,BH82)</f>
        <v>66.62013618260799</v>
      </c>
      <c r="BI91" s="128">
        <f>SUM(BI83,BI78,BI82)</f>
        <v>276.341634284525</v>
      </c>
      <c r="BJ91" s="128">
        <f>SUM(BJ83,BJ78,BJ82)</f>
        <v>2.43666456310715</v>
      </c>
      <c r="BK91" s="128">
        <f>SUM(BK83,BK78,BK82)</f>
        <v>195.400939654756</v>
      </c>
      <c r="BL91" s="128">
        <f>SUM(BL83,BL78,BL82)</f>
        <v>855.3188739048441</v>
      </c>
      <c r="BM91" s="128">
        <f>SUM(BM83,BM78,BM82)</f>
        <v>75.1326390748583</v>
      </c>
      <c r="BN91" s="128">
        <f>SUM(BN83,BN78,BN82)</f>
        <v>10.3244029691257</v>
      </c>
      <c r="BO91" s="128">
        <f>SUM(BO83,BO78,BO82)</f>
        <v>783.631432663479</v>
      </c>
      <c r="BP91" s="128">
        <f>SUM(BP83,BP78,BP82)</f>
        <v>379.750296477360</v>
      </c>
      <c r="BQ91" s="128">
        <f>SUM(BQ83,BQ78,BQ82)</f>
        <v>4.93735290892988</v>
      </c>
      <c r="BR91" s="128">
        <f>SUM(BR83,BR78,BR82)</f>
        <v>18.6408249472011</v>
      </c>
      <c r="BS91" s="128">
        <f>SUM(BS83,BS78,BS82)</f>
        <v>3.23339334160798</v>
      </c>
      <c r="BT91" s="128">
        <f>SUM(BT83,BT78,BT82)</f>
        <v>167.238305045495</v>
      </c>
      <c r="BU91" s="128">
        <f>SUM(BU83,BU78,BU82)</f>
        <v>102.026025848665</v>
      </c>
      <c r="BV91" s="128">
        <f>SUM(BV83,BV78,BV82)</f>
        <v>16267.4392713676</v>
      </c>
      <c r="BW91" s="128">
        <f>SUM(BW83,BW78,BW82)</f>
        <v>2988.411879226560</v>
      </c>
      <c r="BX91" s="128">
        <f>SUM(BX83,BX78,BX82)</f>
        <v>978.9847048875999</v>
      </c>
      <c r="BY91" s="128">
        <f>SUM(BY83,BY78,BY82)</f>
        <v>650.855409019087</v>
      </c>
      <c r="BZ91" s="128">
        <f>SUM(BZ83,BZ78,BZ82)</f>
        <v>75.9422211749537</v>
      </c>
      <c r="CA91" s="128">
        <f>SUM(CA83,CA78,CA82)</f>
        <v>182.056078011874</v>
      </c>
      <c r="CB91" s="128">
        <f>SUM(CB83,CB78,CB82)</f>
        <v>-166.979275850870</v>
      </c>
      <c r="CC91" s="128">
        <f>SUM(CC83,CC78,CC82)</f>
        <v>6722.356557403250</v>
      </c>
      <c r="CD91" s="128">
        <f>SUM(CD83,CD78,CD82)</f>
        <v>11431.6275738724</v>
      </c>
      <c r="CE91" s="128">
        <f>SUM(CE83,CE78,CE82)</f>
        <v>27699.0668452401</v>
      </c>
      <c r="CF91" s="67">
        <f>SUM(CF83,CF78,CF5:CF74)</f>
        <v>0.430803790291944</v>
      </c>
      <c r="CG91" s="67">
        <f>SUM(CG83,CG78,CG5:CG74)/70</f>
        <v>0.632286793579366</v>
      </c>
      <c r="CH91" s="67"/>
    </row>
    <row r="92" ht="19" customHeight="1">
      <c r="A92" t="s" s="58">
        <v>1</v>
      </c>
      <c r="B92" s="59"/>
      <c r="C92" t="s" s="76">
        <v>235</v>
      </c>
      <c r="D92" s="90">
        <f>'Glad70-before-LQ'!D90</f>
        <v>0</v>
      </c>
      <c r="E92" s="4">
        <f>'Glad70-before-LQ'!E90</f>
        <v>0</v>
      </c>
      <c r="F92" s="4">
        <f>'Glad70-before-LQ'!F90</f>
        <v>0</v>
      </c>
      <c r="G92" s="4">
        <f>'Glad70-before-LQ'!G90</f>
        <v>0</v>
      </c>
      <c r="H92" s="4">
        <f>'Glad70-before-LQ'!H90</f>
        <v>0</v>
      </c>
      <c r="I92" s="4">
        <f>'Glad70-before-LQ'!I90</f>
        <v>0</v>
      </c>
      <c r="J92" s="4">
        <f>'Glad70-before-LQ'!J90</f>
        <v>0</v>
      </c>
      <c r="K92" s="69">
        <f>'Glad70-before-LQ'!K90</f>
        <v>0</v>
      </c>
      <c r="L92" s="4">
        <f>'Glad70-before-LQ'!L90</f>
        <v>0</v>
      </c>
      <c r="M92" s="4">
        <f>'Glad70-before-LQ'!M90</f>
        <v>0</v>
      </c>
      <c r="N92" s="4">
        <f>'Glad70-before-LQ'!N90</f>
        <v>0</v>
      </c>
      <c r="O92" s="4">
        <f>'Glad70-before-LQ'!O90</f>
        <v>0</v>
      </c>
      <c r="P92" s="4">
        <f>'Glad70-before-LQ'!P90</f>
        <v>0</v>
      </c>
      <c r="Q92" s="4">
        <f>'Glad70-before-LQ'!Q90</f>
        <v>0</v>
      </c>
      <c r="R92" s="4">
        <f>'Glad70-before-LQ'!R90</f>
        <v>0</v>
      </c>
      <c r="S92" s="4">
        <f>'Glad70-before-LQ'!S90</f>
        <v>0</v>
      </c>
      <c r="T92" s="4">
        <f>'Glad70-before-LQ'!T90</f>
        <v>0</v>
      </c>
      <c r="U92" s="4">
        <f>'Glad70-before-LQ'!U90</f>
        <v>0</v>
      </c>
      <c r="V92" s="4">
        <f>'Glad70-before-LQ'!V90</f>
        <v>0</v>
      </c>
      <c r="W92" s="4">
        <f>'Glad70-before-LQ'!W90</f>
        <v>0</v>
      </c>
      <c r="X92" s="10">
        <f>'Glad70-before-LQ'!X90</f>
        <v>174.65</v>
      </c>
      <c r="Y92" s="4">
        <f>'Glad70-before-LQ'!Y90</f>
        <v>0</v>
      </c>
      <c r="Z92" s="4">
        <f>'Glad70-before-LQ'!Z90</f>
        <v>0</v>
      </c>
      <c r="AA92" s="4">
        <f>'Glad70-before-LQ'!AA90</f>
        <v>0</v>
      </c>
      <c r="AB92" s="4">
        <f>'Glad70-before-LQ'!AB90</f>
        <v>0</v>
      </c>
      <c r="AC92" s="11">
        <f>'Glad70-before-LQ'!AC90</f>
        <v>0</v>
      </c>
      <c r="AD92" s="4">
        <f>'Glad70-before-LQ'!AD90</f>
        <v>0</v>
      </c>
      <c r="AE92" s="4">
        <f>'Glad70-before-LQ'!AE90</f>
        <v>0</v>
      </c>
      <c r="AF92" s="4">
        <f>'Glad70-before-LQ'!AF90</f>
        <v>0</v>
      </c>
      <c r="AG92" s="4">
        <f>'Glad70-before-LQ'!AG90</f>
        <v>0</v>
      </c>
      <c r="AH92" s="4">
        <f>'Glad70-before-LQ'!AH90</f>
        <v>0</v>
      </c>
      <c r="AI92" s="4">
        <f>'Glad70-before-LQ'!AI90</f>
        <v>0</v>
      </c>
      <c r="AJ92" s="4">
        <f>'Glad70-before-LQ'!AJ90</f>
        <v>0</v>
      </c>
      <c r="AK92" s="4">
        <f>'Glad70-before-LQ'!AK90</f>
        <v>0</v>
      </c>
      <c r="AL92" s="4">
        <f>'Glad70-before-LQ'!AL90</f>
        <v>0</v>
      </c>
      <c r="AM92" s="4">
        <f>'Glad70-before-LQ'!AM90</f>
        <v>0</v>
      </c>
      <c r="AN92" s="4">
        <f>'Glad70-before-LQ'!AN90</f>
        <v>0</v>
      </c>
      <c r="AO92" s="4">
        <f>'Glad70-before-LQ'!AO90</f>
        <v>0</v>
      </c>
      <c r="AP92" s="4">
        <f>'Glad70-before-LQ'!AP90</f>
        <v>0</v>
      </c>
      <c r="AQ92" s="4">
        <f>'Glad70-before-LQ'!AQ90</f>
        <v>0</v>
      </c>
      <c r="AR92" s="4">
        <f>'Glad70-before-LQ'!AR90</f>
        <v>0</v>
      </c>
      <c r="AS92" s="4">
        <f>'Glad70-before-LQ'!AS90</f>
        <v>0</v>
      </c>
      <c r="AT92" s="4">
        <f>'Glad70-before-LQ'!AT90</f>
        <v>0</v>
      </c>
      <c r="AU92" s="4">
        <f>'Glad70-before-LQ'!AU90</f>
        <v>0</v>
      </c>
      <c r="AV92" s="4">
        <f>'Glad70-before-LQ'!AV90</f>
        <v>0</v>
      </c>
      <c r="AW92" s="4">
        <f>'Glad70-before-LQ'!AW90</f>
        <v>0</v>
      </c>
      <c r="AX92" s="4">
        <f>'Glad70-before-LQ'!AX90</f>
        <v>0</v>
      </c>
      <c r="AY92" s="4">
        <f>'Glad70-before-LQ'!AY90</f>
        <v>0</v>
      </c>
      <c r="AZ92" s="4">
        <f>'Glad70-before-LQ'!AZ90</f>
        <v>0</v>
      </c>
      <c r="BA92" s="4">
        <f>'Glad70-before-LQ'!BA90</f>
        <v>0</v>
      </c>
      <c r="BB92" s="4">
        <f>'Glad70-before-LQ'!BB90</f>
        <v>0</v>
      </c>
      <c r="BC92" s="4">
        <f>'Glad70-before-LQ'!BC90</f>
        <v>0</v>
      </c>
      <c r="BD92" s="4">
        <f>'Glad70-before-LQ'!BD90</f>
        <v>0</v>
      </c>
      <c r="BE92" s="4">
        <f>'Glad70-before-LQ'!BE90</f>
        <v>0</v>
      </c>
      <c r="BF92" s="4">
        <f>'Glad70-before-LQ'!BF90</f>
        <v>0</v>
      </c>
      <c r="BG92" s="4">
        <f>'Glad70-before-LQ'!BG90</f>
        <v>0</v>
      </c>
      <c r="BH92" s="4">
        <f>'Glad70-before-LQ'!BH90</f>
        <v>0</v>
      </c>
      <c r="BI92" s="4">
        <f>'Glad70-before-LQ'!BI90</f>
        <v>0</v>
      </c>
      <c r="BJ92" s="4">
        <f>'Glad70-before-LQ'!BJ90</f>
        <v>0</v>
      </c>
      <c r="BK92" s="4">
        <f>'Glad70-before-LQ'!BK90</f>
        <v>0</v>
      </c>
      <c r="BL92" s="4">
        <f>'Glad70-before-LQ'!BL90</f>
        <v>0</v>
      </c>
      <c r="BM92" s="4">
        <f>'Glad70-before-LQ'!BM90</f>
        <v>0</v>
      </c>
      <c r="BN92" s="4">
        <f>'Glad70-before-LQ'!BN90</f>
        <v>0</v>
      </c>
      <c r="BO92" s="4">
        <f>'Glad70-before-LQ'!BO90</f>
        <v>0</v>
      </c>
      <c r="BP92" s="4">
        <f>'Glad70-before-LQ'!BP90</f>
        <v>0</v>
      </c>
      <c r="BQ92" s="4">
        <f>'Glad70-before-LQ'!BQ90</f>
        <v>0</v>
      </c>
      <c r="BR92" s="4">
        <f>'Glad70-before-LQ'!BR90</f>
        <v>0</v>
      </c>
      <c r="BS92" s="4">
        <f>'Glad70-before-LQ'!BS90</f>
        <v>0</v>
      </c>
      <c r="BT92" s="4">
        <f>'Glad70-before-LQ'!BT90</f>
        <v>0</v>
      </c>
      <c r="BU92" s="4">
        <f>'Glad70-before-LQ'!BU90</f>
        <v>0</v>
      </c>
      <c r="BV92" s="4"/>
      <c r="BW92" s="4"/>
      <c r="BX92" s="4"/>
      <c r="BY92" s="4"/>
      <c r="BZ92" s="4"/>
      <c r="CA92" s="4"/>
      <c r="CB92" s="4"/>
      <c r="CC92" s="4"/>
      <c r="CD92" s="4"/>
      <c r="CE92" s="153"/>
      <c r="CF92" s="4"/>
      <c r="CG92" s="4"/>
      <c r="CH92" s="4"/>
    </row>
    <row r="93" ht="19" customHeight="1">
      <c r="A93" s="59"/>
      <c r="B93" s="59"/>
      <c r="C93" t="s" s="76">
        <v>236</v>
      </c>
      <c r="D93" s="90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69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4">
        <v>1</v>
      </c>
      <c r="U93" s="4">
        <v>1</v>
      </c>
      <c r="V93" s="4">
        <v>1</v>
      </c>
      <c r="W93" s="4">
        <v>1</v>
      </c>
      <c r="X93" s="10">
        <v>0</v>
      </c>
      <c r="Y93" s="4">
        <v>0.9</v>
      </c>
      <c r="Z93" s="4">
        <v>0.9</v>
      </c>
      <c r="AA93" s="4">
        <v>0.9</v>
      </c>
      <c r="AB93" s="4">
        <v>1</v>
      </c>
      <c r="AC93" s="11">
        <v>0</v>
      </c>
      <c r="AD93" s="4">
        <v>1</v>
      </c>
      <c r="AE93" s="4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4">
        <v>1</v>
      </c>
      <c r="BA93" s="4">
        <v>1</v>
      </c>
      <c r="BB93" s="4">
        <v>1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v>1</v>
      </c>
      <c r="BI93" s="4">
        <v>1</v>
      </c>
      <c r="BJ93" s="4">
        <v>1</v>
      </c>
      <c r="BK93" s="4">
        <v>1</v>
      </c>
      <c r="BL93" s="4">
        <v>1</v>
      </c>
      <c r="BM93" s="4">
        <v>1</v>
      </c>
      <c r="BN93" s="4">
        <v>1</v>
      </c>
      <c r="BO93" s="4">
        <v>1</v>
      </c>
      <c r="BP93" s="4">
        <v>1</v>
      </c>
      <c r="BQ93" s="4">
        <v>1</v>
      </c>
      <c r="BR93" s="4">
        <v>1</v>
      </c>
      <c r="BS93" s="4">
        <v>1</v>
      </c>
      <c r="BT93" s="4">
        <v>1</v>
      </c>
      <c r="BU93" s="4">
        <v>1</v>
      </c>
      <c r="BV93" s="4"/>
      <c r="BW93" s="4"/>
      <c r="BX93" s="4"/>
      <c r="BY93" s="4"/>
      <c r="BZ93" s="4"/>
      <c r="CA93" s="4"/>
      <c r="CB93" s="4"/>
      <c r="CC93" s="4"/>
      <c r="CD93" s="4"/>
      <c r="CE93" s="153">
        <f>CE91-'Glad-complete-mm'!CE96</f>
        <v>-1621.8923887225</v>
      </c>
      <c r="CF93" s="4"/>
      <c r="CG93" s="4"/>
      <c r="CH93" s="4"/>
    </row>
    <row r="94" ht="19" customHeight="1">
      <c r="A94" s="59"/>
      <c r="B94" s="59"/>
      <c r="C94" s="85"/>
      <c r="D94" s="90"/>
      <c r="E94" s="4"/>
      <c r="F94" s="4"/>
      <c r="G94" s="4"/>
      <c r="H94" s="4"/>
      <c r="I94" s="4"/>
      <c r="J94" s="4"/>
      <c r="K94" s="69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10"/>
      <c r="Y94" s="4"/>
      <c r="Z94" s="4"/>
      <c r="AA94" s="4"/>
      <c r="AB94" s="4"/>
      <c r="AC94" s="11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153"/>
      <c r="CF94" s="4"/>
      <c r="CG94" s="4"/>
      <c r="CH94" s="4"/>
    </row>
  </sheetData>
  <mergeCells count="1">
    <mergeCell ref="A1:C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H94"/>
  <sheetViews>
    <sheetView workbookViewId="0" showGridLines="0" defaultGridColor="1">
      <pane topLeftCell="D5" xSplit="3" ySplit="4" activePane="bottomRight" state="frozen"/>
    </sheetView>
  </sheetViews>
  <sheetFormatPr defaultColWidth="8.33333" defaultRowHeight="19.9" customHeight="1" outlineLevelRow="0" outlineLevelCol="0"/>
  <cols>
    <col min="1" max="1" width="5" style="159" customWidth="1"/>
    <col min="2" max="2" width="3.5" style="159" customWidth="1"/>
    <col min="3" max="3" width="50.5625" style="159" customWidth="1"/>
    <col min="4" max="4" width="15.8516" style="159" customWidth="1"/>
    <col min="5" max="5" width="17.6719" style="159" customWidth="1"/>
    <col min="6" max="6" width="18.3516" style="159" customWidth="1"/>
    <col min="7" max="7" width="17.5" style="159" customWidth="1"/>
    <col min="8" max="9" width="17.6719" style="159" customWidth="1"/>
    <col min="10" max="11" width="15.8516" style="159" customWidth="1"/>
    <col min="12" max="12" width="16.6719" style="159" customWidth="1"/>
    <col min="13" max="15" width="16.8516" style="159" customWidth="1"/>
    <col min="16" max="17" width="17.6719" style="159" customWidth="1"/>
    <col min="18" max="19" width="18.6719" style="159" customWidth="1"/>
    <col min="20" max="20" width="16.8516" style="159" customWidth="1"/>
    <col min="21" max="21" width="15.8516" style="159" customWidth="1"/>
    <col min="22" max="22" width="17.6719" style="159" customWidth="1"/>
    <col min="23" max="23" width="16.6719" style="159" customWidth="1"/>
    <col min="24" max="24" width="15.8516" style="159" customWidth="1"/>
    <col min="25" max="26" width="16.8516" style="159" customWidth="1"/>
    <col min="27" max="27" width="17.6719" style="159" customWidth="1"/>
    <col min="28" max="28" width="18.6719" style="159" customWidth="1"/>
    <col min="29" max="29" width="15.8516" style="159" customWidth="1"/>
    <col min="30" max="30" width="18.6719" style="159" customWidth="1"/>
    <col min="31" max="32" width="16.8516" style="159" customWidth="1"/>
    <col min="33" max="35" width="15.8516" style="159" customWidth="1"/>
    <col min="36" max="36" width="16.8516" style="159" customWidth="1"/>
    <col min="37" max="40" width="15.8516" style="159" customWidth="1"/>
    <col min="41" max="41" width="17.3516" style="159" customWidth="1"/>
    <col min="42" max="42" width="16.6719" style="159" customWidth="1"/>
    <col min="43" max="45" width="16.8516" style="159" customWidth="1"/>
    <col min="46" max="47" width="17.6719" style="159" customWidth="1"/>
    <col min="48" max="48" width="18.6719" style="159" customWidth="1"/>
    <col min="49" max="49" width="19.5" style="159" customWidth="1"/>
    <col min="50" max="50" width="16.8516" style="159" customWidth="1"/>
    <col min="51" max="51" width="18.6719" style="159" customWidth="1"/>
    <col min="52" max="52" width="15.8516" style="159" customWidth="1"/>
    <col min="53" max="54" width="16.8516" style="159" customWidth="1"/>
    <col min="55" max="55" width="16.5" style="159" customWidth="1"/>
    <col min="56" max="57" width="15.8516" style="159" customWidth="1"/>
    <col min="58" max="58" width="17.6719" style="159" customWidth="1"/>
    <col min="59" max="61" width="16.8516" style="159" customWidth="1"/>
    <col min="62" max="62" width="17.6719" style="159" customWidth="1"/>
    <col min="63" max="63" width="16.8516" style="159" customWidth="1"/>
    <col min="64" max="64" width="15.8516" style="159" customWidth="1"/>
    <col min="65" max="65" width="16.8516" style="159" customWidth="1"/>
    <col min="66" max="66" width="17.6719" style="159" customWidth="1"/>
    <col min="67" max="67" width="16.8516" style="159" customWidth="1"/>
    <col min="68" max="68" width="16.6719" style="159" customWidth="1"/>
    <col min="69" max="69" width="18.6719" style="159" customWidth="1"/>
    <col min="70" max="71" width="17.6719" style="159" customWidth="1"/>
    <col min="72" max="73" width="16.8516" style="159" customWidth="1"/>
    <col min="74" max="74" width="18.6719" style="159" customWidth="1"/>
    <col min="75" max="75" width="37.6719" style="159" customWidth="1"/>
    <col min="76" max="76" width="44.6719" style="159" customWidth="1"/>
    <col min="77" max="77" width="32.8516" style="159" customWidth="1"/>
    <col min="78" max="78" width="43.1719" style="159" customWidth="1"/>
    <col min="79" max="79" width="43.6719" style="159" customWidth="1"/>
    <col min="80" max="80" width="21.3516" style="159" customWidth="1"/>
    <col min="81" max="81" width="26.1719" style="159" customWidth="1"/>
    <col min="82" max="83" width="15.8516" style="159" customWidth="1"/>
    <col min="84" max="84" width="13.1719" style="159" customWidth="1"/>
    <col min="85" max="85" width="9" style="159" customWidth="1"/>
    <col min="86" max="86" width="15.4062" style="159" customWidth="1"/>
    <col min="87" max="16384" width="8.35156" style="159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</row>
    <row r="2" ht="19" customHeight="1">
      <c r="A2" t="s" s="29">
        <v>1</v>
      </c>
      <c r="B2" s="30">
        <v>0</v>
      </c>
      <c r="C2" s="30"/>
      <c r="D2" t="s" s="29">
        <v>1</v>
      </c>
      <c r="E2" t="s" s="29">
        <v>1</v>
      </c>
      <c r="F2" t="s" s="29">
        <v>1</v>
      </c>
      <c r="G2" t="s" s="29">
        <v>1</v>
      </c>
      <c r="H2" t="s" s="29">
        <v>1</v>
      </c>
      <c r="I2" t="s" s="29">
        <v>1</v>
      </c>
      <c r="J2" t="s" s="29">
        <v>1</v>
      </c>
      <c r="K2" t="s" s="31">
        <v>1</v>
      </c>
      <c r="L2" t="s" s="29">
        <v>1</v>
      </c>
      <c r="M2" t="s" s="29">
        <v>1</v>
      </c>
      <c r="N2" t="s" s="29">
        <v>1</v>
      </c>
      <c r="O2" t="s" s="29">
        <v>1</v>
      </c>
      <c r="P2" t="s" s="29">
        <v>1</v>
      </c>
      <c r="Q2" t="s" s="29">
        <v>1</v>
      </c>
      <c r="R2" t="s" s="29">
        <v>1</v>
      </c>
      <c r="S2" t="s" s="29">
        <v>1</v>
      </c>
      <c r="T2" t="s" s="29">
        <v>1</v>
      </c>
      <c r="U2" t="s" s="29">
        <v>1</v>
      </c>
      <c r="V2" t="s" s="29">
        <v>1</v>
      </c>
      <c r="W2" t="s" s="29">
        <v>1</v>
      </c>
      <c r="X2" t="s" s="32">
        <v>1</v>
      </c>
      <c r="Y2" t="s" s="29">
        <v>1</v>
      </c>
      <c r="Z2" t="s" s="29">
        <v>1</v>
      </c>
      <c r="AA2" t="s" s="29">
        <v>1</v>
      </c>
      <c r="AB2" t="s" s="29">
        <v>1</v>
      </c>
      <c r="AC2" t="s" s="33">
        <v>1</v>
      </c>
      <c r="AD2" t="s" s="29">
        <v>1</v>
      </c>
      <c r="AE2" t="s" s="29">
        <v>1</v>
      </c>
      <c r="AF2" t="s" s="29">
        <v>1</v>
      </c>
      <c r="AG2" t="s" s="29">
        <v>1</v>
      </c>
      <c r="AH2" t="s" s="29">
        <v>1</v>
      </c>
      <c r="AI2" t="s" s="29">
        <v>1</v>
      </c>
      <c r="AJ2" t="s" s="29">
        <v>1</v>
      </c>
      <c r="AK2" t="s" s="29">
        <v>1</v>
      </c>
      <c r="AL2" t="s" s="29">
        <v>1</v>
      </c>
      <c r="AM2" t="s" s="29">
        <v>1</v>
      </c>
      <c r="AN2" t="s" s="29">
        <v>1</v>
      </c>
      <c r="AO2" t="s" s="29">
        <v>1</v>
      </c>
      <c r="AP2" t="s" s="29">
        <v>1</v>
      </c>
      <c r="AQ2" t="s" s="29">
        <v>1</v>
      </c>
      <c r="AR2" t="s" s="29">
        <v>1</v>
      </c>
      <c r="AS2" t="s" s="29">
        <v>1</v>
      </c>
      <c r="AT2" t="s" s="29">
        <v>1</v>
      </c>
      <c r="AU2" t="s" s="29">
        <v>1</v>
      </c>
      <c r="AV2" t="s" s="29">
        <v>1</v>
      </c>
      <c r="AW2" t="s" s="29">
        <v>1</v>
      </c>
      <c r="AX2" t="s" s="29">
        <v>1</v>
      </c>
      <c r="AY2" t="s" s="29">
        <v>1</v>
      </c>
      <c r="AZ2" t="s" s="29">
        <v>1</v>
      </c>
      <c r="BA2" t="s" s="29">
        <v>1</v>
      </c>
      <c r="BB2" t="s" s="29">
        <v>1</v>
      </c>
      <c r="BC2" t="s" s="29">
        <v>1</v>
      </c>
      <c r="BD2" t="s" s="29">
        <v>1</v>
      </c>
      <c r="BE2" t="s" s="29">
        <v>1</v>
      </c>
      <c r="BF2" t="s" s="29">
        <v>1</v>
      </c>
      <c r="BG2" t="s" s="29">
        <v>1</v>
      </c>
      <c r="BH2" t="s" s="29">
        <v>1</v>
      </c>
      <c r="BI2" t="s" s="29">
        <v>1</v>
      </c>
      <c r="BJ2" t="s" s="29">
        <v>1</v>
      </c>
      <c r="BK2" t="s" s="29">
        <v>1</v>
      </c>
      <c r="BL2" t="s" s="29">
        <v>1</v>
      </c>
      <c r="BM2" t="s" s="29">
        <v>1</v>
      </c>
      <c r="BN2" t="s" s="29">
        <v>1</v>
      </c>
      <c r="BO2" t="s" s="29">
        <v>1</v>
      </c>
      <c r="BP2" t="s" s="29">
        <v>1</v>
      </c>
      <c r="BQ2" t="s" s="29">
        <v>1</v>
      </c>
      <c r="BR2" t="s" s="29">
        <v>1</v>
      </c>
      <c r="BS2" t="s" s="29">
        <v>1</v>
      </c>
      <c r="BT2" t="s" s="29">
        <v>1</v>
      </c>
      <c r="BU2" t="s" s="29">
        <v>1</v>
      </c>
      <c r="BV2" s="30"/>
      <c r="BW2" t="s" s="29">
        <v>1</v>
      </c>
      <c r="BX2" t="s" s="29">
        <v>1</v>
      </c>
      <c r="BY2" t="s" s="29">
        <v>1</v>
      </c>
      <c r="BZ2" t="s" s="29">
        <v>1</v>
      </c>
      <c r="CA2" t="s" s="29">
        <v>1</v>
      </c>
      <c r="CB2" t="s" s="29">
        <v>1</v>
      </c>
      <c r="CC2" t="s" s="29">
        <v>1</v>
      </c>
      <c r="CD2" t="s" s="29">
        <v>1</v>
      </c>
      <c r="CE2" t="s" s="29">
        <v>1</v>
      </c>
      <c r="CF2" s="30"/>
      <c r="CG2" s="30"/>
      <c r="CH2" s="30"/>
    </row>
    <row r="3" ht="19" customHeight="1">
      <c r="A3" s="30">
        <v>0</v>
      </c>
      <c r="B3" s="30">
        <v>0</v>
      </c>
      <c r="C3" s="34"/>
      <c r="D3" s="30">
        <v>1</v>
      </c>
      <c r="E3" s="30">
        <v>2</v>
      </c>
      <c r="F3" s="30">
        <v>3</v>
      </c>
      <c r="G3" s="30">
        <v>4</v>
      </c>
      <c r="H3" s="30">
        <v>5</v>
      </c>
      <c r="I3" s="30">
        <v>6</v>
      </c>
      <c r="J3" s="30">
        <v>7</v>
      </c>
      <c r="K3" s="35">
        <v>8</v>
      </c>
      <c r="L3" s="30">
        <v>9</v>
      </c>
      <c r="M3" s="30">
        <v>10</v>
      </c>
      <c r="N3" s="30">
        <v>11</v>
      </c>
      <c r="O3" s="30">
        <v>12</v>
      </c>
      <c r="P3" s="30">
        <v>13</v>
      </c>
      <c r="Q3" s="30">
        <v>14</v>
      </c>
      <c r="R3" s="30">
        <v>15</v>
      </c>
      <c r="S3" s="30">
        <v>16</v>
      </c>
      <c r="T3" s="30">
        <v>17</v>
      </c>
      <c r="U3" s="30">
        <v>18</v>
      </c>
      <c r="V3" s="30">
        <v>19</v>
      </c>
      <c r="W3" s="30">
        <v>20</v>
      </c>
      <c r="X3" s="36">
        <v>21</v>
      </c>
      <c r="Y3" s="30">
        <v>22</v>
      </c>
      <c r="Z3" s="30">
        <v>23</v>
      </c>
      <c r="AA3" s="30">
        <v>24</v>
      </c>
      <c r="AB3" s="30">
        <v>25</v>
      </c>
      <c r="AC3" s="37">
        <v>26</v>
      </c>
      <c r="AD3" s="30">
        <v>27</v>
      </c>
      <c r="AE3" s="30">
        <v>28</v>
      </c>
      <c r="AF3" s="30">
        <v>29</v>
      </c>
      <c r="AG3" s="30">
        <v>30</v>
      </c>
      <c r="AH3" s="30">
        <v>31</v>
      </c>
      <c r="AI3" s="30">
        <v>32</v>
      </c>
      <c r="AJ3" s="30">
        <v>33</v>
      </c>
      <c r="AK3" s="30">
        <v>34</v>
      </c>
      <c r="AL3" s="30">
        <v>35</v>
      </c>
      <c r="AM3" s="30">
        <v>36</v>
      </c>
      <c r="AN3" s="30">
        <v>37</v>
      </c>
      <c r="AO3" s="30">
        <v>38</v>
      </c>
      <c r="AP3" s="30">
        <v>39</v>
      </c>
      <c r="AQ3" s="30">
        <v>40</v>
      </c>
      <c r="AR3" s="30">
        <v>41</v>
      </c>
      <c r="AS3" s="30">
        <v>42</v>
      </c>
      <c r="AT3" s="30">
        <v>43</v>
      </c>
      <c r="AU3" s="30">
        <v>44</v>
      </c>
      <c r="AV3" s="30">
        <v>45</v>
      </c>
      <c r="AW3" s="30">
        <v>46</v>
      </c>
      <c r="AX3" s="30">
        <v>47</v>
      </c>
      <c r="AY3" s="30">
        <v>48</v>
      </c>
      <c r="AZ3" s="30">
        <v>49</v>
      </c>
      <c r="BA3" s="30">
        <v>50</v>
      </c>
      <c r="BB3" s="30">
        <v>51</v>
      </c>
      <c r="BC3" s="30">
        <v>52</v>
      </c>
      <c r="BD3" s="30">
        <v>53</v>
      </c>
      <c r="BE3" s="30">
        <v>54</v>
      </c>
      <c r="BF3" s="30">
        <v>55</v>
      </c>
      <c r="BG3" s="30">
        <v>56</v>
      </c>
      <c r="BH3" s="30">
        <v>57</v>
      </c>
      <c r="BI3" s="30">
        <v>58</v>
      </c>
      <c r="BJ3" s="30">
        <v>59</v>
      </c>
      <c r="BK3" s="30">
        <v>60</v>
      </c>
      <c r="BL3" s="30">
        <v>61</v>
      </c>
      <c r="BM3" s="30">
        <v>62</v>
      </c>
      <c r="BN3" s="30">
        <v>63</v>
      </c>
      <c r="BO3" s="30">
        <v>64</v>
      </c>
      <c r="BP3" s="30">
        <v>65</v>
      </c>
      <c r="BQ3" s="30">
        <v>66</v>
      </c>
      <c r="BR3" s="30">
        <v>67</v>
      </c>
      <c r="BS3" s="30">
        <v>68</v>
      </c>
      <c r="BT3" s="30">
        <v>69</v>
      </c>
      <c r="BU3" s="30">
        <v>70</v>
      </c>
      <c r="BV3" s="30"/>
      <c r="BW3" s="30">
        <v>71</v>
      </c>
      <c r="BX3" s="30">
        <v>72</v>
      </c>
      <c r="BY3" s="30">
        <v>73</v>
      </c>
      <c r="BZ3" s="30">
        <v>74</v>
      </c>
      <c r="CA3" s="30">
        <v>75</v>
      </c>
      <c r="CB3" s="30">
        <v>76</v>
      </c>
      <c r="CC3" s="30">
        <v>77</v>
      </c>
      <c r="CD3" s="30">
        <v>78</v>
      </c>
      <c r="CE3" s="30">
        <v>79</v>
      </c>
      <c r="CF3" s="30"/>
      <c r="CG3" s="30"/>
      <c r="CH3" s="30"/>
    </row>
    <row r="4" ht="22.1" customHeight="1">
      <c r="A4" s="38"/>
      <c r="B4" s="38"/>
      <c r="C4" s="39"/>
      <c r="D4" t="s" s="40">
        <v>89</v>
      </c>
      <c r="E4" t="s" s="40">
        <v>90</v>
      </c>
      <c r="F4" t="s" s="40">
        <v>91</v>
      </c>
      <c r="G4" t="s" s="40">
        <v>92</v>
      </c>
      <c r="H4" t="s" s="40">
        <v>93</v>
      </c>
      <c r="I4" t="s" s="40">
        <v>94</v>
      </c>
      <c r="J4" t="s" s="40">
        <v>95</v>
      </c>
      <c r="K4" t="s" s="41">
        <v>96</v>
      </c>
      <c r="L4" t="s" s="40">
        <v>258</v>
      </c>
      <c r="M4" t="s" s="40">
        <v>98</v>
      </c>
      <c r="N4" t="s" s="40">
        <v>99</v>
      </c>
      <c r="O4" t="s" s="40">
        <v>100</v>
      </c>
      <c r="P4" t="s" s="40">
        <v>101</v>
      </c>
      <c r="Q4" t="s" s="40">
        <v>102</v>
      </c>
      <c r="R4" t="s" s="40">
        <v>103</v>
      </c>
      <c r="S4" t="s" s="40">
        <v>104</v>
      </c>
      <c r="T4" t="s" s="40">
        <v>105</v>
      </c>
      <c r="U4" t="s" s="40">
        <v>106</v>
      </c>
      <c r="V4" t="s" s="40">
        <v>107</v>
      </c>
      <c r="W4" t="s" s="40">
        <v>258</v>
      </c>
      <c r="X4" t="s" s="42">
        <v>109</v>
      </c>
      <c r="Y4" t="s" s="40">
        <v>110</v>
      </c>
      <c r="Z4" t="s" s="40">
        <v>111</v>
      </c>
      <c r="AA4" t="s" s="40">
        <v>112</v>
      </c>
      <c r="AB4" t="s" s="40">
        <v>113</v>
      </c>
      <c r="AC4" t="s" s="43">
        <v>114</v>
      </c>
      <c r="AD4" t="s" s="40">
        <v>115</v>
      </c>
      <c r="AE4" t="s" s="40">
        <v>116</v>
      </c>
      <c r="AF4" t="s" s="40">
        <v>117</v>
      </c>
      <c r="AG4" t="s" s="40">
        <v>118</v>
      </c>
      <c r="AH4" t="s" s="40">
        <v>119</v>
      </c>
      <c r="AI4" t="s" s="40">
        <v>120</v>
      </c>
      <c r="AJ4" t="s" s="40">
        <v>121</v>
      </c>
      <c r="AK4" t="s" s="40">
        <v>122</v>
      </c>
      <c r="AL4" t="s" s="40">
        <v>123</v>
      </c>
      <c r="AM4" t="s" s="40">
        <v>124</v>
      </c>
      <c r="AN4" t="s" s="40">
        <v>125</v>
      </c>
      <c r="AO4" t="s" s="40">
        <v>126</v>
      </c>
      <c r="AP4" t="s" s="40">
        <v>127</v>
      </c>
      <c r="AQ4" t="s" s="40">
        <v>128</v>
      </c>
      <c r="AR4" t="s" s="40">
        <v>129</v>
      </c>
      <c r="AS4" t="s" s="40">
        <v>130</v>
      </c>
      <c r="AT4" t="s" s="40">
        <v>131</v>
      </c>
      <c r="AU4" t="s" s="40">
        <v>132</v>
      </c>
      <c r="AV4" t="s" s="40">
        <v>133</v>
      </c>
      <c r="AW4" t="s" s="40">
        <v>134</v>
      </c>
      <c r="AX4" t="s" s="40">
        <v>135</v>
      </c>
      <c r="AY4" t="s" s="40">
        <v>136</v>
      </c>
      <c r="AZ4" t="s" s="40">
        <v>137</v>
      </c>
      <c r="BA4" t="s" s="40">
        <v>138</v>
      </c>
      <c r="BB4" t="s" s="40">
        <v>139</v>
      </c>
      <c r="BC4" t="s" s="40">
        <v>140</v>
      </c>
      <c r="BD4" t="s" s="40">
        <v>141</v>
      </c>
      <c r="BE4" t="s" s="40">
        <v>142</v>
      </c>
      <c r="BF4" t="s" s="40">
        <v>143</v>
      </c>
      <c r="BG4" t="s" s="40">
        <v>144</v>
      </c>
      <c r="BH4" t="s" s="40">
        <v>145</v>
      </c>
      <c r="BI4" t="s" s="40">
        <v>146</v>
      </c>
      <c r="BJ4" t="s" s="40">
        <v>147</v>
      </c>
      <c r="BK4" t="s" s="40">
        <v>148</v>
      </c>
      <c r="BL4" t="s" s="40">
        <v>149</v>
      </c>
      <c r="BM4" t="s" s="40">
        <v>150</v>
      </c>
      <c r="BN4" t="s" s="40">
        <v>151</v>
      </c>
      <c r="BO4" t="s" s="40">
        <v>152</v>
      </c>
      <c r="BP4" t="s" s="40">
        <v>153</v>
      </c>
      <c r="BQ4" t="s" s="40">
        <v>154</v>
      </c>
      <c r="BR4" t="s" s="40">
        <v>155</v>
      </c>
      <c r="BS4" t="s" s="40">
        <v>156</v>
      </c>
      <c r="BT4" t="s" s="40">
        <v>157</v>
      </c>
      <c r="BU4" t="s" s="40">
        <v>158</v>
      </c>
      <c r="BV4" t="s" s="44">
        <v>159</v>
      </c>
      <c r="BW4" t="s" s="44">
        <v>160</v>
      </c>
      <c r="BX4" t="s" s="44">
        <v>161</v>
      </c>
      <c r="BY4" t="s" s="44">
        <v>162</v>
      </c>
      <c r="BZ4" t="s" s="44">
        <v>163</v>
      </c>
      <c r="CA4" t="s" s="44">
        <v>164</v>
      </c>
      <c r="CB4" t="s" s="44">
        <v>165</v>
      </c>
      <c r="CC4" t="s" s="44">
        <v>166</v>
      </c>
      <c r="CD4" t="s" s="44">
        <v>167</v>
      </c>
      <c r="CE4" t="s" s="45">
        <v>80</v>
      </c>
      <c r="CF4" t="s" s="45">
        <v>168</v>
      </c>
      <c r="CG4" t="s" s="45">
        <v>169</v>
      </c>
      <c r="CH4" t="s" s="45">
        <v>259</v>
      </c>
    </row>
    <row r="5" ht="20.25" customHeight="1">
      <c r="A5" t="s" s="47">
        <v>1</v>
      </c>
      <c r="B5" s="48">
        <v>1</v>
      </c>
      <c r="C5" t="s" s="49">
        <v>89</v>
      </c>
      <c r="D5" s="50">
        <f>'Glad70-before-LQ'!D5*$CG5*D$93</f>
        <v>9.407980253082821</v>
      </c>
      <c r="E5" s="51">
        <f>'Glad70-before-LQ'!E5*$CG5*E$93</f>
        <v>0.00596769912936531</v>
      </c>
      <c r="F5" s="51">
        <f>'Glad70-before-LQ'!F5*$CG5*F$93</f>
        <v>0.000214111967924664</v>
      </c>
      <c r="G5" s="51">
        <f>'Glad70-before-LQ'!G5*$CG5*G$93</f>
        <v>0.0206089890626915</v>
      </c>
      <c r="H5" s="51">
        <f>'Glad70-before-LQ'!H5*$CG5*H$93</f>
        <v>1.58703885876897</v>
      </c>
      <c r="I5" s="51">
        <f>'Glad70-before-LQ'!I5*$CG5*I$93</f>
        <v>0.000872363609718669</v>
      </c>
      <c r="J5" s="51">
        <f>'Glad70-before-LQ'!J5*$CG5*J$93</f>
        <v>0.0107395100168981</v>
      </c>
      <c r="K5" s="52">
        <f>'Glad70-before-LQ'!K5*$CG5*K$93</f>
        <v>0.00297473013304292</v>
      </c>
      <c r="L5" s="51">
        <f>'Glad70-before-LQ'!L5*$CG5*L$93</f>
        <v>0.000561253858470574</v>
      </c>
      <c r="M5" s="51">
        <f>'Glad70-before-LQ'!M5*$CG5*M$93</f>
        <v>0.000343829460220384</v>
      </c>
      <c r="N5" s="51">
        <f>'Glad70-before-LQ'!N5*$CG5*N$93</f>
        <v>12.0546094949274</v>
      </c>
      <c r="O5" s="51">
        <f>'Glad70-before-LQ'!O5*$CG5*O$93</f>
        <v>1.86227612748054</v>
      </c>
      <c r="P5" s="51">
        <f>'Glad70-before-LQ'!P5*$CG5*P$93</f>
        <v>0.460852374653451</v>
      </c>
      <c r="Q5" s="51">
        <f>'Glad70-before-LQ'!Q5*$CG5*Q$93</f>
        <v>0.00324561908102079</v>
      </c>
      <c r="R5" s="51">
        <f>'Glad70-before-LQ'!R5*$CG5*R$93</f>
        <v>0.000552968403130422</v>
      </c>
      <c r="S5" s="51">
        <f>'Glad70-before-LQ'!S5*$CG5*S$93</f>
        <v>0.000407869179381709</v>
      </c>
      <c r="T5" s="51">
        <f>'Glad70-before-LQ'!T5*$CG5*T$93</f>
        <v>0.00220224275291189</v>
      </c>
      <c r="U5" s="51">
        <f>'Glad70-before-LQ'!U5*$CG5*U$93</f>
        <v>3.109917909615</v>
      </c>
      <c r="V5" s="51">
        <f>'Glad70-before-LQ'!V5*$CG5*V$93</f>
        <v>0.185219506183581</v>
      </c>
      <c r="W5" s="51">
        <f>'Glad70-before-LQ'!W5*$CG5*W$93</f>
        <v>0.0687905592923245</v>
      </c>
      <c r="X5" s="53">
        <f>'Glad70-before-LQ'!X5*$CG5*X$93</f>
        <v>0</v>
      </c>
      <c r="Y5" s="51">
        <f>'Glad70-before-LQ'!Y5*$CG5*Y$93</f>
        <v>0.0168029169787217</v>
      </c>
      <c r="Z5" s="51">
        <f>'Glad70-before-LQ'!Z5*$CG5*Z$93</f>
        <v>0.00147625705678074</v>
      </c>
      <c r="AA5" s="51">
        <f>'Glad70-before-LQ'!AA5*$CG5*AA$93</f>
        <v>0.00222980084621508</v>
      </c>
      <c r="AB5" s="51">
        <f>'Glad70-before-LQ'!AB5*$CG5*AB$93</f>
        <v>0.00581282675690069</v>
      </c>
      <c r="AC5" s="54">
        <f>'Glad70-before-LQ'!AC5*$CG5*AC$93</f>
        <v>0</v>
      </c>
      <c r="AD5" s="51">
        <f>'Glad70-before-LQ'!AD5*$CG5*AD$93</f>
        <v>6.260960153540951e-05</v>
      </c>
      <c r="AE5" s="51">
        <f>'Glad70-before-LQ'!AE5*$CG5*AE$93</f>
        <v>0.0259193203620302</v>
      </c>
      <c r="AF5" s="51">
        <f>'Glad70-before-LQ'!AF5*$CG5*AF$93</f>
        <v>0.00105270269795326</v>
      </c>
      <c r="AG5" s="51">
        <f>'Glad70-before-LQ'!AG5*$CG5*AG$93</f>
        <v>0.0904489002908288</v>
      </c>
      <c r="AH5" s="51">
        <f>'Glad70-before-LQ'!AH5*$CG5*AH$93</f>
        <v>0.235218563533311</v>
      </c>
      <c r="AI5" s="51">
        <f>'Glad70-before-LQ'!AI5*$CG5*AI$93</f>
        <v>0.6861710958242559</v>
      </c>
      <c r="AJ5" s="51">
        <f>'Glad70-before-LQ'!AJ5*$CG5*AJ$93</f>
        <v>1.18402797893571</v>
      </c>
      <c r="AK5" s="51">
        <f>'Glad70-before-LQ'!AK5*$CG5*AK$93</f>
        <v>8.23994811548947</v>
      </c>
      <c r="AL5" s="51">
        <f>'Glad70-before-LQ'!AL5*$CG5*AL$93</f>
        <v>1.09610090053485</v>
      </c>
      <c r="AM5" s="51">
        <f>'Glad70-before-LQ'!AM5*$CG5*AM$93</f>
        <v>2.78937727704302</v>
      </c>
      <c r="AN5" s="51">
        <f>'Glad70-before-LQ'!AN5*$CG5*AN$93</f>
        <v>0.0155766030470776</v>
      </c>
      <c r="AO5" s="51">
        <f>'Glad70-before-LQ'!AO5*$CG5*AO$93</f>
        <v>0.08164188852117819</v>
      </c>
      <c r="AP5" s="51">
        <f>'Glad70-before-LQ'!AP5*$CG5*AP$93</f>
        <v>0.0595240367243596</v>
      </c>
      <c r="AQ5" s="51">
        <f>'Glad70-before-LQ'!AQ5*$CG5*AQ$93</f>
        <v>0.00350239764541416</v>
      </c>
      <c r="AR5" s="51">
        <f>'Glad70-before-LQ'!AR5*$CG5*AR$93</f>
        <v>0.008775726831973059</v>
      </c>
      <c r="AS5" s="51">
        <f>'Glad70-before-LQ'!AS5*$CG5*AS$93</f>
        <v>0.213787857498321</v>
      </c>
      <c r="AT5" s="51">
        <f>'Glad70-before-LQ'!AT5*$CG5*AT$93</f>
        <v>0.000108164801173707</v>
      </c>
      <c r="AU5" s="51">
        <f>'Glad70-before-LQ'!AU5*$CG5*AU$93</f>
        <v>0.0130075739016918</v>
      </c>
      <c r="AV5" s="51">
        <f>'Glad70-before-LQ'!AV5*$CG5*AV$93</f>
        <v>1.5587576794531e-05</v>
      </c>
      <c r="AW5" s="51">
        <f>'Glad70-before-LQ'!AW5*$CG5*AW$93</f>
        <v>2.83813228159906e-06</v>
      </c>
      <c r="AX5" s="51">
        <f>'Glad70-before-LQ'!AX5*$CG5*AX$93</f>
        <v>0.000115908962737219</v>
      </c>
      <c r="AY5" s="51">
        <f>'Glad70-before-LQ'!AY5*$CG5*AY$93</f>
        <v>0.00119553526424203</v>
      </c>
      <c r="AZ5" s="51">
        <f>'Glad70-before-LQ'!AZ5*$CG5*AZ$93</f>
        <v>0.000702783572876243</v>
      </c>
      <c r="BA5" s="51">
        <f>'Glad70-before-LQ'!BA5*$CG5*BA$93</f>
        <v>5.39358985009491e-05</v>
      </c>
      <c r="BB5" s="51">
        <f>'Glad70-before-LQ'!BB5*$CG5*BB$93</f>
        <v>9.76721653084064e-05</v>
      </c>
      <c r="BC5" s="51">
        <f>'Glad70-before-LQ'!BC5*$CG5*BC$93</f>
        <v>0.101999844813103</v>
      </c>
      <c r="BD5" s="51">
        <f>'Glad70-before-LQ'!BD5*$CG5*BD$93</f>
        <v>2.17397358432551</v>
      </c>
      <c r="BE5" s="51">
        <f>'Glad70-before-LQ'!BE5*$CG5*BE$93</f>
        <v>0.197927172368102</v>
      </c>
      <c r="BF5" s="51">
        <f>'Glad70-before-LQ'!BF5*$CG5*BF$93</f>
        <v>2.06734316093948e-05</v>
      </c>
      <c r="BG5" s="51">
        <f>'Glad70-before-LQ'!BG5*$CG5*BG$93</f>
        <v>0.0406621864015257</v>
      </c>
      <c r="BH5" s="51">
        <f>'Glad70-before-LQ'!BH5*$CG5*BH$93</f>
        <v>0.0187738980375526</v>
      </c>
      <c r="BI5" s="51">
        <f>'Glad70-before-LQ'!BI5*$CG5*BI$93</f>
        <v>0.0616305755418278</v>
      </c>
      <c r="BJ5" s="51">
        <f>'Glad70-before-LQ'!BJ5*$CG5*BJ$93</f>
        <v>0.00035823611889484</v>
      </c>
      <c r="BK5" s="51">
        <f>'Glad70-before-LQ'!BK5*$CG5*BK$93</f>
        <v>0.109480489369714</v>
      </c>
      <c r="BL5" s="51">
        <f>'Glad70-before-LQ'!BL5*$CG5*BL$93</f>
        <v>0.433209896077581</v>
      </c>
      <c r="BM5" s="51">
        <f>'Glad70-before-LQ'!BM5*$CG5*BM$93</f>
        <v>0.0720618569149088</v>
      </c>
      <c r="BN5" s="51">
        <f>'Glad70-before-LQ'!BN5*$CG5*BN$93</f>
        <v>0.00552871553533266</v>
      </c>
      <c r="BO5" s="51">
        <f>'Glad70-before-LQ'!BO5*$CG5*BO$93</f>
        <v>1.21063828828211</v>
      </c>
      <c r="BP5" s="51">
        <f>'Glad70-before-LQ'!BP5*$CG5*BP$93</f>
        <v>0.393710644133484</v>
      </c>
      <c r="BQ5" s="51">
        <f>'Glad70-before-LQ'!BQ5*$CG5*BQ$93</f>
        <v>0.00630213760469274</v>
      </c>
      <c r="BR5" s="51">
        <f>'Glad70-before-LQ'!BR5*$CG5*BR$93</f>
        <v>0.159712621132609</v>
      </c>
      <c r="BS5" s="51">
        <f>'Glad70-before-LQ'!BS5*$CG5*BS$93</f>
        <v>0.0247748794963854</v>
      </c>
      <c r="BT5" s="51">
        <f>'Glad70-before-LQ'!BT5*$CG5*BT$93</f>
        <v>0.0357028272383531</v>
      </c>
      <c r="BU5" s="51">
        <f>'Glad70-before-LQ'!BU5*$CG5*BU$93</f>
        <v>0.487138988360508</v>
      </c>
      <c r="BV5" s="55">
        <f>SUM(D5:BU5)</f>
        <v>49.0917415623382</v>
      </c>
      <c r="BW5" s="56">
        <f>'Glad-base'!BW5*'Households'!$B$3/'Households'!$B$7</f>
        <v>26.4377679729145</v>
      </c>
      <c r="BX5" s="56">
        <f>'Glad-base'!BX5*'Households'!$B$3/'Households'!$B$7</f>
        <v>0.0317926632234809</v>
      </c>
      <c r="BY5" s="56">
        <f>'Glad-base'!BY5*'Businesses'!$B$4/'Businesses'!$C$4</f>
        <v>8.73221407548812</v>
      </c>
      <c r="BZ5" s="56">
        <f>'Glad-base'!BZ5*'Households'!$B$3/'Households'!$B$7</f>
        <v>0.109401679649846</v>
      </c>
      <c r="CA5" s="56">
        <f>'Glad-base'!CA5*'Households'!$B$3/'Households'!$B$7</f>
        <v>0.6396445241091659</v>
      </c>
      <c r="CB5" s="56">
        <f>'Glad-base'!CB5*'Glad-id-output'!B3/'Glad-id-output'!E3</f>
        <v>-0.110808453644239</v>
      </c>
      <c r="CC5" s="51">
        <f>'Exports'!D6</f>
        <v>53.8</v>
      </c>
      <c r="CD5" s="57">
        <f>SUM(BW5:CC5)</f>
        <v>89.64001246174089</v>
      </c>
      <c r="CE5" s="152">
        <f>SUM(CD5,BV5)</f>
        <v>138.731754024079</v>
      </c>
      <c r="CF5" s="55">
        <v>0.00194035532487508</v>
      </c>
      <c r="CG5" s="55">
        <f>'Glad-id-output'!I3</f>
        <v>0.64</v>
      </c>
      <c r="CH5" s="55"/>
    </row>
    <row r="6" ht="20.05" customHeight="1">
      <c r="A6" t="s" s="58">
        <v>1</v>
      </c>
      <c r="B6" s="59">
        <v>2</v>
      </c>
      <c r="C6" t="s" s="60">
        <v>90</v>
      </c>
      <c r="D6" s="61">
        <f>'Glad70-before-LQ'!D6*$CG6*D$93</f>
        <v>0.000120975207742663</v>
      </c>
      <c r="E6" s="62">
        <f>'Glad70-before-LQ'!E6*$CG6*E$93</f>
        <v>0.239163624337361</v>
      </c>
      <c r="F6" s="62">
        <f>'Glad70-before-LQ'!F6*$CG6*F$93</f>
        <v>2.14552885731756e-06</v>
      </c>
      <c r="G6" s="62">
        <f>'Glad70-before-LQ'!G6*$CG6*G$93</f>
        <v>1.57887543314414e-05</v>
      </c>
      <c r="H6" s="62">
        <f>'Glad70-before-LQ'!H6*$CG6*H$93</f>
        <v>1.47748638587091e-05</v>
      </c>
      <c r="I6" s="62">
        <f>'Glad70-before-LQ'!I6*$CG6*I$93</f>
        <v>7.815997824890381e-05</v>
      </c>
      <c r="J6" s="62">
        <f>'Glad70-before-LQ'!J6*$CG6*J$93</f>
        <v>0.0049974794318846</v>
      </c>
      <c r="K6" s="63">
        <f>'Glad70-before-LQ'!K6*$CG6*K$93</f>
        <v>0.000254896304651441</v>
      </c>
      <c r="L6" s="62">
        <f>'Glad70-before-LQ'!L6*$CG6*L$93</f>
        <v>4.7591503878483e-05</v>
      </c>
      <c r="M6" s="62">
        <f>'Glad70-before-LQ'!M6*$CG6*M$93</f>
        <v>9.94574809619503e-06</v>
      </c>
      <c r="N6" s="62">
        <f>'Glad70-before-LQ'!N6*$CG6*N$93</f>
        <v>0.27246459061095</v>
      </c>
      <c r="O6" s="62">
        <f>'Glad70-before-LQ'!O6*$CG6*O$93</f>
        <v>1.30729103095835e-05</v>
      </c>
      <c r="P6" s="62">
        <f>'Glad70-before-LQ'!P6*$CG6*P$93</f>
        <v>3.87418158470139e-06</v>
      </c>
      <c r="Q6" s="62">
        <f>'Glad70-before-LQ'!Q6*$CG6*Q$93</f>
        <v>3.51326216577858e-05</v>
      </c>
      <c r="R6" s="62">
        <f>'Glad70-before-LQ'!R6*$CG6*R$93</f>
        <v>1.07308120300795e-06</v>
      </c>
      <c r="S6" s="62">
        <f>'Glad70-before-LQ'!S6*$CG6*S$93</f>
        <v>1.39819473607524e-06</v>
      </c>
      <c r="T6" s="62">
        <f>'Glad70-before-LQ'!T6*$CG6*T$93</f>
        <v>0.000122578877654533</v>
      </c>
      <c r="U6" s="62">
        <f>'Glad70-before-LQ'!U6*$CG6*U$93</f>
        <v>0.000295998341506458</v>
      </c>
      <c r="V6" s="62">
        <f>'Glad70-before-LQ'!V6*$CG6*V$93</f>
        <v>6.23879909305099e-06</v>
      </c>
      <c r="W6" s="62">
        <f>'Glad70-before-LQ'!W6*$CG6*W$93</f>
        <v>0.000421785312566129</v>
      </c>
      <c r="X6" s="64">
        <f>'Glad70-before-LQ'!X6*$CG6*X$93</f>
        <v>0</v>
      </c>
      <c r="Y6" s="62">
        <f>'Glad70-before-LQ'!Y6*$CG6*Y$93</f>
        <v>0.00019657953858862</v>
      </c>
      <c r="Z6" s="62">
        <f>'Glad70-before-LQ'!Z6*$CG6*Z$93</f>
        <v>3.12709429287993e-05</v>
      </c>
      <c r="AA6" s="62">
        <f>'Glad70-before-LQ'!AA6*$CG6*AA$93</f>
        <v>2.97258235595031e-05</v>
      </c>
      <c r="AB6" s="62">
        <f>'Glad70-before-LQ'!AB6*$CG6*AB$93</f>
        <v>3.25122087230752e-06</v>
      </c>
      <c r="AC6" s="65">
        <f>'Glad70-before-LQ'!AC6*$CG6*AC$93</f>
        <v>0</v>
      </c>
      <c r="AD6" s="62">
        <f>'Glad70-before-LQ'!AD6*$CG6*AD$93</f>
        <v>3.38483385701687e-06</v>
      </c>
      <c r="AE6" s="62">
        <f>'Glad70-before-LQ'!AE6*$CG6*AE$93</f>
        <v>8.69324972241647e-06</v>
      </c>
      <c r="AF6" s="62">
        <f>'Glad70-before-LQ'!AF6*$CG6*AF$93</f>
        <v>1.64055946586827e-05</v>
      </c>
      <c r="AG6" s="62">
        <f>'Glad70-before-LQ'!AG6*$CG6*AG$93</f>
        <v>0.000160500143123783</v>
      </c>
      <c r="AH6" s="62">
        <f>'Glad70-before-LQ'!AH6*$CG6*AH$93</f>
        <v>0.00152810263619883</v>
      </c>
      <c r="AI6" s="62">
        <f>'Glad70-before-LQ'!AI6*$CG6*AI$93</f>
        <v>0.00108969453972622</v>
      </c>
      <c r="AJ6" s="62">
        <f>'Glad70-before-LQ'!AJ6*$CG6*AJ$93</f>
        <v>0.0215465520302475</v>
      </c>
      <c r="AK6" s="62">
        <f>'Glad70-before-LQ'!AK6*$CG6*AK$93</f>
        <v>0.920953998848473</v>
      </c>
      <c r="AL6" s="62">
        <f>'Glad70-before-LQ'!AL6*$CG6*AL$93</f>
        <v>0.376402527628453</v>
      </c>
      <c r="AM6" s="62">
        <f>'Glad70-before-LQ'!AM6*$CG6*AM$93</f>
        <v>0.513431048649571</v>
      </c>
      <c r="AN6" s="62">
        <f>'Glad70-before-LQ'!AN6*$CG6*AN$93</f>
        <v>0.000100208425626936</v>
      </c>
      <c r="AO6" s="62">
        <f>'Glad70-before-LQ'!AO6*$CG6*AO$93</f>
        <v>0.000158860687993235</v>
      </c>
      <c r="AP6" s="62">
        <f>'Glad70-before-LQ'!AP6*$CG6*AP$93</f>
        <v>1.19210063355943e-05</v>
      </c>
      <c r="AQ6" s="62">
        <f>'Glad70-before-LQ'!AQ6*$CG6*AQ$93</f>
        <v>1.93572642046051e-05</v>
      </c>
      <c r="AR6" s="62">
        <f>'Glad70-before-LQ'!AR6*$CG6*AR$93</f>
        <v>2.27069183184532e-05</v>
      </c>
      <c r="AS6" s="62">
        <f>'Glad70-before-LQ'!AS6*$CG6*AS$93</f>
        <v>0.00030908083153424</v>
      </c>
      <c r="AT6" s="62">
        <f>'Glad70-before-LQ'!AT6*$CG6*AT$93</f>
        <v>1.51124212985191e-06</v>
      </c>
      <c r="AU6" s="62">
        <f>'Glad70-before-LQ'!AU6*$CG6*AU$93</f>
        <v>1.82926742312933e-06</v>
      </c>
      <c r="AV6" s="62">
        <f>'Glad70-before-LQ'!AV6*$CG6*AV$93</f>
        <v>3.31375766736767e-07</v>
      </c>
      <c r="AW6" s="62">
        <f>'Glad70-before-LQ'!AW6*$CG6*AW$93</f>
        <v>3.48929684683496e-08</v>
      </c>
      <c r="AX6" s="62">
        <f>'Glad70-before-LQ'!AX6*$CG6*AX$93</f>
        <v>3.57668704972272e-06</v>
      </c>
      <c r="AY6" s="62">
        <f>'Glad70-before-LQ'!AY6*$CG6*AY$93</f>
        <v>0</v>
      </c>
      <c r="AZ6" s="62">
        <f>'Glad70-before-LQ'!AZ6*$CG6*AZ$93</f>
        <v>6.75274673674609e-07</v>
      </c>
      <c r="BA6" s="62">
        <f>'Glad70-before-LQ'!BA6*$CG6*BA$93</f>
        <v>2.07592000105715e-07</v>
      </c>
      <c r="BB6" s="62">
        <f>'Glad70-before-LQ'!BB6*$CG6*BB$93</f>
        <v>1.15960028018742e-06</v>
      </c>
      <c r="BC6" s="62">
        <f>'Glad70-before-LQ'!BC6*$CG6*BC$93</f>
        <v>6.48518689827763e-05</v>
      </c>
      <c r="BD6" s="62">
        <f>'Glad70-before-LQ'!BD6*$CG6*BD$93</f>
        <v>2.19639642184641e-05</v>
      </c>
      <c r="BE6" s="62">
        <f>'Glad70-before-LQ'!BE6*$CG6*BE$93</f>
        <v>7.36921669302648e-05</v>
      </c>
      <c r="BF6" s="62">
        <f>'Glad70-before-LQ'!BF6*$CG6*BF$93</f>
        <v>2.03422110736825e-07</v>
      </c>
      <c r="BG6" s="62">
        <f>'Glad70-before-LQ'!BG6*$CG6*BG$93</f>
        <v>1.72888797545927e-05</v>
      </c>
      <c r="BH6" s="62">
        <f>'Glad70-before-LQ'!BH6*$CG6*BH$93</f>
        <v>8.01540141200581e-05</v>
      </c>
      <c r="BI6" s="62">
        <f>'Glad70-before-LQ'!BI6*$CG6*BI$93</f>
        <v>2.94929118688623e-05</v>
      </c>
      <c r="BJ6" s="62">
        <f>'Glad70-before-LQ'!BJ6*$CG6*BJ$93</f>
        <v>4.41131292809309e-07</v>
      </c>
      <c r="BK6" s="62">
        <f>'Glad70-before-LQ'!BK6*$CG6*BK$93</f>
        <v>7.27026687070915e-05</v>
      </c>
      <c r="BL6" s="62">
        <f>'Glad70-before-LQ'!BL6*$CG6*BL$93</f>
        <v>9.0408525572868e-05</v>
      </c>
      <c r="BM6" s="62">
        <f>'Glad70-before-LQ'!BM6*$CG6*BM$93</f>
        <v>1.18227963769904e-05</v>
      </c>
      <c r="BN6" s="62">
        <f>'Glad70-before-LQ'!BN6*$CG6*BN$93</f>
        <v>7.220907519715559e-07</v>
      </c>
      <c r="BO6" s="62">
        <f>'Glad70-before-LQ'!BO6*$CG6*BO$93</f>
        <v>0.000366646106537397</v>
      </c>
      <c r="BP6" s="62">
        <f>'Glad70-before-LQ'!BP6*$CG6*BP$93</f>
        <v>0.000106299821833547</v>
      </c>
      <c r="BQ6" s="62">
        <f>'Glad70-before-LQ'!BQ6*$CG6*BQ$93</f>
        <v>1.61815046252204e-06</v>
      </c>
      <c r="BR6" s="62">
        <f>'Glad70-before-LQ'!BR6*$CG6*BR$93</f>
        <v>0.000498907359007747</v>
      </c>
      <c r="BS6" s="62">
        <f>'Glad70-before-LQ'!BS6*$CG6*BS$93</f>
        <v>0.00246472205050495</v>
      </c>
      <c r="BT6" s="62">
        <f>'Glad70-before-LQ'!BT6*$CG6*BT$93</f>
        <v>0.000418131152017986</v>
      </c>
      <c r="BU6" s="62">
        <f>'Glad70-before-LQ'!BU6*$CG6*BU$93</f>
        <v>8.68448548260917e-05</v>
      </c>
      <c r="BV6" s="4">
        <f>SUM(D6:BU6)</f>
        <v>2.35851123527234</v>
      </c>
      <c r="BW6" s="66">
        <f>'Glad-base'!BW6*'Households'!$B$3/'Households'!$B$7</f>
        <v>1.88831897907312</v>
      </c>
      <c r="BX6" s="66">
        <f>'Glad-base'!BX6*'Households'!$B$3/'Households'!$B$7</f>
        <v>0</v>
      </c>
      <c r="BY6" s="66">
        <f>'Glad-base'!BY6*'Businesses'!$B$4/'Businesses'!$C$4</f>
        <v>0.009228543058352801</v>
      </c>
      <c r="BZ6" s="66">
        <f>'Glad-base'!BZ6*'Households'!$B$3/'Households'!$B$7</f>
        <v>0.000162410051493306</v>
      </c>
      <c r="CA6" s="66">
        <f>'Glad-base'!CA6*'Households'!$B$3/'Households'!$B$7</f>
        <v>0.00406741643666323</v>
      </c>
      <c r="CB6" s="66">
        <f>'Glad-base'!CB6*'Glad-id-output'!B4/'Glad-id-output'!E4</f>
        <v>0.483529795748959</v>
      </c>
      <c r="CC6" s="62">
        <f>'Exports'!D7</f>
        <v>1.7</v>
      </c>
      <c r="CD6" s="4">
        <f>SUM(BW6:CC6)</f>
        <v>4.08530714436859</v>
      </c>
      <c r="CE6" s="153">
        <f>SUM(CD6,BV6)</f>
        <v>6.44381837964093</v>
      </c>
      <c r="CF6" s="67">
        <v>0.00538088169521224</v>
      </c>
      <c r="CG6" s="67">
        <f>'Glad-id-output'!I4</f>
        <v>0.870767251668021</v>
      </c>
      <c r="CH6" s="67"/>
    </row>
    <row r="7" ht="20.05" customHeight="1">
      <c r="A7" t="s" s="58">
        <v>1</v>
      </c>
      <c r="B7" s="59">
        <v>3</v>
      </c>
      <c r="C7" t="s" s="60">
        <v>170</v>
      </c>
      <c r="D7" s="61">
        <f>'Glad70-before-LQ'!D7*$CG7*D$93</f>
        <v>0.0738314902891596</v>
      </c>
      <c r="E7" s="62">
        <f>'Glad70-before-LQ'!E7*$CG7*E$93</f>
        <v>0.00391362287456177</v>
      </c>
      <c r="F7" s="62">
        <f>'Glad70-before-LQ'!F7*$CG7*F$93</f>
        <v>0.374563273732554</v>
      </c>
      <c r="G7" s="62">
        <f>'Glad70-before-LQ'!G7*$CG7*G$93</f>
        <v>0.000248081469169746</v>
      </c>
      <c r="H7" s="62">
        <f>'Glad70-before-LQ'!H7*$CG7*H$93</f>
        <v>0.000764767623324318</v>
      </c>
      <c r="I7" s="62">
        <f>'Glad70-before-LQ'!I7*$CG7*I$93</f>
        <v>0.00739878002715888</v>
      </c>
      <c r="J7" s="62">
        <f>'Glad70-before-LQ'!J7*$CG7*J$93</f>
        <v>0.24465598747999</v>
      </c>
      <c r="K7" s="63">
        <f>'Glad70-before-LQ'!K7*$CG7*K$93</f>
        <v>0.010972778653982</v>
      </c>
      <c r="L7" s="62">
        <f>'Glad70-before-LQ'!L7*$CG7*L$93</f>
        <v>0.00225450547345099</v>
      </c>
      <c r="M7" s="62">
        <f>'Glad70-before-LQ'!M7*$CG7*M$93</f>
        <v>0.0009941879750962441</v>
      </c>
      <c r="N7" s="62">
        <f>'Glad70-before-LQ'!N7*$CG7*N$93</f>
        <v>0.00165196497270592</v>
      </c>
      <c r="O7" s="62">
        <f>'Glad70-before-LQ'!O7*$CG7*O$93</f>
        <v>0.0009617177427147479</v>
      </c>
      <c r="P7" s="62">
        <f>'Glad70-before-LQ'!P7*$CG7*P$93</f>
        <v>0.000125272126717213</v>
      </c>
      <c r="Q7" s="62">
        <f>'Glad70-before-LQ'!Q7*$CG7*Q$93</f>
        <v>0.813937164083454</v>
      </c>
      <c r="R7" s="62">
        <f>'Glad70-before-LQ'!R7*$CG7*R$93</f>
        <v>0.000134046430020176</v>
      </c>
      <c r="S7" s="62">
        <f>'Glad70-before-LQ'!S7*$CG7*S$93</f>
        <v>0.000561092246276393</v>
      </c>
      <c r="T7" s="62">
        <f>'Glad70-before-LQ'!T7*$CG7*T$93</f>
        <v>0.0359173861434318</v>
      </c>
      <c r="U7" s="62">
        <f>'Glad70-before-LQ'!U7*$CG7*U$93</f>
        <v>1.77274093142442</v>
      </c>
      <c r="V7" s="62">
        <f>'Glad70-before-LQ'!V7*$CG7*V$93</f>
        <v>0.0173819167529647</v>
      </c>
      <c r="W7" s="62">
        <f>'Glad70-before-LQ'!W7*$CG7*W$93</f>
        <v>0.0268378952027123</v>
      </c>
      <c r="X7" s="64">
        <f>'Glad70-before-LQ'!X7*$CG7*X$93</f>
        <v>0</v>
      </c>
      <c r="Y7" s="62">
        <f>'Glad70-before-LQ'!Y7*$CG7*Y$93</f>
        <v>0.0128893880686945</v>
      </c>
      <c r="Z7" s="62">
        <f>'Glad70-before-LQ'!Z7*$CG7*Z$93</f>
        <v>0.00355762220928622</v>
      </c>
      <c r="AA7" s="62">
        <f>'Glad70-before-LQ'!AA7*$CG7*AA$93</f>
        <v>0.00421725596028679</v>
      </c>
      <c r="AB7" s="62">
        <f>'Glad70-before-LQ'!AB7*$CG7*AB$93</f>
        <v>0.000300646633988665</v>
      </c>
      <c r="AC7" s="65">
        <f>'Glad70-before-LQ'!AC7*$CG7*AC$93</f>
        <v>0</v>
      </c>
      <c r="AD7" s="62">
        <f>'Glad70-before-LQ'!AD7*$CG7*AD$93</f>
        <v>2.10685455497881e-05</v>
      </c>
      <c r="AE7" s="62">
        <f>'Glad70-before-LQ'!AE7*$CG7*AE$93</f>
        <v>0.00223912382476248</v>
      </c>
      <c r="AF7" s="62">
        <f>'Glad70-before-LQ'!AF7*$CG7*AF$93</f>
        <v>0.000153835880443556</v>
      </c>
      <c r="AG7" s="62">
        <f>'Glad70-before-LQ'!AG7*$CG7*AG$93</f>
        <v>0.00484743869317803</v>
      </c>
      <c r="AH7" s="62">
        <f>'Glad70-before-LQ'!AH7*$CG7*AH$93</f>
        <v>0.0197215376546542</v>
      </c>
      <c r="AI7" s="62">
        <f>'Glad70-before-LQ'!AI7*$CG7*AI$93</f>
        <v>0.023493016271034</v>
      </c>
      <c r="AJ7" s="62">
        <f>'Glad70-before-LQ'!AJ7*$CG7*AJ$93</f>
        <v>0.00203289022746026</v>
      </c>
      <c r="AK7" s="62">
        <f>'Glad70-before-LQ'!AK7*$CG7*AK$93</f>
        <v>0.00272271903969604</v>
      </c>
      <c r="AL7" s="62">
        <f>'Glad70-before-LQ'!AL7*$CG7*AL$93</f>
        <v>0.00114974305718231</v>
      </c>
      <c r="AM7" s="62">
        <f>'Glad70-before-LQ'!AM7*$CG7*AM$93</f>
        <v>0.00327280384796561</v>
      </c>
      <c r="AN7" s="62">
        <f>'Glad70-before-LQ'!AN7*$CG7*AN$93</f>
        <v>0.00844348641386718</v>
      </c>
      <c r="AO7" s="62">
        <f>'Glad70-before-LQ'!AO7*$CG7*AO$93</f>
        <v>0.035490810374828</v>
      </c>
      <c r="AP7" s="62">
        <f>'Glad70-before-LQ'!AP7*$CG7*AP$93</f>
        <v>0.00358649872142636</v>
      </c>
      <c r="AQ7" s="62">
        <f>'Glad70-before-LQ'!AQ7*$CG7*AQ$93</f>
        <v>0.000428173881140225</v>
      </c>
      <c r="AR7" s="62">
        <f>'Glad70-before-LQ'!AR7*$CG7*AR$93</f>
        <v>0.00074112661323549</v>
      </c>
      <c r="AS7" s="62">
        <f>'Glad70-before-LQ'!AS7*$CG7*AS$93</f>
        <v>0.00118793773475622</v>
      </c>
      <c r="AT7" s="62">
        <f>'Glad70-before-LQ'!AT7*$CG7*AT$93</f>
        <v>1.87933036269109e-05</v>
      </c>
      <c r="AU7" s="62">
        <f>'Glad70-before-LQ'!AU7*$CG7*AU$93</f>
        <v>1.11248602739786e-05</v>
      </c>
      <c r="AV7" s="62">
        <f>'Glad70-before-LQ'!AV7*$CG7*AV$93</f>
        <v>2.71146202785726e-06</v>
      </c>
      <c r="AW7" s="62">
        <f>'Glad70-before-LQ'!AW7*$CG7*AW$93</f>
        <v>0.00100963403624878</v>
      </c>
      <c r="AX7" s="62">
        <f>'Glad70-before-LQ'!AX7*$CG7*AX$93</f>
        <v>1.83580644233475e-05</v>
      </c>
      <c r="AY7" s="62">
        <f>'Glad70-before-LQ'!AY7*$CG7*AY$93</f>
        <v>1.60078531087648e-05</v>
      </c>
      <c r="AZ7" s="62">
        <f>'Glad70-before-LQ'!AZ7*$CG7*AZ$93</f>
        <v>0.000410649858709687</v>
      </c>
      <c r="BA7" s="62">
        <f>'Glad70-before-LQ'!BA7*$CG7*BA$93</f>
        <v>0.000141514981215362</v>
      </c>
      <c r="BB7" s="62">
        <f>'Glad70-before-LQ'!BB7*$CG7*BB$93</f>
        <v>0.00053987096171504</v>
      </c>
      <c r="BC7" s="62">
        <f>'Glad70-before-LQ'!BC7*$CG7*BC$93</f>
        <v>0.0102506040658121</v>
      </c>
      <c r="BD7" s="62">
        <f>'Glad70-before-LQ'!BD7*$CG7*BD$93</f>
        <v>0.0224407713937277</v>
      </c>
      <c r="BE7" s="62">
        <f>'Glad70-before-LQ'!BE7*$CG7*BE$93</f>
        <v>0.0733651236573732</v>
      </c>
      <c r="BF7" s="62">
        <f>'Glad70-before-LQ'!BF7*$CG7*BF$93</f>
        <v>0.00164593595140157</v>
      </c>
      <c r="BG7" s="62">
        <f>'Glad70-before-LQ'!BG7*$CG7*BG$93</f>
        <v>0.0394977861485767</v>
      </c>
      <c r="BH7" s="62">
        <f>'Glad70-before-LQ'!BH7*$CG7*BH$93</f>
        <v>0.00388658314691399</v>
      </c>
      <c r="BI7" s="62">
        <f>'Glad70-before-LQ'!BI7*$CG7*BI$93</f>
        <v>0.000944507701462284</v>
      </c>
      <c r="BJ7" s="62">
        <f>'Glad70-before-LQ'!BJ7*$CG7*BJ$93</f>
        <v>3.64652839536627e-05</v>
      </c>
      <c r="BK7" s="62">
        <f>'Glad70-before-LQ'!BK7*$CG7*BK$93</f>
        <v>0.008895922547718239</v>
      </c>
      <c r="BL7" s="62">
        <f>'Glad70-before-LQ'!BL7*$CG7*BL$93</f>
        <v>0.0115579985195938</v>
      </c>
      <c r="BM7" s="62">
        <f>'Glad70-before-LQ'!BM7*$CG7*BM$93</f>
        <v>0.0022092263664551</v>
      </c>
      <c r="BN7" s="62">
        <f>'Glad70-before-LQ'!BN7*$CG7*BN$93</f>
        <v>0.000232642422285039</v>
      </c>
      <c r="BO7" s="62">
        <f>'Glad70-before-LQ'!BO7*$CG7*BO$93</f>
        <v>0.0104175994012592</v>
      </c>
      <c r="BP7" s="62">
        <f>'Glad70-before-LQ'!BP7*$CG7*BP$93</f>
        <v>0.00351755079608935</v>
      </c>
      <c r="BQ7" s="62">
        <f>'Glad70-before-LQ'!BQ7*$CG7*BQ$93</f>
        <v>4.34458711848205e-06</v>
      </c>
      <c r="BR7" s="62">
        <f>'Glad70-before-LQ'!BR7*$CG7*BR$93</f>
        <v>0.000381500887382407</v>
      </c>
      <c r="BS7" s="62">
        <f>'Glad70-before-LQ'!BS7*$CG7*BS$93</f>
        <v>6.1409509673778e-05</v>
      </c>
      <c r="BT7" s="62">
        <f>'Glad70-before-LQ'!BT7*$CG7*BT$93</f>
        <v>0.0272045864179705</v>
      </c>
      <c r="BU7" s="62">
        <f>'Glad70-before-LQ'!BU7*$CG7*BU$93</f>
        <v>0.00222928604068254</v>
      </c>
      <c r="BV7" s="4">
        <f>SUM(D7:BU7)</f>
        <v>3.7412924966041</v>
      </c>
      <c r="BW7" s="66">
        <f>'Glad-base'!BW7*'Households'!$B$3/'Households'!$B$7</f>
        <v>0.181083326292482</v>
      </c>
      <c r="BX7" s="66">
        <f>'Glad-base'!BX7*'Households'!$B$3/'Households'!$B$7</f>
        <v>0.194056127703399</v>
      </c>
      <c r="BY7" s="66">
        <f>'Glad-base'!BY7*'Businesses'!$B$4/'Businesses'!$C$4</f>
        <v>0.0350183535923496</v>
      </c>
      <c r="BZ7" s="66">
        <f>'Glad-base'!BZ7*'Households'!$B$3/'Households'!$B$7</f>
        <v>0.0007995112461380021</v>
      </c>
      <c r="CA7" s="66">
        <f>'Glad-base'!CA7*'Households'!$B$3/'Households'!$B$7</f>
        <v>0.0156400282492276</v>
      </c>
      <c r="CB7" s="66">
        <f>'Glad-base'!CB7*'Glad-id-output'!B5/'Glad-id-output'!E5</f>
        <v>0.19393877021024</v>
      </c>
      <c r="CC7" s="62">
        <f>'Exports'!D8</f>
        <v>2.6</v>
      </c>
      <c r="CD7" s="4">
        <f>SUM(BW7:CC7)</f>
        <v>3.22053611729384</v>
      </c>
      <c r="CE7" s="153">
        <f>SUM(CD7,BV7)</f>
        <v>6.96182861389794</v>
      </c>
      <c r="CF7" s="67">
        <v>0.00273772463078795</v>
      </c>
      <c r="CG7" s="67">
        <f>'Glad-id-output'!I5</f>
        <v>0.6</v>
      </c>
      <c r="CH7" s="67"/>
    </row>
    <row r="8" ht="20.05" customHeight="1">
      <c r="A8" t="s" s="58">
        <v>1</v>
      </c>
      <c r="B8" s="59">
        <v>4</v>
      </c>
      <c r="C8" t="s" s="60">
        <v>171</v>
      </c>
      <c r="D8" s="61">
        <f>'Glad70-before-LQ'!D8*$CG8*D$93</f>
        <v>0.07404302782667729</v>
      </c>
      <c r="E8" s="62">
        <f>'Glad70-before-LQ'!E8*$CG8*E$93</f>
        <v>0.00243344993784278</v>
      </c>
      <c r="F8" s="62">
        <f>'Glad70-before-LQ'!F8*$CG8*F$93</f>
        <v>6.15440497001131e-05</v>
      </c>
      <c r="G8" s="62">
        <f>'Glad70-before-LQ'!G8*$CG8*G$93</f>
        <v>0.0132545535682266</v>
      </c>
      <c r="H8" s="62">
        <f>'Glad70-before-LQ'!H8*$CG8*H$93</f>
        <v>0.00189013928639463</v>
      </c>
      <c r="I8" s="62">
        <f>'Glad70-before-LQ'!I8*$CG8*I$93</f>
        <v>0.0113818967987988</v>
      </c>
      <c r="J8" s="62">
        <f>'Glad70-before-LQ'!J8*$CG8*J$93</f>
        <v>0.82275446895616</v>
      </c>
      <c r="K8" s="63">
        <f>'Glad70-before-LQ'!K8*$CG8*K$93</f>
        <v>0.0374906979200989</v>
      </c>
      <c r="L8" s="62">
        <f>'Glad70-before-LQ'!L8*$CG8*L$93</f>
        <v>0.00705840325197678</v>
      </c>
      <c r="M8" s="62">
        <f>'Glad70-before-LQ'!M8*$CG8*M$93</f>
        <v>0.0010775672718752</v>
      </c>
      <c r="N8" s="62">
        <f>'Glad70-before-LQ'!N8*$CG8*N$93</f>
        <v>0.152973716702271</v>
      </c>
      <c r="O8" s="62">
        <f>'Glad70-before-LQ'!O8*$CG8*O$93</f>
        <v>0.00162355611133398</v>
      </c>
      <c r="P8" s="62">
        <f>'Glad70-before-LQ'!P8*$CG8*P$93</f>
        <v>0.0142948391054829</v>
      </c>
      <c r="Q8" s="62">
        <f>'Glad70-before-LQ'!Q8*$CG8*Q$93</f>
        <v>0.0002943111435681</v>
      </c>
      <c r="R8" s="62">
        <f>'Glad70-before-LQ'!R8*$CG8*R$93</f>
        <v>7.61121680621928e-05</v>
      </c>
      <c r="S8" s="62">
        <f>'Glad70-before-LQ'!S8*$CG8*S$93</f>
        <v>0.000113379627009535</v>
      </c>
      <c r="T8" s="62">
        <f>'Glad70-before-LQ'!T8*$CG8*T$93</f>
        <v>0.0160493634587211</v>
      </c>
      <c r="U8" s="62">
        <f>'Glad70-before-LQ'!U8*$CG8*U$93</f>
        <v>0.0037714138863433</v>
      </c>
      <c r="V8" s="62">
        <f>'Glad70-before-LQ'!V8*$CG8*V$93</f>
        <v>0.00015553623038474</v>
      </c>
      <c r="W8" s="62">
        <f>'Glad70-before-LQ'!W8*$CG8*W$93</f>
        <v>0.016101996940058</v>
      </c>
      <c r="X8" s="64">
        <f>'Glad70-before-LQ'!X8*$CG8*X$93</f>
        <v>0</v>
      </c>
      <c r="Y8" s="62">
        <f>'Glad70-before-LQ'!Y8*$CG8*Y$93</f>
        <v>0.00855422462481472</v>
      </c>
      <c r="Z8" s="62">
        <f>'Glad70-before-LQ'!Z8*$CG8*Z$93</f>
        <v>0.00217148625189023</v>
      </c>
      <c r="AA8" s="62">
        <f>'Glad70-before-LQ'!AA8*$CG8*AA$93</f>
        <v>0.000495656227880511</v>
      </c>
      <c r="AB8" s="62">
        <f>'Glad70-before-LQ'!AB8*$CG8*AB$93</f>
        <v>5.32743642444858e-05</v>
      </c>
      <c r="AC8" s="65">
        <f>'Glad70-before-LQ'!AC8*$CG8*AC$93</f>
        <v>0</v>
      </c>
      <c r="AD8" s="62">
        <f>'Glad70-before-LQ'!AD8*$CG8*AD$93</f>
        <v>0.000554312655977818</v>
      </c>
      <c r="AE8" s="62">
        <f>'Glad70-before-LQ'!AE8*$CG8*AE$93</f>
        <v>0.000130879634447054</v>
      </c>
      <c r="AF8" s="62">
        <f>'Glad70-before-LQ'!AF8*$CG8*AF$93</f>
        <v>0.000809972942399296</v>
      </c>
      <c r="AG8" s="62">
        <f>'Glad70-before-LQ'!AG8*$CG8*AG$93</f>
        <v>0.0110077226147082</v>
      </c>
      <c r="AH8" s="62">
        <f>'Glad70-before-LQ'!AH8*$CG8*AH$93</f>
        <v>0.211798657789366</v>
      </c>
      <c r="AI8" s="62">
        <f>'Glad70-before-LQ'!AI8*$CG8*AI$93</f>
        <v>0.108591128053992</v>
      </c>
      <c r="AJ8" s="62">
        <f>'Glad70-before-LQ'!AJ8*$CG8*AJ$93</f>
        <v>0.06428951108034781</v>
      </c>
      <c r="AK8" s="62">
        <f>'Glad70-before-LQ'!AK8*$CG8*AK$93</f>
        <v>1.99596241406679</v>
      </c>
      <c r="AL8" s="62">
        <f>'Glad70-before-LQ'!AL8*$CG8*AL$93</f>
        <v>0.222525642558284</v>
      </c>
      <c r="AM8" s="62">
        <f>'Glad70-before-LQ'!AM8*$CG8*AM$93</f>
        <v>0.451906006961661</v>
      </c>
      <c r="AN8" s="62">
        <f>'Glad70-before-LQ'!AN8*$CG8*AN$93</f>
        <v>0.009297185354735839</v>
      </c>
      <c r="AO8" s="62">
        <f>'Glad70-before-LQ'!AO8*$CG8*AO$93</f>
        <v>0.0208191323554273</v>
      </c>
      <c r="AP8" s="62">
        <f>'Glad70-before-LQ'!AP8*$CG8*AP$93</f>
        <v>0.00096242336145156</v>
      </c>
      <c r="AQ8" s="62">
        <f>'Glad70-before-LQ'!AQ8*$CG8*AQ$93</f>
        <v>0.000434264573721554</v>
      </c>
      <c r="AR8" s="62">
        <f>'Glad70-before-LQ'!AR8*$CG8*AR$93</f>
        <v>0.00211552574438395</v>
      </c>
      <c r="AS8" s="62">
        <f>'Glad70-before-LQ'!AS8*$CG8*AS$93</f>
        <v>0.0502372737034277</v>
      </c>
      <c r="AT8" s="62">
        <f>'Glad70-before-LQ'!AT8*$CG8*AT$93</f>
        <v>1.70577742682252e-05</v>
      </c>
      <c r="AU8" s="62">
        <f>'Glad70-before-LQ'!AU8*$CG8*AU$93</f>
        <v>0.000166964241221946</v>
      </c>
      <c r="AV8" s="62">
        <f>'Glad70-before-LQ'!AV8*$CG8*AV$93</f>
        <v>2.28333644451138e-05</v>
      </c>
      <c r="AW8" s="62">
        <f>'Glad70-before-LQ'!AW8*$CG8*AW$93</f>
        <v>3.43012222286634e-05</v>
      </c>
      <c r="AX8" s="62">
        <f>'Glad70-before-LQ'!AX8*$CG8*AX$93</f>
        <v>0.000377857585363841</v>
      </c>
      <c r="AY8" s="62">
        <f>'Glad70-before-LQ'!AY8*$CG8*AY$93</f>
        <v>1.05837045347205e-06</v>
      </c>
      <c r="AZ8" s="62">
        <f>'Glad70-before-LQ'!AZ8*$CG8*AZ$93</f>
        <v>1.80603907813065e-05</v>
      </c>
      <c r="BA8" s="62">
        <f>'Glad70-before-LQ'!BA8*$CG8*BA$93</f>
        <v>6.07128513300406e-06</v>
      </c>
      <c r="BB8" s="62">
        <f>'Glad70-before-LQ'!BB8*$CG8*BB$93</f>
        <v>2.56396536331694e-05</v>
      </c>
      <c r="BC8" s="62">
        <f>'Glad70-before-LQ'!BC8*$CG8*BC$93</f>
        <v>0.009736330954245521</v>
      </c>
      <c r="BD8" s="62">
        <f>'Glad70-before-LQ'!BD8*$CG8*BD$93</f>
        <v>0.00323767263793946</v>
      </c>
      <c r="BE8" s="62">
        <f>'Glad70-before-LQ'!BE8*$CG8*BE$93</f>
        <v>0.0117178990391714</v>
      </c>
      <c r="BF8" s="62">
        <f>'Glad70-before-LQ'!BF8*$CG8*BF$93</f>
        <v>5.69164989246158e-05</v>
      </c>
      <c r="BG8" s="62">
        <f>'Glad70-before-LQ'!BG8*$CG8*BG$93</f>
        <v>0.00328888354059712</v>
      </c>
      <c r="BH8" s="62">
        <f>'Glad70-before-LQ'!BH8*$CG8*BH$93</f>
        <v>0.0129962541962054</v>
      </c>
      <c r="BI8" s="62">
        <f>'Glad70-before-LQ'!BI8*$CG8*BI$93</f>
        <v>0.0162648228448417</v>
      </c>
      <c r="BJ8" s="62">
        <f>'Glad70-before-LQ'!BJ8*$CG8*BJ$93</f>
        <v>2.81238128770802e-05</v>
      </c>
      <c r="BK8" s="62">
        <f>'Glad70-before-LQ'!BK8*$CG8*BK$93</f>
        <v>0.0103911734429154</v>
      </c>
      <c r="BL8" s="62">
        <f>'Glad70-before-LQ'!BL8*$CG8*BL$93</f>
        <v>0.00492221909783056</v>
      </c>
      <c r="BM8" s="62">
        <f>'Glad70-before-LQ'!BM8*$CG8*BM$93</f>
        <v>0.0006657741164797501</v>
      </c>
      <c r="BN8" s="62">
        <f>'Glad70-before-LQ'!BN8*$CG8*BN$93</f>
        <v>1.97126484714485e-05</v>
      </c>
      <c r="BO8" s="62">
        <f>'Glad70-before-LQ'!BO8*$CG8*BO$93</f>
        <v>0.0383837609234375</v>
      </c>
      <c r="BP8" s="62">
        <f>'Glad70-before-LQ'!BP8*$CG8*BP$93</f>
        <v>0.00827910343877512</v>
      </c>
      <c r="BQ8" s="62">
        <f>'Glad70-before-LQ'!BQ8*$CG8*BQ$93</f>
        <v>0.00121335731572097</v>
      </c>
      <c r="BR8" s="62">
        <f>'Glad70-before-LQ'!BR8*$CG8*BR$93</f>
        <v>0.00172539727325195</v>
      </c>
      <c r="BS8" s="62">
        <f>'Glad70-before-LQ'!BS8*$CG8*BS$93</f>
        <v>0.000650620318351038</v>
      </c>
      <c r="BT8" s="62">
        <f>'Glad70-before-LQ'!BT8*$CG8*BT$93</f>
        <v>0.0616644756187969</v>
      </c>
      <c r="BU8" s="62">
        <f>'Glad70-before-LQ'!BU8*$CG8*BU$93</f>
        <v>0.0126079249291322</v>
      </c>
      <c r="BV8" s="4">
        <f>SUM(D8:BU8)</f>
        <v>4.53813693569643</v>
      </c>
      <c r="BW8" s="66">
        <f>'Glad-base'!BW8*'Households'!$B$3/'Households'!$B$7</f>
        <v>1.82909633292482</v>
      </c>
      <c r="BX8" s="66">
        <f>'Glad-base'!BX8*'Households'!$B$3/'Households'!$B$7</f>
        <v>0.0686660144181256</v>
      </c>
      <c r="BY8" s="66">
        <f>'Glad-base'!BY8*'Businesses'!$B$4/'Businesses'!$C$4</f>
        <v>0.0217899216743592</v>
      </c>
      <c r="BZ8" s="66">
        <f>'Glad-base'!BZ8*'Households'!$B$3/'Households'!$B$7</f>
        <v>0.000445433450051493</v>
      </c>
      <c r="CA8" s="66">
        <f>'Glad-base'!CA8*'Households'!$B$3/'Households'!$B$7</f>
        <v>0.00967354869207003</v>
      </c>
      <c r="CB8" s="66">
        <f>'Glad-base'!CB8*'Glad-id-output'!B6/'Glad-id-output'!E6</f>
        <v>0.0073577289795815</v>
      </c>
      <c r="CC8" s="62">
        <f>'Exports'!D9</f>
        <v>2</v>
      </c>
      <c r="CD8" s="4">
        <f>SUM(BW8:CC8)</f>
        <v>3.93702898013901</v>
      </c>
      <c r="CE8" s="153">
        <f>SUM(CD8,BV8)</f>
        <v>8.47516591583544</v>
      </c>
      <c r="CF8" s="67">
        <v>0.00297245949160971</v>
      </c>
      <c r="CG8" s="67">
        <f>'Glad-id-output'!I6</f>
        <v>0.8</v>
      </c>
      <c r="CH8" s="67"/>
    </row>
    <row r="9" ht="20.05" customHeight="1">
      <c r="A9" t="s" s="58">
        <v>1</v>
      </c>
      <c r="B9" s="59">
        <v>5</v>
      </c>
      <c r="C9" t="s" s="60">
        <v>172</v>
      </c>
      <c r="D9" s="61">
        <f>'Glad70-before-LQ'!D9*$CG9*D$93</f>
        <v>1.55676276000082</v>
      </c>
      <c r="E9" s="62">
        <f>'Glad70-before-LQ'!E9*$CG9*E$93</f>
        <v>0.008915944074562639</v>
      </c>
      <c r="F9" s="62">
        <f>'Glad70-before-LQ'!F9*$CG9*F$93</f>
        <v>0.326687193184368</v>
      </c>
      <c r="G9" s="62">
        <f>'Glad70-before-LQ'!G9*$CG9*G$93</f>
        <v>0.0289324686971316</v>
      </c>
      <c r="H9" s="62">
        <f>'Glad70-before-LQ'!H9*$CG9*H$93</f>
        <v>0.0225881334290575</v>
      </c>
      <c r="I9" s="62">
        <f>'Glad70-before-LQ'!I9*$CG9*I$93</f>
        <v>0.00575324907638448</v>
      </c>
      <c r="J9" s="62">
        <f>'Glad70-before-LQ'!J9*$CG9*J$93</f>
        <v>0.09967837045874101</v>
      </c>
      <c r="K9" s="63">
        <f>'Glad70-before-LQ'!K9*$CG9*K$93</f>
        <v>0.0802056351568452</v>
      </c>
      <c r="L9" s="62">
        <f>'Glad70-before-LQ'!L9*$CG9*L$93</f>
        <v>0.0149607130241995</v>
      </c>
      <c r="M9" s="62">
        <f>'Glad70-before-LQ'!M9*$CG9*M$93</f>
        <v>0.000187230142516155</v>
      </c>
      <c r="N9" s="62">
        <f>'Glad70-before-LQ'!N9*$CG9*N$93</f>
        <v>0.000434662401479616</v>
      </c>
      <c r="O9" s="62">
        <f>'Glad70-before-LQ'!O9*$CG9*O$93</f>
        <v>0.000114037412472429</v>
      </c>
      <c r="P9" s="62">
        <f>'Glad70-before-LQ'!P9*$CG9*P$93</f>
        <v>2.53919368937088e-05</v>
      </c>
      <c r="Q9" s="62">
        <f>'Glad70-before-LQ'!Q9*$CG9*Q$93</f>
        <v>0.000189988141916091</v>
      </c>
      <c r="R9" s="62">
        <f>'Glad70-before-LQ'!R9*$CG9*R$93</f>
        <v>1.79599360999716e-05</v>
      </c>
      <c r="S9" s="62">
        <f>'Glad70-before-LQ'!S9*$CG9*S$93</f>
        <v>2.27992529064528e-05</v>
      </c>
      <c r="T9" s="62">
        <f>'Glad70-before-LQ'!T9*$CG9*T$93</f>
        <v>0.00213212601500137</v>
      </c>
      <c r="U9" s="62">
        <f>'Glad70-before-LQ'!U9*$CG9*U$93</f>
        <v>0.00232632950204131</v>
      </c>
      <c r="V9" s="62">
        <f>'Glad70-before-LQ'!V9*$CG9*V$93</f>
        <v>8.492683875139101e-05</v>
      </c>
      <c r="W9" s="62">
        <f>'Glad70-before-LQ'!W9*$CG9*W$93</f>
        <v>0.00450168179893195</v>
      </c>
      <c r="X9" s="64">
        <f>'Glad70-before-LQ'!X9*$CG9*X$93</f>
        <v>0</v>
      </c>
      <c r="Y9" s="62">
        <f>'Glad70-before-LQ'!Y9*$CG9*Y$93</f>
        <v>0.00221092135004873</v>
      </c>
      <c r="Z9" s="62">
        <f>'Glad70-before-LQ'!Z9*$CG9*Z$93</f>
        <v>0.000499070840896235</v>
      </c>
      <c r="AA9" s="62">
        <f>'Glad70-before-LQ'!AA9*$CG9*AA$93</f>
        <v>0.000385535991892887</v>
      </c>
      <c r="AB9" s="62">
        <f>'Glad70-before-LQ'!AB9*$CG9*AB$93</f>
        <v>3.10322712926167e-05</v>
      </c>
      <c r="AC9" s="65">
        <f>'Glad70-before-LQ'!AC9*$CG9*AC$93</f>
        <v>0</v>
      </c>
      <c r="AD9" s="62">
        <f>'Glad70-before-LQ'!AD9*$CG9*AD$93</f>
        <v>6.55086167718423e-05</v>
      </c>
      <c r="AE9" s="62">
        <f>'Glad70-before-LQ'!AE9*$CG9*AE$93</f>
        <v>0.000156463907796108</v>
      </c>
      <c r="AF9" s="62">
        <f>'Glad70-before-LQ'!AF9*$CG9*AF$93</f>
        <v>0.000146014991854191</v>
      </c>
      <c r="AG9" s="62">
        <f>'Glad70-before-LQ'!AG9*$CG9*AG$93</f>
        <v>0.00188304780338625</v>
      </c>
      <c r="AH9" s="62">
        <f>'Glad70-before-LQ'!AH9*$CG9*AH$93</f>
        <v>0.0263580700466048</v>
      </c>
      <c r="AI9" s="62">
        <f>'Glad70-before-LQ'!AI9*$CG9*AI$93</f>
        <v>0.0154002596610653</v>
      </c>
      <c r="AJ9" s="62">
        <f>'Glad70-before-LQ'!AJ9*$CG9*AJ$93</f>
        <v>0.00296552859675868</v>
      </c>
      <c r="AK9" s="62">
        <f>'Glad70-before-LQ'!AK9*$CG9*AK$93</f>
        <v>0.00147945843350763</v>
      </c>
      <c r="AL9" s="62">
        <f>'Glad70-before-LQ'!AL9*$CG9*AL$93</f>
        <v>0.000523036364349558</v>
      </c>
      <c r="AM9" s="62">
        <f>'Glad70-before-LQ'!AM9*$CG9*AM$93</f>
        <v>0.00100490090970369</v>
      </c>
      <c r="AN9" s="62">
        <f>'Glad70-before-LQ'!AN9*$CG9*AN$93</f>
        <v>0.00494413800142213</v>
      </c>
      <c r="AO9" s="62">
        <f>'Glad70-before-LQ'!AO9*$CG9*AO$93</f>
        <v>0.0028239943496356</v>
      </c>
      <c r="AP9" s="62">
        <f>'Glad70-before-LQ'!AP9*$CG9*AP$93</f>
        <v>0.000329432509888767</v>
      </c>
      <c r="AQ9" s="62">
        <f>'Glad70-before-LQ'!AQ9*$CG9*AQ$93</f>
        <v>0.000139033370314743</v>
      </c>
      <c r="AR9" s="62">
        <f>'Glad70-before-LQ'!AR9*$CG9*AR$93</f>
        <v>0.000325504224853636</v>
      </c>
      <c r="AS9" s="62">
        <f>'Glad70-before-LQ'!AS9*$CG9*AS$93</f>
        <v>0.00792566037090137</v>
      </c>
      <c r="AT9" s="62">
        <f>'Glad70-before-LQ'!AT9*$CG9*AT$93</f>
        <v>1.25118863421159e-05</v>
      </c>
      <c r="AU9" s="62">
        <f>'Glad70-before-LQ'!AU9*$CG9*AU$93</f>
        <v>2.33526312453135e-05</v>
      </c>
      <c r="AV9" s="62">
        <f>'Glad70-before-LQ'!AV9*$CG9*AV$93</f>
        <v>3.54734978709048e-06</v>
      </c>
      <c r="AW9" s="62">
        <f>'Glad70-before-LQ'!AW9*$CG9*AW$93</f>
        <v>5.32827376445997e-05</v>
      </c>
      <c r="AX9" s="62">
        <f>'Glad70-before-LQ'!AX9*$CG9*AX$93</f>
        <v>8.75094479530328e-05</v>
      </c>
      <c r="AY9" s="62">
        <f>'Glad70-before-LQ'!AY9*$CG9*AY$93</f>
        <v>1.95194436820009e-06</v>
      </c>
      <c r="AZ9" s="62">
        <f>'Glad70-before-LQ'!AZ9*$CG9*AZ$93</f>
        <v>0.000340554856176307</v>
      </c>
      <c r="BA9" s="62">
        <f>'Glad70-before-LQ'!BA9*$CG9*BA$93</f>
        <v>0.000180928217762402</v>
      </c>
      <c r="BB9" s="62">
        <f>'Glad70-before-LQ'!BB9*$CG9*BB$93</f>
        <v>7.787404441314681e-05</v>
      </c>
      <c r="BC9" s="62">
        <f>'Glad70-before-LQ'!BC9*$CG9*BC$93</f>
        <v>0.00168393714253123</v>
      </c>
      <c r="BD9" s="62">
        <f>'Glad70-before-LQ'!BD9*$CG9*BD$93</f>
        <v>0.000699012729121104</v>
      </c>
      <c r="BE9" s="62">
        <f>'Glad70-before-LQ'!BE9*$CG9*BE$93</f>
        <v>0.008622356697722071</v>
      </c>
      <c r="BF9" s="62">
        <f>'Glad70-before-LQ'!BF9*$CG9*BF$93</f>
        <v>0.000108330353077295</v>
      </c>
      <c r="BG9" s="62">
        <f>'Glad70-before-LQ'!BG9*$CG9*BG$93</f>
        <v>0.00260346238050995</v>
      </c>
      <c r="BH9" s="62">
        <f>'Glad70-before-LQ'!BH9*$CG9*BH$93</f>
        <v>0.00170243952954258</v>
      </c>
      <c r="BI9" s="62">
        <f>'Glad70-before-LQ'!BI9*$CG9*BI$93</f>
        <v>0.0137266640471605</v>
      </c>
      <c r="BJ9" s="62">
        <f>'Glad70-before-LQ'!BJ9*$CG9*BJ$93</f>
        <v>7.03925135872055e-06</v>
      </c>
      <c r="BK9" s="62">
        <f>'Glad70-before-LQ'!BK9*$CG9*BK$93</f>
        <v>0.00351464581948122</v>
      </c>
      <c r="BL9" s="62">
        <f>'Glad70-before-LQ'!BL9*$CG9*BL$93</f>
        <v>0.00166135334537978</v>
      </c>
      <c r="BM9" s="62">
        <f>'Glad70-before-LQ'!BM9*$CG9*BM$93</f>
        <v>0.000249451106439304</v>
      </c>
      <c r="BN9" s="62">
        <f>'Glad70-before-LQ'!BN9*$CG9*BN$93</f>
        <v>2.16677749115818e-05</v>
      </c>
      <c r="BO9" s="62">
        <f>'Glad70-before-LQ'!BO9*$CG9*BO$93</f>
        <v>0.00554003649862201</v>
      </c>
      <c r="BP9" s="62">
        <f>'Glad70-before-LQ'!BP9*$CG9*BP$93</f>
        <v>0.00140854365943844</v>
      </c>
      <c r="BQ9" s="62">
        <f>'Glad70-before-LQ'!BQ9*$CG9*BQ$93</f>
        <v>2.96037998722256e-05</v>
      </c>
      <c r="BR9" s="62">
        <f>'Glad70-before-LQ'!BR9*$CG9*BR$93</f>
        <v>0.000173463961928713</v>
      </c>
      <c r="BS9" s="62">
        <f>'Glad70-before-LQ'!BS9*$CG9*BS$93</f>
        <v>2.59144631165225e-05</v>
      </c>
      <c r="BT9" s="62">
        <f>'Glad70-before-LQ'!BT9*$CG9*BT$93</f>
        <v>0.008624629767049851</v>
      </c>
      <c r="BU9" s="62">
        <f>'Glad70-before-LQ'!BU9*$CG9*BU$93</f>
        <v>0.0016390830952254</v>
      </c>
      <c r="BV9" s="4">
        <f>SUM(D9:BU9)</f>
        <v>2.27694136163225</v>
      </c>
      <c r="BW9" s="66">
        <f>'Glad-base'!BW9*'Households'!$B$3/'Households'!$B$7</f>
        <v>0.0375364260556128</v>
      </c>
      <c r="BX9" s="66">
        <f>'Glad-base'!BX9*'Households'!$B$3/'Households'!$B$7</f>
        <v>1.35045092298661</v>
      </c>
      <c r="BY9" s="66">
        <f>'Glad-base'!BY9*'Businesses'!$B$4/'Businesses'!$C$4</f>
        <v>0.0781484707717274</v>
      </c>
      <c r="BZ9" s="66">
        <f>'Glad-base'!BZ9*'Households'!$B$3/'Households'!$B$7</f>
        <v>0.00299861499485067</v>
      </c>
      <c r="CA9" s="66">
        <f>'Glad-base'!CA9*'Households'!$B$3/'Households'!$B$7</f>
        <v>0.033996543738414</v>
      </c>
      <c r="CB9" s="66">
        <f>'Glad-base'!CB9*'Glad-id-output'!B7/'Glad-id-output'!E7</f>
        <v>0.022343320037517</v>
      </c>
      <c r="CC9" s="62">
        <f>'Exports'!D10</f>
        <v>2.8</v>
      </c>
      <c r="CD9" s="4">
        <f>SUM(BW9:CC9)</f>
        <v>4.32547429858473</v>
      </c>
      <c r="CE9" s="153">
        <f>SUM(CD9,BV9)</f>
        <v>6.60241566021698</v>
      </c>
      <c r="CF9" s="67">
        <v>0.000927193355306998</v>
      </c>
      <c r="CG9" s="67">
        <f>'Glad-id-output'!I7</f>
        <v>0.150044110890581</v>
      </c>
      <c r="CH9" s="67"/>
    </row>
    <row r="10" ht="20.05" customHeight="1">
      <c r="A10" t="s" s="58">
        <v>1</v>
      </c>
      <c r="B10" s="59">
        <v>6</v>
      </c>
      <c r="C10" t="s" s="60">
        <v>94</v>
      </c>
      <c r="D10" s="61">
        <f>'Glad70-before-LQ'!D10*$CG10*D$93</f>
        <v>0.07514899155474961</v>
      </c>
      <c r="E10" s="62">
        <f>'Glad70-before-LQ'!E10*$CG10*E$93</f>
        <v>0.00188707521051093</v>
      </c>
      <c r="F10" s="62">
        <f>'Glad70-before-LQ'!F10*$CG10*F$93</f>
        <v>0.000243931264603206</v>
      </c>
      <c r="G10" s="62">
        <f>'Glad70-before-LQ'!G10*$CG10*G$93</f>
        <v>0.00150555073250032</v>
      </c>
      <c r="H10" s="62">
        <f>'Glad70-before-LQ'!H10*$CG10*H$93</f>
        <v>0.00279270638618468</v>
      </c>
      <c r="I10" s="62">
        <f>'Glad70-before-LQ'!I10*$CG10*I$93</f>
        <v>2.991736882221</v>
      </c>
      <c r="J10" s="62">
        <f>'Glad70-before-LQ'!J10*$CG10*J$93</f>
        <v>13.5397500605751</v>
      </c>
      <c r="K10" s="63">
        <f>'Glad70-before-LQ'!K10*$CG10*K$93</f>
        <v>163.3646</v>
      </c>
      <c r="L10" s="62">
        <f>'Glad70-before-LQ'!L10*$CG10*L$93</f>
        <v>1.87749626146006</v>
      </c>
      <c r="M10" s="62">
        <f>'Glad70-before-LQ'!M10*$CG10*M$93</f>
        <v>0.0716462306671503</v>
      </c>
      <c r="N10" s="62">
        <f>'Glad70-before-LQ'!N10*$CG10*N$93</f>
        <v>0.0306495578831009</v>
      </c>
      <c r="O10" s="62">
        <f>'Glad70-before-LQ'!O10*$CG10*O$93</f>
        <v>0.009619663671958229</v>
      </c>
      <c r="P10" s="62">
        <f>'Glad70-before-LQ'!P10*$CG10*P$93</f>
        <v>0.00403983598621829</v>
      </c>
      <c r="Q10" s="62">
        <f>'Glad70-before-LQ'!Q10*$CG10*Q$93</f>
        <v>0.00191096841723554</v>
      </c>
      <c r="R10" s="62">
        <f>'Glad70-before-LQ'!R10*$CG10*R$93</f>
        <v>0.0061661107769307</v>
      </c>
      <c r="S10" s="62">
        <f>'Glad70-before-LQ'!S10*$CG10*S$93</f>
        <v>0.000903546721953226</v>
      </c>
      <c r="T10" s="62">
        <f>'Glad70-before-LQ'!T10*$CG10*T$93</f>
        <v>0.108634647701322</v>
      </c>
      <c r="U10" s="62">
        <f>'Glad70-before-LQ'!U10*$CG10*U$93</f>
        <v>0.615194893799921</v>
      </c>
      <c r="V10" s="62">
        <f>'Glad70-before-LQ'!V10*$CG10*V$93</f>
        <v>0.00388354082975546</v>
      </c>
      <c r="W10" s="62">
        <f>'Glad70-before-LQ'!W10*$CG10*W$93</f>
        <v>8.19186264219452</v>
      </c>
      <c r="X10" s="64">
        <f>'Glad70-before-LQ'!X10*$CG10*X$93</f>
        <v>0</v>
      </c>
      <c r="Y10" s="62">
        <f>'Glad70-before-LQ'!Y10*$CG10*Y$93</f>
        <v>0.903143208394249</v>
      </c>
      <c r="Z10" s="62">
        <f>'Glad70-before-LQ'!Z10*$CG10*Z$93</f>
        <v>0.0126185788886108</v>
      </c>
      <c r="AA10" s="62">
        <f>'Glad70-before-LQ'!AA10*$CG10*AA$93</f>
        <v>0.007918373188210341</v>
      </c>
      <c r="AB10" s="62">
        <f>'Glad70-before-LQ'!AB10*$CG10*AB$93</f>
        <v>0.000507410907140525</v>
      </c>
      <c r="AC10" s="65">
        <f>'Glad70-before-LQ'!AC10*$CG10*AC$93</f>
        <v>0</v>
      </c>
      <c r="AD10" s="62">
        <f>'Glad70-before-LQ'!AD10*$CG10*AD$93</f>
        <v>0.0022874143226518</v>
      </c>
      <c r="AE10" s="62">
        <f>'Glad70-before-LQ'!AE10*$CG10*AE$93</f>
        <v>0.00773394296566434</v>
      </c>
      <c r="AF10" s="62">
        <f>'Glad70-before-LQ'!AF10*$CG10*AF$93</f>
        <v>0.0150444610235695</v>
      </c>
      <c r="AG10" s="62">
        <f>'Glad70-before-LQ'!AG10*$CG10*AG$93</f>
        <v>0.0604196674947181</v>
      </c>
      <c r="AH10" s="62">
        <f>'Glad70-before-LQ'!AH10*$CG10*AH$93</f>
        <v>0.557051704039941</v>
      </c>
      <c r="AI10" s="62">
        <f>'Glad70-before-LQ'!AI10*$CG10*AI$93</f>
        <v>0.153936749188224</v>
      </c>
      <c r="AJ10" s="62">
        <f>'Glad70-before-LQ'!AJ10*$CG10*AJ$93</f>
        <v>0.272489160284375</v>
      </c>
      <c r="AK10" s="62">
        <f>'Glad70-before-LQ'!AK10*$CG10*AK$93</f>
        <v>0.115356418819392</v>
      </c>
      <c r="AL10" s="62">
        <f>'Glad70-before-LQ'!AL10*$CG10*AL$93</f>
        <v>0.0355226177765782</v>
      </c>
      <c r="AM10" s="62">
        <f>'Glad70-before-LQ'!AM10*$CG10*AM$93</f>
        <v>0.0418669733379677</v>
      </c>
      <c r="AN10" s="62">
        <f>'Glad70-before-LQ'!AN10*$CG10*AN$93</f>
        <v>0.0940767380482755</v>
      </c>
      <c r="AO10" s="62">
        <f>'Glad70-before-LQ'!AO10*$CG10*AO$93</f>
        <v>0.26507952419803</v>
      </c>
      <c r="AP10" s="62">
        <f>'Glad70-before-LQ'!AP10*$CG10*AP$93</f>
        <v>0.0365597665256955</v>
      </c>
      <c r="AQ10" s="62">
        <f>'Glad70-before-LQ'!AQ10*$CG10*AQ$93</f>
        <v>0.0021338208297168</v>
      </c>
      <c r="AR10" s="62">
        <f>'Glad70-before-LQ'!AR10*$CG10*AR$93</f>
        <v>0.00863312577704334</v>
      </c>
      <c r="AS10" s="62">
        <f>'Glad70-before-LQ'!AS10*$CG10*AS$93</f>
        <v>0.29294051293696</v>
      </c>
      <c r="AT10" s="62">
        <f>'Glad70-before-LQ'!AT10*$CG10*AT$93</f>
        <v>0.00082288884878255</v>
      </c>
      <c r="AU10" s="62">
        <f>'Glad70-before-LQ'!AU10*$CG10*AU$93</f>
        <v>0.0020125219316654</v>
      </c>
      <c r="AV10" s="62">
        <f>'Glad70-before-LQ'!AV10*$CG10*AV$93</f>
        <v>0.000326374403037345</v>
      </c>
      <c r="AW10" s="62">
        <f>'Glad70-before-LQ'!AW10*$CG10*AW$93</f>
        <v>0.00062323237070374</v>
      </c>
      <c r="AX10" s="62">
        <f>'Glad70-before-LQ'!AX10*$CG10*AX$93</f>
        <v>0.00555142838555337</v>
      </c>
      <c r="AY10" s="62">
        <f>'Glad70-before-LQ'!AY10*$CG10*AY$93</f>
        <v>0.000151258777308714</v>
      </c>
      <c r="AZ10" s="62">
        <f>'Glad70-before-LQ'!AZ10*$CG10*AZ$93</f>
        <v>0.00666950585708713</v>
      </c>
      <c r="BA10" s="62">
        <f>'Glad70-before-LQ'!BA10*$CG10*BA$93</f>
        <v>0.00296853261499912</v>
      </c>
      <c r="BB10" s="62">
        <f>'Glad70-before-LQ'!BB10*$CG10*BB$93</f>
        <v>0.0262947609882912</v>
      </c>
      <c r="BC10" s="62">
        <f>'Glad70-before-LQ'!BC10*$CG10*BC$93</f>
        <v>0.0431780571843221</v>
      </c>
      <c r="BD10" s="62">
        <f>'Glad70-before-LQ'!BD10*$CG10*BD$93</f>
        <v>0.238288613860693</v>
      </c>
      <c r="BE10" s="62">
        <f>'Glad70-before-LQ'!BE10*$CG10*BE$93</f>
        <v>0.997489910376633</v>
      </c>
      <c r="BF10" s="62">
        <f>'Glad70-before-LQ'!BF10*$CG10*BF$93</f>
        <v>0.00645602997801933</v>
      </c>
      <c r="BG10" s="62">
        <f>'Glad70-before-LQ'!BG10*$CG10*BG$93</f>
        <v>0.48028035850152</v>
      </c>
      <c r="BH10" s="62">
        <f>'Glad70-before-LQ'!BH10*$CG10*BH$93</f>
        <v>0.0125770561094412</v>
      </c>
      <c r="BI10" s="62">
        <f>'Glad70-before-LQ'!BI10*$CG10*BI$93</f>
        <v>0.130455853669106</v>
      </c>
      <c r="BJ10" s="62">
        <f>'Glad70-before-LQ'!BJ10*$CG10*BJ$93</f>
        <v>0.00271060437806691</v>
      </c>
      <c r="BK10" s="62">
        <f>'Glad70-before-LQ'!BK10*$CG10*BK$93</f>
        <v>0.0210767683493246</v>
      </c>
      <c r="BL10" s="62">
        <f>'Glad70-before-LQ'!BL10*$CG10*BL$93</f>
        <v>0.134061063258008</v>
      </c>
      <c r="BM10" s="62">
        <f>'Glad70-before-LQ'!BM10*$CG10*BM$93</f>
        <v>0.0166985029660932</v>
      </c>
      <c r="BN10" s="62">
        <f>'Glad70-before-LQ'!BN10*$CG10*BN$93</f>
        <v>0.00210596004733737</v>
      </c>
      <c r="BO10" s="62">
        <f>'Glad70-before-LQ'!BO10*$CG10*BO$93</f>
        <v>0.126385189538946</v>
      </c>
      <c r="BP10" s="62">
        <f>'Glad70-before-LQ'!BP10*$CG10*BP$93</f>
        <v>0.0392380578675458</v>
      </c>
      <c r="BQ10" s="62">
        <f>'Glad70-before-LQ'!BQ10*$CG10*BQ$93</f>
        <v>0.000726212475129161</v>
      </c>
      <c r="BR10" s="62">
        <f>'Glad70-before-LQ'!BR10*$CG10*BR$93</f>
        <v>0.00304233273554873</v>
      </c>
      <c r="BS10" s="62">
        <f>'Glad70-before-LQ'!BS10*$CG10*BS$93</f>
        <v>0.000903715537833015</v>
      </c>
      <c r="BT10" s="62">
        <f>'Glad70-before-LQ'!BT10*$CG10*BT$93</f>
        <v>0.0724783873555019</v>
      </c>
      <c r="BU10" s="62">
        <f>'Glad70-before-LQ'!BU10*$CG10*BU$93</f>
        <v>0.021001467076555</v>
      </c>
      <c r="BV10" s="4">
        <f>SUM(D10:BU10)</f>
        <v>196.179567912445</v>
      </c>
      <c r="BW10" s="66">
        <f>'Glad-base'!BW10*'Households'!$B$3/'Households'!$B$7</f>
        <v>0.0965091876210093</v>
      </c>
      <c r="BX10" s="66">
        <f>'Glad-base'!BX10*'Households'!$B$3/'Households'!$B$7</f>
        <v>0.11356612415036</v>
      </c>
      <c r="BY10" s="66">
        <f>'Glad-base'!BY10*'Businesses'!$B$4/'Businesses'!$C$4</f>
        <v>0.345889825966556</v>
      </c>
      <c r="BZ10" s="66">
        <f>'Glad-base'!BZ10*'Households'!$B$3/'Households'!$B$7</f>
        <v>0.084696841853759</v>
      </c>
      <c r="CA10" s="66">
        <f>'Glad-base'!CA10*'Households'!$B$3/'Households'!$B$7</f>
        <v>0.193033302636457</v>
      </c>
      <c r="CB10" s="66">
        <f>'Glad-base'!CB10*'Glad-id-output'!B8/'Glad-id-output'!E8</f>
        <v>1.4485751271544</v>
      </c>
      <c r="CC10" s="62">
        <f>'Exports'!D11</f>
        <v>120.8</v>
      </c>
      <c r="CD10" s="4">
        <f>SUM(BW10:CC10)</f>
        <v>123.082270409383</v>
      </c>
      <c r="CE10" s="153">
        <f>SUM(CD10,BV10)</f>
        <v>319.261838321828</v>
      </c>
      <c r="CF10" s="67">
        <v>0.00213714038912734</v>
      </c>
      <c r="CG10" s="67">
        <f>'Glad-id-output'!I8</f>
        <v>1</v>
      </c>
      <c r="CH10" s="67"/>
    </row>
    <row r="11" ht="20.05" customHeight="1">
      <c r="A11" t="s" s="58">
        <v>1</v>
      </c>
      <c r="B11" s="59">
        <v>7</v>
      </c>
      <c r="C11" t="s" s="60">
        <v>173</v>
      </c>
      <c r="D11" s="61">
        <f>'Glad70-before-LQ'!D11*$CG11*D$93</f>
        <v>0.133960191274051</v>
      </c>
      <c r="E11" s="62">
        <f>'Glad70-before-LQ'!E11*$CG11*E$93</f>
        <v>0.0327313652638066</v>
      </c>
      <c r="F11" s="62">
        <f>'Glad70-before-LQ'!F11*$CG11*F$93</f>
        <v>0.000310184200668275</v>
      </c>
      <c r="G11" s="62">
        <f>'Glad70-before-LQ'!G11*$CG11*G$93</f>
        <v>0.00116728484235513</v>
      </c>
      <c r="H11" s="62">
        <f>'Glad70-before-LQ'!H11*$CG11*H$93</f>
        <v>0.00266976054727097</v>
      </c>
      <c r="I11" s="62">
        <f>'Glad70-before-LQ'!I11*$CG11*I$93</f>
        <v>1.403422052441</v>
      </c>
      <c r="J11" s="62">
        <f>'Glad70-before-LQ'!J11*$CG11*J$93</f>
        <v>16.5045409980432</v>
      </c>
      <c r="K11" s="63">
        <f>'Glad70-before-LQ'!K11*$CG11*K$93</f>
        <v>1.69897686564823</v>
      </c>
      <c r="L11" s="62">
        <f>'Glad70-before-LQ'!L11*$CG11*L$93</f>
        <v>0.770093110115144</v>
      </c>
      <c r="M11" s="62">
        <f>'Glad70-before-LQ'!M11*$CG11*M$93</f>
        <v>0.0494328275062009</v>
      </c>
      <c r="N11" s="62">
        <f>'Glad70-before-LQ'!N11*$CG11*N$93</f>
        <v>0.194722170873954</v>
      </c>
      <c r="O11" s="62">
        <f>'Glad70-before-LQ'!O11*$CG11*O$93</f>
        <v>0.0592813518937033</v>
      </c>
      <c r="P11" s="62">
        <f>'Glad70-before-LQ'!P11*$CG11*P$93</f>
        <v>0.00583729605057092</v>
      </c>
      <c r="Q11" s="62">
        <f>'Glad70-before-LQ'!Q11*$CG11*Q$93</f>
        <v>0.0177307425668666</v>
      </c>
      <c r="R11" s="62">
        <f>'Glad70-before-LQ'!R11*$CG11*R$93</f>
        <v>0.0129874155855306</v>
      </c>
      <c r="S11" s="62">
        <f>'Glad70-before-LQ'!S11*$CG11*S$93</f>
        <v>0.00325784729532207</v>
      </c>
      <c r="T11" s="62">
        <f>'Glad70-before-LQ'!T11*$CG11*T$93</f>
        <v>6.6991056628736</v>
      </c>
      <c r="U11" s="62">
        <f>'Glad70-before-LQ'!U11*$CG11*U$93</f>
        <v>18.5092853155969</v>
      </c>
      <c r="V11" s="62">
        <f>'Glad70-before-LQ'!V11*$CG11*V$93</f>
        <v>0.125194989628044</v>
      </c>
      <c r="W11" s="62">
        <f>'Glad70-before-LQ'!W11*$CG11*W$93</f>
        <v>3.97235746384133</v>
      </c>
      <c r="X11" s="64">
        <f>'Glad70-before-LQ'!X11*$CG11*X$93</f>
        <v>0</v>
      </c>
      <c r="Y11" s="62">
        <f>'Glad70-before-LQ'!Y11*$CG11*Y$93</f>
        <v>0.763632929994012</v>
      </c>
      <c r="Z11" s="62">
        <f>'Glad70-before-LQ'!Z11*$CG11*Z$93</f>
        <v>0.0513594392983105</v>
      </c>
      <c r="AA11" s="62">
        <f>'Glad70-before-LQ'!AA11*$CG11*AA$93</f>
        <v>0.0455486062372596</v>
      </c>
      <c r="AB11" s="62">
        <f>'Glad70-before-LQ'!AB11*$CG11*AB$93</f>
        <v>0.00313157035173473</v>
      </c>
      <c r="AC11" s="65">
        <f>'Glad70-before-LQ'!AC11*$CG11*AC$93</f>
        <v>0</v>
      </c>
      <c r="AD11" s="62">
        <f>'Glad70-before-LQ'!AD11*$CG11*AD$93</f>
        <v>0.0205590003137823</v>
      </c>
      <c r="AE11" s="62">
        <f>'Glad70-before-LQ'!AE11*$CG11*AE$93</f>
        <v>0.0404886325826449</v>
      </c>
      <c r="AF11" s="62">
        <f>'Glad70-before-LQ'!AF11*$CG11*AF$93</f>
        <v>0.0271563743794716</v>
      </c>
      <c r="AG11" s="62">
        <f>'Glad70-before-LQ'!AG11*$CG11*AG$93</f>
        <v>0.403128349504281</v>
      </c>
      <c r="AH11" s="62">
        <f>'Glad70-before-LQ'!AH11*$CG11*AH$93</f>
        <v>0.963604081407082</v>
      </c>
      <c r="AI11" s="62">
        <f>'Glad70-before-LQ'!AI11*$CG11*AI$93</f>
        <v>1.07015734082079</v>
      </c>
      <c r="AJ11" s="62">
        <f>'Glad70-before-LQ'!AJ11*$CG11*AJ$93</f>
        <v>0.80543362719067</v>
      </c>
      <c r="AK11" s="62">
        <f>'Glad70-before-LQ'!AK11*$CG11*AK$93</f>
        <v>0.199237669270968</v>
      </c>
      <c r="AL11" s="62">
        <f>'Glad70-before-LQ'!AL11*$CG11*AL$93</f>
        <v>0.126724854109348</v>
      </c>
      <c r="AM11" s="62">
        <f>'Glad70-before-LQ'!AM11*$CG11*AM$93</f>
        <v>1.58463631941406</v>
      </c>
      <c r="AN11" s="62">
        <f>'Glad70-before-LQ'!AN11*$CG11*AN$93</f>
        <v>1.15027992826578</v>
      </c>
      <c r="AO11" s="62">
        <f>'Glad70-before-LQ'!AO11*$CG11*AO$93</f>
        <v>0.268931497839087</v>
      </c>
      <c r="AP11" s="62">
        <f>'Glad70-before-LQ'!AP11*$CG11*AP$93</f>
        <v>0.08253156805847429</v>
      </c>
      <c r="AQ11" s="62">
        <f>'Glad70-before-LQ'!AQ11*$CG11*AQ$93</f>
        <v>0.00321234332167758</v>
      </c>
      <c r="AR11" s="62">
        <f>'Glad70-before-LQ'!AR11*$CG11*AR$93</f>
        <v>0.332906789820103</v>
      </c>
      <c r="AS11" s="62">
        <f>'Glad70-before-LQ'!AS11*$CG11*AS$93</f>
        <v>0.800355185933168</v>
      </c>
      <c r="AT11" s="62">
        <f>'Glad70-before-LQ'!AT11*$CG11*AT$93</f>
        <v>0.00585038682387433</v>
      </c>
      <c r="AU11" s="62">
        <f>'Glad70-before-LQ'!AU11*$CG11*AU$93</f>
        <v>0.00356114267013263</v>
      </c>
      <c r="AV11" s="62">
        <f>'Glad70-before-LQ'!AV11*$CG11*AV$93</f>
        <v>0.000325185165305829</v>
      </c>
      <c r="AW11" s="62">
        <f>'Glad70-before-LQ'!AW11*$CG11*AW$93</f>
        <v>0.000206755692709299</v>
      </c>
      <c r="AX11" s="62">
        <f>'Glad70-before-LQ'!AX11*$CG11*AX$93</f>
        <v>0.00805022081658335</v>
      </c>
      <c r="AY11" s="62">
        <f>'Glad70-before-LQ'!AY11*$CG11*AY$93</f>
        <v>8.378766089987069e-05</v>
      </c>
      <c r="AZ11" s="62">
        <f>'Glad70-before-LQ'!AZ11*$CG11*AZ$93</f>
        <v>0.00374753108712109</v>
      </c>
      <c r="BA11" s="62">
        <f>'Glad70-before-LQ'!BA11*$CG11*BA$93</f>
        <v>0.0007781019421441001</v>
      </c>
      <c r="BB11" s="62">
        <f>'Glad70-before-LQ'!BB11*$CG11*BB$93</f>
        <v>0.00535938009305243</v>
      </c>
      <c r="BC11" s="62">
        <f>'Glad70-before-LQ'!BC11*$CG11*BC$93</f>
        <v>0.173711905642722</v>
      </c>
      <c r="BD11" s="62">
        <f>'Glad70-before-LQ'!BD11*$CG11*BD$93</f>
        <v>0.185430855637153</v>
      </c>
      <c r="BE11" s="62">
        <f>'Glad70-before-LQ'!BE11*$CG11*BE$93</f>
        <v>0.487217531010444</v>
      </c>
      <c r="BF11" s="62">
        <f>'Glad70-before-LQ'!BF11*$CG11*BF$93</f>
        <v>0.00104792194270049</v>
      </c>
      <c r="BG11" s="62">
        <f>'Glad70-before-LQ'!BG11*$CG11*BG$93</f>
        <v>0.151281051339409</v>
      </c>
      <c r="BH11" s="62">
        <f>'Glad70-before-LQ'!BH11*$CG11*BH$93</f>
        <v>0.00763754120005819</v>
      </c>
      <c r="BI11" s="62">
        <f>'Glad70-before-LQ'!BI11*$CG11*BI$93</f>
        <v>0.26295851357243</v>
      </c>
      <c r="BJ11" s="62">
        <f>'Glad70-before-LQ'!BJ11*$CG11*BJ$93</f>
        <v>0.00238603112775329</v>
      </c>
      <c r="BK11" s="62">
        <f>'Glad70-before-LQ'!BK11*$CG11*BK$93</f>
        <v>0.0594694736672738</v>
      </c>
      <c r="BL11" s="62">
        <f>'Glad70-before-LQ'!BL11*$CG11*BL$93</f>
        <v>0.301114705229716</v>
      </c>
      <c r="BM11" s="62">
        <f>'Glad70-before-LQ'!BM11*$CG11*BM$93</f>
        <v>0.03028888866768</v>
      </c>
      <c r="BN11" s="62">
        <f>'Glad70-before-LQ'!BN11*$CG11*BN$93</f>
        <v>0.00324808531123902</v>
      </c>
      <c r="BO11" s="62">
        <f>'Glad70-before-LQ'!BO11*$CG11*BO$93</f>
        <v>0.320467539232215</v>
      </c>
      <c r="BP11" s="62">
        <f>'Glad70-before-LQ'!BP11*$CG11*BP$93</f>
        <v>0.172896654081282</v>
      </c>
      <c r="BQ11" s="62">
        <f>'Glad70-before-LQ'!BQ11*$CG11*BQ$93</f>
        <v>0.0008138731709711</v>
      </c>
      <c r="BR11" s="62">
        <f>'Glad70-before-LQ'!BR11*$CG11*BR$93</f>
        <v>0.00507305801296332</v>
      </c>
      <c r="BS11" s="62">
        <f>'Glad70-before-LQ'!BS11*$CG11*BS$93</f>
        <v>0.0009655677396772509</v>
      </c>
      <c r="BT11" s="62">
        <f>'Glad70-before-LQ'!BT11*$CG11*BT$93</f>
        <v>0.0935083406397139</v>
      </c>
      <c r="BU11" s="62">
        <f>'Glad70-before-LQ'!BU11*$CG11*BU$93</f>
        <v>0.0620494113105898</v>
      </c>
      <c r="BV11" s="4">
        <f>SUM(D11:BU11)</f>
        <v>61.2896104446883</v>
      </c>
      <c r="BW11" s="66">
        <f>'Glad-base'!BW11*'Households'!$B$3/'Households'!$B$7</f>
        <v>12.0300689802884</v>
      </c>
      <c r="BX11" s="66">
        <f>'Glad-base'!BX11*'Households'!$B$3/'Households'!$B$7</f>
        <v>0.0350235484757981</v>
      </c>
      <c r="BY11" s="66">
        <f>'Glad-base'!BY11*'Businesses'!$B$4/'Businesses'!$C$4</f>
        <v>4.39217697501093</v>
      </c>
      <c r="BZ11" s="66">
        <f>'Glad-base'!BZ11*'Households'!$B$3/'Households'!$B$7</f>
        <v>0.646029866354274</v>
      </c>
      <c r="CA11" s="66">
        <f>'Glad-base'!CA11*'Households'!$B$3/'Households'!$B$7</f>
        <v>2.05303382026777</v>
      </c>
      <c r="CB11" s="66">
        <f>'Glad-base'!CB11*'Glad-id-output'!B9/'Glad-id-output'!E9</f>
        <v>-10.8236493770282</v>
      </c>
      <c r="CC11" s="62">
        <f>'Exports'!D12</f>
        <v>2333</v>
      </c>
      <c r="CD11" s="4">
        <f>SUM(BW11:CC11)</f>
        <v>2341.332683813370</v>
      </c>
      <c r="CE11" s="153">
        <f>SUM(CD11,BV11)</f>
        <v>2402.622294258060</v>
      </c>
      <c r="CF11" s="67">
        <v>0.0526529162265558</v>
      </c>
      <c r="CG11" s="67">
        <f>'Glad-id-output'!I9</f>
        <v>1</v>
      </c>
      <c r="CH11" s="67"/>
    </row>
    <row r="12" ht="20.05" customHeight="1">
      <c r="A12" t="s" s="31">
        <v>1</v>
      </c>
      <c r="B12" s="35">
        <v>8</v>
      </c>
      <c r="C12" t="s" s="60">
        <v>174</v>
      </c>
      <c r="D12" s="68">
        <f>'Glad70-before-LQ'!D12*$CG12*D$93</f>
        <v>0.039283657765291</v>
      </c>
      <c r="E12" s="63">
        <f>'Glad70-before-LQ'!E12*$CG12*E$93</f>
        <v>0.000891612096896669</v>
      </c>
      <c r="F12" s="63">
        <f>'Glad70-before-LQ'!F12*$CG12*F$93</f>
        <v>0.000283628271749632</v>
      </c>
      <c r="G12" s="63">
        <f>'Glad70-before-LQ'!G12*$CG12*G$93</f>
        <v>0.000599842325406839</v>
      </c>
      <c r="H12" s="63">
        <f>'Glad70-before-LQ'!H12*$CG12*H$93</f>
        <v>0.00165939794799293</v>
      </c>
      <c r="I12" s="63">
        <f>'Glad70-before-LQ'!I12*$CG12*I$93</f>
        <v>0.367350069490554</v>
      </c>
      <c r="J12" s="63">
        <f>'Glad70-before-LQ'!J12*$CG12*J$93</f>
        <v>3.16892629367851</v>
      </c>
      <c r="K12" s="63">
        <f>'Glad70-before-LQ'!K12*$CG12*K$93</f>
        <v>733.166687</v>
      </c>
      <c r="L12" s="63">
        <f>'Glad70-before-LQ'!L12*$CG12*L$93</f>
        <v>0.256062135712991</v>
      </c>
      <c r="M12" s="63">
        <f>'Glad70-before-LQ'!M12*$CG12*M$93</f>
        <v>0.057764230428967</v>
      </c>
      <c r="N12" s="63">
        <f>'Glad70-before-LQ'!N12*$CG12*N$93</f>
        <v>0.00903561017015905</v>
      </c>
      <c r="O12" s="63">
        <f>'Glad70-before-LQ'!O12*$CG12*O$93</f>
        <v>0.00333921803042587</v>
      </c>
      <c r="P12" s="63">
        <f>'Glad70-before-LQ'!P12*$CG12*P$93</f>
        <v>0.00198853120170641</v>
      </c>
      <c r="Q12" s="63">
        <f>'Glad70-before-LQ'!Q12*$CG12*Q$93</f>
        <v>0.00369881813989935</v>
      </c>
      <c r="R12" s="63">
        <f>'Glad70-before-LQ'!R12*$CG12*R$93</f>
        <v>0.000775516839120644</v>
      </c>
      <c r="S12" s="63">
        <f>'Glad70-before-LQ'!S12*$CG12*S$93</f>
        <v>0.000441737708988403</v>
      </c>
      <c r="T12" s="63">
        <f>'Glad70-before-LQ'!T12*$CG12*T$93</f>
        <v>0.0337905287501406</v>
      </c>
      <c r="U12" s="63">
        <f>'Glad70-before-LQ'!U12*$CG12*U$93</f>
        <v>6.23949297229074</v>
      </c>
      <c r="V12" s="63">
        <f>'Glad70-before-LQ'!V12*$CG12*V$93</f>
        <v>0.00426698575623285</v>
      </c>
      <c r="W12" s="63">
        <f>'Glad70-before-LQ'!W12*$CG12*W$93</f>
        <v>13.1862464894745</v>
      </c>
      <c r="X12" s="63">
        <f>'Glad70-before-LQ'!X12*$CG12*X$93</f>
        <v>0</v>
      </c>
      <c r="Y12" s="63">
        <f>'Glad70-before-LQ'!Y12*$CG12*Y$93</f>
        <v>0.0404278603463616</v>
      </c>
      <c r="Z12" s="63">
        <f>'Glad70-before-LQ'!Z12*$CG12*Z$93</f>
        <v>0.00883433770131889</v>
      </c>
      <c r="AA12" s="63">
        <f>'Glad70-before-LQ'!AA12*$CG12*AA$93</f>
        <v>0.00954933082127522</v>
      </c>
      <c r="AB12" s="63">
        <f>'Glad70-before-LQ'!AB12*$CG12*AB$93</f>
        <v>0.00131593162141521</v>
      </c>
      <c r="AC12" s="63">
        <f>'Glad70-before-LQ'!AC12*$CG12*AC$93</f>
        <v>0</v>
      </c>
      <c r="AD12" s="63">
        <f>'Glad70-before-LQ'!AD12*$CG12*AD$93</f>
        <v>0.000926186737945172</v>
      </c>
      <c r="AE12" s="63">
        <f>'Glad70-before-LQ'!AE12*$CG12*AE$93</f>
        <v>0.0342406114509833</v>
      </c>
      <c r="AF12" s="63">
        <f>'Glad70-before-LQ'!AF12*$CG12*AF$93</f>
        <v>0.00786791071171649</v>
      </c>
      <c r="AG12" s="63">
        <f>'Glad70-before-LQ'!AG12*$CG12*AG$93</f>
        <v>0.198870126197145</v>
      </c>
      <c r="AH12" s="63">
        <f>'Glad70-before-LQ'!AH12*$CG12*AH$93</f>
        <v>0.808138452301887</v>
      </c>
      <c r="AI12" s="63">
        <f>'Glad70-before-LQ'!AI12*$CG12*AI$93</f>
        <v>0.828473742163564</v>
      </c>
      <c r="AJ12" s="63">
        <f>'Glad70-before-LQ'!AJ12*$CG12*AJ$93</f>
        <v>0.121660545040118</v>
      </c>
      <c r="AK12" s="63">
        <f>'Glad70-before-LQ'!AK12*$CG12*AK$93</f>
        <v>0.109393090563305</v>
      </c>
      <c r="AL12" s="63">
        <f>'Glad70-before-LQ'!AL12*$CG12*AL$93</f>
        <v>0.0383263439948555</v>
      </c>
      <c r="AM12" s="63">
        <f>'Glad70-before-LQ'!AM12*$CG12*AM$93</f>
        <v>0.0792860041035644</v>
      </c>
      <c r="AN12" s="63">
        <f>'Glad70-before-LQ'!AN12*$CG12*AN$93</f>
        <v>0.0230858340937698</v>
      </c>
      <c r="AO12" s="63">
        <f>'Glad70-before-LQ'!AO12*$CG12*AO$93</f>
        <v>0.114603143831577</v>
      </c>
      <c r="AP12" s="63">
        <f>'Glad70-before-LQ'!AP12*$CG12*AP$93</f>
        <v>0.00975600210461478</v>
      </c>
      <c r="AQ12" s="63">
        <f>'Glad70-before-LQ'!AQ12*$CG12*AQ$93</f>
        <v>0.00138983459793522</v>
      </c>
      <c r="AR12" s="63">
        <f>'Glad70-before-LQ'!AR12*$CG12*AR$93</f>
        <v>0.00298152945908956</v>
      </c>
      <c r="AS12" s="63">
        <f>'Glad70-before-LQ'!AS12*$CG12*AS$93</f>
        <v>0.145355268344327</v>
      </c>
      <c r="AT12" s="63">
        <f>'Glad70-before-LQ'!AT12*$CG12*AT$93</f>
        <v>0.000855781262342403</v>
      </c>
      <c r="AU12" s="63">
        <f>'Glad70-before-LQ'!AU12*$CG12*AU$93</f>
        <v>0.00140723088867972</v>
      </c>
      <c r="AV12" s="63">
        <f>'Glad70-before-LQ'!AV12*$CG12*AV$93</f>
        <v>0.000242128802136727</v>
      </c>
      <c r="AW12" s="63">
        <f>'Glad70-before-LQ'!AW12*$CG12*AW$93</f>
        <v>0.000246893999873292</v>
      </c>
      <c r="AX12" s="63">
        <f>'Glad70-before-LQ'!AX12*$CG12*AX$93</f>
        <v>0.00381390884064499</v>
      </c>
      <c r="AY12" s="63">
        <f>'Glad70-before-LQ'!AY12*$CG12*AY$93</f>
        <v>0.0001331782820619</v>
      </c>
      <c r="AZ12" s="63">
        <f>'Glad70-before-LQ'!AZ12*$CG12*AZ$93</f>
        <v>0.00445710798637709</v>
      </c>
      <c r="BA12" s="63">
        <f>'Glad70-before-LQ'!BA12*$CG12*BA$93</f>
        <v>0.00193208318637078</v>
      </c>
      <c r="BB12" s="63">
        <f>'Glad70-before-LQ'!BB12*$CG12*BB$93</f>
        <v>0.00749933234780976</v>
      </c>
      <c r="BC12" s="63">
        <f>'Glad70-before-LQ'!BC12*$CG12*BC$93</f>
        <v>0.0884998147680081</v>
      </c>
      <c r="BD12" s="63">
        <f>'Glad70-before-LQ'!BD12*$CG12*BD$93</f>
        <v>0.0797770867860049</v>
      </c>
      <c r="BE12" s="63">
        <f>'Glad70-before-LQ'!BE12*$CG12*BE$93</f>
        <v>0.323036663471181</v>
      </c>
      <c r="BF12" s="63">
        <f>'Glad70-before-LQ'!BF12*$CG12*BF$93</f>
        <v>0.00210841648516344</v>
      </c>
      <c r="BG12" s="63">
        <f>'Glad70-before-LQ'!BG12*$CG12*BG$93</f>
        <v>0.117786645579815</v>
      </c>
      <c r="BH12" s="63">
        <f>'Glad70-before-LQ'!BH12*$CG12*BH$93</f>
        <v>0.00729866405005317</v>
      </c>
      <c r="BI12" s="63">
        <f>'Glad70-before-LQ'!BI12*$CG12*BI$93</f>
        <v>0.159023513901253</v>
      </c>
      <c r="BJ12" s="63">
        <f>'Glad70-before-LQ'!BJ12*$CG12*BJ$93</f>
        <v>0.000650026823142293</v>
      </c>
      <c r="BK12" s="63">
        <f>'Glad70-before-LQ'!BK12*$CG12*BK$93</f>
        <v>0.0164648978129532</v>
      </c>
      <c r="BL12" s="63">
        <f>'Glad70-before-LQ'!BL12*$CG12*BL$93</f>
        <v>0.06604773765171509</v>
      </c>
      <c r="BM12" s="63">
        <f>'Glad70-before-LQ'!BM12*$CG12*BM$93</f>
        <v>0.00685437454708795</v>
      </c>
      <c r="BN12" s="63">
        <f>'Glad70-before-LQ'!BN12*$CG12*BN$93</f>
        <v>0.00132432510373992</v>
      </c>
      <c r="BO12" s="63">
        <f>'Glad70-before-LQ'!BO12*$CG12*BO$93</f>
        <v>0.113865905608342</v>
      </c>
      <c r="BP12" s="63">
        <f>'Glad70-before-LQ'!BP12*$CG12*BP$93</f>
        <v>0.0254387695975067</v>
      </c>
      <c r="BQ12" s="63">
        <f>'Glad70-before-LQ'!BQ12*$CG12*BQ$93</f>
        <v>0.000325715874974104</v>
      </c>
      <c r="BR12" s="63">
        <f>'Glad70-before-LQ'!BR12*$CG12*BR$93</f>
        <v>0.00168219360252203</v>
      </c>
      <c r="BS12" s="63">
        <f>'Glad70-before-LQ'!BS12*$CG12*BS$93</f>
        <v>0.000489891884969919</v>
      </c>
      <c r="BT12" s="63">
        <f>'Glad70-before-LQ'!BT12*$CG12*BT$93</f>
        <v>0.0232449093222208</v>
      </c>
      <c r="BU12" s="63">
        <f>'Glad70-before-LQ'!BU12*$CG12*BU$93</f>
        <v>0.0104395872711838</v>
      </c>
      <c r="BV12" s="69">
        <f>SUM(D12:BU12)</f>
        <v>760.192013148005</v>
      </c>
      <c r="BW12" s="66">
        <f>'Glad-base'!BW12*'Households'!$B$3/'Households'!$B$7</f>
        <v>0.456863057425335</v>
      </c>
      <c r="BX12" s="66">
        <f>'Glad-base'!BX12*'Households'!$B$3/'Households'!$B$7</f>
        <v>0.0152963996292482</v>
      </c>
      <c r="BY12" s="66">
        <f>'Glad-base'!BY12*'Businesses'!$B$4/'Businesses'!$C$4</f>
        <v>1.07604837990551</v>
      </c>
      <c r="BZ12" s="66">
        <f>'Glad-base'!BZ12*'Households'!$B$3/'Households'!$B$7</f>
        <v>0.142469142358393</v>
      </c>
      <c r="CA12" s="66">
        <f>'Glad-base'!CA12*'Households'!$B$3/'Households'!$B$7</f>
        <v>0.548219607033986</v>
      </c>
      <c r="CB12" s="70">
        <f>'Glad70-before-LQ'!CB12*K$93</f>
        <v>-80.229</v>
      </c>
      <c r="CC12" s="71">
        <f>('Exports'!D13+'Exports'!H13)*K$93</f>
        <v>2193.02921</v>
      </c>
      <c r="CD12" s="69">
        <f>SUM(BW12:CC12)</f>
        <v>2115.039106586350</v>
      </c>
      <c r="CE12" s="35">
        <f>SUM(CD12,BV12)</f>
        <v>2875.231119734360</v>
      </c>
      <c r="CF12" s="63">
        <v>0.00494469769455274</v>
      </c>
      <c r="CG12" s="63">
        <f>'Glad-id-output'!I10</f>
        <v>1</v>
      </c>
      <c r="CH12" s="63"/>
    </row>
    <row r="13" ht="20.05" customHeight="1">
      <c r="A13" t="s" s="58">
        <v>1</v>
      </c>
      <c r="B13" s="59">
        <v>9</v>
      </c>
      <c r="C13" t="s" s="60">
        <v>175</v>
      </c>
      <c r="D13" s="61">
        <f>'Glad70-before-LQ'!D13*$CG13*D$93</f>
        <v>0.0458952244992704</v>
      </c>
      <c r="E13" s="62">
        <f>'Glad70-before-LQ'!E13*$CG13*E$93</f>
        <v>0.00169874435117851</v>
      </c>
      <c r="F13" s="62">
        <f>'Glad70-before-LQ'!F13*$CG13*F$93</f>
        <v>0.000541521931969856</v>
      </c>
      <c r="G13" s="62">
        <f>'Glad70-before-LQ'!G13*$CG13*G$93</f>
        <v>0.00131888027642723</v>
      </c>
      <c r="H13" s="62">
        <f>'Glad70-before-LQ'!H13*$CG13*H$93</f>
        <v>0.00196194113982961</v>
      </c>
      <c r="I13" s="62">
        <f>'Glad70-before-LQ'!I13*$CG13*I$93</f>
        <v>0.0875862108535669</v>
      </c>
      <c r="J13" s="62">
        <f>'Glad70-before-LQ'!J13*$CG13*J$93</f>
        <v>0.681513021178425</v>
      </c>
      <c r="K13" s="63">
        <f>'Glad70-before-LQ'!K13*$CG13*K$93</f>
        <v>0.239901403576846</v>
      </c>
      <c r="L13" s="62">
        <f>'Glad70-before-LQ'!L13*$CG13*L$93</f>
        <v>0.07052192493096759</v>
      </c>
      <c r="M13" s="62">
        <f>'Glad70-before-LQ'!M13*$CG13*M$93</f>
        <v>0.0448049501972123</v>
      </c>
      <c r="N13" s="62">
        <f>'Glad70-before-LQ'!N13*$CG13*N$93</f>
        <v>0.0610508691808774</v>
      </c>
      <c r="O13" s="62">
        <f>'Glad70-before-LQ'!O13*$CG13*O$93</f>
        <v>0.00327304566853999</v>
      </c>
      <c r="P13" s="62">
        <f>'Glad70-before-LQ'!P13*$CG13*P$93</f>
        <v>0.00098294046993469</v>
      </c>
      <c r="Q13" s="62">
        <f>'Glad70-before-LQ'!Q13*$CG13*Q$93</f>
        <v>0.00339041008919707</v>
      </c>
      <c r="R13" s="62">
        <f>'Glad70-before-LQ'!R13*$CG13*R$93</f>
        <v>0.000240574174910301</v>
      </c>
      <c r="S13" s="62">
        <f>'Glad70-before-LQ'!S13*$CG13*S$93</f>
        <v>0.000492190628878603</v>
      </c>
      <c r="T13" s="62">
        <f>'Glad70-before-LQ'!T13*$CG13*T$93</f>
        <v>0.0329768474297014</v>
      </c>
      <c r="U13" s="62">
        <f>'Glad70-before-LQ'!U13*$CG13*U$93</f>
        <v>0.969464482091265</v>
      </c>
      <c r="V13" s="62">
        <f>'Glad70-before-LQ'!V13*$CG13*V$93</f>
        <v>0.00289817139931529</v>
      </c>
      <c r="W13" s="62">
        <f>'Glad70-before-LQ'!W13*$CG13*W$93</f>
        <v>10.5501714678694</v>
      </c>
      <c r="X13" s="64">
        <f>'Glad70-before-LQ'!X13*$CG13*X$93</f>
        <v>0</v>
      </c>
      <c r="Y13" s="62">
        <f>'Glad70-before-LQ'!Y13*$CG13*Y$93</f>
        <v>0.269129798230588</v>
      </c>
      <c r="Z13" s="62">
        <f>'Glad70-before-LQ'!Z13*$CG13*Z$93</f>
        <v>0.0101065304295613</v>
      </c>
      <c r="AA13" s="62">
        <f>'Glad70-before-LQ'!AA13*$CG13*AA$93</f>
        <v>0.0223121729801762</v>
      </c>
      <c r="AB13" s="62">
        <f>'Glad70-before-LQ'!AB13*$CG13*AB$93</f>
        <v>0.00601553212089595</v>
      </c>
      <c r="AC13" s="65">
        <f>'Glad70-before-LQ'!AC13*$CG13*AC$93</f>
        <v>0</v>
      </c>
      <c r="AD13" s="62">
        <f>'Glad70-before-LQ'!AD13*$CG13*AD$93</f>
        <v>0.00148011067537041</v>
      </c>
      <c r="AE13" s="62">
        <f>'Glad70-before-LQ'!AE13*$CG13*AE$93</f>
        <v>0.0201227437962345</v>
      </c>
      <c r="AF13" s="62">
        <f>'Glad70-before-LQ'!AF13*$CG13*AF$93</f>
        <v>0.0979372623313715</v>
      </c>
      <c r="AG13" s="62">
        <f>'Glad70-before-LQ'!AG13*$CG13*AG$93</f>
        <v>0.291096337043543</v>
      </c>
      <c r="AH13" s="62">
        <f>'Glad70-before-LQ'!AH13*$CG13*AH$93</f>
        <v>2.25884318922293</v>
      </c>
      <c r="AI13" s="62">
        <f>'Glad70-before-LQ'!AI13*$CG13*AI$93</f>
        <v>5.7406741006154</v>
      </c>
      <c r="AJ13" s="62">
        <f>'Glad70-before-LQ'!AJ13*$CG13*AJ$93</f>
        <v>0.135056208438588</v>
      </c>
      <c r="AK13" s="62">
        <f>'Glad70-before-LQ'!AK13*$CG13*AK$93</f>
        <v>0.08130866895496131</v>
      </c>
      <c r="AL13" s="62">
        <f>'Glad70-before-LQ'!AL13*$CG13*AL$93</f>
        <v>0.0138117256540386</v>
      </c>
      <c r="AM13" s="62">
        <f>'Glad70-before-LQ'!AM13*$CG13*AM$93</f>
        <v>0.0409222227209239</v>
      </c>
      <c r="AN13" s="62">
        <f>'Glad70-before-LQ'!AN13*$CG13*AN$93</f>
        <v>0.0579956474910424</v>
      </c>
      <c r="AO13" s="62">
        <f>'Glad70-before-LQ'!AO13*$CG13*AO$93</f>
        <v>0.0530639390432834</v>
      </c>
      <c r="AP13" s="62">
        <f>'Glad70-before-LQ'!AP13*$CG13*AP$93</f>
        <v>0.0275909528034913</v>
      </c>
      <c r="AQ13" s="62">
        <f>'Glad70-before-LQ'!AQ13*$CG13*AQ$93</f>
        <v>0.0023680504316575</v>
      </c>
      <c r="AR13" s="62">
        <f>'Glad70-before-LQ'!AR13*$CG13*AR$93</f>
        <v>0.00474975249961875</v>
      </c>
      <c r="AS13" s="62">
        <f>'Glad70-before-LQ'!AS13*$CG13*AS$93</f>
        <v>0.116050960312332</v>
      </c>
      <c r="AT13" s="62">
        <f>'Glad70-before-LQ'!AT13*$CG13*AT$93</f>
        <v>0.000649831778445033</v>
      </c>
      <c r="AU13" s="62">
        <f>'Glad70-before-LQ'!AU13*$CG13*AU$93</f>
        <v>0.00162525257565826</v>
      </c>
      <c r="AV13" s="62">
        <f>'Glad70-before-LQ'!AV13*$CG13*AV$93</f>
        <v>0.000169680439532752</v>
      </c>
      <c r="AW13" s="62">
        <f>'Glad70-before-LQ'!AW13*$CG13*AW$93</f>
        <v>0.000428471420035461</v>
      </c>
      <c r="AX13" s="62">
        <f>'Glad70-before-LQ'!AX13*$CG13*AX$93</f>
        <v>0.00689630330142541</v>
      </c>
      <c r="AY13" s="62">
        <f>'Glad70-before-LQ'!AY13*$CG13*AY$93</f>
        <v>0.000644062519706637</v>
      </c>
      <c r="AZ13" s="62">
        <f>'Glad70-before-LQ'!AZ13*$CG13*AZ$93</f>
        <v>0.00294394709653681</v>
      </c>
      <c r="BA13" s="62">
        <f>'Glad70-before-LQ'!BA13*$CG13*BA$93</f>
        <v>0.000824868320426467</v>
      </c>
      <c r="BB13" s="62">
        <f>'Glad70-before-LQ'!BB13*$CG13*BB$93</f>
        <v>0.0201363612183048</v>
      </c>
      <c r="BC13" s="62">
        <f>'Glad70-before-LQ'!BC13*$CG13*BC$93</f>
        <v>0.0313930795948392</v>
      </c>
      <c r="BD13" s="62">
        <f>'Glad70-before-LQ'!BD13*$CG13*BD$93</f>
        <v>0.0732138823491169</v>
      </c>
      <c r="BE13" s="62">
        <f>'Glad70-before-LQ'!BE13*$CG13*BE$93</f>
        <v>0.799438965107421</v>
      </c>
      <c r="BF13" s="62">
        <f>'Glad70-before-LQ'!BF13*$CG13*BF$93</f>
        <v>0.00637859805448234</v>
      </c>
      <c r="BG13" s="62">
        <f>'Glad70-before-LQ'!BG13*$CG13*BG$93</f>
        <v>0.385773425696191</v>
      </c>
      <c r="BH13" s="62">
        <f>'Glad70-before-LQ'!BH13*$CG13*BH$93</f>
        <v>0.0150200894077249</v>
      </c>
      <c r="BI13" s="62">
        <f>'Glad70-before-LQ'!BI13*$CG13*BI$93</f>
        <v>0.0667929396778265</v>
      </c>
      <c r="BJ13" s="62">
        <f>'Glad70-before-LQ'!BJ13*$CG13*BJ$93</f>
        <v>0.000501335367392458</v>
      </c>
      <c r="BK13" s="62">
        <f>'Glad70-before-LQ'!BK13*$CG13*BK$93</f>
        <v>0.0235632381716179</v>
      </c>
      <c r="BL13" s="62">
        <f>'Glad70-before-LQ'!BL13*$CG13*BL$93</f>
        <v>0.103880327804944</v>
      </c>
      <c r="BM13" s="62">
        <f>'Glad70-before-LQ'!BM13*$CG13*BM$93</f>
        <v>0.0120251456422333</v>
      </c>
      <c r="BN13" s="62">
        <f>'Glad70-before-LQ'!BN13*$CG13*BN$93</f>
        <v>0.00300606042646036</v>
      </c>
      <c r="BO13" s="62">
        <f>'Glad70-before-LQ'!BO13*$CG13*BO$93</f>
        <v>0.204429431219368</v>
      </c>
      <c r="BP13" s="62">
        <f>'Glad70-before-LQ'!BP13*$CG13*BP$93</f>
        <v>0.0453172101260124</v>
      </c>
      <c r="BQ13" s="62">
        <f>'Glad70-before-LQ'!BQ13*$CG13*BQ$93</f>
        <v>0.00110248704090684</v>
      </c>
      <c r="BR13" s="62">
        <f>'Glad70-before-LQ'!BR13*$CG13*BR$93</f>
        <v>0.00950328002950317</v>
      </c>
      <c r="BS13" s="62">
        <f>'Glad70-before-LQ'!BS13*$CG13*BS$93</f>
        <v>0.00311486940275452</v>
      </c>
      <c r="BT13" s="62">
        <f>'Glad70-before-LQ'!BT13*$CG13*BT$93</f>
        <v>0.0578662707464304</v>
      </c>
      <c r="BU13" s="62">
        <f>'Glad70-before-LQ'!BU13*$CG13*BU$93</f>
        <v>0.0201956819645628</v>
      </c>
      <c r="BV13" s="4">
        <f>SUM(D13:BU13)</f>
        <v>23.9481558242336</v>
      </c>
      <c r="BW13" s="66">
        <f>'Glad-base'!BW13*'Households'!$B$3/'Households'!$B$7</f>
        <v>0.326606613553038</v>
      </c>
      <c r="BX13" s="66">
        <f>'Glad-base'!BX13*'Households'!$B$3/'Households'!$B$7</f>
        <v>0.0127853133367662</v>
      </c>
      <c r="BY13" s="66">
        <f>'Glad-base'!BY13*'Businesses'!$B$4/'Businesses'!$C$4</f>
        <v>0.160179658503837</v>
      </c>
      <c r="BZ13" s="66">
        <f>'Glad-base'!BZ13*'Households'!$B$3/'Households'!$B$7</f>
        <v>0.008318439824922761</v>
      </c>
      <c r="CA13" s="66">
        <f>'Glad-base'!CA13*'Households'!$B$3/'Households'!$B$7</f>
        <v>0.0588906608959835</v>
      </c>
      <c r="CB13" s="66">
        <f>'Glad-base'!CB13*'Glad-id-output'!B11/'Glad-id-output'!E11</f>
        <v>0.557503802258812</v>
      </c>
      <c r="CC13" s="62">
        <f>'Exports'!D14</f>
        <v>15.6</v>
      </c>
      <c r="CD13" s="4">
        <f>SUM(BW13:CC13)</f>
        <v>16.7242844883734</v>
      </c>
      <c r="CE13" s="153">
        <f>SUM(CD13,BV13)</f>
        <v>40.672440312607</v>
      </c>
      <c r="CF13" s="67">
        <v>0.0124215177600605</v>
      </c>
      <c r="CG13" s="67">
        <f>'Glad-id-output'!I11</f>
        <v>1</v>
      </c>
      <c r="CH13" s="67"/>
    </row>
    <row r="14" ht="20.05" customHeight="1">
      <c r="A14" t="s" s="58">
        <v>1</v>
      </c>
      <c r="B14" s="59">
        <v>10</v>
      </c>
      <c r="C14" t="s" s="60">
        <v>176</v>
      </c>
      <c r="D14" s="61">
        <f>'Glad70-before-LQ'!D14*$CG14*D$93</f>
        <v>0.0819283272311836</v>
      </c>
      <c r="E14" s="62">
        <f>'Glad70-before-LQ'!E14*$CG14*E$93</f>
        <v>0.00267746216095727</v>
      </c>
      <c r="F14" s="62">
        <f>'Glad70-before-LQ'!F14*$CG14*F$93</f>
        <v>0.0006153583652622081</v>
      </c>
      <c r="G14" s="62">
        <f>'Glad70-before-LQ'!G14*$CG14*G$93</f>
        <v>0.00214663890581273</v>
      </c>
      <c r="H14" s="62">
        <f>'Glad70-before-LQ'!H14*$CG14*H$93</f>
        <v>0.00293969527599485</v>
      </c>
      <c r="I14" s="62">
        <f>'Glad70-before-LQ'!I14*$CG14*I$93</f>
        <v>6.27654964402597</v>
      </c>
      <c r="J14" s="62">
        <f>'Glad70-before-LQ'!J14*$CG14*J$93</f>
        <v>28.4843750698943</v>
      </c>
      <c r="K14" s="63">
        <f>'Glad70-before-LQ'!K14*$CG14*K$93</f>
        <v>9.16188481106016</v>
      </c>
      <c r="L14" s="62">
        <f>'Glad70-before-LQ'!L14*$CG14*L$93</f>
        <v>3.87325234046736</v>
      </c>
      <c r="M14" s="62">
        <f>'Glad70-before-LQ'!M14*$CG14*M$93</f>
        <v>0.151485276770337</v>
      </c>
      <c r="N14" s="62">
        <f>'Glad70-before-LQ'!N14*$CG14*N$93</f>
        <v>0.0160985023994646</v>
      </c>
      <c r="O14" s="62">
        <f>'Glad70-before-LQ'!O14*$CG14*O$93</f>
        <v>0.0173861359243744</v>
      </c>
      <c r="P14" s="62">
        <f>'Glad70-before-LQ'!P14*$CG14*P$93</f>
        <v>0.00144598705311034</v>
      </c>
      <c r="Q14" s="62">
        <f>'Glad70-before-LQ'!Q14*$CG14*Q$93</f>
        <v>0.00402096303362905</v>
      </c>
      <c r="R14" s="62">
        <f>'Glad70-before-LQ'!R14*$CG14*R$93</f>
        <v>0.00330374692044923</v>
      </c>
      <c r="S14" s="62">
        <f>'Glad70-before-LQ'!S14*$CG14*S$93</f>
        <v>0.00169990338448947</v>
      </c>
      <c r="T14" s="62">
        <f>'Glad70-before-LQ'!T14*$CG14*T$93</f>
        <v>0.0533913593621777</v>
      </c>
      <c r="U14" s="62">
        <f>'Glad70-before-LQ'!U14*$CG14*U$93</f>
        <v>0.588092400795087</v>
      </c>
      <c r="V14" s="62">
        <f>'Glad70-before-LQ'!V14*$CG14*V$93</f>
        <v>0.00704470149213939</v>
      </c>
      <c r="W14" s="62">
        <f>'Glad70-before-LQ'!W14*$CG14*W$93</f>
        <v>0.16880733261164</v>
      </c>
      <c r="X14" s="64">
        <f>'Glad70-before-LQ'!X14*$CG14*X$93</f>
        <v>0</v>
      </c>
      <c r="Y14" s="62">
        <f>'Glad70-before-LQ'!Y14*$CG14*Y$93</f>
        <v>0.361871768163547</v>
      </c>
      <c r="Z14" s="62">
        <f>'Glad70-before-LQ'!Z14*$CG14*Z$93</f>
        <v>0.0233998199571703</v>
      </c>
      <c r="AA14" s="62">
        <f>'Glad70-before-LQ'!AA14*$CG14*AA$93</f>
        <v>0.0189726815021058</v>
      </c>
      <c r="AB14" s="62">
        <f>'Glad70-before-LQ'!AB14*$CG14*AB$93</f>
        <v>0.00130884790804317</v>
      </c>
      <c r="AC14" s="65">
        <f>'Glad70-before-LQ'!AC14*$CG14*AC$93</f>
        <v>0</v>
      </c>
      <c r="AD14" s="62">
        <f>'Glad70-before-LQ'!AD14*$CG14*AD$93</f>
        <v>0.000526709751559176</v>
      </c>
      <c r="AE14" s="62">
        <f>'Glad70-before-LQ'!AE14*$CG14*AE$93</f>
        <v>0.00974666176924331</v>
      </c>
      <c r="AF14" s="62">
        <f>'Glad70-before-LQ'!AF14*$CG14*AF$93</f>
        <v>0.06767109317129121</v>
      </c>
      <c r="AG14" s="62">
        <f>'Glad70-before-LQ'!AG14*$CG14*AG$93</f>
        <v>0.06508354180524591</v>
      </c>
      <c r="AH14" s="62">
        <f>'Glad70-before-LQ'!AH14*$CG14*AH$93</f>
        <v>0.487577332873564</v>
      </c>
      <c r="AI14" s="62">
        <f>'Glad70-before-LQ'!AI14*$CG14*AI$93</f>
        <v>0.156513281935027</v>
      </c>
      <c r="AJ14" s="62">
        <f>'Glad70-before-LQ'!AJ14*$CG14*AJ$93</f>
        <v>0.245320446435692</v>
      </c>
      <c r="AK14" s="62">
        <f>'Glad70-before-LQ'!AK14*$CG14*AK$93</f>
        <v>0.0997464693043528</v>
      </c>
      <c r="AL14" s="62">
        <f>'Glad70-before-LQ'!AL14*$CG14*AL$93</f>
        <v>0.0381212870527853</v>
      </c>
      <c r="AM14" s="62">
        <f>'Glad70-before-LQ'!AM14*$CG14*AM$93</f>
        <v>0.054519495064675</v>
      </c>
      <c r="AN14" s="62">
        <f>'Glad70-before-LQ'!AN14*$CG14*AN$93</f>
        <v>0.136154457832097</v>
      </c>
      <c r="AO14" s="62">
        <f>'Glad70-before-LQ'!AO14*$CG14*AO$93</f>
        <v>0.233070662442372</v>
      </c>
      <c r="AP14" s="62">
        <f>'Glad70-before-LQ'!AP14*$CG14*AP$93</f>
        <v>0.0297359555816056</v>
      </c>
      <c r="AQ14" s="62">
        <f>'Glad70-before-LQ'!AQ14*$CG14*AQ$93</f>
        <v>0.00316360061141878</v>
      </c>
      <c r="AR14" s="62">
        <f>'Glad70-before-LQ'!AR14*$CG14*AR$93</f>
        <v>0.0107684783168228</v>
      </c>
      <c r="AS14" s="62">
        <f>'Glad70-before-LQ'!AS14*$CG14*AS$93</f>
        <v>0.347341146533762</v>
      </c>
      <c r="AT14" s="62">
        <f>'Glad70-before-LQ'!AT14*$CG14*AT$93</f>
        <v>0.00067557794325986</v>
      </c>
      <c r="AU14" s="62">
        <f>'Glad70-before-LQ'!AU14*$CG14*AU$93</f>
        <v>0.000761100282686606</v>
      </c>
      <c r="AV14" s="62">
        <f>'Glad70-before-LQ'!AV14*$CG14*AV$93</f>
        <v>0.000291329945565021</v>
      </c>
      <c r="AW14" s="62">
        <f>'Glad70-before-LQ'!AW14*$CG14*AW$93</f>
        <v>7.13257050445463e-05</v>
      </c>
      <c r="AX14" s="62">
        <f>'Glad70-before-LQ'!AX14*$CG14*AX$93</f>
        <v>0.0134592610367052</v>
      </c>
      <c r="AY14" s="62">
        <f>'Glad70-before-LQ'!AY14*$CG14*AY$93</f>
        <v>0.00011617600171456</v>
      </c>
      <c r="AZ14" s="62">
        <f>'Glad70-before-LQ'!AZ14*$CG14*AZ$93</f>
        <v>0.008011178338831689</v>
      </c>
      <c r="BA14" s="62">
        <f>'Glad70-before-LQ'!BA14*$CG14*BA$93</f>
        <v>0.00332045378359579</v>
      </c>
      <c r="BB14" s="62">
        <f>'Glad70-before-LQ'!BB14*$CG14*BB$93</f>
        <v>0.00245810946091746</v>
      </c>
      <c r="BC14" s="62">
        <f>'Glad70-before-LQ'!BC14*$CG14*BC$93</f>
        <v>0.0295374965217151</v>
      </c>
      <c r="BD14" s="62">
        <f>'Glad70-before-LQ'!BD14*$CG14*BD$93</f>
        <v>0.200104903430315</v>
      </c>
      <c r="BE14" s="62">
        <f>'Glad70-before-LQ'!BE14*$CG14*BE$93</f>
        <v>0.171619411495284</v>
      </c>
      <c r="BF14" s="62">
        <f>'Glad70-before-LQ'!BF14*$CG14*BF$93</f>
        <v>0.00177744300879187</v>
      </c>
      <c r="BG14" s="62">
        <f>'Glad70-before-LQ'!BG14*$CG14*BG$93</f>
        <v>0.08239677541520039</v>
      </c>
      <c r="BH14" s="62">
        <f>'Glad70-before-LQ'!BH14*$CG14*BH$93</f>
        <v>0.00928174492305078</v>
      </c>
      <c r="BI14" s="62">
        <f>'Glad70-before-LQ'!BI14*$CG14*BI$93</f>
        <v>0.122279119119123</v>
      </c>
      <c r="BJ14" s="62">
        <f>'Glad70-before-LQ'!BJ14*$CG14*BJ$93</f>
        <v>0.00250650060636069</v>
      </c>
      <c r="BK14" s="62">
        <f>'Glad70-before-LQ'!BK14*$CG14*BK$93</f>
        <v>0.0316929544943027</v>
      </c>
      <c r="BL14" s="62">
        <f>'Glad70-before-LQ'!BL14*$CG14*BL$93</f>
        <v>0.132208674395547</v>
      </c>
      <c r="BM14" s="62">
        <f>'Glad70-before-LQ'!BM14*$CG14*BM$93</f>
        <v>0.0206275414401347</v>
      </c>
      <c r="BN14" s="62">
        <f>'Glad70-before-LQ'!BN14*$CG14*BN$93</f>
        <v>0.00347030395985217</v>
      </c>
      <c r="BO14" s="62">
        <f>'Glad70-before-LQ'!BO14*$CG14*BO$93</f>
        <v>0.214435162156016</v>
      </c>
      <c r="BP14" s="62">
        <f>'Glad70-before-LQ'!BP14*$CG14*BP$93</f>
        <v>0.0461607673321424</v>
      </c>
      <c r="BQ14" s="62">
        <f>'Glad70-before-LQ'!BQ14*$CG14*BQ$93</f>
        <v>0.00109627133367243</v>
      </c>
      <c r="BR14" s="62">
        <f>'Glad70-before-LQ'!BR14*$CG14*BR$93</f>
        <v>0.00318936142088517</v>
      </c>
      <c r="BS14" s="62">
        <f>'Glad70-before-LQ'!BS14*$CG14*BS$93</f>
        <v>0.000632644522190058</v>
      </c>
      <c r="BT14" s="62">
        <f>'Glad70-before-LQ'!BT14*$CG14*BT$93</f>
        <v>0.0899751094467048</v>
      </c>
      <c r="BU14" s="62">
        <f>'Glad70-before-LQ'!BU14*$CG14*BU$93</f>
        <v>0.0212419796848108</v>
      </c>
      <c r="BV14" s="4">
        <f>SUM(D14:BU14)</f>
        <v>52.5031580723507</v>
      </c>
      <c r="BW14" s="66">
        <f>'Glad-base'!BW14*'Households'!$B$3/'Households'!$B$7</f>
        <v>0.421551708784758</v>
      </c>
      <c r="BX14" s="66">
        <f>'Glad-base'!BX14*'Households'!$B$3/'Households'!$B$7</f>
        <v>0.396378150803296</v>
      </c>
      <c r="BY14" s="66">
        <f>'Glad-base'!BY14*'Businesses'!$B$4/'Businesses'!$C$4</f>
        <v>5.02123352068546</v>
      </c>
      <c r="BZ14" s="66">
        <f>'Glad-base'!BZ14*'Households'!$B$3/'Households'!$B$7</f>
        <v>0.0180418460144181</v>
      </c>
      <c r="CA14" s="66">
        <f>'Glad-base'!CA14*'Households'!$B$3/'Households'!$B$7</f>
        <v>0.25371704215242</v>
      </c>
      <c r="CB14" s="66">
        <f>'Glad-base'!CB14*'Glad-id-output'!B12/'Glad-id-output'!E12</f>
        <v>0.00154276174372804</v>
      </c>
      <c r="CC14" s="62">
        <f>'Exports'!D15</f>
        <v>1.7</v>
      </c>
      <c r="CD14" s="4">
        <f>SUM(BW14:CC14)</f>
        <v>7.81246503018408</v>
      </c>
      <c r="CE14" s="153">
        <f>SUM(CD14,BV14)</f>
        <v>60.3156231025348</v>
      </c>
      <c r="CF14" s="67">
        <v>0.00407922195591762</v>
      </c>
      <c r="CG14" s="67">
        <f>'Glad-id-output'!I12</f>
        <v>0.91</v>
      </c>
      <c r="CH14" s="67"/>
    </row>
    <row r="15" ht="20.05" customHeight="1">
      <c r="A15" t="s" s="58">
        <v>1</v>
      </c>
      <c r="B15" s="59">
        <v>11</v>
      </c>
      <c r="C15" t="s" s="60">
        <v>177</v>
      </c>
      <c r="D15" s="61">
        <f>'Glad70-before-LQ'!D15*$CG15*D$93</f>
        <v>0.226474707752012</v>
      </c>
      <c r="E15" s="62">
        <f>'Glad70-before-LQ'!E15*$CG15*E$93</f>
        <v>0.0358821070535806</v>
      </c>
      <c r="F15" s="62">
        <f>'Glad70-before-LQ'!F15*$CG15*F$93</f>
        <v>0.000416804189198999</v>
      </c>
      <c r="G15" s="62">
        <f>'Glad70-before-LQ'!G15*$CG15*G$93</f>
        <v>0.00713691978235134</v>
      </c>
      <c r="H15" s="62">
        <f>'Glad70-before-LQ'!H15*$CG15*H$93</f>
        <v>0.00648651541131488</v>
      </c>
      <c r="I15" s="62">
        <f>'Glad70-before-LQ'!I15*$CG15*I$93</f>
        <v>0.0104534732590165</v>
      </c>
      <c r="J15" s="62">
        <f>'Glad70-before-LQ'!J15*$CG15*J$93</f>
        <v>0.346822349186713</v>
      </c>
      <c r="K15" s="63">
        <f>'Glad70-before-LQ'!K15*$CG15*K$93</f>
        <v>0.0512753494199981</v>
      </c>
      <c r="L15" s="62">
        <f>'Glad70-before-LQ'!L15*$CG15*L$93</f>
        <v>0.00697105836919109</v>
      </c>
      <c r="M15" s="62">
        <f>'Glad70-before-LQ'!M15*$CG15*M$93</f>
        <v>0.0105807423705246</v>
      </c>
      <c r="N15" s="62">
        <f>'Glad70-before-LQ'!N15*$CG15*N$93</f>
        <v>0.462566830522091</v>
      </c>
      <c r="O15" s="62">
        <f>'Glad70-before-LQ'!O15*$CG15*O$93</f>
        <v>0.0356292076605269</v>
      </c>
      <c r="P15" s="62">
        <f>'Glad70-before-LQ'!P15*$CG15*P$93</f>
        <v>0.0258965908316038</v>
      </c>
      <c r="Q15" s="62">
        <f>'Glad70-before-LQ'!Q15*$CG15*Q$93</f>
        <v>0.00108613779837432</v>
      </c>
      <c r="R15" s="62">
        <f>'Glad70-before-LQ'!R15*$CG15*R$93</f>
        <v>0.000242552440123332</v>
      </c>
      <c r="S15" s="62">
        <f>'Glad70-before-LQ'!S15*$CG15*S$93</f>
        <v>0.000312453339970058</v>
      </c>
      <c r="T15" s="62">
        <f>'Glad70-before-LQ'!T15*$CG15*T$93</f>
        <v>0.0227502886134327</v>
      </c>
      <c r="U15" s="62">
        <f>'Glad70-before-LQ'!U15*$CG15*U$93</f>
        <v>0.366681707378317</v>
      </c>
      <c r="V15" s="62">
        <f>'Glad70-before-LQ'!V15*$CG15*V$93</f>
        <v>0.00262268775548577</v>
      </c>
      <c r="W15" s="62">
        <f>'Glad70-before-LQ'!W15*$CG15*W$93</f>
        <v>0.0330041823093181</v>
      </c>
      <c r="X15" s="64">
        <f>'Glad70-before-LQ'!X15*$CG15*X$93</f>
        <v>0</v>
      </c>
      <c r="Y15" s="62">
        <f>'Glad70-before-LQ'!Y15*$CG15*Y$93</f>
        <v>0.0257559597713109</v>
      </c>
      <c r="Z15" s="62">
        <f>'Glad70-before-LQ'!Z15*$CG15*Z$93</f>
        <v>0.00744508371503727</v>
      </c>
      <c r="AA15" s="62">
        <f>'Glad70-before-LQ'!AA15*$CG15*AA$93</f>
        <v>0.0106727380693004</v>
      </c>
      <c r="AB15" s="62">
        <f>'Glad70-before-LQ'!AB15*$CG15*AB$93</f>
        <v>0.000997643691672186</v>
      </c>
      <c r="AC15" s="65">
        <f>'Glad70-before-LQ'!AC15*$CG15*AC$93</f>
        <v>0</v>
      </c>
      <c r="AD15" s="62">
        <f>'Glad70-before-LQ'!AD15*$CG15*AD$93</f>
        <v>0.000456025969797254</v>
      </c>
      <c r="AE15" s="62">
        <f>'Glad70-before-LQ'!AE15*$CG15*AE$93</f>
        <v>0.00472762094823539</v>
      </c>
      <c r="AF15" s="62">
        <f>'Glad70-before-LQ'!AF15*$CG15*AF$93</f>
        <v>0.0570897856121926</v>
      </c>
      <c r="AG15" s="62">
        <f>'Glad70-before-LQ'!AG15*$CG15*AG$93</f>
        <v>0.0148812581541049</v>
      </c>
      <c r="AH15" s="62">
        <f>'Glad70-before-LQ'!AH15*$CG15*AH$93</f>
        <v>0.0950112800240782</v>
      </c>
      <c r="AI15" s="62">
        <f>'Glad70-before-LQ'!AI15*$CG15*AI$93</f>
        <v>0.0910578403507208</v>
      </c>
      <c r="AJ15" s="62">
        <f>'Glad70-before-LQ'!AJ15*$CG15*AJ$93</f>
        <v>0.226575729858956</v>
      </c>
      <c r="AK15" s="62">
        <f>'Glad70-before-LQ'!AK15*$CG15*AK$93</f>
        <v>0.483808325543262</v>
      </c>
      <c r="AL15" s="62">
        <f>'Glad70-before-LQ'!AL15*$CG15*AL$93</f>
        <v>0.363633930258713</v>
      </c>
      <c r="AM15" s="62">
        <f>'Glad70-before-LQ'!AM15*$CG15*AM$93</f>
        <v>3.54585415445836</v>
      </c>
      <c r="AN15" s="62">
        <f>'Glad70-before-LQ'!AN15*$CG15*AN$93</f>
        <v>0.0219057442076449</v>
      </c>
      <c r="AO15" s="62">
        <f>'Glad70-before-LQ'!AO15*$CG15*AO$93</f>
        <v>0.0426145806428521</v>
      </c>
      <c r="AP15" s="62">
        <f>'Glad70-before-LQ'!AP15*$CG15*AP$93</f>
        <v>0.0117626602136936</v>
      </c>
      <c r="AQ15" s="62">
        <f>'Glad70-before-LQ'!AQ15*$CG15*AQ$93</f>
        <v>0.000971497328397761</v>
      </c>
      <c r="AR15" s="62">
        <f>'Glad70-before-LQ'!AR15*$CG15*AR$93</f>
        <v>0.00555666939117273</v>
      </c>
      <c r="AS15" s="62">
        <f>'Glad70-before-LQ'!AS15*$CG15*AS$93</f>
        <v>0.0252075987040364</v>
      </c>
      <c r="AT15" s="62">
        <f>'Glad70-before-LQ'!AT15*$CG15*AT$93</f>
        <v>0.000250398249937331</v>
      </c>
      <c r="AU15" s="62">
        <f>'Glad70-before-LQ'!AU15*$CG15*AU$93</f>
        <v>0.000882696197674788</v>
      </c>
      <c r="AV15" s="62">
        <f>'Glad70-before-LQ'!AV15*$CG15*AV$93</f>
        <v>9.01716094866163e-05</v>
      </c>
      <c r="AW15" s="62">
        <f>'Glad70-before-LQ'!AW15*$CG15*AW$93</f>
        <v>0.000269021969849358</v>
      </c>
      <c r="AX15" s="62">
        <f>'Glad70-before-LQ'!AX15*$CG15*AX$93</f>
        <v>0.00184781197000587</v>
      </c>
      <c r="AY15" s="62">
        <f>'Glad70-before-LQ'!AY15*$CG15*AY$93</f>
        <v>4.05897278539784e-05</v>
      </c>
      <c r="AZ15" s="62">
        <f>'Glad70-before-LQ'!AZ15*$CG15*AZ$93</f>
        <v>0.00207480543947145</v>
      </c>
      <c r="BA15" s="62">
        <f>'Glad70-before-LQ'!BA15*$CG15*BA$93</f>
        <v>0.00102779971277356</v>
      </c>
      <c r="BB15" s="62">
        <f>'Glad70-before-LQ'!BB15*$CG15*BB$93</f>
        <v>0.00230014637075829</v>
      </c>
      <c r="BC15" s="62">
        <f>'Glad70-before-LQ'!BC15*$CG15*BC$93</f>
        <v>0.0236988187885326</v>
      </c>
      <c r="BD15" s="62">
        <f>'Glad70-before-LQ'!BD15*$CG15*BD$93</f>
        <v>0.0150017748874823</v>
      </c>
      <c r="BE15" s="62">
        <f>'Glad70-before-LQ'!BE15*$CG15*BE$93</f>
        <v>0.160229281679984</v>
      </c>
      <c r="BF15" s="62">
        <f>'Glad70-before-LQ'!BF15*$CG15*BF$93</f>
        <v>0.0008506954092025719</v>
      </c>
      <c r="BG15" s="62">
        <f>'Glad70-before-LQ'!BG15*$CG15*BG$93</f>
        <v>0.055554242607925</v>
      </c>
      <c r="BH15" s="62">
        <f>'Glad70-before-LQ'!BH15*$CG15*BH$93</f>
        <v>0.0159247832653706</v>
      </c>
      <c r="BI15" s="62">
        <f>'Glad70-before-LQ'!BI15*$CG15*BI$93</f>
        <v>0.018101115694032</v>
      </c>
      <c r="BJ15" s="62">
        <f>'Glad70-before-LQ'!BJ15*$CG15*BJ$93</f>
        <v>0.00109275290831185</v>
      </c>
      <c r="BK15" s="62">
        <f>'Glad70-before-LQ'!BK15*$CG15*BK$93</f>
        <v>0.108671022028797</v>
      </c>
      <c r="BL15" s="62">
        <f>'Glad70-before-LQ'!BL15*$CG15*BL$93</f>
        <v>0.245880488879547</v>
      </c>
      <c r="BM15" s="62">
        <f>'Glad70-before-LQ'!BM15*$CG15*BM$93</f>
        <v>0.0404533283869551</v>
      </c>
      <c r="BN15" s="62">
        <f>'Glad70-before-LQ'!BN15*$CG15*BN$93</f>
        <v>0.00323873103538548</v>
      </c>
      <c r="BO15" s="62">
        <f>'Glad70-before-LQ'!BO15*$CG15*BO$93</f>
        <v>0.77105756848996</v>
      </c>
      <c r="BP15" s="62">
        <f>'Glad70-before-LQ'!BP15*$CG15*BP$93</f>
        <v>0.777667202083566</v>
      </c>
      <c r="BQ15" s="62">
        <f>'Glad70-before-LQ'!BQ15*$CG15*BQ$93</f>
        <v>0.00238082095176327</v>
      </c>
      <c r="BR15" s="62">
        <f>'Glad70-before-LQ'!BR15*$CG15*BR$93</f>
        <v>0.0584723674400565</v>
      </c>
      <c r="BS15" s="62">
        <f>'Glad70-before-LQ'!BS15*$CG15*BS$93</f>
        <v>0.0037576989536438</v>
      </c>
      <c r="BT15" s="62">
        <f>'Glad70-before-LQ'!BT15*$CG15*BT$93</f>
        <v>0.06376488549270209</v>
      </c>
      <c r="BU15" s="62">
        <f>'Glad70-before-LQ'!BU15*$CG15*BU$93</f>
        <v>0.0553973419943919</v>
      </c>
      <c r="BV15" s="4">
        <f>SUM(D15:BU15)</f>
        <v>9.119257154582099</v>
      </c>
      <c r="BW15" s="66">
        <f>'Glad-base'!BW15*'Households'!$B$3/'Households'!$B$7</f>
        <v>91.56055126217301</v>
      </c>
      <c r="BX15" s="66">
        <f>'Glad-base'!BX15*'Households'!$B$3/'Households'!$B$7</f>
        <v>0.00773149467559217</v>
      </c>
      <c r="BY15" s="66">
        <f>'Glad-base'!BY15*'Businesses'!$B$4/'Businesses'!$C$4</f>
        <v>1.11469031094661</v>
      </c>
      <c r="BZ15" s="66">
        <f>'Glad-base'!BZ15*'Households'!$B$3/'Households'!$B$7</f>
        <v>0.104183062554068</v>
      </c>
      <c r="CA15" s="66">
        <f>'Glad-base'!CA15*'Households'!$B$3/'Households'!$B$7</f>
        <v>0.451455160968074</v>
      </c>
      <c r="CB15" s="66">
        <f>'Glad-base'!CB15*'Glad-id-output'!B13/'Glad-id-output'!E13</f>
        <v>0.002111686544266</v>
      </c>
      <c r="CC15" s="62">
        <f>'Exports'!D16</f>
        <v>12.6</v>
      </c>
      <c r="CD15" s="4">
        <f>SUM(BW15:CC15)</f>
        <v>105.840722977862</v>
      </c>
      <c r="CE15" s="153">
        <f>SUM(CD15,BV15)</f>
        <v>114.959980132444</v>
      </c>
      <c r="CF15" s="67">
        <v>0.000589099632948171</v>
      </c>
      <c r="CG15" s="67">
        <f>'Glad-id-output'!I13</f>
        <v>0.09533171279296949</v>
      </c>
      <c r="CH15" s="67"/>
    </row>
    <row r="16" ht="20.05" customHeight="1">
      <c r="A16" t="s" s="58">
        <v>1</v>
      </c>
      <c r="B16" s="59">
        <v>12</v>
      </c>
      <c r="C16" t="s" s="60">
        <v>178</v>
      </c>
      <c r="D16" s="61">
        <f>'Glad70-before-LQ'!D16*$CG16*D$93</f>
        <v>0.00829852256512038</v>
      </c>
      <c r="E16" s="62">
        <f>'Glad70-before-LQ'!E16*$CG16*E$93</f>
        <v>0.000961483409839238</v>
      </c>
      <c r="F16" s="62">
        <f>'Glad70-before-LQ'!F16*$CG16*F$93</f>
        <v>7.56218276283285e-05</v>
      </c>
      <c r="G16" s="62">
        <f>'Glad70-before-LQ'!G16*$CG16*G$93</f>
        <v>0.000352203589175626</v>
      </c>
      <c r="H16" s="62">
        <f>'Glad70-before-LQ'!H16*$CG16*H$93</f>
        <v>0.0012769808439178</v>
      </c>
      <c r="I16" s="62">
        <f>'Glad70-before-LQ'!I16*$CG16*I$93</f>
        <v>0.00220546378301953</v>
      </c>
      <c r="J16" s="62">
        <f>'Glad70-before-LQ'!J16*$CG16*J$93</f>
        <v>0.0781824408979175</v>
      </c>
      <c r="K16" s="63">
        <f>'Glad70-before-LQ'!K16*$CG16*K$93</f>
        <v>0.0124379434010842</v>
      </c>
      <c r="L16" s="62">
        <f>'Glad70-before-LQ'!L16*$CG16*L$93</f>
        <v>0.00304357838207901</v>
      </c>
      <c r="M16" s="62">
        <f>'Glad70-before-LQ'!M16*$CG16*M$93</f>
        <v>0.000698280921106086</v>
      </c>
      <c r="N16" s="62">
        <f>'Glad70-before-LQ'!N16*$CG16*N$93</f>
        <v>0.011199035564362</v>
      </c>
      <c r="O16" s="62">
        <f>'Glad70-before-LQ'!O16*$CG16*O$93</f>
        <v>0.0624951608086233</v>
      </c>
      <c r="P16" s="62">
        <f>'Glad70-before-LQ'!P16*$CG16*P$93</f>
        <v>0.000597057749529558</v>
      </c>
      <c r="Q16" s="62">
        <f>'Glad70-before-LQ'!Q16*$CG16*Q$93</f>
        <v>0.000420310083594104</v>
      </c>
      <c r="R16" s="62">
        <f>'Glad70-before-LQ'!R16*$CG16*R$93</f>
        <v>0.000149588602229176</v>
      </c>
      <c r="S16" s="62">
        <f>'Glad70-before-LQ'!S16*$CG16*S$93</f>
        <v>0.000249836259601322</v>
      </c>
      <c r="T16" s="62">
        <f>'Glad70-before-LQ'!T16*$CG16*T$93</f>
        <v>0.0028237192075057</v>
      </c>
      <c r="U16" s="62">
        <f>'Glad70-before-LQ'!U16*$CG16*U$93</f>
        <v>0.0424139485493454</v>
      </c>
      <c r="V16" s="62">
        <f>'Glad70-before-LQ'!V16*$CG16*V$93</f>
        <v>0.00157859820931079</v>
      </c>
      <c r="W16" s="62">
        <f>'Glad70-before-LQ'!W16*$CG16*W$93</f>
        <v>0.014445019070757</v>
      </c>
      <c r="X16" s="64">
        <f>'Glad70-before-LQ'!X16*$CG16*X$93</f>
        <v>0</v>
      </c>
      <c r="Y16" s="62">
        <f>'Glad70-before-LQ'!Y16*$CG16*Y$93</f>
        <v>0.00785134774108504</v>
      </c>
      <c r="Z16" s="62">
        <f>'Glad70-before-LQ'!Z16*$CG16*Z$93</f>
        <v>0.00193054517949002</v>
      </c>
      <c r="AA16" s="62">
        <f>'Glad70-before-LQ'!AA16*$CG16*AA$93</f>
        <v>0.00228612147914436</v>
      </c>
      <c r="AB16" s="62">
        <f>'Glad70-before-LQ'!AB16*$CG16*AB$93</f>
        <v>0.000142090347343221</v>
      </c>
      <c r="AC16" s="65">
        <f>'Glad70-before-LQ'!AC16*$CG16*AC$93</f>
        <v>0</v>
      </c>
      <c r="AD16" s="62">
        <f>'Glad70-before-LQ'!AD16*$CG16*AD$93</f>
        <v>4.12847392816105e-05</v>
      </c>
      <c r="AE16" s="62">
        <f>'Glad70-before-LQ'!AE16*$CG16*AE$93</f>
        <v>0.00166365366840565</v>
      </c>
      <c r="AF16" s="62">
        <f>'Glad70-before-LQ'!AF16*$CG16*AF$93</f>
        <v>0.00155952471955324</v>
      </c>
      <c r="AG16" s="62">
        <f>'Glad70-before-LQ'!AG16*$CG16*AG$93</f>
        <v>0.00320613570243784</v>
      </c>
      <c r="AH16" s="62">
        <f>'Glad70-before-LQ'!AH16*$CG16*AH$93</f>
        <v>0.0196546836014236</v>
      </c>
      <c r="AI16" s="62">
        <f>'Glad70-before-LQ'!AI16*$CG16*AI$93</f>
        <v>0.0142121372023318</v>
      </c>
      <c r="AJ16" s="62">
        <f>'Glad70-before-LQ'!AJ16*$CG16*AJ$93</f>
        <v>0.00634058993417393</v>
      </c>
      <c r="AK16" s="62">
        <f>'Glad70-before-LQ'!AK16*$CG16*AK$93</f>
        <v>0.0125235859970471</v>
      </c>
      <c r="AL16" s="62">
        <f>'Glad70-before-LQ'!AL16*$CG16*AL$93</f>
        <v>0.18594994788451</v>
      </c>
      <c r="AM16" s="62">
        <f>'Glad70-before-LQ'!AM16*$CG16*AM$93</f>
        <v>0.832417320847785</v>
      </c>
      <c r="AN16" s="62">
        <f>'Glad70-before-LQ'!AN16*$CG16*AN$93</f>
        <v>0.0054205584896241</v>
      </c>
      <c r="AO16" s="62">
        <f>'Glad70-before-LQ'!AO16*$CG16*AO$93</f>
        <v>0.0118911678631943</v>
      </c>
      <c r="AP16" s="62">
        <f>'Glad70-before-LQ'!AP16*$CG16*AP$93</f>
        <v>0.00113419598144008</v>
      </c>
      <c r="AQ16" s="62">
        <f>'Glad70-before-LQ'!AQ16*$CG16*AQ$93</f>
        <v>0.00204363808178242</v>
      </c>
      <c r="AR16" s="62">
        <f>'Glad70-before-LQ'!AR16*$CG16*AR$93</f>
        <v>0.000507640118521225</v>
      </c>
      <c r="AS16" s="62">
        <f>'Glad70-before-LQ'!AS16*$CG16*AS$93</f>
        <v>0.00454613536744509</v>
      </c>
      <c r="AT16" s="62">
        <f>'Glad70-before-LQ'!AT16*$CG16*AT$93</f>
        <v>7.193734119465209e-05</v>
      </c>
      <c r="AU16" s="62">
        <f>'Glad70-before-LQ'!AU16*$CG16*AU$93</f>
        <v>5.6974334415718e-05</v>
      </c>
      <c r="AV16" s="62">
        <f>'Glad70-before-LQ'!AV16*$CG16*AV$93</f>
        <v>1.919061478109e-05</v>
      </c>
      <c r="AW16" s="62">
        <f>'Glad70-before-LQ'!AW16*$CG16*AW$93</f>
        <v>4.24017823509503e-05</v>
      </c>
      <c r="AX16" s="62">
        <f>'Glad70-before-LQ'!AX16*$CG16*AX$93</f>
        <v>0.000322772088958022</v>
      </c>
      <c r="AY16" s="62">
        <f>'Glad70-before-LQ'!AY16*$CG16*AY$93</f>
        <v>8.56425079654926e-06</v>
      </c>
      <c r="AZ16" s="62">
        <f>'Glad70-before-LQ'!AZ16*$CG16*AZ$93</f>
        <v>0.00320844051844234</v>
      </c>
      <c r="BA16" s="62">
        <f>'Glad70-before-LQ'!BA16*$CG16*BA$93</f>
        <v>0.00065328293255949</v>
      </c>
      <c r="BB16" s="62">
        <f>'Glad70-before-LQ'!BB16*$CG16*BB$93</f>
        <v>0.00077176479302409</v>
      </c>
      <c r="BC16" s="62">
        <f>'Glad70-before-LQ'!BC16*$CG16*BC$93</f>
        <v>0.00379456484360242</v>
      </c>
      <c r="BD16" s="62">
        <f>'Glad70-before-LQ'!BD16*$CG16*BD$93</f>
        <v>0.00350000917933429</v>
      </c>
      <c r="BE16" s="62">
        <f>'Glad70-before-LQ'!BE16*$CG16*BE$93</f>
        <v>0.0145786988898544</v>
      </c>
      <c r="BF16" s="62">
        <f>'Glad70-before-LQ'!BF16*$CG16*BF$93</f>
        <v>0.000159348464649054</v>
      </c>
      <c r="BG16" s="62">
        <f>'Glad70-before-LQ'!BG16*$CG16*BG$93</f>
        <v>0.00542882751383935</v>
      </c>
      <c r="BH16" s="62">
        <f>'Glad70-before-LQ'!BH16*$CG16*BH$93</f>
        <v>0.00178186372571542</v>
      </c>
      <c r="BI16" s="62">
        <f>'Glad70-before-LQ'!BI16*$CG16*BI$93</f>
        <v>0.0130632108242091</v>
      </c>
      <c r="BJ16" s="62">
        <f>'Glad70-before-LQ'!BJ16*$CG16*BJ$93</f>
        <v>0.000290811044367255</v>
      </c>
      <c r="BK16" s="62">
        <f>'Glad70-before-LQ'!BK16*$CG16*BK$93</f>
        <v>0.00452273141573812</v>
      </c>
      <c r="BL16" s="62">
        <f>'Glad70-before-LQ'!BL16*$CG16*BL$93</f>
        <v>0.008830958548535521</v>
      </c>
      <c r="BM16" s="62">
        <f>'Glad70-before-LQ'!BM16*$CG16*BM$93</f>
        <v>0.00590252934804358</v>
      </c>
      <c r="BN16" s="62">
        <f>'Glad70-before-LQ'!BN16*$CG16*BN$93</f>
        <v>0.000348143807473487</v>
      </c>
      <c r="BO16" s="62">
        <f>'Glad70-before-LQ'!BO16*$CG16*BO$93</f>
        <v>0.0258325597439117</v>
      </c>
      <c r="BP16" s="62">
        <f>'Glad70-before-LQ'!BP16*$CG16*BP$93</f>
        <v>0.0287717308542942</v>
      </c>
      <c r="BQ16" s="62">
        <f>'Glad70-before-LQ'!BQ16*$CG16*BQ$93</f>
        <v>8.36020816176778e-05</v>
      </c>
      <c r="BR16" s="62">
        <f>'Glad70-before-LQ'!BR16*$CG16*BR$93</f>
        <v>0.00696128836753009</v>
      </c>
      <c r="BS16" s="62">
        <f>'Glad70-before-LQ'!BS16*$CG16*BS$93</f>
        <v>0.00410850806495097</v>
      </c>
      <c r="BT16" s="62">
        <f>'Glad70-before-LQ'!BT16*$CG16*BT$93</f>
        <v>0.0107711435585468</v>
      </c>
      <c r="BU16" s="62">
        <f>'Glad70-before-LQ'!BU16*$CG16*BU$93</f>
        <v>0.00646346491167989</v>
      </c>
      <c r="BV16" s="4">
        <f>SUM(D16:BU16)</f>
        <v>1.50957642251618</v>
      </c>
      <c r="BW16" s="66">
        <f>'Glad-base'!BW16*'Households'!$B$3/'Households'!$B$7</f>
        <v>29.1450175440989</v>
      </c>
      <c r="BX16" s="66">
        <f>'Glad-base'!BX16*'Households'!$B$3/'Households'!$B$7</f>
        <v>0.000973564665293512</v>
      </c>
      <c r="BY16" s="66">
        <f>'Glad-base'!BY16*'Businesses'!$B$4/'Businesses'!$C$4</f>
        <v>0.137828024792385</v>
      </c>
      <c r="BZ16" s="66">
        <f>'Glad-base'!BZ16*'Households'!$B$3/'Households'!$B$7</f>
        <v>0.0118347368589083</v>
      </c>
      <c r="CA16" s="66">
        <f>'Glad-base'!CA16*'Households'!$B$3/'Households'!$B$7</f>
        <v>0.055988476869207</v>
      </c>
      <c r="CB16" s="66">
        <f>'Glad-base'!CB16*'Glad-id-output'!B14/'Glad-id-output'!E14</f>
        <v>0.06572856718715619</v>
      </c>
      <c r="CC16" s="62">
        <f>'Exports'!D17</f>
        <v>4.3</v>
      </c>
      <c r="CD16" s="4">
        <f>SUM(BW16:CC16)</f>
        <v>33.7173709144719</v>
      </c>
      <c r="CE16" s="153">
        <f>SUM(CD16,BV16)</f>
        <v>35.2269473369881</v>
      </c>
      <c r="CF16" s="67">
        <v>0.000956248004131119</v>
      </c>
      <c r="CG16" s="67">
        <f>'Glad-id-output'!I14</f>
        <v>0.154745912219399</v>
      </c>
      <c r="CH16" s="67"/>
    </row>
    <row r="17" ht="20.05" customHeight="1">
      <c r="A17" t="s" s="58">
        <v>1</v>
      </c>
      <c r="B17" s="59">
        <v>13</v>
      </c>
      <c r="C17" t="s" s="60">
        <v>101</v>
      </c>
      <c r="D17" s="61">
        <f>'Glad70-before-LQ'!D17*$CG17*D$93</f>
        <v>0.00567407700138339</v>
      </c>
      <c r="E17" s="62">
        <f>'Glad70-before-LQ'!E17*$CG17*E$93</f>
        <v>0.0013959028448005</v>
      </c>
      <c r="F17" s="62">
        <f>'Glad70-before-LQ'!F17*$CG17*F$93</f>
        <v>0.0002566775700385</v>
      </c>
      <c r="G17" s="62">
        <f>'Glad70-before-LQ'!G17*$CG17*G$93</f>
        <v>0.00136346464659488</v>
      </c>
      <c r="H17" s="62">
        <f>'Glad70-before-LQ'!H17*$CG17*H$93</f>
        <v>0.00081638961157158</v>
      </c>
      <c r="I17" s="62">
        <f>'Glad70-before-LQ'!I17*$CG17*I$93</f>
        <v>0.00246617638377806</v>
      </c>
      <c r="J17" s="62">
        <f>'Glad70-before-LQ'!J17*$CG17*J$93</f>
        <v>0.144416884920777</v>
      </c>
      <c r="K17" s="63">
        <f>'Glad70-before-LQ'!K17*$CG17*K$93</f>
        <v>0.00816539255184549</v>
      </c>
      <c r="L17" s="62">
        <f>'Glad70-before-LQ'!L17*$CG17*L$93</f>
        <v>0.00165403561034907</v>
      </c>
      <c r="M17" s="62">
        <f>'Glad70-before-LQ'!M17*$CG17*M$93</f>
        <v>0.000662533676021064</v>
      </c>
      <c r="N17" s="62">
        <f>'Glad70-before-LQ'!N17*$CG17*N$93</f>
        <v>0.00349452270803168</v>
      </c>
      <c r="O17" s="62">
        <f>'Glad70-before-LQ'!O17*$CG17*O$93</f>
        <v>0.000790310381558183</v>
      </c>
      <c r="P17" s="62">
        <f>'Glad70-before-LQ'!P17*$CG17*P$93</f>
        <v>0.02349816712907</v>
      </c>
      <c r="Q17" s="62">
        <f>'Glad70-before-LQ'!Q17*$CG17*Q$93</f>
        <v>0.000874502616129875</v>
      </c>
      <c r="R17" s="62">
        <f>'Glad70-before-LQ'!R17*$CG17*R$93</f>
        <v>0.000184106124417107</v>
      </c>
      <c r="S17" s="62">
        <f>'Glad70-before-LQ'!S17*$CG17*S$93</f>
        <v>0.00175311000621062</v>
      </c>
      <c r="T17" s="62">
        <f>'Glad70-before-LQ'!T17*$CG17*T$93</f>
        <v>0.00161141438662607</v>
      </c>
      <c r="U17" s="62">
        <f>'Glad70-before-LQ'!U17*$CG17*U$93</f>
        <v>0.06746107326599091</v>
      </c>
      <c r="V17" s="62">
        <f>'Glad70-before-LQ'!V17*$CG17*V$93</f>
        <v>0.00644969482566512</v>
      </c>
      <c r="W17" s="62">
        <f>'Glad70-before-LQ'!W17*$CG17*W$93</f>
        <v>0.0230201537864577</v>
      </c>
      <c r="X17" s="64">
        <f>'Glad70-before-LQ'!X17*$CG17*X$93</f>
        <v>0</v>
      </c>
      <c r="Y17" s="62">
        <f>'Glad70-before-LQ'!Y17*$CG17*Y$93</f>
        <v>0.026794034258281</v>
      </c>
      <c r="Z17" s="62">
        <f>'Glad70-before-LQ'!Z17*$CG17*Z$93</f>
        <v>0.008993888269414409</v>
      </c>
      <c r="AA17" s="62">
        <f>'Glad70-before-LQ'!AA17*$CG17*AA$93</f>
        <v>0.009540625046892509</v>
      </c>
      <c r="AB17" s="62">
        <f>'Glad70-before-LQ'!AB17*$CG17*AB$93</f>
        <v>0.00347582763225316</v>
      </c>
      <c r="AC17" s="65">
        <f>'Glad70-before-LQ'!AC17*$CG17*AC$93</f>
        <v>0</v>
      </c>
      <c r="AD17" s="62">
        <f>'Glad70-before-LQ'!AD17*$CG17*AD$93</f>
        <v>3.00312759458962e-05</v>
      </c>
      <c r="AE17" s="62">
        <f>'Glad70-before-LQ'!AE17*$CG17*AE$93</f>
        <v>0.00302223810966596</v>
      </c>
      <c r="AF17" s="62">
        <f>'Glad70-before-LQ'!AF17*$CG17*AF$93</f>
        <v>0.00847511013096898</v>
      </c>
      <c r="AG17" s="62">
        <f>'Glad70-before-LQ'!AG17*$CG17*AG$93</f>
        <v>0.0647415898655436</v>
      </c>
      <c r="AH17" s="62">
        <f>'Glad70-before-LQ'!AH17*$CG17*AH$93</f>
        <v>0.0516170163041992</v>
      </c>
      <c r="AI17" s="62">
        <f>'Glad70-before-LQ'!AI17*$CG17*AI$93</f>
        <v>0.133063159199105</v>
      </c>
      <c r="AJ17" s="62">
        <f>'Glad70-before-LQ'!AJ17*$CG17*AJ$93</f>
        <v>0.0335165968777463</v>
      </c>
      <c r="AK17" s="62">
        <f>'Glad70-before-LQ'!AK17*$CG17*AK$93</f>
        <v>0.0218395281076209</v>
      </c>
      <c r="AL17" s="62">
        <f>'Glad70-before-LQ'!AL17*$CG17*AL$93</f>
        <v>0.00512210239269372</v>
      </c>
      <c r="AM17" s="62">
        <f>'Glad70-before-LQ'!AM17*$CG17*AM$93</f>
        <v>0.0146544140999048</v>
      </c>
      <c r="AN17" s="62">
        <f>'Glad70-before-LQ'!AN17*$CG17*AN$93</f>
        <v>0.0213848299105725</v>
      </c>
      <c r="AO17" s="62">
        <f>'Glad70-before-LQ'!AO17*$CG17*AO$93</f>
        <v>0.0116679187781916</v>
      </c>
      <c r="AP17" s="62">
        <f>'Glad70-before-LQ'!AP17*$CG17*AP$93</f>
        <v>0.00546494135740088</v>
      </c>
      <c r="AQ17" s="62">
        <f>'Glad70-before-LQ'!AQ17*$CG17*AQ$93</f>
        <v>0.000424375620091696</v>
      </c>
      <c r="AR17" s="62">
        <f>'Glad70-before-LQ'!AR17*$CG17*AR$93</f>
        <v>0.00112637043980711</v>
      </c>
      <c r="AS17" s="62">
        <f>'Glad70-before-LQ'!AS17*$CG17*AS$93</f>
        <v>0.00245303445628269</v>
      </c>
      <c r="AT17" s="62">
        <f>'Glad70-before-LQ'!AT17*$CG17*AT$93</f>
        <v>0.000252065721947126</v>
      </c>
      <c r="AU17" s="62">
        <f>'Glad70-before-LQ'!AU17*$CG17*AU$93</f>
        <v>0.000265737524901654</v>
      </c>
      <c r="AV17" s="62">
        <f>'Glad70-before-LQ'!AV17*$CG17*AV$93</f>
        <v>4.3708686219954e-05</v>
      </c>
      <c r="AW17" s="62">
        <f>'Glad70-before-LQ'!AW17*$CG17*AW$93</f>
        <v>2.71550039800911e-05</v>
      </c>
      <c r="AX17" s="62">
        <f>'Glad70-before-LQ'!AX17*$CG17*AX$93</f>
        <v>0.000350977592603329</v>
      </c>
      <c r="AY17" s="62">
        <f>'Glad70-before-LQ'!AY17*$CG17*AY$93</f>
        <v>1.97142841856568e-05</v>
      </c>
      <c r="AZ17" s="62">
        <f>'Glad70-before-LQ'!AZ17*$CG17*AZ$93</f>
        <v>0.000396427023550963</v>
      </c>
      <c r="BA17" s="62">
        <f>'Glad70-before-LQ'!BA17*$CG17*BA$93</f>
        <v>0.000107019017247441</v>
      </c>
      <c r="BB17" s="62">
        <f>'Glad70-before-LQ'!BB17*$CG17*BB$93</f>
        <v>0.000463773702952531</v>
      </c>
      <c r="BC17" s="62">
        <f>'Glad70-before-LQ'!BC17*$CG17*BC$93</f>
        <v>0.00264775469034285</v>
      </c>
      <c r="BD17" s="62">
        <f>'Glad70-before-LQ'!BD17*$CG17*BD$93</f>
        <v>0.00112319645002429</v>
      </c>
      <c r="BE17" s="62">
        <f>'Glad70-before-LQ'!BE17*$CG17*BE$93</f>
        <v>0.0111905098119597</v>
      </c>
      <c r="BF17" s="62">
        <f>'Glad70-before-LQ'!BF17*$CG17*BF$93</f>
        <v>0.000101450218764069</v>
      </c>
      <c r="BG17" s="62">
        <f>'Glad70-before-LQ'!BG17*$CG17*BG$93</f>
        <v>0.0046035242972095</v>
      </c>
      <c r="BH17" s="62">
        <f>'Glad70-before-LQ'!BH17*$CG17*BH$93</f>
        <v>0.00177008661861474</v>
      </c>
      <c r="BI17" s="62">
        <f>'Glad70-before-LQ'!BI17*$CG17*BI$93</f>
        <v>0.00258268782048079</v>
      </c>
      <c r="BJ17" s="62">
        <f>'Glad70-before-LQ'!BJ17*$CG17*BJ$93</f>
        <v>0.000107890240909936</v>
      </c>
      <c r="BK17" s="62">
        <f>'Glad70-before-LQ'!BK17*$CG17*BK$93</f>
        <v>0.00632911959464996</v>
      </c>
      <c r="BL17" s="62">
        <f>'Glad70-before-LQ'!BL17*$CG17*BL$93</f>
        <v>0.0648135821759943</v>
      </c>
      <c r="BM17" s="62">
        <f>'Glad70-before-LQ'!BM17*$CG17*BM$93</f>
        <v>0.00578742249417888</v>
      </c>
      <c r="BN17" s="62">
        <f>'Glad70-before-LQ'!BN17*$CG17*BN$93</f>
        <v>0.000362654331432035</v>
      </c>
      <c r="BO17" s="62">
        <f>'Glad70-before-LQ'!BO17*$CG17*BO$93</f>
        <v>0.0516093775458856</v>
      </c>
      <c r="BP17" s="62">
        <f>'Glad70-before-LQ'!BP17*$CG17*BP$93</f>
        <v>0.0219111537667986</v>
      </c>
      <c r="BQ17" s="62">
        <f>'Glad70-before-LQ'!BQ17*$CG17*BQ$93</f>
        <v>0.000267441138901038</v>
      </c>
      <c r="BR17" s="62">
        <f>'Glad70-before-LQ'!BR17*$CG17*BR$93</f>
        <v>0.00617143515972345</v>
      </c>
      <c r="BS17" s="62">
        <f>'Glad70-before-LQ'!BS17*$CG17*BS$93</f>
        <v>0.000500624570474553</v>
      </c>
      <c r="BT17" s="62">
        <f>'Glad70-before-LQ'!BT17*$CG17*BT$93</f>
        <v>0.0235471714484293</v>
      </c>
      <c r="BU17" s="62">
        <f>'Glad70-before-LQ'!BU17*$CG17*BU$93</f>
        <v>0.0108240422597001</v>
      </c>
      <c r="BV17" s="4">
        <f>SUM(D17:BU17)</f>
        <v>0.941593925371961</v>
      </c>
      <c r="BW17" s="66">
        <f>'Glad-base'!BW17*'Households'!$B$3/'Households'!$B$7</f>
        <v>4.1277729676931</v>
      </c>
      <c r="BX17" s="66">
        <f>'Glad-base'!BX17*'Households'!$B$3/'Households'!$B$7</f>
        <v>4.26923480947477e-05</v>
      </c>
      <c r="BY17" s="66">
        <f>'Glad-base'!BY17*'Businesses'!$B$4/'Businesses'!$C$4</f>
        <v>0.702448129050777</v>
      </c>
      <c r="BZ17" s="66">
        <f>'Glad-base'!BZ17*'Households'!$B$3/'Households'!$B$7</f>
        <v>0.06995126307929971</v>
      </c>
      <c r="CA17" s="66">
        <f>'Glad-base'!CA17*'Households'!$B$3/'Households'!$B$7</f>
        <v>0.678231838733265</v>
      </c>
      <c r="CB17" s="66">
        <f>'Glad-base'!CB17*'Glad-id-output'!B15/'Glad-id-output'!E15</f>
        <v>0.0163820445550065</v>
      </c>
      <c r="CC17" s="62">
        <f>'Exports'!D18</f>
        <v>1</v>
      </c>
      <c r="CD17" s="4">
        <f>SUM(BW17:CC17)</f>
        <v>6.59482893545954</v>
      </c>
      <c r="CE17" s="153">
        <f>SUM(CD17,BV17)</f>
        <v>7.5364228608315</v>
      </c>
      <c r="CF17" s="67">
        <v>0.000808937922750958</v>
      </c>
      <c r="CG17" s="67">
        <f>'Glad-id-output'!I15</f>
        <v>0.130907292087585</v>
      </c>
      <c r="CH17" s="67"/>
    </row>
    <row r="18" ht="20.05" customHeight="1">
      <c r="A18" t="s" s="58">
        <v>1</v>
      </c>
      <c r="B18" s="59">
        <v>14</v>
      </c>
      <c r="C18" t="s" s="60">
        <v>179</v>
      </c>
      <c r="D18" s="61">
        <f>'Glad70-before-LQ'!D18*$CG18*D$93</f>
        <v>0.00410245358350052</v>
      </c>
      <c r="E18" s="62">
        <f>'Glad70-before-LQ'!E18*$CG18*E$93</f>
        <v>0.00060167276151205</v>
      </c>
      <c r="F18" s="62">
        <f>'Glad70-before-LQ'!F18*$CG18*F$93</f>
        <v>5.14042646587537e-05</v>
      </c>
      <c r="G18" s="62">
        <f>'Glad70-before-LQ'!G18*$CG18*G$93</f>
        <v>0.000554117951412061</v>
      </c>
      <c r="H18" s="62">
        <f>'Glad70-before-LQ'!H18*$CG18*H$93</f>
        <v>0.000442119366026045</v>
      </c>
      <c r="I18" s="62">
        <f>'Glad70-before-LQ'!I18*$CG18*I$93</f>
        <v>0.000969487916028135</v>
      </c>
      <c r="J18" s="62">
        <f>'Glad70-before-LQ'!J18*$CG18*J$93</f>
        <v>0.0230826870306228</v>
      </c>
      <c r="K18" s="63">
        <f>'Glad70-before-LQ'!K18*$CG18*K$93</f>
        <v>0.00881098592484345</v>
      </c>
      <c r="L18" s="62">
        <f>'Glad70-before-LQ'!L18*$CG18*L$93</f>
        <v>0.00154573115822905</v>
      </c>
      <c r="M18" s="62">
        <f>'Glad70-before-LQ'!M18*$CG18*M$93</f>
        <v>0.000646194444166393</v>
      </c>
      <c r="N18" s="62">
        <f>'Glad70-before-LQ'!N18*$CG18*N$93</f>
        <v>0.000586471169115703</v>
      </c>
      <c r="O18" s="62">
        <f>'Glad70-before-LQ'!O18*$CG18*O$93</f>
        <v>0.000228237523055411</v>
      </c>
      <c r="P18" s="62">
        <f>'Glad70-before-LQ'!P18*$CG18*P$93</f>
        <v>0.000687218947639535</v>
      </c>
      <c r="Q18" s="62">
        <f>'Glad70-before-LQ'!Q18*$CG18*Q$93</f>
        <v>0.05675924502885</v>
      </c>
      <c r="R18" s="62">
        <f>'Glad70-before-LQ'!R18*$CG18*R$93</f>
        <v>0.00539898328479478</v>
      </c>
      <c r="S18" s="62">
        <f>'Glad70-before-LQ'!S18*$CG18*S$93</f>
        <v>5.02875856874607e-05</v>
      </c>
      <c r="T18" s="62">
        <f>'Glad70-before-LQ'!T18*$CG18*T$93</f>
        <v>0.00575534421136682</v>
      </c>
      <c r="U18" s="62">
        <f>'Glad70-before-LQ'!U18*$CG18*U$93</f>
        <v>0.00468879791467287</v>
      </c>
      <c r="V18" s="62">
        <f>'Glad70-before-LQ'!V18*$CG18*V$93</f>
        <v>0.00157968918325542</v>
      </c>
      <c r="W18" s="62">
        <f>'Glad70-before-LQ'!W18*$CG18*W$93</f>
        <v>0.0472664124276933</v>
      </c>
      <c r="X18" s="64">
        <f>'Glad70-before-LQ'!X18*$CG18*X$93</f>
        <v>0</v>
      </c>
      <c r="Y18" s="62">
        <f>'Glad70-before-LQ'!Y18*$CG18*Y$93</f>
        <v>0.0943551659710162</v>
      </c>
      <c r="Z18" s="62">
        <f>'Glad70-before-LQ'!Z18*$CG18*Z$93</f>
        <v>0.0101025066228383</v>
      </c>
      <c r="AA18" s="62">
        <f>'Glad70-before-LQ'!AA18*$CG18*AA$93</f>
        <v>0.00612569641590409</v>
      </c>
      <c r="AB18" s="62">
        <f>'Glad70-before-LQ'!AB18*$CG18*AB$93</f>
        <v>0.026547014709658</v>
      </c>
      <c r="AC18" s="65">
        <f>'Glad70-before-LQ'!AC18*$CG18*AC$93</f>
        <v>0</v>
      </c>
      <c r="AD18" s="62">
        <f>'Glad70-before-LQ'!AD18*$CG18*AD$93</f>
        <v>1.66764839704085e-05</v>
      </c>
      <c r="AE18" s="62">
        <f>'Glad70-before-LQ'!AE18*$CG18*AE$93</f>
        <v>0.00509889863064921</v>
      </c>
      <c r="AF18" s="62">
        <f>'Glad70-before-LQ'!AF18*$CG18*AF$93</f>
        <v>0.00735664439028224</v>
      </c>
      <c r="AG18" s="62">
        <f>'Glad70-before-LQ'!AG18*$CG18*AG$93</f>
        <v>0.578042197912624</v>
      </c>
      <c r="AH18" s="62">
        <f>'Glad70-before-LQ'!AH18*$CG18*AH$93</f>
        <v>0.560087192175486</v>
      </c>
      <c r="AI18" s="62">
        <f>'Glad70-before-LQ'!AI18*$CG18*AI$93</f>
        <v>1.02281261296702</v>
      </c>
      <c r="AJ18" s="62">
        <f>'Glad70-before-LQ'!AJ18*$CG18*AJ$93</f>
        <v>0.0143993333153954</v>
      </c>
      <c r="AK18" s="62">
        <f>'Glad70-before-LQ'!AK18*$CG18*AK$93</f>
        <v>0.0189552025231725</v>
      </c>
      <c r="AL18" s="62">
        <f>'Glad70-before-LQ'!AL18*$CG18*AL$93</f>
        <v>0.00209131513742511</v>
      </c>
      <c r="AM18" s="62">
        <f>'Glad70-before-LQ'!AM18*$CG18*AM$93</f>
        <v>0.00461812898380488</v>
      </c>
      <c r="AN18" s="62">
        <f>'Glad70-before-LQ'!AN18*$CG18*AN$93</f>
        <v>0.00732058498647486</v>
      </c>
      <c r="AO18" s="62">
        <f>'Glad70-before-LQ'!AO18*$CG18*AO$93</f>
        <v>0.0102482574729656</v>
      </c>
      <c r="AP18" s="62">
        <f>'Glad70-before-LQ'!AP18*$CG18*AP$93</f>
        <v>0.00091281739470783</v>
      </c>
      <c r="AQ18" s="62">
        <f>'Glad70-before-LQ'!AQ18*$CG18*AQ$93</f>
        <v>7.96968782414484e-05</v>
      </c>
      <c r="AR18" s="62">
        <f>'Glad70-before-LQ'!AR18*$CG18*AR$93</f>
        <v>0.000468989553033794</v>
      </c>
      <c r="AS18" s="62">
        <f>'Glad70-before-LQ'!AS18*$CG18*AS$93</f>
        <v>0.009618449162910721</v>
      </c>
      <c r="AT18" s="62">
        <f>'Glad70-before-LQ'!AT18*$CG18*AT$93</f>
        <v>2.35787677998643e-05</v>
      </c>
      <c r="AU18" s="62">
        <f>'Glad70-before-LQ'!AU18*$CG18*AU$93</f>
        <v>0.000161675278693605</v>
      </c>
      <c r="AV18" s="62">
        <f>'Glad70-before-LQ'!AV18*$CG18*AV$93</f>
        <v>1.30353176828022e-05</v>
      </c>
      <c r="AW18" s="62">
        <f>'Glad70-before-LQ'!AW18*$CG18*AW$93</f>
        <v>5.86692755397806e-06</v>
      </c>
      <c r="AX18" s="62">
        <f>'Glad70-before-LQ'!AX18*$CG18*AX$93</f>
        <v>0.000120103174061738</v>
      </c>
      <c r="AY18" s="62">
        <f>'Glad70-before-LQ'!AY18*$CG18*AY$93</f>
        <v>8.85814201843046e-05</v>
      </c>
      <c r="AZ18" s="62">
        <f>'Glad70-before-LQ'!AZ18*$CG18*AZ$93</f>
        <v>6.413540348072481e-05</v>
      </c>
      <c r="BA18" s="62">
        <f>'Glad70-before-LQ'!BA18*$CG18*BA$93</f>
        <v>2.25504547825594e-05</v>
      </c>
      <c r="BB18" s="62">
        <f>'Glad70-before-LQ'!BB18*$CG18*BB$93</f>
        <v>4.80765104630555e-05</v>
      </c>
      <c r="BC18" s="62">
        <f>'Glad70-before-LQ'!BC18*$CG18*BC$93</f>
        <v>0.00337039379270355</v>
      </c>
      <c r="BD18" s="62">
        <f>'Glad70-before-LQ'!BD18*$CG18*BD$93</f>
        <v>0.00377550044206924</v>
      </c>
      <c r="BE18" s="62">
        <f>'Glad70-before-LQ'!BE18*$CG18*BE$93</f>
        <v>0.00262422862963777</v>
      </c>
      <c r="BF18" s="62">
        <f>'Glad70-before-LQ'!BF18*$CG18*BF$93</f>
        <v>2.58060191430126e-05</v>
      </c>
      <c r="BG18" s="62">
        <f>'Glad70-before-LQ'!BG18*$CG18*BG$93</f>
        <v>0.000665794131574127</v>
      </c>
      <c r="BH18" s="62">
        <f>'Glad70-before-LQ'!BH18*$CG18*BH$93</f>
        <v>0.000332595986630258</v>
      </c>
      <c r="BI18" s="62">
        <f>'Glad70-before-LQ'!BI18*$CG18*BI$93</f>
        <v>0.00382087556313507</v>
      </c>
      <c r="BJ18" s="62">
        <f>'Glad70-before-LQ'!BJ18*$CG18*BJ$93</f>
        <v>0.000136345899806724</v>
      </c>
      <c r="BK18" s="62">
        <f>'Glad70-before-LQ'!BK18*$CG18*BK$93</f>
        <v>0.00192956927785396</v>
      </c>
      <c r="BL18" s="62">
        <f>'Glad70-before-LQ'!BL18*$CG18*BL$93</f>
        <v>0.0523513769517633</v>
      </c>
      <c r="BM18" s="62">
        <f>'Glad70-before-LQ'!BM18*$CG18*BM$93</f>
        <v>0.0105904449652551</v>
      </c>
      <c r="BN18" s="62">
        <f>'Glad70-before-LQ'!BN18*$CG18*BN$93</f>
        <v>0.00188527408368526</v>
      </c>
      <c r="BO18" s="62">
        <f>'Glad70-before-LQ'!BO18*$CG18*BO$93</f>
        <v>0.008577872032481421</v>
      </c>
      <c r="BP18" s="62">
        <f>'Glad70-before-LQ'!BP18*$CG18*BP$93</f>
        <v>0.00226888572298985</v>
      </c>
      <c r="BQ18" s="62">
        <f>'Glad70-before-LQ'!BQ18*$CG18*BQ$93</f>
        <v>0.000331183290421143</v>
      </c>
      <c r="BR18" s="62">
        <f>'Glad70-before-LQ'!BR18*$CG18*BR$93</f>
        <v>0.000190894115949776</v>
      </c>
      <c r="BS18" s="62">
        <f>'Glad70-before-LQ'!BS18*$CG18*BS$93</f>
        <v>2.34606528082218e-05</v>
      </c>
      <c r="BT18" s="62">
        <f>'Glad70-before-LQ'!BT18*$CG18*BT$93</f>
        <v>0.0306447857148019</v>
      </c>
      <c r="BU18" s="62">
        <f>'Glad70-before-LQ'!BU18*$CG18*BU$93</f>
        <v>0.00100057010822103</v>
      </c>
      <c r="BV18" s="4">
        <f>SUM(D18:BU18)</f>
        <v>2.66815838400034</v>
      </c>
      <c r="BW18" s="66">
        <f>'Glad-base'!BW18*'Households'!$B$3/'Households'!$B$7</f>
        <v>0.845177728300721</v>
      </c>
      <c r="BX18" s="66">
        <f>'Glad-base'!BX18*'Households'!$B$3/'Households'!$B$7</f>
        <v>0.000294666766220391</v>
      </c>
      <c r="BY18" s="66">
        <f>'Glad-base'!BY18*'Businesses'!$B$4/'Businesses'!$C$4</f>
        <v>0.332302909620969</v>
      </c>
      <c r="BZ18" s="66">
        <f>'Glad-base'!BZ18*'Households'!$B$3/'Households'!$B$7</f>
        <v>0.0373919288774459</v>
      </c>
      <c r="CA18" s="66">
        <f>'Glad-base'!CA18*'Households'!$B$3/'Households'!$B$7</f>
        <v>0.188465221390319</v>
      </c>
      <c r="CB18" s="66">
        <f>'Glad-base'!CB18*'Glad-id-output'!B16/'Glad-id-output'!E16</f>
        <v>0.00647510191049284</v>
      </c>
      <c r="CC18" s="62">
        <f>'Exports'!D19</f>
        <v>0</v>
      </c>
      <c r="CD18" s="4">
        <f>SUM(BW18:CC18)</f>
        <v>1.41010755686617</v>
      </c>
      <c r="CE18" s="153">
        <f>SUM(CD18,BV18)</f>
        <v>4.07826594086651</v>
      </c>
      <c r="CF18" s="67">
        <v>0.000611314272948031</v>
      </c>
      <c r="CG18" s="67">
        <f>'Glad-id-output'!I16</f>
        <v>0.0989266219761024</v>
      </c>
      <c r="CH18" s="67"/>
    </row>
    <row r="19" ht="20.05" customHeight="1">
      <c r="A19" t="s" s="58">
        <v>1</v>
      </c>
      <c r="B19" s="59">
        <v>15</v>
      </c>
      <c r="C19" t="s" s="60">
        <v>180</v>
      </c>
      <c r="D19" s="61">
        <f>'Glad70-before-LQ'!D19*$CG19*D$93</f>
        <v>0.00254403814595376</v>
      </c>
      <c r="E19" s="62">
        <f>'Glad70-before-LQ'!E19*$CG19*E$93</f>
        <v>5.23477004249966e-05</v>
      </c>
      <c r="F19" s="62">
        <f>'Glad70-before-LQ'!F19*$CG19*F$93</f>
        <v>1.44246898805709e-05</v>
      </c>
      <c r="G19" s="62">
        <f>'Glad70-before-LQ'!G19*$CG19*G$93</f>
        <v>6.127992454416281e-05</v>
      </c>
      <c r="H19" s="62">
        <f>'Glad70-before-LQ'!H19*$CG19*H$93</f>
        <v>5.07551760270759e-05</v>
      </c>
      <c r="I19" s="62">
        <f>'Glad70-before-LQ'!I19*$CG19*I$93</f>
        <v>0.000436798151867138</v>
      </c>
      <c r="J19" s="62">
        <f>'Glad70-before-LQ'!J19*$CG19*J$93</f>
        <v>0.0197772328779861</v>
      </c>
      <c r="K19" s="63">
        <f>'Glad70-before-LQ'!K19*$CG19*K$93</f>
        <v>0.00254711274288921</v>
      </c>
      <c r="L19" s="62">
        <f>'Glad70-before-LQ'!L19*$CG19*L$93</f>
        <v>0.00046082329626044</v>
      </c>
      <c r="M19" s="62">
        <f>'Glad70-before-LQ'!M19*$CG19*M$93</f>
        <v>0.000861329306036919</v>
      </c>
      <c r="N19" s="62">
        <f>'Glad70-before-LQ'!N19*$CG19*N$93</f>
        <v>0.0111005343812166</v>
      </c>
      <c r="O19" s="62">
        <f>'Glad70-before-LQ'!O19*$CG19*O$93</f>
        <v>0.0113450704417077</v>
      </c>
      <c r="P19" s="62">
        <f>'Glad70-before-LQ'!P19*$CG19*P$93</f>
        <v>0.000127844396333124</v>
      </c>
      <c r="Q19" s="62">
        <f>'Glad70-before-LQ'!Q19*$CG19*Q$93</f>
        <v>0.000299435159773985</v>
      </c>
      <c r="R19" s="62">
        <f>'Glad70-before-LQ'!R19*$CG19*R$93</f>
        <v>0.0022970910369045</v>
      </c>
      <c r="S19" s="62">
        <f>'Glad70-before-LQ'!S19*$CG19*S$93</f>
        <v>0.00357277691132446</v>
      </c>
      <c r="T19" s="62">
        <f>'Glad70-before-LQ'!T19*$CG19*T$93</f>
        <v>0.00212355689118468</v>
      </c>
      <c r="U19" s="62">
        <f>'Glad70-before-LQ'!U19*$CG19*U$93</f>
        <v>0.156787043427745</v>
      </c>
      <c r="V19" s="62">
        <f>'Glad70-before-LQ'!V19*$CG19*V$93</f>
        <v>0.00186325874027973</v>
      </c>
      <c r="W19" s="62">
        <f>'Glad70-before-LQ'!W19*$CG19*W$93</f>
        <v>0.0382703012892962</v>
      </c>
      <c r="X19" s="64">
        <f>'Glad70-before-LQ'!X19*$CG19*X$93</f>
        <v>0</v>
      </c>
      <c r="Y19" s="62">
        <f>'Glad70-before-LQ'!Y19*$CG19*Y$93</f>
        <v>0.00896763163391689</v>
      </c>
      <c r="Z19" s="62">
        <f>'Glad70-before-LQ'!Z19*$CG19*Z$93</f>
        <v>0.000938962219313841</v>
      </c>
      <c r="AA19" s="62">
        <f>'Glad70-before-LQ'!AA19*$CG19*AA$93</f>
        <v>0.00417412117038931</v>
      </c>
      <c r="AB19" s="62">
        <f>'Glad70-before-LQ'!AB19*$CG19*AB$93</f>
        <v>8.44891801415477e-05</v>
      </c>
      <c r="AC19" s="65">
        <f>'Glad70-before-LQ'!AC19*$CG19*AC$93</f>
        <v>0</v>
      </c>
      <c r="AD19" s="62">
        <f>'Glad70-before-LQ'!AD19*$CG19*AD$93</f>
        <v>9.39491374238823e-05</v>
      </c>
      <c r="AE19" s="62">
        <f>'Glad70-before-LQ'!AE19*$CG19*AE$93</f>
        <v>0.000439571563826366</v>
      </c>
      <c r="AF19" s="62">
        <f>'Glad70-before-LQ'!AF19*$CG19*AF$93</f>
        <v>0.00441993098941951</v>
      </c>
      <c r="AG19" s="62">
        <f>'Glad70-before-LQ'!AG19*$CG19*AG$93</f>
        <v>0.0102410173324203</v>
      </c>
      <c r="AH19" s="62">
        <f>'Glad70-before-LQ'!AH19*$CG19*AH$93</f>
        <v>0.0498474810537133</v>
      </c>
      <c r="AI19" s="62">
        <f>'Glad70-before-LQ'!AI19*$CG19*AI$93</f>
        <v>0.0118192218848653</v>
      </c>
      <c r="AJ19" s="62">
        <f>'Glad70-before-LQ'!AJ19*$CG19*AJ$93</f>
        <v>0.0474037179476563</v>
      </c>
      <c r="AK19" s="62">
        <f>'Glad70-before-LQ'!AK19*$CG19*AK$93</f>
        <v>0.0535092778259889</v>
      </c>
      <c r="AL19" s="62">
        <f>'Glad70-before-LQ'!AL19*$CG19*AL$93</f>
        <v>0.00270621283618858</v>
      </c>
      <c r="AM19" s="62">
        <f>'Glad70-before-LQ'!AM19*$CG19*AM$93</f>
        <v>0.00821412801774832</v>
      </c>
      <c r="AN19" s="62">
        <f>'Glad70-before-LQ'!AN19*$CG19*AN$93</f>
        <v>0.00382273302147253</v>
      </c>
      <c r="AO19" s="62">
        <f>'Glad70-before-LQ'!AO19*$CG19*AO$93</f>
        <v>0.00477598955937328</v>
      </c>
      <c r="AP19" s="62">
        <f>'Glad70-before-LQ'!AP19*$CG19*AP$93</f>
        <v>0.00443924944039628</v>
      </c>
      <c r="AQ19" s="62">
        <f>'Glad70-before-LQ'!AQ19*$CG19*AQ$93</f>
        <v>0.000456100621517071</v>
      </c>
      <c r="AR19" s="62">
        <f>'Glad70-before-LQ'!AR19*$CG19*AR$93</f>
        <v>0.00139722961609987</v>
      </c>
      <c r="AS19" s="62">
        <f>'Glad70-before-LQ'!AS19*$CG19*AS$93</f>
        <v>0.000647042347831547</v>
      </c>
      <c r="AT19" s="62">
        <f>'Glad70-before-LQ'!AT19*$CG19*AT$93</f>
        <v>0.01215849886495</v>
      </c>
      <c r="AU19" s="62">
        <f>'Glad70-before-LQ'!AU19*$CG19*AU$93</f>
        <v>9.190597131529401e-05</v>
      </c>
      <c r="AV19" s="62">
        <f>'Glad70-before-LQ'!AV19*$CG19*AV$93</f>
        <v>1.67526786411904e-05</v>
      </c>
      <c r="AW19" s="62">
        <f>'Glad70-before-LQ'!AW19*$CG19*AW$93</f>
        <v>5.21439022155818e-06</v>
      </c>
      <c r="AX19" s="62">
        <f>'Glad70-before-LQ'!AX19*$CG19*AX$93</f>
        <v>0.000327884850064071</v>
      </c>
      <c r="AY19" s="62">
        <f>'Glad70-before-LQ'!AY19*$CG19*AY$93</f>
        <v>2.00167912111828e-05</v>
      </c>
      <c r="AZ19" s="62">
        <f>'Glad70-before-LQ'!AZ19*$CG19*AZ$93</f>
        <v>0.000329686692087533</v>
      </c>
      <c r="BA19" s="62">
        <f>'Glad70-before-LQ'!BA19*$CG19*BA$93</f>
        <v>0.000183615200386758</v>
      </c>
      <c r="BB19" s="62">
        <f>'Glad70-before-LQ'!BB19*$CG19*BB$93</f>
        <v>0.00152888704951922</v>
      </c>
      <c r="BC19" s="62">
        <f>'Glad70-before-LQ'!BC19*$CG19*BC$93</f>
        <v>0.0025129417617306</v>
      </c>
      <c r="BD19" s="62">
        <f>'Glad70-before-LQ'!BD19*$CG19*BD$93</f>
        <v>0.000701176057493173</v>
      </c>
      <c r="BE19" s="62">
        <f>'Glad70-before-LQ'!BE19*$CG19*BE$93</f>
        <v>0.008635529532003189</v>
      </c>
      <c r="BF19" s="62">
        <f>'Glad70-before-LQ'!BF19*$CG19*BF$93</f>
        <v>8.25125375353767e-05</v>
      </c>
      <c r="BG19" s="62">
        <f>'Glad70-before-LQ'!BG19*$CG19*BG$93</f>
        <v>0.00504190596074758</v>
      </c>
      <c r="BH19" s="62">
        <f>'Glad70-before-LQ'!BH19*$CG19*BH$93</f>
        <v>0.000844249428751805</v>
      </c>
      <c r="BI19" s="62">
        <f>'Glad70-before-LQ'!BI19*$CG19*BI$93</f>
        <v>0.0108869427616751</v>
      </c>
      <c r="BJ19" s="62">
        <f>'Glad70-before-LQ'!BJ19*$CG19*BJ$93</f>
        <v>3.87233619058524e-05</v>
      </c>
      <c r="BK19" s="62">
        <f>'Glad70-before-LQ'!BK19*$CG19*BK$93</f>
        <v>0.00413591261776367</v>
      </c>
      <c r="BL19" s="62">
        <f>'Glad70-before-LQ'!BL19*$CG19*BL$93</f>
        <v>0.022427213715389</v>
      </c>
      <c r="BM19" s="62">
        <f>'Glad70-before-LQ'!BM19*$CG19*BM$93</f>
        <v>0.00299765749564151</v>
      </c>
      <c r="BN19" s="62">
        <f>'Glad70-before-LQ'!BN19*$CG19*BN$93</f>
        <v>0.000380320521559002</v>
      </c>
      <c r="BO19" s="62">
        <f>'Glad70-before-LQ'!BO19*$CG19*BO$93</f>
        <v>0.039094351195349</v>
      </c>
      <c r="BP19" s="62">
        <f>'Glad70-before-LQ'!BP19*$CG19*BP$93</f>
        <v>0.0151586574513353</v>
      </c>
      <c r="BQ19" s="62">
        <f>'Glad70-before-LQ'!BQ19*$CG19*BQ$93</f>
        <v>0.000166460782991123</v>
      </c>
      <c r="BR19" s="62">
        <f>'Glad70-before-LQ'!BR19*$CG19*BR$93</f>
        <v>0.000108374567500427</v>
      </c>
      <c r="BS19" s="62">
        <f>'Glad70-before-LQ'!BS19*$CG19*BS$93</f>
        <v>3.01857047983023e-05</v>
      </c>
      <c r="BT19" s="62">
        <f>'Glad70-before-LQ'!BT19*$CG19*BT$93</f>
        <v>0.00402143828868249</v>
      </c>
      <c r="BU19" s="62">
        <f>'Glad70-before-LQ'!BU19*$CG19*BU$93</f>
        <v>0.00564662439556219</v>
      </c>
      <c r="BV19" s="4">
        <f>SUM(D19:BU19)</f>
        <v>0.610564752714151</v>
      </c>
      <c r="BW19" s="66">
        <f>'Glad-base'!BW19*'Households'!$B$3/'Households'!$B$7</f>
        <v>5.85144607013388</v>
      </c>
      <c r="BX19" s="66">
        <f>'Glad-base'!BX19*'Households'!$B$3/'Households'!$B$7</f>
        <v>1.16433676622039e-05</v>
      </c>
      <c r="BY19" s="66">
        <f>'Glad-base'!BY19*'Businesses'!$B$4/'Businesses'!$C$4</f>
        <v>0.130469694344551</v>
      </c>
      <c r="BZ19" s="66">
        <f>'Glad-base'!BZ19*'Households'!$B$3/'Households'!$B$7</f>
        <v>0.00548372762100927</v>
      </c>
      <c r="CA19" s="66">
        <f>'Glad-base'!CA19*'Households'!$B$3/'Households'!$B$7</f>
        <v>0.0503647302883625</v>
      </c>
      <c r="CB19" s="66">
        <f>'Glad-base'!CB19*'Glad-id-output'!B17/'Glad-id-output'!E17</f>
        <v>0.0152497772695869</v>
      </c>
      <c r="CC19" s="62">
        <f>'Exports'!D20</f>
        <v>0.2</v>
      </c>
      <c r="CD19" s="4">
        <f>SUM(BW19:CC19)</f>
        <v>6.25302564302505</v>
      </c>
      <c r="CE19" s="153">
        <f>SUM(CD19,BV19)</f>
        <v>6.8635903957392</v>
      </c>
      <c r="CF19" s="67">
        <v>0.000178599981373646</v>
      </c>
      <c r="CG19" s="67">
        <f>'Glad-id-output'!I17</f>
        <v>0.0289021435031856</v>
      </c>
      <c r="CH19" s="67"/>
    </row>
    <row r="20" ht="20.05" customHeight="1">
      <c r="A20" t="s" s="58">
        <v>1</v>
      </c>
      <c r="B20" s="59">
        <v>16</v>
      </c>
      <c r="C20" t="s" s="60">
        <v>181</v>
      </c>
      <c r="D20" s="61">
        <f>'Glad70-before-LQ'!D20*$CG20*D$93</f>
        <v>0.0378188840017757</v>
      </c>
      <c r="E20" s="62">
        <f>'Glad70-before-LQ'!E20*$CG20*E$93</f>
        <v>0.00152605596522949</v>
      </c>
      <c r="F20" s="62">
        <f>'Glad70-before-LQ'!F20*$CG20*F$93</f>
        <v>6.26579379142089e-05</v>
      </c>
      <c r="G20" s="62">
        <f>'Glad70-before-LQ'!G20*$CG20*G$93</f>
        <v>0.00193295844434127</v>
      </c>
      <c r="H20" s="62">
        <f>'Glad70-before-LQ'!H20*$CG20*H$93</f>
        <v>0.00288931711276894</v>
      </c>
      <c r="I20" s="62">
        <f>'Glad70-before-LQ'!I20*$CG20*I$93</f>
        <v>0.00343991723360621</v>
      </c>
      <c r="J20" s="62">
        <f>'Glad70-before-LQ'!J20*$CG20*J$93</f>
        <v>0.086116263302959</v>
      </c>
      <c r="K20" s="63">
        <f>'Glad70-before-LQ'!K20*$CG20*K$93</f>
        <v>0.01091284443163</v>
      </c>
      <c r="L20" s="62">
        <f>'Glad70-before-LQ'!L20*$CG20*L$93</f>
        <v>0.00184461237742402</v>
      </c>
      <c r="M20" s="62">
        <f>'Glad70-before-LQ'!M20*$CG20*M$93</f>
        <v>0.00193697459807387</v>
      </c>
      <c r="N20" s="62">
        <f>'Glad70-before-LQ'!N20*$CG20*N$93</f>
        <v>0.00688777435786558</v>
      </c>
      <c r="O20" s="62">
        <f>'Glad70-before-LQ'!O20*$CG20*O$93</f>
        <v>0.00262897606140101</v>
      </c>
      <c r="P20" s="62">
        <f>'Glad70-before-LQ'!P20*$CG20*P$93</f>
        <v>0.0002927123408912</v>
      </c>
      <c r="Q20" s="62">
        <f>'Glad70-before-LQ'!Q20*$CG20*Q$93</f>
        <v>0.000693705331040719</v>
      </c>
      <c r="R20" s="62">
        <f>'Glad70-before-LQ'!R20*$CG20*R$93</f>
        <v>0.00140473883692127</v>
      </c>
      <c r="S20" s="62">
        <f>'Glad70-before-LQ'!S20*$CG20*S$93</f>
        <v>0.00643050497166931</v>
      </c>
      <c r="T20" s="62">
        <f>'Glad70-before-LQ'!T20*$CG20*T$93</f>
        <v>0.00582922578015822</v>
      </c>
      <c r="U20" s="62">
        <f>'Glad70-before-LQ'!U20*$CG20*U$93</f>
        <v>0.0450315660820896</v>
      </c>
      <c r="V20" s="62">
        <f>'Glad70-before-LQ'!V20*$CG20*V$93</f>
        <v>0.00149629120728673</v>
      </c>
      <c r="W20" s="62">
        <f>'Glad70-before-LQ'!W20*$CG20*W$93</f>
        <v>0.038052938636068</v>
      </c>
      <c r="X20" s="64">
        <f>'Glad70-before-LQ'!X20*$CG20*X$93</f>
        <v>0</v>
      </c>
      <c r="Y20" s="62">
        <f>'Glad70-before-LQ'!Y20*$CG20*Y$93</f>
        <v>0.0388009034991715</v>
      </c>
      <c r="Z20" s="62">
        <f>'Glad70-before-LQ'!Z20*$CG20*Z$93</f>
        <v>0.00434489756110202</v>
      </c>
      <c r="AA20" s="62">
        <f>'Glad70-before-LQ'!AA20*$CG20*AA$93</f>
        <v>0.0077162355206976</v>
      </c>
      <c r="AB20" s="62">
        <f>'Glad70-before-LQ'!AB20*$CG20*AB$93</f>
        <v>0.0004708963822821</v>
      </c>
      <c r="AC20" s="65">
        <f>'Glad70-before-LQ'!AC20*$CG20*AC$93</f>
        <v>0</v>
      </c>
      <c r="AD20" s="62">
        <f>'Glad70-before-LQ'!AD20*$CG20*AD$93</f>
        <v>0.000448725977331128</v>
      </c>
      <c r="AE20" s="62">
        <f>'Glad70-before-LQ'!AE20*$CG20*AE$93</f>
        <v>0.00109539874663187</v>
      </c>
      <c r="AF20" s="62">
        <f>'Glad70-before-LQ'!AF20*$CG20*AF$93</f>
        <v>0.0123114862572609</v>
      </c>
      <c r="AG20" s="62">
        <f>'Glad70-before-LQ'!AG20*$CG20*AG$93</f>
        <v>0.0155727639448432</v>
      </c>
      <c r="AH20" s="62">
        <f>'Glad70-before-LQ'!AH20*$CG20*AH$93</f>
        <v>0.0734452868159272</v>
      </c>
      <c r="AI20" s="62">
        <f>'Glad70-before-LQ'!AI20*$CG20*AI$93</f>
        <v>0.0586683931568915</v>
      </c>
      <c r="AJ20" s="62">
        <f>'Glad70-before-LQ'!AJ20*$CG20*AJ$93</f>
        <v>0.0401650530530814</v>
      </c>
      <c r="AK20" s="62">
        <f>'Glad70-before-LQ'!AK20*$CG20*AK$93</f>
        <v>0.210575335076586</v>
      </c>
      <c r="AL20" s="62">
        <f>'Glad70-before-LQ'!AL20*$CG20*AL$93</f>
        <v>0.00703178475659764</v>
      </c>
      <c r="AM20" s="62">
        <f>'Glad70-before-LQ'!AM20*$CG20*AM$93</f>
        <v>0.0182900723547842</v>
      </c>
      <c r="AN20" s="62">
        <f>'Glad70-before-LQ'!AN20*$CG20*AN$93</f>
        <v>0.0262735375280929</v>
      </c>
      <c r="AO20" s="62">
        <f>'Glad70-before-LQ'!AO20*$CG20*AO$93</f>
        <v>0.00691374694199108</v>
      </c>
      <c r="AP20" s="62">
        <f>'Glad70-before-LQ'!AP20*$CG20*AP$93</f>
        <v>0.105622611270038</v>
      </c>
      <c r="AQ20" s="62">
        <f>'Glad70-before-LQ'!AQ20*$CG20*AQ$93</f>
        <v>0.0126874075766881</v>
      </c>
      <c r="AR20" s="62">
        <f>'Glad70-before-LQ'!AR20*$CG20*AR$93</f>
        <v>0.00545474132243849</v>
      </c>
      <c r="AS20" s="62">
        <f>'Glad70-before-LQ'!AS20*$CG20*AS$93</f>
        <v>0.0510754279957894</v>
      </c>
      <c r="AT20" s="62">
        <f>'Glad70-before-LQ'!AT20*$CG20*AT$93</f>
        <v>0.0198376567789874</v>
      </c>
      <c r="AU20" s="62">
        <f>'Glad70-before-LQ'!AU20*$CG20*AU$93</f>
        <v>0.00381954824631944</v>
      </c>
      <c r="AV20" s="62">
        <f>'Glad70-before-LQ'!AV20*$CG20*AV$93</f>
        <v>0.00084190970590229</v>
      </c>
      <c r="AW20" s="62">
        <f>'Glad70-before-LQ'!AW20*$CG20*AW$93</f>
        <v>3.83385693887281e-05</v>
      </c>
      <c r="AX20" s="62">
        <f>'Glad70-before-LQ'!AX20*$CG20*AX$93</f>
        <v>0.00264733379103289</v>
      </c>
      <c r="AY20" s="62">
        <f>'Glad70-before-LQ'!AY20*$CG20*AY$93</f>
        <v>0.000135259553326486</v>
      </c>
      <c r="AZ20" s="62">
        <f>'Glad70-before-LQ'!AZ20*$CG20*AZ$93</f>
        <v>0.00226445655604218</v>
      </c>
      <c r="BA20" s="62">
        <f>'Glad70-before-LQ'!BA20*$CG20*BA$93</f>
        <v>0.00298146354787893</v>
      </c>
      <c r="BB20" s="62">
        <f>'Glad70-before-LQ'!BB20*$CG20*BB$93</f>
        <v>0.00873600188956912</v>
      </c>
      <c r="BC20" s="62">
        <f>'Glad70-before-LQ'!BC20*$CG20*BC$93</f>
        <v>0.0169094009533766</v>
      </c>
      <c r="BD20" s="62">
        <f>'Glad70-before-LQ'!BD20*$CG20*BD$93</f>
        <v>0.0187650461178982</v>
      </c>
      <c r="BE20" s="62">
        <f>'Glad70-before-LQ'!BE20*$CG20*BE$93</f>
        <v>0.174630887145006</v>
      </c>
      <c r="BF20" s="62">
        <f>'Glad70-before-LQ'!BF20*$CG20*BF$93</f>
        <v>0.000832157060339449</v>
      </c>
      <c r="BG20" s="62">
        <f>'Glad70-before-LQ'!BG20*$CG20*BG$93</f>
        <v>0.0543169687676379</v>
      </c>
      <c r="BH20" s="62">
        <f>'Glad70-before-LQ'!BH20*$CG20*BH$93</f>
        <v>0.0109859989391608</v>
      </c>
      <c r="BI20" s="62">
        <f>'Glad70-before-LQ'!BI20*$CG20*BI$93</f>
        <v>0.0426913233463765</v>
      </c>
      <c r="BJ20" s="62">
        <f>'Glad70-before-LQ'!BJ20*$CG20*BJ$93</f>
        <v>0.000318857191855398</v>
      </c>
      <c r="BK20" s="62">
        <f>'Glad70-before-LQ'!BK20*$CG20*BK$93</f>
        <v>0.0125937491119258</v>
      </c>
      <c r="BL20" s="62">
        <f>'Glad70-before-LQ'!BL20*$CG20*BL$93</f>
        <v>0.07918471516966751</v>
      </c>
      <c r="BM20" s="62">
        <f>'Glad70-before-LQ'!BM20*$CG20*BM$93</f>
        <v>0.0090884907769115</v>
      </c>
      <c r="BN20" s="62">
        <f>'Glad70-before-LQ'!BN20*$CG20*BN$93</f>
        <v>0.00110312833549911</v>
      </c>
      <c r="BO20" s="62">
        <f>'Glad70-before-LQ'!BO20*$CG20*BO$93</f>
        <v>0.0439110343665599</v>
      </c>
      <c r="BP20" s="62">
        <f>'Glad70-before-LQ'!BP20*$CG20*BP$93</f>
        <v>0.0131131798085471</v>
      </c>
      <c r="BQ20" s="62">
        <f>'Glad70-before-LQ'!BQ20*$CG20*BQ$93</f>
        <v>0.00236011258471466</v>
      </c>
      <c r="BR20" s="62">
        <f>'Glad70-before-LQ'!BR20*$CG20*BR$93</f>
        <v>0.0100074971321791</v>
      </c>
      <c r="BS20" s="62">
        <f>'Glad70-before-LQ'!BS20*$CG20*BS$93</f>
        <v>0.00320765741817846</v>
      </c>
      <c r="BT20" s="62">
        <f>'Glad70-before-LQ'!BT20*$CG20*BT$93</f>
        <v>0.0318875474830853</v>
      </c>
      <c r="BU20" s="62">
        <f>'Glad70-before-LQ'!BU20*$CG20*BU$93</f>
        <v>0.0278697445432257</v>
      </c>
      <c r="BV20" s="4">
        <f>SUM(D20:BU20)</f>
        <v>1.54927308963993</v>
      </c>
      <c r="BW20" s="66">
        <f>'Glad-base'!BW20*'Households'!$B$3/'Households'!$B$7</f>
        <v>0.7656869645314111</v>
      </c>
      <c r="BX20" s="66">
        <f>'Glad-base'!BX20*'Households'!$B$3/'Households'!$B$7</f>
        <v>1.4927394438723e-05</v>
      </c>
      <c r="BY20" s="66">
        <f>'Glad-base'!BY20*'Businesses'!$B$4/'Businesses'!$C$4</f>
        <v>0.093374821325981</v>
      </c>
      <c r="BZ20" s="66">
        <f>'Glad-base'!BZ20*'Households'!$B$3/'Households'!$B$7</f>
        <v>0.00434924564366632</v>
      </c>
      <c r="CA20" s="66">
        <f>'Glad-base'!CA20*'Households'!$B$3/'Households'!$B$7</f>
        <v>0.0389204940679712</v>
      </c>
      <c r="CB20" s="66">
        <f>'Glad-base'!CB20*'Glad-id-output'!B18/'Glad-id-output'!E18</f>
        <v>0.017970662429936</v>
      </c>
      <c r="CC20" s="62">
        <f>'Exports'!D21</f>
        <v>0.1</v>
      </c>
      <c r="CD20" s="4">
        <f>SUM(BW20:CC20)</f>
        <v>1.0203171153934</v>
      </c>
      <c r="CE20" s="153">
        <f>SUM(CD20,BV20)</f>
        <v>2.56959020503333</v>
      </c>
      <c r="CF20" s="67">
        <v>0.000422553767924625</v>
      </c>
      <c r="CG20" s="67">
        <f>'Glad-id-output'!I18</f>
        <v>0.06838024026900311</v>
      </c>
      <c r="CH20" s="67"/>
    </row>
    <row r="21" ht="20.05" customHeight="1">
      <c r="A21" t="s" s="58">
        <v>1</v>
      </c>
      <c r="B21" s="59">
        <v>17</v>
      </c>
      <c r="C21" t="s" s="60">
        <v>182</v>
      </c>
      <c r="D21" s="61">
        <f>'Glad70-before-LQ'!D21*$CG21*D$93</f>
        <v>1.60213366691402</v>
      </c>
      <c r="E21" s="62">
        <f>'Glad70-before-LQ'!E21*$CG21*E$93</f>
        <v>0.418831947370749</v>
      </c>
      <c r="F21" s="62">
        <f>'Glad70-before-LQ'!F21*$CG21*F$93</f>
        <v>0.523998934798979</v>
      </c>
      <c r="G21" s="62">
        <f>'Glad70-before-LQ'!G21*$CG21*G$93</f>
        <v>0.218238263113501</v>
      </c>
      <c r="H21" s="62">
        <f>'Glad70-before-LQ'!H21*$CG21*H$93</f>
        <v>0.0462784875343716</v>
      </c>
      <c r="I21" s="62">
        <f>'Glad70-before-LQ'!I21*$CG21*I$93</f>
        <v>1.31331776187364</v>
      </c>
      <c r="J21" s="62">
        <f>'Glad70-before-LQ'!J21*$CG21*J$93</f>
        <v>4.66306943374478</v>
      </c>
      <c r="K21" s="63">
        <f>'Glad70-before-LQ'!K21*$CG21*K$93</f>
        <v>3.80049526664805</v>
      </c>
      <c r="L21" s="62">
        <f>'Glad70-before-LQ'!L21*$CG21*L$93</f>
        <v>0.746984715148949</v>
      </c>
      <c r="M21" s="62">
        <f>'Glad70-before-LQ'!M21*$CG21*M$93</f>
        <v>0.196744605507736</v>
      </c>
      <c r="N21" s="62">
        <f>'Glad70-before-LQ'!N21*$CG21*N$93</f>
        <v>0.0463447615950943</v>
      </c>
      <c r="O21" s="62">
        <f>'Glad70-before-LQ'!O21*$CG21*O$93</f>
        <v>0.0216008463114787</v>
      </c>
      <c r="P21" s="62">
        <f>'Glad70-before-LQ'!P21*$CG21*P$93</f>
        <v>0.00578693720794806</v>
      </c>
      <c r="Q21" s="62">
        <f>'Glad70-before-LQ'!Q21*$CG21*Q$93</f>
        <v>0.008555372803346751</v>
      </c>
      <c r="R21" s="62">
        <f>'Glad70-before-LQ'!R21*$CG21*R$93</f>
        <v>0.00172448462579697</v>
      </c>
      <c r="S21" s="62">
        <f>'Glad70-before-LQ'!S21*$CG21*S$93</f>
        <v>0.00182042721775775</v>
      </c>
      <c r="T21" s="62">
        <f>'Glad70-before-LQ'!T21*$CG21*T$93</f>
        <v>0.682079052522494</v>
      </c>
      <c r="U21" s="62">
        <f>'Glad70-before-LQ'!U21*$CG21*U$93</f>
        <v>2.75541352972216</v>
      </c>
      <c r="V21" s="62">
        <f>'Glad70-before-LQ'!V21*$CG21*V$93</f>
        <v>0.0326523715421088</v>
      </c>
      <c r="W21" s="62">
        <f>'Glad70-before-LQ'!W21*$CG21*W$93</f>
        <v>0.675189131674949</v>
      </c>
      <c r="X21" s="64">
        <f>'Glad70-before-LQ'!X21*$CG21*X$93</f>
        <v>0</v>
      </c>
      <c r="Y21" s="62">
        <f>'Glad70-before-LQ'!Y21*$CG21*Y$93</f>
        <v>0.45965729849376</v>
      </c>
      <c r="Z21" s="62">
        <f>'Glad70-before-LQ'!Z21*$CG21*Z$93</f>
        <v>0.0925402887278515</v>
      </c>
      <c r="AA21" s="62">
        <f>'Glad70-before-LQ'!AA21*$CG21*AA$93</f>
        <v>0.0484281190863521</v>
      </c>
      <c r="AB21" s="62">
        <f>'Glad70-before-LQ'!AB21*$CG21*AB$93</f>
        <v>0.00239399567470236</v>
      </c>
      <c r="AC21" s="65">
        <f>'Glad70-before-LQ'!AC21*$CG21*AC$93</f>
        <v>0</v>
      </c>
      <c r="AD21" s="62">
        <f>'Glad70-before-LQ'!AD21*$CG21*AD$93</f>
        <v>0.00121784191184664</v>
      </c>
      <c r="AE21" s="62">
        <f>'Glad70-before-LQ'!AE21*$CG21*AE$93</f>
        <v>0.183462098600126</v>
      </c>
      <c r="AF21" s="62">
        <f>'Glad70-before-LQ'!AF21*$CG21*AF$93</f>
        <v>0.476416502907655</v>
      </c>
      <c r="AG21" s="62">
        <f>'Glad70-before-LQ'!AG21*$CG21*AG$93</f>
        <v>0.31802053807131</v>
      </c>
      <c r="AH21" s="62">
        <f>'Glad70-before-LQ'!AH21*$CG21*AH$93</f>
        <v>4.55485171748789</v>
      </c>
      <c r="AI21" s="62">
        <f>'Glad70-before-LQ'!AI21*$CG21*AI$93</f>
        <v>3.66075802294498</v>
      </c>
      <c r="AJ21" s="62">
        <f>'Glad70-before-LQ'!AJ21*$CG21*AJ$93</f>
        <v>0.667578040415475</v>
      </c>
      <c r="AK21" s="62">
        <f>'Glad70-before-LQ'!AK21*$CG21*AK$93</f>
        <v>0.5345104293995629</v>
      </c>
      <c r="AL21" s="62">
        <f>'Glad70-before-LQ'!AL21*$CG21*AL$93</f>
        <v>0.0995429945003603</v>
      </c>
      <c r="AM21" s="62">
        <f>'Glad70-before-LQ'!AM21*$CG21*AM$93</f>
        <v>0.174817559949237</v>
      </c>
      <c r="AN21" s="62">
        <f>'Glad70-before-LQ'!AN21*$CG21*AN$93</f>
        <v>9.596066156923911</v>
      </c>
      <c r="AO21" s="62">
        <f>'Glad70-before-LQ'!AO21*$CG21*AO$93</f>
        <v>4.36658338745949</v>
      </c>
      <c r="AP21" s="62">
        <f>'Glad70-before-LQ'!AP21*$CG21*AP$93</f>
        <v>7.53723936279223</v>
      </c>
      <c r="AQ21" s="62">
        <f>'Glad70-before-LQ'!AQ21*$CG21*AQ$93</f>
        <v>0.821442119707786</v>
      </c>
      <c r="AR21" s="62">
        <f>'Glad70-before-LQ'!AR21*$CG21*AR$93</f>
        <v>0.273834425763531</v>
      </c>
      <c r="AS21" s="62">
        <f>'Glad70-before-LQ'!AS21*$CG21*AS$93</f>
        <v>0.854523146913416</v>
      </c>
      <c r="AT21" s="62">
        <f>'Glad70-before-LQ'!AT21*$CG21*AT$93</f>
        <v>0.008988870360650259</v>
      </c>
      <c r="AU21" s="62">
        <f>'Glad70-before-LQ'!AU21*$CG21*AU$93</f>
        <v>0.0116866284022695</v>
      </c>
      <c r="AV21" s="62">
        <f>'Glad70-before-LQ'!AV21*$CG21*AV$93</f>
        <v>0.00111205379628461</v>
      </c>
      <c r="AW21" s="62">
        <f>'Glad70-before-LQ'!AW21*$CG21*AW$93</f>
        <v>0.000180064331420167</v>
      </c>
      <c r="AX21" s="62">
        <f>'Glad70-before-LQ'!AX21*$CG21*AX$93</f>
        <v>0.101079511410167</v>
      </c>
      <c r="AY21" s="62">
        <f>'Glad70-before-LQ'!AY21*$CG21*AY$93</f>
        <v>0.000527193014818783</v>
      </c>
      <c r="AZ21" s="62">
        <f>'Glad70-before-LQ'!AZ21*$CG21*AZ$93</f>
        <v>0.0492550706909236</v>
      </c>
      <c r="BA21" s="62">
        <f>'Glad70-before-LQ'!BA21*$CG21*BA$93</f>
        <v>0.0109082007392979</v>
      </c>
      <c r="BB21" s="62">
        <f>'Glad70-before-LQ'!BB21*$CG21*BB$93</f>
        <v>0.07040364865114331</v>
      </c>
      <c r="BC21" s="62">
        <f>'Glad70-before-LQ'!BC21*$CG21*BC$93</f>
        <v>0.233755385913099</v>
      </c>
      <c r="BD21" s="62">
        <f>'Glad70-before-LQ'!BD21*$CG21*BD$93</f>
        <v>0.0332112881308848</v>
      </c>
      <c r="BE21" s="62">
        <f>'Glad70-before-LQ'!BE21*$CG21*BE$93</f>
        <v>0.823520101436089</v>
      </c>
      <c r="BF21" s="62">
        <f>'Glad70-before-LQ'!BF21*$CG21*BF$93</f>
        <v>0.000537101063229653</v>
      </c>
      <c r="BG21" s="62">
        <f>'Glad70-before-LQ'!BG21*$CG21*BG$93</f>
        <v>0.134625307683537</v>
      </c>
      <c r="BH21" s="62">
        <f>'Glad70-before-LQ'!BH21*$CG21*BH$93</f>
        <v>0.0190483198613748</v>
      </c>
      <c r="BI21" s="62">
        <f>'Glad70-before-LQ'!BI21*$CG21*BI$93</f>
        <v>0.0729489831050979</v>
      </c>
      <c r="BJ21" s="62">
        <f>'Glad70-before-LQ'!BJ21*$CG21*BJ$93</f>
        <v>0.0107924323550082</v>
      </c>
      <c r="BK21" s="62">
        <f>'Glad70-before-LQ'!BK21*$CG21*BK$93</f>
        <v>0.331571318206387</v>
      </c>
      <c r="BL21" s="62">
        <f>'Glad70-before-LQ'!BL21*$CG21*BL$93</f>
        <v>0.205996340075143</v>
      </c>
      <c r="BM21" s="62">
        <f>'Glad70-before-LQ'!BM21*$CG21*BM$93</f>
        <v>0.0237828705453395</v>
      </c>
      <c r="BN21" s="62">
        <f>'Glad70-before-LQ'!BN21*$CG21*BN$93</f>
        <v>0.00333544780009155</v>
      </c>
      <c r="BO21" s="62">
        <f>'Glad70-before-LQ'!BO21*$CG21*BO$93</f>
        <v>0.5644331447958501</v>
      </c>
      <c r="BP21" s="62">
        <f>'Glad70-before-LQ'!BP21*$CG21*BP$93</f>
        <v>0.155489468038572</v>
      </c>
      <c r="BQ21" s="62">
        <f>'Glad70-before-LQ'!BQ21*$CG21*BQ$93</f>
        <v>0.00168520310112431</v>
      </c>
      <c r="BR21" s="62">
        <f>'Glad70-before-LQ'!BR21*$CG21*BR$93</f>
        <v>0.022833455852612</v>
      </c>
      <c r="BS21" s="62">
        <f>'Glad70-before-LQ'!BS21*$CG21*BS$93</f>
        <v>0.00105077784358465</v>
      </c>
      <c r="BT21" s="62">
        <f>'Glad70-before-LQ'!BT21*$CG21*BT$93</f>
        <v>0.227304244102312</v>
      </c>
      <c r="BU21" s="62">
        <f>'Glad70-before-LQ'!BU21*$CG21*BU$93</f>
        <v>0.0761239459723819</v>
      </c>
      <c r="BV21" s="4">
        <f>SUM(D21:BU21)</f>
        <v>55.6813304228881</v>
      </c>
      <c r="BW21" s="66">
        <f>'Glad-base'!BW21*'Households'!$B$3/'Households'!$B$7</f>
        <v>14.8742985923481</v>
      </c>
      <c r="BX21" s="66">
        <f>'Glad-base'!BX21*'Households'!$B$3/'Households'!$B$7</f>
        <v>0.00479647038105046</v>
      </c>
      <c r="BY21" s="66">
        <f>'Glad-base'!BY21*'Businesses'!$B$4/'Businesses'!$C$4</f>
        <v>0.327605499524271</v>
      </c>
      <c r="BZ21" s="66">
        <f>'Glad-base'!BZ21*'Households'!$B$3/'Households'!$B$7</f>
        <v>0.0151083144593203</v>
      </c>
      <c r="CA21" s="66">
        <f>'Glad-base'!CA21*'Households'!$B$3/'Households'!$B$7</f>
        <v>0.121255225025747</v>
      </c>
      <c r="CB21" s="66">
        <f>'Glad-base'!CB21*'Glad-id-output'!B19/'Glad-id-output'!E19</f>
        <v>-0.810893809636741</v>
      </c>
      <c r="CC21" s="62">
        <f>'Exports'!D22</f>
        <v>58.2</v>
      </c>
      <c r="CD21" s="4">
        <f>SUM(BW21:CC21)</f>
        <v>72.7321702921017</v>
      </c>
      <c r="CE21" s="153">
        <f>SUM(CD21,BV21)</f>
        <v>128.413500714990</v>
      </c>
      <c r="CF21" s="67">
        <v>0.00606772051035943</v>
      </c>
      <c r="CG21" s="67">
        <f>'Glad-id-output'!I19</f>
        <v>0.981915717901127</v>
      </c>
      <c r="CH21" s="67"/>
    </row>
    <row r="22" ht="20.05" customHeight="1">
      <c r="A22" t="s" s="58">
        <v>1</v>
      </c>
      <c r="B22" s="59">
        <v>18</v>
      </c>
      <c r="C22" t="s" s="60">
        <v>183</v>
      </c>
      <c r="D22" s="61">
        <f>'Glad70-before-LQ'!D22*$CG22*D$93</f>
        <v>2.02492687592296</v>
      </c>
      <c r="E22" s="62">
        <f>'Glad70-before-LQ'!E22*$CG22*E$93</f>
        <v>0.019647751421898</v>
      </c>
      <c r="F22" s="62">
        <f>'Glad70-before-LQ'!F22*$CG22*F$93</f>
        <v>0.00282286786680546</v>
      </c>
      <c r="G22" s="62">
        <f>'Glad70-before-LQ'!G22*$CG22*G$93</f>
        <v>0.009286557943687041</v>
      </c>
      <c r="H22" s="62">
        <f>'Glad70-before-LQ'!H22*$CG22*H$93</f>
        <v>0.09546475505576379</v>
      </c>
      <c r="I22" s="62">
        <f>'Glad70-before-LQ'!I22*$CG22*I$93</f>
        <v>0.464321746077012</v>
      </c>
      <c r="J22" s="62">
        <f>'Glad70-before-LQ'!J22*$CG22*J$93</f>
        <v>2.2868056616769</v>
      </c>
      <c r="K22" s="63">
        <f>'Glad70-before-LQ'!K22*$CG22*K$93</f>
        <v>78.05200000000001</v>
      </c>
      <c r="L22" s="62">
        <f>'Glad70-before-LQ'!L22*$CG22*L$93</f>
        <v>0.292429855410897</v>
      </c>
      <c r="M22" s="62">
        <f>'Glad70-before-LQ'!M22*$CG22*M$93</f>
        <v>0.196653171661854</v>
      </c>
      <c r="N22" s="62">
        <f>'Glad70-before-LQ'!N22*$CG22*N$93</f>
        <v>0.053199113633091</v>
      </c>
      <c r="O22" s="62">
        <f>'Glad70-before-LQ'!O22*$CG22*O$93</f>
        <v>0.0173627862606096</v>
      </c>
      <c r="P22" s="62">
        <f>'Glad70-before-LQ'!P22*$CG22*P$93</f>
        <v>0.0117532208672332</v>
      </c>
      <c r="Q22" s="62">
        <f>'Glad70-before-LQ'!Q22*$CG22*Q$93</f>
        <v>0.0347379335602718</v>
      </c>
      <c r="R22" s="62">
        <f>'Glad70-before-LQ'!R22*$CG22*R$93</f>
        <v>0.0120885040192789</v>
      </c>
      <c r="S22" s="62">
        <f>'Glad70-before-LQ'!S22*$CG22*S$93</f>
        <v>0.0128108161144316</v>
      </c>
      <c r="T22" s="62">
        <f>'Glad70-before-LQ'!T22*$CG22*T$93</f>
        <v>0.817965737891565</v>
      </c>
      <c r="U22" s="62">
        <f>'Glad70-before-LQ'!U22*$CG22*U$93</f>
        <v>17.0293721298403</v>
      </c>
      <c r="V22" s="62">
        <f>'Glad70-before-LQ'!V22*$CG22*V$93</f>
        <v>0.895633676238008</v>
      </c>
      <c r="W22" s="62">
        <f>'Glad70-before-LQ'!W22*$CG22*W$93</f>
        <v>1.26841650034425</v>
      </c>
      <c r="X22" s="64">
        <f>'Glad70-before-LQ'!X22*$CG22*X$93</f>
        <v>0</v>
      </c>
      <c r="Y22" s="62">
        <f>'Glad70-before-LQ'!Y22*$CG22*Y$93</f>
        <v>0.498785675760648</v>
      </c>
      <c r="Z22" s="62">
        <f>'Glad70-before-LQ'!Z22*$CG22*Z$93</f>
        <v>0.165350117714482</v>
      </c>
      <c r="AA22" s="62">
        <f>'Glad70-before-LQ'!AA22*$CG22*AA$93</f>
        <v>0.372373460041082</v>
      </c>
      <c r="AB22" s="62">
        <f>'Glad70-before-LQ'!AB22*$CG22*AB$93</f>
        <v>0.008905779811317391</v>
      </c>
      <c r="AC22" s="65">
        <f>'Glad70-before-LQ'!AC22*$CG22*AC$93</f>
        <v>0</v>
      </c>
      <c r="AD22" s="62">
        <f>'Glad70-before-LQ'!AD22*$CG22*AD$93</f>
        <v>0.00124772176735353</v>
      </c>
      <c r="AE22" s="62">
        <f>'Glad70-before-LQ'!AE22*$CG22*AE$93</f>
        <v>0.1604702187283</v>
      </c>
      <c r="AF22" s="62">
        <f>'Glad70-before-LQ'!AF22*$CG22*AF$93</f>
        <v>0.209471552242523</v>
      </c>
      <c r="AG22" s="62">
        <f>'Glad70-before-LQ'!AG22*$CG22*AG$93</f>
        <v>0.356457000950639</v>
      </c>
      <c r="AH22" s="62">
        <f>'Glad70-before-LQ'!AH22*$CG22*AH$93</f>
        <v>2.38469200792264</v>
      </c>
      <c r="AI22" s="62">
        <f>'Glad70-before-LQ'!AI22*$CG22*AI$93</f>
        <v>3.72445449952466</v>
      </c>
      <c r="AJ22" s="62">
        <f>'Glad70-before-LQ'!AJ22*$CG22*AJ$93</f>
        <v>0.416981304551985</v>
      </c>
      <c r="AK22" s="62">
        <f>'Glad70-before-LQ'!AK22*$CG22*AK$93</f>
        <v>0.329212743600892</v>
      </c>
      <c r="AL22" s="62">
        <f>'Glad70-before-LQ'!AL22*$CG22*AL$93</f>
        <v>0.110608811046469</v>
      </c>
      <c r="AM22" s="62">
        <f>'Glad70-before-LQ'!AM22*$CG22*AM$93</f>
        <v>0.262447648450557</v>
      </c>
      <c r="AN22" s="62">
        <f>'Glad70-before-LQ'!AN22*$CG22*AN$93</f>
        <v>0.237108103242334</v>
      </c>
      <c r="AO22" s="62">
        <f>'Glad70-before-LQ'!AO22*$CG22*AO$93</f>
        <v>0.300026716710085</v>
      </c>
      <c r="AP22" s="62">
        <f>'Glad70-before-LQ'!AP22*$CG22*AP$93</f>
        <v>0.0360994324498945</v>
      </c>
      <c r="AQ22" s="62">
        <f>'Glad70-before-LQ'!AQ22*$CG22*AQ$93</f>
        <v>0.00696426417159126</v>
      </c>
      <c r="AR22" s="62">
        <f>'Glad70-before-LQ'!AR22*$CG22*AR$93</f>
        <v>0.0219511247042948</v>
      </c>
      <c r="AS22" s="62">
        <f>'Glad70-before-LQ'!AS22*$CG22*AS$93</f>
        <v>0.205861957215016</v>
      </c>
      <c r="AT22" s="62">
        <f>'Glad70-before-LQ'!AT22*$CG22*AT$93</f>
        <v>0.00420014633652975</v>
      </c>
      <c r="AU22" s="62">
        <f>'Glad70-before-LQ'!AU22*$CG22*AU$93</f>
        <v>0.00477428219524745</v>
      </c>
      <c r="AV22" s="62">
        <f>'Glad70-before-LQ'!AV22*$CG22*AV$93</f>
        <v>0.000864385552775338</v>
      </c>
      <c r="AW22" s="62">
        <f>'Glad70-before-LQ'!AW22*$CG22*AW$93</f>
        <v>0.00202601611668367</v>
      </c>
      <c r="AX22" s="62">
        <f>'Glad70-before-LQ'!AX22*$CG22*AX$93</f>
        <v>0.0237198347232487</v>
      </c>
      <c r="AY22" s="62">
        <f>'Glad70-before-LQ'!AY22*$CG22*AY$93</f>
        <v>0.000432829416701174</v>
      </c>
      <c r="AZ22" s="62">
        <f>'Glad70-before-LQ'!AZ22*$CG22*AZ$93</f>
        <v>0.00849398445633991</v>
      </c>
      <c r="BA22" s="62">
        <f>'Glad70-before-LQ'!BA22*$CG22*BA$93</f>
        <v>0.00308411748706659</v>
      </c>
      <c r="BB22" s="62">
        <f>'Glad70-before-LQ'!BB22*$CG22*BB$93</f>
        <v>0.00991086251276053</v>
      </c>
      <c r="BC22" s="62">
        <f>'Glad70-before-LQ'!BC22*$CG22*BC$93</f>
        <v>0.243217859207484</v>
      </c>
      <c r="BD22" s="62">
        <f>'Glad70-before-LQ'!BD22*$CG22*BD$93</f>
        <v>0.105317991074577</v>
      </c>
      <c r="BE22" s="62">
        <f>'Glad70-before-LQ'!BE22*$CG22*BE$93</f>
        <v>1.06910094889078</v>
      </c>
      <c r="BF22" s="62">
        <f>'Glad70-before-LQ'!BF22*$CG22*BF$93</f>
        <v>0.00745931069656328</v>
      </c>
      <c r="BG22" s="62">
        <f>'Glad70-before-LQ'!BG22*$CG22*BG$93</f>
        <v>0.289401312843157</v>
      </c>
      <c r="BH22" s="62">
        <f>'Glad70-before-LQ'!BH22*$CG22*BH$93</f>
        <v>0.225901521128533</v>
      </c>
      <c r="BI22" s="62">
        <f>'Glad70-before-LQ'!BI22*$CG22*BI$93</f>
        <v>0.148811544858992</v>
      </c>
      <c r="BJ22" s="62">
        <f>'Glad70-before-LQ'!BJ22*$CG22*BJ$93</f>
        <v>0.00440597266318596</v>
      </c>
      <c r="BK22" s="62">
        <f>'Glad70-before-LQ'!BK22*$CG22*BK$93</f>
        <v>0.174981560236428</v>
      </c>
      <c r="BL22" s="62">
        <f>'Glad70-before-LQ'!BL22*$CG22*BL$93</f>
        <v>0.480081346266216</v>
      </c>
      <c r="BM22" s="62">
        <f>'Glad70-before-LQ'!BM22*$CG22*BM$93</f>
        <v>0.0724537307931423</v>
      </c>
      <c r="BN22" s="62">
        <f>'Glad70-before-LQ'!BN22*$CG22*BN$93</f>
        <v>0.00700083337781681</v>
      </c>
      <c r="BO22" s="62">
        <f>'Glad70-before-LQ'!BO22*$CG22*BO$93</f>
        <v>2.34656493410902</v>
      </c>
      <c r="BP22" s="62">
        <f>'Glad70-before-LQ'!BP22*$CG22*BP$93</f>
        <v>0.942585528254975</v>
      </c>
      <c r="BQ22" s="62">
        <f>'Glad70-before-LQ'!BQ22*$CG22*BQ$93</f>
        <v>0.00275381462266617</v>
      </c>
      <c r="BR22" s="62">
        <f>'Glad70-before-LQ'!BR22*$CG22*BR$93</f>
        <v>0.0534494581588627</v>
      </c>
      <c r="BS22" s="62">
        <f>'Glad70-before-LQ'!BS22*$CG22*BS$93</f>
        <v>0.00592181834300121</v>
      </c>
      <c r="BT22" s="62">
        <f>'Glad70-before-LQ'!BT22*$CG22*BT$93</f>
        <v>0.462941362042402</v>
      </c>
      <c r="BU22" s="62">
        <f>'Glad70-before-LQ'!BU22*$CG22*BU$93</f>
        <v>0.285308878027972</v>
      </c>
      <c r="BV22" s="4">
        <f>SUM(D22:BU22)</f>
        <v>120.392335986807</v>
      </c>
      <c r="BW22" s="66">
        <f>'Glad-base'!BW22*'Households'!$B$3/'Households'!$B$7</f>
        <v>15.292438197312</v>
      </c>
      <c r="BX22" s="66">
        <f>'Glad-base'!BX22*'Households'!$B$3/'Households'!$B$7</f>
        <v>12.7047457107621</v>
      </c>
      <c r="BY22" s="66">
        <f>'Glad-base'!BY22*'Businesses'!$B$4/'Businesses'!$C$4</f>
        <v>1.17083234322876</v>
      </c>
      <c r="BZ22" s="66">
        <f>'Glad-base'!BZ22*'Households'!$B$3/'Households'!$B$7</f>
        <v>0.0473864165499485</v>
      </c>
      <c r="CA22" s="66">
        <f>'Glad-base'!CA22*'Households'!$B$3/'Households'!$B$7</f>
        <v>0.452137939989701</v>
      </c>
      <c r="CB22" s="66">
        <f>'Glad-base'!CB22*'Glad-id-output'!B20/'Glad-id-output'!E20</f>
        <v>1.73797772712652</v>
      </c>
      <c r="CC22" s="62">
        <f>'Exports'!D23</f>
        <v>267.6</v>
      </c>
      <c r="CD22" s="4">
        <f>SUM(BW22:CC22)</f>
        <v>299.005518334969</v>
      </c>
      <c r="CE22" s="153">
        <f>SUM(CD22,BV22)</f>
        <v>419.397854321776</v>
      </c>
      <c r="CF22" s="67">
        <v>0.017890957715101</v>
      </c>
      <c r="CG22" s="67">
        <f>'Glad-id-output'!I20</f>
        <v>1</v>
      </c>
      <c r="CH22" s="67"/>
    </row>
    <row r="23" ht="20.05" customHeight="1">
      <c r="A23" t="s" s="58">
        <v>1</v>
      </c>
      <c r="B23" s="59">
        <v>19</v>
      </c>
      <c r="C23" t="s" s="60">
        <v>184</v>
      </c>
      <c r="D23" s="61">
        <f>'Glad70-before-LQ'!D23*$CG23*D$93</f>
        <v>0.0170163682470685</v>
      </c>
      <c r="E23" s="62">
        <f>'Glad70-before-LQ'!E23*$CG23*E$93</f>
        <v>0.00655358886951147</v>
      </c>
      <c r="F23" s="62">
        <f>'Glad70-before-LQ'!F23*$CG23*F$93</f>
        <v>0.000264910393020288</v>
      </c>
      <c r="G23" s="62">
        <f>'Glad70-before-LQ'!G23*$CG23*G$93</f>
        <v>0.00539218484228081</v>
      </c>
      <c r="H23" s="62">
        <f>'Glad70-before-LQ'!H23*$CG23*H$93</f>
        <v>0.00183186620495383</v>
      </c>
      <c r="I23" s="62">
        <f>'Glad70-before-LQ'!I23*$CG23*I$93</f>
        <v>0.0165097602076746</v>
      </c>
      <c r="J23" s="62">
        <f>'Glad70-before-LQ'!J23*$CG23*J$93</f>
        <v>0.532787476372871</v>
      </c>
      <c r="K23" s="63">
        <f>'Glad70-before-LQ'!K23*$CG23*K$93</f>
        <v>0.0493783014197606</v>
      </c>
      <c r="L23" s="62">
        <f>'Glad70-before-LQ'!L23*$CG23*L$93</f>
        <v>0.00625259320315692</v>
      </c>
      <c r="M23" s="62">
        <f>'Glad70-before-LQ'!M23*$CG23*M$93</f>
        <v>0.00687532786797251</v>
      </c>
      <c r="N23" s="62">
        <f>'Glad70-before-LQ'!N23*$CG23*N$93</f>
        <v>0.0191085559931371</v>
      </c>
      <c r="O23" s="62">
        <f>'Glad70-before-LQ'!O23*$CG23*O$93</f>
        <v>0.0154716284918885</v>
      </c>
      <c r="P23" s="62">
        <f>'Glad70-before-LQ'!P23*$CG23*P$93</f>
        <v>0.00249600762757515</v>
      </c>
      <c r="Q23" s="62">
        <f>'Glad70-before-LQ'!Q23*$CG23*Q$93</f>
        <v>0.0116423673831372</v>
      </c>
      <c r="R23" s="62">
        <f>'Glad70-before-LQ'!R23*$CG23*R$93</f>
        <v>0.00314214497390419</v>
      </c>
      <c r="S23" s="62">
        <f>'Glad70-before-LQ'!S23*$CG23*S$93</f>
        <v>0.00600470739006734</v>
      </c>
      <c r="T23" s="62">
        <f>'Glad70-before-LQ'!T23*$CG23*T$93</f>
        <v>0.0502531781468612</v>
      </c>
      <c r="U23" s="62">
        <f>'Glad70-before-LQ'!U23*$CG23*U$93</f>
        <v>0.985604895832038</v>
      </c>
      <c r="V23" s="62">
        <f>'Glad70-before-LQ'!V23*$CG23*V$93</f>
        <v>0.0780624663432342</v>
      </c>
      <c r="W23" s="62">
        <f>'Glad70-before-LQ'!W23*$CG23*W$93</f>
        <v>0.111385039083445</v>
      </c>
      <c r="X23" s="64">
        <f>'Glad70-before-LQ'!X23*$CG23*X$93</f>
        <v>0</v>
      </c>
      <c r="Y23" s="62">
        <f>'Glad70-before-LQ'!Y23*$CG23*Y$93</f>
        <v>0.130869992691044</v>
      </c>
      <c r="Z23" s="62">
        <f>'Glad70-before-LQ'!Z23*$CG23*Z$93</f>
        <v>0.0449336569082908</v>
      </c>
      <c r="AA23" s="62">
        <f>'Glad70-before-LQ'!AA23*$CG23*AA$93</f>
        <v>0.070393066110833</v>
      </c>
      <c r="AB23" s="62">
        <f>'Glad70-before-LQ'!AB23*$CG23*AB$93</f>
        <v>0.00760994962144411</v>
      </c>
      <c r="AC23" s="65">
        <f>'Glad70-before-LQ'!AC23*$CG23*AC$93</f>
        <v>0</v>
      </c>
      <c r="AD23" s="62">
        <f>'Glad70-before-LQ'!AD23*$CG23*AD$93</f>
        <v>0.0010321103004055</v>
      </c>
      <c r="AE23" s="62">
        <f>'Glad70-before-LQ'!AE23*$CG23*AE$93</f>
        <v>0.0275455089926281</v>
      </c>
      <c r="AF23" s="62">
        <f>'Glad70-before-LQ'!AF23*$CG23*AF$93</f>
        <v>0.0261947098396421</v>
      </c>
      <c r="AG23" s="62">
        <f>'Glad70-before-LQ'!AG23*$CG23*AG$93</f>
        <v>0.162643084829514</v>
      </c>
      <c r="AH23" s="62">
        <f>'Glad70-before-LQ'!AH23*$CG23*AH$93</f>
        <v>1.00122938692529</v>
      </c>
      <c r="AI23" s="62">
        <f>'Glad70-before-LQ'!AI23*$CG23*AI$93</f>
        <v>1.46577137840347</v>
      </c>
      <c r="AJ23" s="62">
        <f>'Glad70-before-LQ'!AJ23*$CG23*AJ$93</f>
        <v>0.163794783416658</v>
      </c>
      <c r="AK23" s="62">
        <f>'Glad70-before-LQ'!AK23*$CG23*AK$93</f>
        <v>0.120653415779813</v>
      </c>
      <c r="AL23" s="62">
        <f>'Glad70-before-LQ'!AL23*$CG23*AL$93</f>
        <v>0.0213898378989424</v>
      </c>
      <c r="AM23" s="62">
        <f>'Glad70-before-LQ'!AM23*$CG23*AM$93</f>
        <v>0.0181544945851131</v>
      </c>
      <c r="AN23" s="62">
        <f>'Glad70-before-LQ'!AN23*$CG23*AN$93</f>
        <v>0.0568838630215035</v>
      </c>
      <c r="AO23" s="62">
        <f>'Glad70-before-LQ'!AO23*$CG23*AO$93</f>
        <v>0.0250524523352028</v>
      </c>
      <c r="AP23" s="62">
        <f>'Glad70-before-LQ'!AP23*$CG23*AP$93</f>
        <v>0.0220433519067653</v>
      </c>
      <c r="AQ23" s="62">
        <f>'Glad70-before-LQ'!AQ23*$CG23*AQ$93</f>
        <v>0.00248792150854773</v>
      </c>
      <c r="AR23" s="62">
        <f>'Glad70-before-LQ'!AR23*$CG23*AR$93</f>
        <v>0.0194374931786307</v>
      </c>
      <c r="AS23" s="62">
        <f>'Glad70-before-LQ'!AS23*$CG23*AS$93</f>
        <v>0.0161746105682891</v>
      </c>
      <c r="AT23" s="62">
        <f>'Glad70-before-LQ'!AT23*$CG23*AT$93</f>
        <v>0.00118335257392261</v>
      </c>
      <c r="AU23" s="62">
        <f>'Glad70-before-LQ'!AU23*$CG23*AU$93</f>
        <v>0.00047279651413411</v>
      </c>
      <c r="AV23" s="62">
        <f>'Glad70-before-LQ'!AV23*$CG23*AV$93</f>
        <v>6.46662455350884e-05</v>
      </c>
      <c r="AW23" s="62">
        <f>'Glad70-before-LQ'!AW23*$CG23*AW$93</f>
        <v>7.15720323545074e-05</v>
      </c>
      <c r="AX23" s="62">
        <f>'Glad70-before-LQ'!AX23*$CG23*AX$93</f>
        <v>0.000938562340118312</v>
      </c>
      <c r="AY23" s="62">
        <f>'Glad70-before-LQ'!AY23*$CG23*AY$93</f>
        <v>0.000138744792355344</v>
      </c>
      <c r="AZ23" s="62">
        <f>'Glad70-before-LQ'!AZ23*$CG23*AZ$93</f>
        <v>0.00045909029006093</v>
      </c>
      <c r="BA23" s="62">
        <f>'Glad70-before-LQ'!BA23*$CG23*BA$93</f>
        <v>0.000141430542592802</v>
      </c>
      <c r="BB23" s="62">
        <f>'Glad70-before-LQ'!BB23*$CG23*BB$93</f>
        <v>0.000372738602655229</v>
      </c>
      <c r="BC23" s="62">
        <f>'Glad70-before-LQ'!BC23*$CG23*BC$93</f>
        <v>0.010671402412063</v>
      </c>
      <c r="BD23" s="62">
        <f>'Glad70-before-LQ'!BD23*$CG23*BD$93</f>
        <v>0.0594327333517172</v>
      </c>
      <c r="BE23" s="62">
        <f>'Glad70-before-LQ'!BE23*$CG23*BE$93</f>
        <v>0.0778902750399092</v>
      </c>
      <c r="BF23" s="62">
        <f>'Glad70-before-LQ'!BF23*$CG23*BF$93</f>
        <v>0.000283520597863203</v>
      </c>
      <c r="BG23" s="62">
        <f>'Glad70-before-LQ'!BG23*$CG23*BG$93</f>
        <v>0.0157766444708074</v>
      </c>
      <c r="BH23" s="62">
        <f>'Glad70-before-LQ'!BH23*$CG23*BH$93</f>
        <v>0.0147824822903178</v>
      </c>
      <c r="BI23" s="62">
        <f>'Glad70-before-LQ'!BI23*$CG23*BI$93</f>
        <v>0.0191630929703552</v>
      </c>
      <c r="BJ23" s="62">
        <f>'Glad70-before-LQ'!BJ23*$CG23*BJ$93</f>
        <v>0.0007082761623427</v>
      </c>
      <c r="BK23" s="62">
        <f>'Glad70-before-LQ'!BK23*$CG23*BK$93</f>
        <v>0.016731547769433</v>
      </c>
      <c r="BL23" s="62">
        <f>'Glad70-before-LQ'!BL23*$CG23*BL$93</f>
        <v>0.0653275533009552</v>
      </c>
      <c r="BM23" s="62">
        <f>'Glad70-before-LQ'!BM23*$CG23*BM$93</f>
        <v>0.010724228528491</v>
      </c>
      <c r="BN23" s="62">
        <f>'Glad70-before-LQ'!BN23*$CG23*BN$93</f>
        <v>0.00112421161974619</v>
      </c>
      <c r="BO23" s="62">
        <f>'Glad70-before-LQ'!BO23*$CG23*BO$93</f>
        <v>0.184536702447468</v>
      </c>
      <c r="BP23" s="62">
        <f>'Glad70-before-LQ'!BP23*$CG23*BP$93</f>
        <v>0.0406603791819361</v>
      </c>
      <c r="BQ23" s="62">
        <f>'Glad70-before-LQ'!BQ23*$CG23*BQ$93</f>
        <v>0.000546654641534046</v>
      </c>
      <c r="BR23" s="62">
        <f>'Glad70-before-LQ'!BR23*$CG23*BR$93</f>
        <v>0.00133474026738843</v>
      </c>
      <c r="BS23" s="62">
        <f>'Glad70-before-LQ'!BS23*$CG23*BS$93</f>
        <v>0.00029706712377096</v>
      </c>
      <c r="BT23" s="62">
        <f>'Glad70-before-LQ'!BT23*$CG23*BT$93</f>
        <v>0.383699138025639</v>
      </c>
      <c r="BU23" s="62">
        <f>'Glad70-before-LQ'!BU23*$CG23*BU$93</f>
        <v>0.0275672825418784</v>
      </c>
      <c r="BV23" s="4">
        <f>SUM(D23:BU23)</f>
        <v>6.26542932439293</v>
      </c>
      <c r="BW23" s="66">
        <f>'Glad-base'!BW23*'Households'!$B$3/'Households'!$B$7</f>
        <v>4.66678446219361</v>
      </c>
      <c r="BX23" s="66">
        <f>'Glad-base'!BX23*'Households'!$B$3/'Households'!$B$7</f>
        <v>9.9416446961895e-05</v>
      </c>
      <c r="BY23" s="66">
        <f>'Glad-base'!BY23*'Businesses'!$B$4/'Businesses'!$C$4</f>
        <v>1.23765111786628</v>
      </c>
      <c r="BZ23" s="66">
        <f>'Glad-base'!BZ23*'Households'!$B$3/'Households'!$B$7</f>
        <v>0.0519933090216272</v>
      </c>
      <c r="CA23" s="66">
        <f>'Glad-base'!CA23*'Households'!$B$3/'Households'!$B$7</f>
        <v>0.225055549186406</v>
      </c>
      <c r="CB23" s="66">
        <f>'Glad-base'!CB23*'Glad-id-output'!B21/'Glad-id-output'!E21</f>
        <v>0.0719225039222173</v>
      </c>
      <c r="CC23" s="62">
        <f>'Exports'!D24</f>
        <v>1.2</v>
      </c>
      <c r="CD23" s="4">
        <f>SUM(BW23:CC23)</f>
        <v>7.4535063586371</v>
      </c>
      <c r="CE23" s="153">
        <f>SUM(CD23,BV23)</f>
        <v>13.718935683030</v>
      </c>
      <c r="CF23" s="67">
        <v>0.000884532702369994</v>
      </c>
      <c r="CG23" s="67">
        <f>'Glad-id-output'!I21</f>
        <v>0.143140502594311</v>
      </c>
      <c r="CH23" s="67"/>
    </row>
    <row r="24" ht="20.05" customHeight="1">
      <c r="A24" t="s" s="58">
        <v>1</v>
      </c>
      <c r="B24" s="59">
        <v>20</v>
      </c>
      <c r="C24" t="s" s="60">
        <v>185</v>
      </c>
      <c r="D24" s="61">
        <f>'Glad70-before-LQ'!D24*$CG24*D$93</f>
        <v>0.128744516160787</v>
      </c>
      <c r="E24" s="62">
        <f>'Glad70-before-LQ'!E24*$CG24*E$93</f>
        <v>0.0107962010332738</v>
      </c>
      <c r="F24" s="62">
        <f>'Glad70-before-LQ'!F24*$CG24*F$93</f>
        <v>0.00222686521468292</v>
      </c>
      <c r="G24" s="62">
        <f>'Glad70-before-LQ'!G24*$CG24*G$93</f>
        <v>0.0087164402131963</v>
      </c>
      <c r="H24" s="62">
        <f>'Glad70-before-LQ'!H24*$CG24*H$93</f>
        <v>0.0114625205743183</v>
      </c>
      <c r="I24" s="62">
        <f>'Glad70-before-LQ'!I24*$CG24*I$93</f>
        <v>0.230793210046484</v>
      </c>
      <c r="J24" s="62">
        <f>'Glad70-before-LQ'!J24*$CG24*J$93</f>
        <v>3.56844609142237</v>
      </c>
      <c r="K24" s="63">
        <f>'Glad70-before-LQ'!K24*$CG24*K$93</f>
        <v>0.638215098254539</v>
      </c>
      <c r="L24" s="62">
        <f>'Glad70-before-LQ'!L24*$CG24*L$93</f>
        <v>0.07135540877266761</v>
      </c>
      <c r="M24" s="62">
        <f>'Glad70-before-LQ'!M24*$CG24*M$93</f>
        <v>0.291129175927493</v>
      </c>
      <c r="N24" s="62">
        <f>'Glad70-before-LQ'!N24*$CG24*N$93</f>
        <v>0.09247491635141521</v>
      </c>
      <c r="O24" s="62">
        <f>'Glad70-before-LQ'!O24*$CG24*O$93</f>
        <v>0.249378004501346</v>
      </c>
      <c r="P24" s="62">
        <f>'Glad70-before-LQ'!P24*$CG24*P$93</f>
        <v>0.00398636518952445</v>
      </c>
      <c r="Q24" s="62">
        <f>'Glad70-before-LQ'!Q24*$CG24*Q$93</f>
        <v>0.05668222088486</v>
      </c>
      <c r="R24" s="62">
        <f>'Glad70-before-LQ'!R24*$CG24*R$93</f>
        <v>0.00153803159959729</v>
      </c>
      <c r="S24" s="62">
        <f>'Glad70-before-LQ'!S24*$CG24*S$93</f>
        <v>0.00300063881678635</v>
      </c>
      <c r="T24" s="62">
        <f>'Glad70-before-LQ'!T24*$CG24*T$93</f>
        <v>0.526949974178063</v>
      </c>
      <c r="U24" s="62">
        <f>'Glad70-before-LQ'!U24*$CG24*U$93</f>
        <v>2.81032416155847</v>
      </c>
      <c r="V24" s="62">
        <f>'Glad70-before-LQ'!V24*$CG24*V$93</f>
        <v>0.023597651887097</v>
      </c>
      <c r="W24" s="62">
        <f>'Glad70-before-LQ'!W24*$CG24*W$93</f>
        <v>24.4810972182408</v>
      </c>
      <c r="X24" s="64">
        <f>'Glad70-before-LQ'!X24*$CG24*X$93</f>
        <v>0</v>
      </c>
      <c r="Y24" s="62">
        <f>'Glad70-before-LQ'!Y24*$CG24*Y$93</f>
        <v>18.5691735758167</v>
      </c>
      <c r="Z24" s="62">
        <f>'Glad70-before-LQ'!Z24*$CG24*Z$93</f>
        <v>0.746317751117731</v>
      </c>
      <c r="AA24" s="62">
        <f>'Glad70-before-LQ'!AA24*$CG24*AA$93</f>
        <v>0.969385221391211</v>
      </c>
      <c r="AB24" s="62">
        <f>'Glad70-before-LQ'!AB24*$CG24*AB$93</f>
        <v>0.0520093344065087</v>
      </c>
      <c r="AC24" s="65">
        <f>'Glad70-before-LQ'!AC24*$CG24*AC$93</f>
        <v>0</v>
      </c>
      <c r="AD24" s="62">
        <f>'Glad70-before-LQ'!AD24*$CG24*AD$93</f>
        <v>0.00744998541945503</v>
      </c>
      <c r="AE24" s="62">
        <f>'Glad70-before-LQ'!AE24*$CG24*AE$93</f>
        <v>0.308788340689314</v>
      </c>
      <c r="AF24" s="62">
        <f>'Glad70-before-LQ'!AF24*$CG24*AF$93</f>
        <v>0.250802453113982</v>
      </c>
      <c r="AG24" s="62">
        <f>'Glad70-before-LQ'!AG24*$CG24*AG$93</f>
        <v>7.22613313980747</v>
      </c>
      <c r="AH24" s="62">
        <f>'Glad70-before-LQ'!AH24*$CG24*AH$93</f>
        <v>18.3093090347272</v>
      </c>
      <c r="AI24" s="62">
        <f>'Glad70-before-LQ'!AI24*$CG24*AI$93</f>
        <v>32.3531353890528</v>
      </c>
      <c r="AJ24" s="62">
        <f>'Glad70-before-LQ'!AJ24*$CG24*AJ$93</f>
        <v>0.593843761969393</v>
      </c>
      <c r="AK24" s="62">
        <f>'Glad70-before-LQ'!AK24*$CG24*AK$93</f>
        <v>0.244102691495713</v>
      </c>
      <c r="AL24" s="62">
        <f>'Glad70-before-LQ'!AL24*$CG24*AL$93</f>
        <v>0.0837457634776811</v>
      </c>
      <c r="AM24" s="62">
        <f>'Glad70-before-LQ'!AM24*$CG24*AM$93</f>
        <v>0.20948538928112</v>
      </c>
      <c r="AN24" s="62">
        <f>'Glad70-before-LQ'!AN24*$CG24*AN$93</f>
        <v>0.06272501790358</v>
      </c>
      <c r="AO24" s="62">
        <f>'Glad70-before-LQ'!AO24*$CG24*AO$93</f>
        <v>0.994374986887822</v>
      </c>
      <c r="AP24" s="62">
        <f>'Glad70-before-LQ'!AP24*$CG24*AP$93</f>
        <v>0.222758910710368</v>
      </c>
      <c r="AQ24" s="62">
        <f>'Glad70-before-LQ'!AQ24*$CG24*AQ$93</f>
        <v>0.0259824065736104</v>
      </c>
      <c r="AR24" s="62">
        <f>'Glad70-before-LQ'!AR24*$CG24*AR$93</f>
        <v>0.0106589886777723</v>
      </c>
      <c r="AS24" s="62">
        <f>'Glad70-before-LQ'!AS24*$CG24*AS$93</f>
        <v>0.125612775781164</v>
      </c>
      <c r="AT24" s="62">
        <f>'Glad70-before-LQ'!AT24*$CG24*AT$93</f>
        <v>0.000761318878676795</v>
      </c>
      <c r="AU24" s="62">
        <f>'Glad70-before-LQ'!AU24*$CG24*AU$93</f>
        <v>0.0018521339625266</v>
      </c>
      <c r="AV24" s="62">
        <f>'Glad70-before-LQ'!AV24*$CG24*AV$93</f>
        <v>0.00038350538365939</v>
      </c>
      <c r="AW24" s="62">
        <f>'Glad70-before-LQ'!AW24*$CG24*AW$93</f>
        <v>0.000385367820295625</v>
      </c>
      <c r="AX24" s="62">
        <f>'Glad70-before-LQ'!AX24*$CG24*AX$93</f>
        <v>0.0104915080777758</v>
      </c>
      <c r="AY24" s="62">
        <f>'Glad70-before-LQ'!AY24*$CG24*AY$93</f>
        <v>0.00020704371996047</v>
      </c>
      <c r="AZ24" s="62">
        <f>'Glad70-before-LQ'!AZ24*$CG24*AZ$93</f>
        <v>0.00286622537666688</v>
      </c>
      <c r="BA24" s="62">
        <f>'Glad70-before-LQ'!BA24*$CG24*BA$93</f>
        <v>0.00121227034952849</v>
      </c>
      <c r="BB24" s="62">
        <f>'Glad70-before-LQ'!BB24*$CG24*BB$93</f>
        <v>0.00408245786934787</v>
      </c>
      <c r="BC24" s="62">
        <f>'Glad70-before-LQ'!BC24*$CG24*BC$93</f>
        <v>0.0992559390139568</v>
      </c>
      <c r="BD24" s="62">
        <f>'Glad70-before-LQ'!BD24*$CG24*BD$93</f>
        <v>0.0901298985810715</v>
      </c>
      <c r="BE24" s="62">
        <f>'Glad70-before-LQ'!BE24*$CG24*BE$93</f>
        <v>0.796775535335376</v>
      </c>
      <c r="BF24" s="62">
        <f>'Glad70-before-LQ'!BF24*$CG24*BF$93</f>
        <v>0.00521276551400965</v>
      </c>
      <c r="BG24" s="62">
        <f>'Glad70-before-LQ'!BG24*$CG24*BG$93</f>
        <v>0.155589535494687</v>
      </c>
      <c r="BH24" s="62">
        <f>'Glad70-before-LQ'!BH24*$CG24*BH$93</f>
        <v>0.0267378896548861</v>
      </c>
      <c r="BI24" s="62">
        <f>'Glad70-before-LQ'!BI24*$CG24*BI$93</f>
        <v>0.116560441314194</v>
      </c>
      <c r="BJ24" s="62">
        <f>'Glad70-before-LQ'!BJ24*$CG24*BJ$93</f>
        <v>0.00213017286319002</v>
      </c>
      <c r="BK24" s="62">
        <f>'Glad70-before-LQ'!BK24*$CG24*BK$93</f>
        <v>0.0469558290770813</v>
      </c>
      <c r="BL24" s="62">
        <f>'Glad70-before-LQ'!BL24*$CG24*BL$93</f>
        <v>0.452295726670972</v>
      </c>
      <c r="BM24" s="62">
        <f>'Glad70-before-LQ'!BM24*$CG24*BM$93</f>
        <v>0.0741996307675002</v>
      </c>
      <c r="BN24" s="62">
        <f>'Glad70-before-LQ'!BN24*$CG24*BN$93</f>
        <v>0.00688793581776098</v>
      </c>
      <c r="BO24" s="62">
        <f>'Glad70-before-LQ'!BO24*$CG24*BO$93</f>
        <v>0.477827862841493</v>
      </c>
      <c r="BP24" s="62">
        <f>'Glad70-before-LQ'!BP24*$CG24*BP$93</f>
        <v>0.368132050512608</v>
      </c>
      <c r="BQ24" s="62">
        <f>'Glad70-before-LQ'!BQ24*$CG24*BQ$93</f>
        <v>0.00234825574548515</v>
      </c>
      <c r="BR24" s="62">
        <f>'Glad70-before-LQ'!BR24*$CG24*BR$93</f>
        <v>0.009219413837023099</v>
      </c>
      <c r="BS24" s="62">
        <f>'Glad70-before-LQ'!BS24*$CG24*BS$93</f>
        <v>0.00180362766406069</v>
      </c>
      <c r="BT24" s="62">
        <f>'Glad70-before-LQ'!BT24*$CG24*BT$93</f>
        <v>1.30506876730046</v>
      </c>
      <c r="BU24" s="62">
        <f>'Glad70-before-LQ'!BU24*$CG24*BU$93</f>
        <v>0.424085179363957</v>
      </c>
      <c r="BV24" s="4">
        <f>SUM(D24:BU24)</f>
        <v>119.060167917937</v>
      </c>
      <c r="BW24" s="66">
        <f>'Glad-base'!BW24*'Households'!$B$3/'Households'!$B$7</f>
        <v>1.84916949877446</v>
      </c>
      <c r="BX24" s="66">
        <f>'Glad-base'!BX24*'Households'!$B$3/'Households'!$B$7</f>
        <v>0.0141374367250257</v>
      </c>
      <c r="BY24" s="66">
        <f>'Glad-base'!BY24*'Businesses'!$B$4/'Businesses'!$C$4</f>
        <v>0.465732207318491</v>
      </c>
      <c r="BZ24" s="66">
        <f>'Glad-base'!BZ24*'Households'!$B$3/'Households'!$B$7</f>
        <v>0.019840895592173</v>
      </c>
      <c r="CA24" s="66">
        <f>'Glad-base'!CA24*'Households'!$B$3/'Households'!$B$7</f>
        <v>0.152053723779609</v>
      </c>
      <c r="CB24" s="66">
        <f>'Glad-base'!CB24*'Glad-id-output'!B22/'Glad-id-output'!E22</f>
        <v>1.38269726914663</v>
      </c>
      <c r="CC24" s="62">
        <f>'Exports'!D25</f>
        <v>141.3</v>
      </c>
      <c r="CD24" s="4">
        <f>SUM(BW24:CC24)</f>
        <v>145.183631031336</v>
      </c>
      <c r="CE24" s="153">
        <f>SUM(CD24,BV24)</f>
        <v>264.243798949273</v>
      </c>
      <c r="CF24" s="67">
        <v>0.0108850230788343</v>
      </c>
      <c r="CG24" s="67">
        <f>'Glad-id-output'!I22</f>
        <v>1</v>
      </c>
      <c r="CH24" s="67"/>
    </row>
    <row r="25" ht="20.05" customHeight="1">
      <c r="A25" t="s" s="32">
        <v>1</v>
      </c>
      <c r="B25" s="36">
        <v>21</v>
      </c>
      <c r="C25" t="s" s="60">
        <v>186</v>
      </c>
      <c r="D25" s="72">
        <f>'Glad70-before-LQ'!D25*$CG25*D$93</f>
        <v>0</v>
      </c>
      <c r="E25" s="64">
        <f>'Glad70-before-LQ'!E25*$CG25*E$93</f>
        <v>0</v>
      </c>
      <c r="F25" s="64">
        <f>'Glad70-before-LQ'!F25*$CG25*F$93</f>
        <v>0</v>
      </c>
      <c r="G25" s="64">
        <f>'Glad70-before-LQ'!G25*$CG25*G$93</f>
        <v>0</v>
      </c>
      <c r="H25" s="64">
        <f>'Glad70-before-LQ'!H25*$CG25*H$93</f>
        <v>0</v>
      </c>
      <c r="I25" s="64">
        <f>'Glad70-before-LQ'!I25*$CG25*I$93</f>
        <v>0</v>
      </c>
      <c r="J25" s="64">
        <f>'Glad70-before-LQ'!J25*$CG25*J$93</f>
        <v>0</v>
      </c>
      <c r="K25" s="64">
        <f>'Glad70-before-LQ'!K25*$CG25*K$93</f>
        <v>0</v>
      </c>
      <c r="L25" s="64">
        <f>'Glad70-before-LQ'!L25*$CG25*L$93</f>
        <v>0</v>
      </c>
      <c r="M25" s="64">
        <f>'Glad70-before-LQ'!M25*$CG25*M$93</f>
        <v>0</v>
      </c>
      <c r="N25" s="64">
        <f>'Glad70-before-LQ'!N25*$CG25*N$93</f>
        <v>0</v>
      </c>
      <c r="O25" s="64">
        <f>'Glad70-before-LQ'!O25*$CG25*O$93</f>
        <v>0</v>
      </c>
      <c r="P25" s="64">
        <f>'Glad70-before-LQ'!P25*$CG25*P$93</f>
        <v>0</v>
      </c>
      <c r="Q25" s="64">
        <f>'Glad70-before-LQ'!Q25*$CG25*Q$93</f>
        <v>0</v>
      </c>
      <c r="R25" s="64">
        <f>'Glad70-before-LQ'!R25*$CG25*R$93</f>
        <v>0</v>
      </c>
      <c r="S25" s="64">
        <f>'Glad70-before-LQ'!S25*$CG25*S$93</f>
        <v>0</v>
      </c>
      <c r="T25" s="64">
        <f>'Glad70-before-LQ'!T25*$CG25*T$93</f>
        <v>0</v>
      </c>
      <c r="U25" s="64">
        <f>'Glad70-before-LQ'!U25*$CG25*U$93</f>
        <v>0</v>
      </c>
      <c r="V25" s="64">
        <f>'Glad70-before-LQ'!V25*$CG25*V$93</f>
        <v>0</v>
      </c>
      <c r="W25" s="64">
        <f>'Glad70-before-LQ'!W25*$CG25*W$93</f>
        <v>0</v>
      </c>
      <c r="X25" s="64">
        <f>'Glad70-before-LQ'!X25*$CG25*X$93</f>
        <v>0</v>
      </c>
      <c r="Y25" s="64">
        <f>'Glad70-before-LQ'!Y25*$CG25*Y$93</f>
        <v>0</v>
      </c>
      <c r="Z25" s="64">
        <f>'Glad70-before-LQ'!Z25*$CG25*Z$93</f>
        <v>0</v>
      </c>
      <c r="AA25" s="64">
        <f>'Glad70-before-LQ'!AA25*$CG25*AA$93</f>
        <v>0</v>
      </c>
      <c r="AB25" s="64">
        <f>'Glad70-before-LQ'!AB25*$CG25*AB$93</f>
        <v>0</v>
      </c>
      <c r="AC25" s="64">
        <f>'Glad70-before-LQ'!AC25*$CG25*AC$93</f>
        <v>0</v>
      </c>
      <c r="AD25" s="64">
        <f>'Glad70-before-LQ'!AD25*$CG25*AD$93</f>
        <v>0</v>
      </c>
      <c r="AE25" s="64">
        <f>'Glad70-before-LQ'!AE25*$CG25*AE$93</f>
        <v>0</v>
      </c>
      <c r="AF25" s="64">
        <f>'Glad70-before-LQ'!AF25*$CG25*AF$93</f>
        <v>0</v>
      </c>
      <c r="AG25" s="64">
        <f>'Glad70-before-LQ'!AG25*$CG25*AG$93</f>
        <v>0</v>
      </c>
      <c r="AH25" s="64">
        <f>'Glad70-before-LQ'!AH25*$CG25*AH$93</f>
        <v>0</v>
      </c>
      <c r="AI25" s="64">
        <f>'Glad70-before-LQ'!AI25*$CG25*AI$93</f>
        <v>0</v>
      </c>
      <c r="AJ25" s="64">
        <f>'Glad70-before-LQ'!AJ25*$CG25*AJ$93</f>
        <v>0</v>
      </c>
      <c r="AK25" s="64">
        <f>'Glad70-before-LQ'!AK25*$CG25*AK$93</f>
        <v>0</v>
      </c>
      <c r="AL25" s="64">
        <f>'Glad70-before-LQ'!AL25*$CG25*AL$93</f>
        <v>0</v>
      </c>
      <c r="AM25" s="64">
        <f>'Glad70-before-LQ'!AM25*$CG25*AM$93</f>
        <v>0</v>
      </c>
      <c r="AN25" s="64">
        <f>'Glad70-before-LQ'!AN25*$CG25*AN$93</f>
        <v>0</v>
      </c>
      <c r="AO25" s="64">
        <f>'Glad70-before-LQ'!AO25*$CG25*AO$93</f>
        <v>0</v>
      </c>
      <c r="AP25" s="64">
        <f>'Glad70-before-LQ'!AP25*$CG25*AP$93</f>
        <v>0</v>
      </c>
      <c r="AQ25" s="64">
        <f>'Glad70-before-LQ'!AQ25*$CG25*AQ$93</f>
        <v>0</v>
      </c>
      <c r="AR25" s="64">
        <f>'Glad70-before-LQ'!AR25*$CG25*AR$93</f>
        <v>0</v>
      </c>
      <c r="AS25" s="64">
        <f>'Glad70-before-LQ'!AS25*$CG25*AS$93</f>
        <v>0</v>
      </c>
      <c r="AT25" s="64">
        <f>'Glad70-before-LQ'!AT25*$CG25*AT$93</f>
        <v>0</v>
      </c>
      <c r="AU25" s="64">
        <f>'Glad70-before-LQ'!AU25*$CG25*AU$93</f>
        <v>0</v>
      </c>
      <c r="AV25" s="64">
        <f>'Glad70-before-LQ'!AV25*$CG25*AV$93</f>
        <v>0</v>
      </c>
      <c r="AW25" s="64">
        <f>'Glad70-before-LQ'!AW25*$CG25*AW$93</f>
        <v>0</v>
      </c>
      <c r="AX25" s="64">
        <f>'Glad70-before-LQ'!AX25*$CG25*AX$93</f>
        <v>0</v>
      </c>
      <c r="AY25" s="64">
        <f>'Glad70-before-LQ'!AY25*$CG25*AY$93</f>
        <v>0</v>
      </c>
      <c r="AZ25" s="64">
        <f>'Glad70-before-LQ'!AZ25*$CG25*AZ$93</f>
        <v>0</v>
      </c>
      <c r="BA25" s="64">
        <f>'Glad70-before-LQ'!BA25*$CG25*BA$93</f>
        <v>0</v>
      </c>
      <c r="BB25" s="64">
        <f>'Glad70-before-LQ'!BB25*$CG25*BB$93</f>
        <v>0</v>
      </c>
      <c r="BC25" s="64">
        <f>'Glad70-before-LQ'!BC25*$CG25*BC$93</f>
        <v>0</v>
      </c>
      <c r="BD25" s="64">
        <f>'Glad70-before-LQ'!BD25*$CG25*BD$93</f>
        <v>0</v>
      </c>
      <c r="BE25" s="64">
        <f>'Glad70-before-LQ'!BE25*$CG25*BE$93</f>
        <v>0</v>
      </c>
      <c r="BF25" s="64">
        <f>'Glad70-before-LQ'!BF25*$CG25*BF$93</f>
        <v>0</v>
      </c>
      <c r="BG25" s="64">
        <f>'Glad70-before-LQ'!BG25*$CG25*BG$93</f>
        <v>0</v>
      </c>
      <c r="BH25" s="64">
        <f>'Glad70-before-LQ'!BH25*$CG25*BH$93</f>
        <v>0</v>
      </c>
      <c r="BI25" s="64">
        <f>'Glad70-before-LQ'!BI25*$CG25*BI$93</f>
        <v>0</v>
      </c>
      <c r="BJ25" s="64">
        <f>'Glad70-before-LQ'!BJ25*$CG25*BJ$93</f>
        <v>0</v>
      </c>
      <c r="BK25" s="64">
        <f>'Glad70-before-LQ'!BK25*$CG25*BK$93</f>
        <v>0</v>
      </c>
      <c r="BL25" s="64">
        <f>'Glad70-before-LQ'!BL25*$CG25*BL$93</f>
        <v>0</v>
      </c>
      <c r="BM25" s="64">
        <f>'Glad70-before-LQ'!BM25*$CG25*BM$93</f>
        <v>0</v>
      </c>
      <c r="BN25" s="64">
        <f>'Glad70-before-LQ'!BN25*$CG25*BN$93</f>
        <v>0</v>
      </c>
      <c r="BO25" s="64">
        <f>'Glad70-before-LQ'!BO25*$CG25*BO$93</f>
        <v>0</v>
      </c>
      <c r="BP25" s="64">
        <f>'Glad70-before-LQ'!BP25*$CG25*BP$93</f>
        <v>0</v>
      </c>
      <c r="BQ25" s="64">
        <f>'Glad70-before-LQ'!BQ25*$CG25*BQ$93</f>
        <v>0</v>
      </c>
      <c r="BR25" s="64">
        <f>'Glad70-before-LQ'!BR25*$CG25*BR$93</f>
        <v>0</v>
      </c>
      <c r="BS25" s="64">
        <f>'Glad70-before-LQ'!BS25*$CG25*BS$93</f>
        <v>0</v>
      </c>
      <c r="BT25" s="64">
        <f>'Glad70-before-LQ'!BT25*$CG25*BT$93</f>
        <v>0</v>
      </c>
      <c r="BU25" s="64">
        <f>'Glad70-before-LQ'!BU25*$CG25*BU$93</f>
        <v>0</v>
      </c>
      <c r="BV25" s="10">
        <f>SUM(D25:BU25)</f>
        <v>0</v>
      </c>
      <c r="BW25" s="10">
        <f>'Glad-base'!BW25*'Households'!$B$3/'Households'!$B$7*$X93</f>
        <v>0</v>
      </c>
      <c r="BX25" s="10">
        <f>'Glad-base'!BX25*'Households'!$B$3/'Households'!$B$7*$X93</f>
        <v>0</v>
      </c>
      <c r="BY25" s="10">
        <f>'Glad-base'!BY25*'Households'!$B$3/'Households'!$B$7*$X93</f>
        <v>0</v>
      </c>
      <c r="BZ25" s="10">
        <f>'Glad-base'!BZ25*'Households'!$B$3/'Households'!$B$7*$X93</f>
        <v>0</v>
      </c>
      <c r="CA25" s="10">
        <f>'Glad-base'!CA25*'Households'!$B$3/'Households'!$B$7*$X93</f>
        <v>0</v>
      </c>
      <c r="CB25" s="70">
        <f>'Glad70-before-LQ'!CB25*$X93</f>
        <v>0</v>
      </c>
      <c r="CC25" s="71">
        <f>'Exports'!D26*$X93</f>
        <v>0</v>
      </c>
      <c r="CD25" s="10">
        <f>SUM(BW25:CC25)</f>
        <v>0</v>
      </c>
      <c r="CE25" s="36">
        <f>SUM(CD25,BV25)</f>
        <v>0</v>
      </c>
      <c r="CF25" s="64">
        <v>0.080158533420739</v>
      </c>
      <c r="CG25" s="64">
        <v>0</v>
      </c>
      <c r="CH25" s="64"/>
    </row>
    <row r="26" ht="20.05" customHeight="1">
      <c r="A26" t="s" s="58">
        <v>1</v>
      </c>
      <c r="B26" s="59">
        <v>22</v>
      </c>
      <c r="C26" t="s" s="60">
        <v>187</v>
      </c>
      <c r="D26" s="61">
        <f>'Glad70-before-LQ'!D26*$CG26*D$93</f>
        <v>0.163308453633852</v>
      </c>
      <c r="E26" s="62">
        <f>'Glad70-before-LQ'!E26*$CG26*E$93</f>
        <v>0.0947401078312629</v>
      </c>
      <c r="F26" s="62">
        <f>'Glad70-before-LQ'!F26*$CG26*F$93</f>
        <v>0.00329813686271024</v>
      </c>
      <c r="G26" s="62">
        <f>'Glad70-before-LQ'!G26*$CG26*G$93</f>
        <v>0.100187044410654</v>
      </c>
      <c r="H26" s="62">
        <f>'Glad70-before-LQ'!H26*$CG26*H$93</f>
        <v>0.0381370389324808</v>
      </c>
      <c r="I26" s="62">
        <f>'Glad70-before-LQ'!I26*$CG26*I$93</f>
        <v>1.238515170879</v>
      </c>
      <c r="J26" s="62">
        <f>'Glad70-before-LQ'!J26*$CG26*J$93</f>
        <v>13.9672022303771</v>
      </c>
      <c r="K26" s="63">
        <f>'Glad70-before-LQ'!K26*$CG26*K$93</f>
        <v>3.19059338324747</v>
      </c>
      <c r="L26" s="62">
        <f>'Glad70-before-LQ'!L26*$CG26*L$93</f>
        <v>0.646153690208812</v>
      </c>
      <c r="M26" s="62">
        <f>'Glad70-before-LQ'!M26*$CG26*M$93</f>
        <v>0.56697105965299</v>
      </c>
      <c r="N26" s="62">
        <f>'Glad70-before-LQ'!N26*$CG26*N$93</f>
        <v>0.0587698754021021</v>
      </c>
      <c r="O26" s="62">
        <f>'Glad70-before-LQ'!O26*$CG26*O$93</f>
        <v>0.225551268607212</v>
      </c>
      <c r="P26" s="62">
        <f>'Glad70-before-LQ'!P26*$CG26*P$93</f>
        <v>0.0120605363840863</v>
      </c>
      <c r="Q26" s="62">
        <f>'Glad70-before-LQ'!Q26*$CG26*Q$93</f>
        <v>0.0807356647139735</v>
      </c>
      <c r="R26" s="62">
        <f>'Glad70-before-LQ'!R26*$CG26*R$93</f>
        <v>0.0149845741572451</v>
      </c>
      <c r="S26" s="62">
        <f>'Glad70-before-LQ'!S26*$CG26*S$93</f>
        <v>0.00448333773305707</v>
      </c>
      <c r="T26" s="62">
        <f>'Glad70-before-LQ'!T26*$CG26*T$93</f>
        <v>0.210049314767368</v>
      </c>
      <c r="U26" s="62">
        <f>'Glad70-before-LQ'!U26*$CG26*U$93</f>
        <v>2.47428367008304</v>
      </c>
      <c r="V26" s="62">
        <f>'Glad70-before-LQ'!V26*$CG26*V$93</f>
        <v>0.184317686174076</v>
      </c>
      <c r="W26" s="62">
        <f>'Glad70-before-LQ'!W26*$CG26*W$93</f>
        <v>10.0807896796685</v>
      </c>
      <c r="X26" s="64">
        <f>'Glad70-before-LQ'!X26*$CG26*X$93</f>
        <v>0</v>
      </c>
      <c r="Y26" s="62">
        <f>'Glad70-before-LQ'!Y26*$CG26*Y$93</f>
        <v>14.8827086112214</v>
      </c>
      <c r="Z26" s="62">
        <f>'Glad70-before-LQ'!Z26*$CG26*Z$93</f>
        <v>1.11943811477513</v>
      </c>
      <c r="AA26" s="62">
        <f>'Glad70-before-LQ'!AA26*$CG26*AA$93</f>
        <v>2.11188836686441</v>
      </c>
      <c r="AB26" s="62">
        <f>'Glad70-before-LQ'!AB26*$CG26*AB$93</f>
        <v>0.0678500922950849</v>
      </c>
      <c r="AC26" s="65">
        <f>'Glad70-before-LQ'!AC26*$CG26*AC$93</f>
        <v>0</v>
      </c>
      <c r="AD26" s="62">
        <f>'Glad70-before-LQ'!AD26*$CG26*AD$93</f>
        <v>0.0113330246140187</v>
      </c>
      <c r="AE26" s="62">
        <f>'Glad70-before-LQ'!AE26*$CG26*AE$93</f>
        <v>0.559567761510493</v>
      </c>
      <c r="AF26" s="62">
        <f>'Glad70-before-LQ'!AF26*$CG26*AF$93</f>
        <v>0.161806184579423</v>
      </c>
      <c r="AG26" s="62">
        <f>'Glad70-before-LQ'!AG26*$CG26*AG$93</f>
        <v>5.92727777261436</v>
      </c>
      <c r="AH26" s="62">
        <f>'Glad70-before-LQ'!AH26*$CG26*AH$93</f>
        <v>16.3201748137925</v>
      </c>
      <c r="AI26" s="62">
        <f>'Glad70-before-LQ'!AI26*$CG26*AI$93</f>
        <v>14.3910111625677</v>
      </c>
      <c r="AJ26" s="62">
        <f>'Glad70-before-LQ'!AJ26*$CG26*AJ$93</f>
        <v>0.561440197083533</v>
      </c>
      <c r="AK26" s="62">
        <f>'Glad70-before-LQ'!AK26*$CG26*AK$93</f>
        <v>1.25535007314446</v>
      </c>
      <c r="AL26" s="62">
        <f>'Glad70-before-LQ'!AL26*$CG26*AL$93</f>
        <v>0.0745479240483634</v>
      </c>
      <c r="AM26" s="62">
        <f>'Glad70-before-LQ'!AM26*$CG26*AM$93</f>
        <v>0.221327090079944</v>
      </c>
      <c r="AN26" s="62">
        <f>'Glad70-before-LQ'!AN26*$CG26*AN$93</f>
        <v>0.394532843644882</v>
      </c>
      <c r="AO26" s="62">
        <f>'Glad70-before-LQ'!AO26*$CG26*AO$93</f>
        <v>6.31785105489896</v>
      </c>
      <c r="AP26" s="62">
        <f>'Glad70-before-LQ'!AP26*$CG26*AP$93</f>
        <v>0.268770071662268</v>
      </c>
      <c r="AQ26" s="62">
        <f>'Glad70-before-LQ'!AQ26*$CG26*AQ$93</f>
        <v>0.0114773408614535</v>
      </c>
      <c r="AR26" s="62">
        <f>'Glad70-before-LQ'!AR26*$CG26*AR$93</f>
        <v>0.234095957898242</v>
      </c>
      <c r="AS26" s="62">
        <f>'Glad70-before-LQ'!AS26*$CG26*AS$93</f>
        <v>0.324481711872295</v>
      </c>
      <c r="AT26" s="62">
        <f>'Glad70-before-LQ'!AT26*$CG26*AT$93</f>
        <v>0.00174015743697553</v>
      </c>
      <c r="AU26" s="62">
        <f>'Glad70-before-LQ'!AU26*$CG26*AU$93</f>
        <v>0.0139899228115334</v>
      </c>
      <c r="AV26" s="62">
        <f>'Glad70-before-LQ'!AV26*$CG26*AV$93</f>
        <v>0.000701317275029817</v>
      </c>
      <c r="AW26" s="62">
        <f>'Glad70-before-LQ'!AW26*$CG26*AW$93</f>
        <v>0.000910692107301506</v>
      </c>
      <c r="AX26" s="62">
        <f>'Glad70-before-LQ'!AX26*$CG26*AX$93</f>
        <v>0.0326770612798349</v>
      </c>
      <c r="AY26" s="62">
        <f>'Glad70-before-LQ'!AY26*$CG26*AY$93</f>
        <v>0.000993765757041361</v>
      </c>
      <c r="AZ26" s="62">
        <f>'Glad70-before-LQ'!AZ26*$CG26*AZ$93</f>
        <v>0.0106514945936163</v>
      </c>
      <c r="BA26" s="62">
        <f>'Glad70-before-LQ'!BA26*$CG26*BA$93</f>
        <v>0.00214863098725345</v>
      </c>
      <c r="BB26" s="62">
        <f>'Glad70-before-LQ'!BB26*$CG26*BB$93</f>
        <v>0.00524600807889191</v>
      </c>
      <c r="BC26" s="62">
        <f>'Glad70-before-LQ'!BC26*$CG26*BC$93</f>
        <v>0.136111154941559</v>
      </c>
      <c r="BD26" s="62">
        <f>'Glad70-before-LQ'!BD26*$CG26*BD$93</f>
        <v>0.238801966422951</v>
      </c>
      <c r="BE26" s="62">
        <f>'Glad70-before-LQ'!BE26*$CG26*BE$93</f>
        <v>1.21912493327829</v>
      </c>
      <c r="BF26" s="62">
        <f>'Glad70-before-LQ'!BF26*$CG26*BF$93</f>
        <v>0.00702179696732969</v>
      </c>
      <c r="BG26" s="62">
        <f>'Glad70-before-LQ'!BG26*$CG26*BG$93</f>
        <v>0.195311914081068</v>
      </c>
      <c r="BH26" s="62">
        <f>'Glad70-before-LQ'!BH26*$CG26*BH$93</f>
        <v>0.0804560422165239</v>
      </c>
      <c r="BI26" s="62">
        <f>'Glad70-before-LQ'!BI26*$CG26*BI$93</f>
        <v>0.128220742504275</v>
      </c>
      <c r="BJ26" s="62">
        <f>'Glad70-before-LQ'!BJ26*$CG26*BJ$93</f>
        <v>0.0132776719564993</v>
      </c>
      <c r="BK26" s="62">
        <f>'Glad70-before-LQ'!BK26*$CG26*BK$93</f>
        <v>0.204483030313541</v>
      </c>
      <c r="BL26" s="62">
        <f>'Glad70-before-LQ'!BL26*$CG26*BL$93</f>
        <v>1.65919802089372</v>
      </c>
      <c r="BM26" s="62">
        <f>'Glad70-before-LQ'!BM26*$CG26*BM$93</f>
        <v>0.272013931494397</v>
      </c>
      <c r="BN26" s="62">
        <f>'Glad70-before-LQ'!BN26*$CG26*BN$93</f>
        <v>0.0307478222560872</v>
      </c>
      <c r="BO26" s="62">
        <f>'Glad70-before-LQ'!BO26*$CG26*BO$93</f>
        <v>1.00656081681466</v>
      </c>
      <c r="BP26" s="62">
        <f>'Glad70-before-LQ'!BP26*$CG26*BP$93</f>
        <v>0.306058729459851</v>
      </c>
      <c r="BQ26" s="62">
        <f>'Glad70-before-LQ'!BQ26*$CG26*BQ$93</f>
        <v>0.0140010407441407</v>
      </c>
      <c r="BR26" s="62">
        <f>'Glad70-before-LQ'!BR26*$CG26*BR$93</f>
        <v>0.0460983421276827</v>
      </c>
      <c r="BS26" s="62">
        <f>'Glad70-before-LQ'!BS26*$CG26*BS$93</f>
        <v>0.00913654288814841</v>
      </c>
      <c r="BT26" s="62">
        <f>'Glad70-before-LQ'!BT26*$CG26*BT$93</f>
        <v>1.94826251775137</v>
      </c>
      <c r="BU26" s="62">
        <f>'Glad70-before-LQ'!BU26*$CG26*BU$93</f>
        <v>0.266177418148943</v>
      </c>
      <c r="BV26" s="4">
        <f>SUM(D26:BU26)</f>
        <v>106.422185579344</v>
      </c>
      <c r="BW26" s="66">
        <f>'Glad-base'!BW26*'Households'!$B$3/'Households'!$B$7</f>
        <v>3.53768142216272</v>
      </c>
      <c r="BX26" s="66">
        <f>'Glad-base'!BX26*'Households'!$B$3/'Households'!$B$7</f>
        <v>0.000638593934088568</v>
      </c>
      <c r="BY26" s="66">
        <f>'Glad-base'!BY26*'Businesses'!$B$4/'Businesses'!$C$4</f>
        <v>3.60040415317398</v>
      </c>
      <c r="BZ26" s="66">
        <f>'Glad-base'!BZ26*'Households'!$B$3/'Households'!$B$7</f>
        <v>0.492610285983522</v>
      </c>
      <c r="CA26" s="66">
        <f>'Glad-base'!CA26*'Households'!$B$3/'Households'!$B$7</f>
        <v>0.888367457178167</v>
      </c>
      <c r="CB26" s="66">
        <f>'Glad-base'!CB26*'Glad-id-output'!B24/'Glad-id-output'!E24</f>
        <v>2.2903148838643</v>
      </c>
      <c r="CC26" s="62">
        <f>'Exports'!D27</f>
        <v>180</v>
      </c>
      <c r="CD26" s="4">
        <f>SUM(BW26:CC26)</f>
        <v>190.810016796297</v>
      </c>
      <c r="CE26" s="153">
        <f>SUM(CD26,BV26)</f>
        <v>297.232202375641</v>
      </c>
      <c r="CF26" s="67">
        <v>0.008487007525215</v>
      </c>
      <c r="CG26" s="67">
        <f>'Glad-id-output'!I24</f>
        <v>1</v>
      </c>
      <c r="CH26" s="67"/>
    </row>
    <row r="27" ht="20.05" customHeight="1">
      <c r="A27" t="s" s="58">
        <v>1</v>
      </c>
      <c r="B27" s="59">
        <v>23</v>
      </c>
      <c r="C27" t="s" s="60">
        <v>188</v>
      </c>
      <c r="D27" s="61">
        <f>'Glad70-before-LQ'!D27*$CG27*D$93</f>
        <v>0.0994680469480065</v>
      </c>
      <c r="E27" s="62">
        <f>'Glad70-before-LQ'!E27*$CG27*E$93</f>
        <v>0.147698745475542</v>
      </c>
      <c r="F27" s="62">
        <f>'Glad70-before-LQ'!F27*$CG27*F$93</f>
        <v>0.00168589082763922</v>
      </c>
      <c r="G27" s="62">
        <f>'Glad70-before-LQ'!G27*$CG27*G$93</f>
        <v>0.244723481682075</v>
      </c>
      <c r="H27" s="62">
        <f>'Glad70-before-LQ'!H27*$CG27*H$93</f>
        <v>0.0180738727943348</v>
      </c>
      <c r="I27" s="62">
        <f>'Glad70-before-LQ'!I27*$CG27*I$93</f>
        <v>0.307920896977778</v>
      </c>
      <c r="J27" s="62">
        <f>'Glad70-before-LQ'!J27*$CG27*J$93</f>
        <v>1.0605139774688</v>
      </c>
      <c r="K27" s="63">
        <f>'Glad70-before-LQ'!K27*$CG27*K$93</f>
        <v>0.296075147266043</v>
      </c>
      <c r="L27" s="62">
        <f>'Glad70-before-LQ'!L27*$CG27*L$93</f>
        <v>0.031415260566969</v>
      </c>
      <c r="M27" s="62">
        <f>'Glad70-before-LQ'!M27*$CG27*M$93</f>
        <v>0.215384143039037</v>
      </c>
      <c r="N27" s="62">
        <f>'Glad70-before-LQ'!N27*$CG27*N$93</f>
        <v>0.0236369747624491</v>
      </c>
      <c r="O27" s="62">
        <f>'Glad70-before-LQ'!O27*$CG27*O$93</f>
        <v>0.00726241671697461</v>
      </c>
      <c r="P27" s="62">
        <f>'Glad70-before-LQ'!P27*$CG27*P$93</f>
        <v>0.00380977404098791</v>
      </c>
      <c r="Q27" s="62">
        <f>'Glad70-before-LQ'!Q27*$CG27*Q$93</f>
        <v>0.00578346094207943</v>
      </c>
      <c r="R27" s="62">
        <f>'Glad70-before-LQ'!R27*$CG27*R$93</f>
        <v>0.00157594837564291</v>
      </c>
      <c r="S27" s="62">
        <f>'Glad70-before-LQ'!S27*$CG27*S$93</f>
        <v>0.00367520365190122</v>
      </c>
      <c r="T27" s="62">
        <f>'Glad70-before-LQ'!T27*$CG27*T$93</f>
        <v>0.0483130110196349</v>
      </c>
      <c r="U27" s="62">
        <f>'Glad70-before-LQ'!U27*$CG27*U$93</f>
        <v>0.379755257556506</v>
      </c>
      <c r="V27" s="62">
        <f>'Glad70-before-LQ'!V27*$CG27*V$93</f>
        <v>0.00770560663669621</v>
      </c>
      <c r="W27" s="62">
        <f>'Glad70-before-LQ'!W27*$CG27*W$93</f>
        <v>0.285454287730891</v>
      </c>
      <c r="X27" s="64">
        <f>'Glad70-before-LQ'!X27*$CG27*X$93</f>
        <v>0</v>
      </c>
      <c r="Y27" s="62">
        <f>'Glad70-before-LQ'!Y27*$CG27*Y$93</f>
        <v>0.282510414294842</v>
      </c>
      <c r="Z27" s="62">
        <f>'Glad70-before-LQ'!Z27*$CG27*Z$93</f>
        <v>1.31905179998307</v>
      </c>
      <c r="AA27" s="62">
        <f>'Glad70-before-LQ'!AA27*$CG27*AA$93</f>
        <v>0.162428808123207</v>
      </c>
      <c r="AB27" s="62">
        <f>'Glad70-before-LQ'!AB27*$CG27*AB$93</f>
        <v>0.00279194155341955</v>
      </c>
      <c r="AC27" s="65">
        <f>'Glad70-before-LQ'!AC27*$CG27*AC$93</f>
        <v>0</v>
      </c>
      <c r="AD27" s="62">
        <f>'Glad70-before-LQ'!AD27*$CG27*AD$93</f>
        <v>0.00130440988960465</v>
      </c>
      <c r="AE27" s="62">
        <f>'Glad70-before-LQ'!AE27*$CG27*AE$93</f>
        <v>0.0123536977790083</v>
      </c>
      <c r="AF27" s="62">
        <f>'Glad70-before-LQ'!AF27*$CG27*AF$93</f>
        <v>0.0901889471390627</v>
      </c>
      <c r="AG27" s="62">
        <f>'Glad70-before-LQ'!AG27*$CG27*AG$93</f>
        <v>0.161331604445778</v>
      </c>
      <c r="AH27" s="62">
        <f>'Glad70-before-LQ'!AH27*$CG27*AH$93</f>
        <v>2.7792542718717</v>
      </c>
      <c r="AI27" s="62">
        <f>'Glad70-before-LQ'!AI27*$CG27*AI$93</f>
        <v>0.780782674483948</v>
      </c>
      <c r="AJ27" s="62">
        <f>'Glad70-before-LQ'!AJ27*$CG27*AJ$93</f>
        <v>0.757742828557145</v>
      </c>
      <c r="AK27" s="62">
        <f>'Glad70-before-LQ'!AK27*$CG27*AK$93</f>
        <v>1.05689372284399</v>
      </c>
      <c r="AL27" s="62">
        <f>'Glad70-before-LQ'!AL27*$CG27*AL$93</f>
        <v>0.053738173373766</v>
      </c>
      <c r="AM27" s="62">
        <f>'Glad70-before-LQ'!AM27*$CG27*AM$93</f>
        <v>0.6974663488109339</v>
      </c>
      <c r="AN27" s="62">
        <f>'Glad70-before-LQ'!AN27*$CG27*AN$93</f>
        <v>0.908430282623421</v>
      </c>
      <c r="AO27" s="62">
        <f>'Glad70-before-LQ'!AO27*$CG27*AO$93</f>
        <v>16.9340705379145</v>
      </c>
      <c r="AP27" s="62">
        <f>'Glad70-before-LQ'!AP27*$CG27*AP$93</f>
        <v>4.78410830235582</v>
      </c>
      <c r="AQ27" s="62">
        <f>'Glad70-before-LQ'!AQ27*$CG27*AQ$93</f>
        <v>1.68656970657591</v>
      </c>
      <c r="AR27" s="62">
        <f>'Glad70-before-LQ'!AR27*$CG27*AR$93</f>
        <v>0.267730580878238</v>
      </c>
      <c r="AS27" s="62">
        <f>'Glad70-before-LQ'!AS27*$CG27*AS$93</f>
        <v>1.5824188044177</v>
      </c>
      <c r="AT27" s="62">
        <f>'Glad70-before-LQ'!AT27*$CG27*AT$93</f>
        <v>0.00367089252638579</v>
      </c>
      <c r="AU27" s="62">
        <f>'Glad70-before-LQ'!AU27*$CG27*AU$93</f>
        <v>0.00547821731948023</v>
      </c>
      <c r="AV27" s="62">
        <f>'Glad70-before-LQ'!AV27*$CG27*AV$93</f>
        <v>0.0026035743808541</v>
      </c>
      <c r="AW27" s="62">
        <f>'Glad70-before-LQ'!AW27*$CG27*AW$93</f>
        <v>0.00114678015359887</v>
      </c>
      <c r="AX27" s="62">
        <f>'Glad70-before-LQ'!AX27*$CG27*AX$93</f>
        <v>0.0605840435736142</v>
      </c>
      <c r="AY27" s="62">
        <f>'Glad70-before-LQ'!AY27*$CG27*AY$93</f>
        <v>0.000826631422930566</v>
      </c>
      <c r="AZ27" s="62">
        <f>'Glad70-before-LQ'!AZ27*$CG27*AZ$93</f>
        <v>0.00431019497930587</v>
      </c>
      <c r="BA27" s="62">
        <f>'Glad70-before-LQ'!BA27*$CG27*BA$93</f>
        <v>0.00732809678249392</v>
      </c>
      <c r="BB27" s="62">
        <f>'Glad70-before-LQ'!BB27*$CG27*BB$93</f>
        <v>0.0455291177713017</v>
      </c>
      <c r="BC27" s="62">
        <f>'Glad70-before-LQ'!BC27*$CG27*BC$93</f>
        <v>0.8006982043965</v>
      </c>
      <c r="BD27" s="62">
        <f>'Glad70-before-LQ'!BD27*$CG27*BD$93</f>
        <v>0.223670778576677</v>
      </c>
      <c r="BE27" s="62">
        <f>'Glad70-before-LQ'!BE27*$CG27*BE$93</f>
        <v>2.42801154477229</v>
      </c>
      <c r="BF27" s="62">
        <f>'Glad70-before-LQ'!BF27*$CG27*BF$93</f>
        <v>0.0197469669268995</v>
      </c>
      <c r="BG27" s="62">
        <f>'Glad70-before-LQ'!BG27*$CG27*BG$93</f>
        <v>0.694062460349908</v>
      </c>
      <c r="BH27" s="62">
        <f>'Glad70-before-LQ'!BH27*$CG27*BH$93</f>
        <v>0.137588205759264</v>
      </c>
      <c r="BI27" s="62">
        <f>'Glad70-before-LQ'!BI27*$CG27*BI$93</f>
        <v>0.208890761218687</v>
      </c>
      <c r="BJ27" s="62">
        <f>'Glad70-before-LQ'!BJ27*$CG27*BJ$93</f>
        <v>0.07395845240773009</v>
      </c>
      <c r="BK27" s="62">
        <f>'Glad70-before-LQ'!BK27*$CG27*BK$93</f>
        <v>0.150173256174413</v>
      </c>
      <c r="BL27" s="62">
        <f>'Glad70-before-LQ'!BL27*$CG27*BL$93</f>
        <v>0.504935651263496</v>
      </c>
      <c r="BM27" s="62">
        <f>'Glad70-before-LQ'!BM27*$CG27*BM$93</f>
        <v>0.102105278116112</v>
      </c>
      <c r="BN27" s="62">
        <f>'Glad70-before-LQ'!BN27*$CG27*BN$93</f>
        <v>0.0289299701479479</v>
      </c>
      <c r="BO27" s="62">
        <f>'Glad70-before-LQ'!BO27*$CG27*BO$93</f>
        <v>0.574274436631387</v>
      </c>
      <c r="BP27" s="62">
        <f>'Glad70-before-LQ'!BP27*$CG27*BP$93</f>
        <v>0.183115240678324</v>
      </c>
      <c r="BQ27" s="62">
        <f>'Glad70-before-LQ'!BQ27*$CG27*BQ$93</f>
        <v>0.00488907025632486</v>
      </c>
      <c r="BR27" s="62">
        <f>'Glad70-before-LQ'!BR27*$CG27*BR$93</f>
        <v>0.0280141562528515</v>
      </c>
      <c r="BS27" s="62">
        <f>'Glad70-before-LQ'!BS27*$CG27*BS$93</f>
        <v>0.00423709405486487</v>
      </c>
      <c r="BT27" s="62">
        <f>'Glad70-before-LQ'!BT27*$CG27*BT$93</f>
        <v>5.55266091380592</v>
      </c>
      <c r="BU27" s="62">
        <f>'Glad70-before-LQ'!BU27*$CG27*BU$93</f>
        <v>0.0757121390297424</v>
      </c>
      <c r="BV27" s="4">
        <f>SUM(D27:BU27)</f>
        <v>49.4382513921244</v>
      </c>
      <c r="BW27" s="66">
        <f>'Glad-base'!BW27*'Households'!$B$3/'Households'!$B$7</f>
        <v>24.1015749147992</v>
      </c>
      <c r="BX27" s="66">
        <f>'Glad-base'!BX27*'Households'!$B$3/'Households'!$B$7</f>
        <v>0.227174045005149</v>
      </c>
      <c r="BY27" s="66">
        <f>'Glad-base'!BY27*'Businesses'!$B$4/'Businesses'!$C$4</f>
        <v>2.20833457161248</v>
      </c>
      <c r="BZ27" s="66">
        <f>'Glad-base'!BZ27*'Households'!$B$3/'Households'!$B$7</f>
        <v>0.69536818900103</v>
      </c>
      <c r="CA27" s="66">
        <f>'Glad-base'!CA27*'Households'!$B$3/'Households'!$B$7</f>
        <v>5.77377674703399</v>
      </c>
      <c r="CB27" s="66">
        <f>'Glad-base'!CB27*'Glad-id-output'!B25/'Glad-id-output'!E25</f>
        <v>-0.185406856003089</v>
      </c>
      <c r="CC27" s="62">
        <f>'Exports'!D28</f>
        <v>30</v>
      </c>
      <c r="CD27" s="4">
        <f>SUM(BW27:CC27)</f>
        <v>62.8208216114488</v>
      </c>
      <c r="CE27" s="153">
        <f>SUM(CD27,BV27)</f>
        <v>112.259073003573</v>
      </c>
      <c r="CF27" s="67">
        <v>0.00162497474548778</v>
      </c>
      <c r="CG27" s="67">
        <f>'Glad-id-output'!I25</f>
        <v>1</v>
      </c>
      <c r="CH27" s="67"/>
    </row>
    <row r="28" ht="20.05" customHeight="1">
      <c r="A28" t="s" s="58">
        <v>1</v>
      </c>
      <c r="B28" s="59">
        <v>24</v>
      </c>
      <c r="C28" t="s" s="60">
        <v>189</v>
      </c>
      <c r="D28" s="61">
        <f>'Glad70-before-LQ'!D28*$CG28*D$93</f>
        <v>0.662049818953976</v>
      </c>
      <c r="E28" s="62">
        <f>'Glad70-before-LQ'!E28*$CG28*E$93</f>
        <v>0.199413861360057</v>
      </c>
      <c r="F28" s="62">
        <f>'Glad70-before-LQ'!F28*$CG28*F$93</f>
        <v>0.00621025455247939</v>
      </c>
      <c r="G28" s="62">
        <f>'Glad70-before-LQ'!G28*$CG28*G$93</f>
        <v>0.147891155053651</v>
      </c>
      <c r="H28" s="62">
        <f>'Glad70-before-LQ'!H28*$CG28*H$93</f>
        <v>0.0653530382101427</v>
      </c>
      <c r="I28" s="62">
        <f>'Glad70-before-LQ'!I28*$CG28*I$93</f>
        <v>0.591118712792015</v>
      </c>
      <c r="J28" s="62">
        <f>'Glad70-before-LQ'!J28*$CG28*J$93</f>
        <v>8.620704015025311</v>
      </c>
      <c r="K28" s="63">
        <f>'Glad70-before-LQ'!K28*$CG28*K$93</f>
        <v>2.64805324068484</v>
      </c>
      <c r="L28" s="62">
        <f>'Glad70-before-LQ'!L28*$CG28*L$93</f>
        <v>0.386869412788861</v>
      </c>
      <c r="M28" s="62">
        <f>'Glad70-before-LQ'!M28*$CG28*M$93</f>
        <v>0.399082929535484</v>
      </c>
      <c r="N28" s="62">
        <f>'Glad70-before-LQ'!N28*$CG28*N$93</f>
        <v>0.0714691550995291</v>
      </c>
      <c r="O28" s="62">
        <f>'Glad70-before-LQ'!O28*$CG28*O$93</f>
        <v>0.0288499066598354</v>
      </c>
      <c r="P28" s="62">
        <f>'Glad70-before-LQ'!P28*$CG28*P$93</f>
        <v>0.0114418606607664</v>
      </c>
      <c r="Q28" s="62">
        <f>'Glad70-before-LQ'!Q28*$CG28*Q$93</f>
        <v>0.0279400577136624</v>
      </c>
      <c r="R28" s="62">
        <f>'Glad70-before-LQ'!R28*$CG28*R$93</f>
        <v>0.00755468991211452</v>
      </c>
      <c r="S28" s="62">
        <f>'Glad70-before-LQ'!S28*$CG28*S$93</f>
        <v>0.0192050264967974</v>
      </c>
      <c r="T28" s="62">
        <f>'Glad70-before-LQ'!T28*$CG28*T$93</f>
        <v>0.351898057770346</v>
      </c>
      <c r="U28" s="62">
        <f>'Glad70-before-LQ'!U28*$CG28*U$93</f>
        <v>1.34930024895749</v>
      </c>
      <c r="V28" s="62">
        <f>'Glad70-before-LQ'!V28*$CG28*V$93</f>
        <v>0.0529978383017411</v>
      </c>
      <c r="W28" s="62">
        <f>'Glad70-before-LQ'!W28*$CG28*W$93</f>
        <v>1.24086650693172</v>
      </c>
      <c r="X28" s="64">
        <f>'Glad70-before-LQ'!X28*$CG28*X$93</f>
        <v>0</v>
      </c>
      <c r="Y28" s="62">
        <f>'Glad70-before-LQ'!Y28*$CG28*Y$93</f>
        <v>2.32753210926387</v>
      </c>
      <c r="Z28" s="62">
        <f>'Glad70-before-LQ'!Z28*$CG28*Z$93</f>
        <v>0.523730660450509</v>
      </c>
      <c r="AA28" s="62">
        <f>'Glad70-before-LQ'!AA28*$CG28*AA$93</f>
        <v>1.71026212001072</v>
      </c>
      <c r="AB28" s="62">
        <f>'Glad70-before-LQ'!AB28*$CG28*AB$93</f>
        <v>0.0171814078319395</v>
      </c>
      <c r="AC28" s="65">
        <f>'Glad70-before-LQ'!AC28*$CG28*AC$93</f>
        <v>0</v>
      </c>
      <c r="AD28" s="62">
        <f>'Glad70-before-LQ'!AD28*$CG28*AD$93</f>
        <v>0.00876884268193054</v>
      </c>
      <c r="AE28" s="62">
        <f>'Glad70-before-LQ'!AE28*$CG28*AE$93</f>
        <v>0.158092550566089</v>
      </c>
      <c r="AF28" s="62">
        <f>'Glad70-before-LQ'!AF28*$CG28*AF$93</f>
        <v>0.207320471187971</v>
      </c>
      <c r="AG28" s="62">
        <f>'Glad70-before-LQ'!AG28*$CG28*AG$93</f>
        <v>1.05016768125713</v>
      </c>
      <c r="AH28" s="62">
        <f>'Glad70-before-LQ'!AH28*$CG28*AH$93</f>
        <v>5.01944271687819</v>
      </c>
      <c r="AI28" s="62">
        <f>'Glad70-before-LQ'!AI28*$CG28*AI$93</f>
        <v>4.00062958846248</v>
      </c>
      <c r="AJ28" s="62">
        <f>'Glad70-before-LQ'!AJ28*$CG28*AJ$93</f>
        <v>0.674945250040129</v>
      </c>
      <c r="AK28" s="62">
        <f>'Glad70-before-LQ'!AK28*$CG28*AK$93</f>
        <v>0.445176460347354</v>
      </c>
      <c r="AL28" s="62">
        <f>'Glad70-before-LQ'!AL28*$CG28*AL$93</f>
        <v>0.0775895390055205</v>
      </c>
      <c r="AM28" s="62">
        <f>'Glad70-before-LQ'!AM28*$CG28*AM$93</f>
        <v>0.271467936089858</v>
      </c>
      <c r="AN28" s="62">
        <f>'Glad70-before-LQ'!AN28*$CG28*AN$93</f>
        <v>0.580020654480833</v>
      </c>
      <c r="AO28" s="62">
        <f>'Glad70-before-LQ'!AO28*$CG28*AO$93</f>
        <v>0.532546902559641</v>
      </c>
      <c r="AP28" s="62">
        <f>'Glad70-before-LQ'!AP28*$CG28*AP$93</f>
        <v>1.19756679895216</v>
      </c>
      <c r="AQ28" s="62">
        <f>'Glad70-before-LQ'!AQ28*$CG28*AQ$93</f>
        <v>0.127146551190509</v>
      </c>
      <c r="AR28" s="62">
        <f>'Glad70-before-LQ'!AR28*$CG28*AR$93</f>
        <v>0.13144931698084</v>
      </c>
      <c r="AS28" s="62">
        <f>'Glad70-before-LQ'!AS28*$CG28*AS$93</f>
        <v>0.684197048467817</v>
      </c>
      <c r="AT28" s="62">
        <f>'Glad70-before-LQ'!AT28*$CG28*AT$93</f>
        <v>0.004032626431289</v>
      </c>
      <c r="AU28" s="62">
        <f>'Glad70-before-LQ'!AU28*$CG28*AU$93</f>
        <v>0.011361697406084</v>
      </c>
      <c r="AV28" s="62">
        <f>'Glad70-before-LQ'!AV28*$CG28*AV$93</f>
        <v>0.0032459054644007</v>
      </c>
      <c r="AW28" s="62">
        <f>'Glad70-before-LQ'!AW28*$CG28*AW$93</f>
        <v>0.008035675737057581</v>
      </c>
      <c r="AX28" s="62">
        <f>'Glad70-before-LQ'!AX28*$CG28*AX$93</f>
        <v>0.100606887339523</v>
      </c>
      <c r="AY28" s="62">
        <f>'Glad70-before-LQ'!AY28*$CG28*AY$93</f>
        <v>0.00167928111950899</v>
      </c>
      <c r="AZ28" s="62">
        <f>'Glad70-before-LQ'!AZ28*$CG28*AZ$93</f>
        <v>0.0249451392728006</v>
      </c>
      <c r="BA28" s="62">
        <f>'Glad70-before-LQ'!BA28*$CG28*BA$93</f>
        <v>0.00410077961205464</v>
      </c>
      <c r="BB28" s="62">
        <f>'Glad70-before-LQ'!BB28*$CG28*BB$93</f>
        <v>0.0418269044882103</v>
      </c>
      <c r="BC28" s="62">
        <f>'Glad70-before-LQ'!BC28*$CG28*BC$93</f>
        <v>0.190966697574995</v>
      </c>
      <c r="BD28" s="62">
        <f>'Glad70-before-LQ'!BD28*$CG28*BD$93</f>
        <v>0.14630426950637</v>
      </c>
      <c r="BE28" s="62">
        <f>'Glad70-before-LQ'!BE28*$CG28*BE$93</f>
        <v>2.48019545858754</v>
      </c>
      <c r="BF28" s="62">
        <f>'Glad70-before-LQ'!BF28*$CG28*BF$93</f>
        <v>0.0194409133201821</v>
      </c>
      <c r="BG28" s="62">
        <f>'Glad70-before-LQ'!BG28*$CG28*BG$93</f>
        <v>0.783182912015595</v>
      </c>
      <c r="BH28" s="62">
        <f>'Glad70-before-LQ'!BH28*$CG28*BH$93</f>
        <v>0.179545502488417</v>
      </c>
      <c r="BI28" s="62">
        <f>'Glad70-before-LQ'!BI28*$CG28*BI$93</f>
        <v>0.302069385513558</v>
      </c>
      <c r="BJ28" s="62">
        <f>'Glad70-before-LQ'!BJ28*$CG28*BJ$93</f>
        <v>0.008660920185464259</v>
      </c>
      <c r="BK28" s="62">
        <f>'Glad70-before-LQ'!BK28*$CG28*BK$93</f>
        <v>0.21520011806306</v>
      </c>
      <c r="BL28" s="62">
        <f>'Glad70-before-LQ'!BL28*$CG28*BL$93</f>
        <v>0.84038414319618</v>
      </c>
      <c r="BM28" s="62">
        <f>'Glad70-before-LQ'!BM28*$CG28*BM$93</f>
        <v>0.124557583733289</v>
      </c>
      <c r="BN28" s="62">
        <f>'Glad70-before-LQ'!BN28*$CG28*BN$93</f>
        <v>0.0118753306533859</v>
      </c>
      <c r="BO28" s="62">
        <f>'Glad70-before-LQ'!BO28*$CG28*BO$93</f>
        <v>8.386389460433261</v>
      </c>
      <c r="BP28" s="62">
        <f>'Glad70-before-LQ'!BP28*$CG28*BP$93</f>
        <v>0.584543532350164</v>
      </c>
      <c r="BQ28" s="62">
        <f>'Glad70-before-LQ'!BQ28*$CG28*BQ$93</f>
        <v>0.00734344158098709</v>
      </c>
      <c r="BR28" s="62">
        <f>'Glad70-before-LQ'!BR28*$CG28*BR$93</f>
        <v>0.0546168737872191</v>
      </c>
      <c r="BS28" s="62">
        <f>'Glad70-before-LQ'!BS28*$CG28*BS$93</f>
        <v>0.0140520159309823</v>
      </c>
      <c r="BT28" s="62">
        <f>'Glad70-before-LQ'!BT28*$CG28*BT$93</f>
        <v>2.75794308736699</v>
      </c>
      <c r="BU28" s="62">
        <f>'Glad70-before-LQ'!BU28*$CG28*BU$93</f>
        <v>0.231071941231491</v>
      </c>
      <c r="BV28" s="4">
        <f>SUM(D28:BU28)</f>
        <v>54.1716828785564</v>
      </c>
      <c r="BW28" s="66">
        <f>'Glad-base'!BW28*'Households'!$B$3/'Households'!$B$7</f>
        <v>7.78064610726056</v>
      </c>
      <c r="BX28" s="66">
        <f>'Glad-base'!BX28*'Households'!$B$3/'Households'!$B$7</f>
        <v>0.17680841907312</v>
      </c>
      <c r="BY28" s="66">
        <f>'Glad-base'!BY28*'Businesses'!$B$4/'Businesses'!$C$4</f>
        <v>9.707627514091399</v>
      </c>
      <c r="BZ28" s="66">
        <f>'Glad-base'!BZ28*'Households'!$B$3/'Households'!$B$7</f>
        <v>0.505486656426365</v>
      </c>
      <c r="CA28" s="66">
        <f>'Glad-base'!CA28*'Households'!$B$3/'Households'!$B$7</f>
        <v>2.28007889258496</v>
      </c>
      <c r="CB28" s="66">
        <f>'Glad-base'!CB28*'Glad-id-output'!B26/'Glad-id-output'!E26</f>
        <v>0.426881378686906</v>
      </c>
      <c r="CC28" s="62">
        <f>'Exports'!D29</f>
        <v>40</v>
      </c>
      <c r="CD28" s="4">
        <f>SUM(BW28:CC28)</f>
        <v>60.8775289681233</v>
      </c>
      <c r="CE28" s="153">
        <f>SUM(CD28,BV28)</f>
        <v>115.049211846680</v>
      </c>
      <c r="CF28" s="67">
        <v>0.00254757518441874</v>
      </c>
      <c r="CG28" s="67">
        <f>'Glad-id-output'!I26</f>
        <v>1</v>
      </c>
      <c r="CH28" s="67"/>
    </row>
    <row r="29" ht="20.05" customHeight="1">
      <c r="A29" t="s" s="58">
        <v>1</v>
      </c>
      <c r="B29" s="59">
        <v>25</v>
      </c>
      <c r="C29" t="s" s="60">
        <v>190</v>
      </c>
      <c r="D29" s="61">
        <f>'Glad70-before-LQ'!D29*$CG29*D$93</f>
        <v>0.00242221448688424</v>
      </c>
      <c r="E29" s="62">
        <f>'Glad70-before-LQ'!E29*$CG29*E$93</f>
        <v>0.00057340835966912</v>
      </c>
      <c r="F29" s="62">
        <f>'Glad70-before-LQ'!F29*$CG29*F$93</f>
        <v>6.876363890851709e-05</v>
      </c>
      <c r="G29" s="62">
        <f>'Glad70-before-LQ'!G29*$CG29*G$93</f>
        <v>0.000536643519219233</v>
      </c>
      <c r="H29" s="62">
        <f>'Glad70-before-LQ'!H29*$CG29*H$93</f>
        <v>0.000253122918537171</v>
      </c>
      <c r="I29" s="62">
        <f>'Glad70-before-LQ'!I29*$CG29*I$93</f>
        <v>0.00131496514999786</v>
      </c>
      <c r="J29" s="62">
        <f>'Glad70-before-LQ'!J29*$CG29*J$93</f>
        <v>0.030567820573038</v>
      </c>
      <c r="K29" s="63">
        <f>'Glad70-before-LQ'!K29*$CG29*K$93</f>
        <v>0.00494126751453983</v>
      </c>
      <c r="L29" s="62">
        <f>'Glad70-before-LQ'!L29*$CG29*L$93</f>
        <v>0.000694192170886999</v>
      </c>
      <c r="M29" s="62">
        <f>'Glad70-before-LQ'!M29*$CG29*M$93</f>
        <v>0.000343066259253099</v>
      </c>
      <c r="N29" s="62">
        <f>'Glad70-before-LQ'!N29*$CG29*N$93</f>
        <v>0.00126883704103109</v>
      </c>
      <c r="O29" s="62">
        <f>'Glad70-before-LQ'!O29*$CG29*O$93</f>
        <v>0.00245279183593246</v>
      </c>
      <c r="P29" s="62">
        <f>'Glad70-before-LQ'!P29*$CG29*P$93</f>
        <v>0.000530022972428028</v>
      </c>
      <c r="Q29" s="62">
        <f>'Glad70-before-LQ'!Q29*$CG29*Q$93</f>
        <v>0.000429344200341163</v>
      </c>
      <c r="R29" s="62">
        <f>'Glad70-before-LQ'!R29*$CG29*R$93</f>
        <v>8.460665523519351e-05</v>
      </c>
      <c r="S29" s="62">
        <f>'Glad70-before-LQ'!S29*$CG29*S$93</f>
        <v>0.000243026822195717</v>
      </c>
      <c r="T29" s="62">
        <f>'Glad70-before-LQ'!T29*$CG29*T$93</f>
        <v>0.0017783490531267</v>
      </c>
      <c r="U29" s="62">
        <f>'Glad70-before-LQ'!U29*$CG29*U$93</f>
        <v>0.0136378703442591</v>
      </c>
      <c r="V29" s="62">
        <f>'Glad70-before-LQ'!V29*$CG29*V$93</f>
        <v>0.000696171612689747</v>
      </c>
      <c r="W29" s="62">
        <f>'Glad70-before-LQ'!W29*$CG29*W$93</f>
        <v>0.0127383233952601</v>
      </c>
      <c r="X29" s="64">
        <f>'Glad70-before-LQ'!X29*$CG29*X$93</f>
        <v>0</v>
      </c>
      <c r="Y29" s="62">
        <f>'Glad70-before-LQ'!Y29*$CG29*Y$93</f>
        <v>0.0114359487957815</v>
      </c>
      <c r="Z29" s="62">
        <f>'Glad70-before-LQ'!Z29*$CG29*Z$93</f>
        <v>0.0264961172376039</v>
      </c>
      <c r="AA29" s="62">
        <f>'Glad70-before-LQ'!AA29*$CG29*AA$93</f>
        <v>0.00385511896091056</v>
      </c>
      <c r="AB29" s="62">
        <f>'Glad70-before-LQ'!AB29*$CG29*AB$93</f>
        <v>0.00342717283960625</v>
      </c>
      <c r="AC29" s="65">
        <f>'Glad70-before-LQ'!AC29*$CG29*AC$93</f>
        <v>0</v>
      </c>
      <c r="AD29" s="62">
        <f>'Glad70-before-LQ'!AD29*$CG29*AD$93</f>
        <v>2.25009813576269e-05</v>
      </c>
      <c r="AE29" s="62">
        <f>'Glad70-before-LQ'!AE29*$CG29*AE$93</f>
        <v>0.00172023802832292</v>
      </c>
      <c r="AF29" s="62">
        <f>'Glad70-before-LQ'!AF29*$CG29*AF$93</f>
        <v>0.00735416208859988</v>
      </c>
      <c r="AG29" s="62">
        <f>'Glad70-before-LQ'!AG29*$CG29*AG$93</f>
        <v>0.08333003249957049</v>
      </c>
      <c r="AH29" s="62">
        <f>'Glad70-before-LQ'!AH29*$CG29*AH$93</f>
        <v>0.0642213852346465</v>
      </c>
      <c r="AI29" s="62">
        <f>'Glad70-before-LQ'!AI29*$CG29*AI$93</f>
        <v>0.0926332493659336</v>
      </c>
      <c r="AJ29" s="62">
        <f>'Glad70-before-LQ'!AJ29*$CG29*AJ$93</f>
        <v>0.00643363721638589</v>
      </c>
      <c r="AK29" s="62">
        <f>'Glad70-before-LQ'!AK29*$CG29*AK$93</f>
        <v>0.0210192487702316</v>
      </c>
      <c r="AL29" s="62">
        <f>'Glad70-before-LQ'!AL29*$CG29*AL$93</f>
        <v>0.00702022044287795</v>
      </c>
      <c r="AM29" s="62">
        <f>'Glad70-before-LQ'!AM29*$CG29*AM$93</f>
        <v>0.00672445387014065</v>
      </c>
      <c r="AN29" s="62">
        <f>'Glad70-before-LQ'!AN29*$CG29*AN$93</f>
        <v>0.00690567733320428</v>
      </c>
      <c r="AO29" s="62">
        <f>'Glad70-before-LQ'!AO29*$CG29*AO$93</f>
        <v>0.0105904599909259</v>
      </c>
      <c r="AP29" s="62">
        <f>'Glad70-before-LQ'!AP29*$CG29*AP$93</f>
        <v>0.00221717610629903</v>
      </c>
      <c r="AQ29" s="62">
        <f>'Glad70-before-LQ'!AQ29*$CG29*AQ$93</f>
        <v>0.000315123228629073</v>
      </c>
      <c r="AR29" s="62">
        <f>'Glad70-before-LQ'!AR29*$CG29*AR$93</f>
        <v>0.00196807039217461</v>
      </c>
      <c r="AS29" s="62">
        <f>'Glad70-before-LQ'!AS29*$CG29*AS$93</f>
        <v>0.00509666193600124</v>
      </c>
      <c r="AT29" s="62">
        <f>'Glad70-before-LQ'!AT29*$CG29*AT$93</f>
        <v>4.92587385115789e-05</v>
      </c>
      <c r="AU29" s="62">
        <f>'Glad70-before-LQ'!AU29*$CG29*AU$93</f>
        <v>0.000494444600430721</v>
      </c>
      <c r="AV29" s="62">
        <f>'Glad70-before-LQ'!AV29*$CG29*AV$93</f>
        <v>5.47777534075559e-05</v>
      </c>
      <c r="AW29" s="62">
        <f>'Glad70-before-LQ'!AW29*$CG29*AW$93</f>
        <v>7.88163730213172e-06</v>
      </c>
      <c r="AX29" s="62">
        <f>'Glad70-before-LQ'!AX29*$CG29*AX$93</f>
        <v>0.000139485082704839</v>
      </c>
      <c r="AY29" s="62">
        <f>'Glad70-before-LQ'!AY29*$CG29*AY$93</f>
        <v>3.6476984497165e-05</v>
      </c>
      <c r="AZ29" s="62">
        <f>'Glad70-before-LQ'!AZ29*$CG29*AZ$93</f>
        <v>0.000454391057692217</v>
      </c>
      <c r="BA29" s="62">
        <f>'Glad70-before-LQ'!BA29*$CG29*BA$93</f>
        <v>0.000155341885580391</v>
      </c>
      <c r="BB29" s="62">
        <f>'Glad70-before-LQ'!BB29*$CG29*BB$93</f>
        <v>0.000552367076014114</v>
      </c>
      <c r="BC29" s="62">
        <f>'Glad70-before-LQ'!BC29*$CG29*BC$93</f>
        <v>0.0022332097731372</v>
      </c>
      <c r="BD29" s="62">
        <f>'Glad70-before-LQ'!BD29*$CG29*BD$93</f>
        <v>0.00420005861200288</v>
      </c>
      <c r="BE29" s="62">
        <f>'Glad70-before-LQ'!BE29*$CG29*BE$93</f>
        <v>0.0200212324373715</v>
      </c>
      <c r="BF29" s="62">
        <f>'Glad70-before-LQ'!BF29*$CG29*BF$93</f>
        <v>0.000115134448795871</v>
      </c>
      <c r="BG29" s="62">
        <f>'Glad70-before-LQ'!BG29*$CG29*BG$93</f>
        <v>0.00769711184403352</v>
      </c>
      <c r="BH29" s="62">
        <f>'Glad70-before-LQ'!BH29*$CG29*BH$93</f>
        <v>0.00234883745912043</v>
      </c>
      <c r="BI29" s="62">
        <f>'Glad70-before-LQ'!BI29*$CG29*BI$93</f>
        <v>0.00383822317030961</v>
      </c>
      <c r="BJ29" s="62">
        <f>'Glad70-before-LQ'!BJ29*$CG29*BJ$93</f>
        <v>0.000104737958131362</v>
      </c>
      <c r="BK29" s="62">
        <f>'Glad70-before-LQ'!BK29*$CG29*BK$93</f>
        <v>0.00438882591067629</v>
      </c>
      <c r="BL29" s="62">
        <f>'Glad70-before-LQ'!BL29*$CG29*BL$93</f>
        <v>0.0254995238742842</v>
      </c>
      <c r="BM29" s="62">
        <f>'Glad70-before-LQ'!BM29*$CG29*BM$93</f>
        <v>0.00408008012035471</v>
      </c>
      <c r="BN29" s="62">
        <f>'Glad70-before-LQ'!BN29*$CG29*BN$93</f>
        <v>0.000612524640007072</v>
      </c>
      <c r="BO29" s="62">
        <f>'Glad70-before-LQ'!BO29*$CG29*BO$93</f>
        <v>0.0312842495525556</v>
      </c>
      <c r="BP29" s="62">
        <f>'Glad70-before-LQ'!BP29*$CG29*BP$93</f>
        <v>0.0121409804641563</v>
      </c>
      <c r="BQ29" s="62">
        <f>'Glad70-before-LQ'!BQ29*$CG29*BQ$93</f>
        <v>0.000272353504370749</v>
      </c>
      <c r="BR29" s="62">
        <f>'Glad70-before-LQ'!BR29*$CG29*BR$93</f>
        <v>0.000950590837097483</v>
      </c>
      <c r="BS29" s="62">
        <f>'Glad70-before-LQ'!BS29*$CG29*BS$93</f>
        <v>0.00013255843215125</v>
      </c>
      <c r="BT29" s="62">
        <f>'Glad70-before-LQ'!BT29*$CG29*BT$93</f>
        <v>0.0264136299612554</v>
      </c>
      <c r="BU29" s="62">
        <f>'Glad70-before-LQ'!BU29*$CG29*BU$93</f>
        <v>0.00891522931438894</v>
      </c>
      <c r="BV29" s="4">
        <f>SUM(D29:BU29)</f>
        <v>0.595554980972978</v>
      </c>
      <c r="BW29" s="66">
        <f>'Glad-base'!BW29*'Households'!$B$3/'Households'!$B$7</f>
        <v>6.44302169721936</v>
      </c>
      <c r="BX29" s="66">
        <f>'Glad-base'!BX29*'Households'!$B$3/'Households'!$B$7</f>
        <v>0.0145912295159629</v>
      </c>
      <c r="BY29" s="66">
        <f>'Glad-base'!BY29*'Businesses'!$B$4/'Businesses'!$C$4</f>
        <v>0.950259727245729</v>
      </c>
      <c r="BZ29" s="66">
        <f>'Glad-base'!BZ29*'Households'!$B$3/'Households'!$B$7</f>
        <v>0.210905573450051</v>
      </c>
      <c r="CA29" s="66">
        <f>'Glad-base'!CA29*'Households'!$B$3/'Households'!$B$7</f>
        <v>1.86903368110196</v>
      </c>
      <c r="CB29" s="66">
        <f>'Glad-base'!CB29*'Glad-id-output'!B27/'Glad-id-output'!E27</f>
        <v>0.0212953306152051</v>
      </c>
      <c r="CC29" s="62">
        <f>'Exports'!D30</f>
        <v>0.3</v>
      </c>
      <c r="CD29" s="4">
        <f>SUM(BW29:CC29)</f>
        <v>9.80910723914827</v>
      </c>
      <c r="CE29" s="153">
        <f>SUM(CD29,BV29)</f>
        <v>10.4046622201212</v>
      </c>
      <c r="CF29" s="67">
        <v>0.000472625658662934</v>
      </c>
      <c r="CG29" s="67">
        <f>'Glad-id-output'!I27</f>
        <v>0.076483180484695</v>
      </c>
      <c r="CH29" s="67"/>
    </row>
    <row r="30" ht="20.05" customHeight="1">
      <c r="A30" t="s" s="33">
        <v>1</v>
      </c>
      <c r="B30" s="37">
        <v>26</v>
      </c>
      <c r="C30" t="s" s="60">
        <v>191</v>
      </c>
      <c r="D30" s="74">
        <f>'Glad70-before-LQ'!D30*$CG30*D$93</f>
        <v>1.12073002613013</v>
      </c>
      <c r="E30" s="65">
        <f>'Glad70-before-LQ'!E30*$CG30*E$93</f>
        <v>0.0158348586526706</v>
      </c>
      <c r="F30" s="65">
        <f>'Glad70-before-LQ'!F30*$CG30*F$93</f>
        <v>0.00500729834971116</v>
      </c>
      <c r="G30" s="65">
        <f>'Glad70-before-LQ'!G30*$CG30*G$93</f>
        <v>0.00887873650143819</v>
      </c>
      <c r="H30" s="65">
        <f>'Glad70-before-LQ'!H30*$CG30*H$93</f>
        <v>0.0490154276929557</v>
      </c>
      <c r="I30" s="65">
        <f>'Glad70-before-LQ'!I30*$CG30*I$93</f>
        <v>0.7717397739212291</v>
      </c>
      <c r="J30" s="65">
        <f>'Glad70-before-LQ'!J30*$CG30*J$93</f>
        <v>44.2285489048324</v>
      </c>
      <c r="K30" s="65">
        <f>'Glad70-before-LQ'!K30*$CG30*K$93</f>
        <v>147.2625</v>
      </c>
      <c r="L30" s="65">
        <f>'Glad70-before-LQ'!L30*$CG30*L$93</f>
        <v>1.90145488491566</v>
      </c>
      <c r="M30" s="65">
        <f>'Glad70-before-LQ'!M30*$CG30*M$93</f>
        <v>0.566144201362525</v>
      </c>
      <c r="N30" s="65">
        <f>'Glad70-before-LQ'!N30*$CG30*N$93</f>
        <v>0.434406664313119</v>
      </c>
      <c r="O30" s="65">
        <f>'Glad70-before-LQ'!O30*$CG30*O$93</f>
        <v>0.144991199251181</v>
      </c>
      <c r="P30" s="65">
        <f>'Glad70-before-LQ'!P30*$CG30*P$93</f>
        <v>0.103291018329886</v>
      </c>
      <c r="Q30" s="65">
        <f>'Glad70-before-LQ'!Q30*$CG30*Q$93</f>
        <v>0.11174011861507</v>
      </c>
      <c r="R30" s="65">
        <f>'Glad70-before-LQ'!R30*$CG30*R$93</f>
        <v>0.06937457306486269</v>
      </c>
      <c r="S30" s="65">
        <f>'Glad70-before-LQ'!S30*$CG30*S$93</f>
        <v>0.0199740743544202</v>
      </c>
      <c r="T30" s="65">
        <f>'Glad70-before-LQ'!T30*$CG30*T$93</f>
        <v>1.80370152080636</v>
      </c>
      <c r="U30" s="65">
        <f>'Glad70-before-LQ'!U30*$CG30*U$93</f>
        <v>9.967269023671131</v>
      </c>
      <c r="V30" s="65">
        <f>'Glad70-before-LQ'!V30*$CG30*V$93</f>
        <v>0.251115826791653</v>
      </c>
      <c r="W30" s="65">
        <f>'Glad70-before-LQ'!W30*$CG30*W$93</f>
        <v>5.63631175581965</v>
      </c>
      <c r="X30" s="65">
        <f>'Glad70-before-LQ'!X30*$CG30*X$93</f>
        <v>0</v>
      </c>
      <c r="Y30" s="65">
        <f>'Glad70-before-LQ'!Y30*$CG30*Y$93</f>
        <v>2.15723096756216</v>
      </c>
      <c r="Z30" s="65">
        <f>'Glad70-before-LQ'!Z30*$CG30*Z$93</f>
        <v>0.415626940542291</v>
      </c>
      <c r="AA30" s="65">
        <f>'Glad70-before-LQ'!AA30*$CG30*AA$93</f>
        <v>0.429370614399601</v>
      </c>
      <c r="AB30" s="65">
        <f>'Glad70-before-LQ'!AB30*$CG30*AB$93</f>
        <v>0.0536607357204428</v>
      </c>
      <c r="AC30" s="65">
        <f>'Glad70-before-LQ'!AC30*$CG30*AC$93</f>
        <v>0</v>
      </c>
      <c r="AD30" s="65">
        <f>'Glad70-before-LQ'!AD30*$CG30*AD$93</f>
        <v>0.00555128964938234</v>
      </c>
      <c r="AE30" s="65">
        <f>'Glad70-before-LQ'!AE30*$CG30*AE$93</f>
        <v>1.64312199414791</v>
      </c>
      <c r="AF30" s="65">
        <f>'Glad70-before-LQ'!AF30*$CG30*AF$93</f>
        <v>0.0952635652399564</v>
      </c>
      <c r="AG30" s="65">
        <f>'Glad70-before-LQ'!AG30*$CG30*AG$93</f>
        <v>0.148257182790494</v>
      </c>
      <c r="AH30" s="65">
        <f>'Glad70-before-LQ'!AH30*$CG30*AH$93</f>
        <v>4.42657339486839</v>
      </c>
      <c r="AI30" s="65">
        <f>'Glad70-before-LQ'!AI30*$CG30*AI$93</f>
        <v>0.673892378830127</v>
      </c>
      <c r="AJ30" s="65">
        <f>'Glad70-before-LQ'!AJ30*$CG30*AJ$93</f>
        <v>2.0103208635149</v>
      </c>
      <c r="AK30" s="65">
        <f>'Glad70-before-LQ'!AK30*$CG30*AK$93</f>
        <v>7.745883958926</v>
      </c>
      <c r="AL30" s="65">
        <f>'Glad70-before-LQ'!AL30*$CG30*AL$93</f>
        <v>2.14643228078238</v>
      </c>
      <c r="AM30" s="65">
        <f>'Glad70-before-LQ'!AM30*$CG30*AM$93</f>
        <v>4.91043430192138</v>
      </c>
      <c r="AN30" s="65">
        <f>'Glad70-before-LQ'!AN30*$CG30*AN$93</f>
        <v>0.757905952584136</v>
      </c>
      <c r="AO30" s="65">
        <f>'Glad70-before-LQ'!AO30*$CG30*AO$93</f>
        <v>6.21723787288843</v>
      </c>
      <c r="AP30" s="65">
        <f>'Glad70-before-LQ'!AP30*$CG30*AP$93</f>
        <v>0.0614691449917143</v>
      </c>
      <c r="AQ30" s="65">
        <f>'Glad70-before-LQ'!AQ30*$CG30*AQ$93</f>
        <v>0.0423026613344491</v>
      </c>
      <c r="AR30" s="65">
        <f>'Glad70-before-LQ'!AR30*$CG30*AR$93</f>
        <v>0.125151430552037</v>
      </c>
      <c r="AS30" s="65">
        <f>'Glad70-before-LQ'!AS30*$CG30*AS$93</f>
        <v>5.39732848668807</v>
      </c>
      <c r="AT30" s="65">
        <f>'Glad70-before-LQ'!AT30*$CG30*AT$93</f>
        <v>0.0386592470417448</v>
      </c>
      <c r="AU30" s="65">
        <f>'Glad70-before-LQ'!AU30*$CG30*AU$93</f>
        <v>0.0758763879354846</v>
      </c>
      <c r="AV30" s="65">
        <f>'Glad70-before-LQ'!AV30*$CG30*AV$93</f>
        <v>0.00938622528927514</v>
      </c>
      <c r="AW30" s="65">
        <f>'Glad70-before-LQ'!AW30*$CG30*AW$93</f>
        <v>0.00708110531393787</v>
      </c>
      <c r="AX30" s="65">
        <f>'Glad70-before-LQ'!AX30*$CG30*AX$93</f>
        <v>0.183167797350895</v>
      </c>
      <c r="AY30" s="65">
        <f>'Glad70-before-LQ'!AY30*$CG30*AY$93</f>
        <v>0.00446367738751837</v>
      </c>
      <c r="AZ30" s="65">
        <f>'Glad70-before-LQ'!AZ30*$CG30*AZ$93</f>
        <v>0.135905302289197</v>
      </c>
      <c r="BA30" s="65">
        <f>'Glad70-before-LQ'!BA30*$CG30*BA$93</f>
        <v>0.0322624833817437</v>
      </c>
      <c r="BB30" s="65">
        <f>'Glad70-before-LQ'!BB30*$CG30*BB$93</f>
        <v>0.148259787874413</v>
      </c>
      <c r="BC30" s="65">
        <f>'Glad70-before-LQ'!BC30*$CG30*BC$93</f>
        <v>7.05296549635683</v>
      </c>
      <c r="BD30" s="65">
        <f>'Glad70-before-LQ'!BD30*$CG30*BD$93</f>
        <v>1.57872318383074</v>
      </c>
      <c r="BE30" s="65">
        <f>'Glad70-before-LQ'!BE30*$CG30*BE$93</f>
        <v>4.92426684718783</v>
      </c>
      <c r="BF30" s="65">
        <f>'Glad70-before-LQ'!BF30*$CG30*BF$93</f>
        <v>0.0156812812412168</v>
      </c>
      <c r="BG30" s="65">
        <f>'Glad70-before-LQ'!BG30*$CG30*BG$93</f>
        <v>0.742023398771293</v>
      </c>
      <c r="BH30" s="65">
        <f>'Glad70-before-LQ'!BH30*$CG30*BH$93</f>
        <v>0.172021167784253</v>
      </c>
      <c r="BI30" s="65">
        <f>'Glad70-before-LQ'!BI30*$CG30*BI$93</f>
        <v>9.029276112033211</v>
      </c>
      <c r="BJ30" s="65">
        <f>'Glad70-before-LQ'!BJ30*$CG30*BJ$93</f>
        <v>0.00276865583448399</v>
      </c>
      <c r="BK30" s="65">
        <f>'Glad70-before-LQ'!BK30*$CG30*BK$93</f>
        <v>0.803188343936759</v>
      </c>
      <c r="BL30" s="65">
        <f>'Glad70-before-LQ'!BL30*$CG30*BL$93</f>
        <v>3.19202381245305</v>
      </c>
      <c r="BM30" s="65">
        <f>'Glad70-before-LQ'!BM30*$CG30*BM$93</f>
        <v>0.237623855101041</v>
      </c>
      <c r="BN30" s="65">
        <f>'Glad70-before-LQ'!BN30*$CG30*BN$93</f>
        <v>0.07230727401997659</v>
      </c>
      <c r="BO30" s="65">
        <f>'Glad70-before-LQ'!BO30*$CG30*BO$93</f>
        <v>3.9532525442881</v>
      </c>
      <c r="BP30" s="65">
        <f>'Glad70-before-LQ'!BP30*$CG30*BP$93</f>
        <v>0.878938130512007</v>
      </c>
      <c r="BQ30" s="65">
        <f>'Glad70-before-LQ'!BQ30*$CG30*BQ$93</f>
        <v>0.0141511789096068</v>
      </c>
      <c r="BR30" s="65">
        <f>'Glad70-before-LQ'!BR30*$CG30*BR$93</f>
        <v>0.0709395617375933</v>
      </c>
      <c r="BS30" s="65">
        <f>'Glad70-before-LQ'!BS30*$CG30*BS$93</f>
        <v>0.0207424039978071</v>
      </c>
      <c r="BT30" s="65">
        <f>'Glad70-before-LQ'!BT30*$CG30*BT$93</f>
        <v>0.575302020164848</v>
      </c>
      <c r="BU30" s="65">
        <f>'Glad70-before-LQ'!BU30*$CG30*BU$93</f>
        <v>0.342400494594983</v>
      </c>
      <c r="BV30" s="11">
        <f>SUM(D30:BU30)</f>
        <v>288.248703681930</v>
      </c>
      <c r="BW30" s="66">
        <f>'Glad-base'!BW30*'Households'!$B$3/'Households'!$B$7</f>
        <v>41.1025946187745</v>
      </c>
      <c r="BX30" s="66">
        <f>'Glad-base'!BX30*'Households'!$B$3/'Households'!$B$7</f>
        <v>0.00391903813594233</v>
      </c>
      <c r="BY30" s="66">
        <f>'Glad-base'!BY30*'Businesses'!$B$4/'Businesses'!$C$4</f>
        <v>4.54146775005825</v>
      </c>
      <c r="BZ30" s="66">
        <f>'Glad-base'!BZ30*'Households'!$B$3/'Households'!$B$7</f>
        <v>2.91396054679712</v>
      </c>
      <c r="CA30" s="66">
        <f>'Glad-base'!CA30*'Households'!$B$3/'Households'!$B$7</f>
        <v>2.38300506852729</v>
      </c>
      <c r="CB30" s="70">
        <f>'Glad70-before-LQ'!CB30*$AC93</f>
        <v>0</v>
      </c>
      <c r="CC30" s="71">
        <f>'Exports'!D31*AC93</f>
        <v>0</v>
      </c>
      <c r="CD30" s="11">
        <f>SUM(BW30:CC30)</f>
        <v>50.9449470222931</v>
      </c>
      <c r="CE30" s="37">
        <f>SUM(CD30,BV30)</f>
        <v>339.193650704223</v>
      </c>
      <c r="CF30" s="65">
        <v>0.0139249596713999</v>
      </c>
      <c r="CG30" s="65">
        <f>'Glad-id-output'!I28</f>
        <v>1</v>
      </c>
      <c r="CH30" s="65"/>
    </row>
    <row r="31" ht="20.05" customHeight="1">
      <c r="A31" t="s" s="58">
        <v>1</v>
      </c>
      <c r="B31" s="59">
        <v>27</v>
      </c>
      <c r="C31" t="s" s="60">
        <v>115</v>
      </c>
      <c r="D31" s="61">
        <f>'Glad70-before-LQ'!D31*$CG31*D$93</f>
        <v>0.0164066744494813</v>
      </c>
      <c r="E31" s="62">
        <f>'Glad70-before-LQ'!E31*$CG31*E$93</f>
        <v>0.0119633142729654</v>
      </c>
      <c r="F31" s="62">
        <f>'Glad70-before-LQ'!F31*$CG31*F$93</f>
        <v>1.01295811339154e-05</v>
      </c>
      <c r="G31" s="62">
        <f>'Glad70-before-LQ'!G31*$CG31*G$93</f>
        <v>1.12953460681169e-05</v>
      </c>
      <c r="H31" s="62">
        <f>'Glad70-before-LQ'!H31*$CG31*H$93</f>
        <v>2.17890438497144e-05</v>
      </c>
      <c r="I31" s="62">
        <f>'Glad70-before-LQ'!I31*$CG31*I$93</f>
        <v>0.164272792008545</v>
      </c>
      <c r="J31" s="62">
        <f>'Glad70-before-LQ'!J31*$CG31*J$93</f>
        <v>3.13776103256401</v>
      </c>
      <c r="K31" s="63">
        <f>'Glad70-before-LQ'!K31*$CG31*K$93</f>
        <v>261.38336</v>
      </c>
      <c r="L31" s="62">
        <f>'Glad70-before-LQ'!L31*$CG31*L$93</f>
        <v>0.0984107166058554</v>
      </c>
      <c r="M31" s="62">
        <f>'Glad70-before-LQ'!M31*$CG31*M$93</f>
        <v>2.28436429531387e-05</v>
      </c>
      <c r="N31" s="62">
        <f>'Glad70-before-LQ'!N31*$CG31*N$93</f>
        <v>0.0601326395830011</v>
      </c>
      <c r="O31" s="62">
        <f>'Glad70-before-LQ'!O31*$CG31*O$93</f>
        <v>0.0153737904120168</v>
      </c>
      <c r="P31" s="62">
        <f>'Glad70-before-LQ'!P31*$CG31*P$93</f>
        <v>0.00141693566549058</v>
      </c>
      <c r="Q31" s="62">
        <f>'Glad70-before-LQ'!Q31*$CG31*Q$93</f>
        <v>0.00505507998586186</v>
      </c>
      <c r="R31" s="62">
        <f>'Glad70-before-LQ'!R31*$CG31*R$93</f>
        <v>0.0038294872206193</v>
      </c>
      <c r="S31" s="62">
        <f>'Glad70-before-LQ'!S31*$CG31*S$93</f>
        <v>0.000835642331447739</v>
      </c>
      <c r="T31" s="62">
        <f>'Glad70-before-LQ'!T31*$CG31*T$93</f>
        <v>0.531549306324915</v>
      </c>
      <c r="U31" s="62">
        <f>'Glad70-before-LQ'!U31*$CG31*U$93</f>
        <v>6.15054628691434</v>
      </c>
      <c r="V31" s="62">
        <f>'Glad70-before-LQ'!V31*$CG31*V$93</f>
        <v>0.0386089679257479</v>
      </c>
      <c r="W31" s="62">
        <f>'Glad70-before-LQ'!W31*$CG31*W$93</f>
        <v>1.35814827659693</v>
      </c>
      <c r="X31" s="64">
        <f>'Glad70-before-LQ'!X31*$CG31*X$93</f>
        <v>0</v>
      </c>
      <c r="Y31" s="62">
        <f>'Glad70-before-LQ'!Y31*$CG31*Y$93</f>
        <v>0.231511986075825</v>
      </c>
      <c r="Z31" s="62">
        <f>'Glad70-before-LQ'!Z31*$CG31*Z$93</f>
        <v>0.015633882026338</v>
      </c>
      <c r="AA31" s="62">
        <f>'Glad70-before-LQ'!AA31*$CG31*AA$93</f>
        <v>0.0133227991844363</v>
      </c>
      <c r="AB31" s="62">
        <f>'Glad70-before-LQ'!AB31*$CG31*AB$93</f>
        <v>0.000629348327075562</v>
      </c>
      <c r="AC31" s="65">
        <f>'Glad70-before-LQ'!AC31*$CG31*AC$93</f>
        <v>0</v>
      </c>
      <c r="AD31" s="62">
        <f>'Glad70-before-LQ'!AD31*$CG31*AD$93</f>
        <v>0.951892307108676</v>
      </c>
      <c r="AE31" s="62">
        <f>'Glad70-before-LQ'!AE31*$CG31*AE$93</f>
        <v>4.92730907244074e-05</v>
      </c>
      <c r="AF31" s="62">
        <f>'Glad70-before-LQ'!AF31*$CG31*AF$93</f>
        <v>0.00257703769901719</v>
      </c>
      <c r="AG31" s="62">
        <f>'Glad70-before-LQ'!AG31*$CG31*AG$93</f>
        <v>0.000590155314126277</v>
      </c>
      <c r="AH31" s="62">
        <f>'Glad70-before-LQ'!AH31*$CG31*AH$93</f>
        <v>0.00176196265112855</v>
      </c>
      <c r="AI31" s="62">
        <f>'Glad70-before-LQ'!AI31*$CG31*AI$93</f>
        <v>0.0494918356597459</v>
      </c>
      <c r="AJ31" s="62">
        <f>'Glad70-before-LQ'!AJ31*$CG31*AJ$93</f>
        <v>0.022135579934001</v>
      </c>
      <c r="AK31" s="62">
        <f>'Glad70-before-LQ'!AK31*$CG31*AK$93</f>
        <v>0.0200297333124708</v>
      </c>
      <c r="AL31" s="62">
        <f>'Glad70-before-LQ'!AL31*$CG31*AL$93</f>
        <v>0.0153892483286415</v>
      </c>
      <c r="AM31" s="62">
        <f>'Glad70-before-LQ'!AM31*$CG31*AM$93</f>
        <v>0.496652831641648</v>
      </c>
      <c r="AN31" s="62">
        <f>'Glad70-before-LQ'!AN31*$CG31*AN$93</f>
        <v>0.211581785656554</v>
      </c>
      <c r="AO31" s="62">
        <f>'Glad70-before-LQ'!AO31*$CG31*AO$93</f>
        <v>0.000417989945462368</v>
      </c>
      <c r="AP31" s="62">
        <f>'Glad70-before-LQ'!AP31*$CG31*AP$93</f>
        <v>0.00333528295069185</v>
      </c>
      <c r="AQ31" s="62">
        <f>'Glad70-before-LQ'!AQ31*$CG31*AQ$93</f>
        <v>0.000784831825947164</v>
      </c>
      <c r="AR31" s="62">
        <f>'Glad70-before-LQ'!AR31*$CG31*AR$93</f>
        <v>9.116487360916171e-05</v>
      </c>
      <c r="AS31" s="62">
        <f>'Glad70-before-LQ'!AS31*$CG31*AS$93</f>
        <v>0.213148851177825</v>
      </c>
      <c r="AT31" s="62">
        <f>'Glad70-before-LQ'!AT31*$CG31*AT$93</f>
        <v>0.00309114307632959</v>
      </c>
      <c r="AU31" s="62">
        <f>'Glad70-before-LQ'!AU31*$CG31*AU$93</f>
        <v>0.00057670252684648</v>
      </c>
      <c r="AV31" s="62">
        <f>'Glad70-before-LQ'!AV31*$CG31*AV$93</f>
        <v>2.52118399081464e-06</v>
      </c>
      <c r="AW31" s="62">
        <f>'Glad70-before-LQ'!AW31*$CG31*AW$93</f>
        <v>6.01072819427512e-07</v>
      </c>
      <c r="AX31" s="62">
        <f>'Glad70-before-LQ'!AX31*$CG31*AX$93</f>
        <v>0.00127894515482654</v>
      </c>
      <c r="AY31" s="62">
        <f>'Glad70-before-LQ'!AY31*$CG31*AY$93</f>
        <v>8.81975377893375e-07</v>
      </c>
      <c r="AZ31" s="62">
        <f>'Glad70-before-LQ'!AZ31*$CG31*AZ$93</f>
        <v>2.95549333873479e-05</v>
      </c>
      <c r="BA31" s="62">
        <f>'Glad70-before-LQ'!BA31*$CG31*BA$93</f>
        <v>7.31097162613054e-05</v>
      </c>
      <c r="BB31" s="62">
        <f>'Glad70-before-LQ'!BB31*$CG31*BB$93</f>
        <v>2.58349695541978e-05</v>
      </c>
      <c r="BC31" s="62">
        <f>'Glad70-before-LQ'!BC31*$CG31*BC$93</f>
        <v>0.0366363926418507</v>
      </c>
      <c r="BD31" s="62">
        <f>'Glad70-before-LQ'!BD31*$CG31*BD$93</f>
        <v>0.0143434015243179</v>
      </c>
      <c r="BE31" s="62">
        <f>'Glad70-before-LQ'!BE31*$CG31*BE$93</f>
        <v>0.181486307300037</v>
      </c>
      <c r="BF31" s="62">
        <f>'Glad70-before-LQ'!BF31*$CG31*BF$93</f>
        <v>6.75352487239844e-06</v>
      </c>
      <c r="BG31" s="62">
        <f>'Glad70-before-LQ'!BG31*$CG31*BG$93</f>
        <v>0.0495726782246608</v>
      </c>
      <c r="BH31" s="62">
        <f>'Glad70-before-LQ'!BH31*$CG31*BH$93</f>
        <v>8.759584600348601e-05</v>
      </c>
      <c r="BI31" s="62">
        <f>'Glad70-before-LQ'!BI31*$CG31*BI$93</f>
        <v>0.0266942436865116</v>
      </c>
      <c r="BJ31" s="62">
        <f>'Glad70-before-LQ'!BJ31*$CG31*BJ$93</f>
        <v>8.00262995758162e-05</v>
      </c>
      <c r="BK31" s="62">
        <f>'Glad70-before-LQ'!BK31*$CG31*BK$93</f>
        <v>0.0254176539566095</v>
      </c>
      <c r="BL31" s="62">
        <f>'Glad70-before-LQ'!BL31*$CG31*BL$93</f>
        <v>0.142882030330576</v>
      </c>
      <c r="BM31" s="62">
        <f>'Glad70-before-LQ'!BM31*$CG31*BM$93</f>
        <v>0.0163942084142953</v>
      </c>
      <c r="BN31" s="62">
        <f>'Glad70-before-LQ'!BN31*$CG31*BN$93</f>
        <v>0.00175684240884363</v>
      </c>
      <c r="BO31" s="62">
        <f>'Glad70-before-LQ'!BO31*$CG31*BO$93</f>
        <v>0.0995954802465701</v>
      </c>
      <c r="BP31" s="62">
        <f>'Glad70-before-LQ'!BP31*$CG31*BP$93</f>
        <v>0.0840182507782177</v>
      </c>
      <c r="BQ31" s="62">
        <f>'Glad70-before-LQ'!BQ31*$CG31*BQ$93</f>
        <v>0.000341992056804406</v>
      </c>
      <c r="BR31" s="62">
        <f>'Glad70-before-LQ'!BR31*$CG31*BR$93</f>
        <v>0.00101759028819985</v>
      </c>
      <c r="BS31" s="62">
        <f>'Glad70-before-LQ'!BS31*$CG31*BS$93</f>
        <v>0.000321357105146361</v>
      </c>
      <c r="BT31" s="62">
        <f>'Glad70-before-LQ'!BT31*$CG31*BT$93</f>
        <v>0.0334065877251836</v>
      </c>
      <c r="BU31" s="62">
        <f>'Glad70-before-LQ'!BU31*$CG31*BU$93</f>
        <v>0.0310500348533143</v>
      </c>
      <c r="BV31" s="4">
        <f>SUM(D31:BU31)</f>
        <v>275.978953609080</v>
      </c>
      <c r="BW31" s="66">
        <f>'Glad-base'!BW31*'Households'!$B$3/'Households'!$B$7</f>
        <v>3.57947752949537</v>
      </c>
      <c r="BX31" s="66">
        <f>'Glad-base'!BX31*'Households'!$B$3/'Households'!$B$7</f>
        <v>4.77676622039135e-06</v>
      </c>
      <c r="BY31" s="66">
        <f>'Glad-base'!BY31*'Businesses'!$B$4/'Businesses'!$C$4</f>
        <v>0.0256723145077727</v>
      </c>
      <c r="BZ31" s="66">
        <f>'Glad-base'!BZ31*'Households'!$B$3/'Households'!$B$7</f>
        <v>0.00240898291452111</v>
      </c>
      <c r="CA31" s="66">
        <f>'Glad-base'!CA31*'Households'!$B$3/'Households'!$B$7</f>
        <v>0.0116111244902163</v>
      </c>
      <c r="CB31" s="66">
        <f>'Glad-base'!CB31*'Glad-id-output'!B29/'Glad-id-output'!E29</f>
        <v>1.96302869052453e-05</v>
      </c>
      <c r="CC31" s="62">
        <f>'Exports'!D32</f>
        <v>0.2</v>
      </c>
      <c r="CD31" s="4">
        <f>SUM(BW31:CC31)</f>
        <v>3.81919435846101</v>
      </c>
      <c r="CE31" s="153">
        <f>SUM(CD31,BV31)</f>
        <v>279.798147967541</v>
      </c>
      <c r="CF31" s="67">
        <v>0.000647864254298525</v>
      </c>
      <c r="CG31" s="67">
        <f>'Glad-id-output'!I29</f>
        <v>1</v>
      </c>
      <c r="CH31" s="67"/>
    </row>
    <row r="32" ht="20.05" customHeight="1">
      <c r="A32" t="s" s="58">
        <v>1</v>
      </c>
      <c r="B32" s="59">
        <v>28</v>
      </c>
      <c r="C32" t="s" s="60">
        <v>192</v>
      </c>
      <c r="D32" s="61">
        <f>'Glad70-before-LQ'!D32*$CG32*D$93</f>
        <v>2.3276457849029</v>
      </c>
      <c r="E32" s="62">
        <f>'Glad70-before-LQ'!E32*$CG32*E$93</f>
        <v>0.00512851834370679</v>
      </c>
      <c r="F32" s="62">
        <f>'Glad70-before-LQ'!F32*$CG32*F$93</f>
        <v>6.789557084354121e-05</v>
      </c>
      <c r="G32" s="62">
        <f>'Glad70-before-LQ'!G32*$CG32*G$93</f>
        <v>0.00647401677272594</v>
      </c>
      <c r="H32" s="62">
        <f>'Glad70-before-LQ'!H32*$CG32*H$93</f>
        <v>0.0151469088103017</v>
      </c>
      <c r="I32" s="62">
        <f>'Glad70-before-LQ'!I32*$CG32*I$93</f>
        <v>0.085367004273497</v>
      </c>
      <c r="J32" s="62">
        <f>'Glad70-before-LQ'!J32*$CG32*J$93</f>
        <v>0.206836450812779</v>
      </c>
      <c r="K32" s="63">
        <f>'Glad70-before-LQ'!K32*$CG32*K$93</f>
        <v>0.18</v>
      </c>
      <c r="L32" s="62">
        <f>'Glad70-before-LQ'!L32*$CG32*L$93</f>
        <v>0.06841523551886131</v>
      </c>
      <c r="M32" s="62">
        <f>'Glad70-before-LQ'!M32*$CG32*M$93</f>
        <v>0.0389027239491951</v>
      </c>
      <c r="N32" s="62">
        <f>'Glad70-before-LQ'!N32*$CG32*N$93</f>
        <v>0.07398926441931809</v>
      </c>
      <c r="O32" s="62">
        <f>'Glad70-before-LQ'!O32*$CG32*O$93</f>
        <v>0.0584496073797101</v>
      </c>
      <c r="P32" s="62">
        <f>'Glad70-before-LQ'!P32*$CG32*P$93</f>
        <v>0.0091553976221108</v>
      </c>
      <c r="Q32" s="62">
        <f>'Glad70-before-LQ'!Q32*$CG32*Q$93</f>
        <v>0.0110501779292359</v>
      </c>
      <c r="R32" s="62">
        <f>'Glad70-before-LQ'!R32*$CG32*R$93</f>
        <v>0.0181764058643661</v>
      </c>
      <c r="S32" s="62">
        <f>'Glad70-before-LQ'!S32*$CG32*S$93</f>
        <v>0.00521651077578308</v>
      </c>
      <c r="T32" s="62">
        <f>'Glad70-before-LQ'!T32*$CG32*T$93</f>
        <v>0.531940067525782</v>
      </c>
      <c r="U32" s="62">
        <f>'Glad70-before-LQ'!U32*$CG32*U$93</f>
        <v>2.6772601635524</v>
      </c>
      <c r="V32" s="62">
        <f>'Glad70-before-LQ'!V32*$CG32*V$93</f>
        <v>0.0441563147686613</v>
      </c>
      <c r="W32" s="62">
        <f>'Glad70-before-LQ'!W32*$CG32*W$93</f>
        <v>1.37041243209985</v>
      </c>
      <c r="X32" s="64">
        <f>'Glad70-before-LQ'!X32*$CG32*X$93</f>
        <v>0</v>
      </c>
      <c r="Y32" s="62">
        <f>'Glad70-before-LQ'!Y32*$CG32*Y$93</f>
        <v>0.229891816339261</v>
      </c>
      <c r="Z32" s="62">
        <f>'Glad70-before-LQ'!Z32*$CG32*Z$93</f>
        <v>0.171852454158552</v>
      </c>
      <c r="AA32" s="62">
        <f>'Glad70-before-LQ'!AA32*$CG32*AA$93</f>
        <v>0.141189164295671</v>
      </c>
      <c r="AB32" s="62">
        <f>'Glad70-before-LQ'!AB32*$CG32*AB$93</f>
        <v>0.00261782626076812</v>
      </c>
      <c r="AC32" s="65">
        <f>'Glad70-before-LQ'!AC32*$CG32*AC$93</f>
        <v>0</v>
      </c>
      <c r="AD32" s="62">
        <f>'Glad70-before-LQ'!AD32*$CG32*AD$93</f>
        <v>0.00156025148362714</v>
      </c>
      <c r="AE32" s="62">
        <f>'Glad70-before-LQ'!AE32*$CG32*AE$93</f>
        <v>1.747828922169</v>
      </c>
      <c r="AF32" s="62">
        <f>'Glad70-before-LQ'!AF32*$CG32*AF$93</f>
        <v>1.04678845377434</v>
      </c>
      <c r="AG32" s="62">
        <f>'Glad70-before-LQ'!AG32*$CG32*AG$93</f>
        <v>0.848300780928041</v>
      </c>
      <c r="AH32" s="62">
        <f>'Glad70-before-LQ'!AH32*$CG32*AH$93</f>
        <v>1.28380897610712</v>
      </c>
      <c r="AI32" s="62">
        <f>'Glad70-before-LQ'!AI32*$CG32*AI$93</f>
        <v>1.86356503725518</v>
      </c>
      <c r="AJ32" s="62">
        <f>'Glad70-before-LQ'!AJ32*$CG32*AJ$93</f>
        <v>0.21592946868453</v>
      </c>
      <c r="AK32" s="62">
        <f>'Glad70-before-LQ'!AK32*$CG32*AK$93</f>
        <v>0.20376887536863</v>
      </c>
      <c r="AL32" s="62">
        <f>'Glad70-before-LQ'!AL32*$CG32*AL$93</f>
        <v>0.2896707631315</v>
      </c>
      <c r="AM32" s="62">
        <f>'Glad70-before-LQ'!AM32*$CG32*AM$93</f>
        <v>1.32227322924272</v>
      </c>
      <c r="AN32" s="62">
        <f>'Glad70-before-LQ'!AN32*$CG32*AN$93</f>
        <v>0.462184196849495</v>
      </c>
      <c r="AO32" s="62">
        <f>'Glad70-before-LQ'!AO32*$CG32*AO$93</f>
        <v>0.12274124641616</v>
      </c>
      <c r="AP32" s="62">
        <f>'Glad70-before-LQ'!AP32*$CG32*AP$93</f>
        <v>0.112840032060374</v>
      </c>
      <c r="AQ32" s="62">
        <f>'Glad70-before-LQ'!AQ32*$CG32*AQ$93</f>
        <v>0.00525697255528501</v>
      </c>
      <c r="AR32" s="62">
        <f>'Glad70-before-LQ'!AR32*$CG32*AR$93</f>
        <v>0.00730341203703236</v>
      </c>
      <c r="AS32" s="62">
        <f>'Glad70-before-LQ'!AS32*$CG32*AS$93</f>
        <v>0.479047300721252</v>
      </c>
      <c r="AT32" s="62">
        <f>'Glad70-before-LQ'!AT32*$CG32*AT$93</f>
        <v>0.0154964589994495</v>
      </c>
      <c r="AU32" s="62">
        <f>'Glad70-before-LQ'!AU32*$CG32*AU$93</f>
        <v>0.00662723819178443</v>
      </c>
      <c r="AV32" s="62">
        <f>'Glad70-before-LQ'!AV32*$CG32*AV$93</f>
        <v>0.00251499995461076</v>
      </c>
      <c r="AW32" s="62">
        <f>'Glad70-before-LQ'!AW32*$CG32*AW$93</f>
        <v>0.000711349646031813</v>
      </c>
      <c r="AX32" s="62">
        <f>'Glad70-before-LQ'!AX32*$CG32*AX$93</f>
        <v>0.07814604699789179</v>
      </c>
      <c r="AY32" s="62">
        <f>'Glad70-before-LQ'!AY32*$CG32*AY$93</f>
        <v>0.00213614436525776</v>
      </c>
      <c r="AZ32" s="62">
        <f>'Glad70-before-LQ'!AZ32*$CG32*AZ$93</f>
        <v>0.0207438581004965</v>
      </c>
      <c r="BA32" s="62">
        <f>'Glad70-before-LQ'!BA32*$CG32*BA$93</f>
        <v>0.0211264829211963</v>
      </c>
      <c r="BB32" s="62">
        <f>'Glad70-before-LQ'!BB32*$CG32*BB$93</f>
        <v>0.0592950726653403</v>
      </c>
      <c r="BC32" s="62">
        <f>'Glad70-before-LQ'!BC32*$CG32*BC$93</f>
        <v>1.63484642727391</v>
      </c>
      <c r="BD32" s="62">
        <f>'Glad70-before-LQ'!BD32*$CG32*BD$93</f>
        <v>1.56799706140668</v>
      </c>
      <c r="BE32" s="62">
        <f>'Glad70-before-LQ'!BE32*$CG32*BE$93</f>
        <v>6.36557748788543</v>
      </c>
      <c r="BF32" s="62">
        <f>'Glad70-before-LQ'!BF32*$CG32*BF$93</f>
        <v>0.000675649812234227</v>
      </c>
      <c r="BG32" s="62">
        <f>'Glad70-before-LQ'!BG32*$CG32*BG$93</f>
        <v>1.63925383681584</v>
      </c>
      <c r="BH32" s="62">
        <f>'Glad70-before-LQ'!BH32*$CG32*BH$93</f>
        <v>0.447148213847193</v>
      </c>
      <c r="BI32" s="62">
        <f>'Glad70-before-LQ'!BI32*$CG32*BI$93</f>
        <v>0.510014271800263</v>
      </c>
      <c r="BJ32" s="62">
        <f>'Glad70-before-LQ'!BJ32*$CG32*BJ$93</f>
        <v>0.00377958166907986</v>
      </c>
      <c r="BK32" s="62">
        <f>'Glad70-before-LQ'!BK32*$CG32*BK$93</f>
        <v>1.07589732308557</v>
      </c>
      <c r="BL32" s="62">
        <f>'Glad70-before-LQ'!BL32*$CG32*BL$93</f>
        <v>0.930091472471916</v>
      </c>
      <c r="BM32" s="62">
        <f>'Glad70-before-LQ'!BM32*$CG32*BM$93</f>
        <v>0.153827524922796</v>
      </c>
      <c r="BN32" s="62">
        <f>'Glad70-before-LQ'!BN32*$CG32*BN$93</f>
        <v>0.0128012564974534</v>
      </c>
      <c r="BO32" s="62">
        <f>'Glad70-before-LQ'!BO32*$CG32*BO$93</f>
        <v>2.65867972547202</v>
      </c>
      <c r="BP32" s="62">
        <f>'Glad70-before-LQ'!BP32*$CG32*BP$93</f>
        <v>0.870828290204275</v>
      </c>
      <c r="BQ32" s="62">
        <f>'Glad70-before-LQ'!BQ32*$CG32*BQ$93</f>
        <v>0.009174960593088191</v>
      </c>
      <c r="BR32" s="62">
        <f>'Glad70-before-LQ'!BR32*$CG32*BR$93</f>
        <v>0.284755470157498</v>
      </c>
      <c r="BS32" s="62">
        <f>'Glad70-before-LQ'!BS32*$CG32*BS$93</f>
        <v>0.00619491576646669</v>
      </c>
      <c r="BT32" s="62">
        <f>'Glad70-before-LQ'!BT32*$CG32*BT$93</f>
        <v>0.70727570659128</v>
      </c>
      <c r="BU32" s="62">
        <f>'Glad70-before-LQ'!BU32*$CG32*BU$93</f>
        <v>0.274946465657004</v>
      </c>
      <c r="BV32" s="4">
        <f>SUM(D32:BU32)</f>
        <v>37.6527733545026</v>
      </c>
      <c r="BW32" s="66">
        <f>'Glad-base'!BW32*'Households'!$B$3/'Households'!$B$7</f>
        <v>29.3241543381565</v>
      </c>
      <c r="BX32" s="66">
        <f>'Glad-base'!BX32*'Households'!$B$3/'Households'!$B$7</f>
        <v>2.20962965162719</v>
      </c>
      <c r="BY32" s="66">
        <f>'Glad-base'!BY32*'Businesses'!$B$4/'Businesses'!$C$4</f>
        <v>1.45598158554198</v>
      </c>
      <c r="BZ32" s="66">
        <f>'Glad-base'!BZ32*'Households'!$B$3/'Households'!$B$7</f>
        <v>0.933632392430484</v>
      </c>
      <c r="CA32" s="66">
        <f>'Glad-base'!CA32*'Households'!$B$3/'Households'!$B$7</f>
        <v>0.765089868753862</v>
      </c>
      <c r="CB32" s="66">
        <f>'Glad-base'!CB32*'Glad-id-output'!B30/'Glad-id-output'!E30</f>
        <v>9.75800424150029e-05</v>
      </c>
      <c r="CC32" s="62">
        <f>'Exports'!D33</f>
        <v>3</v>
      </c>
      <c r="CD32" s="4">
        <f>SUM(BW32:CC32)</f>
        <v>37.6885854165524</v>
      </c>
      <c r="CE32" s="153">
        <f>SUM(CD32,BV32)</f>
        <v>75.341358771055</v>
      </c>
      <c r="CF32" s="67">
        <v>0.0032204634460397</v>
      </c>
      <c r="CG32" s="67">
        <f>'Glad-id-output'!I30</f>
        <v>1</v>
      </c>
      <c r="CH32" s="67"/>
    </row>
    <row r="33" ht="20.05" customHeight="1">
      <c r="A33" t="s" s="58">
        <v>1</v>
      </c>
      <c r="B33" s="59">
        <v>29</v>
      </c>
      <c r="C33" t="s" s="60">
        <v>193</v>
      </c>
      <c r="D33" s="61">
        <f>'Glad70-before-LQ'!D33*$CG33*D$93</f>
        <v>0.666064608156675</v>
      </c>
      <c r="E33" s="62">
        <f>'Glad70-before-LQ'!E33*$CG33*E$93</f>
        <v>3.71280836969645e-05</v>
      </c>
      <c r="F33" s="62">
        <f>'Glad70-before-LQ'!F33*$CG33*F$93</f>
        <v>0.00114080985364934</v>
      </c>
      <c r="G33" s="62">
        <f>'Glad70-before-LQ'!G33*$CG33*G$93</f>
        <v>0.0324545017131914</v>
      </c>
      <c r="H33" s="62">
        <f>'Glad70-before-LQ'!H33*$CG33*H$93</f>
        <v>0.014798933144055</v>
      </c>
      <c r="I33" s="62">
        <f>'Glad70-before-LQ'!I33*$CG33*I$93</f>
        <v>0.06996313749078389</v>
      </c>
      <c r="J33" s="62">
        <f>'Glad70-before-LQ'!J33*$CG33*J$93</f>
        <v>7.04087432481399</v>
      </c>
      <c r="K33" s="63">
        <f>'Glad70-before-LQ'!K33*$CG33*K$93</f>
        <v>5.40222023306398</v>
      </c>
      <c r="L33" s="62">
        <f>'Glad70-before-LQ'!L33*$CG33*L$93</f>
        <v>0.0305283641989007</v>
      </c>
      <c r="M33" s="62">
        <f>'Glad70-before-LQ'!M33*$CG33*M$93</f>
        <v>0.0164017356403536</v>
      </c>
      <c r="N33" s="62">
        <f>'Glad70-before-LQ'!N33*$CG33*N$93</f>
        <v>0.0808490350951831</v>
      </c>
      <c r="O33" s="62">
        <f>'Glad70-before-LQ'!O33*$CG33*O$93</f>
        <v>0.0705949132801794</v>
      </c>
      <c r="P33" s="62">
        <f>'Glad70-before-LQ'!P33*$CG33*P$93</f>
        <v>0.010428423231144</v>
      </c>
      <c r="Q33" s="62">
        <f>'Glad70-before-LQ'!Q33*$CG33*Q$93</f>
        <v>0.0137079278623048</v>
      </c>
      <c r="R33" s="62">
        <f>'Glad70-before-LQ'!R33*$CG33*R$93</f>
        <v>0.00192773675895458</v>
      </c>
      <c r="S33" s="62">
        <f>'Glad70-before-LQ'!S33*$CG33*S$93</f>
        <v>0.00773628340467121</v>
      </c>
      <c r="T33" s="62">
        <f>'Glad70-before-LQ'!T33*$CG33*T$93</f>
        <v>0.127480380834448</v>
      </c>
      <c r="U33" s="62">
        <f>'Glad70-before-LQ'!U33*$CG33*U$93</f>
        <v>1.10767213044042</v>
      </c>
      <c r="V33" s="62">
        <f>'Glad70-before-LQ'!V33*$CG33*V$93</f>
        <v>0.0490698054770564</v>
      </c>
      <c r="W33" s="62">
        <f>'Glad70-before-LQ'!W33*$CG33*W$93</f>
        <v>1.71738778177001</v>
      </c>
      <c r="X33" s="64">
        <f>'Glad70-before-LQ'!X33*$CG33*X$93</f>
        <v>0</v>
      </c>
      <c r="Y33" s="62">
        <f>'Glad70-before-LQ'!Y33*$CG33*Y$93</f>
        <v>1.31396444595905</v>
      </c>
      <c r="Z33" s="62">
        <f>'Glad70-before-LQ'!Z33*$CG33*Z$93</f>
        <v>0.186808559218547</v>
      </c>
      <c r="AA33" s="62">
        <f>'Glad70-before-LQ'!AA33*$CG33*AA$93</f>
        <v>0.237967469431444</v>
      </c>
      <c r="AB33" s="62">
        <f>'Glad70-before-LQ'!AB33*$CG33*AB$93</f>
        <v>0.0144094583438814</v>
      </c>
      <c r="AC33" s="65">
        <f>'Glad70-before-LQ'!AC33*$CG33*AC$93</f>
        <v>0</v>
      </c>
      <c r="AD33" s="62">
        <f>'Glad70-before-LQ'!AD33*$CG33*AD$93</f>
        <v>0.00581393381807497</v>
      </c>
      <c r="AE33" s="62">
        <f>'Glad70-before-LQ'!AE33*$CG33*AE$93</f>
        <v>0.122188891791571</v>
      </c>
      <c r="AF33" s="62">
        <f>'Glad70-before-LQ'!AF33*$CG33*AF$93</f>
        <v>8.769548704857399</v>
      </c>
      <c r="AG33" s="62">
        <f>'Glad70-before-LQ'!AG33*$CG33*AG$93</f>
        <v>0.442585013579074</v>
      </c>
      <c r="AH33" s="62">
        <f>'Glad70-before-LQ'!AH33*$CG33*AH$93</f>
        <v>4.07932958535918</v>
      </c>
      <c r="AI33" s="62">
        <f>'Glad70-before-LQ'!AI33*$CG33*AI$93</f>
        <v>2.76884275701838</v>
      </c>
      <c r="AJ33" s="62">
        <f>'Glad70-before-LQ'!AJ33*$CG33*AJ$93</f>
        <v>1.65353527751978</v>
      </c>
      <c r="AK33" s="62">
        <f>'Glad70-before-LQ'!AK33*$CG33*AK$93</f>
        <v>0.788035650057986</v>
      </c>
      <c r="AL33" s="62">
        <f>'Glad70-before-LQ'!AL33*$CG33*AL$93</f>
        <v>0.15268623508949</v>
      </c>
      <c r="AM33" s="62">
        <f>'Glad70-before-LQ'!AM33*$CG33*AM$93</f>
        <v>0.84658686642609</v>
      </c>
      <c r="AN33" s="62">
        <f>'Glad70-before-LQ'!AN33*$CG33*AN$93</f>
        <v>1.34899149696674</v>
      </c>
      <c r="AO33" s="62">
        <f>'Glad70-before-LQ'!AO33*$CG33*AO$93</f>
        <v>0.356771738477496</v>
      </c>
      <c r="AP33" s="62">
        <f>'Glad70-before-LQ'!AP33*$CG33*AP$93</f>
        <v>0.733818721362248</v>
      </c>
      <c r="AQ33" s="62">
        <f>'Glad70-before-LQ'!AQ33*$CG33*AQ$93</f>
        <v>0.0223961272593284</v>
      </c>
      <c r="AR33" s="62">
        <f>'Glad70-before-LQ'!AR33*$CG33*AR$93</f>
        <v>0.0481909621583771</v>
      </c>
      <c r="AS33" s="62">
        <f>'Glad70-before-LQ'!AS33*$CG33*AS$93</f>
        <v>2.68880740259377</v>
      </c>
      <c r="AT33" s="62">
        <f>'Glad70-before-LQ'!AT33*$CG33*AT$93</f>
        <v>0.00145379509279239</v>
      </c>
      <c r="AU33" s="62">
        <f>'Glad70-before-LQ'!AU33*$CG33*AU$93</f>
        <v>0.0116018226742309</v>
      </c>
      <c r="AV33" s="62">
        <f>'Glad70-before-LQ'!AV33*$CG33*AV$93</f>
        <v>0.000892546702257645</v>
      </c>
      <c r="AW33" s="62">
        <f>'Glad70-before-LQ'!AW33*$CG33*AW$93</f>
        <v>0.000296916615623426</v>
      </c>
      <c r="AX33" s="62">
        <f>'Glad70-before-LQ'!AX33*$CG33*AX$93</f>
        <v>0.514327161121319</v>
      </c>
      <c r="AY33" s="62">
        <f>'Glad70-before-LQ'!AY33*$CG33*AY$93</f>
        <v>0.000316188172974775</v>
      </c>
      <c r="AZ33" s="62">
        <f>'Glad70-before-LQ'!AZ33*$CG33*AZ$93</f>
        <v>0.0297912005224735</v>
      </c>
      <c r="BA33" s="62">
        <f>'Glad70-before-LQ'!BA33*$CG33*BA$93</f>
        <v>0.0162674681377207</v>
      </c>
      <c r="BB33" s="62">
        <f>'Glad70-before-LQ'!BB33*$CG33*BB$93</f>
        <v>0.157117897572831</v>
      </c>
      <c r="BC33" s="62">
        <f>'Glad70-before-LQ'!BC33*$CG33*BC$93</f>
        <v>0.715799376330862</v>
      </c>
      <c r="BD33" s="62">
        <f>'Glad70-before-LQ'!BD33*$CG33*BD$93</f>
        <v>1.52872175639288</v>
      </c>
      <c r="BE33" s="62">
        <f>'Glad70-before-LQ'!BE33*$CG33*BE$93</f>
        <v>5.42376511972497</v>
      </c>
      <c r="BF33" s="62">
        <f>'Glad70-before-LQ'!BF33*$CG33*BF$93</f>
        <v>0.166156505210628</v>
      </c>
      <c r="BG33" s="62">
        <f>'Glad70-before-LQ'!BG33*$CG33*BG$93</f>
        <v>3.74460296997329</v>
      </c>
      <c r="BH33" s="62">
        <f>'Glad70-before-LQ'!BH33*$CG33*BH$93</f>
        <v>0.947958904930175</v>
      </c>
      <c r="BI33" s="62">
        <f>'Glad70-before-LQ'!BI33*$CG33*BI$93</f>
        <v>0.111433948335274</v>
      </c>
      <c r="BJ33" s="62">
        <f>'Glad70-before-LQ'!BJ33*$CG33*BJ$93</f>
        <v>0.00395895983891569</v>
      </c>
      <c r="BK33" s="62">
        <f>'Glad70-before-LQ'!BK33*$CG33*BK$93</f>
        <v>1.41594093037046</v>
      </c>
      <c r="BL33" s="62">
        <f>'Glad70-before-LQ'!BL33*$CG33*BL$93</f>
        <v>0.536756273049142</v>
      </c>
      <c r="BM33" s="62">
        <f>'Glad70-before-LQ'!BM33*$CG33*BM$93</f>
        <v>0.142913813134321</v>
      </c>
      <c r="BN33" s="62">
        <f>'Glad70-before-LQ'!BN33*$CG33*BN$93</f>
        <v>0.187252035267125</v>
      </c>
      <c r="BO33" s="62">
        <f>'Glad70-before-LQ'!BO33*$CG33*BO$93</f>
        <v>9.292437907218289</v>
      </c>
      <c r="BP33" s="62">
        <f>'Glad70-before-LQ'!BP33*$CG33*BP$93</f>
        <v>1.24935617234019</v>
      </c>
      <c r="BQ33" s="62">
        <f>'Glad70-before-LQ'!BQ33*$CG33*BQ$93</f>
        <v>0.0670014792195404</v>
      </c>
      <c r="BR33" s="62">
        <f>'Glad70-before-LQ'!BR33*$CG33*BR$93</f>
        <v>0.035178531609427</v>
      </c>
      <c r="BS33" s="62">
        <f>'Glad70-before-LQ'!BS33*$CG33*BS$93</f>
        <v>0.00445167505551703</v>
      </c>
      <c r="BT33" s="62">
        <f>'Glad70-before-LQ'!BT33*$CG33*BT$93</f>
        <v>0.270503294403163</v>
      </c>
      <c r="BU33" s="62">
        <f>'Glad70-before-LQ'!BU33*$CG33*BU$93</f>
        <v>0.253627196299049</v>
      </c>
      <c r="BV33" s="4">
        <f>SUM(D33:BU33)</f>
        <v>69.872499336917</v>
      </c>
      <c r="BW33" s="66">
        <f>'Glad-base'!BW33*'Households'!$B$3/'Households'!$B$7</f>
        <v>1.44930012895984</v>
      </c>
      <c r="BX33" s="66">
        <f>'Glad-base'!BX33*'Households'!$B$3/'Households'!$B$7</f>
        <v>1.54772868095778</v>
      </c>
      <c r="BY33" s="66">
        <f>'Glad-base'!BY33*'Businesses'!$B$4/'Businesses'!$C$4</f>
        <v>0.258038290254015</v>
      </c>
      <c r="BZ33" s="66">
        <f>'Glad-base'!BZ33*'Households'!$B$3/'Households'!$B$7</f>
        <v>0.043022840607621</v>
      </c>
      <c r="CA33" s="66">
        <f>'Glad-base'!CA33*'Households'!$B$3/'Households'!$B$7</f>
        <v>0.107638157270855</v>
      </c>
      <c r="CB33" s="66">
        <f>'Glad-base'!CB33*'Glad-id-output'!B31/'Glad-id-output'!E31</f>
        <v>0.000321924925528848</v>
      </c>
      <c r="CC33" s="62">
        <f>'Exports'!D34</f>
        <v>37.7</v>
      </c>
      <c r="CD33" s="4">
        <f>SUM(BW33:CC33)</f>
        <v>41.1060500229756</v>
      </c>
      <c r="CE33" s="153">
        <f>SUM(CD33,BV33)</f>
        <v>110.978549359893</v>
      </c>
      <c r="CF33" s="67">
        <v>0.008191473932031739</v>
      </c>
      <c r="CG33" s="67">
        <f>'Glad-id-output'!I31</f>
        <v>1</v>
      </c>
      <c r="CH33" s="67"/>
    </row>
    <row r="34" ht="20.05" customHeight="1">
      <c r="A34" t="s" s="58">
        <v>1</v>
      </c>
      <c r="B34" s="59">
        <v>30</v>
      </c>
      <c r="C34" t="s" s="60">
        <v>194</v>
      </c>
      <c r="D34" s="61">
        <f>'Glad70-before-LQ'!D34*$CG34*D$93</f>
        <v>0.630941072207915</v>
      </c>
      <c r="E34" s="62">
        <f>'Glad70-before-LQ'!E34*$CG34*E$93</f>
        <v>0.0226182671617399</v>
      </c>
      <c r="F34" s="62">
        <f>'Glad70-before-LQ'!F34*$CG34*F$93</f>
        <v>0.000492790433541831</v>
      </c>
      <c r="G34" s="62">
        <f>'Glad70-before-LQ'!G34*$CG34*G$93</f>
        <v>0.0204676129443516</v>
      </c>
      <c r="H34" s="62">
        <f>'Glad70-before-LQ'!H34*$CG34*H$93</f>
        <v>0.0425191865280006</v>
      </c>
      <c r="I34" s="62">
        <f>'Glad70-before-LQ'!I34*$CG34*I$93</f>
        <v>0.283177192409482</v>
      </c>
      <c r="J34" s="62">
        <f>'Glad70-before-LQ'!J34*$CG34*J$93</f>
        <v>17.3651687096412</v>
      </c>
      <c r="K34" s="63">
        <f>'Glad70-before-LQ'!K34*$CG34*K$93</f>
        <v>0.275308099185498</v>
      </c>
      <c r="L34" s="62">
        <f>'Glad70-before-LQ'!L34*$CG34*L$93</f>
        <v>0.310836060427755</v>
      </c>
      <c r="M34" s="62">
        <f>'Glad70-before-LQ'!M34*$CG34*M$93</f>
        <v>0.07261423003728951</v>
      </c>
      <c r="N34" s="62">
        <f>'Glad70-before-LQ'!N34*$CG34*N$93</f>
        <v>0.009866387927524201</v>
      </c>
      <c r="O34" s="62">
        <f>'Glad70-before-LQ'!O34*$CG34*O$93</f>
        <v>0.0101817462487865</v>
      </c>
      <c r="P34" s="62">
        <f>'Glad70-before-LQ'!P34*$CG34*P$93</f>
        <v>0.000837331643839515</v>
      </c>
      <c r="Q34" s="62">
        <f>'Glad70-before-LQ'!Q34*$CG34*Q$93</f>
        <v>0.0330317859901876</v>
      </c>
      <c r="R34" s="62">
        <f>'Glad70-before-LQ'!R34*$CG34*R$93</f>
        <v>0.0021550766752451</v>
      </c>
      <c r="S34" s="62">
        <f>'Glad70-before-LQ'!S34*$CG34*S$93</f>
        <v>0.0050525810415167</v>
      </c>
      <c r="T34" s="62">
        <f>'Glad70-before-LQ'!T34*$CG34*T$93</f>
        <v>0.140815410200065</v>
      </c>
      <c r="U34" s="62">
        <f>'Glad70-before-LQ'!U34*$CG34*U$93</f>
        <v>0.257695093093115</v>
      </c>
      <c r="V34" s="62">
        <f>'Glad70-before-LQ'!V34*$CG34*V$93</f>
        <v>0.0075922979975226</v>
      </c>
      <c r="W34" s="62">
        <f>'Glad70-before-LQ'!W34*$CG34*W$93</f>
        <v>0.246210514024769</v>
      </c>
      <c r="X34" s="64">
        <f>'Glad70-before-LQ'!X34*$CG34*X$93</f>
        <v>0</v>
      </c>
      <c r="Y34" s="62">
        <f>'Glad70-before-LQ'!Y34*$CG34*Y$93</f>
        <v>0.215011546045302</v>
      </c>
      <c r="Z34" s="62">
        <f>'Glad70-before-LQ'!Z34*$CG34*Z$93</f>
        <v>0.0412073283271384</v>
      </c>
      <c r="AA34" s="62">
        <f>'Glad70-before-LQ'!AA34*$CG34*AA$93</f>
        <v>0.0492139300338421</v>
      </c>
      <c r="AB34" s="62">
        <f>'Glad70-before-LQ'!AB34*$CG34*AB$93</f>
        <v>0.00509050918176085</v>
      </c>
      <c r="AC34" s="65">
        <f>'Glad70-before-LQ'!AC34*$CG34*AC$93</f>
        <v>0</v>
      </c>
      <c r="AD34" s="62">
        <f>'Glad70-before-LQ'!AD34*$CG34*AD$93</f>
        <v>0.018868884440381</v>
      </c>
      <c r="AE34" s="62">
        <f>'Glad70-before-LQ'!AE34*$CG34*AE$93</f>
        <v>0.223626566345412</v>
      </c>
      <c r="AF34" s="62">
        <f>'Glad70-before-LQ'!AF34*$CG34*AF$93</f>
        <v>0.170387163096923</v>
      </c>
      <c r="AG34" s="62">
        <f>'Glad70-before-LQ'!AG34*$CG34*AG$93</f>
        <v>3.842049197688</v>
      </c>
      <c r="AH34" s="62">
        <f>'Glad70-before-LQ'!AH34*$CG34*AH$93</f>
        <v>15.2484136590535</v>
      </c>
      <c r="AI34" s="62">
        <f>'Glad70-before-LQ'!AI34*$CG34*AI$93</f>
        <v>14.665543578944</v>
      </c>
      <c r="AJ34" s="62">
        <f>'Glad70-before-LQ'!AJ34*$CG34*AJ$93</f>
        <v>1.15559355286824</v>
      </c>
      <c r="AK34" s="62">
        <f>'Glad70-before-LQ'!AK34*$CG34*AK$93</f>
        <v>0.95067252094217</v>
      </c>
      <c r="AL34" s="62">
        <f>'Glad70-before-LQ'!AL34*$CG34*AL$93</f>
        <v>0.605146677883725</v>
      </c>
      <c r="AM34" s="62">
        <f>'Glad70-before-LQ'!AM34*$CG34*AM$93</f>
        <v>0.621049128211795</v>
      </c>
      <c r="AN34" s="62">
        <f>'Glad70-before-LQ'!AN34*$CG34*AN$93</f>
        <v>0.348053002864948</v>
      </c>
      <c r="AO34" s="62">
        <f>'Glad70-before-LQ'!AO34*$CG34*AO$93</f>
        <v>4.847900502217</v>
      </c>
      <c r="AP34" s="62">
        <f>'Glad70-before-LQ'!AP34*$CG34*AP$93</f>
        <v>0.366547425153125</v>
      </c>
      <c r="AQ34" s="62">
        <f>'Glad70-before-LQ'!AQ34*$CG34*AQ$93</f>
        <v>0.0469178971929046</v>
      </c>
      <c r="AR34" s="62">
        <f>'Glad70-before-LQ'!AR34*$CG34*AR$93</f>
        <v>0.059898242575019</v>
      </c>
      <c r="AS34" s="62">
        <f>'Glad70-before-LQ'!AS34*$CG34*AS$93</f>
        <v>2.77770393636828</v>
      </c>
      <c r="AT34" s="62">
        <f>'Glad70-before-LQ'!AT34*$CG34*AT$93</f>
        <v>0.00801950926733835</v>
      </c>
      <c r="AU34" s="62">
        <f>'Glad70-before-LQ'!AU34*$CG34*AU$93</f>
        <v>0.008026979437258349</v>
      </c>
      <c r="AV34" s="62">
        <f>'Glad70-before-LQ'!AV34*$CG34*AV$93</f>
        <v>0.00829802519542845</v>
      </c>
      <c r="AW34" s="62">
        <f>'Glad70-before-LQ'!AW34*$CG34*AW$93</f>
        <v>0.00133543019726964</v>
      </c>
      <c r="AX34" s="62">
        <f>'Glad70-before-LQ'!AX34*$CG34*AX$93</f>
        <v>0.0594789551567515</v>
      </c>
      <c r="AY34" s="62">
        <f>'Glad70-before-LQ'!AY34*$CG34*AY$93</f>
        <v>0.00145559011429078</v>
      </c>
      <c r="AZ34" s="62">
        <f>'Glad70-before-LQ'!AZ34*$CG34*AZ$93</f>
        <v>0.0565850741197415</v>
      </c>
      <c r="BA34" s="62">
        <f>'Glad70-before-LQ'!BA34*$CG34*BA$93</f>
        <v>0.0274023957926491</v>
      </c>
      <c r="BB34" s="62">
        <f>'Glad70-before-LQ'!BB34*$CG34*BB$93</f>
        <v>0.086287555391523</v>
      </c>
      <c r="BC34" s="62">
        <f>'Glad70-before-LQ'!BC34*$CG34*BC$93</f>
        <v>0.769833371891475</v>
      </c>
      <c r="BD34" s="62">
        <f>'Glad70-before-LQ'!BD34*$CG34*BD$93</f>
        <v>4.353761746042</v>
      </c>
      <c r="BE34" s="62">
        <f>'Glad70-before-LQ'!BE34*$CG34*BE$93</f>
        <v>2.88723028433592</v>
      </c>
      <c r="BF34" s="62">
        <f>'Glad70-before-LQ'!BF34*$CG34*BF$93</f>
        <v>0.0391735555536022</v>
      </c>
      <c r="BG34" s="62">
        <f>'Glad70-before-LQ'!BG34*$CG34*BG$93</f>
        <v>0.7561445169064051</v>
      </c>
      <c r="BH34" s="62">
        <f>'Glad70-before-LQ'!BH34*$CG34*BH$93</f>
        <v>0.184148552845248</v>
      </c>
      <c r="BI34" s="62">
        <f>'Glad70-before-LQ'!BI34*$CG34*BI$93</f>
        <v>2.12590549150728</v>
      </c>
      <c r="BJ34" s="62">
        <f>'Glad70-before-LQ'!BJ34*$CG34*BJ$93</f>
        <v>0.0482739218656345</v>
      </c>
      <c r="BK34" s="62">
        <f>'Glad70-before-LQ'!BK34*$CG34*BK$93</f>
        <v>0.375429844673382</v>
      </c>
      <c r="BL34" s="62">
        <f>'Glad70-before-LQ'!BL34*$CG34*BL$93</f>
        <v>0.711228516157665</v>
      </c>
      <c r="BM34" s="62">
        <f>'Glad70-before-LQ'!BM34*$CG34*BM$93</f>
        <v>0.0885152118838705</v>
      </c>
      <c r="BN34" s="62">
        <f>'Glad70-before-LQ'!BN34*$CG34*BN$93</f>
        <v>0.0165267575138603</v>
      </c>
      <c r="BO34" s="62">
        <f>'Glad70-before-LQ'!BO34*$CG34*BO$93</f>
        <v>1.13660805627685</v>
      </c>
      <c r="BP34" s="62">
        <f>'Glad70-before-LQ'!BP34*$CG34*BP$93</f>
        <v>0.375499163731801</v>
      </c>
      <c r="BQ34" s="62">
        <f>'Glad70-before-LQ'!BQ34*$CG34*BQ$93</f>
        <v>0.0072393765444028</v>
      </c>
      <c r="BR34" s="62">
        <f>'Glad70-before-LQ'!BR34*$CG34*BR$93</f>
        <v>0.0322818871506915</v>
      </c>
      <c r="BS34" s="62">
        <f>'Glad70-before-LQ'!BS34*$CG34*BS$93</f>
        <v>0.0069854953967933</v>
      </c>
      <c r="BT34" s="62">
        <f>'Glad70-before-LQ'!BT34*$CG34*BT$93</f>
        <v>0.571104426561225</v>
      </c>
      <c r="BU34" s="62">
        <f>'Glad70-before-LQ'!BU34*$CG34*BU$93</f>
        <v>0.213498227030656</v>
      </c>
      <c r="BV34" s="4">
        <f>SUM(D34:BU34)</f>
        <v>80.9527546137938</v>
      </c>
      <c r="BW34" s="66">
        <f>'Glad-base'!BW34*'Households'!$B$3/'Households'!$B$7</f>
        <v>0.400373617198764</v>
      </c>
      <c r="BX34" s="66">
        <f>'Glad-base'!BX34*'Households'!$B$3/'Households'!$B$7</f>
        <v>0.634516068475798</v>
      </c>
      <c r="BY34" s="66">
        <f>'Glad-base'!BY34*'Businesses'!$B$4/'Businesses'!$C$4</f>
        <v>151.208170658642</v>
      </c>
      <c r="BZ34" s="66">
        <f>'Glad-base'!BZ34*'Households'!$B$3/'Households'!$B$7</f>
        <v>8.45995898789907</v>
      </c>
      <c r="CA34" s="66">
        <f>'Glad-base'!CA34*'Households'!$B$3/'Households'!$B$7</f>
        <v>29.647718748723</v>
      </c>
      <c r="CB34" s="66">
        <f>'Glad-base'!CB34*'Glad-id-output'!B32/'Glad-id-output'!E32</f>
        <v>0.000105200164144084</v>
      </c>
      <c r="CC34" s="62">
        <f>'Exports'!D35</f>
        <v>0.4</v>
      </c>
      <c r="CD34" s="4">
        <f>SUM(BW34:CC34)</f>
        <v>190.750843281103</v>
      </c>
      <c r="CE34" s="153">
        <f>SUM(CD34,BV34)</f>
        <v>271.703597894897</v>
      </c>
      <c r="CF34" s="67">
        <v>0.00110042012703016</v>
      </c>
      <c r="CG34" s="67">
        <f>'Glad-id-output'!I32</f>
        <v>0.5</v>
      </c>
      <c r="CH34" s="67"/>
    </row>
    <row r="35" ht="20.05" customHeight="1">
      <c r="A35" t="s" s="58">
        <v>1</v>
      </c>
      <c r="B35" s="59">
        <v>31</v>
      </c>
      <c r="C35" t="s" s="60">
        <v>195</v>
      </c>
      <c r="D35" s="61">
        <f>'Glad70-before-LQ'!D35*$CG35*D$93</f>
        <v>0.9016016245458069</v>
      </c>
      <c r="E35" s="62">
        <f>'Glad70-before-LQ'!E35*$CG35*E$93</f>
        <v>0.00490198322433835</v>
      </c>
      <c r="F35" s="62">
        <f>'Glad70-before-LQ'!F35*$CG35*F$93</f>
        <v>0.00017494060390735</v>
      </c>
      <c r="G35" s="62">
        <f>'Glad70-before-LQ'!G35*$CG35*G$93</f>
        <v>0.00604152391669673</v>
      </c>
      <c r="H35" s="62">
        <f>'Glad70-before-LQ'!H35*$CG35*H$93</f>
        <v>0.0143196668986968</v>
      </c>
      <c r="I35" s="62">
        <f>'Glad70-before-LQ'!I35*$CG35*I$93</f>
        <v>0.865660896316247</v>
      </c>
      <c r="J35" s="62">
        <f>'Glad70-before-LQ'!J35*$CG35*J$93</f>
        <v>9.89816380322238</v>
      </c>
      <c r="K35" s="63">
        <f>'Glad70-before-LQ'!K35*$CG35*K$93</f>
        <v>0.54424437851345</v>
      </c>
      <c r="L35" s="62">
        <f>'Glad70-before-LQ'!L35*$CG35*L$93</f>
        <v>1.30456617629503</v>
      </c>
      <c r="M35" s="62">
        <f>'Glad70-before-LQ'!M35*$CG35*M$93</f>
        <v>0.0241228869585144</v>
      </c>
      <c r="N35" s="62">
        <f>'Glad70-before-LQ'!N35*$CG35*N$93</f>
        <v>0.00391409578123424</v>
      </c>
      <c r="O35" s="62">
        <f>'Glad70-before-LQ'!O35*$CG35*O$93</f>
        <v>0.00384545572381288</v>
      </c>
      <c r="P35" s="62">
        <f>'Glad70-before-LQ'!P35*$CG35*P$93</f>
        <v>0.00056560939558747</v>
      </c>
      <c r="Q35" s="62">
        <f>'Glad70-before-LQ'!Q35*$CG35*Q$93</f>
        <v>0.00746916004973363</v>
      </c>
      <c r="R35" s="62">
        <f>'Glad70-before-LQ'!R35*$CG35*R$93</f>
        <v>0.00063790555347225</v>
      </c>
      <c r="S35" s="62">
        <f>'Glad70-before-LQ'!S35*$CG35*S$93</f>
        <v>0.00154857504869017</v>
      </c>
      <c r="T35" s="62">
        <f>'Glad70-before-LQ'!T35*$CG35*T$93</f>
        <v>0.162507511024599</v>
      </c>
      <c r="U35" s="62">
        <f>'Glad70-before-LQ'!U35*$CG35*U$93</f>
        <v>0.11558453231841</v>
      </c>
      <c r="V35" s="62">
        <f>'Glad70-before-LQ'!V35*$CG35*V$93</f>
        <v>0.0030705668230072</v>
      </c>
      <c r="W35" s="62">
        <f>'Glad70-before-LQ'!W35*$CG35*W$93</f>
        <v>0.09511442016516219</v>
      </c>
      <c r="X35" s="64">
        <f>'Glad70-before-LQ'!X35*$CG35*X$93</f>
        <v>0</v>
      </c>
      <c r="Y35" s="62">
        <f>'Glad70-before-LQ'!Y35*$CG35*Y$93</f>
        <v>0.0767921414896503</v>
      </c>
      <c r="Z35" s="62">
        <f>'Glad70-before-LQ'!Z35*$CG35*Z$93</f>
        <v>0.0142554159497407</v>
      </c>
      <c r="AA35" s="62">
        <f>'Glad70-before-LQ'!AA35*$CG35*AA$93</f>
        <v>0.0167564210179958</v>
      </c>
      <c r="AB35" s="62">
        <f>'Glad70-before-LQ'!AB35*$CG35*AB$93</f>
        <v>0.00148371373024055</v>
      </c>
      <c r="AC35" s="65">
        <f>'Glad70-before-LQ'!AC35*$CG35*AC$93</f>
        <v>0</v>
      </c>
      <c r="AD35" s="62">
        <f>'Glad70-before-LQ'!AD35*$CG35*AD$93</f>
        <v>0.00484097128096944</v>
      </c>
      <c r="AE35" s="62">
        <f>'Glad70-before-LQ'!AE35*$CG35*AE$93</f>
        <v>0.07926880930716571</v>
      </c>
      <c r="AF35" s="62">
        <f>'Glad70-before-LQ'!AF35*$CG35*AF$93</f>
        <v>0.129030459082578</v>
      </c>
      <c r="AG35" s="62">
        <f>'Glad70-before-LQ'!AG35*$CG35*AG$93</f>
        <v>0.802896236024637</v>
      </c>
      <c r="AH35" s="62">
        <f>'Glad70-before-LQ'!AH35*$CG35*AH$93</f>
        <v>3.16757613359009</v>
      </c>
      <c r="AI35" s="62">
        <f>'Glad70-before-LQ'!AI35*$CG35*AI$93</f>
        <v>3.54894189585898</v>
      </c>
      <c r="AJ35" s="62">
        <f>'Glad70-before-LQ'!AJ35*$CG35*AJ$93</f>
        <v>0.46856104486228</v>
      </c>
      <c r="AK35" s="62">
        <f>'Glad70-before-LQ'!AK35*$CG35*AK$93</f>
        <v>0.278963723379436</v>
      </c>
      <c r="AL35" s="62">
        <f>'Glad70-before-LQ'!AL35*$CG35*AL$93</f>
        <v>0.0240430419886887</v>
      </c>
      <c r="AM35" s="62">
        <f>'Glad70-before-LQ'!AM35*$CG35*AM$93</f>
        <v>0.135183453802992</v>
      </c>
      <c r="AN35" s="62">
        <f>'Glad70-before-LQ'!AN35*$CG35*AN$93</f>
        <v>0.0828713170181954</v>
      </c>
      <c r="AO35" s="62">
        <f>'Glad70-before-LQ'!AO35*$CG35*AO$93</f>
        <v>11.244389090944</v>
      </c>
      <c r="AP35" s="62">
        <f>'Glad70-before-LQ'!AP35*$CG35*AP$93</f>
        <v>0.457739776697208</v>
      </c>
      <c r="AQ35" s="62">
        <f>'Glad70-before-LQ'!AQ35*$CG35*AQ$93</f>
        <v>0.0133041871704169</v>
      </c>
      <c r="AR35" s="62">
        <f>'Glad70-before-LQ'!AR35*$CG35*AR$93</f>
        <v>0.0160642103601828</v>
      </c>
      <c r="AS35" s="62">
        <f>'Glad70-before-LQ'!AS35*$CG35*AS$93</f>
        <v>24.2443732230125</v>
      </c>
      <c r="AT35" s="62">
        <f>'Glad70-before-LQ'!AT35*$CG35*AT$93</f>
        <v>0.00252098035987375</v>
      </c>
      <c r="AU35" s="62">
        <f>'Glad70-before-LQ'!AU35*$CG35*AU$93</f>
        <v>0.00249222444528557</v>
      </c>
      <c r="AV35" s="62">
        <f>'Glad70-before-LQ'!AV35*$CG35*AV$93</f>
        <v>0.00126591978044452</v>
      </c>
      <c r="AW35" s="62">
        <f>'Glad70-before-LQ'!AW35*$CG35*AW$93</f>
        <v>0.00020929355572466</v>
      </c>
      <c r="AX35" s="62">
        <f>'Glad70-before-LQ'!AX35*$CG35*AX$93</f>
        <v>0.0226550669866946</v>
      </c>
      <c r="AY35" s="62">
        <f>'Glad70-before-LQ'!AY35*$CG35*AY$93</f>
        <v>0.000437239293590641</v>
      </c>
      <c r="AZ35" s="62">
        <f>'Glad70-before-LQ'!AZ35*$CG35*AZ$93</f>
        <v>0.0189297194196299</v>
      </c>
      <c r="BA35" s="62">
        <f>'Glad70-before-LQ'!BA35*$CG35*BA$93</f>
        <v>0.009151826601340471</v>
      </c>
      <c r="BB35" s="62">
        <f>'Glad70-before-LQ'!BB35*$CG35*BB$93</f>
        <v>0.0283690160696117</v>
      </c>
      <c r="BC35" s="62">
        <f>'Glad70-before-LQ'!BC35*$CG35*BC$93</f>
        <v>0.199807158319363</v>
      </c>
      <c r="BD35" s="62">
        <f>'Glad70-before-LQ'!BD35*$CG35*BD$93</f>
        <v>0.404379557441267</v>
      </c>
      <c r="BE35" s="62">
        <f>'Glad70-before-LQ'!BE35*$CG35*BE$93</f>
        <v>0.793019080232846</v>
      </c>
      <c r="BF35" s="62">
        <f>'Glad70-before-LQ'!BF35*$CG35*BF$93</f>
        <v>0.0124770097767585</v>
      </c>
      <c r="BG35" s="62">
        <f>'Glad70-before-LQ'!BG35*$CG35*BG$93</f>
        <v>0.242124195910771</v>
      </c>
      <c r="BH35" s="62">
        <f>'Glad70-before-LQ'!BH35*$CG35*BH$93</f>
        <v>0.0566110424927868</v>
      </c>
      <c r="BI35" s="62">
        <f>'Glad70-before-LQ'!BI35*$CG35*BI$93</f>
        <v>1.41934655007751</v>
      </c>
      <c r="BJ35" s="62">
        <f>'Glad70-before-LQ'!BJ35*$CG35*BJ$93</f>
        <v>0.103909416189447</v>
      </c>
      <c r="BK35" s="62">
        <f>'Glad70-before-LQ'!BK35*$CG35*BK$93</f>
        <v>0.19507912088254</v>
      </c>
      <c r="BL35" s="62">
        <f>'Glad70-before-LQ'!BL35*$CG35*BL$93</f>
        <v>0.194954466070802</v>
      </c>
      <c r="BM35" s="62">
        <f>'Glad70-before-LQ'!BM35*$CG35*BM$93</f>
        <v>0.020854639419233</v>
      </c>
      <c r="BN35" s="62">
        <f>'Glad70-before-LQ'!BN35*$CG35*BN$93</f>
        <v>0.00663832914510868</v>
      </c>
      <c r="BO35" s="62">
        <f>'Glad70-before-LQ'!BO35*$CG35*BO$93</f>
        <v>0.586185346482758</v>
      </c>
      <c r="BP35" s="62">
        <f>'Glad70-before-LQ'!BP35*$CG35*BP$93</f>
        <v>0.154893958930075</v>
      </c>
      <c r="BQ35" s="62">
        <f>'Glad70-before-LQ'!BQ35*$CG35*BQ$93</f>
        <v>0.00276182455466927</v>
      </c>
      <c r="BR35" s="62">
        <f>'Glad70-before-LQ'!BR35*$CG35*BR$93</f>
        <v>0.009648140893647709</v>
      </c>
      <c r="BS35" s="62">
        <f>'Glad70-before-LQ'!BS35*$CG35*BS$93</f>
        <v>0.00206843240320632</v>
      </c>
      <c r="BT35" s="62">
        <f>'Glad70-before-LQ'!BT35*$CG35*BT$93</f>
        <v>0.166692080465618</v>
      </c>
      <c r="BU35" s="62">
        <f>'Glad70-before-LQ'!BU35*$CG35*BU$93</f>
        <v>0.104321468192656</v>
      </c>
      <c r="BV35" s="4">
        <f>SUM(D35:BU35)</f>
        <v>63.527194083340</v>
      </c>
      <c r="BW35" s="66">
        <f>'Glad-base'!BW35*'Households'!$B$3/'Households'!$B$7</f>
        <v>0.100071759577755</v>
      </c>
      <c r="BX35" s="66">
        <f>'Glad-base'!BX35*'Households'!$B$3/'Households'!$B$7</f>
        <v>0.00265409073120494</v>
      </c>
      <c r="BY35" s="66">
        <f>'Glad-base'!BY35*'Businesses'!$B$4/'Businesses'!$C$4</f>
        <v>48.8187965198066</v>
      </c>
      <c r="BZ35" s="66">
        <f>'Glad-base'!BZ35*'Households'!$B$3/'Households'!$B$7</f>
        <v>29.8012398353759</v>
      </c>
      <c r="CA35" s="66">
        <f>'Glad-base'!CA35*'Households'!$B$3/'Households'!$B$7</f>
        <v>46.8593072641298</v>
      </c>
      <c r="CB35" s="66">
        <f>'Glad-base'!CB35*'Glad-id-output'!B33/'Glad-id-output'!E33</f>
        <v>-0.000151308189141858</v>
      </c>
      <c r="CC35" s="62">
        <f>'Exports'!D36</f>
        <v>3.3</v>
      </c>
      <c r="CD35" s="4">
        <f>SUM(BW35:CC35)</f>
        <v>128.881918161432</v>
      </c>
      <c r="CE35" s="153">
        <f>SUM(CD35,BV35)</f>
        <v>192.409112244772</v>
      </c>
      <c r="CF35" s="67">
        <v>0.0141409522562484</v>
      </c>
      <c r="CG35" s="67">
        <f>'Glad-id-output'!I33</f>
        <v>1</v>
      </c>
      <c r="CH35" s="67"/>
    </row>
    <row r="36" ht="20.05" customHeight="1">
      <c r="A36" t="s" s="58">
        <v>1</v>
      </c>
      <c r="B36" s="59">
        <v>32</v>
      </c>
      <c r="C36" t="s" s="60">
        <v>196</v>
      </c>
      <c r="D36" s="61">
        <f>'Glad70-before-LQ'!D36*$CG36*D$93</f>
        <v>3.33675312608382</v>
      </c>
      <c r="E36" s="62">
        <f>'Glad70-before-LQ'!E36*$CG36*E$93</f>
        <v>0.168159225268685</v>
      </c>
      <c r="F36" s="62">
        <f>'Glad70-before-LQ'!F36*$CG36*F$93</f>
        <v>0.008044311037136849</v>
      </c>
      <c r="G36" s="62">
        <f>'Glad70-before-LQ'!G36*$CG36*G$93</f>
        <v>0.0579847184898678</v>
      </c>
      <c r="H36" s="62">
        <f>'Glad70-before-LQ'!H36*$CG36*H$93</f>
        <v>0.204620790257532</v>
      </c>
      <c r="I36" s="62">
        <f>'Glad70-before-LQ'!I36*$CG36*I$93</f>
        <v>1.50193247010763</v>
      </c>
      <c r="J36" s="62">
        <f>'Glad70-before-LQ'!J36*$CG36*J$93</f>
        <v>86.3122791135026</v>
      </c>
      <c r="K36" s="63">
        <f>'Glad70-before-LQ'!K36*$CG36*K$93</f>
        <v>5.47707935240656</v>
      </c>
      <c r="L36" s="62">
        <f>'Glad70-before-LQ'!L36*$CG36*L$93</f>
        <v>1.83249707750105</v>
      </c>
      <c r="M36" s="62">
        <f>'Glad70-before-LQ'!M36*$CG36*M$93</f>
        <v>0.645691313867214</v>
      </c>
      <c r="N36" s="62">
        <f>'Glad70-before-LQ'!N36*$CG36*N$93</f>
        <v>0.109382317347877</v>
      </c>
      <c r="O36" s="62">
        <f>'Glad70-before-LQ'!O36*$CG36*O$93</f>
        <v>0.0541640098245558</v>
      </c>
      <c r="P36" s="62">
        <f>'Glad70-before-LQ'!P36*$CG36*P$93</f>
        <v>0.0182982971533151</v>
      </c>
      <c r="Q36" s="62">
        <f>'Glad70-before-LQ'!Q36*$CG36*Q$93</f>
        <v>0.350976987343588</v>
      </c>
      <c r="R36" s="62">
        <f>'Glad70-before-LQ'!R36*$CG36*R$93</f>
        <v>0.0130770495581826</v>
      </c>
      <c r="S36" s="62">
        <f>'Glad70-before-LQ'!S36*$CG36*S$93</f>
        <v>0.0243846187498769</v>
      </c>
      <c r="T36" s="62">
        <f>'Glad70-before-LQ'!T36*$CG36*T$93</f>
        <v>0.623975070195299</v>
      </c>
      <c r="U36" s="62">
        <f>'Glad70-before-LQ'!U36*$CG36*U$93</f>
        <v>1.8702570277272</v>
      </c>
      <c r="V36" s="62">
        <f>'Glad70-before-LQ'!V36*$CG36*V$93</f>
        <v>0.0729887815589433</v>
      </c>
      <c r="W36" s="62">
        <f>'Glad70-before-LQ'!W36*$CG36*W$93</f>
        <v>1.9476737247309</v>
      </c>
      <c r="X36" s="64">
        <f>'Glad70-before-LQ'!X36*$CG36*X$93</f>
        <v>0</v>
      </c>
      <c r="Y36" s="62">
        <f>'Glad70-before-LQ'!Y36*$CG36*Y$93</f>
        <v>1.11513932066584</v>
      </c>
      <c r="Z36" s="62">
        <f>'Glad70-before-LQ'!Z36*$CG36*Z$93</f>
        <v>0.275488744747233</v>
      </c>
      <c r="AA36" s="62">
        <f>'Glad70-before-LQ'!AA36*$CG36*AA$93</f>
        <v>0.51069739200259</v>
      </c>
      <c r="AB36" s="62">
        <f>'Glad70-before-LQ'!AB36*$CG36*AB$93</f>
        <v>0.07398072294263509</v>
      </c>
      <c r="AC36" s="65">
        <f>'Glad70-before-LQ'!AC36*$CG36*AC$93</f>
        <v>0</v>
      </c>
      <c r="AD36" s="62">
        <f>'Glad70-before-LQ'!AD36*$CG36*AD$93</f>
        <v>0.132029927873273</v>
      </c>
      <c r="AE36" s="62">
        <f>'Glad70-before-LQ'!AE36*$CG36*AE$93</f>
        <v>2.6831829662168</v>
      </c>
      <c r="AF36" s="62">
        <f>'Glad70-before-LQ'!AF36*$CG36*AF$93</f>
        <v>0.500895033097014</v>
      </c>
      <c r="AG36" s="62">
        <f>'Glad70-before-LQ'!AG36*$CG36*AG$93</f>
        <v>45.2288948413454</v>
      </c>
      <c r="AH36" s="62">
        <f>'Glad70-before-LQ'!AH36*$CG36*AH$93</f>
        <v>154.926233652732</v>
      </c>
      <c r="AI36" s="62">
        <f>'Glad70-before-LQ'!AI36*$CG36*AI$93</f>
        <v>182.862024274243</v>
      </c>
      <c r="AJ36" s="62">
        <f>'Glad70-before-LQ'!AJ36*$CG36*AJ$93</f>
        <v>5.32779145320362</v>
      </c>
      <c r="AK36" s="62">
        <f>'Glad70-before-LQ'!AK36*$CG36*AK$93</f>
        <v>3.45610213805759</v>
      </c>
      <c r="AL36" s="62">
        <f>'Glad70-before-LQ'!AL36*$CG36*AL$93</f>
        <v>3.03843155420997</v>
      </c>
      <c r="AM36" s="62">
        <f>'Glad70-before-LQ'!AM36*$CG36*AM$93</f>
        <v>1.58112166117899</v>
      </c>
      <c r="AN36" s="62">
        <f>'Glad70-before-LQ'!AN36*$CG36*AN$93</f>
        <v>1.46668985786727</v>
      </c>
      <c r="AO36" s="62">
        <f>'Glad70-before-LQ'!AO36*$CG36*AO$93</f>
        <v>24.5847208689097</v>
      </c>
      <c r="AP36" s="62">
        <f>'Glad70-before-LQ'!AP36*$CG36*AP$93</f>
        <v>1.36029232782917</v>
      </c>
      <c r="AQ36" s="62">
        <f>'Glad70-before-LQ'!AQ36*$CG36*AQ$93</f>
        <v>0.143469941663997</v>
      </c>
      <c r="AR36" s="62">
        <f>'Glad70-before-LQ'!AR36*$CG36*AR$93</f>
        <v>0.25768149980798</v>
      </c>
      <c r="AS36" s="62">
        <f>'Glad70-before-LQ'!AS36*$CG36*AS$93</f>
        <v>13.0541450846089</v>
      </c>
      <c r="AT36" s="62">
        <f>'Glad70-before-LQ'!AT36*$CG36*AT$93</f>
        <v>0.0181027117018133</v>
      </c>
      <c r="AU36" s="62">
        <f>'Glad70-before-LQ'!AU36*$CG36*AU$93</f>
        <v>0.0219550487563653</v>
      </c>
      <c r="AV36" s="62">
        <f>'Glad70-before-LQ'!AV36*$CG36*AV$93</f>
        <v>0.0380028242810473</v>
      </c>
      <c r="AW36" s="62">
        <f>'Glad70-before-LQ'!AW36*$CG36*AW$93</f>
        <v>0.0306448201321953</v>
      </c>
      <c r="AX36" s="62">
        <f>'Glad70-before-LQ'!AX36*$CG36*AX$93</f>
        <v>0.304011998783897</v>
      </c>
      <c r="AY36" s="62">
        <f>'Glad70-before-LQ'!AY36*$CG36*AY$93</f>
        <v>0.00416852432730635</v>
      </c>
      <c r="AZ36" s="62">
        <f>'Glad70-before-LQ'!AZ36*$CG36*AZ$93</f>
        <v>0.302442690347029</v>
      </c>
      <c r="BA36" s="62">
        <f>'Glad70-before-LQ'!BA36*$CG36*BA$93</f>
        <v>0.09221243482259731</v>
      </c>
      <c r="BB36" s="62">
        <f>'Glad70-before-LQ'!BB36*$CG36*BB$93</f>
        <v>0.244756746163988</v>
      </c>
      <c r="BC36" s="62">
        <f>'Glad70-before-LQ'!BC36*$CG36*BC$93</f>
        <v>1.58601044450115</v>
      </c>
      <c r="BD36" s="62">
        <f>'Glad70-before-LQ'!BD36*$CG36*BD$93</f>
        <v>22.1292158470507</v>
      </c>
      <c r="BE36" s="62">
        <f>'Glad70-before-LQ'!BE36*$CG36*BE$93</f>
        <v>14.2906091987345</v>
      </c>
      <c r="BF36" s="62">
        <f>'Glad70-before-LQ'!BF36*$CG36*BF$93</f>
        <v>0.171584206963077</v>
      </c>
      <c r="BG36" s="62">
        <f>'Glad70-before-LQ'!BG36*$CG36*BG$93</f>
        <v>3.5791581711489</v>
      </c>
      <c r="BH36" s="62">
        <f>'Glad70-before-LQ'!BH36*$CG36*BH$93</f>
        <v>0.481531884650364</v>
      </c>
      <c r="BI36" s="62">
        <f>'Glad70-before-LQ'!BI36*$CG36*BI$93</f>
        <v>10.4665371107239</v>
      </c>
      <c r="BJ36" s="62">
        <f>'Glad70-before-LQ'!BJ36*$CG36*BJ$93</f>
        <v>0.252656110516116</v>
      </c>
      <c r="BK36" s="62">
        <f>'Glad70-before-LQ'!BK36*$CG36*BK$93</f>
        <v>1.56318483946145</v>
      </c>
      <c r="BL36" s="62">
        <f>'Glad70-before-LQ'!BL36*$CG36*BL$93</f>
        <v>3.97934533008703</v>
      </c>
      <c r="BM36" s="62">
        <f>'Glad70-before-LQ'!BM36*$CG36*BM$93</f>
        <v>0.459539162871038</v>
      </c>
      <c r="BN36" s="62">
        <f>'Glad70-before-LQ'!BN36*$CG36*BN$93</f>
        <v>0.0483218142199933</v>
      </c>
      <c r="BO36" s="62">
        <f>'Glad70-before-LQ'!BO36*$CG36*BO$93</f>
        <v>4.86377675116522</v>
      </c>
      <c r="BP36" s="62">
        <f>'Glad70-before-LQ'!BP36*$CG36*BP$93</f>
        <v>1.86835719422365</v>
      </c>
      <c r="BQ36" s="62">
        <f>'Glad70-before-LQ'!BQ36*$CG36*BQ$93</f>
        <v>0.0155411456140778</v>
      </c>
      <c r="BR36" s="62">
        <f>'Glad70-before-LQ'!BR36*$CG36*BR$93</f>
        <v>0.08691793145297221</v>
      </c>
      <c r="BS36" s="62">
        <f>'Glad70-before-LQ'!BS36*$CG36*BS$93</f>
        <v>0.0260347234270689</v>
      </c>
      <c r="BT36" s="62">
        <f>'Glad70-before-LQ'!BT36*$CG36*BT$93</f>
        <v>1.789569905585</v>
      </c>
      <c r="BU36" s="62">
        <f>'Glad70-before-LQ'!BU36*$CG36*BU$93</f>
        <v>0.81053983780603</v>
      </c>
      <c r="BV36" s="4">
        <f>SUM(D36:BU36)</f>
        <v>616.733962055433</v>
      </c>
      <c r="BW36" s="66">
        <f>'Glad-base'!BW36*'Households'!$B$3/'Households'!$B$7</f>
        <v>4.92025132121524</v>
      </c>
      <c r="BX36" s="66">
        <f>'Glad-base'!BX36*'Households'!$B$3/'Households'!$B$7</f>
        <v>0.198919472811535</v>
      </c>
      <c r="BY36" s="66">
        <f>'Glad-base'!BY36*'Businesses'!$B$4/'Businesses'!$C$4</f>
        <v>70.0237040210246</v>
      </c>
      <c r="BZ36" s="66">
        <f>'Glad-base'!BZ36*'Households'!$B$3/'Households'!$B$7</f>
        <v>9.724337360360449</v>
      </c>
      <c r="CA36" s="66">
        <f>'Glad-base'!CA36*'Households'!$B$3/'Households'!$B$7</f>
        <v>21.6248535741504</v>
      </c>
      <c r="CB36" s="66">
        <f>'Glad-base'!CB36*'Glad-id-output'!B34/'Glad-id-output'!E34</f>
        <v>0.0011776533291217</v>
      </c>
      <c r="CC36" s="62">
        <f>'Exports'!D37</f>
        <v>3.2</v>
      </c>
      <c r="CD36" s="4">
        <f>SUM(BW36:CC36)</f>
        <v>109.693243402891</v>
      </c>
      <c r="CE36" s="153">
        <f>SUM(CD36,BV36)</f>
        <v>726.427205458324</v>
      </c>
      <c r="CF36" s="67">
        <v>0.00370680934567737</v>
      </c>
      <c r="CG36" s="67">
        <f>'Glad-id-output'!I34</f>
        <v>0.9</v>
      </c>
      <c r="CH36" s="67"/>
    </row>
    <row r="37" ht="20.05" customHeight="1">
      <c r="A37" t="s" s="58">
        <v>1</v>
      </c>
      <c r="B37" s="59">
        <v>33</v>
      </c>
      <c r="C37" t="s" s="60">
        <v>34</v>
      </c>
      <c r="D37" s="61">
        <f>'Glad70-before-LQ'!D37*$CG37*D$93</f>
        <v>4.410465998743</v>
      </c>
      <c r="E37" s="62">
        <f>'Glad70-before-LQ'!E37*$CG37*E$93</f>
        <v>0.38645986299954</v>
      </c>
      <c r="F37" s="62">
        <f>'Glad70-before-LQ'!F37*$CG37*F$93</f>
        <v>0.171389441058813</v>
      </c>
      <c r="G37" s="62">
        <f>'Glad70-before-LQ'!G37*$CG37*G$93</f>
        <v>0.24733954328064</v>
      </c>
      <c r="H37" s="62">
        <f>'Glad70-before-LQ'!H37*$CG37*H$93</f>
        <v>0.336042654384955</v>
      </c>
      <c r="I37" s="62">
        <f>'Glad70-before-LQ'!I37*$CG37*I$93</f>
        <v>1.46283875260246</v>
      </c>
      <c r="J37" s="62">
        <f>'Glad70-before-LQ'!J37*$CG37*J$93</f>
        <v>18.9128527414379</v>
      </c>
      <c r="K37" s="63">
        <f>'Glad70-before-LQ'!K37*$CG37*K$93</f>
        <v>6.82671955784838</v>
      </c>
      <c r="L37" s="62">
        <f>'Glad70-before-LQ'!L37*$CG37*L$93</f>
        <v>0.860191545780247</v>
      </c>
      <c r="M37" s="62">
        <f>'Glad70-before-LQ'!M37*$CG37*M$93</f>
        <v>0.513402366114791</v>
      </c>
      <c r="N37" s="62">
        <f>'Glad70-before-LQ'!N37*$CG37*N$93</f>
        <v>1.19615622329366</v>
      </c>
      <c r="O37" s="62">
        <f>'Glad70-before-LQ'!O37*$CG37*O$93</f>
        <v>0.292900548024137</v>
      </c>
      <c r="P37" s="62">
        <f>'Glad70-before-LQ'!P37*$CG37*P$93</f>
        <v>0.17923214641647</v>
      </c>
      <c r="Q37" s="62">
        <f>'Glad70-before-LQ'!Q37*$CG37*Q$93</f>
        <v>0.288448927008236</v>
      </c>
      <c r="R37" s="62">
        <f>'Glad70-before-LQ'!R37*$CG37*R$93</f>
        <v>0.03679103000103</v>
      </c>
      <c r="S37" s="62">
        <f>'Glad70-before-LQ'!S37*$CG37*S$93</f>
        <v>0.0794678135301773</v>
      </c>
      <c r="T37" s="62">
        <f>'Glad70-before-LQ'!T37*$CG37*T$93</f>
        <v>2.90324884561383</v>
      </c>
      <c r="U37" s="62">
        <f>'Glad70-before-LQ'!U37*$CG37*U$93</f>
        <v>12.209462244795</v>
      </c>
      <c r="V37" s="62">
        <f>'Glad70-before-LQ'!V37*$CG37*V$93</f>
        <v>0.230646682157699</v>
      </c>
      <c r="W37" s="62">
        <f>'Glad70-before-LQ'!W37*$CG37*W$93</f>
        <v>5.88914436956485</v>
      </c>
      <c r="X37" s="64">
        <f>'Glad70-before-LQ'!X37*$CG37*X$93</f>
        <v>0</v>
      </c>
      <c r="Y37" s="62">
        <f>'Glad70-before-LQ'!Y37*$CG37*Y$93</f>
        <v>6.27649408899462</v>
      </c>
      <c r="Z37" s="62">
        <f>'Glad70-before-LQ'!Z37*$CG37*Z$93</f>
        <v>1.56066433871668</v>
      </c>
      <c r="AA37" s="62">
        <f>'Glad70-before-LQ'!AA37*$CG37*AA$93</f>
        <v>2.73512529006043</v>
      </c>
      <c r="AB37" s="62">
        <f>'Glad70-before-LQ'!AB37*$CG37*AB$93</f>
        <v>0.113689683445035</v>
      </c>
      <c r="AC37" s="65">
        <f>'Glad70-before-LQ'!AC37*$CG37*AC$93</f>
        <v>0</v>
      </c>
      <c r="AD37" s="62">
        <f>'Glad70-before-LQ'!AD37*$CG37*AD$93</f>
        <v>0.0169828142488961</v>
      </c>
      <c r="AE37" s="62">
        <f>'Glad70-before-LQ'!AE37*$CG37*AE$93</f>
        <v>0.5358604164663749</v>
      </c>
      <c r="AF37" s="62">
        <f>'Glad70-before-LQ'!AF37*$CG37*AF$93</f>
        <v>1.61631506312707</v>
      </c>
      <c r="AG37" s="62">
        <f>'Glad70-before-LQ'!AG37*$CG37*AG$93</f>
        <v>3.38670214311679</v>
      </c>
      <c r="AH37" s="62">
        <f>'Glad70-before-LQ'!AH37*$CG37*AH$93</f>
        <v>11.2846296531706</v>
      </c>
      <c r="AI37" s="62">
        <f>'Glad70-before-LQ'!AI37*$CG37*AI$93</f>
        <v>15.765070837604</v>
      </c>
      <c r="AJ37" s="62">
        <f>'Glad70-before-LQ'!AJ37*$CG37*AJ$93</f>
        <v>7.34033167865132</v>
      </c>
      <c r="AK37" s="62">
        <f>'Glad70-before-LQ'!AK37*$CG37*AK$93</f>
        <v>9.151700137535901</v>
      </c>
      <c r="AL37" s="62">
        <f>'Glad70-before-LQ'!AL37*$CG37*AL$93</f>
        <v>1.406534750338</v>
      </c>
      <c r="AM37" s="62">
        <f>'Glad70-before-LQ'!AM37*$CG37*AM$93</f>
        <v>7.5602161751969</v>
      </c>
      <c r="AN37" s="62">
        <f>'Glad70-before-LQ'!AN37*$CG37*AN$93</f>
        <v>8.085744409370159</v>
      </c>
      <c r="AO37" s="62">
        <f>'Glad70-before-LQ'!AO37*$CG37*AO$93</f>
        <v>4.79377149708064</v>
      </c>
      <c r="AP37" s="62">
        <f>'Glad70-before-LQ'!AP37*$CG37*AP$93</f>
        <v>1.19783543554405</v>
      </c>
      <c r="AQ37" s="62">
        <f>'Glad70-before-LQ'!AQ37*$CG37*AQ$93</f>
        <v>0.215621084821027</v>
      </c>
      <c r="AR37" s="62">
        <f>'Glad70-before-LQ'!AR37*$CG37*AR$93</f>
        <v>0.816730615066727</v>
      </c>
      <c r="AS37" s="62">
        <f>'Glad70-before-LQ'!AS37*$CG37*AS$93</f>
        <v>3.15151472810305</v>
      </c>
      <c r="AT37" s="62">
        <f>'Glad70-before-LQ'!AT37*$CG37*AT$93</f>
        <v>0.107811049050969</v>
      </c>
      <c r="AU37" s="62">
        <f>'Glad70-before-LQ'!AU37*$CG37*AU$93</f>
        <v>0.339916702450615</v>
      </c>
      <c r="AV37" s="62">
        <f>'Glad70-before-LQ'!AV37*$CG37*AV$93</f>
        <v>0.07543224284329619</v>
      </c>
      <c r="AW37" s="62">
        <f>'Glad70-before-LQ'!AW37*$CG37*AW$93</f>
        <v>0.012964285588787</v>
      </c>
      <c r="AX37" s="62">
        <f>'Glad70-before-LQ'!AX37*$CG37*AX$93</f>
        <v>0.408042854586893</v>
      </c>
      <c r="AY37" s="62">
        <f>'Glad70-before-LQ'!AY37*$CG37*AY$93</f>
        <v>0.0129664800847755</v>
      </c>
      <c r="AZ37" s="62">
        <f>'Glad70-before-LQ'!AZ37*$CG37*AZ$93</f>
        <v>0.415976478006278</v>
      </c>
      <c r="BA37" s="62">
        <f>'Glad70-before-LQ'!BA37*$CG37*BA$93</f>
        <v>0.222438961952236</v>
      </c>
      <c r="BB37" s="62">
        <f>'Glad70-before-LQ'!BB37*$CG37*BB$93</f>
        <v>0.579741761273758</v>
      </c>
      <c r="BC37" s="62">
        <f>'Glad70-before-LQ'!BC37*$CG37*BC$93</f>
        <v>2.91823798050638</v>
      </c>
      <c r="BD37" s="62">
        <f>'Glad70-before-LQ'!BD37*$CG37*BD$93</f>
        <v>1.01603920801597</v>
      </c>
      <c r="BE37" s="62">
        <f>'Glad70-before-LQ'!BE37*$CG37*BE$93</f>
        <v>9.2242521695936</v>
      </c>
      <c r="BF37" s="62">
        <f>'Glad70-before-LQ'!BF37*$CG37*BF$93</f>
        <v>0.163071531577416</v>
      </c>
      <c r="BG37" s="62">
        <f>'Glad70-before-LQ'!BG37*$CG37*BG$93</f>
        <v>3.82604359826911</v>
      </c>
      <c r="BH37" s="62">
        <f>'Glad70-before-LQ'!BH37*$CG37*BH$93</f>
        <v>1.19526669061932</v>
      </c>
      <c r="BI37" s="62">
        <f>'Glad70-before-LQ'!BI37*$CG37*BI$93</f>
        <v>1.8322737392002</v>
      </c>
      <c r="BJ37" s="62">
        <f>'Glad70-before-LQ'!BJ37*$CG37*BJ$93</f>
        <v>0.034620511815951</v>
      </c>
      <c r="BK37" s="62">
        <f>'Glad70-before-LQ'!BK37*$CG37*BK$93</f>
        <v>2.84044130789372</v>
      </c>
      <c r="BL37" s="62">
        <f>'Glad70-before-LQ'!BL37*$CG37*BL$93</f>
        <v>9.496628459584191</v>
      </c>
      <c r="BM37" s="62">
        <f>'Glad70-before-LQ'!BM37*$CG37*BM$93</f>
        <v>1.16230098016236</v>
      </c>
      <c r="BN37" s="62">
        <f>'Glad70-before-LQ'!BN37*$CG37*BN$93</f>
        <v>0.131339000955521</v>
      </c>
      <c r="BO37" s="62">
        <f>'Glad70-before-LQ'!BO37*$CG37*BO$93</f>
        <v>19.7035608240461</v>
      </c>
      <c r="BP37" s="62">
        <f>'Glad70-before-LQ'!BP37*$CG37*BP$93</f>
        <v>5.33512676207431</v>
      </c>
      <c r="BQ37" s="62">
        <f>'Glad70-before-LQ'!BQ37*$CG37*BQ$93</f>
        <v>0.0748193189557268</v>
      </c>
      <c r="BR37" s="62">
        <f>'Glad70-before-LQ'!BR37*$CG37*BR$93</f>
        <v>0.5015047143326949</v>
      </c>
      <c r="BS37" s="62">
        <f>'Glad70-before-LQ'!BS37*$CG37*BS$93</f>
        <v>0.08041555464160061</v>
      </c>
      <c r="BT37" s="62">
        <f>'Glad70-before-LQ'!BT37*$CG37*BT$93</f>
        <v>10.0603609272301</v>
      </c>
      <c r="BU37" s="62">
        <f>'Glad70-before-LQ'!BU37*$CG37*BU$93</f>
        <v>2.19985941745328</v>
      </c>
      <c r="BV37" s="4">
        <f>SUM(D37:BU37)</f>
        <v>218.416189648079</v>
      </c>
      <c r="BW37" s="66">
        <f>'Glad-base'!BW37*'Households'!$B$3/'Households'!$B$7</f>
        <v>119.927536886540</v>
      </c>
      <c r="BX37" s="66">
        <f>'Glad-base'!BX37*'Households'!$B$3/'Households'!$B$7</f>
        <v>1.77713974529351</v>
      </c>
      <c r="BY37" s="66">
        <f>'Glad-base'!BY37*'Businesses'!$B$4/'Businesses'!$C$4</f>
        <v>16.1905286176707</v>
      </c>
      <c r="BZ37" s="66">
        <f>'Glad-base'!BZ37*'Households'!$B$3/'Households'!$B$7</f>
        <v>1.81258155936148</v>
      </c>
      <c r="CA37" s="66">
        <f>'Glad-base'!CA37*'Households'!$B$3/'Households'!$B$7</f>
        <v>5.57807353062822</v>
      </c>
      <c r="CB37" s="66">
        <f>'Glad-base'!CB37*'Glad-id-output'!B35/'Glad-id-output'!E35</f>
        <v>1.4218651423231</v>
      </c>
      <c r="CC37" s="62">
        <f>'Exports'!D38</f>
        <v>60.6</v>
      </c>
      <c r="CD37" s="4">
        <f>SUM(BW37:CC37)</f>
        <v>207.307725481817</v>
      </c>
      <c r="CE37" s="153">
        <f>SUM(CD37,BV37)</f>
        <v>425.723915129896</v>
      </c>
      <c r="CF37" s="67">
        <v>0.00251907091382932</v>
      </c>
      <c r="CG37" s="67">
        <f>'Glad-id-output'!I35</f>
        <v>0.78</v>
      </c>
      <c r="CH37" s="67"/>
    </row>
    <row r="38" ht="20.05" customHeight="1">
      <c r="A38" t="s" s="58">
        <v>1</v>
      </c>
      <c r="B38" s="59">
        <v>34</v>
      </c>
      <c r="C38" t="s" s="60">
        <v>197</v>
      </c>
      <c r="D38" s="61">
        <f>'Glad70-before-LQ'!D38*$CG38*D$93</f>
        <v>1.17896826220626</v>
      </c>
      <c r="E38" s="62">
        <f>'Glad70-before-LQ'!E38*$CG38*E$93</f>
        <v>0.192695615328317</v>
      </c>
      <c r="F38" s="62">
        <f>'Glad70-before-LQ'!F38*$CG38*F$93</f>
        <v>0.035152274750332</v>
      </c>
      <c r="G38" s="62">
        <f>'Glad70-before-LQ'!G38*$CG38*G$93</f>
        <v>0.107760407491596</v>
      </c>
      <c r="H38" s="62">
        <f>'Glad70-before-LQ'!H38*$CG38*H$93</f>
        <v>0.110142674631858</v>
      </c>
      <c r="I38" s="62">
        <f>'Glad70-before-LQ'!I38*$CG38*I$93</f>
        <v>0.5956556780440589</v>
      </c>
      <c r="J38" s="62">
        <f>'Glad70-before-LQ'!J38*$CG38*J$93</f>
        <v>9.62861088430467</v>
      </c>
      <c r="K38" s="63">
        <f>'Glad70-before-LQ'!K38*$CG38*K$93</f>
        <v>5.590444207435</v>
      </c>
      <c r="L38" s="62">
        <f>'Glad70-before-LQ'!L38*$CG38*L$93</f>
        <v>0.363285099349438</v>
      </c>
      <c r="M38" s="62">
        <f>'Glad70-before-LQ'!M38*$CG38*M$93</f>
        <v>0.199268638244886</v>
      </c>
      <c r="N38" s="62">
        <f>'Glad70-before-LQ'!N38*$CG38*N$93</f>
        <v>0.456666682306312</v>
      </c>
      <c r="O38" s="62">
        <f>'Glad70-before-LQ'!O38*$CG38*O$93</f>
        <v>0.106888629253389</v>
      </c>
      <c r="P38" s="62">
        <f>'Glad70-before-LQ'!P38*$CG38*P$93</f>
        <v>0.158265091869462</v>
      </c>
      <c r="Q38" s="62">
        <f>'Glad70-before-LQ'!Q38*$CG38*Q$93</f>
        <v>0.0952723635623994</v>
      </c>
      <c r="R38" s="62">
        <f>'Glad70-before-LQ'!R38*$CG38*R$93</f>
        <v>0.0165044210639389</v>
      </c>
      <c r="S38" s="62">
        <f>'Glad70-before-LQ'!S38*$CG38*S$93</f>
        <v>0.0324063515916093</v>
      </c>
      <c r="T38" s="62">
        <f>'Glad70-before-LQ'!T38*$CG38*T$93</f>
        <v>0.613483022733046</v>
      </c>
      <c r="U38" s="62">
        <f>'Glad70-before-LQ'!U38*$CG38*U$93</f>
        <v>4.25549961974094</v>
      </c>
      <c r="V38" s="62">
        <f>'Glad70-before-LQ'!V38*$CG38*V$93</f>
        <v>0.0852614569783476</v>
      </c>
      <c r="W38" s="62">
        <f>'Glad70-before-LQ'!W38*$CG38*W$93</f>
        <v>2.54611283118395</v>
      </c>
      <c r="X38" s="64">
        <f>'Glad70-before-LQ'!X38*$CG38*X$93</f>
        <v>0</v>
      </c>
      <c r="Y38" s="62">
        <f>'Glad70-before-LQ'!Y38*$CG38*Y$93</f>
        <v>3.14184941425044</v>
      </c>
      <c r="Z38" s="62">
        <f>'Glad70-before-LQ'!Z38*$CG38*Z$93</f>
        <v>0.58093608614354</v>
      </c>
      <c r="AA38" s="62">
        <f>'Glad70-before-LQ'!AA38*$CG38*AA$93</f>
        <v>1.09882474984488</v>
      </c>
      <c r="AB38" s="62">
        <f>'Glad70-before-LQ'!AB38*$CG38*AB$93</f>
        <v>0.06466740086160649</v>
      </c>
      <c r="AC38" s="65">
        <f>'Glad70-before-LQ'!AC38*$CG38*AC$93</f>
        <v>0</v>
      </c>
      <c r="AD38" s="62">
        <f>'Glad70-before-LQ'!AD38*$CG38*AD$93</f>
        <v>0.00721222571677002</v>
      </c>
      <c r="AE38" s="62">
        <f>'Glad70-before-LQ'!AE38*$CG38*AE$93</f>
        <v>0.287197458458226</v>
      </c>
      <c r="AF38" s="62">
        <f>'Glad70-before-LQ'!AF38*$CG38*AF$93</f>
        <v>1.58908104995767</v>
      </c>
      <c r="AG38" s="62">
        <f>'Glad70-before-LQ'!AG38*$CG38*AG$93</f>
        <v>1.44575359054941</v>
      </c>
      <c r="AH38" s="62">
        <f>'Glad70-before-LQ'!AH38*$CG38*AH$93</f>
        <v>5.45839993479765</v>
      </c>
      <c r="AI38" s="62">
        <f>'Glad70-before-LQ'!AI38*$CG38*AI$93</f>
        <v>8.225336506164931</v>
      </c>
      <c r="AJ38" s="62">
        <f>'Glad70-before-LQ'!AJ38*$CG38*AJ$93</f>
        <v>4.57966909249622</v>
      </c>
      <c r="AK38" s="62">
        <f>'Glad70-before-LQ'!AK38*$CG38*AK$93</f>
        <v>9.28153634129748</v>
      </c>
      <c r="AL38" s="62">
        <f>'Glad70-before-LQ'!AL38*$CG38*AL$93</f>
        <v>0.760633257285357</v>
      </c>
      <c r="AM38" s="62">
        <f>'Glad70-before-LQ'!AM38*$CG38*AM$93</f>
        <v>4.43525270333321</v>
      </c>
      <c r="AN38" s="62">
        <f>'Glad70-before-LQ'!AN38*$CG38*AN$93</f>
        <v>8.374789918489331</v>
      </c>
      <c r="AO38" s="62">
        <f>'Glad70-before-LQ'!AO38*$CG38*AO$93</f>
        <v>2.17715933428005</v>
      </c>
      <c r="AP38" s="62">
        <f>'Glad70-before-LQ'!AP38*$CG38*AP$93</f>
        <v>0.802610977198783</v>
      </c>
      <c r="AQ38" s="62">
        <f>'Glad70-before-LQ'!AQ38*$CG38*AQ$93</f>
        <v>0.08383910089087671</v>
      </c>
      <c r="AR38" s="62">
        <f>'Glad70-before-LQ'!AR38*$CG38*AR$93</f>
        <v>0.492966986156146</v>
      </c>
      <c r="AS38" s="62">
        <f>'Glad70-before-LQ'!AS38*$CG38*AS$93</f>
        <v>1.45915288560376</v>
      </c>
      <c r="AT38" s="62">
        <f>'Glad70-before-LQ'!AT38*$CG38*AT$93</f>
        <v>0.0229813012579299</v>
      </c>
      <c r="AU38" s="62">
        <f>'Glad70-before-LQ'!AU38*$CG38*AU$93</f>
        <v>0.0621186751179492</v>
      </c>
      <c r="AV38" s="62">
        <f>'Glad70-before-LQ'!AV38*$CG38*AV$93</f>
        <v>0.0152677137059212</v>
      </c>
      <c r="AW38" s="62">
        <f>'Glad70-before-LQ'!AW38*$CG38*AW$93</f>
        <v>0.0199963695407202</v>
      </c>
      <c r="AX38" s="62">
        <f>'Glad70-before-LQ'!AX38*$CG38*AX$93</f>
        <v>0.130712003073806</v>
      </c>
      <c r="AY38" s="62">
        <f>'Glad70-before-LQ'!AY38*$CG38*AY$93</f>
        <v>0.00840436983520732</v>
      </c>
      <c r="AZ38" s="62">
        <f>'Glad70-before-LQ'!AZ38*$CG38*AZ$93</f>
        <v>0.219569933334619</v>
      </c>
      <c r="BA38" s="62">
        <f>'Glad70-before-LQ'!BA38*$CG38*BA$93</f>
        <v>0.0521633677342687</v>
      </c>
      <c r="BB38" s="62">
        <f>'Glad70-before-LQ'!BB38*$CG38*BB$93</f>
        <v>0.178820071018033</v>
      </c>
      <c r="BC38" s="62">
        <f>'Glad70-before-LQ'!BC38*$CG38*BC$93</f>
        <v>1.5417402057466</v>
      </c>
      <c r="BD38" s="62">
        <f>'Glad70-before-LQ'!BD38*$CG38*BD$93</f>
        <v>0.597076676449747</v>
      </c>
      <c r="BE38" s="62">
        <f>'Glad70-before-LQ'!BE38*$CG38*BE$93</f>
        <v>4.12680908286865</v>
      </c>
      <c r="BF38" s="62">
        <f>'Glad70-before-LQ'!BF38*$CG38*BF$93</f>
        <v>0.06659380565777211</v>
      </c>
      <c r="BG38" s="62">
        <f>'Glad70-before-LQ'!BG38*$CG38*BG$93</f>
        <v>2.04261358618637</v>
      </c>
      <c r="BH38" s="62">
        <f>'Glad70-before-LQ'!BH38*$CG38*BH$93</f>
        <v>0.608401751341989</v>
      </c>
      <c r="BI38" s="62">
        <f>'Glad70-before-LQ'!BI38*$CG38*BI$93</f>
        <v>0.630767126631966</v>
      </c>
      <c r="BJ38" s="62">
        <f>'Glad70-before-LQ'!BJ38*$CG38*BJ$93</f>
        <v>0.0182587750981343</v>
      </c>
      <c r="BK38" s="62">
        <f>'Glad70-before-LQ'!BK38*$CG38*BK$93</f>
        <v>1.32664043965664</v>
      </c>
      <c r="BL38" s="62">
        <f>'Glad70-before-LQ'!BL38*$CG38*BL$93</f>
        <v>3.67393417955706</v>
      </c>
      <c r="BM38" s="62">
        <f>'Glad70-before-LQ'!BM38*$CG38*BM$93</f>
        <v>0.483764264586789</v>
      </c>
      <c r="BN38" s="62">
        <f>'Glad70-before-LQ'!BN38*$CG38*BN$93</f>
        <v>0.0594314648546382</v>
      </c>
      <c r="BO38" s="62">
        <f>'Glad70-before-LQ'!BO38*$CG38*BO$93</f>
        <v>8.987016946451931</v>
      </c>
      <c r="BP38" s="62">
        <f>'Glad70-before-LQ'!BP38*$CG38*BP$93</f>
        <v>4.24950225564966</v>
      </c>
      <c r="BQ38" s="62">
        <f>'Glad70-before-LQ'!BQ38*$CG38*BQ$93</f>
        <v>0.0353773039162784</v>
      </c>
      <c r="BR38" s="62">
        <f>'Glad70-before-LQ'!BR38*$CG38*BR$93</f>
        <v>0.111070211632562</v>
      </c>
      <c r="BS38" s="62">
        <f>'Glad70-before-LQ'!BS38*$CG38*BS$93</f>
        <v>0.0322716749974058</v>
      </c>
      <c r="BT38" s="62">
        <f>'Glad70-before-LQ'!BT38*$CG38*BT$93</f>
        <v>3.95961469631412</v>
      </c>
      <c r="BU38" s="62">
        <f>'Glad70-before-LQ'!BU38*$CG38*BU$93</f>
        <v>1.27496819229988</v>
      </c>
      <c r="BV38" s="4">
        <f>SUM(D38:BU38)</f>
        <v>115.251099670363</v>
      </c>
      <c r="BW38" s="66">
        <f>'Glad-base'!BW38*'Households'!$B$3/'Households'!$B$7</f>
        <v>266.415020678187</v>
      </c>
      <c r="BX38" s="66">
        <f>'Glad-base'!BX38*'Households'!$B$3/'Households'!$B$7</f>
        <v>7.70407962006179</v>
      </c>
      <c r="BY38" s="66">
        <f>'Glad-base'!BY38*'Businesses'!$B$4/'Businesses'!$C$4</f>
        <v>4.11725037316965</v>
      </c>
      <c r="BZ38" s="66">
        <f>'Glad-base'!BZ38*'Households'!$B$3/'Households'!$B$7</f>
        <v>0.340156209485067</v>
      </c>
      <c r="CA38" s="66">
        <f>'Glad-base'!CA38*'Households'!$B$3/'Households'!$B$7</f>
        <v>1.42684037128733</v>
      </c>
      <c r="CB38" s="66">
        <f>'Glad-base'!CB38*'Glad-id-output'!B36/'Glad-id-output'!E36</f>
        <v>0.206717910551031</v>
      </c>
      <c r="CC38" s="62">
        <f>'Exports'!D39</f>
        <v>64.3</v>
      </c>
      <c r="CD38" s="4">
        <f>SUM(BW38:CC38)</f>
        <v>344.510065162742</v>
      </c>
      <c r="CE38" s="153">
        <f>SUM(CD38,BV38)</f>
        <v>459.761164833105</v>
      </c>
      <c r="CF38" s="67">
        <v>0.00443931233238121</v>
      </c>
      <c r="CG38" s="67">
        <f>'Glad-id-output'!I36</f>
        <v>0.98</v>
      </c>
      <c r="CH38" s="67"/>
    </row>
    <row r="39" ht="20.05" customHeight="1">
      <c r="A39" t="s" s="58">
        <v>1</v>
      </c>
      <c r="B39" s="59">
        <v>35</v>
      </c>
      <c r="C39" t="s" s="60">
        <v>123</v>
      </c>
      <c r="D39" s="61">
        <f>'Glad70-before-LQ'!D39*$CG39*D$93</f>
        <v>0.078993545623376</v>
      </c>
      <c r="E39" s="62">
        <f>'Glad70-before-LQ'!E39*$CG39*E$93</f>
        <v>0.0025664976186386</v>
      </c>
      <c r="F39" s="62">
        <f>'Glad70-before-LQ'!F39*$CG39*F$93</f>
        <v>3.21956416580663e-05</v>
      </c>
      <c r="G39" s="62">
        <f>'Glad70-before-LQ'!G39*$CG39*G$93</f>
        <v>0.00294243170582546</v>
      </c>
      <c r="H39" s="62">
        <f>'Glad70-before-LQ'!H39*$CG39*H$93</f>
        <v>0.00160885478380844</v>
      </c>
      <c r="I39" s="62">
        <f>'Glad70-before-LQ'!I39*$CG39*I$93</f>
        <v>0.41189176817856</v>
      </c>
      <c r="J39" s="62">
        <f>'Glad70-before-LQ'!J39*$CG39*J$93</f>
        <v>4.08411327298789</v>
      </c>
      <c r="K39" s="63">
        <f>'Glad70-before-LQ'!K39*$CG39*K$93</f>
        <v>0.142854530537888</v>
      </c>
      <c r="L39" s="62">
        <f>'Glad70-before-LQ'!L39*$CG39*L$93</f>
        <v>0.139495060498504</v>
      </c>
      <c r="M39" s="62">
        <f>'Glad70-before-LQ'!M39*$CG39*M$93</f>
        <v>0.10234871499635</v>
      </c>
      <c r="N39" s="62">
        <f>'Glad70-before-LQ'!N39*$CG39*N$93</f>
        <v>0.0135344038318841</v>
      </c>
      <c r="O39" s="62">
        <f>'Glad70-before-LQ'!O39*$CG39*O$93</f>
        <v>0.063819110135051</v>
      </c>
      <c r="P39" s="62">
        <f>'Glad70-before-LQ'!P39*$CG39*P$93</f>
        <v>0.00119738344175259</v>
      </c>
      <c r="Q39" s="62">
        <f>'Glad70-before-LQ'!Q39*$CG39*Q$93</f>
        <v>0.00304258816206074</v>
      </c>
      <c r="R39" s="62">
        <f>'Glad70-before-LQ'!R39*$CG39*R$93</f>
        <v>0.00263562385752839</v>
      </c>
      <c r="S39" s="62">
        <f>'Glad70-before-LQ'!S39*$CG39*S$93</f>
        <v>0.00444415009661974</v>
      </c>
      <c r="T39" s="62">
        <f>'Glad70-before-LQ'!T39*$CG39*T$93</f>
        <v>0.651310830679165</v>
      </c>
      <c r="U39" s="62">
        <f>'Glad70-before-LQ'!U39*$CG39*U$93</f>
        <v>0.677242023304846</v>
      </c>
      <c r="V39" s="62">
        <f>'Glad70-before-LQ'!V39*$CG39*V$93</f>
        <v>0.00923542186703376</v>
      </c>
      <c r="W39" s="62">
        <f>'Glad70-before-LQ'!W39*$CG39*W$93</f>
        <v>0.216375971968454</v>
      </c>
      <c r="X39" s="64">
        <f>'Glad70-before-LQ'!X39*$CG39*X$93</f>
        <v>0</v>
      </c>
      <c r="Y39" s="62">
        <f>'Glad70-before-LQ'!Y39*$CG39*Y$93</f>
        <v>0.255521424832387</v>
      </c>
      <c r="Z39" s="62">
        <f>'Glad70-before-LQ'!Z39*$CG39*Z$93</f>
        <v>0.0408829801179895</v>
      </c>
      <c r="AA39" s="62">
        <f>'Glad70-before-LQ'!AA39*$CG39*AA$93</f>
        <v>0.0376600702496092</v>
      </c>
      <c r="AB39" s="62">
        <f>'Glad70-before-LQ'!AB39*$CG39*AB$93</f>
        <v>0.000976137404119489</v>
      </c>
      <c r="AC39" s="65">
        <f>'Glad70-before-LQ'!AC39*$CG39*AC$93</f>
        <v>0</v>
      </c>
      <c r="AD39" s="62">
        <f>'Glad70-before-LQ'!AD39*$CG39*AD$93</f>
        <v>0.0009975023393298419</v>
      </c>
      <c r="AE39" s="62">
        <f>'Glad70-before-LQ'!AE39*$CG39*AE$93</f>
        <v>0.0321794439953221</v>
      </c>
      <c r="AF39" s="62">
        <f>'Glad70-before-LQ'!AF39*$CG39*AF$93</f>
        <v>0.150944601421558</v>
      </c>
      <c r="AG39" s="62">
        <f>'Glad70-before-LQ'!AG39*$CG39*AG$93</f>
        <v>0.0340076058906058</v>
      </c>
      <c r="AH39" s="62">
        <f>'Glad70-before-LQ'!AH39*$CG39*AH$93</f>
        <v>0.537569459579367</v>
      </c>
      <c r="AI39" s="62">
        <f>'Glad70-before-LQ'!AI39*$CG39*AI$93</f>
        <v>2.54332820141804</v>
      </c>
      <c r="AJ39" s="62">
        <f>'Glad70-before-LQ'!AJ39*$CG39*AJ$93</f>
        <v>0.706963548220428</v>
      </c>
      <c r="AK39" s="62">
        <f>'Glad70-before-LQ'!AK39*$CG39*AK$93</f>
        <v>0.9324378146926739</v>
      </c>
      <c r="AL39" s="62">
        <f>'Glad70-before-LQ'!AL39*$CG39*AL$93</f>
        <v>0.0243454600172673</v>
      </c>
      <c r="AM39" s="62">
        <f>'Glad70-before-LQ'!AM39*$CG39*AM$93</f>
        <v>0.452883527232253</v>
      </c>
      <c r="AN39" s="62">
        <f>'Glad70-before-LQ'!AN39*$CG39*AN$93</f>
        <v>0.317467454005615</v>
      </c>
      <c r="AO39" s="62">
        <f>'Glad70-before-LQ'!AO39*$CG39*AO$93</f>
        <v>0.267708011247341</v>
      </c>
      <c r="AP39" s="62">
        <f>'Glad70-before-LQ'!AP39*$CG39*AP$93</f>
        <v>0.0541101315115397</v>
      </c>
      <c r="AQ39" s="62">
        <f>'Glad70-before-LQ'!AQ39*$CG39*AQ$93</f>
        <v>0.0209073704157711</v>
      </c>
      <c r="AR39" s="62">
        <f>'Glad70-before-LQ'!AR39*$CG39*AR$93</f>
        <v>0.0630459174085705</v>
      </c>
      <c r="AS39" s="62">
        <f>'Glad70-before-LQ'!AS39*$CG39*AS$93</f>
        <v>0.566459811232464</v>
      </c>
      <c r="AT39" s="62">
        <f>'Glad70-before-LQ'!AT39*$CG39*AT$93</f>
        <v>0.00698817838392233</v>
      </c>
      <c r="AU39" s="62">
        <f>'Glad70-before-LQ'!AU39*$CG39*AU$93</f>
        <v>0.00816227162143099</v>
      </c>
      <c r="AV39" s="62">
        <f>'Glad70-before-LQ'!AV39*$CG39*AV$93</f>
        <v>0.00511041806740703</v>
      </c>
      <c r="AW39" s="62">
        <f>'Glad70-before-LQ'!AW39*$CG39*AW$93</f>
        <v>0.000684935834911415</v>
      </c>
      <c r="AX39" s="62">
        <f>'Glad70-before-LQ'!AX39*$CG39*AX$93</f>
        <v>0.0414531767290731</v>
      </c>
      <c r="AY39" s="62">
        <f>'Glad70-before-LQ'!AY39*$CG39*AY$93</f>
        <v>0.00133561500363595</v>
      </c>
      <c r="AZ39" s="62">
        <f>'Glad70-before-LQ'!AZ39*$CG39*AZ$93</f>
        <v>0.0384528260756096</v>
      </c>
      <c r="BA39" s="62">
        <f>'Glad70-before-LQ'!BA39*$CG39*BA$93</f>
        <v>0.011742561578876</v>
      </c>
      <c r="BB39" s="62">
        <f>'Glad70-before-LQ'!BB39*$CG39*BB$93</f>
        <v>0.0534823660951805</v>
      </c>
      <c r="BC39" s="62">
        <f>'Glad70-before-LQ'!BC39*$CG39*BC$93</f>
        <v>0.607073364394354</v>
      </c>
      <c r="BD39" s="62">
        <f>'Glad70-before-LQ'!BD39*$CG39*BD$93</f>
        <v>0.122406597890847</v>
      </c>
      <c r="BE39" s="62">
        <f>'Glad70-before-LQ'!BE39*$CG39*BE$93</f>
        <v>1.91825002661264</v>
      </c>
      <c r="BF39" s="62">
        <f>'Glad70-before-LQ'!BF39*$CG39*BF$93</f>
        <v>0.0124326832923461</v>
      </c>
      <c r="BG39" s="62">
        <f>'Glad70-before-LQ'!BG39*$CG39*BG$93</f>
        <v>0.850800944418125</v>
      </c>
      <c r="BH39" s="62">
        <f>'Glad70-before-LQ'!BH39*$CG39*BH$93</f>
        <v>0.08553001674952231</v>
      </c>
      <c r="BI39" s="62">
        <f>'Glad70-before-LQ'!BI39*$CG39*BI$93</f>
        <v>0.250981642584975</v>
      </c>
      <c r="BJ39" s="62">
        <f>'Glad70-before-LQ'!BJ39*$CG39*BJ$93</f>
        <v>0.000896964264754932</v>
      </c>
      <c r="BK39" s="62">
        <f>'Glad70-before-LQ'!BK39*$CG39*BK$93</f>
        <v>0.209430482726959</v>
      </c>
      <c r="BL39" s="62">
        <f>'Glad70-before-LQ'!BL39*$CG39*BL$93</f>
        <v>0.577112069401139</v>
      </c>
      <c r="BM39" s="62">
        <f>'Glad70-before-LQ'!BM39*$CG39*BM$93</f>
        <v>0.0846438280426511</v>
      </c>
      <c r="BN39" s="62">
        <f>'Glad70-before-LQ'!BN39*$CG39*BN$93</f>
        <v>0.0161656890822308</v>
      </c>
      <c r="BO39" s="62">
        <f>'Glad70-before-LQ'!BO39*$CG39*BO$93</f>
        <v>0.169855634610447</v>
      </c>
      <c r="BP39" s="62">
        <f>'Glad70-before-LQ'!BP39*$CG39*BP$93</f>
        <v>0.242108066650751</v>
      </c>
      <c r="BQ39" s="62">
        <f>'Glad70-before-LQ'!BQ39*$CG39*BQ$93</f>
        <v>0.00618577828367553</v>
      </c>
      <c r="BR39" s="62">
        <f>'Glad70-before-LQ'!BR39*$CG39*BR$93</f>
        <v>0.0261962847938646</v>
      </c>
      <c r="BS39" s="62">
        <f>'Glad70-before-LQ'!BS39*$CG39*BS$93</f>
        <v>0.00583998326598655</v>
      </c>
      <c r="BT39" s="62">
        <f>'Glad70-before-LQ'!BT39*$CG39*BT$93</f>
        <v>0.0588637535883043</v>
      </c>
      <c r="BU39" s="62">
        <f>'Glad70-before-LQ'!BU39*$CG39*BU$93</f>
        <v>0.113495972838012</v>
      </c>
      <c r="BV39" s="4">
        <f>SUM(D39:BU39)</f>
        <v>19.1757629860308</v>
      </c>
      <c r="BW39" s="66">
        <f>'Glad-base'!BW39*'Households'!$B$3/'Households'!$B$7</f>
        <v>18.4590320574253</v>
      </c>
      <c r="BX39" s="66">
        <f>'Glad-base'!BX39*'Households'!$B$3/'Households'!$B$7</f>
        <v>0.0488896051699279</v>
      </c>
      <c r="BY39" s="66">
        <f>'Glad-base'!BY39*'Businesses'!$B$4/'Businesses'!$C$4</f>
        <v>0.00897118624505088</v>
      </c>
      <c r="BZ39" s="66">
        <f>'Glad-base'!BZ39*'Households'!$B$3/'Households'!$B$7</f>
        <v>0.00114642389289392</v>
      </c>
      <c r="CA39" s="66">
        <f>'Glad-base'!CA39*'Households'!$B$3/'Households'!$B$7</f>
        <v>0.00339150401647786</v>
      </c>
      <c r="CB39" s="66">
        <f>'Glad-base'!CB39*'Glad-id-output'!B37/'Glad-id-output'!E37</f>
        <v>0</v>
      </c>
      <c r="CC39" s="62">
        <f>'Exports'!D40</f>
        <v>44.5</v>
      </c>
      <c r="CD39" s="4">
        <f>SUM(BW39:CC39)</f>
        <v>63.0214307767497</v>
      </c>
      <c r="CE39" s="153">
        <f>SUM(CD39,BV39)</f>
        <v>82.1971937627805</v>
      </c>
      <c r="CF39" s="67">
        <v>0.00525140703929073</v>
      </c>
      <c r="CG39" s="67">
        <f>'Glad-id-output'!I37</f>
        <v>0.98</v>
      </c>
      <c r="CH39" s="67"/>
    </row>
    <row r="40" ht="20.05" customHeight="1">
      <c r="A40" t="s" s="58">
        <v>1</v>
      </c>
      <c r="B40" s="59">
        <v>36</v>
      </c>
      <c r="C40" t="s" s="60">
        <v>198</v>
      </c>
      <c r="D40" s="61">
        <f>'Glad70-before-LQ'!D40*$CG40*D$93</f>
        <v>0.356653149772913</v>
      </c>
      <c r="E40" s="62">
        <f>'Glad70-before-LQ'!E40*$CG40*E$93</f>
        <v>0.0473188709689466</v>
      </c>
      <c r="F40" s="62">
        <f>'Glad70-before-LQ'!F40*$CG40*F$93</f>
        <v>0.001817635612322</v>
      </c>
      <c r="G40" s="62">
        <f>'Glad70-before-LQ'!G40*$CG40*G$93</f>
        <v>0.0299090122478755</v>
      </c>
      <c r="H40" s="62">
        <f>'Glad70-before-LQ'!H40*$CG40*H$93</f>
        <v>0.0105764018846514</v>
      </c>
      <c r="I40" s="62">
        <f>'Glad70-before-LQ'!I40*$CG40*I$93</f>
        <v>0.297543768184367</v>
      </c>
      <c r="J40" s="62">
        <f>'Glad70-before-LQ'!J40*$CG40*J$93</f>
        <v>5.12988274901992</v>
      </c>
      <c r="K40" s="63">
        <f>'Glad70-before-LQ'!K40*$CG40*K$93</f>
        <v>0.659683217936476</v>
      </c>
      <c r="L40" s="62">
        <f>'Glad70-before-LQ'!L40*$CG40*L$93</f>
        <v>0.123230896533298</v>
      </c>
      <c r="M40" s="62">
        <f>'Glad70-before-LQ'!M40*$CG40*M$93</f>
        <v>0.17379844138344</v>
      </c>
      <c r="N40" s="62">
        <f>'Glad70-before-LQ'!N40*$CG40*N$93</f>
        <v>0.08262286946535551</v>
      </c>
      <c r="O40" s="62">
        <f>'Glad70-before-LQ'!O40*$CG40*O$93</f>
        <v>0.5491578159671709</v>
      </c>
      <c r="P40" s="62">
        <f>'Glad70-before-LQ'!P40*$CG40*P$93</f>
        <v>0.00662804095943921</v>
      </c>
      <c r="Q40" s="62">
        <f>'Glad70-before-LQ'!Q40*$CG40*Q$93</f>
        <v>0.0166266735336946</v>
      </c>
      <c r="R40" s="62">
        <f>'Glad70-before-LQ'!R40*$CG40*R$93</f>
        <v>0.0114772877326233</v>
      </c>
      <c r="S40" s="62">
        <f>'Glad70-before-LQ'!S40*$CG40*S$93</f>
        <v>0.0206542692959389</v>
      </c>
      <c r="T40" s="62">
        <f>'Glad70-before-LQ'!T40*$CG40*T$93</f>
        <v>0.719241449558048</v>
      </c>
      <c r="U40" s="62">
        <f>'Glad70-before-LQ'!U40*$CG40*U$93</f>
        <v>3.44615806417853</v>
      </c>
      <c r="V40" s="62">
        <f>'Glad70-before-LQ'!V40*$CG40*V$93</f>
        <v>0.0414299426179965</v>
      </c>
      <c r="W40" s="62">
        <f>'Glad70-before-LQ'!W40*$CG40*W$93</f>
        <v>1.43090866911624</v>
      </c>
      <c r="X40" s="64">
        <f>'Glad70-before-LQ'!X40*$CG40*X$93</f>
        <v>0</v>
      </c>
      <c r="Y40" s="62">
        <f>'Glad70-before-LQ'!Y40*$CG40*Y$93</f>
        <v>1.37624884586305</v>
      </c>
      <c r="Z40" s="62">
        <f>'Glad70-before-LQ'!Z40*$CG40*Z$93</f>
        <v>0.219136785040078</v>
      </c>
      <c r="AA40" s="62">
        <f>'Glad70-before-LQ'!AA40*$CG40*AA$93</f>
        <v>0.207337550091697</v>
      </c>
      <c r="AB40" s="62">
        <f>'Glad70-before-LQ'!AB40*$CG40*AB$93</f>
        <v>0.00831398915483313</v>
      </c>
      <c r="AC40" s="65">
        <f>'Glad70-before-LQ'!AC40*$CG40*AC$93</f>
        <v>0</v>
      </c>
      <c r="AD40" s="62">
        <f>'Glad70-before-LQ'!AD40*$CG40*AD$93</f>
        <v>0.00202337724581244</v>
      </c>
      <c r="AE40" s="62">
        <f>'Glad70-before-LQ'!AE40*$CG40*AE$93</f>
        <v>0.134837313503307</v>
      </c>
      <c r="AF40" s="62">
        <f>'Glad70-before-LQ'!AF40*$CG40*AF$93</f>
        <v>0.40083737497244</v>
      </c>
      <c r="AG40" s="62">
        <f>'Glad70-before-LQ'!AG40*$CG40*AG$93</f>
        <v>0.107980278758054</v>
      </c>
      <c r="AH40" s="62">
        <f>'Glad70-before-LQ'!AH40*$CG40*AH$93</f>
        <v>1.06469562794416</v>
      </c>
      <c r="AI40" s="62">
        <f>'Glad70-before-LQ'!AI40*$CG40*AI$93</f>
        <v>3.68550297623934</v>
      </c>
      <c r="AJ40" s="62">
        <f>'Glad70-before-LQ'!AJ40*$CG40*AJ$93</f>
        <v>1.10108068699614</v>
      </c>
      <c r="AK40" s="62">
        <f>'Glad70-before-LQ'!AK40*$CG40*AK$93</f>
        <v>1.72095026465241</v>
      </c>
      <c r="AL40" s="62">
        <f>'Glad70-before-LQ'!AL40*$CG40*AL$93</f>
        <v>0.0612410056501978</v>
      </c>
      <c r="AM40" s="62">
        <f>'Glad70-before-LQ'!AM40*$CG40*AM$93</f>
        <v>0.511332264019744</v>
      </c>
      <c r="AN40" s="62">
        <f>'Glad70-before-LQ'!AN40*$CG40*AN$93</f>
        <v>0.891134851091807</v>
      </c>
      <c r="AO40" s="62">
        <f>'Glad70-before-LQ'!AO40*$CG40*AO$93</f>
        <v>0.510021770799181</v>
      </c>
      <c r="AP40" s="62">
        <f>'Glad70-before-LQ'!AP40*$CG40*AP$93</f>
        <v>0.144941505843915</v>
      </c>
      <c r="AQ40" s="62">
        <f>'Glad70-before-LQ'!AQ40*$CG40*AQ$93</f>
        <v>0.013534527404276</v>
      </c>
      <c r="AR40" s="62">
        <f>'Glad70-before-LQ'!AR40*$CG40*AR$93</f>
        <v>0.216838501563998</v>
      </c>
      <c r="AS40" s="62">
        <f>'Glad70-before-LQ'!AS40*$CG40*AS$93</f>
        <v>1.73307203535101</v>
      </c>
      <c r="AT40" s="62">
        <f>'Glad70-before-LQ'!AT40*$CG40*AT$93</f>
        <v>0.00769685617782253</v>
      </c>
      <c r="AU40" s="62">
        <f>'Glad70-before-LQ'!AU40*$CG40*AU$93</f>
        <v>0.0570746525092737</v>
      </c>
      <c r="AV40" s="62">
        <f>'Glad70-before-LQ'!AV40*$CG40*AV$93</f>
        <v>0.0123319091154398</v>
      </c>
      <c r="AW40" s="62">
        <f>'Glad70-before-LQ'!AW40*$CG40*AW$93</f>
        <v>0.00812596408740943</v>
      </c>
      <c r="AX40" s="62">
        <f>'Glad70-before-LQ'!AX40*$CG40*AX$93</f>
        <v>0.151297818614926</v>
      </c>
      <c r="AY40" s="62">
        <f>'Glad70-before-LQ'!AY40*$CG40*AY$93</f>
        <v>0.00637938523670235</v>
      </c>
      <c r="AZ40" s="62">
        <f>'Glad70-before-LQ'!AZ40*$CG40*AZ$93</f>
        <v>0.240178653871766</v>
      </c>
      <c r="BA40" s="62">
        <f>'Glad70-before-LQ'!BA40*$CG40*BA$93</f>
        <v>0.0416005029476435</v>
      </c>
      <c r="BB40" s="62">
        <f>'Glad70-before-LQ'!BB40*$CG40*BB$93</f>
        <v>0.09635903151294339</v>
      </c>
      <c r="BC40" s="62">
        <f>'Glad70-before-LQ'!BC40*$CG40*BC$93</f>
        <v>0.648716664154504</v>
      </c>
      <c r="BD40" s="62">
        <f>'Glad70-before-LQ'!BD40*$CG40*BD$93</f>
        <v>0.142529069920576</v>
      </c>
      <c r="BE40" s="62">
        <f>'Glad70-before-LQ'!BE40*$CG40*BE$93</f>
        <v>11.1846250323666</v>
      </c>
      <c r="BF40" s="62">
        <f>'Glad70-before-LQ'!BF40*$CG40*BF$93</f>
        <v>0.032312416023237</v>
      </c>
      <c r="BG40" s="62">
        <f>'Glad70-before-LQ'!BG40*$CG40*BG$93</f>
        <v>5.24539239212029</v>
      </c>
      <c r="BH40" s="62">
        <f>'Glad70-before-LQ'!BH40*$CG40*BH$93</f>
        <v>0.253953600868282</v>
      </c>
      <c r="BI40" s="62">
        <f>'Glad70-before-LQ'!BI40*$CG40*BI$93</f>
        <v>1.0867199664123</v>
      </c>
      <c r="BJ40" s="62">
        <f>'Glad70-before-LQ'!BJ40*$CG40*BJ$93</f>
        <v>0.00438529056533564</v>
      </c>
      <c r="BK40" s="62">
        <f>'Glad70-before-LQ'!BK40*$CG40*BK$93</f>
        <v>1.09597717450036</v>
      </c>
      <c r="BL40" s="62">
        <f>'Glad70-before-LQ'!BL40*$CG40*BL$93</f>
        <v>2.09164443823467</v>
      </c>
      <c r="BM40" s="62">
        <f>'Glad70-before-LQ'!BM40*$CG40*BM$93</f>
        <v>0.345071737289281</v>
      </c>
      <c r="BN40" s="62">
        <f>'Glad70-before-LQ'!BN40*$CG40*BN$93</f>
        <v>0.0473622418229278</v>
      </c>
      <c r="BO40" s="62">
        <f>'Glad70-before-LQ'!BO40*$CG40*BO$93</f>
        <v>1.0838513672231</v>
      </c>
      <c r="BP40" s="62">
        <f>'Glad70-before-LQ'!BP40*$CG40*BP$93</f>
        <v>0.374600144091956</v>
      </c>
      <c r="BQ40" s="62">
        <f>'Glad70-before-LQ'!BQ40*$CG40*BQ$93</f>
        <v>0.0278461351609211</v>
      </c>
      <c r="BR40" s="62">
        <f>'Glad70-before-LQ'!BR40*$CG40*BR$93</f>
        <v>0.122981499295194</v>
      </c>
      <c r="BS40" s="62">
        <f>'Glad70-before-LQ'!BS40*$CG40*BS$93</f>
        <v>0.0316986636046169</v>
      </c>
      <c r="BT40" s="62">
        <f>'Glad70-before-LQ'!BT40*$CG40*BT$93</f>
        <v>0.442250662148319</v>
      </c>
      <c r="BU40" s="62">
        <f>'Glad70-before-LQ'!BU40*$CG40*BU$93</f>
        <v>0.390064203721203</v>
      </c>
      <c r="BV40" s="4">
        <f>SUM(D40:BU40)</f>
        <v>52.5394082317523</v>
      </c>
      <c r="BW40" s="66">
        <f>'Glad-base'!BW40*'Households'!$B$3/'Households'!$B$7</f>
        <v>154.556034853996</v>
      </c>
      <c r="BX40" s="66">
        <f>'Glad-base'!BX40*'Households'!$B$3/'Households'!$B$7</f>
        <v>0.0078795744284243</v>
      </c>
      <c r="BY40" s="66">
        <f>'Glad-base'!BY40*'Businesses'!$B$4/'Businesses'!$C$4</f>
        <v>0.06741516826028369</v>
      </c>
      <c r="BZ40" s="66">
        <f>'Glad-base'!BZ40*'Households'!$B$3/'Households'!$B$7</f>
        <v>0.00488185507723996</v>
      </c>
      <c r="CA40" s="66">
        <f>'Glad-base'!CA40*'Households'!$B$3/'Households'!$B$7</f>
        <v>0.0278894481256437</v>
      </c>
      <c r="CB40" s="66">
        <f>'Glad-base'!CB40*'Glad-id-output'!B38/'Glad-id-output'!E38</f>
        <v>0.000468833600491787</v>
      </c>
      <c r="CC40" s="62">
        <f>'Exports'!D41</f>
        <v>21.4</v>
      </c>
      <c r="CD40" s="4">
        <f>SUM(BW40:CC40)</f>
        <v>176.064569733488</v>
      </c>
      <c r="CE40" s="153">
        <f>SUM(CD40,BV40)</f>
        <v>228.603977965240</v>
      </c>
      <c r="CF40" s="67">
        <v>0.00442713503769393</v>
      </c>
      <c r="CG40" s="67">
        <f>'Glad-id-output'!I38</f>
        <v>0.9399999999999999</v>
      </c>
      <c r="CH40" s="67"/>
    </row>
    <row r="41" ht="20.05" customHeight="1">
      <c r="A41" t="s" s="58">
        <v>1</v>
      </c>
      <c r="B41" s="59">
        <v>37</v>
      </c>
      <c r="C41" t="s" s="60">
        <v>125</v>
      </c>
      <c r="D41" s="61">
        <f>'Glad70-before-LQ'!D41*$CG41*D$93</f>
        <v>2.08268928140273</v>
      </c>
      <c r="E41" s="62">
        <f>'Glad70-before-LQ'!E41*$CG41*E$93</f>
        <v>0.0822788257801475</v>
      </c>
      <c r="F41" s="62">
        <f>'Glad70-before-LQ'!F41*$CG41*F$93</f>
        <v>0.164055543845287</v>
      </c>
      <c r="G41" s="62">
        <f>'Glad70-before-LQ'!G41*$CG41*G$93</f>
        <v>0.0397056081302876</v>
      </c>
      <c r="H41" s="62">
        <f>'Glad70-before-LQ'!H41*$CG41*H$93</f>
        <v>0.0646701917375937</v>
      </c>
      <c r="I41" s="62">
        <f>'Glad70-before-LQ'!I41*$CG41*I$93</f>
        <v>0.589669816005862</v>
      </c>
      <c r="J41" s="62">
        <f>'Glad70-before-LQ'!J41*$CG41*J$93</f>
        <v>4.32662198686376</v>
      </c>
      <c r="K41" s="63">
        <f>'Glad70-before-LQ'!K41*$CG41*K$93</f>
        <v>17.9067782694886</v>
      </c>
      <c r="L41" s="62">
        <f>'Glad70-before-LQ'!L41*$CG41*L$93</f>
        <v>0.7570561357439159</v>
      </c>
      <c r="M41" s="62">
        <f>'Glad70-before-LQ'!M41*$CG41*M$93</f>
        <v>0.25375134602427</v>
      </c>
      <c r="N41" s="62">
        <f>'Glad70-before-LQ'!N41*$CG41*N$93</f>
        <v>1.37142145856884</v>
      </c>
      <c r="O41" s="62">
        <f>'Glad70-before-LQ'!O41*$CG41*O$93</f>
        <v>0.31875541458406</v>
      </c>
      <c r="P41" s="62">
        <f>'Glad70-before-LQ'!P41*$CG41*P$93</f>
        <v>0.0885017435243806</v>
      </c>
      <c r="Q41" s="62">
        <f>'Glad70-before-LQ'!Q41*$CG41*Q$93</f>
        <v>0.560506404907428</v>
      </c>
      <c r="R41" s="62">
        <f>'Glad70-before-LQ'!R41*$CG41*R$93</f>
        <v>0.0323759625076602</v>
      </c>
      <c r="S41" s="62">
        <f>'Glad70-before-LQ'!S41*$CG41*S$93</f>
        <v>0.0262750886763018</v>
      </c>
      <c r="T41" s="62">
        <f>'Glad70-before-LQ'!T41*$CG41*T$93</f>
        <v>1.00282836542114</v>
      </c>
      <c r="U41" s="62">
        <f>'Glad70-before-LQ'!U41*$CG41*U$93</f>
        <v>7.62218101471343</v>
      </c>
      <c r="V41" s="62">
        <f>'Glad70-before-LQ'!V41*$CG41*V$93</f>
        <v>0.273685056851155</v>
      </c>
      <c r="W41" s="62">
        <f>'Glad70-before-LQ'!W41*$CG41*W$93</f>
        <v>11.1078634079553</v>
      </c>
      <c r="X41" s="64">
        <f>'Glad70-before-LQ'!X41*$CG41*X$93</f>
        <v>0</v>
      </c>
      <c r="Y41" s="62">
        <f>'Glad70-before-LQ'!Y41*$CG41*Y$93</f>
        <v>3.84951742695016</v>
      </c>
      <c r="Z41" s="62">
        <f>'Glad70-before-LQ'!Z41*$CG41*Z$93</f>
        <v>0.429930710905487</v>
      </c>
      <c r="AA41" s="62">
        <f>'Glad70-before-LQ'!AA41*$CG41*AA$93</f>
        <v>0.62665036750951</v>
      </c>
      <c r="AB41" s="62">
        <f>'Glad70-before-LQ'!AB41*$CG41*AB$93</f>
        <v>0.0611639903316124</v>
      </c>
      <c r="AC41" s="65">
        <f>'Glad70-before-LQ'!AC41*$CG41*AC$93</f>
        <v>0</v>
      </c>
      <c r="AD41" s="62">
        <f>'Glad70-before-LQ'!AD41*$CG41*AD$93</f>
        <v>0.0185602923239127</v>
      </c>
      <c r="AE41" s="62">
        <f>'Glad70-before-LQ'!AE41*$CG41*AE$93</f>
        <v>0.146178604581079</v>
      </c>
      <c r="AF41" s="62">
        <f>'Glad70-before-LQ'!AF41*$CG41*AF$93</f>
        <v>0.726411161592072</v>
      </c>
      <c r="AG41" s="62">
        <f>'Glad70-before-LQ'!AG41*$CG41*AG$93</f>
        <v>1.93786076177216</v>
      </c>
      <c r="AH41" s="62">
        <f>'Glad70-before-LQ'!AH41*$CG41*AH$93</f>
        <v>6.70615050144488</v>
      </c>
      <c r="AI41" s="62">
        <f>'Glad70-before-LQ'!AI41*$CG41*AI$93</f>
        <v>8.16795264815679</v>
      </c>
      <c r="AJ41" s="62">
        <f>'Glad70-before-LQ'!AJ41*$CG41*AJ$93</f>
        <v>5.14593839647239</v>
      </c>
      <c r="AK41" s="62">
        <f>'Glad70-before-LQ'!AK41*$CG41*AK$93</f>
        <v>4.5394951808334</v>
      </c>
      <c r="AL41" s="62">
        <f>'Glad70-before-LQ'!AL41*$CG41*AL$93</f>
        <v>0.574304257903723</v>
      </c>
      <c r="AM41" s="62">
        <f>'Glad70-before-LQ'!AM41*$CG41*AM$93</f>
        <v>2.30875210634032</v>
      </c>
      <c r="AN41" s="62">
        <f>'Glad70-before-LQ'!AN41*$CG41*AN$93</f>
        <v>10.0553278452184</v>
      </c>
      <c r="AO41" s="62">
        <f>'Glad70-before-LQ'!AO41*$CG41*AO$93</f>
        <v>5.97917165460183</v>
      </c>
      <c r="AP41" s="62">
        <f>'Glad70-before-LQ'!AP41*$CG41*AP$93</f>
        <v>5.81081722196985</v>
      </c>
      <c r="AQ41" s="62">
        <f>'Glad70-before-LQ'!AQ41*$CG41*AQ$93</f>
        <v>0.371125589688034</v>
      </c>
      <c r="AR41" s="62">
        <f>'Glad70-before-LQ'!AR41*$CG41*AR$93</f>
        <v>1.17361197685717</v>
      </c>
      <c r="AS41" s="62">
        <f>'Glad70-before-LQ'!AS41*$CG41*AS$93</f>
        <v>7.80271417949039</v>
      </c>
      <c r="AT41" s="62">
        <f>'Glad70-before-LQ'!AT41*$CG41*AT$93</f>
        <v>0.0854816160698245</v>
      </c>
      <c r="AU41" s="62">
        <f>'Glad70-before-LQ'!AU41*$CG41*AU$93</f>
        <v>0.0309214457933815</v>
      </c>
      <c r="AV41" s="62">
        <f>'Glad70-before-LQ'!AV41*$CG41*AV$93</f>
        <v>0.00856062960742684</v>
      </c>
      <c r="AW41" s="62">
        <f>'Glad70-before-LQ'!AW41*$CG41*AW$93</f>
        <v>0.0008247062558688661</v>
      </c>
      <c r="AX41" s="62">
        <f>'Glad70-before-LQ'!AX41*$CG41*AX$93</f>
        <v>0.06425762377396579</v>
      </c>
      <c r="AY41" s="62">
        <f>'Glad70-before-LQ'!AY41*$CG41*AY$93</f>
        <v>0.00264262020238881</v>
      </c>
      <c r="AZ41" s="62">
        <f>'Glad70-before-LQ'!AZ41*$CG41*AZ$93</f>
        <v>0.041456737913726</v>
      </c>
      <c r="BA41" s="62">
        <f>'Glad70-before-LQ'!BA41*$CG41*BA$93</f>
        <v>0.0250782660839252</v>
      </c>
      <c r="BB41" s="62">
        <f>'Glad70-before-LQ'!BB41*$CG41*BB$93</f>
        <v>0.216261122502278</v>
      </c>
      <c r="BC41" s="62">
        <f>'Glad70-before-LQ'!BC41*$CG41*BC$93</f>
        <v>1.05202016698228</v>
      </c>
      <c r="BD41" s="62">
        <f>'Glad70-before-LQ'!BD41*$CG41*BD$93</f>
        <v>0.263573526879761</v>
      </c>
      <c r="BE41" s="62">
        <f>'Glad70-before-LQ'!BE41*$CG41*BE$93</f>
        <v>2.20504603542424</v>
      </c>
      <c r="BF41" s="62">
        <f>'Glad70-before-LQ'!BF41*$CG41*BF$93</f>
        <v>0.0164000401933974</v>
      </c>
      <c r="BG41" s="62">
        <f>'Glad70-before-LQ'!BG41*$CG41*BG$93</f>
        <v>0.92925212253885</v>
      </c>
      <c r="BH41" s="62">
        <f>'Glad70-before-LQ'!BH41*$CG41*BH$93</f>
        <v>0.265246716357667</v>
      </c>
      <c r="BI41" s="62">
        <f>'Glad70-before-LQ'!BI41*$CG41*BI$93</f>
        <v>0.639343290344509</v>
      </c>
      <c r="BJ41" s="62">
        <f>'Glad70-before-LQ'!BJ41*$CG41*BJ$93</f>
        <v>0.00841535367150812</v>
      </c>
      <c r="BK41" s="62">
        <f>'Glad70-before-LQ'!BK41*$CG41*BK$93</f>
        <v>0.658787974494336</v>
      </c>
      <c r="BL41" s="62">
        <f>'Glad70-before-LQ'!BL41*$CG41*BL$93</f>
        <v>2.30776681971764</v>
      </c>
      <c r="BM41" s="62">
        <f>'Glad70-before-LQ'!BM41*$CG41*BM$93</f>
        <v>0.341151960902761</v>
      </c>
      <c r="BN41" s="62">
        <f>'Glad70-before-LQ'!BN41*$CG41*BN$93</f>
        <v>0.0394805766739155</v>
      </c>
      <c r="BO41" s="62">
        <f>'Glad70-before-LQ'!BO41*$CG41*BO$93</f>
        <v>4.37845733110971</v>
      </c>
      <c r="BP41" s="62">
        <f>'Glad70-before-LQ'!BP41*$CG41*BP$93</f>
        <v>1.37640303192279</v>
      </c>
      <c r="BQ41" s="62">
        <f>'Glad70-before-LQ'!BQ41*$CG41*BQ$93</f>
        <v>0.0216462526047336</v>
      </c>
      <c r="BR41" s="62">
        <f>'Glad70-before-LQ'!BR41*$CG41*BR$93</f>
        <v>0.120892420929647</v>
      </c>
      <c r="BS41" s="62">
        <f>'Glad70-before-LQ'!BS41*$CG41*BS$93</f>
        <v>0.0194174578343938</v>
      </c>
      <c r="BT41" s="62">
        <f>'Glad70-before-LQ'!BT41*$CG41*BT$93</f>
        <v>1.3121039228926</v>
      </c>
      <c r="BU41" s="62">
        <f>'Glad70-before-LQ'!BU41*$CG41*BU$93</f>
        <v>0.323082024150204</v>
      </c>
      <c r="BV41" s="4">
        <f>SUM(D41:BU41)</f>
        <v>131.857277591503</v>
      </c>
      <c r="BW41" s="66">
        <f>'Glad-base'!BW41*'Households'!$B$3/'Households'!$B$7</f>
        <v>38.689175581174</v>
      </c>
      <c r="BX41" s="66">
        <f>'Glad-base'!BX41*'Households'!$B$3/'Households'!$B$7</f>
        <v>4.23425693882595</v>
      </c>
      <c r="BY41" s="66">
        <f>'Glad-base'!BY41*'Businesses'!$B$4/'Businesses'!$C$4</f>
        <v>2.30754659552127</v>
      </c>
      <c r="BZ41" s="66">
        <f>'Glad-base'!BZ41*'Households'!$B$3/'Households'!$B$7</f>
        <v>0.27368780607621</v>
      </c>
      <c r="CA41" s="66">
        <f>'Glad-base'!CA41*'Households'!$B$3/'Households'!$B$7</f>
        <v>1.12275710610711</v>
      </c>
      <c r="CB41" s="66">
        <f>'Glad-base'!CB41*'Glad-id-output'!B39/'Glad-id-output'!E39</f>
        <v>0.541319266980013</v>
      </c>
      <c r="CC41" s="62">
        <f>'Exports'!D42</f>
        <v>37</v>
      </c>
      <c r="CD41" s="4">
        <f>SUM(BW41:CC41)</f>
        <v>84.1687432946846</v>
      </c>
      <c r="CE41" s="153">
        <f>SUM(CD41,BV41)</f>
        <v>216.026020886188</v>
      </c>
      <c r="CF41" s="67">
        <v>0.00553272158696492</v>
      </c>
      <c r="CG41" s="67">
        <f>'Glad-id-output'!I39</f>
        <v>0.89533891347443</v>
      </c>
      <c r="CH41" s="67"/>
    </row>
    <row r="42" ht="20.05" customHeight="1">
      <c r="A42" t="s" s="58">
        <v>1</v>
      </c>
      <c r="B42" s="59">
        <v>38</v>
      </c>
      <c r="C42" t="s" s="60">
        <v>126</v>
      </c>
      <c r="D42" s="61">
        <f>'Glad70-before-LQ'!D42*$CG42*D$93</f>
        <v>0.181461641911253</v>
      </c>
      <c r="E42" s="62">
        <f>'Glad70-before-LQ'!E42*$CG42*E$93</f>
        <v>0.00646674362130607</v>
      </c>
      <c r="F42" s="62">
        <f>'Glad70-before-LQ'!F42*$CG42*F$93</f>
        <v>0.00255511839791439</v>
      </c>
      <c r="G42" s="62">
        <f>'Glad70-before-LQ'!G42*$CG42*G$93</f>
        <v>0.00279143670857067</v>
      </c>
      <c r="H42" s="62">
        <f>'Glad70-before-LQ'!H42*$CG42*H$93</f>
        <v>0.00302329937364953</v>
      </c>
      <c r="I42" s="62">
        <f>'Glad70-before-LQ'!I42*$CG42*I$93</f>
        <v>1.24083183106081</v>
      </c>
      <c r="J42" s="62">
        <f>'Glad70-before-LQ'!J42*$CG42*J$93</f>
        <v>1.19098263858658</v>
      </c>
      <c r="K42" s="63">
        <f>'Glad70-before-LQ'!K42*$CG42*K$93</f>
        <v>10</v>
      </c>
      <c r="L42" s="62">
        <f>'Glad70-before-LQ'!L42*$CG42*L$93</f>
        <v>0.0480017132319778</v>
      </c>
      <c r="M42" s="62">
        <f>'Glad70-before-LQ'!M42*$CG42*M$93</f>
        <v>0.00654878292803014</v>
      </c>
      <c r="N42" s="62">
        <f>'Glad70-before-LQ'!N42*$CG42*N$93</f>
        <v>0.07578766777878231</v>
      </c>
      <c r="O42" s="62">
        <f>'Glad70-before-LQ'!O42*$CG42*O$93</f>
        <v>0.0245210675699343</v>
      </c>
      <c r="P42" s="62">
        <f>'Glad70-before-LQ'!P42*$CG42*P$93</f>
        <v>0.0059939064324155</v>
      </c>
      <c r="Q42" s="62">
        <f>'Glad70-before-LQ'!Q42*$CG42*Q$93</f>
        <v>0.0158482613947504</v>
      </c>
      <c r="R42" s="62">
        <f>'Glad70-before-LQ'!R42*$CG42*R$93</f>
        <v>0.00242265516733909</v>
      </c>
      <c r="S42" s="62">
        <f>'Glad70-before-LQ'!S42*$CG42*S$93</f>
        <v>0.0015483637718062</v>
      </c>
      <c r="T42" s="62">
        <f>'Glad70-before-LQ'!T42*$CG42*T$93</f>
        <v>0.0808341726390083</v>
      </c>
      <c r="U42" s="62">
        <f>'Glad70-before-LQ'!U42*$CG42*U$93</f>
        <v>1.08524760404031</v>
      </c>
      <c r="V42" s="62">
        <f>'Glad70-before-LQ'!V42*$CG42*V$93</f>
        <v>0.008961023901169939</v>
      </c>
      <c r="W42" s="62">
        <f>'Glad70-before-LQ'!W42*$CG42*W$93</f>
        <v>1.40430730546504</v>
      </c>
      <c r="X42" s="64">
        <f>'Glad70-before-LQ'!X42*$CG42*X$93</f>
        <v>0</v>
      </c>
      <c r="Y42" s="62">
        <f>'Glad70-before-LQ'!Y42*$CG42*Y$93</f>
        <v>0.487146593640568</v>
      </c>
      <c r="Z42" s="62">
        <f>'Glad70-before-LQ'!Z42*$CG42*Z$93</f>
        <v>0.0432664150758832</v>
      </c>
      <c r="AA42" s="62">
        <f>'Glad70-before-LQ'!AA42*$CG42*AA$93</f>
        <v>0.0288818598657553</v>
      </c>
      <c r="AB42" s="62">
        <f>'Glad70-before-LQ'!AB42*$CG42*AB$93</f>
        <v>0.00226638182098637</v>
      </c>
      <c r="AC42" s="65">
        <f>'Glad70-before-LQ'!AC42*$CG42*AC$93</f>
        <v>0</v>
      </c>
      <c r="AD42" s="62">
        <f>'Glad70-before-LQ'!AD42*$CG42*AD$93</f>
        <v>0.000385803163434772</v>
      </c>
      <c r="AE42" s="62">
        <f>'Glad70-before-LQ'!AE42*$CG42*AE$93</f>
        <v>0.00818223147735306</v>
      </c>
      <c r="AF42" s="62">
        <f>'Glad70-before-LQ'!AF42*$CG42*AF$93</f>
        <v>0.7235045627201649</v>
      </c>
      <c r="AG42" s="62">
        <f>'Glad70-before-LQ'!AG42*$CG42*AG$93</f>
        <v>0.0898374188346409</v>
      </c>
      <c r="AH42" s="62">
        <f>'Glad70-before-LQ'!AH42*$CG42*AH$93</f>
        <v>0.694090258260019</v>
      </c>
      <c r="AI42" s="62">
        <f>'Glad70-before-LQ'!AI42*$CG42*AI$93</f>
        <v>0.407604091779094</v>
      </c>
      <c r="AJ42" s="62">
        <f>'Glad70-before-LQ'!AJ42*$CG42*AJ$93</f>
        <v>1.75956397991122</v>
      </c>
      <c r="AK42" s="62">
        <f>'Glad70-before-LQ'!AK42*$CG42*AK$93</f>
        <v>0.304051165232188</v>
      </c>
      <c r="AL42" s="62">
        <f>'Glad70-before-LQ'!AL42*$CG42*AL$93</f>
        <v>0.0384156179145235</v>
      </c>
      <c r="AM42" s="62">
        <f>'Glad70-before-LQ'!AM42*$CG42*AM$93</f>
        <v>0.213770413284104</v>
      </c>
      <c r="AN42" s="62">
        <f>'Glad70-before-LQ'!AN42*$CG42*AN$93</f>
        <v>1.91187897250922</v>
      </c>
      <c r="AO42" s="62">
        <f>'Glad70-before-LQ'!AO42*$CG42*AO$93</f>
        <v>8.350568490396469</v>
      </c>
      <c r="AP42" s="62">
        <f>'Glad70-before-LQ'!AP42*$CG42*AP$93</f>
        <v>0.669447247030168</v>
      </c>
      <c r="AQ42" s="62">
        <f>'Glad70-before-LQ'!AQ42*$CG42*AQ$93</f>
        <v>0.024065013173156</v>
      </c>
      <c r="AR42" s="62">
        <f>'Glad70-before-LQ'!AR42*$CG42*AR$93</f>
        <v>0.0784837771055459</v>
      </c>
      <c r="AS42" s="62">
        <f>'Glad70-before-LQ'!AS42*$CG42*AS$93</f>
        <v>3.42517898061691</v>
      </c>
      <c r="AT42" s="62">
        <f>'Glad70-before-LQ'!AT42*$CG42*AT$93</f>
        <v>0.00180181005133646</v>
      </c>
      <c r="AU42" s="62">
        <f>'Glad70-before-LQ'!AU42*$CG42*AU$93</f>
        <v>0.00232480351850229</v>
      </c>
      <c r="AV42" s="62">
        <f>'Glad70-before-LQ'!AV42*$CG42*AV$93</f>
        <v>0.000530304889237767</v>
      </c>
      <c r="AW42" s="62">
        <f>'Glad70-before-LQ'!AW42*$CG42*AW$93</f>
        <v>0.000148865701611547</v>
      </c>
      <c r="AX42" s="62">
        <f>'Glad70-before-LQ'!AX42*$CG42*AX$93</f>
        <v>0.0135239417787557</v>
      </c>
      <c r="AY42" s="62">
        <f>'Glad70-before-LQ'!AY42*$CG42*AY$93</f>
        <v>0.000265033601056959</v>
      </c>
      <c r="AZ42" s="62">
        <f>'Glad70-before-LQ'!AZ42*$CG42*AZ$93</f>
        <v>0.00342656278721476</v>
      </c>
      <c r="BA42" s="62">
        <f>'Glad70-before-LQ'!BA42*$CG42*BA$93</f>
        <v>0.00708258322989685</v>
      </c>
      <c r="BB42" s="62">
        <f>'Glad70-before-LQ'!BB42*$CG42*BB$93</f>
        <v>0.0103229791061302</v>
      </c>
      <c r="BC42" s="62">
        <f>'Glad70-before-LQ'!BC42*$CG42*BC$93</f>
        <v>0.1792945867329</v>
      </c>
      <c r="BD42" s="62">
        <f>'Glad70-before-LQ'!BD42*$CG42*BD$93</f>
        <v>0.0412019914384968</v>
      </c>
      <c r="BE42" s="62">
        <f>'Glad70-before-LQ'!BE42*$CG42*BE$93</f>
        <v>0.282259786092935</v>
      </c>
      <c r="BF42" s="62">
        <f>'Glad70-before-LQ'!BF42*$CG42*BF$93</f>
        <v>0.00201492901192979</v>
      </c>
      <c r="BG42" s="62">
        <f>'Glad70-before-LQ'!BG42*$CG42*BG$93</f>
        <v>0.124056663792776</v>
      </c>
      <c r="BH42" s="62">
        <f>'Glad70-before-LQ'!BH42*$CG42*BH$93</f>
        <v>0.0334523339523567</v>
      </c>
      <c r="BI42" s="62">
        <f>'Glad70-before-LQ'!BI42*$CG42*BI$93</f>
        <v>0.115916289299083</v>
      </c>
      <c r="BJ42" s="62">
        <f>'Glad70-before-LQ'!BJ42*$CG42*BJ$93</f>
        <v>0.000714830187151228</v>
      </c>
      <c r="BK42" s="62">
        <f>'Glad70-before-LQ'!BK42*$CG42*BK$93</f>
        <v>0.0545924773354178</v>
      </c>
      <c r="BL42" s="62">
        <f>'Glad70-before-LQ'!BL42*$CG42*BL$93</f>
        <v>0.168343647959264</v>
      </c>
      <c r="BM42" s="62">
        <f>'Glad70-before-LQ'!BM42*$CG42*BM$93</f>
        <v>0.0245411559341649</v>
      </c>
      <c r="BN42" s="62">
        <f>'Glad70-before-LQ'!BN42*$CG42*BN$93</f>
        <v>0.00489511026135049</v>
      </c>
      <c r="BO42" s="62">
        <f>'Glad70-before-LQ'!BO42*$CG42*BO$93</f>
        <v>0.179094153102182</v>
      </c>
      <c r="BP42" s="62">
        <f>'Glad70-before-LQ'!BP42*$CG42*BP$93</f>
        <v>0.06596860330217209</v>
      </c>
      <c r="BQ42" s="62">
        <f>'Glad70-before-LQ'!BQ42*$CG42*BQ$93</f>
        <v>0.00254703021807411</v>
      </c>
      <c r="BR42" s="62">
        <f>'Glad70-before-LQ'!BR42*$CG42*BR$93</f>
        <v>0.0199398815492592</v>
      </c>
      <c r="BS42" s="62">
        <f>'Glad70-before-LQ'!BS42*$CG42*BS$93</f>
        <v>0.00156896963821313</v>
      </c>
      <c r="BT42" s="62">
        <f>'Glad70-before-LQ'!BT42*$CG42*BT$93</f>
        <v>0.0660394025463282</v>
      </c>
      <c r="BU42" s="62">
        <f>'Glad70-before-LQ'!BU42*$CG42*BU$93</f>
        <v>0.0250949029377217</v>
      </c>
      <c r="BV42" s="4">
        <f>SUM(D42:BU42)</f>
        <v>36.0796881377476</v>
      </c>
      <c r="BW42" s="66">
        <f>'Glad-base'!BW42*'Households'!$B$3/'Households'!$B$7</f>
        <v>11.3675703167456</v>
      </c>
      <c r="BX42" s="66">
        <f>'Glad-base'!BX42*'Households'!$B$3/'Households'!$B$7</f>
        <v>0.0132611986714727</v>
      </c>
      <c r="BY42" s="66">
        <f>'Glad-base'!BY42*'Businesses'!$B$4/'Businesses'!$C$4</f>
        <v>0.496594604915681</v>
      </c>
      <c r="BZ42" s="66">
        <f>'Glad-base'!BZ42*'Households'!$B$3/'Households'!$B$7</f>
        <v>0.244028566065911</v>
      </c>
      <c r="CA42" s="66">
        <f>'Glad-base'!CA42*'Households'!$B$3/'Households'!$B$7</f>
        <v>0.303110297610711</v>
      </c>
      <c r="CB42" s="66">
        <f>'Glad-base'!CB42*'Glad-id-output'!B40/'Glad-id-output'!E40</f>
        <v>0.0854870265255578</v>
      </c>
      <c r="CC42" s="62">
        <f>'Exports'!D43</f>
        <v>147.6</v>
      </c>
      <c r="CD42" s="4">
        <f>SUM(BW42:CC42)</f>
        <v>160.110052010535</v>
      </c>
      <c r="CE42" s="153">
        <f>SUM(CD42,BV42)</f>
        <v>196.189740148283</v>
      </c>
      <c r="CF42" s="67">
        <v>0.023093367152617</v>
      </c>
      <c r="CG42" s="67">
        <f>'Glad-id-output'!I40</f>
        <v>1</v>
      </c>
      <c r="CH42" s="67"/>
    </row>
    <row r="43" ht="20.05" customHeight="1">
      <c r="A43" t="s" s="58">
        <v>1</v>
      </c>
      <c r="B43" s="59">
        <v>39</v>
      </c>
      <c r="C43" t="s" s="60">
        <v>199</v>
      </c>
      <c r="D43" s="61">
        <f>'Glad70-before-LQ'!D43*$CG43*D$93</f>
        <v>0.108400472686069</v>
      </c>
      <c r="E43" s="62">
        <f>'Glad70-before-LQ'!E43*$CG43*E$93</f>
        <v>0.0246869471294643</v>
      </c>
      <c r="F43" s="62">
        <f>'Glad70-before-LQ'!F43*$CG43*F$93</f>
        <v>0.000666088402670708</v>
      </c>
      <c r="G43" s="62">
        <f>'Glad70-before-LQ'!G43*$CG43*G$93</f>
        <v>0.0277859568356692</v>
      </c>
      <c r="H43" s="62">
        <f>'Glad70-before-LQ'!H43*$CG43*H$93</f>
        <v>0.00291416871572989</v>
      </c>
      <c r="I43" s="62">
        <f>'Glad70-before-LQ'!I43*$CG43*I$93</f>
        <v>0.161130340780373</v>
      </c>
      <c r="J43" s="62">
        <f>'Glad70-before-LQ'!J43*$CG43*J$93</f>
        <v>3.73411849232923</v>
      </c>
      <c r="K43" s="63">
        <f>'Glad70-before-LQ'!K43*$CG43*K$93</f>
        <v>63.4418400050976</v>
      </c>
      <c r="L43" s="62">
        <f>'Glad70-before-LQ'!L43*$CG43*L$93</f>
        <v>0.0733031027574451</v>
      </c>
      <c r="M43" s="62">
        <f>'Glad70-before-LQ'!M43*$CG43*M$93</f>
        <v>0.134930056324669</v>
      </c>
      <c r="N43" s="62">
        <f>'Glad70-before-LQ'!N43*$CG43*N$93</f>
        <v>0.06464455367175111</v>
      </c>
      <c r="O43" s="62">
        <f>'Glad70-before-LQ'!O43*$CG43*O$93</f>
        <v>0.0396444166296692</v>
      </c>
      <c r="P43" s="62">
        <f>'Glad70-before-LQ'!P43*$CG43*P$93</f>
        <v>0.00313511981341361</v>
      </c>
      <c r="Q43" s="62">
        <f>'Glad70-before-LQ'!Q43*$CG43*Q$93</f>
        <v>0.00917087559133906</v>
      </c>
      <c r="R43" s="62">
        <f>'Glad70-before-LQ'!R43*$CG43*R$93</f>
        <v>0.009151248725607949</v>
      </c>
      <c r="S43" s="62">
        <f>'Glad70-before-LQ'!S43*$CG43*S$93</f>
        <v>0.00330462399743132</v>
      </c>
      <c r="T43" s="62">
        <f>'Glad70-before-LQ'!T43*$CG43*T$93</f>
        <v>0.8991360622468469</v>
      </c>
      <c r="U43" s="62">
        <f>'Glad70-before-LQ'!U43*$CG43*U$93</f>
        <v>6.73769173720853</v>
      </c>
      <c r="V43" s="62">
        <f>'Glad70-before-LQ'!V43*$CG43*V$93</f>
        <v>0.0531642189030569</v>
      </c>
      <c r="W43" s="62">
        <f>'Glad70-before-LQ'!W43*$CG43*W$93</f>
        <v>1.27154703298173</v>
      </c>
      <c r="X43" s="64">
        <f>'Glad70-before-LQ'!X43*$CG43*X$93</f>
        <v>0</v>
      </c>
      <c r="Y43" s="62">
        <f>'Glad70-before-LQ'!Y43*$CG43*Y$93</f>
        <v>0.786393386775134</v>
      </c>
      <c r="Z43" s="62">
        <f>'Glad70-before-LQ'!Z43*$CG43*Z$93</f>
        <v>0.0400920269105728</v>
      </c>
      <c r="AA43" s="62">
        <f>'Glad70-before-LQ'!AA43*$CG43*AA$93</f>
        <v>0.0237011109707213</v>
      </c>
      <c r="AB43" s="62">
        <f>'Glad70-before-LQ'!AB43*$CG43*AB$93</f>
        <v>0.0017350560555175</v>
      </c>
      <c r="AC43" s="65">
        <f>'Glad70-before-LQ'!AC43*$CG43*AC$93</f>
        <v>0</v>
      </c>
      <c r="AD43" s="62">
        <f>'Glad70-before-LQ'!AD43*$CG43*AD$93</f>
        <v>0.0114815151011039</v>
      </c>
      <c r="AE43" s="62">
        <f>'Glad70-before-LQ'!AE43*$CG43*AE$93</f>
        <v>0.00608120112515676</v>
      </c>
      <c r="AF43" s="62">
        <f>'Glad70-before-LQ'!AF43*$CG43*AF$93</f>
        <v>0.0441217360401026</v>
      </c>
      <c r="AG43" s="62">
        <f>'Glad70-before-LQ'!AG43*$CG43*AG$93</f>
        <v>0.128364007818069</v>
      </c>
      <c r="AH43" s="62">
        <f>'Glad70-before-LQ'!AH43*$CG43*AH$93</f>
        <v>0.895299039723726</v>
      </c>
      <c r="AI43" s="62">
        <f>'Glad70-before-LQ'!AI43*$CG43*AI$93</f>
        <v>0.429275952618597</v>
      </c>
      <c r="AJ43" s="62">
        <f>'Glad70-before-LQ'!AJ43*$CG43*AJ$93</f>
        <v>1.73572450041111</v>
      </c>
      <c r="AK43" s="62">
        <f>'Glad70-before-LQ'!AK43*$CG43*AK$93</f>
        <v>0.291262394265065</v>
      </c>
      <c r="AL43" s="62">
        <f>'Glad70-before-LQ'!AL43*$CG43*AL$93</f>
        <v>0.147688996150901</v>
      </c>
      <c r="AM43" s="62">
        <f>'Glad70-before-LQ'!AM43*$CG43*AM$93</f>
        <v>0.455715556661596</v>
      </c>
      <c r="AN43" s="62">
        <f>'Glad70-before-LQ'!AN43*$CG43*AN$93</f>
        <v>0.663278155465798</v>
      </c>
      <c r="AO43" s="62">
        <f>'Glad70-before-LQ'!AO43*$CG43*AO$93</f>
        <v>0.182266709588745</v>
      </c>
      <c r="AP43" s="62">
        <f>'Glad70-before-LQ'!AP43*$CG43*AP$93</f>
        <v>14.9111944329971</v>
      </c>
      <c r="AQ43" s="62">
        <f>'Glad70-before-LQ'!AQ43*$CG43*AQ$93</f>
        <v>0.0704559389448734</v>
      </c>
      <c r="AR43" s="62">
        <f>'Glad70-before-LQ'!AR43*$CG43*AR$93</f>
        <v>0.0596892100730594</v>
      </c>
      <c r="AS43" s="62">
        <f>'Glad70-before-LQ'!AS43*$CG43*AS$93</f>
        <v>2.07153153798273</v>
      </c>
      <c r="AT43" s="62">
        <f>'Glad70-before-LQ'!AT43*$CG43*AT$93</f>
        <v>0.00404890734955857</v>
      </c>
      <c r="AU43" s="62">
        <f>'Glad70-before-LQ'!AU43*$CG43*AU$93</f>
        <v>0.00177449741710064</v>
      </c>
      <c r="AV43" s="62">
        <f>'Glad70-before-LQ'!AV43*$CG43*AV$93</f>
        <v>0.000463279450689506</v>
      </c>
      <c r="AW43" s="62">
        <f>'Glad70-before-LQ'!AW43*$CG43*AW$93</f>
        <v>3.01738555352611e-05</v>
      </c>
      <c r="AX43" s="62">
        <f>'Glad70-before-LQ'!AX43*$CG43*AX$93</f>
        <v>0.0177938263793587</v>
      </c>
      <c r="AY43" s="62">
        <f>'Glad70-before-LQ'!AY43*$CG43*AY$93</f>
        <v>0.000202854336915476</v>
      </c>
      <c r="AZ43" s="62">
        <f>'Glad70-before-LQ'!AZ43*$CG43*AZ$93</f>
        <v>0.00955606640658029</v>
      </c>
      <c r="BA43" s="62">
        <f>'Glad70-before-LQ'!BA43*$CG43*BA$93</f>
        <v>0.0138470597269741</v>
      </c>
      <c r="BB43" s="62">
        <f>'Glad70-before-LQ'!BB43*$CG43*BB$93</f>
        <v>0.00397680971206438</v>
      </c>
      <c r="BC43" s="62">
        <f>'Glad70-before-LQ'!BC43*$CG43*BC$93</f>
        <v>0.138462929412638</v>
      </c>
      <c r="BD43" s="62">
        <f>'Glad70-before-LQ'!BD43*$CG43*BD$93</f>
        <v>0.0949175569506213</v>
      </c>
      <c r="BE43" s="62">
        <f>'Glad70-before-LQ'!BE43*$CG43*BE$93</f>
        <v>0.906978592524629</v>
      </c>
      <c r="BF43" s="62">
        <f>'Glad70-before-LQ'!BF43*$CG43*BF$93</f>
        <v>0.000569398601741744</v>
      </c>
      <c r="BG43" s="62">
        <f>'Glad70-before-LQ'!BG43*$CG43*BG$93</f>
        <v>0.819602975896351</v>
      </c>
      <c r="BH43" s="62">
        <f>'Glad70-before-LQ'!BH43*$CG43*BH$93</f>
        <v>0.0437596926113262</v>
      </c>
      <c r="BI43" s="62">
        <f>'Glad70-before-LQ'!BI43*$CG43*BI$93</f>
        <v>0.254141430394054</v>
      </c>
      <c r="BJ43" s="62">
        <f>'Glad70-before-LQ'!BJ43*$CG43*BJ$93</f>
        <v>0.00405117777483203</v>
      </c>
      <c r="BK43" s="62">
        <f>'Glad70-before-LQ'!BK43*$CG43*BK$93</f>
        <v>0.172863483439352</v>
      </c>
      <c r="BL43" s="62">
        <f>'Glad70-before-LQ'!BL43*$CG43*BL$93</f>
        <v>0.593869261402264</v>
      </c>
      <c r="BM43" s="62">
        <f>'Glad70-before-LQ'!BM43*$CG43*BM$93</f>
        <v>0.09071507779849609</v>
      </c>
      <c r="BN43" s="62">
        <f>'Glad70-before-LQ'!BN43*$CG43*BN$93</f>
        <v>0.00721762512482853</v>
      </c>
      <c r="BO43" s="62">
        <f>'Glad70-before-LQ'!BO43*$CG43*BO$93</f>
        <v>0.364596303297655</v>
      </c>
      <c r="BP43" s="62">
        <f>'Glad70-before-LQ'!BP43*$CG43*BP$93</f>
        <v>0.190307749939524</v>
      </c>
      <c r="BQ43" s="62">
        <f>'Glad70-before-LQ'!BQ43*$CG43*BQ$93</f>
        <v>0.00435464759307795</v>
      </c>
      <c r="BR43" s="62">
        <f>'Glad70-before-LQ'!BR43*$CG43*BR$93</f>
        <v>0.0171815423004473</v>
      </c>
      <c r="BS43" s="62">
        <f>'Glad70-before-LQ'!BS43*$CG43*BS$93</f>
        <v>0.00278852421681426</v>
      </c>
      <c r="BT43" s="62">
        <f>'Glad70-before-LQ'!BT43*$CG43*BT$93</f>
        <v>0.223571230955851</v>
      </c>
      <c r="BU43" s="62">
        <f>'Glad70-before-LQ'!BU43*$CG43*BU$93</f>
        <v>0.0880672469011433</v>
      </c>
      <c r="BV43" s="4">
        <f>SUM(D43:BU43)</f>
        <v>103.825427908278</v>
      </c>
      <c r="BW43" s="66">
        <f>'Glad-base'!BW43*'Households'!$B$3/'Households'!$B$7</f>
        <v>8.775148831637489</v>
      </c>
      <c r="BX43" s="66">
        <f>'Glad-base'!BX43*'Households'!$B$3/'Households'!$B$7</f>
        <v>0.634725350545829</v>
      </c>
      <c r="BY43" s="66">
        <f>'Glad-base'!BY43*'Businesses'!$B$4/'Businesses'!$C$4</f>
        <v>0.251698528805931</v>
      </c>
      <c r="BZ43" s="66">
        <f>'Glad-base'!BZ43*'Households'!$B$3/'Households'!$B$7</f>
        <v>0.156926622420185</v>
      </c>
      <c r="CA43" s="66">
        <f>'Glad-base'!CA43*'Households'!$B$3/'Households'!$B$7</f>
        <v>0.130022382327497</v>
      </c>
      <c r="CB43" s="66">
        <f>'Glad-base'!CB43*'Glad-id-output'!B41/'Glad-id-output'!E41</f>
        <v>-0.252685759474709</v>
      </c>
      <c r="CC43" s="62">
        <f>'Exports'!D44</f>
        <v>68.7</v>
      </c>
      <c r="CD43" s="4">
        <f>SUM(BW43:CC43)</f>
        <v>78.3958359562622</v>
      </c>
      <c r="CE43" s="153">
        <f>SUM(CD43,BV43)</f>
        <v>182.221263864540</v>
      </c>
      <c r="CF43" s="67">
        <v>0.0171127909219694</v>
      </c>
      <c r="CG43" s="67">
        <f>'Glad-id-output'!I41</f>
        <v>1</v>
      </c>
      <c r="CH43" s="67"/>
    </row>
    <row r="44" ht="20.05" customHeight="1">
      <c r="A44" t="s" s="58">
        <v>1</v>
      </c>
      <c r="B44" s="59">
        <v>40</v>
      </c>
      <c r="C44" t="s" s="60">
        <v>200</v>
      </c>
      <c r="D44" s="61">
        <f>'Glad70-before-LQ'!D44*$CG44*D$93</f>
        <v>0.0187782417324009</v>
      </c>
      <c r="E44" s="62">
        <f>'Glad70-before-LQ'!E44*$CG44*E$93</f>
        <v>0.000838421341870195</v>
      </c>
      <c r="F44" s="62">
        <f>'Glad70-before-LQ'!F44*$CG44*F$93</f>
        <v>6.373650623039211e-05</v>
      </c>
      <c r="G44" s="62">
        <f>'Glad70-before-LQ'!G44*$CG44*G$93</f>
        <v>0.000744522841229388</v>
      </c>
      <c r="H44" s="62">
        <f>'Glad70-before-LQ'!H44*$CG44*H$93</f>
        <v>0.00111054497714347</v>
      </c>
      <c r="I44" s="62">
        <f>'Glad70-before-LQ'!I44*$CG44*I$93</f>
        <v>0.0314879756695548</v>
      </c>
      <c r="J44" s="62">
        <f>'Glad70-before-LQ'!J44*$CG44*J$93</f>
        <v>0.499713653099836</v>
      </c>
      <c r="K44" s="63">
        <f>'Glad70-before-LQ'!K44*$CG44*K$93</f>
        <v>0.0756199410660964</v>
      </c>
      <c r="L44" s="62">
        <f>'Glad70-before-LQ'!L44*$CG44*L$93</f>
        <v>0.0220395066454717</v>
      </c>
      <c r="M44" s="62">
        <f>'Glad70-before-LQ'!M44*$CG44*M$93</f>
        <v>0.0114791586202979</v>
      </c>
      <c r="N44" s="62">
        <f>'Glad70-before-LQ'!N44*$CG44*N$93</f>
        <v>0.00631679587433814</v>
      </c>
      <c r="O44" s="62">
        <f>'Glad70-before-LQ'!O44*$CG44*O$93</f>
        <v>0.00201011885416269</v>
      </c>
      <c r="P44" s="62">
        <f>'Glad70-before-LQ'!P44*$CG44*P$93</f>
        <v>0.000762193944866149</v>
      </c>
      <c r="Q44" s="62">
        <f>'Glad70-before-LQ'!Q44*$CG44*Q$93</f>
        <v>0.00082553092778537</v>
      </c>
      <c r="R44" s="62">
        <f>'Glad70-before-LQ'!R44*$CG44*R$93</f>
        <v>0.000732583807839152</v>
      </c>
      <c r="S44" s="62">
        <f>'Glad70-before-LQ'!S44*$CG44*S$93</f>
        <v>0.0007810230726604601</v>
      </c>
      <c r="T44" s="62">
        <f>'Glad70-before-LQ'!T44*$CG44*T$93</f>
        <v>0.017256894349036</v>
      </c>
      <c r="U44" s="62">
        <f>'Glad70-before-LQ'!U44*$CG44*U$93</f>
        <v>0.114642992538721</v>
      </c>
      <c r="V44" s="62">
        <f>'Glad70-before-LQ'!V44*$CG44*V$93</f>
        <v>0.00579808762964857</v>
      </c>
      <c r="W44" s="62">
        <f>'Glad70-before-LQ'!W44*$CG44*W$93</f>
        <v>0.0604514300778468</v>
      </c>
      <c r="X44" s="64">
        <f>'Glad70-before-LQ'!X44*$CG44*X$93</f>
        <v>0</v>
      </c>
      <c r="Y44" s="62">
        <f>'Glad70-before-LQ'!Y44*$CG44*Y$93</f>
        <v>0.0620511188680433</v>
      </c>
      <c r="Z44" s="62">
        <f>'Glad70-before-LQ'!Z44*$CG44*Z$93</f>
        <v>0.00831366672111254</v>
      </c>
      <c r="AA44" s="62">
        <f>'Glad70-before-LQ'!AA44*$CG44*AA$93</f>
        <v>0.0256522514404084</v>
      </c>
      <c r="AB44" s="62">
        <f>'Glad70-before-LQ'!AB44*$CG44*AB$93</f>
        <v>0.000424490907925178</v>
      </c>
      <c r="AC44" s="65">
        <f>'Glad70-before-LQ'!AC44*$CG44*AC$93</f>
        <v>0</v>
      </c>
      <c r="AD44" s="62">
        <f>'Glad70-before-LQ'!AD44*$CG44*AD$93</f>
        <v>0.000323134230657262</v>
      </c>
      <c r="AE44" s="62">
        <f>'Glad70-before-LQ'!AE44*$CG44*AE$93</f>
        <v>0.0181031350201558</v>
      </c>
      <c r="AF44" s="62">
        <f>'Glad70-before-LQ'!AF44*$CG44*AF$93</f>
        <v>0.0213854776547327</v>
      </c>
      <c r="AG44" s="62">
        <f>'Glad70-before-LQ'!AG44*$CG44*AG$93</f>
        <v>0.0252478200418779</v>
      </c>
      <c r="AH44" s="62">
        <f>'Glad70-before-LQ'!AH44*$CG44*AH$93</f>
        <v>0.0765298517157882</v>
      </c>
      <c r="AI44" s="62">
        <f>'Glad70-before-LQ'!AI44*$CG44*AI$93</f>
        <v>0.0428981488223888</v>
      </c>
      <c r="AJ44" s="62">
        <f>'Glad70-before-LQ'!AJ44*$CG44*AJ$93</f>
        <v>0.230257089980024</v>
      </c>
      <c r="AK44" s="62">
        <f>'Glad70-before-LQ'!AK44*$CG44*AK$93</f>
        <v>0.15346606381476</v>
      </c>
      <c r="AL44" s="62">
        <f>'Glad70-before-LQ'!AL44*$CG44*AL$93</f>
        <v>0.0695047872282471</v>
      </c>
      <c r="AM44" s="62">
        <f>'Glad70-before-LQ'!AM44*$CG44*AM$93</f>
        <v>0.0622532835090493</v>
      </c>
      <c r="AN44" s="62">
        <f>'Glad70-before-LQ'!AN44*$CG44*AN$93</f>
        <v>0.121061958350267</v>
      </c>
      <c r="AO44" s="62">
        <f>'Glad70-before-LQ'!AO44*$CG44*AO$93</f>
        <v>0.0672652244471358</v>
      </c>
      <c r="AP44" s="62">
        <f>'Glad70-before-LQ'!AP44*$CG44*AP$93</f>
        <v>0.0450507321668098</v>
      </c>
      <c r="AQ44" s="62">
        <f>'Glad70-before-LQ'!AQ44*$CG44*AQ$93</f>
        <v>0.125954427445157</v>
      </c>
      <c r="AR44" s="62">
        <f>'Glad70-before-LQ'!AR44*$CG44*AR$93</f>
        <v>0.0396356416207951</v>
      </c>
      <c r="AS44" s="62">
        <f>'Glad70-before-LQ'!AS44*$CG44*AS$93</f>
        <v>1.40537546195393</v>
      </c>
      <c r="AT44" s="62">
        <f>'Glad70-before-LQ'!AT44*$CG44*AT$93</f>
        <v>0.00145794595551673</v>
      </c>
      <c r="AU44" s="62">
        <f>'Glad70-before-LQ'!AU44*$CG44*AU$93</f>
        <v>0.00248858715677802</v>
      </c>
      <c r="AV44" s="62">
        <f>'Glad70-before-LQ'!AV44*$CG44*AV$93</f>
        <v>0.00194675348667178</v>
      </c>
      <c r="AW44" s="62">
        <f>'Glad70-before-LQ'!AW44*$CG44*AW$93</f>
        <v>0.000294915808726003</v>
      </c>
      <c r="AX44" s="62">
        <f>'Glad70-before-LQ'!AX44*$CG44*AX$93</f>
        <v>0.00432268674163668</v>
      </c>
      <c r="AY44" s="62">
        <f>'Glad70-before-LQ'!AY44*$CG44*AY$93</f>
        <v>0.00019797952039569</v>
      </c>
      <c r="AZ44" s="62">
        <f>'Glad70-before-LQ'!AZ44*$CG44*AZ$93</f>
        <v>0.00812165496903814</v>
      </c>
      <c r="BA44" s="62">
        <f>'Glad70-before-LQ'!BA44*$CG44*BA$93</f>
        <v>0.00314262635494933</v>
      </c>
      <c r="BB44" s="62">
        <f>'Glad70-before-LQ'!BB44*$CG44*BB$93</f>
        <v>0.0223551745823323</v>
      </c>
      <c r="BC44" s="62">
        <f>'Glad70-before-LQ'!BC44*$CG44*BC$93</f>
        <v>0.0313507196052176</v>
      </c>
      <c r="BD44" s="62">
        <f>'Glad70-before-LQ'!BD44*$CG44*BD$93</f>
        <v>0.0151838111130283</v>
      </c>
      <c r="BE44" s="62">
        <f>'Glad70-before-LQ'!BE44*$CG44*BE$93</f>
        <v>0.690215207930739</v>
      </c>
      <c r="BF44" s="62">
        <f>'Glad70-before-LQ'!BF44*$CG44*BF$93</f>
        <v>0.0106611958231407</v>
      </c>
      <c r="BG44" s="62">
        <f>'Glad70-before-LQ'!BG44*$CG44*BG$93</f>
        <v>0.280687033264669</v>
      </c>
      <c r="BH44" s="62">
        <f>'Glad70-before-LQ'!BH44*$CG44*BH$93</f>
        <v>0.0240002202225607</v>
      </c>
      <c r="BI44" s="62">
        <f>'Glad70-before-LQ'!BI44*$CG44*BI$93</f>
        <v>0.133771717370638</v>
      </c>
      <c r="BJ44" s="62">
        <f>'Glad70-before-LQ'!BJ44*$CG44*BJ$93</f>
        <v>0.00117727955545781</v>
      </c>
      <c r="BK44" s="62">
        <f>'Glad70-before-LQ'!BK44*$CG44*BK$93</f>
        <v>0.07209002986604179</v>
      </c>
      <c r="BL44" s="62">
        <f>'Glad70-before-LQ'!BL44*$CG44*BL$93</f>
        <v>0.351371011605134</v>
      </c>
      <c r="BM44" s="62">
        <f>'Glad70-before-LQ'!BM44*$CG44*BM$93</f>
        <v>0.0492853837445534</v>
      </c>
      <c r="BN44" s="62">
        <f>'Glad70-before-LQ'!BN44*$CG44*BN$93</f>
        <v>0.00637606483323017</v>
      </c>
      <c r="BO44" s="62">
        <f>'Glad70-before-LQ'!BO44*$CG44*BO$93</f>
        <v>0.113375103308442</v>
      </c>
      <c r="BP44" s="62">
        <f>'Glad70-before-LQ'!BP44*$CG44*BP$93</f>
        <v>0.0400841703550467</v>
      </c>
      <c r="BQ44" s="62">
        <f>'Glad70-before-LQ'!BQ44*$CG44*BQ$93</f>
        <v>0.00451461069658412</v>
      </c>
      <c r="BR44" s="62">
        <f>'Glad70-before-LQ'!BR44*$CG44*BR$93</f>
        <v>0.0203732986961046</v>
      </c>
      <c r="BS44" s="62">
        <f>'Glad70-before-LQ'!BS44*$CG44*BS$93</f>
        <v>0.00382043611812994</v>
      </c>
      <c r="BT44" s="62">
        <f>'Glad70-before-LQ'!BT44*$CG44*BT$93</f>
        <v>0.0443999299045516</v>
      </c>
      <c r="BU44" s="62">
        <f>'Glad70-before-LQ'!BU44*$CG44*BU$93</f>
        <v>0.0459751343265527</v>
      </c>
      <c r="BV44" s="4">
        <f>SUM(D44:BU44)</f>
        <v>5.45524780243217</v>
      </c>
      <c r="BW44" s="66">
        <f>'Glad-base'!BW44*'Households'!$B$3/'Households'!$B$7</f>
        <v>36.2804007545314</v>
      </c>
      <c r="BX44" s="66">
        <f>'Glad-base'!BX44*'Households'!$B$3/'Households'!$B$7</f>
        <v>0.0985987242945417</v>
      </c>
      <c r="BY44" s="66">
        <f>'Glad-base'!BY44*'Businesses'!$B$4/'Businesses'!$C$4</f>
        <v>0.197731064358094</v>
      </c>
      <c r="BZ44" s="66">
        <f>'Glad-base'!BZ44*'Households'!$B$3/'Households'!$B$7</f>
        <v>0.0147282629969104</v>
      </c>
      <c r="CA44" s="66">
        <f>'Glad-base'!CA44*'Households'!$B$3/'Households'!$B$7</f>
        <v>0.0721611145520082</v>
      </c>
      <c r="CB44" s="66">
        <f>'Glad-base'!CB44*'Glad-id-output'!B42/'Glad-id-output'!E42</f>
        <v>0.00647375557616913</v>
      </c>
      <c r="CC44" s="62">
        <f>'Exports'!D45</f>
        <v>4.7</v>
      </c>
      <c r="CD44" s="4">
        <f>SUM(BW44:CC44)</f>
        <v>41.3700936763091</v>
      </c>
      <c r="CE44" s="153">
        <f>SUM(CD44,BV44)</f>
        <v>46.8253414787413</v>
      </c>
      <c r="CF44" s="67">
        <v>0.000903663587734213</v>
      </c>
      <c r="CG44" s="67">
        <f>'Glad-id-output'!I42</f>
        <v>0.146236379704079</v>
      </c>
      <c r="CH44" s="67"/>
    </row>
    <row r="45" ht="20.05" customHeight="1">
      <c r="A45" t="s" s="58">
        <v>1</v>
      </c>
      <c r="B45" s="59">
        <v>41</v>
      </c>
      <c r="C45" t="s" s="60">
        <v>201</v>
      </c>
      <c r="D45" s="61">
        <f>'Glad70-before-LQ'!D45*$CG45*D$93</f>
        <v>0.0578983739183683</v>
      </c>
      <c r="E45" s="62">
        <f>'Glad70-before-LQ'!E45*$CG45*E$93</f>
        <v>0.00137930904633612</v>
      </c>
      <c r="F45" s="62">
        <f>'Glad70-before-LQ'!F45*$CG45*F$93</f>
        <v>0.00062339951241945</v>
      </c>
      <c r="G45" s="62">
        <f>'Glad70-before-LQ'!G45*$CG45*G$93</f>
        <v>0.00120518493203935</v>
      </c>
      <c r="H45" s="62">
        <f>'Glad70-before-LQ'!H45*$CG45*H$93</f>
        <v>0.00201202866327214</v>
      </c>
      <c r="I45" s="62">
        <f>'Glad70-before-LQ'!I45*$CG45*I$93</f>
        <v>0.0450577266696542</v>
      </c>
      <c r="J45" s="62">
        <f>'Glad70-before-LQ'!J45*$CG45*J$93</f>
        <v>1.29848635793643</v>
      </c>
      <c r="K45" s="63">
        <f>'Glad70-before-LQ'!K45*$CG45*K$93</f>
        <v>0.15486015943388</v>
      </c>
      <c r="L45" s="62">
        <f>'Glad70-before-LQ'!L45*$CG45*L$93</f>
        <v>0.0278171184059554</v>
      </c>
      <c r="M45" s="62">
        <f>'Glad70-before-LQ'!M45*$CG45*M$93</f>
        <v>0.0146940179878761</v>
      </c>
      <c r="N45" s="62">
        <f>'Glad70-before-LQ'!N45*$CG45*N$93</f>
        <v>0.009420621243305879</v>
      </c>
      <c r="O45" s="62">
        <f>'Glad70-before-LQ'!O45*$CG45*O$93</f>
        <v>0.00521489251166417</v>
      </c>
      <c r="P45" s="62">
        <f>'Glad70-before-LQ'!P45*$CG45*P$93</f>
        <v>0.00190850765391975</v>
      </c>
      <c r="Q45" s="62">
        <f>'Glad70-before-LQ'!Q45*$CG45*Q$93</f>
        <v>0.00225104666654175</v>
      </c>
      <c r="R45" s="62">
        <f>'Glad70-before-LQ'!R45*$CG45*R$93</f>
        <v>0.000849196770409039</v>
      </c>
      <c r="S45" s="62">
        <f>'Glad70-before-LQ'!S45*$CG45*S$93</f>
        <v>0.00184598333820669</v>
      </c>
      <c r="T45" s="62">
        <f>'Glad70-before-LQ'!T45*$CG45*T$93</f>
        <v>0.013407768456652</v>
      </c>
      <c r="U45" s="62">
        <f>'Glad70-before-LQ'!U45*$CG45*U$93</f>
        <v>0.171107392370446</v>
      </c>
      <c r="V45" s="62">
        <f>'Glad70-before-LQ'!V45*$CG45*V$93</f>
        <v>0.0111067891554785</v>
      </c>
      <c r="W45" s="62">
        <f>'Glad70-before-LQ'!W45*$CG45*W$93</f>
        <v>0.174136465647006</v>
      </c>
      <c r="X45" s="64">
        <f>'Glad70-before-LQ'!X45*$CG45*X$93</f>
        <v>0</v>
      </c>
      <c r="Y45" s="62">
        <f>'Glad70-before-LQ'!Y45*$CG45*Y$93</f>
        <v>0.086865724139851</v>
      </c>
      <c r="Z45" s="62">
        <f>'Glad70-before-LQ'!Z45*$CG45*Z$93</f>
        <v>0.00932885211775898</v>
      </c>
      <c r="AA45" s="62">
        <f>'Glad70-before-LQ'!AA45*$CG45*AA$93</f>
        <v>0.0315078763302597</v>
      </c>
      <c r="AB45" s="62">
        <f>'Glad70-before-LQ'!AB45*$CG45*AB$93</f>
        <v>0.00130304267406362</v>
      </c>
      <c r="AC45" s="65">
        <f>'Glad70-before-LQ'!AC45*$CG45*AC$93</f>
        <v>0</v>
      </c>
      <c r="AD45" s="62">
        <f>'Glad70-before-LQ'!AD45*$CG45*AD$93</f>
        <v>0.00181249200019961</v>
      </c>
      <c r="AE45" s="62">
        <f>'Glad70-before-LQ'!AE45*$CG45*AE$93</f>
        <v>0.0291779766566027</v>
      </c>
      <c r="AF45" s="62">
        <f>'Glad70-before-LQ'!AF45*$CG45*AF$93</f>
        <v>0.205114975600461</v>
      </c>
      <c r="AG45" s="62">
        <f>'Glad70-before-LQ'!AG45*$CG45*AG$93</f>
        <v>0.112535607512983</v>
      </c>
      <c r="AH45" s="62">
        <f>'Glad70-before-LQ'!AH45*$CG45*AH$93</f>
        <v>0.430146609546573</v>
      </c>
      <c r="AI45" s="62">
        <f>'Glad70-before-LQ'!AI45*$CG45*AI$93</f>
        <v>0.258443317960365</v>
      </c>
      <c r="AJ45" s="62">
        <f>'Glad70-before-LQ'!AJ45*$CG45*AJ$93</f>
        <v>0.454516794835404</v>
      </c>
      <c r="AK45" s="62">
        <f>'Glad70-before-LQ'!AK45*$CG45*AK$93</f>
        <v>0.647986705320856</v>
      </c>
      <c r="AL45" s="62">
        <f>'Glad70-before-LQ'!AL45*$CG45*AL$93</f>
        <v>0.0562523273108648</v>
      </c>
      <c r="AM45" s="62">
        <f>'Glad70-before-LQ'!AM45*$CG45*AM$93</f>
        <v>0.0136883576445582</v>
      </c>
      <c r="AN45" s="62">
        <f>'Glad70-before-LQ'!AN45*$CG45*AN$93</f>
        <v>1.08901738671325</v>
      </c>
      <c r="AO45" s="62">
        <f>'Glad70-before-LQ'!AO45*$CG45*AO$93</f>
        <v>0.144152975117856</v>
      </c>
      <c r="AP45" s="62">
        <f>'Glad70-before-LQ'!AP45*$CG45*AP$93</f>
        <v>0.0903758277548934</v>
      </c>
      <c r="AQ45" s="62">
        <f>'Glad70-before-LQ'!AQ45*$CG45*AQ$93</f>
        <v>0.0241253224918697</v>
      </c>
      <c r="AR45" s="62">
        <f>'Glad70-before-LQ'!AR45*$CG45*AR$93</f>
        <v>0.520797740554345</v>
      </c>
      <c r="AS45" s="62">
        <f>'Glad70-before-LQ'!AS45*$CG45*AS$93</f>
        <v>1.98058417613693</v>
      </c>
      <c r="AT45" s="62">
        <f>'Glad70-before-LQ'!AT45*$CG45*AT$93</f>
        <v>0.0124804317805608</v>
      </c>
      <c r="AU45" s="62">
        <f>'Glad70-before-LQ'!AU45*$CG45*AU$93</f>
        <v>0.00759169734983589</v>
      </c>
      <c r="AV45" s="62">
        <f>'Glad70-before-LQ'!AV45*$CG45*AV$93</f>
        <v>0.00157211359340983</v>
      </c>
      <c r="AW45" s="62">
        <f>'Glad70-before-LQ'!AW45*$CG45*AW$93</f>
        <v>0.000294709937891248</v>
      </c>
      <c r="AX45" s="62">
        <f>'Glad70-before-LQ'!AX45*$CG45*AX$93</f>
        <v>0.0172860066169361</v>
      </c>
      <c r="AY45" s="62">
        <f>'Glad70-before-LQ'!AY45*$CG45*AY$93</f>
        <v>0.0005942337852595649</v>
      </c>
      <c r="AZ45" s="62">
        <f>'Glad70-before-LQ'!AZ45*$CG45*AZ$93</f>
        <v>0.039460760520635</v>
      </c>
      <c r="BA45" s="62">
        <f>'Glad70-before-LQ'!BA45*$CG45*BA$93</f>
        <v>0.0990513385702009</v>
      </c>
      <c r="BB45" s="62">
        <f>'Glad70-before-LQ'!BB45*$CG45*BB$93</f>
        <v>0.289228489741726</v>
      </c>
      <c r="BC45" s="62">
        <f>'Glad70-before-LQ'!BC45*$CG45*BC$93</f>
        <v>0.25703003523123</v>
      </c>
      <c r="BD45" s="62">
        <f>'Glad70-before-LQ'!BD45*$CG45*BD$93</f>
        <v>0.0671049766514628</v>
      </c>
      <c r="BE45" s="62">
        <f>'Glad70-before-LQ'!BE45*$CG45*BE$93</f>
        <v>1.86176519581117</v>
      </c>
      <c r="BF45" s="62">
        <f>'Glad70-before-LQ'!BF45*$CG45*BF$93</f>
        <v>0.000587065510289443</v>
      </c>
      <c r="BG45" s="62">
        <f>'Glad70-before-LQ'!BG45*$CG45*BG$93</f>
        <v>0.864552926264446</v>
      </c>
      <c r="BH45" s="62">
        <f>'Glad70-before-LQ'!BH45*$CG45*BH$93</f>
        <v>0.0815068648898789</v>
      </c>
      <c r="BI45" s="62">
        <f>'Glad70-before-LQ'!BI45*$CG45*BI$93</f>
        <v>0.561970241743876</v>
      </c>
      <c r="BJ45" s="62">
        <f>'Glad70-before-LQ'!BJ45*$CG45*BJ$93</f>
        <v>0.000548988610709332</v>
      </c>
      <c r="BK45" s="62">
        <f>'Glad70-before-LQ'!BK45*$CG45*BK$93</f>
        <v>0.278133701855397</v>
      </c>
      <c r="BL45" s="62">
        <f>'Glad70-before-LQ'!BL45*$CG45*BL$93</f>
        <v>1.14697432952117</v>
      </c>
      <c r="BM45" s="62">
        <f>'Glad70-before-LQ'!BM45*$CG45*BM$93</f>
        <v>0.121939453993353</v>
      </c>
      <c r="BN45" s="62">
        <f>'Glad70-before-LQ'!BN45*$CG45*BN$93</f>
        <v>0.0183339328951257</v>
      </c>
      <c r="BO45" s="62">
        <f>'Glad70-before-LQ'!BO45*$CG45*BO$93</f>
        <v>1.31302382980771</v>
      </c>
      <c r="BP45" s="62">
        <f>'Glad70-before-LQ'!BP45*$CG45*BP$93</f>
        <v>0.449004308420608</v>
      </c>
      <c r="BQ45" s="62">
        <f>'Glad70-before-LQ'!BQ45*$CG45*BQ$93</f>
        <v>0.0070443236328665</v>
      </c>
      <c r="BR45" s="62">
        <f>'Glad70-before-LQ'!BR45*$CG45*BR$93</f>
        <v>0.0446119399146936</v>
      </c>
      <c r="BS45" s="62">
        <f>'Glad70-before-LQ'!BS45*$CG45*BS$93</f>
        <v>0.010770383275349</v>
      </c>
      <c r="BT45" s="62">
        <f>'Glad70-before-LQ'!BT45*$CG45*BT$93</f>
        <v>0.183711929933896</v>
      </c>
      <c r="BU45" s="62">
        <f>'Glad70-before-LQ'!BU45*$CG45*BU$93</f>
        <v>0.243377219786073</v>
      </c>
      <c r="BV45" s="4">
        <f>SUM(D45:BU45)</f>
        <v>16.1625678583856</v>
      </c>
      <c r="BW45" s="66">
        <f>'Glad-base'!BW45*'Households'!$B$3/'Households'!$B$7</f>
        <v>5.50872414009269</v>
      </c>
      <c r="BX45" s="66">
        <f>'Glad-base'!BX45*'Households'!$B$3/'Households'!$B$7</f>
        <v>0.128825503841401</v>
      </c>
      <c r="BY45" s="66">
        <f>'Glad-base'!BY45*'Businesses'!$B$4/'Businesses'!$C$4</f>
        <v>0.250916896620442</v>
      </c>
      <c r="BZ45" s="66">
        <f>'Glad-base'!BZ45*'Households'!$B$3/'Households'!$B$7</f>
        <v>0.108945199927909</v>
      </c>
      <c r="CA45" s="66">
        <f>'Glad-base'!CA45*'Households'!$B$3/'Households'!$B$7</f>
        <v>0.116338141297631</v>
      </c>
      <c r="CB45" s="66">
        <f>'Glad-base'!CB45*'Glad-id-output'!B43/'Glad-id-output'!E43</f>
        <v>0.00509167292947096</v>
      </c>
      <c r="CC45" s="62">
        <f>'Exports'!D46</f>
        <v>6.9</v>
      </c>
      <c r="CD45" s="4">
        <f>SUM(BW45:CC45)</f>
        <v>13.0188415547095</v>
      </c>
      <c r="CE45" s="153">
        <f>SUM(CD45,BV45)</f>
        <v>29.1814094130951</v>
      </c>
      <c r="CF45" s="67">
        <v>0.00208615271416846</v>
      </c>
      <c r="CG45" s="67">
        <f>'Glad-id-output'!I43</f>
        <v>0.337594016811887</v>
      </c>
      <c r="CH45" s="67"/>
    </row>
    <row r="46" ht="20.05" customHeight="1">
      <c r="A46" t="s" s="58">
        <v>1</v>
      </c>
      <c r="B46" s="59">
        <v>42</v>
      </c>
      <c r="C46" t="s" s="60">
        <v>202</v>
      </c>
      <c r="D46" s="61">
        <f>'Glad70-before-LQ'!D46*$CG46*D$93</f>
        <v>2.51148552630032</v>
      </c>
      <c r="E46" s="62">
        <f>'Glad70-before-LQ'!E46*$CG46*E$93</f>
        <v>0.08593214258437</v>
      </c>
      <c r="F46" s="62">
        <f>'Glad70-before-LQ'!F46*$CG46*F$93</f>
        <v>0.0103439449725061</v>
      </c>
      <c r="G46" s="62">
        <f>'Glad70-before-LQ'!G46*$CG46*G$93</f>
        <v>0.086615983355761</v>
      </c>
      <c r="H46" s="62">
        <f>'Glad70-before-LQ'!H46*$CG46*H$93</f>
        <v>0.0586109517270278</v>
      </c>
      <c r="I46" s="62">
        <f>'Glad70-before-LQ'!I46*$CG46*I$93</f>
        <v>2.22495591514466</v>
      </c>
      <c r="J46" s="62">
        <f>'Glad70-before-LQ'!J46*$CG46*J$93</f>
        <v>20.5396920083145</v>
      </c>
      <c r="K46" s="63">
        <f>'Glad70-before-LQ'!K46*$CG46*K$93</f>
        <v>2.48367566628528</v>
      </c>
      <c r="L46" s="62">
        <f>'Glad70-before-LQ'!L46*$CG46*L$93</f>
        <v>0.6063924118588579</v>
      </c>
      <c r="M46" s="62">
        <f>'Glad70-before-LQ'!M46*$CG46*M$93</f>
        <v>0.06791822972163709</v>
      </c>
      <c r="N46" s="62">
        <f>'Glad70-before-LQ'!N46*$CG46*N$93</f>
        <v>0.461331934316721</v>
      </c>
      <c r="O46" s="62">
        <f>'Glad70-before-LQ'!O46*$CG46*O$93</f>
        <v>0.473721723128941</v>
      </c>
      <c r="P46" s="62">
        <f>'Glad70-before-LQ'!P46*$CG46*P$93</f>
        <v>0.0227819569308507</v>
      </c>
      <c r="Q46" s="62">
        <f>'Glad70-before-LQ'!Q46*$CG46*Q$93</f>
        <v>0.105095132468125</v>
      </c>
      <c r="R46" s="62">
        <f>'Glad70-before-LQ'!R46*$CG46*R$93</f>
        <v>0.0880281802194611</v>
      </c>
      <c r="S46" s="62">
        <f>'Glad70-before-LQ'!S46*$CG46*S$93</f>
        <v>0.0432880559458935</v>
      </c>
      <c r="T46" s="62">
        <f>'Glad70-before-LQ'!T46*$CG46*T$93</f>
        <v>1.39520012548308</v>
      </c>
      <c r="U46" s="62">
        <f>'Glad70-before-LQ'!U46*$CG46*U$93</f>
        <v>14.618052107244</v>
      </c>
      <c r="V46" s="62">
        <f>'Glad70-before-LQ'!V46*$CG46*V$93</f>
        <v>0.200765748681187</v>
      </c>
      <c r="W46" s="62">
        <f>'Glad70-before-LQ'!W46*$CG46*W$93</f>
        <v>4.74364842916137</v>
      </c>
      <c r="X46" s="64">
        <f>'Glad70-before-LQ'!X46*$CG46*X$93</f>
        <v>0</v>
      </c>
      <c r="Y46" s="62">
        <f>'Glad70-before-LQ'!Y46*$CG46*Y$93</f>
        <v>9.245336075505749</v>
      </c>
      <c r="Z46" s="62">
        <f>'Glad70-before-LQ'!Z46*$CG46*Z$93</f>
        <v>0.5493079254419611</v>
      </c>
      <c r="AA46" s="62">
        <f>'Glad70-before-LQ'!AA46*$CG46*AA$93</f>
        <v>0.305294786405263</v>
      </c>
      <c r="AB46" s="62">
        <f>'Glad70-before-LQ'!AB46*$CG46*AB$93</f>
        <v>0.0239996473715086</v>
      </c>
      <c r="AC46" s="65">
        <f>'Glad70-before-LQ'!AC46*$CG46*AC$93</f>
        <v>0</v>
      </c>
      <c r="AD46" s="62">
        <f>'Glad70-before-LQ'!AD46*$CG46*AD$93</f>
        <v>0.00181978590389913</v>
      </c>
      <c r="AE46" s="62">
        <f>'Glad70-before-LQ'!AE46*$CG46*AE$93</f>
        <v>0.105356495498155</v>
      </c>
      <c r="AF46" s="62">
        <f>'Glad70-before-LQ'!AF46*$CG46*AF$93</f>
        <v>0.919334853423675</v>
      </c>
      <c r="AG46" s="62">
        <f>'Glad70-before-LQ'!AG46*$CG46*AG$93</f>
        <v>1.27181375303348</v>
      </c>
      <c r="AH46" s="62">
        <f>'Glad70-before-LQ'!AH46*$CG46*AH$93</f>
        <v>10.3213707524081</v>
      </c>
      <c r="AI46" s="62">
        <f>'Glad70-before-LQ'!AI46*$CG46*AI$93</f>
        <v>4.4253483896715</v>
      </c>
      <c r="AJ46" s="62">
        <f>'Glad70-before-LQ'!AJ46*$CG46*AJ$93</f>
        <v>16.2806736981813</v>
      </c>
      <c r="AK46" s="62">
        <f>'Glad70-before-LQ'!AK46*$CG46*AK$93</f>
        <v>4.2976174734938</v>
      </c>
      <c r="AL46" s="62">
        <f>'Glad70-before-LQ'!AL46*$CG46*AL$93</f>
        <v>0.22161620388722</v>
      </c>
      <c r="AM46" s="62">
        <f>'Glad70-before-LQ'!AM46*$CG46*AM$93</f>
        <v>1.33343093767822</v>
      </c>
      <c r="AN46" s="62">
        <f>'Glad70-before-LQ'!AN46*$CG46*AN$93</f>
        <v>7.38932037173798</v>
      </c>
      <c r="AO46" s="62">
        <f>'Glad70-before-LQ'!AO46*$CG46*AO$93</f>
        <v>17.3179954574901</v>
      </c>
      <c r="AP46" s="62">
        <f>'Glad70-before-LQ'!AP46*$CG46*AP$93</f>
        <v>6.24811269956758</v>
      </c>
      <c r="AQ46" s="62">
        <f>'Glad70-before-LQ'!AQ46*$CG46*AQ$93</f>
        <v>2.15129831606809</v>
      </c>
      <c r="AR46" s="62">
        <f>'Glad70-before-LQ'!AR46*$CG46*AR$93</f>
        <v>1.0497825035992</v>
      </c>
      <c r="AS46" s="62">
        <f>'Glad70-before-LQ'!AS46*$CG46*AS$93</f>
        <v>68.02904066669871</v>
      </c>
      <c r="AT46" s="62">
        <f>'Glad70-before-LQ'!AT46*$CG46*AT$93</f>
        <v>0.0229944416945028</v>
      </c>
      <c r="AU46" s="62">
        <f>'Glad70-before-LQ'!AU46*$CG46*AU$93</f>
        <v>0.022289452191793</v>
      </c>
      <c r="AV46" s="62">
        <f>'Glad70-before-LQ'!AV46*$CG46*AV$93</f>
        <v>0.00449346341427061</v>
      </c>
      <c r="AW46" s="62">
        <f>'Glad70-before-LQ'!AW46*$CG46*AW$93</f>
        <v>0.0013686962385315</v>
      </c>
      <c r="AX46" s="62">
        <f>'Glad70-before-LQ'!AX46*$CG46*AX$93</f>
        <v>0.466984563083964</v>
      </c>
      <c r="AY46" s="62">
        <f>'Glad70-before-LQ'!AY46*$CG46*AY$93</f>
        <v>0.00429191268267364</v>
      </c>
      <c r="AZ46" s="62">
        <f>'Glad70-before-LQ'!AZ46*$CG46*AZ$93</f>
        <v>0.121000913097331</v>
      </c>
      <c r="BA46" s="62">
        <f>'Glad70-before-LQ'!BA46*$CG46*BA$93</f>
        <v>0.0360049459170351</v>
      </c>
      <c r="BB46" s="62">
        <f>'Glad70-before-LQ'!BB46*$CG46*BB$93</f>
        <v>0.120366188512577</v>
      </c>
      <c r="BC46" s="62">
        <f>'Glad70-before-LQ'!BC46*$CG46*BC$93</f>
        <v>1.88836049792676</v>
      </c>
      <c r="BD46" s="62">
        <f>'Glad70-before-LQ'!BD46*$CG46*BD$93</f>
        <v>0.753965993284537</v>
      </c>
      <c r="BE46" s="62">
        <f>'Glad70-before-LQ'!BE46*$CG46*BE$93</f>
        <v>9.47942845673815</v>
      </c>
      <c r="BF46" s="62">
        <f>'Glad70-before-LQ'!BF46*$CG46*BF$93</f>
        <v>0.0183737502028451</v>
      </c>
      <c r="BG46" s="62">
        <f>'Glad70-before-LQ'!BG46*$CG46*BG$93</f>
        <v>4.48040773933695</v>
      </c>
      <c r="BH46" s="62">
        <f>'Glad70-before-LQ'!BH46*$CG46*BH$93</f>
        <v>0.594890114366081</v>
      </c>
      <c r="BI46" s="62">
        <f>'Glad70-before-LQ'!BI46*$CG46*BI$93</f>
        <v>1.68573059756918</v>
      </c>
      <c r="BJ46" s="62">
        <f>'Glad70-before-LQ'!BJ46*$CG46*BJ$93</f>
        <v>0.0208133074297049</v>
      </c>
      <c r="BK46" s="62">
        <f>'Glad70-before-LQ'!BK46*$CG46*BK$93</f>
        <v>1.37301325564466</v>
      </c>
      <c r="BL46" s="62">
        <f>'Glad70-before-LQ'!BL46*$CG46*BL$93</f>
        <v>3.63042957388205</v>
      </c>
      <c r="BM46" s="62">
        <f>'Glad70-before-LQ'!BM46*$CG46*BM$93</f>
        <v>0.562951310213153</v>
      </c>
      <c r="BN46" s="62">
        <f>'Glad70-before-LQ'!BN46*$CG46*BN$93</f>
        <v>0.188243709427909</v>
      </c>
      <c r="BO46" s="62">
        <f>'Glad70-before-LQ'!BO46*$CG46*BO$93</f>
        <v>2.68347588813737</v>
      </c>
      <c r="BP46" s="62">
        <f>'Glad70-before-LQ'!BP46*$CG46*BP$93</f>
        <v>0.911145077734986</v>
      </c>
      <c r="BQ46" s="62">
        <f>'Glad70-before-LQ'!BQ46*$CG46*BQ$93</f>
        <v>0.0223739828656223</v>
      </c>
      <c r="BR46" s="62">
        <f>'Glad70-before-LQ'!BR46*$CG46*BR$93</f>
        <v>0.150181636781073</v>
      </c>
      <c r="BS46" s="62">
        <f>'Glad70-before-LQ'!BS46*$CG46*BS$93</f>
        <v>0.0290828491912507</v>
      </c>
      <c r="BT46" s="62">
        <f>'Glad70-before-LQ'!BT46*$CG46*BT$93</f>
        <v>1.73892398099988</v>
      </c>
      <c r="BU46" s="62">
        <f>'Glad70-before-LQ'!BU46*$CG46*BU$93</f>
        <v>0.596778859922795</v>
      </c>
      <c r="BV46" s="4">
        <f>SUM(D46:BU46)</f>
        <v>233.923772125398</v>
      </c>
      <c r="BW46" s="66">
        <f>'Glad-base'!BW46*'Households'!$B$3/'Households'!$B$7</f>
        <v>11.9050090609681</v>
      </c>
      <c r="BX46" s="66">
        <f>'Glad-base'!BX46*'Households'!$B$3/'Households'!$B$7</f>
        <v>39.4167678350978</v>
      </c>
      <c r="BY46" s="66">
        <f>'Glad-base'!BY46*'Businesses'!$B$4/'Businesses'!$C$4</f>
        <v>2.11851234392906</v>
      </c>
      <c r="BZ46" s="66">
        <f>'Glad-base'!BZ46*'Households'!$B$3/'Households'!$B$7</f>
        <v>0.715809762945417</v>
      </c>
      <c r="CA46" s="66">
        <f>'Glad-base'!CA46*'Households'!$B$3/'Households'!$B$7</f>
        <v>1.81167516797116</v>
      </c>
      <c r="CB46" s="66">
        <f>'Glad-base'!CB46*'Glad-id-output'!B44/'Glad-id-output'!E44</f>
        <v>-0.222262366511985</v>
      </c>
      <c r="CC46" s="62">
        <f>'Exports'!D47</f>
        <v>427.7</v>
      </c>
      <c r="CD46" s="4">
        <f>SUM(BW46:CC46)</f>
        <v>483.4455118044</v>
      </c>
      <c r="CE46" s="153">
        <f>SUM(CD46,BV46)</f>
        <v>717.369283929798</v>
      </c>
      <c r="CF46" s="67">
        <v>0.0115244250558423</v>
      </c>
      <c r="CG46" s="67">
        <f>'Glad-id-output'!I44</f>
        <v>1</v>
      </c>
      <c r="CH46" s="67"/>
    </row>
    <row r="47" ht="20.05" customHeight="1">
      <c r="A47" t="s" s="58">
        <v>1</v>
      </c>
      <c r="B47" s="59">
        <v>43</v>
      </c>
      <c r="C47" t="s" s="60">
        <v>203</v>
      </c>
      <c r="D47" s="61">
        <f>'Glad70-before-LQ'!D47*$CG47*D$93</f>
        <v>0.0201793849218489</v>
      </c>
      <c r="E47" s="62">
        <f>'Glad70-before-LQ'!E47*$CG47*E$93</f>
        <v>0.000105680516493968</v>
      </c>
      <c r="F47" s="62">
        <f>'Glad70-before-LQ'!F47*$CG47*F$93</f>
        <v>2.20113060315351e-05</v>
      </c>
      <c r="G47" s="62">
        <f>'Glad70-before-LQ'!G47*$CG47*G$93</f>
        <v>0.000114142444477813</v>
      </c>
      <c r="H47" s="62">
        <f>'Glad70-before-LQ'!H47*$CG47*H$93</f>
        <v>0.000523790070280028</v>
      </c>
      <c r="I47" s="62">
        <f>'Glad70-before-LQ'!I47*$CG47*I$93</f>
        <v>0.00685560442585824</v>
      </c>
      <c r="J47" s="62">
        <f>'Glad70-before-LQ'!J47*$CG47*J$93</f>
        <v>0.223467400932099</v>
      </c>
      <c r="K47" s="63">
        <f>'Glad70-before-LQ'!K47*$CG47*K$93</f>
        <v>0.0215197199425091</v>
      </c>
      <c r="L47" s="62">
        <f>'Glad70-before-LQ'!L47*$CG47*L$93</f>
        <v>0.00421139138137092</v>
      </c>
      <c r="M47" s="62">
        <f>'Glad70-before-LQ'!M47*$CG47*M$93</f>
        <v>0.0152775020693026</v>
      </c>
      <c r="N47" s="62">
        <f>'Glad70-before-LQ'!N47*$CG47*N$93</f>
        <v>0.00538128376306964</v>
      </c>
      <c r="O47" s="62">
        <f>'Glad70-before-LQ'!O47*$CG47*O$93</f>
        <v>0.00178164303137694</v>
      </c>
      <c r="P47" s="62">
        <f>'Glad70-before-LQ'!P47*$CG47*P$93</f>
        <v>0.00128734381026588</v>
      </c>
      <c r="Q47" s="62">
        <f>'Glad70-before-LQ'!Q47*$CG47*Q$93</f>
        <v>0.00194128960517377</v>
      </c>
      <c r="R47" s="62">
        <f>'Glad70-before-LQ'!R47*$CG47*R$93</f>
        <v>0.00695334020282984</v>
      </c>
      <c r="S47" s="62">
        <f>'Glad70-before-LQ'!S47*$CG47*S$93</f>
        <v>0.00202781863011956</v>
      </c>
      <c r="T47" s="62">
        <f>'Glad70-before-LQ'!T47*$CG47*T$93</f>
        <v>0.0128062882003442</v>
      </c>
      <c r="U47" s="62">
        <f>'Glad70-before-LQ'!U47*$CG47*U$93</f>
        <v>0.253519164652833</v>
      </c>
      <c r="V47" s="62">
        <f>'Glad70-before-LQ'!V47*$CG47*V$93</f>
        <v>0.0126439350233738</v>
      </c>
      <c r="W47" s="62">
        <f>'Glad70-before-LQ'!W47*$CG47*W$93</f>
        <v>0.077803967962892</v>
      </c>
      <c r="X47" s="64">
        <f>'Glad70-before-LQ'!X47*$CG47*X$93</f>
        <v>0</v>
      </c>
      <c r="Y47" s="62">
        <f>'Glad70-before-LQ'!Y47*$CG47*Y$93</f>
        <v>0.172741156365216</v>
      </c>
      <c r="Z47" s="62">
        <f>'Glad70-before-LQ'!Z47*$CG47*Z$93</f>
        <v>0.021386552621324</v>
      </c>
      <c r="AA47" s="62">
        <f>'Glad70-before-LQ'!AA47*$CG47*AA$93</f>
        <v>0.0269305191774979</v>
      </c>
      <c r="AB47" s="62">
        <f>'Glad70-before-LQ'!AB47*$CG47*AB$93</f>
        <v>0.0007176348001138</v>
      </c>
      <c r="AC47" s="65">
        <f>'Glad70-before-LQ'!AC47*$CG47*AC$93</f>
        <v>0</v>
      </c>
      <c r="AD47" s="62">
        <f>'Glad70-before-LQ'!AD47*$CG47*AD$93</f>
        <v>0.0020534705404246</v>
      </c>
      <c r="AE47" s="62">
        <f>'Glad70-before-LQ'!AE47*$CG47*AE$93</f>
        <v>0.008890540207675039</v>
      </c>
      <c r="AF47" s="62">
        <f>'Glad70-before-LQ'!AF47*$CG47*AF$93</f>
        <v>0.131785743254356</v>
      </c>
      <c r="AG47" s="62">
        <f>'Glad70-before-LQ'!AG47*$CG47*AG$93</f>
        <v>0.0272471066141481</v>
      </c>
      <c r="AH47" s="62">
        <f>'Glad70-before-LQ'!AH47*$CG47*AH$93</f>
        <v>0.185032097720649</v>
      </c>
      <c r="AI47" s="62">
        <f>'Glad70-before-LQ'!AI47*$CG47*AI$93</f>
        <v>0.191847696954018</v>
      </c>
      <c r="AJ47" s="62">
        <f>'Glad70-before-LQ'!AJ47*$CG47*AJ$93</f>
        <v>0.451709014644364</v>
      </c>
      <c r="AK47" s="62">
        <f>'Glad70-before-LQ'!AK47*$CG47*AK$93</f>
        <v>1.33506600562081</v>
      </c>
      <c r="AL47" s="62">
        <f>'Glad70-before-LQ'!AL47*$CG47*AL$93</f>
        <v>0.08189800339683639</v>
      </c>
      <c r="AM47" s="62">
        <f>'Glad70-before-LQ'!AM47*$CG47*AM$93</f>
        <v>0.085282912682924</v>
      </c>
      <c r="AN47" s="62">
        <f>'Glad70-before-LQ'!AN47*$CG47*AN$93</f>
        <v>0.0669463738200024</v>
      </c>
      <c r="AO47" s="62">
        <f>'Glad70-before-LQ'!AO47*$CG47*AO$93</f>
        <v>0.257143719509705</v>
      </c>
      <c r="AP47" s="62">
        <f>'Glad70-before-LQ'!AP47*$CG47*AP$93</f>
        <v>0.069789383937976</v>
      </c>
      <c r="AQ47" s="62">
        <f>'Glad70-before-LQ'!AQ47*$CG47*AQ$93</f>
        <v>0.00327118989451083</v>
      </c>
      <c r="AR47" s="62">
        <f>'Glad70-before-LQ'!AR47*$CG47*AR$93</f>
        <v>0.11137351839742</v>
      </c>
      <c r="AS47" s="62">
        <f>'Glad70-before-LQ'!AS47*$CG47*AS$93</f>
        <v>0.156061459221205</v>
      </c>
      <c r="AT47" s="62">
        <f>'Glad70-before-LQ'!AT47*$CG47*AT$93</f>
        <v>0.0131172961814569</v>
      </c>
      <c r="AU47" s="62">
        <f>'Glad70-before-LQ'!AU47*$CG47*AU$93</f>
        <v>0.0143410226710832</v>
      </c>
      <c r="AV47" s="62">
        <f>'Glad70-before-LQ'!AV47*$CG47*AV$93</f>
        <v>0.00122502903028406</v>
      </c>
      <c r="AW47" s="62">
        <f>'Glad70-before-LQ'!AW47*$CG47*AW$93</f>
        <v>0.00262194909564638</v>
      </c>
      <c r="AX47" s="62">
        <f>'Glad70-before-LQ'!AX47*$CG47*AX$93</f>
        <v>0.0229731309311763</v>
      </c>
      <c r="AY47" s="62">
        <f>'Glad70-before-LQ'!AY47*$CG47*AY$93</f>
        <v>0.0200525921917838</v>
      </c>
      <c r="AZ47" s="62">
        <f>'Glad70-before-LQ'!AZ47*$CG47*AZ$93</f>
        <v>0.0216881511471202</v>
      </c>
      <c r="BA47" s="62">
        <f>'Glad70-before-LQ'!BA47*$CG47*BA$93</f>
        <v>0.00790096703635928</v>
      </c>
      <c r="BB47" s="62">
        <f>'Glad70-before-LQ'!BB47*$CG47*BB$93</f>
        <v>0.0089364846507288</v>
      </c>
      <c r="BC47" s="62">
        <f>'Glad70-before-LQ'!BC47*$CG47*BC$93</f>
        <v>0.235176525746661</v>
      </c>
      <c r="BD47" s="62">
        <f>'Glad70-before-LQ'!BD47*$CG47*BD$93</f>
        <v>0.0733036786896064</v>
      </c>
      <c r="BE47" s="62">
        <f>'Glad70-before-LQ'!BE47*$CG47*BE$93</f>
        <v>2.05684195536829</v>
      </c>
      <c r="BF47" s="62">
        <f>'Glad70-before-LQ'!BF47*$CG47*BF$93</f>
        <v>0.0118311306914618</v>
      </c>
      <c r="BG47" s="62">
        <f>'Glad70-before-LQ'!BG47*$CG47*BG$93</f>
        <v>0.73155444799258</v>
      </c>
      <c r="BH47" s="62">
        <f>'Glad70-before-LQ'!BH47*$CG47*BH$93</f>
        <v>0.095128346422108</v>
      </c>
      <c r="BI47" s="62">
        <f>'Glad70-before-LQ'!BI47*$CG47*BI$93</f>
        <v>0.251211455391215</v>
      </c>
      <c r="BJ47" s="62">
        <f>'Glad70-before-LQ'!BJ47*$CG47*BJ$93</f>
        <v>0.000517104767313024</v>
      </c>
      <c r="BK47" s="62">
        <f>'Glad70-before-LQ'!BK47*$CG47*BK$93</f>
        <v>0.274263114336704</v>
      </c>
      <c r="BL47" s="62">
        <f>'Glad70-before-LQ'!BL47*$CG47*BL$93</f>
        <v>2.20886061184085</v>
      </c>
      <c r="BM47" s="62">
        <f>'Glad70-before-LQ'!BM47*$CG47*BM$93</f>
        <v>0.307833760997587</v>
      </c>
      <c r="BN47" s="62">
        <f>'Glad70-before-LQ'!BN47*$CG47*BN$93</f>
        <v>0.0798080315357112</v>
      </c>
      <c r="BO47" s="62">
        <f>'Glad70-before-LQ'!BO47*$CG47*BO$93</f>
        <v>0.176590611128004</v>
      </c>
      <c r="BP47" s="62">
        <f>'Glad70-before-LQ'!BP47*$CG47*BP$93</f>
        <v>0.237800613417741</v>
      </c>
      <c r="BQ47" s="62">
        <f>'Glad70-before-LQ'!BQ47*$CG47*BQ$93</f>
        <v>0.0212360342537514</v>
      </c>
      <c r="BR47" s="62">
        <f>'Glad70-before-LQ'!BR47*$CG47*BR$93</f>
        <v>0.0147636897295034</v>
      </c>
      <c r="BS47" s="62">
        <f>'Glad70-before-LQ'!BS47*$CG47*BS$93</f>
        <v>0.0050045539307118</v>
      </c>
      <c r="BT47" s="62">
        <f>'Glad70-before-LQ'!BT47*$CG47*BT$93</f>
        <v>0.157473235638172</v>
      </c>
      <c r="BU47" s="62">
        <f>'Glad70-before-LQ'!BU47*$CG47*BU$93</f>
        <v>0.347951150879704</v>
      </c>
      <c r="BV47" s="4">
        <f>SUM(D47:BU47)</f>
        <v>11.455603477967</v>
      </c>
      <c r="BW47" s="66">
        <f>'Glad-base'!BW47*'Households'!$B$3/'Households'!$B$7</f>
        <v>5.78262152678682</v>
      </c>
      <c r="BX47" s="66">
        <f>'Glad-base'!BX47*'Households'!$B$3/'Households'!$B$7</f>
        <v>0.0500022931513903</v>
      </c>
      <c r="BY47" s="66">
        <f>'Glad-base'!BY47*'Businesses'!$B$4/'Businesses'!$C$4</f>
        <v>0.417797394015712</v>
      </c>
      <c r="BZ47" s="66">
        <f>'Glad-base'!BZ47*'Households'!$B$3/'Households'!$B$7</f>
        <v>0.26796792707518</v>
      </c>
      <c r="CA47" s="66">
        <f>'Glad-base'!CA47*'Households'!$B$3/'Households'!$B$7</f>
        <v>0.458313104521112</v>
      </c>
      <c r="CB47" s="66">
        <f>'Glad-base'!CB47*'Glad-id-output'!B45/'Glad-id-output'!E45</f>
        <v>0.06601937151589379</v>
      </c>
      <c r="CC47" s="62">
        <f>'Exports'!D48</f>
        <v>1</v>
      </c>
      <c r="CD47" s="4">
        <f>SUM(BW47:CC47)</f>
        <v>8.04272161706611</v>
      </c>
      <c r="CE47" s="153">
        <f>SUM(CD47,BV47)</f>
        <v>19.4983250950331</v>
      </c>
      <c r="CF47" s="67">
        <v>0.0008264425517550969</v>
      </c>
      <c r="CG47" s="67">
        <f>'Glad-id-output'!I45</f>
        <v>0.4</v>
      </c>
      <c r="CH47" s="67"/>
    </row>
    <row r="48" ht="20.05" customHeight="1">
      <c r="A48" t="s" s="58">
        <v>1</v>
      </c>
      <c r="B48" s="59">
        <v>44</v>
      </c>
      <c r="C48" t="s" s="60">
        <v>204</v>
      </c>
      <c r="D48" s="61">
        <f>'Glad70-before-LQ'!D48*$CG48*D$93</f>
        <v>0.000202689517236452</v>
      </c>
      <c r="E48" s="62">
        <f>'Glad70-before-LQ'!E48*$CG48*E$93</f>
        <v>2.00168799061896e-05</v>
      </c>
      <c r="F48" s="62">
        <f>'Glad70-before-LQ'!F48*$CG48*F$93</f>
        <v>6.132503172965e-06</v>
      </c>
      <c r="G48" s="62">
        <f>'Glad70-before-LQ'!G48*$CG48*G$93</f>
        <v>1.08792017392915e-05</v>
      </c>
      <c r="H48" s="62">
        <f>'Glad70-before-LQ'!H48*$CG48*H$93</f>
        <v>8.32619633065684e-06</v>
      </c>
      <c r="I48" s="62">
        <f>'Glad70-before-LQ'!I48*$CG48*I$93</f>
        <v>0.000119209690905523</v>
      </c>
      <c r="J48" s="62">
        <f>'Glad70-before-LQ'!J48*$CG48*J$93</f>
        <v>0.031053636932098</v>
      </c>
      <c r="K48" s="63">
        <f>'Glad70-before-LQ'!K48*$CG48*K$93</f>
        <v>0.000503271331351578</v>
      </c>
      <c r="L48" s="62">
        <f>'Glad70-before-LQ'!L48*$CG48*L$93</f>
        <v>4.74501978434312e-05</v>
      </c>
      <c r="M48" s="62">
        <f>'Glad70-before-LQ'!M48*$CG48*M$93</f>
        <v>8.05238414098138e-05</v>
      </c>
      <c r="N48" s="62">
        <f>'Glad70-before-LQ'!N48*$CG48*N$93</f>
        <v>0.000450260631454946</v>
      </c>
      <c r="O48" s="62">
        <f>'Glad70-before-LQ'!O48*$CG48*O$93</f>
        <v>0.000111651516962349</v>
      </c>
      <c r="P48" s="62">
        <f>'Glad70-before-LQ'!P48*$CG48*P$93</f>
        <v>6.94068737720322e-06</v>
      </c>
      <c r="Q48" s="62">
        <f>'Glad70-before-LQ'!Q48*$CG48*Q$93</f>
        <v>5.29275897518404e-05</v>
      </c>
      <c r="R48" s="62">
        <f>'Glad70-before-LQ'!R48*$CG48*R$93</f>
        <v>3.37911164758938e-06</v>
      </c>
      <c r="S48" s="62">
        <f>'Glad70-before-LQ'!S48*$CG48*S$93</f>
        <v>7.07355007505822e-06</v>
      </c>
      <c r="T48" s="62">
        <f>'Glad70-before-LQ'!T48*$CG48*T$93</f>
        <v>0.000192225385768187</v>
      </c>
      <c r="U48" s="62">
        <f>'Glad70-before-LQ'!U48*$CG48*U$93</f>
        <v>0.00121264911392955</v>
      </c>
      <c r="V48" s="62">
        <f>'Glad70-before-LQ'!V48*$CG48*V$93</f>
        <v>1.87520932902439e-05</v>
      </c>
      <c r="W48" s="62">
        <f>'Glad70-before-LQ'!W48*$CG48*W$93</f>
        <v>0.000797654491216978</v>
      </c>
      <c r="X48" s="64">
        <f>'Glad70-before-LQ'!X48*$CG48*X$93</f>
        <v>0</v>
      </c>
      <c r="Y48" s="62">
        <f>'Glad70-before-LQ'!Y48*$CG48*Y$93</f>
        <v>0.00051634953783408</v>
      </c>
      <c r="Z48" s="62">
        <f>'Glad70-before-LQ'!Z48*$CG48*Z$93</f>
        <v>0.000849276800981736</v>
      </c>
      <c r="AA48" s="62">
        <f>'Glad70-before-LQ'!AA48*$CG48*AA$93</f>
        <v>0.000113519950217699</v>
      </c>
      <c r="AB48" s="62">
        <f>'Glad70-before-LQ'!AB48*$CG48*AB$93</f>
        <v>6.87197707695906e-06</v>
      </c>
      <c r="AC48" s="65">
        <f>'Glad70-before-LQ'!AC48*$CG48*AC$93</f>
        <v>0</v>
      </c>
      <c r="AD48" s="62">
        <f>'Glad70-before-LQ'!AD48*$CG48*AD$93</f>
        <v>1.72331891643408e-06</v>
      </c>
      <c r="AE48" s="62">
        <f>'Glad70-before-LQ'!AE48*$CG48*AE$93</f>
        <v>3.51030515618328e-05</v>
      </c>
      <c r="AF48" s="62">
        <f>'Glad70-before-LQ'!AF48*$CG48*AF$93</f>
        <v>2.99807945912362e-05</v>
      </c>
      <c r="AG48" s="62">
        <f>'Glad70-before-LQ'!AG48*$CG48*AG$93</f>
        <v>0.000164314733368144</v>
      </c>
      <c r="AH48" s="62">
        <f>'Glad70-before-LQ'!AH48*$CG48*AH$93</f>
        <v>0.000505114814593192</v>
      </c>
      <c r="AI48" s="62">
        <f>'Glad70-before-LQ'!AI48*$CG48*AI$93</f>
        <v>0.023818918948706</v>
      </c>
      <c r="AJ48" s="62">
        <f>'Glad70-before-LQ'!AJ48*$CG48*AJ$93</f>
        <v>0.0030835443242002</v>
      </c>
      <c r="AK48" s="62">
        <f>'Glad70-before-LQ'!AK48*$CG48*AK$93</f>
        <v>0.0166042711305588</v>
      </c>
      <c r="AL48" s="62">
        <f>'Glad70-before-LQ'!AL48*$CG48*AL$93</f>
        <v>0.00604846559971428</v>
      </c>
      <c r="AM48" s="62">
        <f>'Glad70-before-LQ'!AM48*$CG48*AM$93</f>
        <v>0.0160236610981302</v>
      </c>
      <c r="AN48" s="62">
        <f>'Glad70-before-LQ'!AN48*$CG48*AN$93</f>
        <v>0.00182192521858755</v>
      </c>
      <c r="AO48" s="62">
        <f>'Glad70-before-LQ'!AO48*$CG48*AO$93</f>
        <v>0.000160267968039162</v>
      </c>
      <c r="AP48" s="62">
        <f>'Glad70-before-LQ'!AP48*$CG48*AP$93</f>
        <v>0.0587194617463722</v>
      </c>
      <c r="AQ48" s="62">
        <f>'Glad70-before-LQ'!AQ48*$CG48*AQ$93</f>
        <v>0.0007259852531139119</v>
      </c>
      <c r="AR48" s="62">
        <f>'Glad70-before-LQ'!AR48*$CG48*AR$93</f>
        <v>6.0581874819452e-05</v>
      </c>
      <c r="AS48" s="62">
        <f>'Glad70-before-LQ'!AS48*$CG48*AS$93</f>
        <v>0.00238693891756606</v>
      </c>
      <c r="AT48" s="62">
        <f>'Glad70-before-LQ'!AT48*$CG48*AT$93</f>
        <v>4.53386383892846e-05</v>
      </c>
      <c r="AU48" s="62">
        <f>'Glad70-before-LQ'!AU48*$CG48*AU$93</f>
        <v>0.383734883773788</v>
      </c>
      <c r="AV48" s="62">
        <f>'Glad70-before-LQ'!AV48*$CG48*AV$93</f>
        <v>0.160829628098009</v>
      </c>
      <c r="AW48" s="62">
        <f>'Glad70-before-LQ'!AW48*$CG48*AW$93</f>
        <v>1.44524620137904e-06</v>
      </c>
      <c r="AX48" s="62">
        <f>'Glad70-before-LQ'!AX48*$CG48*AX$93</f>
        <v>0.0171151647831421</v>
      </c>
      <c r="AY48" s="62">
        <f>'Glad70-before-LQ'!AY48*$CG48*AY$93</f>
        <v>0.0040291722175992</v>
      </c>
      <c r="AZ48" s="62">
        <f>'Glad70-before-LQ'!AZ48*$CG48*AZ$93</f>
        <v>0.00120454879240551</v>
      </c>
      <c r="BA48" s="62">
        <f>'Glad70-before-LQ'!BA48*$CG48*BA$93</f>
        <v>0.000624047055248266</v>
      </c>
      <c r="BB48" s="62">
        <f>'Glad70-before-LQ'!BB48*$CG48*BB$93</f>
        <v>0.000171540646641309</v>
      </c>
      <c r="BC48" s="62">
        <f>'Glad70-before-LQ'!BC48*$CG48*BC$93</f>
        <v>0.0946440655115144</v>
      </c>
      <c r="BD48" s="62">
        <f>'Glad70-before-LQ'!BD48*$CG48*BD$93</f>
        <v>0.0189840360429001</v>
      </c>
      <c r="BE48" s="62">
        <f>'Glad70-before-LQ'!BE48*$CG48*BE$93</f>
        <v>0.432250872444328</v>
      </c>
      <c r="BF48" s="62">
        <f>'Glad70-before-LQ'!BF48*$CG48*BF$93</f>
        <v>7.90884485056974e-05</v>
      </c>
      <c r="BG48" s="62">
        <f>'Glad70-before-LQ'!BG48*$CG48*BG$93</f>
        <v>0.31290900504489</v>
      </c>
      <c r="BH48" s="62">
        <f>'Glad70-before-LQ'!BH48*$CG48*BH$93</f>
        <v>0.000972685059477692</v>
      </c>
      <c r="BI48" s="62">
        <f>'Glad70-before-LQ'!BI48*$CG48*BI$93</f>
        <v>0.008568744398599721</v>
      </c>
      <c r="BJ48" s="62">
        <f>'Glad70-before-LQ'!BJ48*$CG48*BJ$93</f>
        <v>0.000101306850637779</v>
      </c>
      <c r="BK48" s="62">
        <f>'Glad70-before-LQ'!BK48*$CG48*BK$93</f>
        <v>0.0677088802949026</v>
      </c>
      <c r="BL48" s="62">
        <f>'Glad70-before-LQ'!BL48*$CG48*BL$93</f>
        <v>0.102266611384348</v>
      </c>
      <c r="BM48" s="62">
        <f>'Glad70-before-LQ'!BM48*$CG48*BM$93</f>
        <v>0.0144299830890726</v>
      </c>
      <c r="BN48" s="62">
        <f>'Glad70-before-LQ'!BN48*$CG48*BN$93</f>
        <v>0.0010008433854939</v>
      </c>
      <c r="BO48" s="62">
        <f>'Glad70-before-LQ'!BO48*$CG48*BO$93</f>
        <v>0.00853911653927612</v>
      </c>
      <c r="BP48" s="62">
        <f>'Glad70-before-LQ'!BP48*$CG48*BP$93</f>
        <v>0.0123997568474152</v>
      </c>
      <c r="BQ48" s="62">
        <f>'Glad70-before-LQ'!BQ48*$CG48*BQ$93</f>
        <v>0.021157229338732</v>
      </c>
      <c r="BR48" s="62">
        <f>'Glad70-before-LQ'!BR48*$CG48*BR$93</f>
        <v>0.000248962107288126</v>
      </c>
      <c r="BS48" s="62">
        <f>'Glad70-before-LQ'!BS48*$CG48*BS$93</f>
        <v>0.00261598026705262</v>
      </c>
      <c r="BT48" s="62">
        <f>'Glad70-before-LQ'!BT48*$CG48*BT$93</f>
        <v>0.00413047937826496</v>
      </c>
      <c r="BU48" s="62">
        <f>'Glad70-before-LQ'!BU48*$CG48*BU$93</f>
        <v>0.0134999084681341</v>
      </c>
      <c r="BV48" s="4">
        <f>SUM(D48:BU48)</f>
        <v>1.85084525167467</v>
      </c>
      <c r="BW48" s="66">
        <f>'Glad-base'!BW48*'Households'!$B$3/'Households'!$B$7</f>
        <v>3.5070519015139</v>
      </c>
      <c r="BX48" s="66">
        <f>'Glad-base'!BX48*'Households'!$B$3/'Households'!$B$7</f>
        <v>1.1006379915757</v>
      </c>
      <c r="BY48" s="66">
        <f>'Glad-base'!BY48*'Businesses'!$B$4/'Businesses'!$C$4</f>
        <v>1.61938809008465</v>
      </c>
      <c r="BZ48" s="66">
        <f>'Glad-base'!BZ48*'Households'!$B$3/'Households'!$B$7</f>
        <v>0.00481975711637487</v>
      </c>
      <c r="CA48" s="66">
        <f>'Glad-base'!CA48*'Households'!$B$3/'Households'!$B$7</f>
        <v>1.30627747881565</v>
      </c>
      <c r="CB48" s="66">
        <f>'Glad-base'!CB48*'Glad-id-output'!B46/'Glad-id-output'!E46</f>
        <v>0.00187487690348079</v>
      </c>
      <c r="CC48" s="62">
        <f>'Exports'!D49</f>
        <v>0.5</v>
      </c>
      <c r="CD48" s="4">
        <f>SUM(BW48:CC48)</f>
        <v>8.040050096009759</v>
      </c>
      <c r="CE48" s="153">
        <f>SUM(CD48,BV48)</f>
        <v>9.890895347684429</v>
      </c>
      <c r="CF48" s="67">
        <v>0.000913371122658347</v>
      </c>
      <c r="CG48" s="67">
        <f>'Glad-id-output'!I46</f>
        <v>0.2</v>
      </c>
      <c r="CH48" s="67"/>
    </row>
    <row r="49" ht="20.05" customHeight="1">
      <c r="A49" t="s" s="58">
        <v>1</v>
      </c>
      <c r="B49" s="59">
        <v>45</v>
      </c>
      <c r="C49" t="s" s="60">
        <v>205</v>
      </c>
      <c r="D49" s="61">
        <f>'Glad70-before-LQ'!D49*$CG49*D$93</f>
        <v>0.00124640664648676</v>
      </c>
      <c r="E49" s="62">
        <f>'Glad70-before-LQ'!E49*$CG49*E$93</f>
        <v>0.0142147827918761</v>
      </c>
      <c r="F49" s="62">
        <f>'Glad70-before-LQ'!F49*$CG49*F$93</f>
        <v>0</v>
      </c>
      <c r="G49" s="62">
        <f>'Glad70-before-LQ'!G49*$CG49*G$93</f>
        <v>0.007550284905448</v>
      </c>
      <c r="H49" s="62">
        <f>'Glad70-before-LQ'!H49*$CG49*H$93</f>
        <v>0.00271144716052557</v>
      </c>
      <c r="I49" s="62">
        <f>'Glad70-before-LQ'!I49*$CG49*I$93</f>
        <v>0.00302174553899493</v>
      </c>
      <c r="J49" s="62">
        <f>'Glad70-before-LQ'!J49*$CG49*J$93</f>
        <v>0.143521319050346</v>
      </c>
      <c r="K49" s="63">
        <f>'Glad70-before-LQ'!K49*$CG49*K$93</f>
        <v>0.0507869900207512</v>
      </c>
      <c r="L49" s="62">
        <f>'Glad70-before-LQ'!L49*$CG49*L$93</f>
        <v>0.00735304165324544</v>
      </c>
      <c r="M49" s="62">
        <f>'Glad70-before-LQ'!M49*$CG49*M$93</f>
        <v>0.00683759184250912</v>
      </c>
      <c r="N49" s="62">
        <f>'Glad70-before-LQ'!N49*$CG49*N$93</f>
        <v>0.0144060073720118</v>
      </c>
      <c r="O49" s="62">
        <f>'Glad70-before-LQ'!O49*$CG49*O$93</f>
        <v>0.009630297149764161</v>
      </c>
      <c r="P49" s="62">
        <f>'Glad70-before-LQ'!P49*$CG49*P$93</f>
        <v>0.000165929346714676</v>
      </c>
      <c r="Q49" s="62">
        <f>'Glad70-before-LQ'!Q49*$CG49*Q$93</f>
        <v>0.00300267789843706</v>
      </c>
      <c r="R49" s="62">
        <f>'Glad70-before-LQ'!R49*$CG49*R$93</f>
        <v>0.000158453903474698</v>
      </c>
      <c r="S49" s="62">
        <f>'Glad70-before-LQ'!S49*$CG49*S$93</f>
        <v>0.000374450246984086</v>
      </c>
      <c r="T49" s="62">
        <f>'Glad70-before-LQ'!T49*$CG49*T$93</f>
        <v>0.000269649499480373</v>
      </c>
      <c r="U49" s="62">
        <f>'Glad70-before-LQ'!U49*$CG49*U$93</f>
        <v>0.313320048634712</v>
      </c>
      <c r="V49" s="62">
        <f>'Glad70-before-LQ'!V49*$CG49*V$93</f>
        <v>0.0053342982962206</v>
      </c>
      <c r="W49" s="62">
        <f>'Glad70-before-LQ'!W49*$CG49*W$93</f>
        <v>0.0409355239930336</v>
      </c>
      <c r="X49" s="64">
        <f>'Glad70-before-LQ'!X49*$CG49*X$93</f>
        <v>0</v>
      </c>
      <c r="Y49" s="62">
        <f>'Glad70-before-LQ'!Y49*$CG49*Y$93</f>
        <v>0.0294376948216597</v>
      </c>
      <c r="Z49" s="62">
        <f>'Glad70-before-LQ'!Z49*$CG49*Z$93</f>
        <v>0.08497350438599641</v>
      </c>
      <c r="AA49" s="62">
        <f>'Glad70-before-LQ'!AA49*$CG49*AA$93</f>
        <v>0.0140864603217176</v>
      </c>
      <c r="AB49" s="62">
        <f>'Glad70-before-LQ'!AB49*$CG49*AB$93</f>
        <v>0.000182225548954081</v>
      </c>
      <c r="AC49" s="65">
        <f>'Glad70-before-LQ'!AC49*$CG49*AC$93</f>
        <v>0</v>
      </c>
      <c r="AD49" s="62">
        <f>'Glad70-before-LQ'!AD49*$CG49*AD$93</f>
        <v>0.00100444873986443</v>
      </c>
      <c r="AE49" s="62">
        <f>'Glad70-before-LQ'!AE49*$CG49*AE$93</f>
        <v>0.0172396561008019</v>
      </c>
      <c r="AF49" s="62">
        <f>'Glad70-before-LQ'!AF49*$CG49*AF$93</f>
        <v>0.0586712682086988</v>
      </c>
      <c r="AG49" s="62">
        <f>'Glad70-before-LQ'!AG49*$CG49*AG$93</f>
        <v>0.016652921883178</v>
      </c>
      <c r="AH49" s="62">
        <f>'Glad70-before-LQ'!AH49*$CG49*AH$93</f>
        <v>0.100381529324295</v>
      </c>
      <c r="AI49" s="62">
        <f>'Glad70-before-LQ'!AI49*$CG49*AI$93</f>
        <v>0.449688313778624</v>
      </c>
      <c r="AJ49" s="62">
        <f>'Glad70-before-LQ'!AJ49*$CG49*AJ$93</f>
        <v>0.241663239130427</v>
      </c>
      <c r="AK49" s="62">
        <f>'Glad70-before-LQ'!AK49*$CG49*AK$93</f>
        <v>1.22217145184846</v>
      </c>
      <c r="AL49" s="62">
        <f>'Glad70-before-LQ'!AL49*$CG49*AL$93</f>
        <v>0.639565082302148</v>
      </c>
      <c r="AM49" s="62">
        <f>'Glad70-before-LQ'!AM49*$CG49*AM$93</f>
        <v>1.39531449374752</v>
      </c>
      <c r="AN49" s="62">
        <f>'Glad70-before-LQ'!AN49*$CG49*AN$93</f>
        <v>0.0845488382033632</v>
      </c>
      <c r="AO49" s="62">
        <f>'Glad70-before-LQ'!AO49*$CG49*AO$93</f>
        <v>0.00111679523550056</v>
      </c>
      <c r="AP49" s="62">
        <f>'Glad70-before-LQ'!AP49*$CG49*AP$93</f>
        <v>0.0188007966185125</v>
      </c>
      <c r="AQ49" s="62">
        <f>'Glad70-before-LQ'!AQ49*$CG49*AQ$93</f>
        <v>0.08004146008540521</v>
      </c>
      <c r="AR49" s="62">
        <f>'Glad70-before-LQ'!AR49*$CG49*AR$93</f>
        <v>0.0148124352855732</v>
      </c>
      <c r="AS49" s="62">
        <f>'Glad70-before-LQ'!AS49*$CG49*AS$93</f>
        <v>0.262064042838847</v>
      </c>
      <c r="AT49" s="62">
        <f>'Glad70-before-LQ'!AT49*$CG49*AT$93</f>
        <v>0.000117156496136802</v>
      </c>
      <c r="AU49" s="62">
        <f>'Glad70-before-LQ'!AU49*$CG49*AU$93</f>
        <v>0.0488653185273768</v>
      </c>
      <c r="AV49" s="62">
        <f>'Glad70-before-LQ'!AV49*$CG49*AV$93</f>
        <v>0.00770312091261468</v>
      </c>
      <c r="AW49" s="62">
        <f>'Glad70-before-LQ'!AW49*$CG49*AW$93</f>
        <v>0.00675449837246948</v>
      </c>
      <c r="AX49" s="62">
        <f>'Glad70-before-LQ'!AX49*$CG49*AX$93</f>
        <v>0.171835204911484</v>
      </c>
      <c r="AY49" s="62">
        <f>'Glad70-before-LQ'!AY49*$CG49*AY$93</f>
        <v>0.0061359027040042</v>
      </c>
      <c r="AZ49" s="62">
        <f>'Glad70-before-LQ'!AZ49*$CG49*AZ$93</f>
        <v>0.122234000064483</v>
      </c>
      <c r="BA49" s="62">
        <f>'Glad70-before-LQ'!BA49*$CG49*BA$93</f>
        <v>0.012555433548469</v>
      </c>
      <c r="BB49" s="62">
        <f>'Glad70-before-LQ'!BB49*$CG49*BB$93</f>
        <v>0.0119156206381806</v>
      </c>
      <c r="BC49" s="62">
        <f>'Glad70-before-LQ'!BC49*$CG49*BC$93</f>
        <v>0.427319648017896</v>
      </c>
      <c r="BD49" s="62">
        <f>'Glad70-before-LQ'!BD49*$CG49*BD$93</f>
        <v>0.252759223504212</v>
      </c>
      <c r="BE49" s="62">
        <f>'Glad70-before-LQ'!BE49*$CG49*BE$93</f>
        <v>1.35529634134815</v>
      </c>
      <c r="BF49" s="62">
        <f>'Glad70-before-LQ'!BF49*$CG49*BF$93</f>
        <v>0.000498597025579472</v>
      </c>
      <c r="BG49" s="62">
        <f>'Glad70-before-LQ'!BG49*$CG49*BG$93</f>
        <v>0.609034192686188</v>
      </c>
      <c r="BH49" s="62">
        <f>'Glad70-before-LQ'!BH49*$CG49*BH$93</f>
        <v>0.335362478034774</v>
      </c>
      <c r="BI49" s="62">
        <f>'Glad70-before-LQ'!BI49*$CG49*BI$93</f>
        <v>0.0578166984376364</v>
      </c>
      <c r="BJ49" s="62">
        <f>'Glad70-before-LQ'!BJ49*$CG49*BJ$93</f>
        <v>0.00124471956276303</v>
      </c>
      <c r="BK49" s="62">
        <f>'Glad70-before-LQ'!BK49*$CG49*BK$93</f>
        <v>0.259145670773841</v>
      </c>
      <c r="BL49" s="62">
        <f>'Glad70-before-LQ'!BL49*$CG49*BL$93</f>
        <v>0.232456518857428</v>
      </c>
      <c r="BM49" s="62">
        <f>'Glad70-before-LQ'!BM49*$CG49*BM$93</f>
        <v>0.0368700849772431</v>
      </c>
      <c r="BN49" s="62">
        <f>'Glad70-before-LQ'!BN49*$CG49*BN$93</f>
        <v>0.00260017415126278</v>
      </c>
      <c r="BO49" s="62">
        <f>'Glad70-before-LQ'!BO49*$CG49*BO$93</f>
        <v>0.7189835701060761</v>
      </c>
      <c r="BP49" s="62">
        <f>'Glad70-before-LQ'!BP49*$CG49*BP$93</f>
        <v>0.541266870261632</v>
      </c>
      <c r="BQ49" s="62">
        <f>'Glad70-before-LQ'!BQ49*$CG49*BQ$93</f>
        <v>0.0272034976755177</v>
      </c>
      <c r="BR49" s="62">
        <f>'Glad70-before-LQ'!BR49*$CG49*BR$93</f>
        <v>0.0448846168487324</v>
      </c>
      <c r="BS49" s="62">
        <f>'Glad70-before-LQ'!BS49*$CG49*BS$93</f>
        <v>0.0255537757944725</v>
      </c>
      <c r="BT49" s="62">
        <f>'Glad70-before-LQ'!BT49*$CG49*BT$93</f>
        <v>0.101161974747125</v>
      </c>
      <c r="BU49" s="62">
        <f>'Glad70-before-LQ'!BU49*$CG49*BU$93</f>
        <v>0.114959731360804</v>
      </c>
      <c r="BV49" s="4">
        <f>SUM(D49:BU49)</f>
        <v>10.8897922447071</v>
      </c>
      <c r="BW49" s="66">
        <f>'Glad-base'!BW49*'Households'!$B$3/'Households'!$B$7</f>
        <v>6.28630644670443</v>
      </c>
      <c r="BX49" s="66">
        <f>'Glad-base'!BX49*'Households'!$B$3/'Households'!$B$7</f>
        <v>2.07832112499485</v>
      </c>
      <c r="BY49" s="66">
        <f>'Glad-base'!BY49*'Businesses'!$B$4/'Businesses'!$C$4</f>
        <v>0.521953974834986</v>
      </c>
      <c r="BZ49" s="66">
        <f>'Glad-base'!BZ49*'Households'!$B$3/'Households'!$B$7</f>
        <v>0.0024454057569516</v>
      </c>
      <c r="CA49" s="66">
        <f>'Glad-base'!CA49*'Households'!$B$3/'Households'!$B$7</f>
        <v>0.0420543512564367</v>
      </c>
      <c r="CB49" s="66">
        <f>'Glad-base'!CB49*'Glad-id-output'!B47/'Glad-id-output'!E47</f>
        <v>0</v>
      </c>
      <c r="CC49" s="62">
        <f>'Exports'!D50</f>
        <v>0.3</v>
      </c>
      <c r="CD49" s="4">
        <f>SUM(BW49:CC49)</f>
        <v>9.231081303547651</v>
      </c>
      <c r="CE49" s="153">
        <f>SUM(CD49,BV49)</f>
        <v>20.1208735482548</v>
      </c>
      <c r="CF49" s="67">
        <v>0.000475695092606537</v>
      </c>
      <c r="CG49" s="67">
        <f>'Glad-id-output'!I47</f>
        <v>0.4</v>
      </c>
      <c r="CH49" s="67"/>
    </row>
    <row r="50" ht="20.05" customHeight="1">
      <c r="A50" t="s" s="58">
        <v>1</v>
      </c>
      <c r="B50" s="59">
        <v>46</v>
      </c>
      <c r="C50" t="s" s="60">
        <v>134</v>
      </c>
      <c r="D50" s="61">
        <f>'Glad70-before-LQ'!D50*$CG50*D$93</f>
        <v>0.0326916886200929</v>
      </c>
      <c r="E50" s="62">
        <f>'Glad70-before-LQ'!E50*$CG50*E$93</f>
        <v>0.000626011776420993</v>
      </c>
      <c r="F50" s="62">
        <f>'Glad70-before-LQ'!F50*$CG50*F$93</f>
        <v>1.26482877942404e-05</v>
      </c>
      <c r="G50" s="62">
        <f>'Glad70-before-LQ'!G50*$CG50*G$93</f>
        <v>0.000769450863998089</v>
      </c>
      <c r="H50" s="62">
        <f>'Glad70-before-LQ'!H50*$CG50*H$93</f>
        <v>0.001134838307228</v>
      </c>
      <c r="I50" s="62">
        <f>'Glad70-before-LQ'!I50*$CG50*I$93</f>
        <v>0.0574752064264</v>
      </c>
      <c r="J50" s="62">
        <f>'Glad70-before-LQ'!J50*$CG50*J$93</f>
        <v>1.56214146953417</v>
      </c>
      <c r="K50" s="63">
        <f>'Glad70-before-LQ'!K50*$CG50*K$93</f>
        <v>0.0872898856824092</v>
      </c>
      <c r="L50" s="62">
        <f>'Glad70-before-LQ'!L50*$CG50*L$93</f>
        <v>0.0123243814911769</v>
      </c>
      <c r="M50" s="62">
        <f>'Glad70-before-LQ'!M50*$CG50*M$93</f>
        <v>0.0136199510197351</v>
      </c>
      <c r="N50" s="62">
        <f>'Glad70-before-LQ'!N50*$CG50*N$93</f>
        <v>0.0172584984867028</v>
      </c>
      <c r="O50" s="62">
        <f>'Glad70-before-LQ'!O50*$CG50*O$93</f>
        <v>0.0247140097297279</v>
      </c>
      <c r="P50" s="62">
        <f>'Glad70-before-LQ'!P50*$CG50*P$93</f>
        <v>0.00326531837208038</v>
      </c>
      <c r="Q50" s="62">
        <f>'Glad70-before-LQ'!Q50*$CG50*Q$93</f>
        <v>0.0116558986765864</v>
      </c>
      <c r="R50" s="62">
        <f>'Glad70-before-LQ'!R50*$CG50*R$93</f>
        <v>0.0242349869505112</v>
      </c>
      <c r="S50" s="62">
        <f>'Glad70-before-LQ'!S50*$CG50*S$93</f>
        <v>0.00793225539115926</v>
      </c>
      <c r="T50" s="62">
        <f>'Glad70-before-LQ'!T50*$CG50*T$93</f>
        <v>0.112834420452567</v>
      </c>
      <c r="U50" s="62">
        <f>'Glad70-before-LQ'!U50*$CG50*U$93</f>
        <v>0.757042099677059</v>
      </c>
      <c r="V50" s="62">
        <f>'Glad70-before-LQ'!V50*$CG50*V$93</f>
        <v>0.0342343787662717</v>
      </c>
      <c r="W50" s="62">
        <f>'Glad70-before-LQ'!W50*$CG50*W$93</f>
        <v>0.776479746971495</v>
      </c>
      <c r="X50" s="64">
        <f>'Glad70-before-LQ'!X50*$CG50*X$93</f>
        <v>0</v>
      </c>
      <c r="Y50" s="62">
        <f>'Glad70-before-LQ'!Y50*$CG50*Y$93</f>
        <v>0.255082867205529</v>
      </c>
      <c r="Z50" s="62">
        <f>'Glad70-before-LQ'!Z50*$CG50*Z$93</f>
        <v>0.177950578134681</v>
      </c>
      <c r="AA50" s="62">
        <f>'Glad70-before-LQ'!AA50*$CG50*AA$93</f>
        <v>0.0906993067064651</v>
      </c>
      <c r="AB50" s="62">
        <f>'Glad70-before-LQ'!AB50*$CG50*AB$93</f>
        <v>0.00122310794205381</v>
      </c>
      <c r="AC50" s="65">
        <f>'Glad70-before-LQ'!AC50*$CG50*AC$93</f>
        <v>0</v>
      </c>
      <c r="AD50" s="62">
        <f>'Glad70-before-LQ'!AD50*$CG50*AD$93</f>
        <v>0.00369992036308616</v>
      </c>
      <c r="AE50" s="62">
        <f>'Glad70-before-LQ'!AE50*$CG50*AE$93</f>
        <v>0.041720105599776</v>
      </c>
      <c r="AF50" s="62">
        <f>'Glad70-before-LQ'!AF50*$CG50*AF$93</f>
        <v>0.252869653475469</v>
      </c>
      <c r="AG50" s="62">
        <f>'Glad70-before-LQ'!AG50*$CG50*AG$93</f>
        <v>0.195383246949027</v>
      </c>
      <c r="AH50" s="62">
        <f>'Glad70-before-LQ'!AH50*$CG50*AH$93</f>
        <v>0.707364652962002</v>
      </c>
      <c r="AI50" s="62">
        <f>'Glad70-before-LQ'!AI50*$CG50*AI$93</f>
        <v>0.414436112084112</v>
      </c>
      <c r="AJ50" s="62">
        <f>'Glad70-before-LQ'!AJ50*$CG50*AJ$93</f>
        <v>0.975640019104597</v>
      </c>
      <c r="AK50" s="62">
        <f>'Glad70-before-LQ'!AK50*$CG50*AK$93</f>
        <v>2.8770504455307</v>
      </c>
      <c r="AL50" s="62">
        <f>'Glad70-before-LQ'!AL50*$CG50*AL$93</f>
        <v>0.250267670637309</v>
      </c>
      <c r="AM50" s="62">
        <f>'Glad70-before-LQ'!AM50*$CG50*AM$93</f>
        <v>0.135147771094588</v>
      </c>
      <c r="AN50" s="62">
        <f>'Glad70-before-LQ'!AN50*$CG50*AN$93</f>
        <v>0.5703546025778941</v>
      </c>
      <c r="AO50" s="62">
        <f>'Glad70-before-LQ'!AO50*$CG50*AO$93</f>
        <v>0.157478058353454</v>
      </c>
      <c r="AP50" s="62">
        <f>'Glad70-before-LQ'!AP50*$CG50*AP$93</f>
        <v>0.147713675296528</v>
      </c>
      <c r="AQ50" s="62">
        <f>'Glad70-before-LQ'!AQ50*$CG50*AQ$93</f>
        <v>0.00658278258802926</v>
      </c>
      <c r="AR50" s="62">
        <f>'Glad70-before-LQ'!AR50*$CG50*AR$93</f>
        <v>0.13291143883362</v>
      </c>
      <c r="AS50" s="62">
        <f>'Glad70-before-LQ'!AS50*$CG50*AS$93</f>
        <v>1.3121803716425</v>
      </c>
      <c r="AT50" s="62">
        <f>'Glad70-before-LQ'!AT50*$CG50*AT$93</f>
        <v>0.0381957615298694</v>
      </c>
      <c r="AU50" s="62">
        <f>'Glad70-before-LQ'!AU50*$CG50*AU$93</f>
        <v>0.0516632117525711</v>
      </c>
      <c r="AV50" s="62">
        <f>'Glad70-before-LQ'!AV50*$CG50*AV$93</f>
        <v>0.00315794468482683</v>
      </c>
      <c r="AW50" s="62">
        <f>'Glad70-before-LQ'!AW50*$CG50*AW$93</f>
        <v>0.054769883535103</v>
      </c>
      <c r="AX50" s="62">
        <f>'Glad70-before-LQ'!AX50*$CG50*AX$93</f>
        <v>0.17310608173891</v>
      </c>
      <c r="AY50" s="62">
        <f>'Glad70-before-LQ'!AY50*$CG50*AY$93</f>
        <v>0.0701280451853625</v>
      </c>
      <c r="AZ50" s="62">
        <f>'Glad70-before-LQ'!AZ50*$CG50*AZ$93</f>
        <v>0.328984649066014</v>
      </c>
      <c r="BA50" s="62">
        <f>'Glad70-before-LQ'!BA50*$CG50*BA$93</f>
        <v>0.0576206003870399</v>
      </c>
      <c r="BB50" s="62">
        <f>'Glad70-before-LQ'!BB50*$CG50*BB$93</f>
        <v>0.344463268837847</v>
      </c>
      <c r="BC50" s="62">
        <f>'Glad70-before-LQ'!BC50*$CG50*BC$93</f>
        <v>0.348555089282731</v>
      </c>
      <c r="BD50" s="62">
        <f>'Glad70-before-LQ'!BD50*$CG50*BD$93</f>
        <v>0.150778468021277</v>
      </c>
      <c r="BE50" s="62">
        <f>'Glad70-before-LQ'!BE50*$CG50*BE$93</f>
        <v>3.21880941158818</v>
      </c>
      <c r="BF50" s="62">
        <f>'Glad70-before-LQ'!BF50*$CG50*BF$93</f>
        <v>0.0389590291989055</v>
      </c>
      <c r="BG50" s="62">
        <f>'Glad70-before-LQ'!BG50*$CG50*BG$93</f>
        <v>0.783686288722267</v>
      </c>
      <c r="BH50" s="62">
        <f>'Glad70-before-LQ'!BH50*$CG50*BH$93</f>
        <v>0.160462153566415</v>
      </c>
      <c r="BI50" s="62">
        <f>'Glad70-before-LQ'!BI50*$CG50*BI$93</f>
        <v>0.681427473300218</v>
      </c>
      <c r="BJ50" s="62">
        <f>'Glad70-before-LQ'!BJ50*$CG50*BJ$93</f>
        <v>0.000639619085634156</v>
      </c>
      <c r="BK50" s="62">
        <f>'Glad70-before-LQ'!BK50*$CG50*BK$93</f>
        <v>0.461279115273862</v>
      </c>
      <c r="BL50" s="62">
        <f>'Glad70-before-LQ'!BL50*$CG50*BL$93</f>
        <v>1.82022148934168</v>
      </c>
      <c r="BM50" s="62">
        <f>'Glad70-before-LQ'!BM50*$CG50*BM$93</f>
        <v>0.344919855172939</v>
      </c>
      <c r="BN50" s="62">
        <f>'Glad70-before-LQ'!BN50*$CG50*BN$93</f>
        <v>0.176529882702775</v>
      </c>
      <c r="BO50" s="62">
        <f>'Glad70-before-LQ'!BO50*$CG50*BO$93</f>
        <v>0.6823651171512291</v>
      </c>
      <c r="BP50" s="62">
        <f>'Glad70-before-LQ'!BP50*$CG50*BP$93</f>
        <v>0.458123399985563</v>
      </c>
      <c r="BQ50" s="62">
        <f>'Glad70-before-LQ'!BQ50*$CG50*BQ$93</f>
        <v>0.0754759039755287</v>
      </c>
      <c r="BR50" s="62">
        <f>'Glad70-before-LQ'!BR50*$CG50*BR$93</f>
        <v>0.050327859289656</v>
      </c>
      <c r="BS50" s="62">
        <f>'Glad70-before-LQ'!BS50*$CG50*BS$93</f>
        <v>0.0172579489837303</v>
      </c>
      <c r="BT50" s="62">
        <f>'Glad70-before-LQ'!BT50*$CG50*BT$93</f>
        <v>0.276641415905518</v>
      </c>
      <c r="BU50" s="62">
        <f>'Glad70-before-LQ'!BU50*$CG50*BU$93</f>
        <v>0.445206326901153</v>
      </c>
      <c r="BV50" s="4">
        <f>SUM(D50:BU50)</f>
        <v>23.5572488267318</v>
      </c>
      <c r="BW50" s="66">
        <f>'Glad-base'!BW50*'Households'!$B$3/'Households'!$B$7</f>
        <v>7.0962997092173</v>
      </c>
      <c r="BX50" s="66">
        <f>'Glad-base'!BX50*'Households'!$B$3/'Households'!$B$7</f>
        <v>0.115926443759011</v>
      </c>
      <c r="BY50" s="66">
        <f>'Glad-base'!BY50*'Businesses'!$B$4/'Businesses'!$C$4</f>
        <v>0.149318974093618</v>
      </c>
      <c r="BZ50" s="66">
        <f>'Glad-base'!BZ50*'Households'!$B$3/'Households'!$B$7</f>
        <v>0.00679196446961895</v>
      </c>
      <c r="CA50" s="66">
        <f>'Glad-base'!CA50*'Households'!$B$3/'Households'!$B$7</f>
        <v>0.06332051446961889</v>
      </c>
      <c r="CB50" s="66">
        <f>'Glad-base'!CB50*'Glad-id-output'!B48/'Glad-id-output'!E48</f>
        <v>-2.32681966987272e-05</v>
      </c>
      <c r="CC50" s="62">
        <f>'Exports'!D51</f>
        <v>0</v>
      </c>
      <c r="CD50" s="4">
        <f>SUM(BW50:CC50)</f>
        <v>7.43163433781247</v>
      </c>
      <c r="CE50" s="153">
        <f>SUM(CD50,BV50)</f>
        <v>30.9888831645443</v>
      </c>
      <c r="CF50" s="67">
        <v>0.000133571737650558</v>
      </c>
      <c r="CG50" s="67">
        <f>'Glad-id-output'!I48</f>
        <v>0.7</v>
      </c>
      <c r="CH50" s="67"/>
    </row>
    <row r="51" ht="20.05" customHeight="1">
      <c r="A51" t="s" s="58">
        <v>1</v>
      </c>
      <c r="B51" s="59">
        <v>47</v>
      </c>
      <c r="C51" t="s" s="60">
        <v>206</v>
      </c>
      <c r="D51" s="61">
        <f>'Glad70-before-LQ'!D51*$CG51*D$93</f>
        <v>0.0446726066090666</v>
      </c>
      <c r="E51" s="62">
        <f>'Glad70-before-LQ'!E51*$CG51*E$93</f>
        <v>0.00211845312340506</v>
      </c>
      <c r="F51" s="62">
        <f>'Glad70-before-LQ'!F51*$CG51*F$93</f>
        <v>2.16280245832248e-05</v>
      </c>
      <c r="G51" s="62">
        <f>'Glad70-before-LQ'!G51*$CG51*G$93</f>
        <v>0.002356982029277</v>
      </c>
      <c r="H51" s="62">
        <f>'Glad70-before-LQ'!H51*$CG51*H$93</f>
        <v>0.00346134260243076</v>
      </c>
      <c r="I51" s="62">
        <f>'Glad70-before-LQ'!I51*$CG51*I$93</f>
        <v>0.0323507061835684</v>
      </c>
      <c r="J51" s="62">
        <f>'Glad70-before-LQ'!J51*$CG51*J$93</f>
        <v>1.03245945064496</v>
      </c>
      <c r="K51" s="63">
        <f>'Glad70-before-LQ'!K51*$CG51*K$93</f>
        <v>0.0647676282823296</v>
      </c>
      <c r="L51" s="62">
        <f>'Glad70-before-LQ'!L51*$CG51*L$93</f>
        <v>0.008330615100962179</v>
      </c>
      <c r="M51" s="62">
        <f>'Glad70-before-LQ'!M51*$CG51*M$93</f>
        <v>0.0269926196045024</v>
      </c>
      <c r="N51" s="62">
        <f>'Glad70-before-LQ'!N51*$CG51*N$93</f>
        <v>0.02420756488493</v>
      </c>
      <c r="O51" s="62">
        <f>'Glad70-before-LQ'!O51*$CG51*O$93</f>
        <v>0.0165713954123906</v>
      </c>
      <c r="P51" s="62">
        <f>'Glad70-before-LQ'!P51*$CG51*P$93</f>
        <v>0.0029706789124768</v>
      </c>
      <c r="Q51" s="62">
        <f>'Glad70-before-LQ'!Q51*$CG51*Q$93</f>
        <v>0.0102487815962574</v>
      </c>
      <c r="R51" s="62">
        <f>'Glad70-before-LQ'!R51*$CG51*R$93</f>
        <v>0.00229816026432278</v>
      </c>
      <c r="S51" s="62">
        <f>'Glad70-before-LQ'!S51*$CG51*S$93</f>
        <v>0.00771088792321894</v>
      </c>
      <c r="T51" s="62">
        <f>'Glad70-before-LQ'!T51*$CG51*T$93</f>
        <v>0.230208588036576</v>
      </c>
      <c r="U51" s="62">
        <f>'Glad70-before-LQ'!U51*$CG51*U$93</f>
        <v>0.680656118983704</v>
      </c>
      <c r="V51" s="62">
        <f>'Glad70-before-LQ'!V51*$CG51*V$93</f>
        <v>0.0276776120487406</v>
      </c>
      <c r="W51" s="62">
        <f>'Glad70-before-LQ'!W51*$CG51*W$93</f>
        <v>0.806790726487968</v>
      </c>
      <c r="X51" s="64">
        <f>'Glad70-before-LQ'!X51*$CG51*X$93</f>
        <v>0</v>
      </c>
      <c r="Y51" s="62">
        <f>'Glad70-before-LQ'!Y51*$CG51*Y$93</f>
        <v>0.41470030922428</v>
      </c>
      <c r="Z51" s="62">
        <f>'Glad70-before-LQ'!Z51*$CG51*Z$93</f>
        <v>0.170419323931516</v>
      </c>
      <c r="AA51" s="62">
        <f>'Glad70-before-LQ'!AA51*$CG51*AA$93</f>
        <v>0.132810138562614</v>
      </c>
      <c r="AB51" s="62">
        <f>'Glad70-before-LQ'!AB51*$CG51*AB$93</f>
        <v>0.00357091371151462</v>
      </c>
      <c r="AC51" s="65">
        <f>'Glad70-before-LQ'!AC51*$CG51*AC$93</f>
        <v>0</v>
      </c>
      <c r="AD51" s="62">
        <f>'Glad70-before-LQ'!AD51*$CG51*AD$93</f>
        <v>0.00358973808935762</v>
      </c>
      <c r="AE51" s="62">
        <f>'Glad70-before-LQ'!AE51*$CG51*AE$93</f>
        <v>0.06992424816286801</v>
      </c>
      <c r="AF51" s="62">
        <f>'Glad70-before-LQ'!AF51*$CG51*AF$93</f>
        <v>0.192200157115791</v>
      </c>
      <c r="AG51" s="62">
        <f>'Glad70-before-LQ'!AG51*$CG51*AG$93</f>
        <v>0.236540698363756</v>
      </c>
      <c r="AH51" s="62">
        <f>'Glad70-before-LQ'!AH51*$CG51*AH$93</f>
        <v>1.00913313974843</v>
      </c>
      <c r="AI51" s="62">
        <f>'Glad70-before-LQ'!AI51*$CG51*AI$93</f>
        <v>0.58120249909866</v>
      </c>
      <c r="AJ51" s="62">
        <f>'Glad70-before-LQ'!AJ51*$CG51*AJ$93</f>
        <v>1.04940806350312</v>
      </c>
      <c r="AK51" s="62">
        <f>'Glad70-before-LQ'!AK51*$CG51*AK$93</f>
        <v>2.07812192162338</v>
      </c>
      <c r="AL51" s="62">
        <f>'Glad70-before-LQ'!AL51*$CG51*AL$93</f>
        <v>0.124206384321445</v>
      </c>
      <c r="AM51" s="62">
        <f>'Glad70-before-LQ'!AM51*$CG51*AM$93</f>
        <v>0.16983092094959</v>
      </c>
      <c r="AN51" s="62">
        <f>'Glad70-before-LQ'!AN51*$CG51*AN$93</f>
        <v>0.46695473071064</v>
      </c>
      <c r="AO51" s="62">
        <f>'Glad70-before-LQ'!AO51*$CG51*AO$93</f>
        <v>0.175471717237759</v>
      </c>
      <c r="AP51" s="62">
        <f>'Glad70-before-LQ'!AP51*$CG51*AP$93</f>
        <v>0.108452312467981</v>
      </c>
      <c r="AQ51" s="62">
        <f>'Glad70-before-LQ'!AQ51*$CG51*AQ$93</f>
        <v>0.0131471304388687</v>
      </c>
      <c r="AR51" s="62">
        <f>'Glad70-before-LQ'!AR51*$CG51*AR$93</f>
        <v>0.09258137130208199</v>
      </c>
      <c r="AS51" s="62">
        <f>'Glad70-before-LQ'!AS51*$CG51*AS$93</f>
        <v>1.35330931600304</v>
      </c>
      <c r="AT51" s="62">
        <f>'Glad70-before-LQ'!AT51*$CG51*AT$93</f>
        <v>0.034875330231981</v>
      </c>
      <c r="AU51" s="62">
        <f>'Glad70-before-LQ'!AU51*$CG51*AU$93</f>
        <v>0.00705699757241764</v>
      </c>
      <c r="AV51" s="62">
        <f>'Glad70-before-LQ'!AV51*$CG51*AV$93</f>
        <v>0.0229039575968566</v>
      </c>
      <c r="AW51" s="62">
        <f>'Glad70-before-LQ'!AW51*$CG51*AW$93</f>
        <v>0.078280523623405</v>
      </c>
      <c r="AX51" s="62">
        <f>'Glad70-before-LQ'!AX51*$CG51*AX$93</f>
        <v>0.848965973270092</v>
      </c>
      <c r="AY51" s="62">
        <f>'Glad70-before-LQ'!AY51*$CG51*AY$93</f>
        <v>0.00327495097319368</v>
      </c>
      <c r="AZ51" s="62">
        <f>'Glad70-before-LQ'!AZ51*$CG51*AZ$93</f>
        <v>0.191734881655448</v>
      </c>
      <c r="BA51" s="62">
        <f>'Glad70-before-LQ'!BA51*$CG51*BA$93</f>
        <v>0.0325624080459974</v>
      </c>
      <c r="BB51" s="62">
        <f>'Glad70-before-LQ'!BB51*$CG51*BB$93</f>
        <v>0.235619716452346</v>
      </c>
      <c r="BC51" s="62">
        <f>'Glad70-before-LQ'!BC51*$CG51*BC$93</f>
        <v>0.476284467798898</v>
      </c>
      <c r="BD51" s="62">
        <f>'Glad70-before-LQ'!BD51*$CG51*BD$93</f>
        <v>0.180154664817435</v>
      </c>
      <c r="BE51" s="62">
        <f>'Glad70-before-LQ'!BE51*$CG51*BE$93</f>
        <v>1.87482331970119</v>
      </c>
      <c r="BF51" s="62">
        <f>'Glad70-before-LQ'!BF51*$CG51*BF$93</f>
        <v>0.0341420074999186</v>
      </c>
      <c r="BG51" s="62">
        <f>'Glad70-before-LQ'!BG51*$CG51*BG$93</f>
        <v>0.937447083503936</v>
      </c>
      <c r="BH51" s="62">
        <f>'Glad70-before-LQ'!BH51*$CG51*BH$93</f>
        <v>0.225061417578344</v>
      </c>
      <c r="BI51" s="62">
        <f>'Glad70-before-LQ'!BI51*$CG51*BI$93</f>
        <v>0.732814117679054</v>
      </c>
      <c r="BJ51" s="62">
        <f>'Glad70-before-LQ'!BJ51*$CG51*BJ$93</f>
        <v>0.00106606226079801</v>
      </c>
      <c r="BK51" s="62">
        <f>'Glad70-before-LQ'!BK51*$CG51*BK$93</f>
        <v>0.37470506984683</v>
      </c>
      <c r="BL51" s="62">
        <f>'Glad70-before-LQ'!BL51*$CG51*BL$93</f>
        <v>1.91517531705942</v>
      </c>
      <c r="BM51" s="62">
        <f>'Glad70-before-LQ'!BM51*$CG51*BM$93</f>
        <v>0.20811498278787</v>
      </c>
      <c r="BN51" s="62">
        <f>'Glad70-before-LQ'!BN51*$CG51*BN$93</f>
        <v>0.0472603876107716</v>
      </c>
      <c r="BO51" s="62">
        <f>'Glad70-before-LQ'!BO51*$CG51*BO$93</f>
        <v>1.30250844086123</v>
      </c>
      <c r="BP51" s="62">
        <f>'Glad70-before-LQ'!BP51*$CG51*BP$93</f>
        <v>0.396356971066032</v>
      </c>
      <c r="BQ51" s="62">
        <f>'Glad70-before-LQ'!BQ51*$CG51*BQ$93</f>
        <v>0.0175024447484659</v>
      </c>
      <c r="BR51" s="62">
        <f>'Glad70-before-LQ'!BR51*$CG51*BR$93</f>
        <v>0.0421175197550584</v>
      </c>
      <c r="BS51" s="62">
        <f>'Glad70-before-LQ'!BS51*$CG51*BS$93</f>
        <v>0.0144597478901759</v>
      </c>
      <c r="BT51" s="62">
        <f>'Glad70-before-LQ'!BT51*$CG51*BT$93</f>
        <v>0.603078352606446</v>
      </c>
      <c r="BU51" s="62">
        <f>'Glad70-before-LQ'!BU51*$CG51*BU$93</f>
        <v>0.47836121810988</v>
      </c>
      <c r="BV51" s="4">
        <f>SUM(D51:BU51)</f>
        <v>22.7891559139259</v>
      </c>
      <c r="BW51" s="66">
        <f>'Glad-base'!BW51*'Households'!$B$3/'Households'!$B$7</f>
        <v>46.8451859489907</v>
      </c>
      <c r="BX51" s="66">
        <f>'Glad-base'!BX51*'Households'!$B$3/'Households'!$B$7</f>
        <v>0.371457462883625</v>
      </c>
      <c r="BY51" s="66">
        <f>'Glad-base'!BY51*'Businesses'!$B$4/'Businesses'!$C$4</f>
        <v>2.88070760747351</v>
      </c>
      <c r="BZ51" s="66">
        <f>'Glad-base'!BZ51*'Households'!$B$3/'Households'!$B$7</f>
        <v>1.55117601342945</v>
      </c>
      <c r="CA51" s="66">
        <f>'Glad-base'!CA51*'Households'!$B$3/'Households'!$B$7</f>
        <v>1.44995066480947</v>
      </c>
      <c r="CB51" s="66">
        <f>'Glad-base'!CB51*'Glad-id-output'!B49/'Glad-id-output'!E49</f>
        <v>0</v>
      </c>
      <c r="CC51" s="62">
        <f>'Exports'!D52</f>
        <v>1.5</v>
      </c>
      <c r="CD51" s="4">
        <f>SUM(BW51:CC51)</f>
        <v>54.5984776975868</v>
      </c>
      <c r="CE51" s="153">
        <f>SUM(CD51,BV51)</f>
        <v>77.3876336115127</v>
      </c>
      <c r="CF51" s="67">
        <v>0.000419133890944007</v>
      </c>
      <c r="CG51" s="67">
        <f>'Glad-id-output'!I49</f>
        <v>0.2</v>
      </c>
      <c r="CH51" s="67"/>
    </row>
    <row r="52" ht="20.05" customHeight="1">
      <c r="A52" t="s" s="58">
        <v>1</v>
      </c>
      <c r="B52" s="59">
        <v>48</v>
      </c>
      <c r="C52" t="s" s="60">
        <v>207</v>
      </c>
      <c r="D52" s="61">
        <f>'Glad70-before-LQ'!D52*$CG52*D$93</f>
        <v>8.959023105996509e-05</v>
      </c>
      <c r="E52" s="62">
        <f>'Glad70-before-LQ'!E52*$CG52*E$93</f>
        <v>7.21915559296251e-05</v>
      </c>
      <c r="F52" s="62">
        <f>'Glad70-before-LQ'!F52*$CG52*F$93</f>
        <v>2.93059720800885e-07</v>
      </c>
      <c r="G52" s="62">
        <f>'Glad70-before-LQ'!G52*$CG52*G$93</f>
        <v>3.81824295507338e-06</v>
      </c>
      <c r="H52" s="62">
        <f>'Glad70-before-LQ'!H52*$CG52*H$93</f>
        <v>5.26032465328499e-06</v>
      </c>
      <c r="I52" s="62">
        <f>'Glad70-before-LQ'!I52*$CG52*I$93</f>
        <v>6.00140447657502e-05</v>
      </c>
      <c r="J52" s="62">
        <f>'Glad70-before-LQ'!J52*$CG52*J$93</f>
        <v>0.00182426015887776</v>
      </c>
      <c r="K52" s="63">
        <f>'Glad70-before-LQ'!K52*$CG52*K$93</f>
        <v>0.000201841694337971</v>
      </c>
      <c r="L52" s="62">
        <f>'Glad70-before-LQ'!L52*$CG52*L$93</f>
        <v>4.21059415723259e-05</v>
      </c>
      <c r="M52" s="62">
        <f>'Glad70-before-LQ'!M52*$CG52*M$93</f>
        <v>1.90674995894433e-05</v>
      </c>
      <c r="N52" s="62">
        <f>'Glad70-before-LQ'!N52*$CG52*N$93</f>
        <v>1.44828184833718e-05</v>
      </c>
      <c r="O52" s="62">
        <f>'Glad70-before-LQ'!O52*$CG52*O$93</f>
        <v>1.59684038756376e-05</v>
      </c>
      <c r="P52" s="62">
        <f>'Glad70-before-LQ'!P52*$CG52*P$93</f>
        <v>1.64526236981323e-06</v>
      </c>
      <c r="Q52" s="62">
        <f>'Glad70-before-LQ'!Q52*$CG52*Q$93</f>
        <v>6.32568624807887e-07</v>
      </c>
      <c r="R52" s="62">
        <f>'Glad70-before-LQ'!R52*$CG52*R$93</f>
        <v>2.51723417014238e-06</v>
      </c>
      <c r="S52" s="62">
        <f>'Glad70-before-LQ'!S52*$CG52*S$93</f>
        <v>2.65362628307451e-06</v>
      </c>
      <c r="T52" s="62">
        <f>'Glad70-before-LQ'!T52*$CG52*T$93</f>
        <v>6.40858859902913e-05</v>
      </c>
      <c r="U52" s="62">
        <f>'Glad70-before-LQ'!U52*$CG52*U$93</f>
        <v>0.000263650594211755</v>
      </c>
      <c r="V52" s="62">
        <f>'Glad70-before-LQ'!V52*$CG52*V$93</f>
        <v>1.66014014510716e-05</v>
      </c>
      <c r="W52" s="62">
        <f>'Glad70-before-LQ'!W52*$CG52*W$93</f>
        <v>0.000454034630410553</v>
      </c>
      <c r="X52" s="64">
        <f>'Glad70-before-LQ'!X52*$CG52*X$93</f>
        <v>0</v>
      </c>
      <c r="Y52" s="62">
        <f>'Glad70-before-LQ'!Y52*$CG52*Y$93</f>
        <v>0.000219249326019381</v>
      </c>
      <c r="Z52" s="62">
        <f>'Glad70-before-LQ'!Z52*$CG52*Z$93</f>
        <v>6.4185857887404e-05</v>
      </c>
      <c r="AA52" s="62">
        <f>'Glad70-before-LQ'!AA52*$CG52*AA$93</f>
        <v>8.64475402114843e-05</v>
      </c>
      <c r="AB52" s="62">
        <f>'Glad70-before-LQ'!AB52*$CG52*AB$93</f>
        <v>5.14354150329881e-06</v>
      </c>
      <c r="AC52" s="65">
        <f>'Glad70-before-LQ'!AC52*$CG52*AC$93</f>
        <v>0</v>
      </c>
      <c r="AD52" s="62">
        <f>'Glad70-before-LQ'!AD52*$CG52*AD$93</f>
        <v>7.62856888092686e-07</v>
      </c>
      <c r="AE52" s="62">
        <f>'Glad70-before-LQ'!AE52*$CG52*AE$93</f>
        <v>4.03339359279107e-05</v>
      </c>
      <c r="AF52" s="62">
        <f>'Glad70-before-LQ'!AF52*$CG52*AF$93</f>
        <v>5.845708601642759e-07</v>
      </c>
      <c r="AG52" s="62">
        <f>'Glad70-before-LQ'!AG52*$CG52*AG$93</f>
        <v>6.91846172762863e-05</v>
      </c>
      <c r="AH52" s="62">
        <f>'Glad70-before-LQ'!AH52*$CG52*AH$93</f>
        <v>0.00031031222499935</v>
      </c>
      <c r="AI52" s="62">
        <f>'Glad70-before-LQ'!AI52*$CG52*AI$93</f>
        <v>0.000339921383887286</v>
      </c>
      <c r="AJ52" s="62">
        <f>'Glad70-before-LQ'!AJ52*$CG52*AJ$93</f>
        <v>0.000135815698419501</v>
      </c>
      <c r="AK52" s="62">
        <f>'Glad70-before-LQ'!AK52*$CG52*AK$93</f>
        <v>0.000103119738601813</v>
      </c>
      <c r="AL52" s="62">
        <f>'Glad70-before-LQ'!AL52*$CG52*AL$93</f>
        <v>2.11738210834698e-05</v>
      </c>
      <c r="AM52" s="62">
        <f>'Glad70-before-LQ'!AM52*$CG52*AM$93</f>
        <v>3.79122120173492e-05</v>
      </c>
      <c r="AN52" s="62">
        <f>'Glad70-before-LQ'!AN52*$CG52*AN$93</f>
        <v>0.000160894626097929</v>
      </c>
      <c r="AO52" s="62">
        <f>'Glad70-before-LQ'!AO52*$CG52*AO$93</f>
        <v>0.000115361371210547</v>
      </c>
      <c r="AP52" s="62">
        <f>'Glad70-before-LQ'!AP52*$CG52*AP$93</f>
        <v>8.36539639821732e-05</v>
      </c>
      <c r="AQ52" s="62">
        <f>'Glad70-before-LQ'!AQ52*$CG52*AQ$93</f>
        <v>5.06234278536208e-06</v>
      </c>
      <c r="AR52" s="62">
        <f>'Glad70-before-LQ'!AR52*$CG52*AR$93</f>
        <v>1.70461652041137e-05</v>
      </c>
      <c r="AS52" s="62">
        <f>'Glad70-before-LQ'!AS52*$CG52*AS$93</f>
        <v>5.83919160070654e-05</v>
      </c>
      <c r="AT52" s="62">
        <f>'Glad70-before-LQ'!AT52*$CG52*AT$93</f>
        <v>4.15792734423543e-06</v>
      </c>
      <c r="AU52" s="62">
        <f>'Glad70-before-LQ'!AU52*$CG52*AU$93</f>
        <v>3.91087230883127e-07</v>
      </c>
      <c r="AV52" s="62">
        <f>'Glad70-before-LQ'!AV52*$CG52*AV$93</f>
        <v>0</v>
      </c>
      <c r="AW52" s="62">
        <f>'Glad70-before-LQ'!AW52*$CG52*AW$93</f>
        <v>1.93835742307402e-05</v>
      </c>
      <c r="AX52" s="62">
        <f>'Glad70-before-LQ'!AX52*$CG52*AX$93</f>
        <v>3.79268821196286e-05</v>
      </c>
      <c r="AY52" s="62">
        <f>'Glad70-before-LQ'!AY52*$CG52*AY$93</f>
        <v>1.02278637893781e-06</v>
      </c>
      <c r="AZ52" s="62">
        <f>'Glad70-before-LQ'!AZ52*$CG52*AZ$93</f>
        <v>0.000324118626784879</v>
      </c>
      <c r="BA52" s="62">
        <f>'Glad70-before-LQ'!BA52*$CG52*BA$93</f>
        <v>0.000175461844169615</v>
      </c>
      <c r="BB52" s="62">
        <f>'Glad70-before-LQ'!BB52*$CG52*BB$93</f>
        <v>5.43914170804949e-05</v>
      </c>
      <c r="BC52" s="62">
        <f>'Glad70-before-LQ'!BC52*$CG52*BC$93</f>
        <v>0.000226020450912466</v>
      </c>
      <c r="BD52" s="62">
        <f>'Glad70-before-LQ'!BD52*$CG52*BD$93</f>
        <v>0.000126507275313651</v>
      </c>
      <c r="BE52" s="62">
        <f>'Glad70-before-LQ'!BE52*$CG52*BE$93</f>
        <v>0.0317458063708807</v>
      </c>
      <c r="BF52" s="62">
        <f>'Glad70-before-LQ'!BF52*$CG52*BF$93</f>
        <v>5.2348088277675e-05</v>
      </c>
      <c r="BG52" s="62">
        <f>'Glad70-before-LQ'!BG52*$CG52*BG$93</f>
        <v>0.00305946691839467</v>
      </c>
      <c r="BH52" s="62">
        <f>'Glad70-before-LQ'!BH52*$CG52*BH$93</f>
        <v>0.000126082139669888</v>
      </c>
      <c r="BI52" s="62">
        <f>'Glad70-before-LQ'!BI52*$CG52*BI$93</f>
        <v>0.0106475614440312</v>
      </c>
      <c r="BJ52" s="62">
        <f>'Glad70-before-LQ'!BJ52*$CG52*BJ$93</f>
        <v>1.54093529016874e-06</v>
      </c>
      <c r="BK52" s="62">
        <f>'Glad70-before-LQ'!BK52*$CG52*BK$93</f>
        <v>0.00585273669590446</v>
      </c>
      <c r="BL52" s="62">
        <f>'Glad70-before-LQ'!BL52*$CG52*BL$93</f>
        <v>0.0264271598311244</v>
      </c>
      <c r="BM52" s="62">
        <f>'Glad70-before-LQ'!BM52*$CG52*BM$93</f>
        <v>0.00282768511186239</v>
      </c>
      <c r="BN52" s="62">
        <f>'Glad70-before-LQ'!BN52*$CG52*BN$93</f>
        <v>0.000797727744530044</v>
      </c>
      <c r="BO52" s="62">
        <f>'Glad70-before-LQ'!BO52*$CG52*BO$93</f>
        <v>0.000231400095196613</v>
      </c>
      <c r="BP52" s="62">
        <f>'Glad70-before-LQ'!BP52*$CG52*BP$93</f>
        <v>0.00010847807941271</v>
      </c>
      <c r="BQ52" s="62">
        <f>'Glad70-before-LQ'!BQ52*$CG52*BQ$93</f>
        <v>3.04099405312564e-06</v>
      </c>
      <c r="BR52" s="62">
        <f>'Glad70-before-LQ'!BR52*$CG52*BR$93</f>
        <v>8.35741072484694e-06</v>
      </c>
      <c r="BS52" s="62">
        <f>'Glad70-before-LQ'!BS52*$CG52*BS$93</f>
        <v>0.000641784553695698</v>
      </c>
      <c r="BT52" s="62">
        <f>'Glad70-before-LQ'!BT52*$CG52*BT$93</f>
        <v>0.000502031365314381</v>
      </c>
      <c r="BU52" s="62">
        <f>'Glad70-before-LQ'!BU52*$CG52*BU$93</f>
        <v>7.39976394480133e-05</v>
      </c>
      <c r="BV52" s="4">
        <f>SUM(D52:BU52)</f>
        <v>0.089105860179579</v>
      </c>
      <c r="BW52" s="66">
        <f>'Glad-base'!BW52*'Households'!$B$3/'Households'!$B$7</f>
        <v>1.39123316168898</v>
      </c>
      <c r="BX52" s="66">
        <f>'Glad-base'!BX52*'Households'!$B$3/'Households'!$B$7</f>
        <v>3.49599577754892</v>
      </c>
      <c r="BY52" s="66">
        <f>'Glad-base'!BY52*'Businesses'!$B$4/'Businesses'!$C$4</f>
        <v>0.0173770950563505</v>
      </c>
      <c r="BZ52" s="66">
        <f>'Glad-base'!BZ52*'Households'!$B$3/'Households'!$B$7</f>
        <v>0.000854742605561277</v>
      </c>
      <c r="CA52" s="66">
        <f>'Glad-base'!CA52*'Households'!$B$3/'Households'!$B$7</f>
        <v>0.00731949858908342</v>
      </c>
      <c r="CB52" s="66">
        <f>'Glad-base'!CB52*'Glad-id-output'!B50/'Glad-id-output'!E50</f>
        <v>0</v>
      </c>
      <c r="CC52" s="62">
        <f>'Exports'!D53</f>
        <v>1</v>
      </c>
      <c r="CD52" s="4">
        <f>SUM(BW52:CC52)</f>
        <v>5.9127802754889</v>
      </c>
      <c r="CE52" s="153">
        <f>SUM(CD52,BV52)</f>
        <v>6.00188613566848</v>
      </c>
      <c r="CF52" s="67">
        <v>0.00220493844473344</v>
      </c>
      <c r="CG52" s="67">
        <f>'Glad-id-output'!I50</f>
        <v>0.356816651688522</v>
      </c>
      <c r="CH52" s="67"/>
    </row>
    <row r="53" ht="20.05" customHeight="1">
      <c r="A53" t="s" s="58">
        <v>1</v>
      </c>
      <c r="B53" s="59">
        <v>49</v>
      </c>
      <c r="C53" t="s" s="60">
        <v>50</v>
      </c>
      <c r="D53" s="61">
        <f>'Glad70-before-LQ'!D53*$CG53*D$93</f>
        <v>1.73302564191473</v>
      </c>
      <c r="E53" s="62">
        <f>'Glad70-before-LQ'!E53*$CG53*E$93</f>
        <v>0.0650490483428852</v>
      </c>
      <c r="F53" s="62">
        <f>'Glad70-before-LQ'!F53*$CG53*F$93</f>
        <v>0.00108720520537851</v>
      </c>
      <c r="G53" s="62">
        <f>'Glad70-before-LQ'!G53*$CG53*G$93</f>
        <v>0.061720148883784</v>
      </c>
      <c r="H53" s="62">
        <f>'Glad70-before-LQ'!H53*$CG53*H$93</f>
        <v>0.0556645723141344</v>
      </c>
      <c r="I53" s="62">
        <f>'Glad70-before-LQ'!I53*$CG53*I$93</f>
        <v>0.75441654135504</v>
      </c>
      <c r="J53" s="62">
        <f>'Glad70-before-LQ'!J53*$CG53*J$93</f>
        <v>67.54058304864721</v>
      </c>
      <c r="K53" s="63">
        <f>'Glad70-before-LQ'!K53*$CG53*K$93</f>
        <v>0.854129872209064</v>
      </c>
      <c r="L53" s="62">
        <f>'Glad70-before-LQ'!L53*$CG53*L$93</f>
        <v>0.56857062929196</v>
      </c>
      <c r="M53" s="62">
        <f>'Glad70-before-LQ'!M53*$CG53*M$93</f>
        <v>0.500787804613644</v>
      </c>
      <c r="N53" s="62">
        <f>'Glad70-before-LQ'!N53*$CG53*N$93</f>
        <v>0.0890472165731208</v>
      </c>
      <c r="O53" s="62">
        <f>'Glad70-before-LQ'!O53*$CG53*O$93</f>
        <v>0.157343379844864</v>
      </c>
      <c r="P53" s="62">
        <f>'Glad70-before-LQ'!P53*$CG53*P$93</f>
        <v>0.00978002712854216</v>
      </c>
      <c r="Q53" s="62">
        <f>'Glad70-before-LQ'!Q53*$CG53*Q$93</f>
        <v>0.00826628940908696</v>
      </c>
      <c r="R53" s="62">
        <f>'Glad70-before-LQ'!R53*$CG53*R$93</f>
        <v>0.00195785585981343</v>
      </c>
      <c r="S53" s="62">
        <f>'Glad70-before-LQ'!S53*$CG53*S$93</f>
        <v>0.00741002118938124</v>
      </c>
      <c r="T53" s="62">
        <f>'Glad70-before-LQ'!T53*$CG53*T$93</f>
        <v>0.0248308112901337</v>
      </c>
      <c r="U53" s="62">
        <f>'Glad70-before-LQ'!U53*$CG53*U$93</f>
        <v>1.43143835146582</v>
      </c>
      <c r="V53" s="62">
        <f>'Glad70-before-LQ'!V53*$CG53*V$93</f>
        <v>0.0163629704611425</v>
      </c>
      <c r="W53" s="62">
        <f>'Glad70-before-LQ'!W53*$CG53*W$93</f>
        <v>0.653865077949272</v>
      </c>
      <c r="X53" s="64">
        <f>'Glad70-before-LQ'!X53*$CG53*X$93</f>
        <v>0</v>
      </c>
      <c r="Y53" s="62">
        <f>'Glad70-before-LQ'!Y53*$CG53*Y$93</f>
        <v>0.38138880468781</v>
      </c>
      <c r="Z53" s="62">
        <f>'Glad70-before-LQ'!Z53*$CG53*Z$93</f>
        <v>0.302978686262861</v>
      </c>
      <c r="AA53" s="62">
        <f>'Glad70-before-LQ'!AA53*$CG53*AA$93</f>
        <v>0.161115074552106</v>
      </c>
      <c r="AB53" s="62">
        <f>'Glad70-before-LQ'!AB53*$CG53*AB$93</f>
        <v>0.0043956643909078</v>
      </c>
      <c r="AC53" s="65">
        <f>'Glad70-before-LQ'!AC53*$CG53*AC$93</f>
        <v>0</v>
      </c>
      <c r="AD53" s="62">
        <f>'Glad70-before-LQ'!AD53*$CG53*AD$93</f>
        <v>0.0424539226344984</v>
      </c>
      <c r="AE53" s="62">
        <f>'Glad70-before-LQ'!AE53*$CG53*AE$93</f>
        <v>2.33411551629663</v>
      </c>
      <c r="AF53" s="62">
        <f>'Glad70-before-LQ'!AF53*$CG53*AF$93</f>
        <v>0.201835951731518</v>
      </c>
      <c r="AG53" s="62">
        <f>'Glad70-before-LQ'!AG53*$CG53*AG$93</f>
        <v>0.767878842809504</v>
      </c>
      <c r="AH53" s="62">
        <f>'Glad70-before-LQ'!AH53*$CG53*AH$93</f>
        <v>2.69295260588991</v>
      </c>
      <c r="AI53" s="62">
        <f>'Glad70-before-LQ'!AI53*$CG53*AI$93</f>
        <v>2.5190509577346</v>
      </c>
      <c r="AJ53" s="62">
        <f>'Glad70-before-LQ'!AJ53*$CG53*AJ$93</f>
        <v>1.96232550920789</v>
      </c>
      <c r="AK53" s="62">
        <f>'Glad70-before-LQ'!AK53*$CG53*AK$93</f>
        <v>2.19771513134655</v>
      </c>
      <c r="AL53" s="62">
        <f>'Glad70-before-LQ'!AL53*$CG53*AL$93</f>
        <v>0.922143715198948</v>
      </c>
      <c r="AM53" s="62">
        <f>'Glad70-before-LQ'!AM53*$CG53*AM$93</f>
        <v>1.14224227770899</v>
      </c>
      <c r="AN53" s="62">
        <f>'Glad70-before-LQ'!AN53*$CG53*AN$93</f>
        <v>0.983904018916548</v>
      </c>
      <c r="AO53" s="62">
        <f>'Glad70-before-LQ'!AO53*$CG53*AO$93</f>
        <v>1.78078773642352</v>
      </c>
      <c r="AP53" s="62">
        <f>'Glad70-before-LQ'!AP53*$CG53*AP$93</f>
        <v>2.52730868791579</v>
      </c>
      <c r="AQ53" s="62">
        <f>'Glad70-before-LQ'!AQ53*$CG53*AQ$93</f>
        <v>0.05469152765685</v>
      </c>
      <c r="AR53" s="62">
        <f>'Glad70-before-LQ'!AR53*$CG53*AR$93</f>
        <v>0.0489857028963668</v>
      </c>
      <c r="AS53" s="62">
        <f>'Glad70-before-LQ'!AS53*$CG53*AS$93</f>
        <v>9.92232852613024</v>
      </c>
      <c r="AT53" s="62">
        <f>'Glad70-before-LQ'!AT53*$CG53*AT$93</f>
        <v>0.0587336192681312</v>
      </c>
      <c r="AU53" s="62">
        <f>'Glad70-before-LQ'!AU53*$CG53*AU$93</f>
        <v>0.0180801083033322</v>
      </c>
      <c r="AV53" s="62">
        <f>'Glad70-before-LQ'!AV53*$CG53*AV$93</f>
        <v>0.0302492796886163</v>
      </c>
      <c r="AW53" s="62">
        <f>'Glad70-before-LQ'!AW53*$CG53*AW$93</f>
        <v>0.0030651027210844</v>
      </c>
      <c r="AX53" s="62">
        <f>'Glad70-before-LQ'!AX53*$CG53*AX$93</f>
        <v>0.150975699130916</v>
      </c>
      <c r="AY53" s="62">
        <f>'Glad70-before-LQ'!AY53*$CG53*AY$93</f>
        <v>1.90506681624969e-05</v>
      </c>
      <c r="AZ53" s="62">
        <f>'Glad70-before-LQ'!AZ53*$CG53*AZ$93</f>
        <v>2.86420805858972</v>
      </c>
      <c r="BA53" s="62">
        <f>'Glad70-before-LQ'!BA53*$CG53*BA$93</f>
        <v>1.38580781558856</v>
      </c>
      <c r="BB53" s="62">
        <f>'Glad70-before-LQ'!BB53*$CG53*BB$93</f>
        <v>0.60074802231674</v>
      </c>
      <c r="BC53" s="62">
        <f>'Glad70-before-LQ'!BC53*$CG53*BC$93</f>
        <v>2.5646807751836</v>
      </c>
      <c r="BD53" s="62">
        <f>'Glad70-before-LQ'!BD53*$CG53*BD$93</f>
        <v>25.9426480308247</v>
      </c>
      <c r="BE53" s="62">
        <f>'Glad70-before-LQ'!BE53*$CG53*BE$93</f>
        <v>9.00771186052904</v>
      </c>
      <c r="BF53" s="62">
        <f>'Glad70-before-LQ'!BF53*$CG53*BF$93</f>
        <v>0.0162908696871992</v>
      </c>
      <c r="BG53" s="62">
        <f>'Glad70-before-LQ'!BG53*$CG53*BG$93</f>
        <v>1.98027648932491</v>
      </c>
      <c r="BH53" s="62">
        <f>'Glad70-before-LQ'!BH53*$CG53*BH$93</f>
        <v>0.412268958410192</v>
      </c>
      <c r="BI53" s="62">
        <f>'Glad70-before-LQ'!BI53*$CG53*BI$93</f>
        <v>2.52801395332729</v>
      </c>
      <c r="BJ53" s="62">
        <f>'Glad70-before-LQ'!BJ53*$CG53*BJ$93</f>
        <v>0.0069691412908264</v>
      </c>
      <c r="BK53" s="62">
        <f>'Glad70-before-LQ'!BK53*$CG53*BK$93</f>
        <v>0.595428007243012</v>
      </c>
      <c r="BL53" s="62">
        <f>'Glad70-before-LQ'!BL53*$CG53*BL$93</f>
        <v>4.18869922131684</v>
      </c>
      <c r="BM53" s="62">
        <f>'Glad70-before-LQ'!BM53*$CG53*BM$93</f>
        <v>0.358979653157658</v>
      </c>
      <c r="BN53" s="62">
        <f>'Glad70-before-LQ'!BN53*$CG53*BN$93</f>
        <v>0.07643877977701639</v>
      </c>
      <c r="BO53" s="62">
        <f>'Glad70-before-LQ'!BO53*$CG53*BO$93</f>
        <v>4.41670703826256</v>
      </c>
      <c r="BP53" s="62">
        <f>'Glad70-before-LQ'!BP53*$CG53*BP$93</f>
        <v>0.405095503003352</v>
      </c>
      <c r="BQ53" s="62">
        <f>'Glad70-before-LQ'!BQ53*$CG53*BQ$93</f>
        <v>0.00780021275942312</v>
      </c>
      <c r="BR53" s="62">
        <f>'Glad70-before-LQ'!BR53*$CG53*BR$93</f>
        <v>0.0420539490032536</v>
      </c>
      <c r="BS53" s="62">
        <f>'Glad70-before-LQ'!BS53*$CG53*BS$93</f>
        <v>0.010979464158663</v>
      </c>
      <c r="BT53" s="62">
        <f>'Glad70-before-LQ'!BT53*$CG53*BT$93</f>
        <v>0.352971065069652</v>
      </c>
      <c r="BU53" s="62">
        <f>'Glad70-before-LQ'!BU53*$CG53*BU$93</f>
        <v>0.517874450405172</v>
      </c>
      <c r="BV53" s="4">
        <f>SUM(D53:BU53)</f>
        <v>164.029709553351</v>
      </c>
      <c r="BW53" s="66">
        <f>'Glad-base'!BW53*'Households'!$B$3/'Households'!$B$7</f>
        <v>115.572545390206</v>
      </c>
      <c r="BX53" s="66">
        <f>'Glad-base'!BX53*'Households'!$B$3/'Households'!$B$7</f>
        <v>0.269133159485067</v>
      </c>
      <c r="BY53" s="66">
        <f>'Glad-base'!BY53*'Businesses'!$B$4/'Businesses'!$C$4</f>
        <v>3.41346165497553</v>
      </c>
      <c r="BZ53" s="66">
        <f>'Glad-base'!BZ53*'Households'!$B$3/'Households'!$B$7</f>
        <v>0.0586840657569516</v>
      </c>
      <c r="CA53" s="66">
        <f>'Glad-base'!CA53*'Households'!$B$3/'Households'!$B$7</f>
        <v>1.4977950538208</v>
      </c>
      <c r="CB53" s="66">
        <f>'Glad-base'!CB53*'Glad-id-output'!B51/'Glad-id-output'!E51</f>
        <v>0</v>
      </c>
      <c r="CC53" s="62">
        <f>'Exports'!D54</f>
        <v>7.6</v>
      </c>
      <c r="CD53" s="4">
        <f>SUM(BW53:CC53)</f>
        <v>128.411619324244</v>
      </c>
      <c r="CE53" s="153">
        <f>SUM(CD53,BV53)</f>
        <v>292.441328877595</v>
      </c>
      <c r="CF53" s="67">
        <v>0.000861659865520346</v>
      </c>
      <c r="CG53" s="67">
        <f>'Glad-id-output'!I51</f>
        <v>0.4</v>
      </c>
      <c r="CH53" s="67"/>
    </row>
    <row r="54" ht="20.05" customHeight="1">
      <c r="A54" t="s" s="58">
        <v>1</v>
      </c>
      <c r="B54" s="59">
        <v>50</v>
      </c>
      <c r="C54" t="s" s="60">
        <v>208</v>
      </c>
      <c r="D54" s="61">
        <f>'Glad70-before-LQ'!D54*$CG54*D$93</f>
        <v>0.117488747763825</v>
      </c>
      <c r="E54" s="62">
        <f>'Glad70-before-LQ'!E54*$CG54*E$93</f>
        <v>0.0110684736470516</v>
      </c>
      <c r="F54" s="62">
        <f>'Glad70-before-LQ'!F54*$CG54*F$93</f>
        <v>0.00013349145299722</v>
      </c>
      <c r="G54" s="62">
        <f>'Glad70-before-LQ'!G54*$CG54*G$93</f>
        <v>0.0096059189914656</v>
      </c>
      <c r="H54" s="62">
        <f>'Glad70-before-LQ'!H54*$CG54*H$93</f>
        <v>0.00489658228484468</v>
      </c>
      <c r="I54" s="62">
        <f>'Glad70-before-LQ'!I54*$CG54*I$93</f>
        <v>0.03244512504596</v>
      </c>
      <c r="J54" s="62">
        <f>'Glad70-before-LQ'!J54*$CG54*J$93</f>
        <v>2.2288063683367</v>
      </c>
      <c r="K54" s="63">
        <f>'Glad70-before-LQ'!K54*$CG54*K$93</f>
        <v>0.0765650836178092</v>
      </c>
      <c r="L54" s="62">
        <f>'Glad70-before-LQ'!L54*$CG54*L$93</f>
        <v>0.073223853474136</v>
      </c>
      <c r="M54" s="62">
        <f>'Glad70-before-LQ'!M54*$CG54*M$93</f>
        <v>0.0306191295077524</v>
      </c>
      <c r="N54" s="62">
        <f>'Glad70-before-LQ'!N54*$CG54*N$93</f>
        <v>0.013565456451736</v>
      </c>
      <c r="O54" s="62">
        <f>'Glad70-before-LQ'!O54*$CG54*O$93</f>
        <v>0.00435815765370784</v>
      </c>
      <c r="P54" s="62">
        <f>'Glad70-before-LQ'!P54*$CG54*P$93</f>
        <v>0.0048764072284104</v>
      </c>
      <c r="Q54" s="62">
        <f>'Glad70-before-LQ'!Q54*$CG54*Q$93</f>
        <v>0.00473878598103856</v>
      </c>
      <c r="R54" s="62">
        <f>'Glad70-before-LQ'!R54*$CG54*R$93</f>
        <v>0.000501258707723272</v>
      </c>
      <c r="S54" s="62">
        <f>'Glad70-before-LQ'!S54*$CG54*S$93</f>
        <v>0.0012987274567917</v>
      </c>
      <c r="T54" s="62">
        <f>'Glad70-before-LQ'!T54*$CG54*T$93</f>
        <v>0.00982218325334944</v>
      </c>
      <c r="U54" s="62">
        <f>'Glad70-before-LQ'!U54*$CG54*U$93</f>
        <v>0.168954332640019</v>
      </c>
      <c r="V54" s="62">
        <f>'Glad70-before-LQ'!V54*$CG54*V$93</f>
        <v>0.004961980791139</v>
      </c>
      <c r="W54" s="62">
        <f>'Glad70-before-LQ'!W54*$CG54*W$93</f>
        <v>0.143701897682155</v>
      </c>
      <c r="X54" s="64">
        <f>'Glad70-before-LQ'!X54*$CG54*X$93</f>
        <v>0</v>
      </c>
      <c r="Y54" s="62">
        <f>'Glad70-before-LQ'!Y54*$CG54*Y$93</f>
        <v>0.119660355979812</v>
      </c>
      <c r="Z54" s="62">
        <f>'Glad70-before-LQ'!Z54*$CG54*Z$93</f>
        <v>0.0194271580732148</v>
      </c>
      <c r="AA54" s="62">
        <f>'Glad70-before-LQ'!AA54*$CG54*AA$93</f>
        <v>0.0511150580152144</v>
      </c>
      <c r="AB54" s="62">
        <f>'Glad70-before-LQ'!AB54*$CG54*AB$93</f>
        <v>0.00209715347764552</v>
      </c>
      <c r="AC54" s="65">
        <f>'Glad70-before-LQ'!AC54*$CG54*AC$93</f>
        <v>0</v>
      </c>
      <c r="AD54" s="62">
        <f>'Glad70-before-LQ'!AD54*$CG54*AD$93</f>
        <v>0.000412015751163692</v>
      </c>
      <c r="AE54" s="62">
        <f>'Glad70-before-LQ'!AE54*$CG54*AE$93</f>
        <v>0.0301063092974954</v>
      </c>
      <c r="AF54" s="62">
        <f>'Glad70-before-LQ'!AF54*$CG54*AF$93</f>
        <v>0.0567007272396092</v>
      </c>
      <c r="AG54" s="62">
        <f>'Glad70-before-LQ'!AG54*$CG54*AG$93</f>
        <v>0.0857752839609168</v>
      </c>
      <c r="AH54" s="62">
        <f>'Glad70-before-LQ'!AH54*$CG54*AH$93</f>
        <v>0.412830960168916</v>
      </c>
      <c r="AI54" s="62">
        <f>'Glad70-before-LQ'!AI54*$CG54*AI$93</f>
        <v>0.648760137330248</v>
      </c>
      <c r="AJ54" s="62">
        <f>'Glad70-before-LQ'!AJ54*$CG54*AJ$93</f>
        <v>0.273031717777795</v>
      </c>
      <c r="AK54" s="62">
        <f>'Glad70-before-LQ'!AK54*$CG54*AK$93</f>
        <v>0.447606983849332</v>
      </c>
      <c r="AL54" s="62">
        <f>'Glad70-before-LQ'!AL54*$CG54*AL$93</f>
        <v>0.0569027762837832</v>
      </c>
      <c r="AM54" s="62">
        <f>'Glad70-before-LQ'!AM54*$CG54*AM$93</f>
        <v>0.269259415504954</v>
      </c>
      <c r="AN54" s="62">
        <f>'Glad70-before-LQ'!AN54*$CG54*AN$93</f>
        <v>0.246826881981996</v>
      </c>
      <c r="AO54" s="62">
        <f>'Glad70-before-LQ'!AO54*$CG54*AO$93</f>
        <v>0.16091827725818</v>
      </c>
      <c r="AP54" s="62">
        <f>'Glad70-before-LQ'!AP54*$CG54*AP$93</f>
        <v>0.08919528884348921</v>
      </c>
      <c r="AQ54" s="62">
        <f>'Glad70-before-LQ'!AQ54*$CG54*AQ$93</f>
        <v>0.0156235843545108</v>
      </c>
      <c r="AR54" s="62">
        <f>'Glad70-before-LQ'!AR54*$CG54*AR$93</f>
        <v>0.094961921887274</v>
      </c>
      <c r="AS54" s="62">
        <f>'Glad70-before-LQ'!AS54*$CG54*AS$93</f>
        <v>0.222083046458116</v>
      </c>
      <c r="AT54" s="62">
        <f>'Glad70-before-LQ'!AT54*$CG54*AT$93</f>
        <v>0.00256782312370723</v>
      </c>
      <c r="AU54" s="62">
        <f>'Glad70-before-LQ'!AU54*$CG54*AU$93</f>
        <v>0.00326300006827449</v>
      </c>
      <c r="AV54" s="62">
        <f>'Glad70-before-LQ'!AV54*$CG54*AV$93</f>
        <v>0.00100402109025906</v>
      </c>
      <c r="AW54" s="62">
        <f>'Glad70-before-LQ'!AW54*$CG54*AW$93</f>
        <v>0.000336029091842262</v>
      </c>
      <c r="AX54" s="62">
        <f>'Glad70-before-LQ'!AX54*$CG54*AX$93</f>
        <v>0.0104771234026386</v>
      </c>
      <c r="AY54" s="62">
        <f>'Glad70-before-LQ'!AY54*$CG54*AY$93</f>
        <v>0.00089714535439314</v>
      </c>
      <c r="AZ54" s="62">
        <f>'Glad70-before-LQ'!AZ54*$CG54*AZ$93</f>
        <v>0.407650007121076</v>
      </c>
      <c r="BA54" s="62">
        <f>'Glad70-before-LQ'!BA54*$CG54*BA$93</f>
        <v>0.0522262913598448</v>
      </c>
      <c r="BB54" s="62">
        <f>'Glad70-before-LQ'!BB54*$CG54*BB$93</f>
        <v>0.0499453705496868</v>
      </c>
      <c r="BC54" s="62">
        <f>'Glad70-before-LQ'!BC54*$CG54*BC$93</f>
        <v>0.40207527241238</v>
      </c>
      <c r="BD54" s="62">
        <f>'Glad70-before-LQ'!BD54*$CG54*BD$93</f>
        <v>2.18755080715066</v>
      </c>
      <c r="BE54" s="62">
        <f>'Glad70-before-LQ'!BE54*$CG54*BE$93</f>
        <v>1.06856254153878</v>
      </c>
      <c r="BF54" s="62">
        <f>'Glad70-before-LQ'!BF54*$CG54*BF$93</f>
        <v>0.0056769025727402</v>
      </c>
      <c r="BG54" s="62">
        <f>'Glad70-before-LQ'!BG54*$CG54*BG$93</f>
        <v>0.302684968640632</v>
      </c>
      <c r="BH54" s="62">
        <f>'Glad70-before-LQ'!BH54*$CG54*BH$93</f>
        <v>0.104497390256091</v>
      </c>
      <c r="BI54" s="62">
        <f>'Glad70-before-LQ'!BI54*$CG54*BI$93</f>
        <v>0.43074137623604</v>
      </c>
      <c r="BJ54" s="62">
        <f>'Glad70-before-LQ'!BJ54*$CG54*BJ$93</f>
        <v>0.000109658287629626</v>
      </c>
      <c r="BK54" s="62">
        <f>'Glad70-before-LQ'!BK54*$CG54*BK$93</f>
        <v>0.0794404770275856</v>
      </c>
      <c r="BL54" s="62">
        <f>'Glad70-before-LQ'!BL54*$CG54*BL$93</f>
        <v>0.260019694200793</v>
      </c>
      <c r="BM54" s="62">
        <f>'Glad70-before-LQ'!BM54*$CG54*BM$93</f>
        <v>0.0140176759514868</v>
      </c>
      <c r="BN54" s="62">
        <f>'Glad70-before-LQ'!BN54*$CG54*BN$93</f>
        <v>0.00875824442075096</v>
      </c>
      <c r="BO54" s="62">
        <f>'Glad70-before-LQ'!BO54*$CG54*BO$93</f>
        <v>0.51524766959644</v>
      </c>
      <c r="BP54" s="62">
        <f>'Glad70-before-LQ'!BP54*$CG54*BP$93</f>
        <v>0.130484032150592</v>
      </c>
      <c r="BQ54" s="62">
        <f>'Glad70-before-LQ'!BQ54*$CG54*BQ$93</f>
        <v>0.00272173644698015</v>
      </c>
      <c r="BR54" s="62">
        <f>'Glad70-before-LQ'!BR54*$CG54*BR$93</f>
        <v>0.012096925968974</v>
      </c>
      <c r="BS54" s="62">
        <f>'Glad70-before-LQ'!BS54*$CG54*BS$93</f>
        <v>0.0028494785641156</v>
      </c>
      <c r="BT54" s="62">
        <f>'Glad70-before-LQ'!BT54*$CG54*BT$93</f>
        <v>0.128341556606621</v>
      </c>
      <c r="BU54" s="62">
        <f>'Glad70-before-LQ'!BU54*$CG54*BU$93</f>
        <v>0.115494494053989</v>
      </c>
      <c r="BV54" s="4">
        <f>SUM(D54:BU54)</f>
        <v>12.5446647287073</v>
      </c>
      <c r="BW54" s="66">
        <f>'Glad-base'!BW54*'Households'!$B$3/'Households'!$B$7</f>
        <v>128.592728739454</v>
      </c>
      <c r="BX54" s="66">
        <f>'Glad-base'!BX54*'Households'!$B$3/'Households'!$B$7</f>
        <v>0.00359481512873326</v>
      </c>
      <c r="BY54" s="66">
        <f>'Glad-base'!BY54*'Businesses'!$B$4/'Businesses'!$C$4</f>
        <v>0.616968878623571</v>
      </c>
      <c r="BZ54" s="66">
        <f>'Glad-base'!BZ54*'Households'!$B$3/'Households'!$B$7</f>
        <v>0.0587548216065911</v>
      </c>
      <c r="CA54" s="66">
        <f>'Glad-base'!CA54*'Households'!$B$3/'Households'!$B$7</f>
        <v>0.244124698486097</v>
      </c>
      <c r="CB54" s="66">
        <f>'Glad-base'!CB54*'Glad-id-output'!B52/'Glad-id-output'!E52</f>
        <v>0</v>
      </c>
      <c r="CC54" s="62">
        <f>'Exports'!D55</f>
        <v>1</v>
      </c>
      <c r="CD54" s="4">
        <f>SUM(BW54:CC54)</f>
        <v>130.516171953299</v>
      </c>
      <c r="CE54" s="153">
        <f>SUM(CD54,BV54)</f>
        <v>143.060836682006</v>
      </c>
      <c r="CF54" s="67">
        <v>0.000397335414463616</v>
      </c>
      <c r="CG54" s="67">
        <f>'Glad-id-output'!I52</f>
        <v>0.4</v>
      </c>
      <c r="CH54" s="67"/>
    </row>
    <row r="55" ht="20.05" customHeight="1">
      <c r="A55" t="s" s="58">
        <v>1</v>
      </c>
      <c r="B55" s="59">
        <v>51</v>
      </c>
      <c r="C55" t="s" s="60">
        <v>209</v>
      </c>
      <c r="D55" s="61">
        <f>'Glad70-before-LQ'!D55*$CG55*D$93</f>
        <v>1.18743441667905</v>
      </c>
      <c r="E55" s="62">
        <f>'Glad70-before-LQ'!E55*$CG55*E$93</f>
        <v>0.017787742046314</v>
      </c>
      <c r="F55" s="62">
        <f>'Glad70-before-LQ'!F55*$CG55*F$93</f>
        <v>5.74922172465468e-07</v>
      </c>
      <c r="G55" s="62">
        <f>'Glad70-before-LQ'!G55*$CG55*G$93</f>
        <v>0.0405340330311204</v>
      </c>
      <c r="H55" s="62">
        <f>'Glad70-before-LQ'!H55*$CG55*H$93</f>
        <v>0.0338446529256885</v>
      </c>
      <c r="I55" s="62">
        <f>'Glad70-before-LQ'!I55*$CG55*I$93</f>
        <v>0.238276236147782</v>
      </c>
      <c r="J55" s="62">
        <f>'Glad70-before-LQ'!J55*$CG55*J$93</f>
        <v>12.7254537560815</v>
      </c>
      <c r="K55" s="63">
        <f>'Glad70-before-LQ'!K55*$CG55*K$93</f>
        <v>0.723494766536205</v>
      </c>
      <c r="L55" s="62">
        <f>'Glad70-before-LQ'!L55*$CG55*L$93</f>
        <v>0.325325139818976</v>
      </c>
      <c r="M55" s="62">
        <f>'Glad70-before-LQ'!M55*$CG55*M$93</f>
        <v>0.139672396601741</v>
      </c>
      <c r="N55" s="62">
        <f>'Glad70-before-LQ'!N55*$CG55*N$93</f>
        <v>0.0505913875248936</v>
      </c>
      <c r="O55" s="62">
        <f>'Glad70-before-LQ'!O55*$CG55*O$93</f>
        <v>0.0722621699253021</v>
      </c>
      <c r="P55" s="62">
        <f>'Glad70-before-LQ'!P55*$CG55*P$93</f>
        <v>0.00717390418033233</v>
      </c>
      <c r="Q55" s="62">
        <f>'Glad70-before-LQ'!Q55*$CG55*Q$93</f>
        <v>0.0184213137353023</v>
      </c>
      <c r="R55" s="62">
        <f>'Glad70-before-LQ'!R55*$CG55*R$93</f>
        <v>0.00391260943795041</v>
      </c>
      <c r="S55" s="62">
        <f>'Glad70-before-LQ'!S55*$CG55*S$93</f>
        <v>0.009235305572996851</v>
      </c>
      <c r="T55" s="62">
        <f>'Glad70-before-LQ'!T55*$CG55*T$93</f>
        <v>0.220331431235402</v>
      </c>
      <c r="U55" s="62">
        <f>'Glad70-before-LQ'!U55*$CG55*U$93</f>
        <v>1.19973041118263</v>
      </c>
      <c r="V55" s="62">
        <f>'Glad70-before-LQ'!V55*$CG55*V$93</f>
        <v>0.0293434878684222</v>
      </c>
      <c r="W55" s="62">
        <f>'Glad70-before-LQ'!W55*$CG55*W$93</f>
        <v>1.25507342135376</v>
      </c>
      <c r="X55" s="64">
        <f>'Glad70-before-LQ'!X55*$CG55*X$93</f>
        <v>0</v>
      </c>
      <c r="Y55" s="62">
        <f>'Glad70-before-LQ'!Y55*$CG55*Y$93</f>
        <v>0.489501653358741</v>
      </c>
      <c r="Z55" s="62">
        <f>'Glad70-before-LQ'!Z55*$CG55*Z$93</f>
        <v>0.09411021738795571</v>
      </c>
      <c r="AA55" s="62">
        <f>'Glad70-before-LQ'!AA55*$CG55*AA$93</f>
        <v>0.128098729443806</v>
      </c>
      <c r="AB55" s="62">
        <f>'Glad70-before-LQ'!AB55*$CG55*AB$93</f>
        <v>0.00671064158211786</v>
      </c>
      <c r="AC55" s="65">
        <f>'Glad70-before-LQ'!AC55*$CG55*AC$93</f>
        <v>0</v>
      </c>
      <c r="AD55" s="62">
        <f>'Glad70-before-LQ'!AD55*$CG55*AD$93</f>
        <v>0.0400882722244974</v>
      </c>
      <c r="AE55" s="62">
        <f>'Glad70-before-LQ'!AE55*$CG55*AE$93</f>
        <v>0.854655671016933</v>
      </c>
      <c r="AF55" s="62">
        <f>'Glad70-before-LQ'!AF55*$CG55*AF$93</f>
        <v>5.96949517911003</v>
      </c>
      <c r="AG55" s="62">
        <f>'Glad70-before-LQ'!AG55*$CG55*AG$93</f>
        <v>0.429466145954859</v>
      </c>
      <c r="AH55" s="62">
        <f>'Glad70-before-LQ'!AH55*$CG55*AH$93</f>
        <v>0.838111897523277</v>
      </c>
      <c r="AI55" s="62">
        <f>'Glad70-before-LQ'!AI55*$CG55*AI$93</f>
        <v>2.54746342896066</v>
      </c>
      <c r="AJ55" s="62">
        <f>'Glad70-before-LQ'!AJ55*$CG55*AJ$93</f>
        <v>1.21743712166338</v>
      </c>
      <c r="AK55" s="62">
        <f>'Glad70-before-LQ'!AK55*$CG55*AK$93</f>
        <v>1.73263683427502</v>
      </c>
      <c r="AL55" s="62">
        <f>'Glad70-before-LQ'!AL55*$CG55*AL$93</f>
        <v>0.965037417952155</v>
      </c>
      <c r="AM55" s="62">
        <f>'Glad70-before-LQ'!AM55*$CG55*AM$93</f>
        <v>1.0975184741312</v>
      </c>
      <c r="AN55" s="62">
        <f>'Glad70-before-LQ'!AN55*$CG55*AN$93</f>
        <v>1.3411937898165</v>
      </c>
      <c r="AO55" s="62">
        <f>'Glad70-before-LQ'!AO55*$CG55*AO$93</f>
        <v>1.05464682768678</v>
      </c>
      <c r="AP55" s="62">
        <f>'Glad70-before-LQ'!AP55*$CG55*AP$93</f>
        <v>2.06955094278812</v>
      </c>
      <c r="AQ55" s="62">
        <f>'Glad70-before-LQ'!AQ55*$CG55*AQ$93</f>
        <v>0.0161456308091449</v>
      </c>
      <c r="AR55" s="62">
        <f>'Glad70-before-LQ'!AR55*$CG55*AR$93</f>
        <v>0.0536605833750741</v>
      </c>
      <c r="AS55" s="62">
        <f>'Glad70-before-LQ'!AS55*$CG55*AS$93</f>
        <v>3.94036319049726</v>
      </c>
      <c r="AT55" s="62">
        <f>'Glad70-before-LQ'!AT55*$CG55*AT$93</f>
        <v>0.000539650457445042</v>
      </c>
      <c r="AU55" s="62">
        <f>'Glad70-before-LQ'!AU55*$CG55*AU$93</f>
        <v>0.0131724921915991</v>
      </c>
      <c r="AV55" s="62">
        <f>'Glad70-before-LQ'!AV55*$CG55*AV$93</f>
        <v>0.000325161380551197</v>
      </c>
      <c r="AW55" s="62">
        <f>'Glad70-before-LQ'!AW55*$CG55*AW$93</f>
        <v>0.00194635393234887</v>
      </c>
      <c r="AX55" s="62">
        <f>'Glad70-before-LQ'!AX55*$CG55*AX$93</f>
        <v>0.043316657743959</v>
      </c>
      <c r="AY55" s="62">
        <f>'Glad70-before-LQ'!AY55*$CG55*AY$93</f>
        <v>0.000673586645481618</v>
      </c>
      <c r="AZ55" s="62">
        <f>'Glad70-before-LQ'!AZ55*$CG55*AZ$93</f>
        <v>0.151467060409066</v>
      </c>
      <c r="BA55" s="62">
        <f>'Glad70-before-LQ'!BA55*$CG55*BA$93</f>
        <v>0.836922435882507</v>
      </c>
      <c r="BB55" s="62">
        <f>'Glad70-before-LQ'!BB55*$CG55*BB$93</f>
        <v>0.335918099634897</v>
      </c>
      <c r="BC55" s="62">
        <f>'Glad70-before-LQ'!BC55*$CG55*BC$93</f>
        <v>1.17782209406597</v>
      </c>
      <c r="BD55" s="62">
        <f>'Glad70-before-LQ'!BD55*$CG55*BD$93</f>
        <v>2.63615258027171</v>
      </c>
      <c r="BE55" s="62">
        <f>'Glad70-before-LQ'!BE55*$CG55*BE$93</f>
        <v>3.9428922066783</v>
      </c>
      <c r="BF55" s="62">
        <f>'Glad70-before-LQ'!BF55*$CG55*BF$93</f>
        <v>0.0160703118826164</v>
      </c>
      <c r="BG55" s="62">
        <f>'Glad70-before-LQ'!BG55*$CG55*BG$93</f>
        <v>1.69992649699002</v>
      </c>
      <c r="BH55" s="62">
        <f>'Glad70-before-LQ'!BH55*$CG55*BH$93</f>
        <v>0.199551948313006</v>
      </c>
      <c r="BI55" s="62">
        <f>'Glad70-before-LQ'!BI55*$CG55*BI$93</f>
        <v>2.97835690956392</v>
      </c>
      <c r="BJ55" s="62">
        <f>'Glad70-before-LQ'!BJ55*$CG55*BJ$93</f>
        <v>4.35361008339918e-05</v>
      </c>
      <c r="BK55" s="62">
        <f>'Glad70-before-LQ'!BK55*$CG55*BK$93</f>
        <v>0.165775543042831</v>
      </c>
      <c r="BL55" s="62">
        <f>'Glad70-before-LQ'!BL55*$CG55*BL$93</f>
        <v>3.25405958881512</v>
      </c>
      <c r="BM55" s="62">
        <f>'Glad70-before-LQ'!BM55*$CG55*BM$93</f>
        <v>0.336741695497992</v>
      </c>
      <c r="BN55" s="62">
        <f>'Glad70-before-LQ'!BN55*$CG55*BN$93</f>
        <v>0.06349421564220779</v>
      </c>
      <c r="BO55" s="62">
        <f>'Glad70-before-LQ'!BO55*$CG55*BO$93</f>
        <v>4.3352121428784</v>
      </c>
      <c r="BP55" s="62">
        <f>'Glad70-before-LQ'!BP55*$CG55*BP$93</f>
        <v>0.337118631387024</v>
      </c>
      <c r="BQ55" s="62">
        <f>'Glad70-before-LQ'!BQ55*$CG55*BQ$93</f>
        <v>0.00762736483474182</v>
      </c>
      <c r="BR55" s="62">
        <f>'Glad70-before-LQ'!BR55*$CG55*BR$93</f>
        <v>0.0459995745138957</v>
      </c>
      <c r="BS55" s="62">
        <f>'Glad70-before-LQ'!BS55*$CG55*BS$93</f>
        <v>0.0120133218419591</v>
      </c>
      <c r="BT55" s="62">
        <f>'Glad70-before-LQ'!BT55*$CG55*BT$93</f>
        <v>0.641954905199322</v>
      </c>
      <c r="BU55" s="62">
        <f>'Glad70-before-LQ'!BU55*$CG55*BU$93</f>
        <v>0.0483720401488323</v>
      </c>
      <c r="BV55" s="4">
        <f>SUM(D55:BU55)</f>
        <v>66.46725841231159</v>
      </c>
      <c r="BW55" s="66">
        <f>'Glad-base'!BW55*'Households'!$B$3/'Households'!$B$7</f>
        <v>8.236486339618949</v>
      </c>
      <c r="BX55" s="66">
        <f>'Glad-base'!BX55*'Households'!$B$3/'Households'!$B$7</f>
        <v>0.00334463199794027</v>
      </c>
      <c r="BY55" s="66">
        <f>'Glad-base'!BY55*'Businesses'!$B$4/'Businesses'!$C$4</f>
        <v>0.529478906544832</v>
      </c>
      <c r="BZ55" s="66">
        <f>'Glad-base'!BZ55*'Households'!$B$3/'Households'!$B$7</f>
        <v>0.0283587654067971</v>
      </c>
      <c r="CA55" s="66">
        <f>'Glad-base'!CA55*'Households'!$B$3/'Households'!$B$7</f>
        <v>0.221776000628218</v>
      </c>
      <c r="CB55" s="66">
        <f>'Glad-base'!CB55*'Glad-id-output'!B53/'Glad-id-output'!E53</f>
        <v>5.41557781033012e-06</v>
      </c>
      <c r="CC55" s="62">
        <f>'Exports'!D56</f>
        <v>2.2</v>
      </c>
      <c r="CD55" s="4">
        <f>SUM(BW55:CC55)</f>
        <v>11.2194500597745</v>
      </c>
      <c r="CE55" s="153">
        <f>SUM(CD55,BV55)</f>
        <v>77.6867084720861</v>
      </c>
      <c r="CF55" s="67">
        <v>0.000887799641037724</v>
      </c>
      <c r="CG55" s="67">
        <f>'Glad-id-output'!I53</f>
        <v>0.3</v>
      </c>
      <c r="CH55" s="67"/>
    </row>
    <row r="56" ht="20.05" customHeight="1">
      <c r="A56" t="s" s="58">
        <v>1</v>
      </c>
      <c r="B56" s="59">
        <v>52</v>
      </c>
      <c r="C56" t="s" s="60">
        <v>210</v>
      </c>
      <c r="D56" s="61">
        <f>'Glad70-before-LQ'!D56*$CG56*D$93</f>
        <v>0.488882807985499</v>
      </c>
      <c r="E56" s="62">
        <f>'Glad70-before-LQ'!E56*$CG56*E$93</f>
        <v>0.225041386609845</v>
      </c>
      <c r="F56" s="62">
        <f>'Glad70-before-LQ'!F56*$CG56*F$93</f>
        <v>0.00460375773913302</v>
      </c>
      <c r="G56" s="62">
        <f>'Glad70-before-LQ'!G56*$CG56*G$93</f>
        <v>0.177141939926785</v>
      </c>
      <c r="H56" s="62">
        <f>'Glad70-before-LQ'!H56*$CG56*H$93</f>
        <v>0.140274711847054</v>
      </c>
      <c r="I56" s="62">
        <f>'Glad70-before-LQ'!I56*$CG56*I$93</f>
        <v>0.829520783765909</v>
      </c>
      <c r="J56" s="62">
        <f>'Glad70-before-LQ'!J56*$CG56*J$93</f>
        <v>58.2830346404536</v>
      </c>
      <c r="K56" s="63">
        <f>'Glad70-before-LQ'!K56*$CG56*K$93</f>
        <v>2.72428910633014</v>
      </c>
      <c r="L56" s="62">
        <f>'Glad70-before-LQ'!L56*$CG56*L$93</f>
        <v>0.516877986272758</v>
      </c>
      <c r="M56" s="62">
        <f>'Glad70-before-LQ'!M56*$CG56*M$93</f>
        <v>0.08689721779373941</v>
      </c>
      <c r="N56" s="62">
        <f>'Glad70-before-LQ'!N56*$CG56*N$93</f>
        <v>0.051854140261107</v>
      </c>
      <c r="O56" s="62">
        <f>'Glad70-before-LQ'!O56*$CG56*O$93</f>
        <v>0.030270126195571</v>
      </c>
      <c r="P56" s="62">
        <f>'Glad70-before-LQ'!P56*$CG56*P$93</f>
        <v>0.00465187841857166</v>
      </c>
      <c r="Q56" s="62">
        <f>'Glad70-before-LQ'!Q56*$CG56*Q$93</f>
        <v>0.0239094181864069</v>
      </c>
      <c r="R56" s="62">
        <f>'Glad70-before-LQ'!R56*$CG56*R$93</f>
        <v>0.0101470329217567</v>
      </c>
      <c r="S56" s="62">
        <f>'Glad70-before-LQ'!S56*$CG56*S$93</f>
        <v>0.0194872924137711</v>
      </c>
      <c r="T56" s="62">
        <f>'Glad70-before-LQ'!T56*$CG56*T$93</f>
        <v>1.18759731562549</v>
      </c>
      <c r="U56" s="62">
        <f>'Glad70-before-LQ'!U56*$CG56*U$93</f>
        <v>0.739266896458375</v>
      </c>
      <c r="V56" s="62">
        <f>'Glad70-before-LQ'!V56*$CG56*V$93</f>
        <v>0.044575317909774</v>
      </c>
      <c r="W56" s="62">
        <f>'Glad70-before-LQ'!W56*$CG56*W$93</f>
        <v>1.58746523480335</v>
      </c>
      <c r="X56" s="64">
        <f>'Glad70-before-LQ'!X56*$CG56*X$93</f>
        <v>0</v>
      </c>
      <c r="Y56" s="62">
        <f>'Glad70-before-LQ'!Y56*$CG56*Y$93</f>
        <v>1.07244542931025</v>
      </c>
      <c r="Z56" s="62">
        <f>'Glad70-before-LQ'!Z56*$CG56*Z$93</f>
        <v>0.24655806812276</v>
      </c>
      <c r="AA56" s="62">
        <f>'Glad70-before-LQ'!AA56*$CG56*AA$93</f>
        <v>0.173522479021277</v>
      </c>
      <c r="AB56" s="62">
        <f>'Glad70-before-LQ'!AB56*$CG56*AB$93</f>
        <v>0.0076677841610157</v>
      </c>
      <c r="AC56" s="65">
        <f>'Glad70-before-LQ'!AC56*$CG56*AC$93</f>
        <v>0</v>
      </c>
      <c r="AD56" s="62">
        <f>'Glad70-before-LQ'!AD56*$CG56*AD$93</f>
        <v>0.0427370133990565</v>
      </c>
      <c r="AE56" s="62">
        <f>'Glad70-before-LQ'!AE56*$CG56*AE$93</f>
        <v>0.0382372065875185</v>
      </c>
      <c r="AF56" s="62">
        <f>'Glad70-before-LQ'!AF56*$CG56*AF$93</f>
        <v>0.151092555823719</v>
      </c>
      <c r="AG56" s="62">
        <f>'Glad70-before-LQ'!AG56*$CG56*AG$93</f>
        <v>0.847297858024266</v>
      </c>
      <c r="AH56" s="62">
        <f>'Glad70-before-LQ'!AH56*$CG56*AH$93</f>
        <v>15.2895779710714</v>
      </c>
      <c r="AI56" s="62">
        <f>'Glad70-before-LQ'!AI56*$CG56*AI$93</f>
        <v>8.176564199267281</v>
      </c>
      <c r="AJ56" s="62">
        <f>'Glad70-before-LQ'!AJ56*$CG56*AJ$93</f>
        <v>1.94680173470142</v>
      </c>
      <c r="AK56" s="62">
        <f>'Glad70-before-LQ'!AK56*$CG56*AK$93</f>
        <v>2.41260954492385</v>
      </c>
      <c r="AL56" s="62">
        <f>'Glad70-before-LQ'!AL56*$CG56*AL$93</f>
        <v>0.413521522168245</v>
      </c>
      <c r="AM56" s="62">
        <f>'Glad70-before-LQ'!AM56*$CG56*AM$93</f>
        <v>1.05699265708155</v>
      </c>
      <c r="AN56" s="62">
        <f>'Glad70-before-LQ'!AN56*$CG56*AN$93</f>
        <v>1.12677914005299</v>
      </c>
      <c r="AO56" s="62">
        <f>'Glad70-before-LQ'!AO56*$CG56*AO$93</f>
        <v>1.95127174822366</v>
      </c>
      <c r="AP56" s="62">
        <f>'Glad70-before-LQ'!AP56*$CG56*AP$93</f>
        <v>0.1670037266075</v>
      </c>
      <c r="AQ56" s="62">
        <f>'Glad70-before-LQ'!AQ56*$CG56*AQ$93</f>
        <v>0.0364368002537487</v>
      </c>
      <c r="AR56" s="62">
        <f>'Glad70-before-LQ'!AR56*$CG56*AR$93</f>
        <v>0.266375207459842</v>
      </c>
      <c r="AS56" s="62">
        <f>'Glad70-before-LQ'!AS56*$CG56*AS$93</f>
        <v>4.62120801420483</v>
      </c>
      <c r="AT56" s="62">
        <f>'Glad70-before-LQ'!AT56*$CG56*AT$93</f>
        <v>0.0101584665576633</v>
      </c>
      <c r="AU56" s="62">
        <f>'Glad70-before-LQ'!AU56*$CG56*AU$93</f>
        <v>0.0507144749000434</v>
      </c>
      <c r="AV56" s="62">
        <f>'Glad70-before-LQ'!AV56*$CG56*AV$93</f>
        <v>0.0170305502884437</v>
      </c>
      <c r="AW56" s="62">
        <f>'Glad70-before-LQ'!AW56*$CG56*AW$93</f>
        <v>0.0175225282606459</v>
      </c>
      <c r="AX56" s="62">
        <f>'Glad70-before-LQ'!AX56*$CG56*AX$93</f>
        <v>0.103472170444794</v>
      </c>
      <c r="AY56" s="62">
        <f>'Glad70-before-LQ'!AY56*$CG56*AY$93</f>
        <v>0.011055340868049</v>
      </c>
      <c r="AZ56" s="62">
        <f>'Glad70-before-LQ'!AZ56*$CG56*AZ$93</f>
        <v>0.205787813034601</v>
      </c>
      <c r="BA56" s="62">
        <f>'Glad70-before-LQ'!BA56*$CG56*BA$93</f>
        <v>0.0828228586026586</v>
      </c>
      <c r="BB56" s="62">
        <f>'Glad70-before-LQ'!BB56*$CG56*BB$93</f>
        <v>0.184963466974087</v>
      </c>
      <c r="BC56" s="62">
        <f>'Glad70-before-LQ'!BC56*$CG56*BC$93</f>
        <v>1.98081141665434</v>
      </c>
      <c r="BD56" s="62">
        <f>'Glad70-before-LQ'!BD56*$CG56*BD$93</f>
        <v>0.970742027227868</v>
      </c>
      <c r="BE56" s="62">
        <f>'Glad70-before-LQ'!BE56*$CG56*BE$93</f>
        <v>5.18043825224664</v>
      </c>
      <c r="BF56" s="62">
        <f>'Glad70-before-LQ'!BF56*$CG56*BF$93</f>
        <v>0.140578039456409</v>
      </c>
      <c r="BG56" s="62">
        <f>'Glad70-before-LQ'!BG56*$CG56*BG$93</f>
        <v>1.66296042705272</v>
      </c>
      <c r="BH56" s="62">
        <f>'Glad70-before-LQ'!BH56*$CG56*BH$93</f>
        <v>1.16779033086574</v>
      </c>
      <c r="BI56" s="62">
        <f>'Glad70-before-LQ'!BI56*$CG56*BI$93</f>
        <v>1.40648246456204</v>
      </c>
      <c r="BJ56" s="62">
        <f>'Glad70-before-LQ'!BJ56*$CG56*BJ$93</f>
        <v>0.0037320940828434</v>
      </c>
      <c r="BK56" s="62">
        <f>'Glad70-before-LQ'!BK56*$CG56*BK$93</f>
        <v>1.1148547024044</v>
      </c>
      <c r="BL56" s="62">
        <f>'Glad70-before-LQ'!BL56*$CG56*BL$93</f>
        <v>1.08029681132501</v>
      </c>
      <c r="BM56" s="62">
        <f>'Glad70-before-LQ'!BM56*$CG56*BM$93</f>
        <v>0.179709653435619</v>
      </c>
      <c r="BN56" s="62">
        <f>'Glad70-before-LQ'!BN56*$CG56*BN$93</f>
        <v>0.0216798854937854</v>
      </c>
      <c r="BO56" s="62">
        <f>'Glad70-before-LQ'!BO56*$CG56*BO$93</f>
        <v>5.85055092905544</v>
      </c>
      <c r="BP56" s="62">
        <f>'Glad70-before-LQ'!BP56*$CG56*BP$93</f>
        <v>1.58759778595654</v>
      </c>
      <c r="BQ56" s="62">
        <f>'Glad70-before-LQ'!BQ56*$CG56*BQ$93</f>
        <v>0.0302397360926676</v>
      </c>
      <c r="BR56" s="62">
        <f>'Glad70-before-LQ'!BR56*$CG56*BR$93</f>
        <v>0.237227358938364</v>
      </c>
      <c r="BS56" s="62">
        <f>'Glad70-before-LQ'!BS56*$CG56*BS$93</f>
        <v>0.0466774936285685</v>
      </c>
      <c r="BT56" s="62">
        <f>'Glad70-before-LQ'!BT56*$CG56*BT$93</f>
        <v>6.80502604307982</v>
      </c>
      <c r="BU56" s="62">
        <f>'Glad70-before-LQ'!BU56*$CG56*BU$93</f>
        <v>1.33907277516089</v>
      </c>
      <c r="BV56" s="4">
        <f>SUM(D56:BU56)</f>
        <v>138.710485549036</v>
      </c>
      <c r="BW56" s="66">
        <f>'Glad-base'!BW56*'Households'!$B$3/'Households'!$B$7</f>
        <v>3.43673193179197</v>
      </c>
      <c r="BX56" s="66">
        <f>'Glad-base'!BX56*'Households'!$B$3/'Households'!$B$7</f>
        <v>0</v>
      </c>
      <c r="BY56" s="66">
        <f>'Glad-base'!BY56*'Businesses'!$B$4/'Businesses'!$C$4</f>
        <v>0.137224338312819</v>
      </c>
      <c r="BZ56" s="66">
        <f>'Glad-base'!BZ56*'Households'!$B$3/'Households'!$B$7</f>
        <v>0.00583452139031926</v>
      </c>
      <c r="CA56" s="66">
        <f>'Glad-base'!CA56*'Households'!$B$3/'Households'!$B$7</f>
        <v>0.0610948399588054</v>
      </c>
      <c r="CB56" s="66">
        <f>'Glad-base'!CB56*'Glad-id-output'!B54/'Glad-id-output'!E54</f>
        <v>0.00643494020310484</v>
      </c>
      <c r="CC56" s="62">
        <f>'Exports'!D57</f>
        <v>12</v>
      </c>
      <c r="CD56" s="4">
        <f>SUM(BW56:CC56)</f>
        <v>15.647320571657</v>
      </c>
      <c r="CE56" s="153">
        <f>SUM(CD56,BV56)</f>
        <v>154.357806120693</v>
      </c>
      <c r="CF56" s="67">
        <v>0.00767801002637494</v>
      </c>
      <c r="CG56" s="67">
        <f>'Glad-id-output'!I54</f>
        <v>1</v>
      </c>
      <c r="CH56" s="67"/>
    </row>
    <row r="57" ht="20.05" customHeight="1">
      <c r="A57" t="s" s="58">
        <v>1</v>
      </c>
      <c r="B57" s="59">
        <v>53</v>
      </c>
      <c r="C57" t="s" s="60">
        <v>211</v>
      </c>
      <c r="D57" s="61">
        <f>'Glad70-before-LQ'!D57*$CG57*D$93</f>
        <v>1.24466105432762</v>
      </c>
      <c r="E57" s="62">
        <f>'Glad70-before-LQ'!E57*$CG57*E$93</f>
        <v>1.4931946704214e-05</v>
      </c>
      <c r="F57" s="62">
        <f>'Glad70-before-LQ'!F57*$CG57*F$93</f>
        <v>5.3385630300365e-06</v>
      </c>
      <c r="G57" s="62">
        <f>'Glad70-before-LQ'!G57*$CG57*G$93</f>
        <v>0.00340822205307969</v>
      </c>
      <c r="H57" s="62">
        <f>'Glad70-before-LQ'!H57*$CG57*H$93</f>
        <v>0.0519310567382202</v>
      </c>
      <c r="I57" s="62">
        <f>'Glad70-before-LQ'!I57*$CG57*I$93</f>
        <v>0.421602874266824</v>
      </c>
      <c r="J57" s="62">
        <f>'Glad70-before-LQ'!J57*$CG57*J$93</f>
        <v>10.8878082717731</v>
      </c>
      <c r="K57" s="63">
        <f>'Glad70-before-LQ'!K57*$CG57*K$93</f>
        <v>3.82024513041715</v>
      </c>
      <c r="L57" s="62">
        <f>'Glad70-before-LQ'!L57*$CG57*L$93</f>
        <v>0.305981110211235</v>
      </c>
      <c r="M57" s="62">
        <f>'Glad70-before-LQ'!M57*$CG57*M$93</f>
        <v>0.06435084814063829</v>
      </c>
      <c r="N57" s="62">
        <f>'Glad70-before-LQ'!N57*$CG57*N$93</f>
        <v>0.124322894345314</v>
      </c>
      <c r="O57" s="62">
        <f>'Glad70-before-LQ'!O57*$CG57*O$93</f>
        <v>0.0456350474073495</v>
      </c>
      <c r="P57" s="62">
        <f>'Glad70-before-LQ'!P57*$CG57*P$93</f>
        <v>0.00577272258088732</v>
      </c>
      <c r="Q57" s="62">
        <f>'Glad70-before-LQ'!Q57*$CG57*Q$93</f>
        <v>0.0378798596803724</v>
      </c>
      <c r="R57" s="62">
        <f>'Glad70-before-LQ'!R57*$CG57*R$93</f>
        <v>0.0209630790487415</v>
      </c>
      <c r="S57" s="62">
        <f>'Glad70-before-LQ'!S57*$CG57*S$93</f>
        <v>0.0247905112227323</v>
      </c>
      <c r="T57" s="62">
        <f>'Glad70-before-LQ'!T57*$CG57*T$93</f>
        <v>0.875923390662413</v>
      </c>
      <c r="U57" s="62">
        <f>'Glad70-before-LQ'!U57*$CG57*U$93</f>
        <v>1.33763534452724</v>
      </c>
      <c r="V57" s="62">
        <f>'Glad70-before-LQ'!V57*$CG57*V$93</f>
        <v>0.0510152245893314</v>
      </c>
      <c r="W57" s="62">
        <f>'Glad70-before-LQ'!W57*$CG57*W$93</f>
        <v>2.05150492580271</v>
      </c>
      <c r="X57" s="64">
        <f>'Glad70-before-LQ'!X57*$CG57*X$93</f>
        <v>0</v>
      </c>
      <c r="Y57" s="62">
        <f>'Glad70-before-LQ'!Y57*$CG57*Y$93</f>
        <v>2.97576146920746</v>
      </c>
      <c r="Z57" s="62">
        <f>'Glad70-before-LQ'!Z57*$CG57*Z$93</f>
        <v>0.516749403324576</v>
      </c>
      <c r="AA57" s="62">
        <f>'Glad70-before-LQ'!AA57*$CG57*AA$93</f>
        <v>0.283296729445325</v>
      </c>
      <c r="AB57" s="62">
        <f>'Glad70-before-LQ'!AB57*$CG57*AB$93</f>
        <v>0.00216885551632127</v>
      </c>
      <c r="AC57" s="65">
        <f>'Glad70-before-LQ'!AC57*$CG57*AC$93</f>
        <v>0</v>
      </c>
      <c r="AD57" s="62">
        <f>'Glad70-before-LQ'!AD57*$CG57*AD$93</f>
        <v>0.000704746735825936</v>
      </c>
      <c r="AE57" s="62">
        <f>'Glad70-before-LQ'!AE57*$CG57*AE$93</f>
        <v>0.0447841672385588</v>
      </c>
      <c r="AF57" s="62">
        <f>'Glad70-before-LQ'!AF57*$CG57*AF$93</f>
        <v>1.90236742729022</v>
      </c>
      <c r="AG57" s="62">
        <f>'Glad70-before-LQ'!AG57*$CG57*AG$93</f>
        <v>0.76216082874123</v>
      </c>
      <c r="AH57" s="62">
        <f>'Glad70-before-LQ'!AH57*$CG57*AH$93</f>
        <v>6.27839826234734</v>
      </c>
      <c r="AI57" s="62">
        <f>'Glad70-before-LQ'!AI57*$CG57*AI$93</f>
        <v>11.0898793871823</v>
      </c>
      <c r="AJ57" s="62">
        <f>'Glad70-before-LQ'!AJ57*$CG57*AJ$93</f>
        <v>17.7270066392672</v>
      </c>
      <c r="AK57" s="62">
        <f>'Glad70-before-LQ'!AK57*$CG57*AK$93</f>
        <v>24.7323482512025</v>
      </c>
      <c r="AL57" s="62">
        <f>'Glad70-before-LQ'!AL57*$CG57*AL$93</f>
        <v>0.771877669814618</v>
      </c>
      <c r="AM57" s="62">
        <f>'Glad70-before-LQ'!AM57*$CG57*AM$93</f>
        <v>16.5741247600496</v>
      </c>
      <c r="AN57" s="62">
        <f>'Glad70-before-LQ'!AN57*$CG57*AN$93</f>
        <v>3.92942089366001</v>
      </c>
      <c r="AO57" s="62">
        <f>'Glad70-before-LQ'!AO57*$CG57*AO$93</f>
        <v>9.93030664252448</v>
      </c>
      <c r="AP57" s="62">
        <f>'Glad70-before-LQ'!AP57*$CG57*AP$93</f>
        <v>0.79093565580273</v>
      </c>
      <c r="AQ57" s="62">
        <f>'Glad70-before-LQ'!AQ57*$CG57*AQ$93</f>
        <v>0.284025215828753</v>
      </c>
      <c r="AR57" s="62">
        <f>'Glad70-before-LQ'!AR57*$CG57*AR$93</f>
        <v>1.42153084926623</v>
      </c>
      <c r="AS57" s="62">
        <f>'Glad70-before-LQ'!AS57*$CG57*AS$93</f>
        <v>13.5954858210615</v>
      </c>
      <c r="AT57" s="62">
        <f>'Glad70-before-LQ'!AT57*$CG57*AT$93</f>
        <v>0.0755707746971655</v>
      </c>
      <c r="AU57" s="62">
        <f>'Glad70-before-LQ'!AU57*$CG57*AU$93</f>
        <v>0.102323984997458</v>
      </c>
      <c r="AV57" s="62">
        <f>'Glad70-before-LQ'!AV57*$CG57*AV$93</f>
        <v>0.060418438052785</v>
      </c>
      <c r="AW57" s="62">
        <f>'Glad70-before-LQ'!AW57*$CG57*AW$93</f>
        <v>0.0180296500591034</v>
      </c>
      <c r="AX57" s="62">
        <f>'Glad70-before-LQ'!AX57*$CG57*AX$93</f>
        <v>1.03032036898079</v>
      </c>
      <c r="AY57" s="62">
        <f>'Glad70-before-LQ'!AY57*$CG57*AY$93</f>
        <v>0.0190109792704917</v>
      </c>
      <c r="AZ57" s="62">
        <f>'Glad70-before-LQ'!AZ57*$CG57*AZ$93</f>
        <v>0.268931389679254</v>
      </c>
      <c r="BA57" s="62">
        <f>'Glad70-before-LQ'!BA57*$CG57*BA$93</f>
        <v>0.361784026922192</v>
      </c>
      <c r="BB57" s="62">
        <f>'Glad70-before-LQ'!BB57*$CG57*BB$93</f>
        <v>0.887578024052333</v>
      </c>
      <c r="BC57" s="62">
        <f>'Glad70-before-LQ'!BC57*$CG57*BC$93</f>
        <v>24.6154884234316</v>
      </c>
      <c r="BD57" s="62">
        <f>'Glad70-before-LQ'!BD57*$CG57*BD$93</f>
        <v>10.2557061838036</v>
      </c>
      <c r="BE57" s="62">
        <f>'Glad70-before-LQ'!BE57*$CG57*BE$93</f>
        <v>29.606734216333</v>
      </c>
      <c r="BF57" s="62">
        <f>'Glad70-before-LQ'!BF57*$CG57*BF$93</f>
        <v>0.337015513151156</v>
      </c>
      <c r="BG57" s="62">
        <f>'Glad70-before-LQ'!BG57*$CG57*BG$93</f>
        <v>14.0235544443353</v>
      </c>
      <c r="BH57" s="62">
        <f>'Glad70-before-LQ'!BH57*$CG57*BH$93</f>
        <v>4.29010788711377</v>
      </c>
      <c r="BI57" s="62">
        <f>'Glad70-before-LQ'!BI57*$CG57*BI$93</f>
        <v>2.47830519599312</v>
      </c>
      <c r="BJ57" s="62">
        <f>'Glad70-before-LQ'!BJ57*$CG57*BJ$93</f>
        <v>0.00306820633255374</v>
      </c>
      <c r="BK57" s="62">
        <f>'Glad70-before-LQ'!BK57*$CG57*BK$93</f>
        <v>3.11611557258668</v>
      </c>
      <c r="BL57" s="62">
        <f>'Glad70-before-LQ'!BL57*$CG57*BL$93</f>
        <v>11.3302466824409</v>
      </c>
      <c r="BM57" s="62">
        <f>'Glad70-before-LQ'!BM57*$CG57*BM$93</f>
        <v>1.70041340977664</v>
      </c>
      <c r="BN57" s="62">
        <f>'Glad70-before-LQ'!BN57*$CG57*BN$93</f>
        <v>0.491295589455806</v>
      </c>
      <c r="BO57" s="62">
        <f>'Glad70-before-LQ'!BO57*$CG57*BO$93</f>
        <v>6.77912554764161</v>
      </c>
      <c r="BP57" s="62">
        <f>'Glad70-before-LQ'!BP57*$CG57*BP$93</f>
        <v>2.85123612188253</v>
      </c>
      <c r="BQ57" s="62">
        <f>'Glad70-before-LQ'!BQ57*$CG57*BQ$93</f>
        <v>0.105791609467286</v>
      </c>
      <c r="BR57" s="62">
        <f>'Glad70-before-LQ'!BR57*$CG57*BR$93</f>
        <v>0.50649522329312</v>
      </c>
      <c r="BS57" s="62">
        <f>'Glad70-before-LQ'!BS57*$CG57*BS$93</f>
        <v>0.06982986548031481</v>
      </c>
      <c r="BT57" s="62">
        <f>'Glad70-before-LQ'!BT57*$CG57*BT$93</f>
        <v>1.03020273724703</v>
      </c>
      <c r="BU57" s="62">
        <f>'Glad70-before-LQ'!BU57*$CG57*BU$93</f>
        <v>0.963187278668618</v>
      </c>
      <c r="BV57" s="4">
        <f>SUM(D57:BU57)</f>
        <v>252.366672858958</v>
      </c>
      <c r="BW57" s="66">
        <f>'Glad-base'!BW57*'Households'!$B$3/'Households'!$B$7</f>
        <v>578.748379712255</v>
      </c>
      <c r="BX57" s="66">
        <f>'Glad-base'!BX57*'Households'!$B$3/'Households'!$B$7</f>
        <v>1.09457299121524</v>
      </c>
      <c r="BY57" s="66">
        <f>'Glad-base'!BY57*'Businesses'!$B$4/'Businesses'!$C$4</f>
        <v>11.6808911083387</v>
      </c>
      <c r="BZ57" s="66">
        <f>'Glad-base'!BZ57*'Households'!$B$3/'Households'!$B$7</f>
        <v>0.008998233367662201</v>
      </c>
      <c r="CA57" s="66">
        <f>'Glad-base'!CA57*'Households'!$B$3/'Households'!$B$7</f>
        <v>0.0547814477548919</v>
      </c>
      <c r="CB57" s="66">
        <f>'Glad-base'!CB57*'Glad-id-output'!B55/'Glad-id-output'!E55</f>
        <v>4.2779380188171e-05</v>
      </c>
      <c r="CC57" s="62">
        <f>'Exports'!D58</f>
        <v>23</v>
      </c>
      <c r="CD57" s="4">
        <f>SUM(BW57:CC57)</f>
        <v>614.587666272312</v>
      </c>
      <c r="CE57" s="153">
        <f>SUM(CD57,BV57)</f>
        <v>866.954339131270</v>
      </c>
      <c r="CF57" s="67">
        <v>0.00201789529189486</v>
      </c>
      <c r="CG57" s="67">
        <f>'Glad-id-output'!I55</f>
        <v>0.75</v>
      </c>
      <c r="CH57" s="67"/>
    </row>
    <row r="58" ht="20.05" customHeight="1">
      <c r="A58" t="s" s="58">
        <v>1</v>
      </c>
      <c r="B58" s="59">
        <v>54</v>
      </c>
      <c r="C58" t="s" s="60">
        <v>142</v>
      </c>
      <c r="D58" s="61">
        <f>'Glad70-before-LQ'!D58*$CG58*D$93</f>
        <v>4.6872426247984</v>
      </c>
      <c r="E58" s="62">
        <f>'Glad70-before-LQ'!E58*$CG58*E$93</f>
        <v>0.30260625815816</v>
      </c>
      <c r="F58" s="62">
        <f>'Glad70-before-LQ'!F58*$CG58*F$93</f>
        <v>0.00171080412177939</v>
      </c>
      <c r="G58" s="62">
        <f>'Glad70-before-LQ'!G58*$CG58*G$93</f>
        <v>0.07879871213877671</v>
      </c>
      <c r="H58" s="62">
        <f>'Glad70-before-LQ'!H58*$CG58*H$93</f>
        <v>0.26458296867705</v>
      </c>
      <c r="I58" s="62">
        <f>'Glad70-before-LQ'!I58*$CG58*I$93</f>
        <v>2.91684507156481</v>
      </c>
      <c r="J58" s="62">
        <f>'Glad70-before-LQ'!J58*$CG58*J$93</f>
        <v>22.4593752116018</v>
      </c>
      <c r="K58" s="63">
        <f>'Glad70-before-LQ'!K58*$CG58*K$93</f>
        <v>8.97796992019428</v>
      </c>
      <c r="L58" s="62">
        <f>'Glad70-before-LQ'!L58*$CG58*L$93</f>
        <v>1.24941712174391</v>
      </c>
      <c r="M58" s="62">
        <f>'Glad70-before-LQ'!M58*$CG58*M$93</f>
        <v>12.9848100423658</v>
      </c>
      <c r="N58" s="62">
        <f>'Glad70-before-LQ'!N58*$CG58*N$93</f>
        <v>0.771038636336967</v>
      </c>
      <c r="O58" s="62">
        <f>'Glad70-before-LQ'!O58*$CG58*O$93</f>
        <v>0.5763636626459679</v>
      </c>
      <c r="P58" s="62">
        <f>'Glad70-before-LQ'!P58*$CG58*P$93</f>
        <v>0.0507174955799632</v>
      </c>
      <c r="Q58" s="62">
        <f>'Glad70-before-LQ'!Q58*$CG58*Q$93</f>
        <v>0.190606751070932</v>
      </c>
      <c r="R58" s="62">
        <f>'Glad70-before-LQ'!R58*$CG58*R$93</f>
        <v>0.129677695875795</v>
      </c>
      <c r="S58" s="62">
        <f>'Glad70-before-LQ'!S58*$CG58*S$93</f>
        <v>0.255530052714146</v>
      </c>
      <c r="T58" s="62">
        <f>'Glad70-before-LQ'!T58*$CG58*T$93</f>
        <v>2.42989998582827</v>
      </c>
      <c r="U58" s="62">
        <f>'Glad70-before-LQ'!U58*$CG58*U$93</f>
        <v>23.2318666015762</v>
      </c>
      <c r="V58" s="62">
        <f>'Glad70-before-LQ'!V58*$CG58*V$93</f>
        <v>0.492155499304259</v>
      </c>
      <c r="W58" s="62">
        <f>'Glad70-before-LQ'!W58*$CG58*W$93</f>
        <v>12.1124106616875</v>
      </c>
      <c r="X58" s="64">
        <f>'Glad70-before-LQ'!X58*$CG58*X$93</f>
        <v>0</v>
      </c>
      <c r="Y58" s="62">
        <f>'Glad70-before-LQ'!Y58*$CG58*Y$93</f>
        <v>9.481827388896621</v>
      </c>
      <c r="Z58" s="62">
        <f>'Glad70-before-LQ'!Z58*$CG58*Z$93</f>
        <v>3.9414210944836</v>
      </c>
      <c r="AA58" s="62">
        <f>'Glad70-before-LQ'!AA58*$CG58*AA$93</f>
        <v>4.55569877596163</v>
      </c>
      <c r="AB58" s="62">
        <f>'Glad70-before-LQ'!AB58*$CG58*AB$93</f>
        <v>0.07144951478633001</v>
      </c>
      <c r="AC58" s="65">
        <f>'Glad70-before-LQ'!AC58*$CG58*AC$93</f>
        <v>0</v>
      </c>
      <c r="AD58" s="62">
        <f>'Glad70-before-LQ'!AD58*$CG58*AD$93</f>
        <v>0.138111248226382</v>
      </c>
      <c r="AE58" s="62">
        <f>'Glad70-before-LQ'!AE58*$CG58*AE$93</f>
        <v>2.11348227411041</v>
      </c>
      <c r="AF58" s="62">
        <f>'Glad70-before-LQ'!AF58*$CG58*AF$93</f>
        <v>24.3014630442899</v>
      </c>
      <c r="AG58" s="62">
        <f>'Glad70-before-LQ'!AG58*$CG58*AG$93</f>
        <v>6.22807519341378</v>
      </c>
      <c r="AH58" s="62">
        <f>'Glad70-before-LQ'!AH58*$CG58*AH$93</f>
        <v>86.5115558938474</v>
      </c>
      <c r="AI58" s="62">
        <f>'Glad70-before-LQ'!AI58*$CG58*AI$93</f>
        <v>20.3968933859908</v>
      </c>
      <c r="AJ58" s="62">
        <f>'Glad70-before-LQ'!AJ58*$CG58*AJ$93</f>
        <v>17.1076269924675</v>
      </c>
      <c r="AK58" s="62">
        <f>'Glad70-before-LQ'!AK58*$CG58*AK$93</f>
        <v>31.5895121794924</v>
      </c>
      <c r="AL58" s="62">
        <f>'Glad70-before-LQ'!AL58*$CG58*AL$93</f>
        <v>1.16297975376555</v>
      </c>
      <c r="AM58" s="62">
        <f>'Glad70-before-LQ'!AM58*$CG58*AM$93</f>
        <v>3.25212071578301</v>
      </c>
      <c r="AN58" s="62">
        <f>'Glad70-before-LQ'!AN58*$CG58*AN$93</f>
        <v>19.3124078703002</v>
      </c>
      <c r="AO58" s="62">
        <f>'Glad70-before-LQ'!AO58*$CG58*AO$93</f>
        <v>1.73022896584896</v>
      </c>
      <c r="AP58" s="62">
        <f>'Glad70-before-LQ'!AP58*$CG58*AP$93</f>
        <v>6.21307768271304</v>
      </c>
      <c r="AQ58" s="62">
        <f>'Glad70-before-LQ'!AQ58*$CG58*AQ$93</f>
        <v>0.78279867324112</v>
      </c>
      <c r="AR58" s="62">
        <f>'Glad70-before-LQ'!AR58*$CG58*AR$93</f>
        <v>0.742412934999043</v>
      </c>
      <c r="AS58" s="62">
        <f>'Glad70-before-LQ'!AS58*$CG58*AS$93</f>
        <v>25.7314331723057</v>
      </c>
      <c r="AT58" s="62">
        <f>'Glad70-before-LQ'!AT58*$CG58*AT$93</f>
        <v>0.5024233527012349</v>
      </c>
      <c r="AU58" s="62">
        <f>'Glad70-before-LQ'!AU58*$CG58*AU$93</f>
        <v>0.290540339992915</v>
      </c>
      <c r="AV58" s="62">
        <f>'Glad70-before-LQ'!AV58*$CG58*AV$93</f>
        <v>0.223492780910736</v>
      </c>
      <c r="AW58" s="62">
        <f>'Glad70-before-LQ'!AW58*$CG58*AW$93</f>
        <v>0.0576340142197184</v>
      </c>
      <c r="AX58" s="62">
        <f>'Glad70-before-LQ'!AX58*$CG58*AX$93</f>
        <v>1.74622738679986</v>
      </c>
      <c r="AY58" s="62">
        <f>'Glad70-before-LQ'!AY58*$CG58*AY$93</f>
        <v>0.0473554629775401</v>
      </c>
      <c r="AZ58" s="62">
        <f>'Glad70-before-LQ'!AZ58*$CG58*AZ$93</f>
        <v>0.498231724752744</v>
      </c>
      <c r="BA58" s="62">
        <f>'Glad70-before-LQ'!BA58*$CG58*BA$93</f>
        <v>0.456955394736175</v>
      </c>
      <c r="BB58" s="62">
        <f>'Glad70-before-LQ'!BB58*$CG58*BB$93</f>
        <v>7.73187095560788</v>
      </c>
      <c r="BC58" s="62">
        <f>'Glad70-before-LQ'!BC58*$CG58*BC$93</f>
        <v>8.485287517563039</v>
      </c>
      <c r="BD58" s="62">
        <f>'Glad70-before-LQ'!BD58*$CG58*BD$93</f>
        <v>13.2724314450997</v>
      </c>
      <c r="BE58" s="62">
        <f>'Glad70-before-LQ'!BE58*$CG58*BE$93</f>
        <v>174.304163009</v>
      </c>
      <c r="BF58" s="62">
        <f>'Glad70-before-LQ'!BF58*$CG58*BF$93</f>
        <v>1.06257785622358</v>
      </c>
      <c r="BG58" s="62">
        <f>'Glad70-before-LQ'!BG58*$CG58*BG$93</f>
        <v>32.4863471873804</v>
      </c>
      <c r="BH58" s="62">
        <f>'Glad70-before-LQ'!BH58*$CG58*BH$93</f>
        <v>3.93652168718812</v>
      </c>
      <c r="BI58" s="62">
        <f>'Glad70-before-LQ'!BI58*$CG58*BI$93</f>
        <v>12.2120529700912</v>
      </c>
      <c r="BJ58" s="62">
        <f>'Glad70-before-LQ'!BJ58*$CG58*BJ$93</f>
        <v>0.0564051868744957</v>
      </c>
      <c r="BK58" s="62">
        <f>'Glad70-before-LQ'!BK58*$CG58*BK$93</f>
        <v>3.7648924926777</v>
      </c>
      <c r="BL58" s="62">
        <f>'Glad70-before-LQ'!BL58*$CG58*BL$93</f>
        <v>13.7922689781505</v>
      </c>
      <c r="BM58" s="62">
        <f>'Glad70-before-LQ'!BM58*$CG58*BM$93</f>
        <v>1.74160183378057</v>
      </c>
      <c r="BN58" s="62">
        <f>'Glad70-before-LQ'!BN58*$CG58*BN$93</f>
        <v>0.215193411355612</v>
      </c>
      <c r="BO58" s="62">
        <f>'Glad70-before-LQ'!BO58*$CG58*BO$93</f>
        <v>27.0957828425588</v>
      </c>
      <c r="BP58" s="62">
        <f>'Glad70-before-LQ'!BP58*$CG58*BP$93</f>
        <v>6.13294729774622</v>
      </c>
      <c r="BQ58" s="62">
        <f>'Glad70-before-LQ'!BQ58*$CG58*BQ$93</f>
        <v>0.246916406708556</v>
      </c>
      <c r="BR58" s="62">
        <f>'Glad70-before-LQ'!BR58*$CG58*BR$93</f>
        <v>1.80893094686641</v>
      </c>
      <c r="BS58" s="62">
        <f>'Glad70-before-LQ'!BS58*$CG58*BS$93</f>
        <v>0.420248986786736</v>
      </c>
      <c r="BT58" s="62">
        <f>'Glad70-before-LQ'!BT58*$CG58*BT$93</f>
        <v>11.2043044249464</v>
      </c>
      <c r="BU58" s="62">
        <f>'Glad70-before-LQ'!BU58*$CG58*BU$93</f>
        <v>2.70217939732373</v>
      </c>
      <c r="BV58" s="4">
        <f>SUM(D58:BU58)</f>
        <v>686.023987823929</v>
      </c>
      <c r="BW58" s="66">
        <f>'Glad-base'!BW58*'Households'!$B$3/'Households'!$B$7</f>
        <v>18.4016621994748</v>
      </c>
      <c r="BX58" s="66">
        <f>'Glad-base'!BX58*'Households'!$B$3/'Households'!$B$7</f>
        <v>12.9726566151905</v>
      </c>
      <c r="BY58" s="66">
        <f>'Glad-base'!BY58*'Businesses'!$B$4/'Businesses'!$C$4</f>
        <v>14.7344100884843</v>
      </c>
      <c r="BZ58" s="66">
        <f>'Glad-base'!BZ58*'Households'!$B$3/'Households'!$B$7</f>
        <v>0.121410171380021</v>
      </c>
      <c r="CA58" s="66">
        <f>'Glad-base'!CA58*'Households'!$B$3/'Households'!$B$7</f>
        <v>1.68631849204943</v>
      </c>
      <c r="CB58" s="66">
        <f>'Glad-base'!CB58*'Glad-id-output'!B56/'Glad-id-output'!E56</f>
        <v>0.00124440397494558</v>
      </c>
      <c r="CC58" s="62">
        <f>'Exports'!D59</f>
        <v>124.4</v>
      </c>
      <c r="CD58" s="4">
        <f>SUM(BW58:CC58)</f>
        <v>172.317701970554</v>
      </c>
      <c r="CE58" s="153">
        <f>SUM(CD58,BV58)</f>
        <v>858.341689794483</v>
      </c>
      <c r="CF58" s="67">
        <v>0.0059597891520382</v>
      </c>
      <c r="CG58" s="67">
        <f>'Glad-id-output'!I56</f>
        <v>1</v>
      </c>
      <c r="CH58" s="67"/>
    </row>
    <row r="59" ht="20.05" customHeight="1">
      <c r="A59" t="s" s="58">
        <v>1</v>
      </c>
      <c r="B59" s="59">
        <v>55</v>
      </c>
      <c r="C59" t="s" s="60">
        <v>212</v>
      </c>
      <c r="D59" s="61">
        <f>'Glad70-before-LQ'!D59*$CG59*D$93</f>
        <v>0.00807835893826544</v>
      </c>
      <c r="E59" s="62">
        <f>'Glad70-before-LQ'!E59*$CG59*E$93</f>
        <v>0.00533869558272178</v>
      </c>
      <c r="F59" s="62">
        <f>'Glad70-before-LQ'!F59*$CG59*F$93</f>
        <v>2.65011744260274e-05</v>
      </c>
      <c r="G59" s="62">
        <f>'Glad70-before-LQ'!G59*$CG59*G$93</f>
        <v>0.00029671090645248</v>
      </c>
      <c r="H59" s="62">
        <f>'Glad70-before-LQ'!H59*$CG59*H$93</f>
        <v>0.000957475490291324</v>
      </c>
      <c r="I59" s="62">
        <f>'Glad70-before-LQ'!I59*$CG59*I$93</f>
        <v>0.024022697515217</v>
      </c>
      <c r="J59" s="62">
        <f>'Glad70-before-LQ'!J59*$CG59*J$93</f>
        <v>0.422768166374534</v>
      </c>
      <c r="K59" s="63">
        <f>'Glad70-before-LQ'!K59*$CG59*K$93</f>
        <v>0.0502132073002752</v>
      </c>
      <c r="L59" s="62">
        <f>'Glad70-before-LQ'!L59*$CG59*L$93</f>
        <v>0.009462215368903701</v>
      </c>
      <c r="M59" s="62">
        <f>'Glad70-before-LQ'!M59*$CG59*M$93</f>
        <v>0.00742973170163012</v>
      </c>
      <c r="N59" s="62">
        <f>'Glad70-before-LQ'!N59*$CG59*N$93</f>
        <v>0.008051531015311799</v>
      </c>
      <c r="O59" s="62">
        <f>'Glad70-before-LQ'!O59*$CG59*O$93</f>
        <v>0.00745628643733216</v>
      </c>
      <c r="P59" s="62">
        <f>'Glad70-before-LQ'!P59*$CG59*P$93</f>
        <v>0.00180972356326153</v>
      </c>
      <c r="Q59" s="62">
        <f>'Glad70-before-LQ'!Q59*$CG59*Q$93</f>
        <v>0.00250825914076214</v>
      </c>
      <c r="R59" s="62">
        <f>'Glad70-before-LQ'!R59*$CG59*R$93</f>
        <v>0.00130482288791883</v>
      </c>
      <c r="S59" s="62">
        <f>'Glad70-before-LQ'!S59*$CG59*S$93</f>
        <v>0.00254104398556546</v>
      </c>
      <c r="T59" s="62">
        <f>'Glad70-before-LQ'!T59*$CG59*T$93</f>
        <v>0.0309430688690392</v>
      </c>
      <c r="U59" s="62">
        <f>'Glad70-before-LQ'!U59*$CG59*U$93</f>
        <v>0.381640248861368</v>
      </c>
      <c r="V59" s="62">
        <f>'Glad70-before-LQ'!V59*$CG59*V$93</f>
        <v>0.0094229091876935</v>
      </c>
      <c r="W59" s="62">
        <f>'Glad70-before-LQ'!W59*$CG59*W$93</f>
        <v>0.337124839184732</v>
      </c>
      <c r="X59" s="64">
        <f>'Glad70-before-LQ'!X59*$CG59*X$93</f>
        <v>0</v>
      </c>
      <c r="Y59" s="62">
        <f>'Glad70-before-LQ'!Y59*$CG59*Y$93</f>
        <v>0.105120923908065</v>
      </c>
      <c r="Z59" s="62">
        <f>'Glad70-before-LQ'!Z59*$CG59*Z$93</f>
        <v>0.0572457803158604</v>
      </c>
      <c r="AA59" s="62">
        <f>'Glad70-before-LQ'!AA59*$CG59*AA$93</f>
        <v>0.0686559793355004</v>
      </c>
      <c r="AB59" s="62">
        <f>'Glad70-before-LQ'!AB59*$CG59*AB$93</f>
        <v>0.00136597322615444</v>
      </c>
      <c r="AC59" s="65">
        <f>'Glad70-before-LQ'!AC59*$CG59*AC$93</f>
        <v>0</v>
      </c>
      <c r="AD59" s="62">
        <f>'Glad70-before-LQ'!AD59*$CG59*AD$93</f>
        <v>0.00148530654668989</v>
      </c>
      <c r="AE59" s="62">
        <f>'Glad70-before-LQ'!AE59*$CG59*AE$93</f>
        <v>0.00623140354028006</v>
      </c>
      <c r="AF59" s="62">
        <f>'Glad70-before-LQ'!AF59*$CG59*AF$93</f>
        <v>0.06459829108695959</v>
      </c>
      <c r="AG59" s="62">
        <f>'Glad70-before-LQ'!AG59*$CG59*AG$93</f>
        <v>0.0274856336808832</v>
      </c>
      <c r="AH59" s="62">
        <f>'Glad70-before-LQ'!AH59*$CG59*AH$93</f>
        <v>0.12018480168299</v>
      </c>
      <c r="AI59" s="62">
        <f>'Glad70-before-LQ'!AI59*$CG59*AI$93</f>
        <v>0.14343224459207</v>
      </c>
      <c r="AJ59" s="62">
        <f>'Glad70-before-LQ'!AJ59*$CG59*AJ$93</f>
        <v>0.505077446447732</v>
      </c>
      <c r="AK59" s="62">
        <f>'Glad70-before-LQ'!AK59*$CG59*AK$93</f>
        <v>0.384713736670294</v>
      </c>
      <c r="AL59" s="62">
        <f>'Glad70-before-LQ'!AL59*$CG59*AL$93</f>
        <v>0.0369063635314314</v>
      </c>
      <c r="AM59" s="62">
        <f>'Glad70-before-LQ'!AM59*$CG59*AM$93</f>
        <v>0.0437370837205904</v>
      </c>
      <c r="AN59" s="62">
        <f>'Glad70-before-LQ'!AN59*$CG59*AN$93</f>
        <v>0.16261565044987</v>
      </c>
      <c r="AO59" s="62">
        <f>'Glad70-before-LQ'!AO59*$CG59*AO$93</f>
        <v>0.106418392645347</v>
      </c>
      <c r="AP59" s="62">
        <f>'Glad70-before-LQ'!AP59*$CG59*AP$93</f>
        <v>0.08458510296911061</v>
      </c>
      <c r="AQ59" s="62">
        <f>'Glad70-before-LQ'!AQ59*$CG59*AQ$93</f>
        <v>0.00666334419687576</v>
      </c>
      <c r="AR59" s="62">
        <f>'Glad70-before-LQ'!AR59*$CG59*AR$93</f>
        <v>0.0345515705439808</v>
      </c>
      <c r="AS59" s="62">
        <f>'Glad70-before-LQ'!AS59*$CG59*AS$93</f>
        <v>0.33049630930894</v>
      </c>
      <c r="AT59" s="62">
        <f>'Glad70-before-LQ'!AT59*$CG59*AT$93</f>
        <v>0.0310751986193516</v>
      </c>
      <c r="AU59" s="62">
        <f>'Glad70-before-LQ'!AU59*$CG59*AU$93</f>
        <v>0.00203676280126076</v>
      </c>
      <c r="AV59" s="62">
        <f>'Glad70-before-LQ'!AV59*$CG59*AV$93</f>
        <v>7.04980127242888e-06</v>
      </c>
      <c r="AW59" s="62">
        <f>'Glad70-before-LQ'!AW59*$CG59*AW$93</f>
        <v>0.00641283789616786</v>
      </c>
      <c r="AX59" s="62">
        <f>'Glad70-before-LQ'!AX59*$CG59*AX$93</f>
        <v>0.175860306937098</v>
      </c>
      <c r="AY59" s="62">
        <f>'Glad70-before-LQ'!AY59*$CG59*AY$93</f>
        <v>0.00296683287492664</v>
      </c>
      <c r="AZ59" s="62">
        <f>'Glad70-before-LQ'!AZ59*$CG59*AZ$93</f>
        <v>0.941802125818106</v>
      </c>
      <c r="BA59" s="62">
        <f>'Glad70-before-LQ'!BA59*$CG59*BA$93</f>
        <v>0.524565067043142</v>
      </c>
      <c r="BB59" s="62">
        <f>'Glad70-before-LQ'!BB59*$CG59*BB$93</f>
        <v>0.296281130521236</v>
      </c>
      <c r="BC59" s="62">
        <f>'Glad70-before-LQ'!BC59*$CG59*BC$93</f>
        <v>0.181880386949582</v>
      </c>
      <c r="BD59" s="62">
        <f>'Glad70-before-LQ'!BD59*$CG59*BD$93</f>
        <v>0.0733841927117528</v>
      </c>
      <c r="BE59" s="62">
        <f>'Glad70-before-LQ'!BE59*$CG59*BE$93</f>
        <v>2.59987422294118</v>
      </c>
      <c r="BF59" s="62">
        <f>'Glad70-before-LQ'!BF59*$CG59*BF$93</f>
        <v>0.138291724932107</v>
      </c>
      <c r="BG59" s="62">
        <f>'Glad70-before-LQ'!BG59*$CG59*BG$93</f>
        <v>1.39942648691748</v>
      </c>
      <c r="BH59" s="62">
        <f>'Glad70-before-LQ'!BH59*$CG59*BH$93</f>
        <v>0.0599359729525294</v>
      </c>
      <c r="BI59" s="62">
        <f>'Glad70-before-LQ'!BI59*$CG59*BI$93</f>
        <v>1.13702221054881</v>
      </c>
      <c r="BJ59" s="62">
        <f>'Glad70-before-LQ'!BJ59*$CG59*BJ$93</f>
        <v>0.00654236425750116</v>
      </c>
      <c r="BK59" s="62">
        <f>'Glad70-before-LQ'!BK59*$CG59*BK$93</f>
        <v>1.33027629571761</v>
      </c>
      <c r="BL59" s="62">
        <f>'Glad70-before-LQ'!BL59*$CG59*BL$93</f>
        <v>1.50184488260175</v>
      </c>
      <c r="BM59" s="62">
        <f>'Glad70-before-LQ'!BM59*$CG59*BM$93</f>
        <v>0.177810759591596</v>
      </c>
      <c r="BN59" s="62">
        <f>'Glad70-before-LQ'!BN59*$CG59*BN$93</f>
        <v>0.028341196933386</v>
      </c>
      <c r="BO59" s="62">
        <f>'Glad70-before-LQ'!BO59*$CG59*BO$93</f>
        <v>0.433176668357172</v>
      </c>
      <c r="BP59" s="62">
        <f>'Glad70-before-LQ'!BP59*$CG59*BP$93</f>
        <v>0.232395227020708</v>
      </c>
      <c r="BQ59" s="62">
        <f>'Glad70-before-LQ'!BQ59*$CG59*BQ$93</f>
        <v>0.0143779561044786</v>
      </c>
      <c r="BR59" s="62">
        <f>'Glad70-before-LQ'!BR59*$CG59*BR$93</f>
        <v>0.009577849005088301</v>
      </c>
      <c r="BS59" s="62">
        <f>'Glad70-before-LQ'!BS59*$CG59*BS$93</f>
        <v>0.00330560737721188</v>
      </c>
      <c r="BT59" s="62">
        <f>'Glad70-before-LQ'!BT59*$CG59*BT$93</f>
        <v>0.0643859916672956</v>
      </c>
      <c r="BU59" s="62">
        <f>'Glad70-before-LQ'!BU59*$CG59*BU$93</f>
        <v>0.212915418014978</v>
      </c>
      <c r="BV59" s="4">
        <f>SUM(D59:BU59)</f>
        <v>15.1887405588001</v>
      </c>
      <c r="BW59" s="66">
        <f>'Glad-base'!BW59*'Households'!$B$3/'Households'!$B$7</f>
        <v>0.0135376540164779</v>
      </c>
      <c r="BX59" s="66">
        <f>'Glad-base'!BX59*'Households'!$B$3/'Households'!$B$7</f>
        <v>0.0686660144181256</v>
      </c>
      <c r="BY59" s="66">
        <f>'Glad-base'!BY59*'Businesses'!$B$4/'Businesses'!$C$4</f>
        <v>22.158373492440</v>
      </c>
      <c r="BZ59" s="66">
        <f>'Glad-base'!BZ59*'Households'!$B$3/'Households'!$B$7</f>
        <v>2.97259565070031</v>
      </c>
      <c r="CA59" s="66">
        <f>'Glad-base'!CA59*'Households'!$B$3/'Households'!$B$7</f>
        <v>8.29990746472709</v>
      </c>
      <c r="CB59" s="66">
        <f>'Glad-base'!CB59*'Glad-id-output'!B57/'Glad-id-output'!E57</f>
        <v>1.4144174732759e-05</v>
      </c>
      <c r="CC59" s="62">
        <f>'Exports'!D60</f>
        <v>0.5</v>
      </c>
      <c r="CD59" s="4">
        <f>SUM(BW59:CC59)</f>
        <v>34.0130944204767</v>
      </c>
      <c r="CE59" s="153">
        <f>SUM(CD59,BV59)</f>
        <v>49.2018349792768</v>
      </c>
      <c r="CF59" s="67">
        <v>0.000212374995987372</v>
      </c>
      <c r="CG59" s="67">
        <f>'Glad-id-output'!I57</f>
        <v>0.2</v>
      </c>
      <c r="CH59" s="67"/>
    </row>
    <row r="60" ht="20.05" customHeight="1">
      <c r="A60" t="s" s="58">
        <v>1</v>
      </c>
      <c r="B60" s="59">
        <v>56</v>
      </c>
      <c r="C60" t="s" s="60">
        <v>213</v>
      </c>
      <c r="D60" s="61">
        <f>'Glad70-before-LQ'!D60*$CG60*D$93</f>
        <v>1.48794269824091</v>
      </c>
      <c r="E60" s="62">
        <f>'Glad70-before-LQ'!E60*$CG60*E$93</f>
        <v>0.157825995296467</v>
      </c>
      <c r="F60" s="62">
        <f>'Glad70-before-LQ'!F60*$CG60*F$93</f>
        <v>0.000630114701022154</v>
      </c>
      <c r="G60" s="62">
        <f>'Glad70-before-LQ'!G60*$CG60*G$93</f>
        <v>0.0325020610650572</v>
      </c>
      <c r="H60" s="62">
        <f>'Glad70-before-LQ'!H60*$CG60*H$93</f>
        <v>0.0745435270988825</v>
      </c>
      <c r="I60" s="62">
        <f>'Glad70-before-LQ'!I60*$CG60*I$93</f>
        <v>0.799653819399777</v>
      </c>
      <c r="J60" s="62">
        <f>'Glad70-before-LQ'!J60*$CG60*J$93</f>
        <v>15.9793218403334</v>
      </c>
      <c r="K60" s="63">
        <f>'Glad70-before-LQ'!K60*$CG60*K$93</f>
        <v>7.63038845526104</v>
      </c>
      <c r="L60" s="62">
        <f>'Glad70-before-LQ'!L60*$CG60*L$93</f>
        <v>0.67644405812743</v>
      </c>
      <c r="M60" s="62">
        <f>'Glad70-before-LQ'!M60*$CG60*M$93</f>
        <v>0.520261031217925</v>
      </c>
      <c r="N60" s="62">
        <f>'Glad70-before-LQ'!N60*$CG60*N$93</f>
        <v>0.469061628420561</v>
      </c>
      <c r="O60" s="62">
        <f>'Glad70-before-LQ'!O60*$CG60*O$93</f>
        <v>0.275794087866027</v>
      </c>
      <c r="P60" s="62">
        <f>'Glad70-before-LQ'!P60*$CG60*P$93</f>
        <v>0.0537259680721909</v>
      </c>
      <c r="Q60" s="62">
        <f>'Glad70-before-LQ'!Q60*$CG60*Q$93</f>
        <v>0.146308388012028</v>
      </c>
      <c r="R60" s="62">
        <f>'Glad70-before-LQ'!R60*$CG60*R$93</f>
        <v>0.0186281638012518</v>
      </c>
      <c r="S60" s="62">
        <f>'Glad70-before-LQ'!S60*$CG60*S$93</f>
        <v>0.0450598492480275</v>
      </c>
      <c r="T60" s="62">
        <f>'Glad70-before-LQ'!T60*$CG60*T$93</f>
        <v>0.42471082524907</v>
      </c>
      <c r="U60" s="62">
        <f>'Glad70-before-LQ'!U60*$CG60*U$93</f>
        <v>4.94244147624443</v>
      </c>
      <c r="V60" s="62">
        <f>'Glad70-before-LQ'!V60*$CG60*V$93</f>
        <v>0.229807044797171</v>
      </c>
      <c r="W60" s="62">
        <f>'Glad70-before-LQ'!W60*$CG60*W$93</f>
        <v>5.37866521884779</v>
      </c>
      <c r="X60" s="64">
        <f>'Glad70-before-LQ'!X60*$CG60*X$93</f>
        <v>0</v>
      </c>
      <c r="Y60" s="62">
        <f>'Glad70-before-LQ'!Y60*$CG60*Y$93</f>
        <v>2.5125765409581</v>
      </c>
      <c r="Z60" s="62">
        <f>'Glad70-before-LQ'!Z60*$CG60*Z$93</f>
        <v>0.642143610138041</v>
      </c>
      <c r="AA60" s="62">
        <f>'Glad70-before-LQ'!AA60*$CG60*AA$93</f>
        <v>0.721393400269605</v>
      </c>
      <c r="AB60" s="62">
        <f>'Glad70-before-LQ'!AB60*$CG60*AB$93</f>
        <v>0.0243714903347182</v>
      </c>
      <c r="AC60" s="65">
        <f>'Glad70-before-LQ'!AC60*$CG60*AC$93</f>
        <v>0</v>
      </c>
      <c r="AD60" s="62">
        <f>'Glad70-before-LQ'!AD60*$CG60*AD$93</f>
        <v>0.008164748136652401</v>
      </c>
      <c r="AE60" s="62">
        <f>'Glad70-before-LQ'!AE60*$CG60*AE$93</f>
        <v>0.9060134965484959</v>
      </c>
      <c r="AF60" s="62">
        <f>'Glad70-before-LQ'!AF60*$CG60*AF$93</f>
        <v>1.68821952640938</v>
      </c>
      <c r="AG60" s="62">
        <f>'Glad70-before-LQ'!AG60*$CG60*AG$93</f>
        <v>0.77337570544485</v>
      </c>
      <c r="AH60" s="62">
        <f>'Glad70-before-LQ'!AH60*$CG60*AH$93</f>
        <v>11.7041234058141</v>
      </c>
      <c r="AI60" s="62">
        <f>'Glad70-before-LQ'!AI60*$CG60*AI$93</f>
        <v>5.49876638826513</v>
      </c>
      <c r="AJ60" s="62">
        <f>'Glad70-before-LQ'!AJ60*$CG60*AJ$93</f>
        <v>4.05369314657328</v>
      </c>
      <c r="AK60" s="62">
        <f>'Glad70-before-LQ'!AK60*$CG60*AK$93</f>
        <v>6.3724375233906</v>
      </c>
      <c r="AL60" s="62">
        <f>'Glad70-before-LQ'!AL60*$CG60*AL$93</f>
        <v>3.02349340174601</v>
      </c>
      <c r="AM60" s="62">
        <f>'Glad70-before-LQ'!AM60*$CG60*AM$93</f>
        <v>11.6526472575405</v>
      </c>
      <c r="AN60" s="62">
        <f>'Glad70-before-LQ'!AN60*$CG60*AN$93</f>
        <v>3.10099218835846</v>
      </c>
      <c r="AO60" s="62">
        <f>'Glad70-before-LQ'!AO60*$CG60*AO$93</f>
        <v>4.88206159651118</v>
      </c>
      <c r="AP60" s="62">
        <f>'Glad70-before-LQ'!AP60*$CG60*AP$93</f>
        <v>2.03548707681838</v>
      </c>
      <c r="AQ60" s="62">
        <f>'Glad70-before-LQ'!AQ60*$CG60*AQ$93</f>
        <v>1.66635298093767</v>
      </c>
      <c r="AR60" s="62">
        <f>'Glad70-before-LQ'!AR60*$CG60*AR$93</f>
        <v>0.524405720616902</v>
      </c>
      <c r="AS60" s="62">
        <f>'Glad70-before-LQ'!AS60*$CG60*AS$93</f>
        <v>28.1624209778086</v>
      </c>
      <c r="AT60" s="62">
        <f>'Glad70-before-LQ'!AT60*$CG60*AT$93</f>
        <v>0.175486282516444</v>
      </c>
      <c r="AU60" s="62">
        <f>'Glad70-before-LQ'!AU60*$CG60*AU$93</f>
        <v>0.134237423200199</v>
      </c>
      <c r="AV60" s="62">
        <f>'Glad70-before-LQ'!AV60*$CG60*AV$93</f>
        <v>0.0303968403063429</v>
      </c>
      <c r="AW60" s="62">
        <f>'Glad70-before-LQ'!AW60*$CG60*AW$93</f>
        <v>0.0105720320632175</v>
      </c>
      <c r="AX60" s="62">
        <f>'Glad70-before-LQ'!AX60*$CG60*AX$93</f>
        <v>0.09372135577909441</v>
      </c>
      <c r="AY60" s="62">
        <f>'Glad70-before-LQ'!AY60*$CG60*AY$93</f>
        <v>0.442152072840582</v>
      </c>
      <c r="AZ60" s="62">
        <f>'Glad70-before-LQ'!AZ60*$CG60*AZ$93</f>
        <v>1.6004072599981</v>
      </c>
      <c r="BA60" s="62">
        <f>'Glad70-before-LQ'!BA60*$CG60*BA$93</f>
        <v>1.21135066108476</v>
      </c>
      <c r="BB60" s="62">
        <f>'Glad70-before-LQ'!BB60*$CG60*BB$93</f>
        <v>0.823127556578464</v>
      </c>
      <c r="BC60" s="62">
        <f>'Glad70-before-LQ'!BC60*$CG60*BC$93</f>
        <v>4.70761767323046</v>
      </c>
      <c r="BD60" s="62">
        <f>'Glad70-before-LQ'!BD60*$CG60*BD$93</f>
        <v>1.56557389202436</v>
      </c>
      <c r="BE60" s="62">
        <f>'Glad70-before-LQ'!BE60*$CG60*BE$93</f>
        <v>35.7795164586108</v>
      </c>
      <c r="BF60" s="62">
        <f>'Glad70-before-LQ'!BF60*$CG60*BF$93</f>
        <v>0.31062237054108</v>
      </c>
      <c r="BG60" s="62">
        <f>'Glad70-before-LQ'!BG60*$CG60*BG$93</f>
        <v>14.4250964665482</v>
      </c>
      <c r="BH60" s="62">
        <f>'Glad70-before-LQ'!BH60*$CG60*BH$93</f>
        <v>3.57547833411816</v>
      </c>
      <c r="BI60" s="62">
        <f>'Glad70-before-LQ'!BI60*$CG60*BI$93</f>
        <v>3.02099750460454</v>
      </c>
      <c r="BJ60" s="62">
        <f>'Glad70-before-LQ'!BJ60*$CG60*BJ$93</f>
        <v>0.0006509337214313839</v>
      </c>
      <c r="BK60" s="62">
        <f>'Glad70-before-LQ'!BK60*$CG60*BK$93</f>
        <v>8.95264716377136</v>
      </c>
      <c r="BL60" s="62">
        <f>'Glad70-before-LQ'!BL60*$CG60*BL$93</f>
        <v>20.3154273215056</v>
      </c>
      <c r="BM60" s="62">
        <f>'Glad70-before-LQ'!BM60*$CG60*BM$93</f>
        <v>2.54850255603389</v>
      </c>
      <c r="BN60" s="62">
        <f>'Glad70-before-LQ'!BN60*$CG60*BN$93</f>
        <v>0.333228390874618</v>
      </c>
      <c r="BO60" s="62">
        <f>'Glad70-before-LQ'!BO60*$CG60*BO$93</f>
        <v>22.819566772551</v>
      </c>
      <c r="BP60" s="62">
        <f>'Glad70-before-LQ'!BP60*$CG60*BP$93</f>
        <v>6.29202142215666</v>
      </c>
      <c r="BQ60" s="62">
        <f>'Glad70-before-LQ'!BQ60*$CG60*BQ$93</f>
        <v>0.259517439497467</v>
      </c>
      <c r="BR60" s="62">
        <f>'Glad70-before-LQ'!BR60*$CG60*BR$93</f>
        <v>1.06042908267233</v>
      </c>
      <c r="BS60" s="62">
        <f>'Glad70-before-LQ'!BS60*$CG60*BS$93</f>
        <v>0.125539992480218</v>
      </c>
      <c r="BT60" s="62">
        <f>'Glad70-before-LQ'!BT60*$CG60*BT$93</f>
        <v>2.53675002628357</v>
      </c>
      <c r="BU60" s="62">
        <f>'Glad70-before-LQ'!BU60*$CG60*BU$93</f>
        <v>2.48190648051406</v>
      </c>
      <c r="BV60" s="4">
        <f>SUM(D60:BU60)</f>
        <v>264.929398200028</v>
      </c>
      <c r="BW60" s="66">
        <f>'Glad-base'!BW60*'Households'!$B$3/'Households'!$B$7</f>
        <v>7.52185166116375</v>
      </c>
      <c r="BX60" s="66">
        <f>'Glad-base'!BX60*'Households'!$B$3/'Households'!$B$7</f>
        <v>12.6556441365911</v>
      </c>
      <c r="BY60" s="66">
        <f>'Glad-base'!BY60*'Businesses'!$B$4/'Businesses'!$C$4</f>
        <v>0.365996556291448</v>
      </c>
      <c r="BZ60" s="66">
        <f>'Glad-base'!BZ60*'Households'!$B$3/'Households'!$B$7</f>
        <v>0.0167518205870237</v>
      </c>
      <c r="CA60" s="66">
        <f>'Glad-base'!CA60*'Households'!$B$3/'Households'!$B$7</f>
        <v>0.154852013141092</v>
      </c>
      <c r="CB60" s="66">
        <f>'Glad-base'!CB60*'Glad-id-output'!B58/'Glad-id-output'!E58</f>
        <v>0</v>
      </c>
      <c r="CC60" s="62">
        <f>'Exports'!D61</f>
        <v>13.9</v>
      </c>
      <c r="CD60" s="4">
        <f>SUM(BW60:CC60)</f>
        <v>34.6150961877744</v>
      </c>
      <c r="CE60" s="153">
        <f>SUM(CD60,BV60)</f>
        <v>299.544494387802</v>
      </c>
      <c r="CF60" s="67">
        <v>0.00583963696838977</v>
      </c>
      <c r="CG60" s="67">
        <f>'Glad-id-output'!I58</f>
        <v>0.8</v>
      </c>
      <c r="CH60" s="67"/>
    </row>
    <row r="61" ht="20.05" customHeight="1">
      <c r="A61" t="s" s="58">
        <v>1</v>
      </c>
      <c r="B61" s="59">
        <v>57</v>
      </c>
      <c r="C61" t="s" s="60">
        <v>214</v>
      </c>
      <c r="D61" s="61">
        <f>'Glad70-before-LQ'!D61*$CG61*D$93</f>
        <v>0.0883963027619708</v>
      </c>
      <c r="E61" s="62">
        <f>'Glad70-before-LQ'!E61*$CG61*E$93</f>
        <v>0.0601413667236305</v>
      </c>
      <c r="F61" s="62">
        <f>'Glad70-before-LQ'!F61*$CG61*F$93</f>
        <v>1.28263922797893e-05</v>
      </c>
      <c r="G61" s="62">
        <f>'Glad70-before-LQ'!G61*$CG61*G$93</f>
        <v>0.0195622962413669</v>
      </c>
      <c r="H61" s="62">
        <f>'Glad70-before-LQ'!H61*$CG61*H$93</f>
        <v>0.0262554613865729</v>
      </c>
      <c r="I61" s="62">
        <f>'Glad70-before-LQ'!I61*$CG61*I$93</f>
        <v>0.00690087857452906</v>
      </c>
      <c r="J61" s="62">
        <f>'Glad70-before-LQ'!J61*$CG61*J$93</f>
        <v>0.870502273728742</v>
      </c>
      <c r="K61" s="63">
        <f>'Glad70-before-LQ'!K61*$CG61*K$93</f>
        <v>0.0929581740333323</v>
      </c>
      <c r="L61" s="62">
        <f>'Glad70-before-LQ'!L61*$CG61*L$93</f>
        <v>0.00596653115763642</v>
      </c>
      <c r="M61" s="62">
        <f>'Glad70-before-LQ'!M61*$CG61*M$93</f>
        <v>0.00783076623168656</v>
      </c>
      <c r="N61" s="62">
        <f>'Glad70-before-LQ'!N61*$CG61*N$93</f>
        <v>0.106269746581195</v>
      </c>
      <c r="O61" s="62">
        <f>'Glad70-before-LQ'!O61*$CG61*O$93</f>
        <v>0.0981156555296874</v>
      </c>
      <c r="P61" s="62">
        <f>'Glad70-before-LQ'!P61*$CG61*P$93</f>
        <v>0.008331408518271509</v>
      </c>
      <c r="Q61" s="62">
        <f>'Glad70-before-LQ'!Q61*$CG61*Q$93</f>
        <v>0.0150369516940631</v>
      </c>
      <c r="R61" s="62">
        <f>'Glad70-before-LQ'!R61*$CG61*R$93</f>
        <v>0.00823303838469366</v>
      </c>
      <c r="S61" s="62">
        <f>'Glad70-before-LQ'!S61*$CG61*S$93</f>
        <v>0.009111158334709201</v>
      </c>
      <c r="T61" s="62">
        <f>'Glad70-before-LQ'!T61*$CG61*T$93</f>
        <v>0.0465567688520348</v>
      </c>
      <c r="U61" s="62">
        <f>'Glad70-before-LQ'!U61*$CG61*U$93</f>
        <v>0.960415379222444</v>
      </c>
      <c r="V61" s="62">
        <f>'Glad70-before-LQ'!V61*$CG61*V$93</f>
        <v>0.0192131997769156</v>
      </c>
      <c r="W61" s="62">
        <f>'Glad70-before-LQ'!W61*$CG61*W$93</f>
        <v>1.31582432758436</v>
      </c>
      <c r="X61" s="64">
        <f>'Glad70-before-LQ'!X61*$CG61*X$93</f>
        <v>0</v>
      </c>
      <c r="Y61" s="62">
        <f>'Glad70-before-LQ'!Y61*$CG61*Y$93</f>
        <v>0.163146965800889</v>
      </c>
      <c r="Z61" s="62">
        <f>'Glad70-before-LQ'!Z61*$CG61*Z$93</f>
        <v>0.0369055619813399</v>
      </c>
      <c r="AA61" s="62">
        <f>'Glad70-before-LQ'!AA61*$CG61*AA$93</f>
        <v>0.0403710173150124</v>
      </c>
      <c r="AB61" s="62">
        <f>'Glad70-before-LQ'!AB61*$CG61*AB$93</f>
        <v>0.00352297230694763</v>
      </c>
      <c r="AC61" s="65">
        <f>'Glad70-before-LQ'!AC61*$CG61*AC$93</f>
        <v>0</v>
      </c>
      <c r="AD61" s="62">
        <f>'Glad70-before-LQ'!AD61*$CG61*AD$93</f>
        <v>0.0024915758172018</v>
      </c>
      <c r="AE61" s="62">
        <f>'Glad70-before-LQ'!AE61*$CG61*AE$93</f>
        <v>0.0173529990027296</v>
      </c>
      <c r="AF61" s="62">
        <f>'Glad70-before-LQ'!AF61*$CG61*AF$93</f>
        <v>0.333087277072221</v>
      </c>
      <c r="AG61" s="62">
        <f>'Glad70-before-LQ'!AG61*$CG61*AG$93</f>
        <v>0.322539710662316</v>
      </c>
      <c r="AH61" s="62">
        <f>'Glad70-before-LQ'!AH61*$CG61*AH$93</f>
        <v>1.97360812146343</v>
      </c>
      <c r="AI61" s="62">
        <f>'Glad70-before-LQ'!AI61*$CG61*AI$93</f>
        <v>2.31863655501185</v>
      </c>
      <c r="AJ61" s="62">
        <f>'Glad70-before-LQ'!AJ61*$CG61*AJ$93</f>
        <v>1.49699903960782</v>
      </c>
      <c r="AK61" s="62">
        <f>'Glad70-before-LQ'!AK61*$CG61*AK$93</f>
        <v>1.10686286728424</v>
      </c>
      <c r="AL61" s="62">
        <f>'Glad70-before-LQ'!AL61*$CG61*AL$93</f>
        <v>1.82319949441302</v>
      </c>
      <c r="AM61" s="62">
        <f>'Glad70-before-LQ'!AM61*$CG61*AM$93</f>
        <v>1.08510067348376</v>
      </c>
      <c r="AN61" s="62">
        <f>'Glad70-before-LQ'!AN61*$CG61*AN$93</f>
        <v>0.233076626663735</v>
      </c>
      <c r="AO61" s="62">
        <f>'Glad70-before-LQ'!AO61*$CG61*AO$93</f>
        <v>0.8367493506046531</v>
      </c>
      <c r="AP61" s="62">
        <f>'Glad70-before-LQ'!AP61*$CG61*AP$93</f>
        <v>0.329214497785286</v>
      </c>
      <c r="AQ61" s="62">
        <f>'Glad70-before-LQ'!AQ61*$CG61*AQ$93</f>
        <v>0.0446941267627124</v>
      </c>
      <c r="AR61" s="62">
        <f>'Glad70-before-LQ'!AR61*$CG61*AR$93</f>
        <v>0.196294698218961</v>
      </c>
      <c r="AS61" s="62">
        <f>'Glad70-before-LQ'!AS61*$CG61*AS$93</f>
        <v>4.11007385404962</v>
      </c>
      <c r="AT61" s="62">
        <f>'Glad70-before-LQ'!AT61*$CG61*AT$93</f>
        <v>0.00226428443111202</v>
      </c>
      <c r="AU61" s="62">
        <f>'Glad70-before-LQ'!AU61*$CG61*AU$93</f>
        <v>0.00642888633345295</v>
      </c>
      <c r="AV61" s="62">
        <f>'Glad70-before-LQ'!AV61*$CG61*AV$93</f>
        <v>0.000331641451919544</v>
      </c>
      <c r="AW61" s="62">
        <f>'Glad70-before-LQ'!AW61*$CG61*AW$93</f>
        <v>0.000139142227660746</v>
      </c>
      <c r="AX61" s="62">
        <f>'Glad70-before-LQ'!AX61*$CG61*AX$93</f>
        <v>0.0398410632827139</v>
      </c>
      <c r="AY61" s="62">
        <f>'Glad70-before-LQ'!AY61*$CG61*AY$93</f>
        <v>0.0032934985812088</v>
      </c>
      <c r="AZ61" s="62">
        <f>'Glad70-before-LQ'!AZ61*$CG61*AZ$93</f>
        <v>0.00372608124965662</v>
      </c>
      <c r="BA61" s="62">
        <f>'Glad70-before-LQ'!BA61*$CG61*BA$93</f>
        <v>0.00187755253741513</v>
      </c>
      <c r="BB61" s="62">
        <f>'Glad70-before-LQ'!BB61*$CG61*BB$93</f>
        <v>0.0153937984558451</v>
      </c>
      <c r="BC61" s="62">
        <f>'Glad70-before-LQ'!BC61*$CG61*BC$93</f>
        <v>1.1819943481941</v>
      </c>
      <c r="BD61" s="62">
        <f>'Glad70-before-LQ'!BD61*$CG61*BD$93</f>
        <v>4.17829566994236</v>
      </c>
      <c r="BE61" s="62">
        <f>'Glad70-before-LQ'!BE61*$CG61*BE$93</f>
        <v>3.73633876834304</v>
      </c>
      <c r="BF61" s="62">
        <f>'Glad70-before-LQ'!BF61*$CG61*BF$93</f>
        <v>0.0010085103182079</v>
      </c>
      <c r="BG61" s="62">
        <f>'Glad70-before-LQ'!BG61*$CG61*BG$93</f>
        <v>0.238008779080151</v>
      </c>
      <c r="BH61" s="62">
        <f>'Glad70-before-LQ'!BH61*$CG61*BH$93</f>
        <v>1.37827307909709</v>
      </c>
      <c r="BI61" s="62">
        <f>'Glad70-before-LQ'!BI61*$CG61*BI$93</f>
        <v>0.73550247190258</v>
      </c>
      <c r="BJ61" s="62">
        <f>'Glad70-before-LQ'!BJ61*$CG61*BJ$93</f>
        <v>0.0022595287209343</v>
      </c>
      <c r="BK61" s="62">
        <f>'Glad70-before-LQ'!BK61*$CG61*BK$93</f>
        <v>2.05078612863315</v>
      </c>
      <c r="BL61" s="62">
        <f>'Glad70-before-LQ'!BL61*$CG61*BL$93</f>
        <v>3.9327242255861</v>
      </c>
      <c r="BM61" s="62">
        <f>'Glad70-before-LQ'!BM61*$CG61*BM$93</f>
        <v>0.427948396469126</v>
      </c>
      <c r="BN61" s="62">
        <f>'Glad70-before-LQ'!BN61*$CG61*BN$93</f>
        <v>0.0529507716828181</v>
      </c>
      <c r="BO61" s="62">
        <f>'Glad70-before-LQ'!BO61*$CG61*BO$93</f>
        <v>5.19704534336162</v>
      </c>
      <c r="BP61" s="62">
        <f>'Glad70-before-LQ'!BP61*$CG61*BP$93</f>
        <v>2.48924136360223</v>
      </c>
      <c r="BQ61" s="62">
        <f>'Glad70-before-LQ'!BQ61*$CG61*BQ$93</f>
        <v>0.0152984977359875</v>
      </c>
      <c r="BR61" s="62">
        <f>'Glad70-before-LQ'!BR61*$CG61*BR$93</f>
        <v>0.225702484920747</v>
      </c>
      <c r="BS61" s="62">
        <f>'Glad70-before-LQ'!BS61*$CG61*BS$93</f>
        <v>0.0343122495454913</v>
      </c>
      <c r="BT61" s="62">
        <f>'Glad70-before-LQ'!BT61*$CG61*BT$93</f>
        <v>0.122306493313619</v>
      </c>
      <c r="BU61" s="62">
        <f>'Glad70-before-LQ'!BU61*$CG61*BU$93</f>
        <v>1.16242103513496</v>
      </c>
      <c r="BV61" s="4">
        <f>SUM(D61:BU61)</f>
        <v>47.4752765911532</v>
      </c>
      <c r="BW61" s="66">
        <f>'Glad-base'!BW61*'Households'!$B$3/'Households'!$B$7</f>
        <v>4.16230092667353</v>
      </c>
      <c r="BX61" s="66">
        <f>'Glad-base'!BX61*'Households'!$B$3/'Households'!$B$7</f>
        <v>0.000319744788877446</v>
      </c>
      <c r="BY61" s="66">
        <f>'Glad-base'!BY61*'Businesses'!$B$4/'Businesses'!$C$4</f>
        <v>0.07783455380235341</v>
      </c>
      <c r="BZ61" s="66">
        <f>'Glad-base'!BZ61*'Households'!$B$3/'Households'!$B$7</f>
        <v>0.00226836685890834</v>
      </c>
      <c r="CA61" s="66">
        <f>'Glad-base'!CA61*'Households'!$B$3/'Households'!$B$7</f>
        <v>0.0336421673944387</v>
      </c>
      <c r="CB61" s="66">
        <f>'Glad-base'!CB61*'Glad-id-output'!B59/'Glad-id-output'!E59</f>
        <v>0</v>
      </c>
      <c r="CC61" s="62">
        <f>'Exports'!D62</f>
        <v>2.3</v>
      </c>
      <c r="CD61" s="4">
        <f>SUM(BW61:CC61)</f>
        <v>6.57636575951811</v>
      </c>
      <c r="CE61" s="153">
        <f>SUM(CD61,BV61)</f>
        <v>54.0516423506713</v>
      </c>
      <c r="CF61" s="67">
        <v>0.00371168838997822</v>
      </c>
      <c r="CG61" s="67">
        <f>'Glad-id-output'!I59</f>
        <v>0.600648161669341</v>
      </c>
      <c r="CH61" s="67"/>
    </row>
    <row r="62" ht="20.05" customHeight="1">
      <c r="A62" t="s" s="58">
        <v>1</v>
      </c>
      <c r="B62" s="59">
        <v>58</v>
      </c>
      <c r="C62" t="s" s="60">
        <v>215</v>
      </c>
      <c r="D62" s="61">
        <f>'Glad70-before-LQ'!D62*$CG62*D$93</f>
        <v>0.09940511734410989</v>
      </c>
      <c r="E62" s="62">
        <f>'Glad70-before-LQ'!E62*$CG62*E$93</f>
        <v>0.0146678099835594</v>
      </c>
      <c r="F62" s="62">
        <f>'Glad70-before-LQ'!F62*$CG62*F$93</f>
        <v>0.000119737124452142</v>
      </c>
      <c r="G62" s="62">
        <f>'Glad70-before-LQ'!G62*$CG62*G$93</f>
        <v>0.0177547145604681</v>
      </c>
      <c r="H62" s="62">
        <f>'Glad70-before-LQ'!H62*$CG62*H$93</f>
        <v>0.01073021584475</v>
      </c>
      <c r="I62" s="62">
        <f>'Glad70-before-LQ'!I62*$CG62*I$93</f>
        <v>0.382228635714181</v>
      </c>
      <c r="J62" s="62">
        <f>'Glad70-before-LQ'!J62*$CG62*J$93</f>
        <v>6.90625471839257</v>
      </c>
      <c r="K62" s="63">
        <f>'Glad70-before-LQ'!K62*$CG62*K$93</f>
        <v>1.33040212565126</v>
      </c>
      <c r="L62" s="62">
        <f>'Glad70-before-LQ'!L62*$CG62*L$93</f>
        <v>0.252859371573738</v>
      </c>
      <c r="M62" s="62">
        <f>'Glad70-before-LQ'!M62*$CG62*M$93</f>
        <v>0.0349009745766643</v>
      </c>
      <c r="N62" s="62">
        <f>'Glad70-before-LQ'!N62*$CG62*N$93</f>
        <v>0.0357650257533931</v>
      </c>
      <c r="O62" s="62">
        <f>'Glad70-before-LQ'!O62*$CG62*O$93</f>
        <v>0.0366517926008366</v>
      </c>
      <c r="P62" s="62">
        <f>'Glad70-before-LQ'!P62*$CG62*P$93</f>
        <v>0.000600231938681211</v>
      </c>
      <c r="Q62" s="62">
        <f>'Glad70-before-LQ'!Q62*$CG62*Q$93</f>
        <v>0.00816204320874964</v>
      </c>
      <c r="R62" s="62">
        <f>'Glad70-before-LQ'!R62*$CG62*R$93</f>
        <v>0.011631129470179</v>
      </c>
      <c r="S62" s="62">
        <f>'Glad70-before-LQ'!S62*$CG62*S$93</f>
        <v>0.0104413982574615</v>
      </c>
      <c r="T62" s="62">
        <f>'Glad70-before-LQ'!T62*$CG62*T$93</f>
        <v>0.332527248375137</v>
      </c>
      <c r="U62" s="62">
        <f>'Glad70-before-LQ'!U62*$CG62*U$93</f>
        <v>2.71388739095273</v>
      </c>
      <c r="V62" s="62">
        <f>'Glad70-before-LQ'!V62*$CG62*V$93</f>
        <v>0.0391156282576654</v>
      </c>
      <c r="W62" s="62">
        <f>'Glad70-before-LQ'!W62*$CG62*W$93</f>
        <v>0.594188766181315</v>
      </c>
      <c r="X62" s="64">
        <f>'Glad70-before-LQ'!X62*$CG62*X$93</f>
        <v>0</v>
      </c>
      <c r="Y62" s="62">
        <f>'Glad70-before-LQ'!Y62*$CG62*Y$93</f>
        <v>0.402801456777868</v>
      </c>
      <c r="Z62" s="62">
        <f>'Glad70-before-LQ'!Z62*$CG62*Z$93</f>
        <v>0.174201777646588</v>
      </c>
      <c r="AA62" s="62">
        <f>'Glad70-before-LQ'!AA62*$CG62*AA$93</f>
        <v>0.0484232289335533</v>
      </c>
      <c r="AB62" s="62">
        <f>'Glad70-before-LQ'!AB62*$CG62*AB$93</f>
        <v>0.000631874038595458</v>
      </c>
      <c r="AC62" s="65">
        <f>'Glad70-before-LQ'!AC62*$CG62*AC$93</f>
        <v>0</v>
      </c>
      <c r="AD62" s="62">
        <f>'Glad70-before-LQ'!AD62*$CG62*AD$93</f>
        <v>8.90683776809613e-05</v>
      </c>
      <c r="AE62" s="62">
        <f>'Glad70-before-LQ'!AE62*$CG62*AE$93</f>
        <v>0.201481416591553</v>
      </c>
      <c r="AF62" s="62">
        <f>'Glad70-before-LQ'!AF62*$CG62*AF$93</f>
        <v>0.000170644784952085</v>
      </c>
      <c r="AG62" s="62">
        <f>'Glad70-before-LQ'!AG62*$CG62*AG$93</f>
        <v>0.801175117322434</v>
      </c>
      <c r="AH62" s="62">
        <f>'Glad70-before-LQ'!AH62*$CG62*AH$93</f>
        <v>3.20037431887038</v>
      </c>
      <c r="AI62" s="62">
        <f>'Glad70-before-LQ'!AI62*$CG62*AI$93</f>
        <v>0.926995915719518</v>
      </c>
      <c r="AJ62" s="62">
        <f>'Glad70-before-LQ'!AJ62*$CG62*AJ$93</f>
        <v>0.385588421145604</v>
      </c>
      <c r="AK62" s="62">
        <f>'Glad70-before-LQ'!AK62*$CG62*AK$93</f>
        <v>0.862652144458126</v>
      </c>
      <c r="AL62" s="62">
        <f>'Glad70-before-LQ'!AL62*$CG62*AL$93</f>
        <v>0.009714598887612081</v>
      </c>
      <c r="AM62" s="62">
        <f>'Glad70-before-LQ'!AM62*$CG62*AM$93</f>
        <v>0.0268182027922181</v>
      </c>
      <c r="AN62" s="62">
        <f>'Glad70-before-LQ'!AN62*$CG62*AN$93</f>
        <v>4.64213625684658</v>
      </c>
      <c r="AO62" s="62">
        <f>'Glad70-before-LQ'!AO62*$CG62*AO$93</f>
        <v>0.452367470793503</v>
      </c>
      <c r="AP62" s="62">
        <f>'Glad70-before-LQ'!AP62*$CG62*AP$93</f>
        <v>0.0574041041849458</v>
      </c>
      <c r="AQ62" s="62">
        <f>'Glad70-before-LQ'!AQ62*$CG62*AQ$93</f>
        <v>0.00030580698739796</v>
      </c>
      <c r="AR62" s="62">
        <f>'Glad70-before-LQ'!AR62*$CG62*AR$93</f>
        <v>0.205900702748283</v>
      </c>
      <c r="AS62" s="62">
        <f>'Glad70-before-LQ'!AS62*$CG62*AS$93</f>
        <v>4.44717854729286</v>
      </c>
      <c r="AT62" s="62">
        <f>'Glad70-before-LQ'!AT62*$CG62*AT$93</f>
        <v>0.00229765574776828</v>
      </c>
      <c r="AU62" s="62">
        <f>'Glad70-before-LQ'!AU62*$CG62*AU$93</f>
        <v>0.00630618458868552</v>
      </c>
      <c r="AV62" s="62">
        <f>'Glad70-before-LQ'!AV62*$CG62*AV$93</f>
        <v>0.226810841709564</v>
      </c>
      <c r="AW62" s="62">
        <f>'Glad70-before-LQ'!AW62*$CG62*AW$93</f>
        <v>0.000165338302585565</v>
      </c>
      <c r="AX62" s="62">
        <f>'Glad70-before-LQ'!AX62*$CG62*AX$93</f>
        <v>0.0529539290386019</v>
      </c>
      <c r="AY62" s="62">
        <f>'Glad70-before-LQ'!AY62*$CG62*AY$93</f>
        <v>0.00118290537683059</v>
      </c>
      <c r="AZ62" s="62">
        <f>'Glad70-before-LQ'!AZ62*$CG62*AZ$93</f>
        <v>0.0845306319533452</v>
      </c>
      <c r="BA62" s="62">
        <f>'Glad70-before-LQ'!BA62*$CG62*BA$93</f>
        <v>0.0429922735440101</v>
      </c>
      <c r="BB62" s="62">
        <f>'Glad70-before-LQ'!BB62*$CG62*BB$93</f>
        <v>0.202581808236097</v>
      </c>
      <c r="BC62" s="62">
        <f>'Glad70-before-LQ'!BC62*$CG62*BC$93</f>
        <v>0.45293791199966</v>
      </c>
      <c r="BD62" s="62">
        <f>'Glad70-before-LQ'!BD62*$CG62*BD$93</f>
        <v>0.11377258491172</v>
      </c>
      <c r="BE62" s="62">
        <f>'Glad70-before-LQ'!BE62*$CG62*BE$93</f>
        <v>5.55506611658232</v>
      </c>
      <c r="BF62" s="62">
        <f>'Glad70-before-LQ'!BF62*$CG62*BF$93</f>
        <v>0.0717716252909421</v>
      </c>
      <c r="BG62" s="62">
        <f>'Glad70-before-LQ'!BG62*$CG62*BG$93</f>
        <v>1.30125574251963</v>
      </c>
      <c r="BH62" s="62">
        <f>'Glad70-before-LQ'!BH62*$CG62*BH$93</f>
        <v>0.3573838658655</v>
      </c>
      <c r="BI62" s="62">
        <f>'Glad70-before-LQ'!BI62*$CG62*BI$93</f>
        <v>4.2403280613403</v>
      </c>
      <c r="BJ62" s="62">
        <f>'Glad70-before-LQ'!BJ62*$CG62*BJ$93</f>
        <v>0.0047011560971867</v>
      </c>
      <c r="BK62" s="62">
        <f>'Glad70-before-LQ'!BK62*$CG62*BK$93</f>
        <v>1.00740806478623</v>
      </c>
      <c r="BL62" s="62">
        <f>'Glad70-before-LQ'!BL62*$CG62*BL$93</f>
        <v>4.84493149676322</v>
      </c>
      <c r="BM62" s="62">
        <f>'Glad70-before-LQ'!BM62*$CG62*BM$93</f>
        <v>0.512972477909316</v>
      </c>
      <c r="BN62" s="62">
        <f>'Glad70-before-LQ'!BN62*$CG62*BN$93</f>
        <v>0.069127083619146</v>
      </c>
      <c r="BO62" s="62">
        <f>'Glad70-before-LQ'!BO62*$CG62*BO$93</f>
        <v>1.72964525321088</v>
      </c>
      <c r="BP62" s="62">
        <f>'Glad70-before-LQ'!BP62*$CG62*BP$93</f>
        <v>0.880534744318141</v>
      </c>
      <c r="BQ62" s="62">
        <f>'Glad70-before-LQ'!BQ62*$CG62*BQ$93</f>
        <v>0.0127842103219032</v>
      </c>
      <c r="BR62" s="62">
        <f>'Glad70-before-LQ'!BR62*$CG62*BR$93</f>
        <v>0.012117771676454</v>
      </c>
      <c r="BS62" s="62">
        <f>'Glad70-before-LQ'!BS62*$CG62*BS$93</f>
        <v>0.00377984042954958</v>
      </c>
      <c r="BT62" s="62">
        <f>'Glad70-before-LQ'!BT62*$CG62*BT$93</f>
        <v>0.989160180326394</v>
      </c>
      <c r="BU62" s="62">
        <f>'Glad70-before-LQ'!BU62*$CG62*BU$93</f>
        <v>0.441179633476768</v>
      </c>
      <c r="BV62" s="4">
        <f>SUM(D62:BU62)</f>
        <v>52.8993845409049</v>
      </c>
      <c r="BW62" s="66">
        <f>'Glad-base'!BW62*'Households'!$B$3/'Households'!$B$7</f>
        <v>4.51648709564367</v>
      </c>
      <c r="BX62" s="66">
        <f>'Glad-base'!BX62*'Households'!$B$3/'Households'!$B$7</f>
        <v>205.735321112255</v>
      </c>
      <c r="BY62" s="66">
        <f>'Glad-base'!BY62*'Businesses'!$B$4/'Businesses'!$C$4</f>
        <v>2.54744706472294</v>
      </c>
      <c r="BZ62" s="66">
        <f>'Glad-base'!BZ62*'Households'!$B$3/'Households'!$B$7</f>
        <v>0.101624208599382</v>
      </c>
      <c r="CA62" s="66">
        <f>'Glad-base'!CA62*'Households'!$B$3/'Households'!$B$7</f>
        <v>0.528610086055613</v>
      </c>
      <c r="CB62" s="66">
        <f>'Glad-base'!CB62*'Glad-id-output'!B60/'Glad-id-output'!E60</f>
        <v>0</v>
      </c>
      <c r="CC62" s="62">
        <f>'Exports'!D63</f>
        <v>6.5</v>
      </c>
      <c r="CD62" s="4">
        <f>SUM(BW62:CC62)</f>
        <v>219.929489567277</v>
      </c>
      <c r="CE62" s="153">
        <f>SUM(CD62,BV62)</f>
        <v>272.828874108182</v>
      </c>
      <c r="CF62" s="67">
        <v>0.00310734208929559</v>
      </c>
      <c r="CG62" s="67">
        <f>'Glad-id-output'!I60</f>
        <v>0.5600000000000001</v>
      </c>
      <c r="CH62" s="67"/>
    </row>
    <row r="63" ht="20.05" customHeight="1">
      <c r="A63" t="s" s="58">
        <v>1</v>
      </c>
      <c r="B63" s="59">
        <v>59</v>
      </c>
      <c r="C63" t="s" s="60">
        <v>60</v>
      </c>
      <c r="D63" s="61">
        <f>'Glad70-before-LQ'!D63*$CG63*D$93</f>
        <v>0</v>
      </c>
      <c r="E63" s="62">
        <f>'Glad70-before-LQ'!E63*$CG63*E$93</f>
        <v>0</v>
      </c>
      <c r="F63" s="62">
        <f>'Glad70-before-LQ'!F63*$CG63*F$93</f>
        <v>0</v>
      </c>
      <c r="G63" s="62">
        <f>'Glad70-before-LQ'!G63*$CG63*G$93</f>
        <v>3.99485051399298e-09</v>
      </c>
      <c r="H63" s="62">
        <f>'Glad70-before-LQ'!H63*$CG63*H$93</f>
        <v>3.21495282448204e-07</v>
      </c>
      <c r="I63" s="62">
        <f>'Glad70-before-LQ'!I63*$CG63*I$93</f>
        <v>3.88898532472228e-06</v>
      </c>
      <c r="J63" s="62">
        <f>'Glad70-before-LQ'!J63*$CG63*J$93</f>
        <v>4.55714539924694e-05</v>
      </c>
      <c r="K63" s="63">
        <f>'Glad70-before-LQ'!K63*$CG63*K$93</f>
        <v>8.76534730668685e-06</v>
      </c>
      <c r="L63" s="62">
        <f>'Glad70-before-LQ'!L63*$CG63*L$93</f>
        <v>2.60425706481558e-06</v>
      </c>
      <c r="M63" s="62">
        <f>'Glad70-before-LQ'!M63*$CG63*M$93</f>
        <v>2.67535702436452e-06</v>
      </c>
      <c r="N63" s="62">
        <f>'Glad70-before-LQ'!N63*$CG63*N$93</f>
        <v>2.81695094319936e-06</v>
      </c>
      <c r="O63" s="62">
        <f>'Glad70-before-LQ'!O63*$CG63*O$93</f>
        <v>2.31970274248357e-06</v>
      </c>
      <c r="P63" s="62">
        <f>'Glad70-before-LQ'!P63*$CG63*P$93</f>
        <v>5.65331424874968e-07</v>
      </c>
      <c r="Q63" s="62">
        <f>'Glad70-before-LQ'!Q63*$CG63*Q$93</f>
        <v>1.17157109790782e-06</v>
      </c>
      <c r="R63" s="62">
        <f>'Glad70-before-LQ'!R63*$CG63*R$93</f>
        <v>3.46603696790066e-07</v>
      </c>
      <c r="S63" s="62">
        <f>'Glad70-before-LQ'!S63*$CG63*S$93</f>
        <v>7.29174697924269e-07</v>
      </c>
      <c r="T63" s="62">
        <f>'Glad70-before-LQ'!T63*$CG63*T$93</f>
        <v>6.40147145062083e-06</v>
      </c>
      <c r="U63" s="62">
        <f>'Glad70-before-LQ'!U63*$CG63*U$93</f>
        <v>0.000101420267728112</v>
      </c>
      <c r="V63" s="62">
        <f>'Glad70-before-LQ'!V63*$CG63*V$93</f>
        <v>1.60484188478218e-06</v>
      </c>
      <c r="W63" s="62">
        <f>'Glad70-before-LQ'!W63*$CG63*W$93</f>
        <v>7.35106068978708e-05</v>
      </c>
      <c r="X63" s="64">
        <f>'Glad70-before-LQ'!X63*$CG63*X$93</f>
        <v>0</v>
      </c>
      <c r="Y63" s="62">
        <f>'Glad70-before-LQ'!Y63*$CG63*Y$93</f>
        <v>3.13783256320761e-05</v>
      </c>
      <c r="Z63" s="62">
        <f>'Glad70-before-LQ'!Z63*$CG63*Z$93</f>
        <v>4.53376027612978e-06</v>
      </c>
      <c r="AA63" s="62">
        <f>'Glad70-before-LQ'!AA63*$CG63*AA$93</f>
        <v>3.03282445798518e-05</v>
      </c>
      <c r="AB63" s="62">
        <f>'Glad70-before-LQ'!AB63*$CG63*AB$93</f>
        <v>5.82466857940967e-07</v>
      </c>
      <c r="AC63" s="65">
        <f>'Glad70-before-LQ'!AC63*$CG63*AC$93</f>
        <v>0</v>
      </c>
      <c r="AD63" s="62">
        <f>'Glad70-before-LQ'!AD63*$CG63*AD$93</f>
        <v>8.48932621343665e-07</v>
      </c>
      <c r="AE63" s="62">
        <f>'Glad70-before-LQ'!AE63*$CG63*AE$93</f>
        <v>7.74740024526793e-07</v>
      </c>
      <c r="AF63" s="62">
        <f>'Glad70-before-LQ'!AF63*$CG63*AF$93</f>
        <v>1.31006728901523e-06</v>
      </c>
      <c r="AG63" s="62">
        <f>'Glad70-before-LQ'!AG63*$CG63*AG$93</f>
        <v>5.40839090138017e-06</v>
      </c>
      <c r="AH63" s="62">
        <f>'Glad70-before-LQ'!AH63*$CG63*AH$93</f>
        <v>1.86817158347666e-05</v>
      </c>
      <c r="AI63" s="62">
        <f>'Glad70-before-LQ'!AI63*$CG63*AI$93</f>
        <v>2.71009014532868e-05</v>
      </c>
      <c r="AJ63" s="62">
        <f>'Glad70-before-LQ'!AJ63*$CG63*AJ$93</f>
        <v>0.000224368359094302</v>
      </c>
      <c r="AK63" s="62">
        <f>'Glad70-before-LQ'!AK63*$CG63*AK$93</f>
        <v>0.000166076092155484</v>
      </c>
      <c r="AL63" s="62">
        <f>'Glad70-before-LQ'!AL63*$CG63*AL$93</f>
        <v>1.55409507664702e-05</v>
      </c>
      <c r="AM63" s="62">
        <f>'Glad70-before-LQ'!AM63*$CG63*AM$93</f>
        <v>1.95453175629732e-05</v>
      </c>
      <c r="AN63" s="62">
        <f>'Glad70-before-LQ'!AN63*$CG63*AN$93</f>
        <v>2.96834200047188e-05</v>
      </c>
      <c r="AO63" s="62">
        <f>'Glad70-before-LQ'!AO63*$CG63*AO$93</f>
        <v>4.22095533560061e-05</v>
      </c>
      <c r="AP63" s="62">
        <f>'Glad70-before-LQ'!AP63*$CG63*AP$93</f>
        <v>3.80860352265572e-05</v>
      </c>
      <c r="AQ63" s="62">
        <f>'Glad70-before-LQ'!AQ63*$CG63*AQ$93</f>
        <v>2.83824632064521e-06</v>
      </c>
      <c r="AR63" s="62">
        <f>'Glad70-before-LQ'!AR63*$CG63*AR$93</f>
        <v>1.23306482842956e-05</v>
      </c>
      <c r="AS63" s="62">
        <f>'Glad70-before-LQ'!AS63*$CG63*AS$93</f>
        <v>8.28469365197437e-05</v>
      </c>
      <c r="AT63" s="62">
        <f>'Glad70-before-LQ'!AT63*$CG63*AT$93</f>
        <v>8.915598879090719e-06</v>
      </c>
      <c r="AU63" s="62">
        <f>'Glad70-before-LQ'!AU63*$CG63*AU$93</f>
        <v>8.45767683018681e-07</v>
      </c>
      <c r="AV63" s="62">
        <f>'Glad70-before-LQ'!AV63*$CG63*AV$93</f>
        <v>0</v>
      </c>
      <c r="AW63" s="62">
        <f>'Glad70-before-LQ'!AW63*$CG63*AW$93</f>
        <v>8.37434429050047e-07</v>
      </c>
      <c r="AX63" s="62">
        <f>'Glad70-before-LQ'!AX63*$CG63*AX$93</f>
        <v>8.12353002364847e-05</v>
      </c>
      <c r="AY63" s="62">
        <f>'Glad70-before-LQ'!AY63*$CG63*AY$93</f>
        <v>1.54982530145818e-06</v>
      </c>
      <c r="AZ63" s="62">
        <f>'Glad70-before-LQ'!AZ63*$CG63*AZ$93</f>
        <v>0.000678130632738484</v>
      </c>
      <c r="BA63" s="62">
        <f>'Glad70-before-LQ'!BA63*$CG63*BA$93</f>
        <v>0.000370277718980798</v>
      </c>
      <c r="BB63" s="62">
        <f>'Glad70-before-LQ'!BB63*$CG63*BB$93</f>
        <v>9.533367445391e-05</v>
      </c>
      <c r="BC63" s="62">
        <f>'Glad70-before-LQ'!BC63*$CG63*BC$93</f>
        <v>7.59367604722931e-05</v>
      </c>
      <c r="BD63" s="62">
        <f>'Glad70-before-LQ'!BD63*$CG63*BD$93</f>
        <v>2.18719541472153e-05</v>
      </c>
      <c r="BE63" s="62">
        <f>'Glad70-before-LQ'!BE63*$CG63*BE$93</f>
        <v>0.00123377997102424</v>
      </c>
      <c r="BF63" s="62">
        <f>'Glad70-before-LQ'!BF63*$CG63*BF$93</f>
        <v>4.59004800156631e-05</v>
      </c>
      <c r="BG63" s="62">
        <f>'Glad70-before-LQ'!BG63*$CG63*BG$93</f>
        <v>0.000627487676933579</v>
      </c>
      <c r="BH63" s="62">
        <f>'Glad70-before-LQ'!BH63*$CG63*BH$93</f>
        <v>1.78383058756829e-05</v>
      </c>
      <c r="BI63" s="62">
        <f>'Glad70-before-LQ'!BI63*$CG63*BI$93</f>
        <v>0.000586386640045864</v>
      </c>
      <c r="BJ63" s="62">
        <f>'Glad70-before-LQ'!BJ63*$CG63*BJ$93</f>
        <v>1.98606802022872e-06</v>
      </c>
      <c r="BK63" s="62">
        <f>'Glad70-before-LQ'!BK63*$CG63*BK$93</f>
        <v>0.000538383211829628</v>
      </c>
      <c r="BL63" s="62">
        <f>'Glad70-before-LQ'!BL63*$CG63*BL$93</f>
        <v>0.000613488472948632</v>
      </c>
      <c r="BM63" s="62">
        <f>'Glad70-before-LQ'!BM63*$CG63*BM$93</f>
        <v>7.14334867057238e-05</v>
      </c>
      <c r="BN63" s="62">
        <f>'Glad70-before-LQ'!BN63*$CG63*BN$93</f>
        <v>1.21876911010984e-05</v>
      </c>
      <c r="BO63" s="62">
        <f>'Glad70-before-LQ'!BO63*$CG63*BO$93</f>
        <v>0.000152852905021854</v>
      </c>
      <c r="BP63" s="62">
        <f>'Glad70-before-LQ'!BP63*$CG63*BP$93</f>
        <v>0.000122401700018109</v>
      </c>
      <c r="BQ63" s="62">
        <f>'Glad70-before-LQ'!BQ63*$CG63*BQ$93</f>
        <v>6.53133152352971e-06</v>
      </c>
      <c r="BR63" s="62">
        <f>'Glad70-before-LQ'!BR63*$CG63*BR$93</f>
        <v>5.04508131058234e-06</v>
      </c>
      <c r="BS63" s="62">
        <f>'Glad70-before-LQ'!BS63*$CG63*BS$93</f>
        <v>1.82802991122343e-06</v>
      </c>
      <c r="BT63" s="62">
        <f>'Glad70-before-LQ'!BT63*$CG63*BT$93</f>
        <v>9.82235421765103e-06</v>
      </c>
      <c r="BU63" s="62">
        <f>'Glad70-before-LQ'!BU63*$CG63*BU$93</f>
        <v>7.557166690669491e-05</v>
      </c>
      <c r="BV63" s="4">
        <f>SUM(D63:BU63)</f>
        <v>0.00646705025890389</v>
      </c>
      <c r="BW63" s="66">
        <f>'Glad-base'!BW63*'Households'!$B$3/'Households'!$B$7</f>
        <v>0</v>
      </c>
      <c r="BX63" s="66">
        <f>'Glad-base'!BX63*'Households'!$B$3/'Households'!$B$7</f>
        <v>89.2299929969104</v>
      </c>
      <c r="BY63" s="66">
        <f>'Glad-base'!BY63*'Businesses'!$B$4/'Businesses'!$C$4</f>
        <v>1.18224145047035</v>
      </c>
      <c r="BZ63" s="66">
        <f>'Glad-base'!BZ63*'Households'!$B$3/'Households'!$B$7</f>
        <v>0.051771189392379</v>
      </c>
      <c r="CA63" s="66">
        <f>'Glad-base'!CA63*'Households'!$B$3/'Households'!$B$7</f>
        <v>0.501487906004119</v>
      </c>
      <c r="CB63" s="66">
        <f>'Glad-base'!CB63*'Glad-id-output'!B61/'Glad-id-output'!E61</f>
        <v>0</v>
      </c>
      <c r="CC63" s="62">
        <f>'Exports'!D64</f>
        <v>0.1</v>
      </c>
      <c r="CD63" s="4">
        <f>SUM(BW63:CC63)</f>
        <v>91.0654935427772</v>
      </c>
      <c r="CE63" s="153">
        <f>SUM(CD63,BV63)</f>
        <v>91.0719605930361</v>
      </c>
      <c r="CF63" s="67">
        <v>8.30492938727856e-05</v>
      </c>
      <c r="CG63" s="67">
        <f>'Glad-id-output'!I61</f>
        <v>0.0134395456868938</v>
      </c>
      <c r="CH63" s="67"/>
    </row>
    <row r="64" ht="20.05" customHeight="1">
      <c r="A64" t="s" s="58">
        <v>1</v>
      </c>
      <c r="B64" s="59">
        <v>60</v>
      </c>
      <c r="C64" t="s" s="60">
        <v>216</v>
      </c>
      <c r="D64" s="61">
        <f>'Glad70-before-LQ'!D64*$CG64*D$93</f>
        <v>0.00330752968678207</v>
      </c>
      <c r="E64" s="62">
        <f>'Glad70-before-LQ'!E64*$CG64*E$93</f>
        <v>0.00499991527119122</v>
      </c>
      <c r="F64" s="62">
        <f>'Glad70-before-LQ'!F64*$CG64*F$93</f>
        <v>0.000105676170748415</v>
      </c>
      <c r="G64" s="62">
        <f>'Glad70-before-LQ'!G64*$CG64*G$93</f>
        <v>0.00421197509961095</v>
      </c>
      <c r="H64" s="62">
        <f>'Glad70-before-LQ'!H64*$CG64*H$93</f>
        <v>0.00329339079805046</v>
      </c>
      <c r="I64" s="62">
        <f>'Glad70-before-LQ'!I64*$CG64*I$93</f>
        <v>0.287993558847438</v>
      </c>
      <c r="J64" s="62">
        <f>'Glad70-before-LQ'!J64*$CG64*J$93</f>
        <v>1.7964279916925</v>
      </c>
      <c r="K64" s="63">
        <f>'Glad70-before-LQ'!K64*$CG64*K$93</f>
        <v>0.827801730440463</v>
      </c>
      <c r="L64" s="62">
        <f>'Glad70-before-LQ'!L64*$CG64*L$93</f>
        <v>0.147689361863567</v>
      </c>
      <c r="M64" s="62">
        <f>'Glad70-before-LQ'!M64*$CG64*M$93</f>
        <v>0.14210989488928</v>
      </c>
      <c r="N64" s="62">
        <f>'Glad70-before-LQ'!N64*$CG64*N$93</f>
        <v>0.0148180943472517</v>
      </c>
      <c r="O64" s="62">
        <f>'Glad70-before-LQ'!O64*$CG64*O$93</f>
        <v>0.0323305537700723</v>
      </c>
      <c r="P64" s="62">
        <f>'Glad70-before-LQ'!P64*$CG64*P$93</f>
        <v>0.0022357426308991</v>
      </c>
      <c r="Q64" s="62">
        <f>'Glad70-before-LQ'!Q64*$CG64*Q$93</f>
        <v>0.0188248117211617</v>
      </c>
      <c r="R64" s="62">
        <f>'Glad70-before-LQ'!R64*$CG64*R$93</f>
        <v>0.0130227783818426</v>
      </c>
      <c r="S64" s="62">
        <f>'Glad70-before-LQ'!S64*$CG64*S$93</f>
        <v>0.000453315682229538</v>
      </c>
      <c r="T64" s="62">
        <f>'Glad70-before-LQ'!T64*$CG64*T$93</f>
        <v>0.467957775060195</v>
      </c>
      <c r="U64" s="62">
        <f>'Glad70-before-LQ'!U64*$CG64*U$93</f>
        <v>2.99820247581206</v>
      </c>
      <c r="V64" s="62">
        <f>'Glad70-before-LQ'!V64*$CG64*V$93</f>
        <v>0.100077445198465</v>
      </c>
      <c r="W64" s="62">
        <f>'Glad70-before-LQ'!W64*$CG64*W$93</f>
        <v>1.10062604658864</v>
      </c>
      <c r="X64" s="64">
        <f>'Glad70-before-LQ'!X64*$CG64*X$93</f>
        <v>0</v>
      </c>
      <c r="Y64" s="62">
        <f>'Glad70-before-LQ'!Y64*$CG64*Y$93</f>
        <v>1.2056490124185</v>
      </c>
      <c r="Z64" s="62">
        <f>'Glad70-before-LQ'!Z64*$CG64*Z$93</f>
        <v>0.23483761277598</v>
      </c>
      <c r="AA64" s="62">
        <f>'Glad70-before-LQ'!AA64*$CG64*AA$93</f>
        <v>0.214942739672186</v>
      </c>
      <c r="AB64" s="62">
        <f>'Glad70-before-LQ'!AB64*$CG64*AB$93</f>
        <v>0.00647208850716435</v>
      </c>
      <c r="AC64" s="65">
        <f>'Glad70-before-LQ'!AC64*$CG64*AC$93</f>
        <v>0</v>
      </c>
      <c r="AD64" s="62">
        <f>'Glad70-before-LQ'!AD64*$CG64*AD$93</f>
        <v>0.00157508757505057</v>
      </c>
      <c r="AE64" s="62">
        <f>'Glad70-before-LQ'!AE64*$CG64*AE$93</f>
        <v>0.08287862678383159</v>
      </c>
      <c r="AF64" s="62">
        <f>'Glad70-before-LQ'!AF64*$CG64*AF$93</f>
        <v>0.157308246243344</v>
      </c>
      <c r="AG64" s="62">
        <f>'Glad70-before-LQ'!AG64*$CG64*AG$93</f>
        <v>0.250608359225697</v>
      </c>
      <c r="AH64" s="62">
        <f>'Glad70-before-LQ'!AH64*$CG64*AH$93</f>
        <v>1.43909642921389</v>
      </c>
      <c r="AI64" s="62">
        <f>'Glad70-before-LQ'!AI64*$CG64*AI$93</f>
        <v>1.55011983375125</v>
      </c>
      <c r="AJ64" s="62">
        <f>'Glad70-before-LQ'!AJ64*$CG64*AJ$93</f>
        <v>0.621643220946048</v>
      </c>
      <c r="AK64" s="62">
        <f>'Glad70-before-LQ'!AK64*$CG64*AK$93</f>
        <v>0.884826420772126</v>
      </c>
      <c r="AL64" s="62">
        <f>'Glad70-before-LQ'!AL64*$CG64*AL$93</f>
        <v>0.06748163073629369</v>
      </c>
      <c r="AM64" s="62">
        <f>'Glad70-before-LQ'!AM64*$CG64*AM$93</f>
        <v>0.219461938088564</v>
      </c>
      <c r="AN64" s="62">
        <f>'Glad70-before-LQ'!AN64*$CG64*AN$93</f>
        <v>0.612589573374661</v>
      </c>
      <c r="AO64" s="62">
        <f>'Glad70-before-LQ'!AO64*$CG64*AO$93</f>
        <v>0.07300275224285301</v>
      </c>
      <c r="AP64" s="62">
        <f>'Glad70-before-LQ'!AP64*$CG64*AP$93</f>
        <v>0.116815333391548</v>
      </c>
      <c r="AQ64" s="62">
        <f>'Glad70-before-LQ'!AQ64*$CG64*AQ$93</f>
        <v>0.00834379700462631</v>
      </c>
      <c r="AR64" s="62">
        <f>'Glad70-before-LQ'!AR64*$CG64*AR$93</f>
        <v>0.114134040837971</v>
      </c>
      <c r="AS64" s="62">
        <f>'Glad70-before-LQ'!AS64*$CG64*AS$93</f>
        <v>2.76990247682672</v>
      </c>
      <c r="AT64" s="62">
        <f>'Glad70-before-LQ'!AT64*$CG64*AT$93</f>
        <v>0.000472394562583213</v>
      </c>
      <c r="AU64" s="62">
        <f>'Glad70-before-LQ'!AU64*$CG64*AU$93</f>
        <v>0.0439504137140847</v>
      </c>
      <c r="AV64" s="62">
        <f>'Glad70-before-LQ'!AV64*$CG64*AV$93</f>
        <v>0.000466371468791449</v>
      </c>
      <c r="AW64" s="62">
        <f>'Glad70-before-LQ'!AW64*$CG64*AW$93</f>
        <v>4.43725312475154e-05</v>
      </c>
      <c r="AX64" s="62">
        <f>'Glad70-before-LQ'!AX64*$CG64*AX$93</f>
        <v>0.00430982806040994</v>
      </c>
      <c r="AY64" s="62">
        <f>'Glad70-before-LQ'!AY64*$CG64*AY$93</f>
        <v>0.00192358829918545</v>
      </c>
      <c r="AZ64" s="62">
        <f>'Glad70-before-LQ'!AZ64*$CG64*AZ$93</f>
        <v>0.077428238519739</v>
      </c>
      <c r="BA64" s="62">
        <f>'Glad70-before-LQ'!BA64*$CG64*BA$93</f>
        <v>0.0261593319484997</v>
      </c>
      <c r="BB64" s="62">
        <f>'Glad70-before-LQ'!BB64*$CG64*BB$93</f>
        <v>0.0305162482814256</v>
      </c>
      <c r="BC64" s="62">
        <f>'Glad70-before-LQ'!BC64*$CG64*BC$93</f>
        <v>1.35638343084135</v>
      </c>
      <c r="BD64" s="62">
        <f>'Glad70-before-LQ'!BD64*$CG64*BD$93</f>
        <v>0.618721807873043</v>
      </c>
      <c r="BE64" s="62">
        <f>'Glad70-before-LQ'!BE64*$CG64*BE$93</f>
        <v>5.90799083658109</v>
      </c>
      <c r="BF64" s="62">
        <f>'Glad70-before-LQ'!BF64*$CG64*BF$93</f>
        <v>0.0714432672126461</v>
      </c>
      <c r="BG64" s="62">
        <f>'Glad70-before-LQ'!BG64*$CG64*BG$93</f>
        <v>1.21759817780368</v>
      </c>
      <c r="BH64" s="62">
        <f>'Glad70-before-LQ'!BH64*$CG64*BH$93</f>
        <v>0.301298903238355</v>
      </c>
      <c r="BI64" s="62">
        <f>'Glad70-before-LQ'!BI64*$CG64*BI$93</f>
        <v>0.95990924252788</v>
      </c>
      <c r="BJ64" s="62">
        <f>'Glad70-before-LQ'!BJ64*$CG64*BJ$93</f>
        <v>0.000914048833293266</v>
      </c>
      <c r="BK64" s="62">
        <f>'Glad70-before-LQ'!BK64*$CG64*BK$93</f>
        <v>0.475483339625704</v>
      </c>
      <c r="BL64" s="62">
        <f>'Glad70-before-LQ'!BL64*$CG64*BL$93</f>
        <v>2.29894854266264</v>
      </c>
      <c r="BM64" s="62">
        <f>'Glad70-before-LQ'!BM64*$CG64*BM$93</f>
        <v>0.250208551302303</v>
      </c>
      <c r="BN64" s="62">
        <f>'Glad70-before-LQ'!BN64*$CG64*BN$93</f>
        <v>0.0342003789090433</v>
      </c>
      <c r="BO64" s="62">
        <f>'Glad70-before-LQ'!BO64*$CG64*BO$93</f>
        <v>1.83014978442314</v>
      </c>
      <c r="BP64" s="62">
        <f>'Glad70-before-LQ'!BP64*$CG64*BP$93</f>
        <v>0.923186588343883</v>
      </c>
      <c r="BQ64" s="62">
        <f>'Glad70-before-LQ'!BQ64*$CG64*BQ$93</f>
        <v>0.040729735282297</v>
      </c>
      <c r="BR64" s="62">
        <f>'Glad70-before-LQ'!BR64*$CG64*BR$93</f>
        <v>0.0950144699220644</v>
      </c>
      <c r="BS64" s="62">
        <f>'Glad70-before-LQ'!BS64*$CG64*BS$93</f>
        <v>0.0320848009150335</v>
      </c>
      <c r="BT64" s="62">
        <f>'Glad70-before-LQ'!BT64*$CG64*BT$93</f>
        <v>1.14823109529038</v>
      </c>
      <c r="BU64" s="62">
        <f>'Glad70-before-LQ'!BU64*$CG64*BU$93</f>
        <v>0.64272127590536</v>
      </c>
      <c r="BV64" s="4">
        <f>SUM(D64:BU64)</f>
        <v>36.9886683492199</v>
      </c>
      <c r="BW64" s="66">
        <f>'Glad-base'!BW64*'Households'!$B$3/'Households'!$B$7</f>
        <v>0.636883851781668</v>
      </c>
      <c r="BX64" s="66">
        <f>'Glad-base'!BX64*'Households'!$B$3/'Households'!$B$7</f>
        <v>58.6198779608651</v>
      </c>
      <c r="BY64" s="66">
        <f>'Glad-base'!BY64*'Businesses'!$B$4/'Businesses'!$C$4</f>
        <v>0.220427245037481</v>
      </c>
      <c r="BZ64" s="66">
        <f>'Glad-base'!BZ64*'Households'!$B$3/'Households'!$B$7</f>
        <v>0.0267412329454171</v>
      </c>
      <c r="CA64" s="66">
        <f>'Glad-base'!CA64*'Households'!$B$3/'Households'!$B$7</f>
        <v>0.0841176589495366</v>
      </c>
      <c r="CB64" s="66">
        <f>'Glad-base'!CB64*'Glad-id-output'!B62/'Glad-id-output'!E62</f>
        <v>0</v>
      </c>
      <c r="CC64" s="62">
        <f>'Exports'!D65</f>
        <v>4</v>
      </c>
      <c r="CD64" s="4">
        <f>SUM(BW64:CC64)</f>
        <v>63.5880479495792</v>
      </c>
      <c r="CE64" s="153">
        <f>SUM(CD64,BV64)</f>
        <v>100.576716298799</v>
      </c>
      <c r="CF64" s="67">
        <v>0.00732391700233671</v>
      </c>
      <c r="CG64" s="67">
        <f>'Glad-id-output'!I62</f>
        <v>1</v>
      </c>
      <c r="CH64" s="67"/>
    </row>
    <row r="65" ht="20.05" customHeight="1">
      <c r="A65" t="s" s="58">
        <v>1</v>
      </c>
      <c r="B65" s="59">
        <v>61</v>
      </c>
      <c r="C65" t="s" s="60">
        <v>217</v>
      </c>
      <c r="D65" s="61">
        <f>'Glad70-before-LQ'!D65*$CG65*D$93</f>
        <v>0</v>
      </c>
      <c r="E65" s="62">
        <f>'Glad70-before-LQ'!E65*$CG65*E$93</f>
        <v>0</v>
      </c>
      <c r="F65" s="62">
        <f>'Glad70-before-LQ'!F65*$CG65*F$93</f>
        <v>0</v>
      </c>
      <c r="G65" s="62">
        <f>'Glad70-before-LQ'!G65*$CG65*G$93</f>
        <v>0</v>
      </c>
      <c r="H65" s="62">
        <f>'Glad70-before-LQ'!H65*$CG65*H$93</f>
        <v>1.9471060461447e-06</v>
      </c>
      <c r="I65" s="62">
        <f>'Glad70-before-LQ'!I65*$CG65*I$93</f>
        <v>2.35085442804007e-05</v>
      </c>
      <c r="J65" s="62">
        <f>'Glad70-before-LQ'!J65*$CG65*J$93</f>
        <v>0.00027379516437809</v>
      </c>
      <c r="K65" s="63">
        <f>'Glad70-before-LQ'!K65*$CG65*K$93</f>
        <v>5.29082653317143e-05</v>
      </c>
      <c r="L65" s="62">
        <f>'Glad70-before-LQ'!L65*$CG65*L$93</f>
        <v>1.61479730880787e-05</v>
      </c>
      <c r="M65" s="62">
        <f>'Glad70-before-LQ'!M65*$CG65*M$93</f>
        <v>1.63168878236705e-05</v>
      </c>
      <c r="N65" s="62">
        <f>'Glad70-before-LQ'!N65*$CG65*N$93</f>
        <v>1.70249793922022e-05</v>
      </c>
      <c r="O65" s="62">
        <f>'Glad70-before-LQ'!O65*$CG65*O$93</f>
        <v>1.40568456607274e-05</v>
      </c>
      <c r="P65" s="62">
        <f>'Glad70-before-LQ'!P65*$CG65*P$93</f>
        <v>3.39753927555403e-06</v>
      </c>
      <c r="Q65" s="62">
        <f>'Glad70-before-LQ'!Q65*$CG65*Q$93</f>
        <v>7.09124556619716e-06</v>
      </c>
      <c r="R65" s="62">
        <f>'Glad70-before-LQ'!R65*$CG65*R$93</f>
        <v>2.08961978207165e-06</v>
      </c>
      <c r="S65" s="62">
        <f>'Glad70-before-LQ'!S65*$CG65*S$93</f>
        <v>4.3945591864161e-06</v>
      </c>
      <c r="T65" s="62">
        <f>'Glad70-before-LQ'!T65*$CG65*T$93</f>
        <v>3.88334112663004e-05</v>
      </c>
      <c r="U65" s="62">
        <f>'Glad70-before-LQ'!U65*$CG65*U$93</f>
        <v>0.0006118707538564551</v>
      </c>
      <c r="V65" s="62">
        <f>'Glad70-before-LQ'!V65*$CG65*V$93</f>
        <v>9.72985972606994e-06</v>
      </c>
      <c r="W65" s="62">
        <f>'Glad70-before-LQ'!W65*$CG65*W$93</f>
        <v>0.000446285946232207</v>
      </c>
      <c r="X65" s="64">
        <f>'Glad70-before-LQ'!X65*$CG65*X$93</f>
        <v>0</v>
      </c>
      <c r="Y65" s="62">
        <f>'Glad70-before-LQ'!Y65*$CG65*Y$93</f>
        <v>0.000189260267812294</v>
      </c>
      <c r="Z65" s="62">
        <f>'Glad70-before-LQ'!Z65*$CG65*Z$93</f>
        <v>2.74620731987435e-05</v>
      </c>
      <c r="AA65" s="62">
        <f>'Glad70-before-LQ'!AA65*$CG65*AA$93</f>
        <v>0.000183680170796591</v>
      </c>
      <c r="AB65" s="62">
        <f>'Glad70-before-LQ'!AB65*$CG65*AB$93</f>
        <v>3.544692439972e-06</v>
      </c>
      <c r="AC65" s="65">
        <f>'Glad70-before-LQ'!AC65*$CG65*AC$93</f>
        <v>0</v>
      </c>
      <c r="AD65" s="62">
        <f>'Glad70-before-LQ'!AD65*$CG65*AD$93</f>
        <v>5.11812760895835e-06</v>
      </c>
      <c r="AE65" s="62">
        <f>'Glad70-before-LQ'!AE65*$CG65*AE$93</f>
        <v>4.83069516905955e-06</v>
      </c>
      <c r="AF65" s="62">
        <f>'Glad70-before-LQ'!AF65*$CG65*AF$93</f>
        <v>8.19147393203174e-06</v>
      </c>
      <c r="AG65" s="62">
        <f>'Glad70-before-LQ'!AG65*$CG65*AG$93</f>
        <v>3.26824777727958e-05</v>
      </c>
      <c r="AH65" s="62">
        <f>'Glad70-before-LQ'!AH65*$CG65*AH$93</f>
        <v>0.000113127618049987</v>
      </c>
      <c r="AI65" s="62">
        <f>'Glad70-before-LQ'!AI65*$CG65*AI$93</f>
        <v>0.00016384097307894</v>
      </c>
      <c r="AJ65" s="62">
        <f>'Glad70-before-LQ'!AJ65*$CG65*AJ$93</f>
        <v>0.00135752731546262</v>
      </c>
      <c r="AK65" s="62">
        <f>'Glad70-before-LQ'!AK65*$CG65*AK$93</f>
        <v>0.00100506031205111</v>
      </c>
      <c r="AL65" s="62">
        <f>'Glad70-before-LQ'!AL65*$CG65*AL$93</f>
        <v>9.40001860033041e-05</v>
      </c>
      <c r="AM65" s="62">
        <f>'Glad70-before-LQ'!AM65*$CG65*AM$93</f>
        <v>0.000118204505506428</v>
      </c>
      <c r="AN65" s="62">
        <f>'Glad70-before-LQ'!AN65*$CG65*AN$93</f>
        <v>0.00017981345157636</v>
      </c>
      <c r="AO65" s="62">
        <f>'Glad70-before-LQ'!AO65*$CG65*AO$93</f>
        <v>0.000256336375394049</v>
      </c>
      <c r="AP65" s="62">
        <f>'Glad70-before-LQ'!AP65*$CG65*AP$93</f>
        <v>0.000231022677446588</v>
      </c>
      <c r="AQ65" s="62">
        <f>'Glad70-before-LQ'!AQ65*$CG65*AQ$93</f>
        <v>1.716960816695e-05</v>
      </c>
      <c r="AR65" s="62">
        <f>'Glad70-before-LQ'!AR65*$CG65*AR$93</f>
        <v>7.46842671672309e-05</v>
      </c>
      <c r="AS65" s="62">
        <f>'Glad70-before-LQ'!AS65*$CG65*AS$93</f>
        <v>0.000501312489929139</v>
      </c>
      <c r="AT65" s="62">
        <f>'Glad70-before-LQ'!AT65*$CG65*AT$93</f>
        <v>5.39666986296078e-05</v>
      </c>
      <c r="AU65" s="62">
        <f>'Glad70-before-LQ'!AU65*$CG65*AU$93</f>
        <v>5.11487828688674e-06</v>
      </c>
      <c r="AV65" s="62">
        <f>'Glad70-before-LQ'!AV65*$CG65*AV$93</f>
        <v>0</v>
      </c>
      <c r="AW65" s="62">
        <f>'Glad70-before-LQ'!AW65*$CG65*AW$93</f>
        <v>5.06236885695616e-06</v>
      </c>
      <c r="AX65" s="62">
        <f>'Glad70-before-LQ'!AX65*$CG65*AX$93</f>
        <v>0.000491518313910037</v>
      </c>
      <c r="AY65" s="62">
        <f>'Glad70-before-LQ'!AY65*$CG65*AY$93</f>
        <v>9.48123531235379e-06</v>
      </c>
      <c r="AZ65" s="62">
        <f>'Glad70-before-LQ'!AZ65*$CG65*AZ$93</f>
        <v>0.00410313811362133</v>
      </c>
      <c r="BA65" s="62">
        <f>'Glad70-before-LQ'!BA65*$CG65*BA$93</f>
        <v>0.00224045520153599</v>
      </c>
      <c r="BB65" s="62">
        <f>'Glad70-before-LQ'!BB65*$CG65*BB$93</f>
        <v>0.000576803426782209</v>
      </c>
      <c r="BC65" s="62">
        <f>'Glad70-before-LQ'!BC65*$CG65*BC$93</f>
        <v>0.000459144999577221</v>
      </c>
      <c r="BD65" s="62">
        <f>'Glad70-before-LQ'!BD65*$CG65*BD$93</f>
        <v>0.000132373931148303</v>
      </c>
      <c r="BE65" s="62">
        <f>'Glad70-before-LQ'!BE65*$CG65*BE$93</f>
        <v>0.00746523189184305</v>
      </c>
      <c r="BF65" s="62">
        <f>'Glad70-before-LQ'!BF65*$CG65*BF$93</f>
        <v>0.000277722782252687</v>
      </c>
      <c r="BG65" s="62">
        <f>'Glad70-before-LQ'!BG65*$CG65*BG$93</f>
        <v>0.00379693195684703</v>
      </c>
      <c r="BH65" s="62">
        <f>'Glad70-before-LQ'!BH65*$CG65*BH$93</f>
        <v>0.000108010132148366</v>
      </c>
      <c r="BI65" s="62">
        <f>'Glad70-before-LQ'!BI65*$CG65*BI$93</f>
        <v>0.0035479631975577</v>
      </c>
      <c r="BJ65" s="62">
        <f>'Glad70-before-LQ'!BJ65*$CG65*BJ$93</f>
        <v>1.20172328233921e-05</v>
      </c>
      <c r="BK65" s="62">
        <f>'Glad70-before-LQ'!BK65*$CG65*BK$93</f>
        <v>0.00325767828263937</v>
      </c>
      <c r="BL65" s="62">
        <f>'Glad70-before-LQ'!BL65*$CG65*BL$93</f>
        <v>0.00371214512405738</v>
      </c>
      <c r="BM65" s="62">
        <f>'Glad70-before-LQ'!BM65*$CG65*BM$93</f>
        <v>0.000432242024758686</v>
      </c>
      <c r="BN65" s="62">
        <f>'Glad70-before-LQ'!BN65*$CG65*BN$93</f>
        <v>7.38039663324061e-05</v>
      </c>
      <c r="BO65" s="62">
        <f>'Glad70-before-LQ'!BO65*$CG65*BO$93</f>
        <v>0.0009247600816281811</v>
      </c>
      <c r="BP65" s="62">
        <f>'Glad70-before-LQ'!BP65*$CG65*BP$93</f>
        <v>0.0007406729243275521</v>
      </c>
      <c r="BQ65" s="62">
        <f>'Glad70-before-LQ'!BQ65*$CG65*BQ$93</f>
        <v>3.95370243673072e-05</v>
      </c>
      <c r="BR65" s="62">
        <f>'Glad70-before-LQ'!BR65*$CG65*BR$93</f>
        <v>3.05506216122048e-05</v>
      </c>
      <c r="BS65" s="62">
        <f>'Glad70-before-LQ'!BS65*$CG65*BS$93</f>
        <v>1.10673042614434e-05</v>
      </c>
      <c r="BT65" s="62">
        <f>'Glad70-before-LQ'!BT65*$CG65*BT$93</f>
        <v>5.90903745045886e-05</v>
      </c>
      <c r="BU65" s="62">
        <f>'Glad70-before-LQ'!BU65*$CG65*BU$93</f>
        <v>0.000457112870506379</v>
      </c>
      <c r="BV65" s="4">
        <f>SUM(D65:BU65)</f>
        <v>0.0391298654195841</v>
      </c>
      <c r="BW65" s="66">
        <f>'Glad-base'!BW65*'Households'!$B$3/'Households'!$B$7</f>
        <v>73.2218552008239</v>
      </c>
      <c r="BX65" s="66">
        <f>'Glad-base'!BX65*'Households'!$B$3/'Households'!$B$7</f>
        <v>111.994269515963</v>
      </c>
      <c r="BY65" s="66">
        <f>'Glad-base'!BY65*'Businesses'!$B$4/'Businesses'!$C$4</f>
        <v>0.0202757625391704</v>
      </c>
      <c r="BZ65" s="66">
        <f>'Glad-base'!BZ65*'Households'!$B$3/'Households'!$B$7</f>
        <v>0.00297413406797116</v>
      </c>
      <c r="CA65" s="66">
        <f>'Glad-base'!CA65*'Households'!$B$3/'Households'!$B$7</f>
        <v>0.00745503933058702</v>
      </c>
      <c r="CB65" s="66">
        <f>'Glad-base'!CB65*'Glad-id-output'!B63/'Glad-id-output'!E63</f>
        <v>0</v>
      </c>
      <c r="CC65" s="62">
        <f>'Exports'!D66</f>
        <v>85.7</v>
      </c>
      <c r="CD65" s="4">
        <f>SUM(BW65:CC65)</f>
        <v>270.946829652725</v>
      </c>
      <c r="CE65" s="153">
        <f>SUM(CD65,BV65)</f>
        <v>270.985959518145</v>
      </c>
      <c r="CF65" s="67">
        <v>0.0142227782530934</v>
      </c>
      <c r="CG65" s="67">
        <f>'Glad-id-output'!I63</f>
        <v>1</v>
      </c>
      <c r="CH65" s="67"/>
    </row>
    <row r="66" ht="20.05" customHeight="1">
      <c r="A66" t="s" s="58">
        <v>1</v>
      </c>
      <c r="B66" s="59">
        <v>62</v>
      </c>
      <c r="C66" t="s" s="60">
        <v>218</v>
      </c>
      <c r="D66" s="61">
        <f>'Glad70-before-LQ'!D66*$CG66*D$93</f>
        <v>0.00491006914959639</v>
      </c>
      <c r="E66" s="62">
        <f>'Glad70-before-LQ'!E66*$CG66*E$93</f>
        <v>0.00061148339584392</v>
      </c>
      <c r="F66" s="62">
        <f>'Glad70-before-LQ'!F66*$CG66*F$93</f>
        <v>9.11662302052386e-06</v>
      </c>
      <c r="G66" s="62">
        <f>'Glad70-before-LQ'!G66*$CG66*G$93</f>
        <v>0.000708842414964168</v>
      </c>
      <c r="H66" s="62">
        <f>'Glad70-before-LQ'!H66*$CG66*H$93</f>
        <v>0.000632447859588456</v>
      </c>
      <c r="I66" s="62">
        <f>'Glad70-before-LQ'!I66*$CG66*I$93</f>
        <v>0.0212185342392391</v>
      </c>
      <c r="J66" s="62">
        <f>'Glad70-before-LQ'!J66*$CG66*J$93</f>
        <v>0.481151826003189</v>
      </c>
      <c r="K66" s="63">
        <f>'Glad70-before-LQ'!K66*$CG66*K$93</f>
        <v>0.0545633545440351</v>
      </c>
      <c r="L66" s="62">
        <f>'Glad70-before-LQ'!L66*$CG66*L$93</f>
        <v>0.0086833862053479</v>
      </c>
      <c r="M66" s="62">
        <f>'Glad70-before-LQ'!M66*$CG66*M$93</f>
        <v>0.00911889672135603</v>
      </c>
      <c r="N66" s="62">
        <f>'Glad70-before-LQ'!N66*$CG66*N$93</f>
        <v>0.00596889297394644</v>
      </c>
      <c r="O66" s="62">
        <f>'Glad70-before-LQ'!O66*$CG66*O$93</f>
        <v>0.00291074242473479</v>
      </c>
      <c r="P66" s="62">
        <f>'Glad70-before-LQ'!P66*$CG66*P$93</f>
        <v>0.00111138363330909</v>
      </c>
      <c r="Q66" s="62">
        <f>'Glad70-before-LQ'!Q66*$CG66*Q$93</f>
        <v>0.00112626096390854</v>
      </c>
      <c r="R66" s="62">
        <f>'Glad70-before-LQ'!R66*$CG66*R$93</f>
        <v>0.000381612794201256</v>
      </c>
      <c r="S66" s="62">
        <f>'Glad70-before-LQ'!S66*$CG66*S$93</f>
        <v>0.00102466330845346</v>
      </c>
      <c r="T66" s="62">
        <f>'Glad70-before-LQ'!T66*$CG66*T$93</f>
        <v>0.0675914333023539</v>
      </c>
      <c r="U66" s="62">
        <f>'Glad70-before-LQ'!U66*$CG66*U$93</f>
        <v>0.146436236531062</v>
      </c>
      <c r="V66" s="62">
        <f>'Glad70-before-LQ'!V66*$CG66*V$93</f>
        <v>0.00386170171733394</v>
      </c>
      <c r="W66" s="62">
        <f>'Glad70-before-LQ'!W66*$CG66*W$93</f>
        <v>0.133866843929505</v>
      </c>
      <c r="X66" s="64">
        <f>'Glad70-before-LQ'!X66*$CG66*X$93</f>
        <v>0</v>
      </c>
      <c r="Y66" s="62">
        <f>'Glad70-before-LQ'!Y66*$CG66*Y$93</f>
        <v>0.0594491962220991</v>
      </c>
      <c r="Z66" s="62">
        <f>'Glad70-before-LQ'!Z66*$CG66*Z$93</f>
        <v>0.014137719028925</v>
      </c>
      <c r="AA66" s="62">
        <f>'Glad70-before-LQ'!AA66*$CG66*AA$93</f>
        <v>0.0223771361473789</v>
      </c>
      <c r="AB66" s="62">
        <f>'Glad70-before-LQ'!AB66*$CG66*AB$93</f>
        <v>0.000161085003242088</v>
      </c>
      <c r="AC66" s="65">
        <f>'Glad70-before-LQ'!AC66*$CG66*AC$93</f>
        <v>0</v>
      </c>
      <c r="AD66" s="62">
        <f>'Glad70-before-LQ'!AD66*$CG66*AD$93</f>
        <v>0.000734503141025868</v>
      </c>
      <c r="AE66" s="62">
        <f>'Glad70-before-LQ'!AE66*$CG66*AE$93</f>
        <v>0.0109934062240356</v>
      </c>
      <c r="AF66" s="62">
        <f>'Glad70-before-LQ'!AF66*$CG66*AF$93</f>
        <v>0.156017351866396</v>
      </c>
      <c r="AG66" s="62">
        <f>'Glad70-before-LQ'!AG66*$CG66*AG$93</f>
        <v>0.0140367280521701</v>
      </c>
      <c r="AH66" s="62">
        <f>'Glad70-before-LQ'!AH66*$CG66*AH$93</f>
        <v>0.0406690958699253</v>
      </c>
      <c r="AI66" s="62">
        <f>'Glad70-before-LQ'!AI66*$CG66*AI$93</f>
        <v>0.0576672036716373</v>
      </c>
      <c r="AJ66" s="62">
        <f>'Glad70-before-LQ'!AJ66*$CG66*AJ$93</f>
        <v>0.0278765173559089</v>
      </c>
      <c r="AK66" s="62">
        <f>'Glad70-before-LQ'!AK66*$CG66*AK$93</f>
        <v>0.0354523482863964</v>
      </c>
      <c r="AL66" s="62">
        <f>'Glad70-before-LQ'!AL66*$CG66*AL$93</f>
        <v>0.00972602594932959</v>
      </c>
      <c r="AM66" s="62">
        <f>'Glad70-before-LQ'!AM66*$CG66*AM$93</f>
        <v>0.0168612750472619</v>
      </c>
      <c r="AN66" s="62">
        <f>'Glad70-before-LQ'!AN66*$CG66*AN$93</f>
        <v>0.0472770506333994</v>
      </c>
      <c r="AO66" s="62">
        <f>'Glad70-before-LQ'!AO66*$CG66*AO$93</f>
        <v>0.0587800092808992</v>
      </c>
      <c r="AP66" s="62">
        <f>'Glad70-before-LQ'!AP66*$CG66*AP$93</f>
        <v>0.0118093658873419</v>
      </c>
      <c r="AQ66" s="62">
        <f>'Glad70-before-LQ'!AQ66*$CG66*AQ$93</f>
        <v>0.0017174397583965</v>
      </c>
      <c r="AR66" s="62">
        <f>'Glad70-before-LQ'!AR66*$CG66*AR$93</f>
        <v>0.00458325665150097</v>
      </c>
      <c r="AS66" s="62">
        <f>'Glad70-before-LQ'!AS66*$CG66*AS$93</f>
        <v>0.211243057006341</v>
      </c>
      <c r="AT66" s="62">
        <f>'Glad70-before-LQ'!AT66*$CG66*AT$93</f>
        <v>0.00213621350105313</v>
      </c>
      <c r="AU66" s="62">
        <f>'Glad70-before-LQ'!AU66*$CG66*AU$93</f>
        <v>0.0010895786796416</v>
      </c>
      <c r="AV66" s="62">
        <f>'Glad70-before-LQ'!AV66*$CG66*AV$93</f>
        <v>0.000721248899410032</v>
      </c>
      <c r="AW66" s="62">
        <f>'Glad70-before-LQ'!AW66*$CG66*AW$93</f>
        <v>1.43856761449651e-06</v>
      </c>
      <c r="AX66" s="62">
        <f>'Glad70-before-LQ'!AX66*$CG66*AX$93</f>
        <v>0.00201630645246979</v>
      </c>
      <c r="AY66" s="62">
        <f>'Glad70-before-LQ'!AY66*$CG66*AY$93</f>
        <v>0.00226365595551669</v>
      </c>
      <c r="AZ66" s="62">
        <f>'Glad70-before-LQ'!AZ66*$CG66*AZ$93</f>
        <v>0.0446083983525465</v>
      </c>
      <c r="BA66" s="62">
        <f>'Glad70-before-LQ'!BA66*$CG66*BA$93</f>
        <v>0.0091549893912396</v>
      </c>
      <c r="BB66" s="62">
        <f>'Glad70-before-LQ'!BB66*$CG66*BB$93</f>
        <v>0.125590338964306</v>
      </c>
      <c r="BC66" s="62">
        <f>'Glad70-before-LQ'!BC66*$CG66*BC$93</f>
        <v>0.06681388968931409</v>
      </c>
      <c r="BD66" s="62">
        <f>'Glad70-before-LQ'!BD66*$CG66*BD$93</f>
        <v>0.0268187364821641</v>
      </c>
      <c r="BE66" s="62">
        <f>'Glad70-before-LQ'!BE66*$CG66*BE$93</f>
        <v>0.791547846682773</v>
      </c>
      <c r="BF66" s="62">
        <f>'Glad70-before-LQ'!BF66*$CG66*BF$93</f>
        <v>0.00470370264862791</v>
      </c>
      <c r="BG66" s="62">
        <f>'Glad70-before-LQ'!BG66*$CG66*BG$93</f>
        <v>0.265784828204705</v>
      </c>
      <c r="BH66" s="62">
        <f>'Glad70-before-LQ'!BH66*$CG66*BH$93</f>
        <v>0.0673134732639855</v>
      </c>
      <c r="BI66" s="62">
        <f>'Glad70-before-LQ'!BI66*$CG66*BI$93</f>
        <v>0.0791994690706524</v>
      </c>
      <c r="BJ66" s="62">
        <f>'Glad70-before-LQ'!BJ66*$CG66*BJ$93</f>
        <v>0.000524471239679538</v>
      </c>
      <c r="BK66" s="62">
        <f>'Glad70-before-LQ'!BK66*$CG66*BK$93</f>
        <v>0.142560190928824</v>
      </c>
      <c r="BL66" s="62">
        <f>'Glad70-before-LQ'!BL66*$CG66*BL$93</f>
        <v>1.54766327828852</v>
      </c>
      <c r="BM66" s="62">
        <f>'Glad70-before-LQ'!BM66*$CG66*BM$93</f>
        <v>0.181710761496805</v>
      </c>
      <c r="BN66" s="62">
        <f>'Glad70-before-LQ'!BN66*$CG66*BN$93</f>
        <v>0.0199566398824568</v>
      </c>
      <c r="BO66" s="62">
        <f>'Glad70-before-LQ'!BO66*$CG66*BO$93</f>
        <v>0.22696894317658</v>
      </c>
      <c r="BP66" s="62">
        <f>'Glad70-before-LQ'!BP66*$CG66*BP$93</f>
        <v>0.191910760999917</v>
      </c>
      <c r="BQ66" s="62">
        <f>'Glad70-before-LQ'!BQ66*$CG66*BQ$93</f>
        <v>0.00577339878919524</v>
      </c>
      <c r="BR66" s="62">
        <f>'Glad70-before-LQ'!BR66*$CG66*BR$93</f>
        <v>0.00158130017464772</v>
      </c>
      <c r="BS66" s="62">
        <f>'Glad70-before-LQ'!BS66*$CG66*BS$93</f>
        <v>0.000530566566293595</v>
      </c>
      <c r="BT66" s="62">
        <f>'Glad70-before-LQ'!BT66*$CG66*BT$93</f>
        <v>0.129682223903539</v>
      </c>
      <c r="BU66" s="62">
        <f>'Glad70-before-LQ'!BU66*$CG66*BU$93</f>
        <v>0.158303648664682</v>
      </c>
      <c r="BV66" s="4">
        <f>SUM(D66:BU66)</f>
        <v>5.84438779873576</v>
      </c>
      <c r="BW66" s="66">
        <f>'Glad-base'!BW66*'Households'!$B$3/'Households'!$B$7</f>
        <v>51.1582323625953</v>
      </c>
      <c r="BX66" s="66">
        <f>'Glad-base'!BX66*'Households'!$B$3/'Households'!$B$7</f>
        <v>45.0090797116375</v>
      </c>
      <c r="BY66" s="66">
        <f>'Glad-base'!BY66*'Businesses'!$B$4/'Businesses'!$C$4</f>
        <v>1.65710074910593</v>
      </c>
      <c r="BZ66" s="66">
        <f>'Glad-base'!BZ66*'Households'!$B$3/'Households'!$B$7</f>
        <v>0.0285578968486097</v>
      </c>
      <c r="CA66" s="66">
        <f>'Glad-base'!CA66*'Households'!$B$3/'Households'!$B$7</f>
        <v>0.72718294476828</v>
      </c>
      <c r="CB66" s="66">
        <f>'Glad-base'!CB66*'Glad-id-output'!B64/'Glad-id-output'!E64</f>
        <v>4.8399605876527e-05</v>
      </c>
      <c r="CC66" s="62">
        <f>'Exports'!D67</f>
        <v>10.9</v>
      </c>
      <c r="CD66" s="4">
        <f>SUM(BW66:CC66)</f>
        <v>109.480202064561</v>
      </c>
      <c r="CE66" s="153">
        <f>SUM(CD66,BV66)</f>
        <v>115.324589863297</v>
      </c>
      <c r="CF66" s="67">
        <v>0.00159734672859825</v>
      </c>
      <c r="CG66" s="67">
        <f>'Glad-id-output'!I64</f>
        <v>0.3</v>
      </c>
      <c r="CH66" s="67"/>
    </row>
    <row r="67" ht="20.05" customHeight="1">
      <c r="A67" t="s" s="58">
        <v>1</v>
      </c>
      <c r="B67" s="59">
        <v>63</v>
      </c>
      <c r="C67" t="s" s="60">
        <v>219</v>
      </c>
      <c r="D67" s="61">
        <f>'Glad70-before-LQ'!D67*$CG67*D$93</f>
        <v>0.00217509951207847</v>
      </c>
      <c r="E67" s="62">
        <f>'Glad70-before-LQ'!E67*$CG67*E$93</f>
        <v>0.000141086718048465</v>
      </c>
      <c r="F67" s="62">
        <f>'Glad70-before-LQ'!F67*$CG67*F$93</f>
        <v>6.57053911389108e-06</v>
      </c>
      <c r="G67" s="62">
        <f>'Glad70-before-LQ'!G67*$CG67*G$93</f>
        <v>0.000225252980274184</v>
      </c>
      <c r="H67" s="62">
        <f>'Glad70-before-LQ'!H67*$CG67*H$93</f>
        <v>0.000341244242487187</v>
      </c>
      <c r="I67" s="62">
        <f>'Glad70-before-LQ'!I67*$CG67*I$93</f>
        <v>0.0189017672004056</v>
      </c>
      <c r="J67" s="62">
        <f>'Glad70-before-LQ'!J67*$CG67*J$93</f>
        <v>0.203675169722537</v>
      </c>
      <c r="K67" s="63">
        <f>'Glad70-before-LQ'!K67*$CG67*K$93</f>
        <v>0.0605901498820638</v>
      </c>
      <c r="L67" s="62">
        <f>'Glad70-before-LQ'!L67*$CG67*L$93</f>
        <v>2.38493140993162e-05</v>
      </c>
      <c r="M67" s="62">
        <f>'Glad70-before-LQ'!M67*$CG67*M$93</f>
        <v>0.00508303689482983</v>
      </c>
      <c r="N67" s="62">
        <f>'Glad70-before-LQ'!N67*$CG67*N$93</f>
        <v>0.00150022468925113</v>
      </c>
      <c r="O67" s="62">
        <f>'Glad70-before-LQ'!O67*$CG67*O$93</f>
        <v>0.00114434198654371</v>
      </c>
      <c r="P67" s="62">
        <f>'Glad70-before-LQ'!P67*$CG67*P$93</f>
        <v>0.000673829110893096</v>
      </c>
      <c r="Q67" s="62">
        <f>'Glad70-before-LQ'!Q67*$CG67*Q$93</f>
        <v>0.000493147223987176</v>
      </c>
      <c r="R67" s="62">
        <f>'Glad70-before-LQ'!R67*$CG67*R$93</f>
        <v>0.000429465087210695</v>
      </c>
      <c r="S67" s="62">
        <f>'Glad70-before-LQ'!S67*$CG67*S$93</f>
        <v>0.000253430847850473</v>
      </c>
      <c r="T67" s="62">
        <f>'Glad70-before-LQ'!T67*$CG67*T$93</f>
        <v>0.008899525672544159</v>
      </c>
      <c r="U67" s="62">
        <f>'Glad70-before-LQ'!U67*$CG67*U$93</f>
        <v>0.165067700985991</v>
      </c>
      <c r="V67" s="62">
        <f>'Glad70-before-LQ'!V67*$CG67*V$93</f>
        <v>0.00154980743847652</v>
      </c>
      <c r="W67" s="62">
        <f>'Glad70-before-LQ'!W67*$CG67*W$93</f>
        <v>0.048891822762277</v>
      </c>
      <c r="X67" s="64">
        <f>'Glad70-before-LQ'!X67*$CG67*X$93</f>
        <v>0</v>
      </c>
      <c r="Y67" s="62">
        <f>'Glad70-before-LQ'!Y67*$CG67*Y$93</f>
        <v>0.0307080301080339</v>
      </c>
      <c r="Z67" s="62">
        <f>'Glad70-before-LQ'!Z67*$CG67*Z$93</f>
        <v>0.00243551214853709</v>
      </c>
      <c r="AA67" s="62">
        <f>'Glad70-before-LQ'!AA67*$CG67*AA$93</f>
        <v>0.00583445668735581</v>
      </c>
      <c r="AB67" s="62">
        <f>'Glad70-before-LQ'!AB67*$CG67*AB$93</f>
        <v>0.000314938833906632</v>
      </c>
      <c r="AC67" s="65">
        <f>'Glad70-before-LQ'!AC67*$CG67*AC$93</f>
        <v>0</v>
      </c>
      <c r="AD67" s="62">
        <f>'Glad70-before-LQ'!AD67*$CG67*AD$93</f>
        <v>1.47713049980064e-06</v>
      </c>
      <c r="AE67" s="62">
        <f>'Glad70-before-LQ'!AE67*$CG67*AE$93</f>
        <v>0.0116027501126608</v>
      </c>
      <c r="AF67" s="62">
        <f>'Glad70-before-LQ'!AF67*$CG67*AF$93</f>
        <v>0.08297848412513099</v>
      </c>
      <c r="AG67" s="62">
        <f>'Glad70-before-LQ'!AG67*$CG67*AG$93</f>
        <v>0.0102732582051231</v>
      </c>
      <c r="AH67" s="62">
        <f>'Glad70-before-LQ'!AH67*$CG67*AH$93</f>
        <v>0.0882887525928414</v>
      </c>
      <c r="AI67" s="62">
        <f>'Glad70-before-LQ'!AI67*$CG67*AI$93</f>
        <v>0.0918066953367654</v>
      </c>
      <c r="AJ67" s="62">
        <f>'Glad70-before-LQ'!AJ67*$CG67*AJ$93</f>
        <v>0.04154139386294</v>
      </c>
      <c r="AK67" s="62">
        <f>'Glad70-before-LQ'!AK67*$CG67*AK$93</f>
        <v>0.0580832522669026</v>
      </c>
      <c r="AL67" s="62">
        <f>'Glad70-before-LQ'!AL67*$CG67*AL$93</f>
        <v>0.00647057369753244</v>
      </c>
      <c r="AM67" s="62">
        <f>'Glad70-before-LQ'!AM67*$CG67*AM$93</f>
        <v>0.009940866099039479</v>
      </c>
      <c r="AN67" s="62">
        <f>'Glad70-before-LQ'!AN67*$CG67*AN$93</f>
        <v>0.102184609570678</v>
      </c>
      <c r="AO67" s="62">
        <f>'Glad70-before-LQ'!AO67*$CG67*AO$93</f>
        <v>0.016501134565231</v>
      </c>
      <c r="AP67" s="62">
        <f>'Glad70-before-LQ'!AP67*$CG67*AP$93</f>
        <v>0.024323094249032</v>
      </c>
      <c r="AQ67" s="62">
        <f>'Glad70-before-LQ'!AQ67*$CG67*AQ$93</f>
        <v>0.0011553700434617</v>
      </c>
      <c r="AR67" s="62">
        <f>'Glad70-before-LQ'!AR67*$CG67*AR$93</f>
        <v>0.00164046704831351</v>
      </c>
      <c r="AS67" s="62">
        <f>'Glad70-before-LQ'!AS67*$CG67*AS$93</f>
        <v>0.057262332728968</v>
      </c>
      <c r="AT67" s="62">
        <f>'Glad70-before-LQ'!AT67*$CG67*AT$93</f>
        <v>0.00157481934007141</v>
      </c>
      <c r="AU67" s="62">
        <f>'Glad70-before-LQ'!AU67*$CG67*AU$93</f>
        <v>0.000530321541237889</v>
      </c>
      <c r="AV67" s="62">
        <f>'Glad70-before-LQ'!AV67*$CG67*AV$93</f>
        <v>2.14062791672942e-06</v>
      </c>
      <c r="AW67" s="62">
        <f>'Glad70-before-LQ'!AW67*$CG67*AW$93</f>
        <v>1.17810272607793e-06</v>
      </c>
      <c r="AX67" s="62">
        <f>'Glad70-before-LQ'!AX67*$CG67*AX$93</f>
        <v>0.000148272805260352</v>
      </c>
      <c r="AY67" s="62">
        <f>'Glad70-before-LQ'!AY67*$CG67*AY$93</f>
        <v>2.24903721362811e-06</v>
      </c>
      <c r="AZ67" s="62">
        <f>'Glad70-before-LQ'!AZ67*$CG67*AZ$93</f>
        <v>0.0008735163052699079</v>
      </c>
      <c r="BA67" s="62">
        <f>'Glad70-before-LQ'!BA67*$CG67*BA$93</f>
        <v>0.00047854282647169</v>
      </c>
      <c r="BB67" s="62">
        <f>'Glad70-before-LQ'!BB67*$CG67*BB$93</f>
        <v>0.000126884324697112</v>
      </c>
      <c r="BC67" s="62">
        <f>'Glad70-before-LQ'!BC67*$CG67*BC$93</f>
        <v>0.0578601015169568</v>
      </c>
      <c r="BD67" s="62">
        <f>'Glad70-before-LQ'!BD67*$CG67*BD$93</f>
        <v>0.0373017227025108</v>
      </c>
      <c r="BE67" s="62">
        <f>'Glad70-before-LQ'!BE67*$CG67*BE$93</f>
        <v>0.231058999096209</v>
      </c>
      <c r="BF67" s="62">
        <f>'Glad70-before-LQ'!BF67*$CG67*BF$93</f>
        <v>5.97240963715689e-05</v>
      </c>
      <c r="BG67" s="62">
        <f>'Glad70-before-LQ'!BG67*$CG67*BG$93</f>
        <v>0.0760982948116566</v>
      </c>
      <c r="BH67" s="62">
        <f>'Glad70-before-LQ'!BH67*$CG67*BH$93</f>
        <v>0.0192153365611495</v>
      </c>
      <c r="BI67" s="62">
        <f>'Glad70-before-LQ'!BI67*$CG67*BI$93</f>
        <v>0.0207359152302873</v>
      </c>
      <c r="BJ67" s="62">
        <f>'Glad70-before-LQ'!BJ67*$CG67*BJ$93</f>
        <v>5.08261678501448e-05</v>
      </c>
      <c r="BK67" s="62">
        <f>'Glad70-before-LQ'!BK67*$CG67*BK$93</f>
        <v>0.0183864006776862</v>
      </c>
      <c r="BL67" s="62">
        <f>'Glad70-before-LQ'!BL67*$CG67*BL$93</f>
        <v>0.489299982218741</v>
      </c>
      <c r="BM67" s="62">
        <f>'Glad70-before-LQ'!BM67*$CG67*BM$93</f>
        <v>0.0723356549229642</v>
      </c>
      <c r="BN67" s="62">
        <f>'Glad70-before-LQ'!BN67*$CG67*BN$93</f>
        <v>0.00856583286037038</v>
      </c>
      <c r="BO67" s="62">
        <f>'Glad70-before-LQ'!BO67*$CG67*BO$93</f>
        <v>0.087937836603087</v>
      </c>
      <c r="BP67" s="62">
        <f>'Glad70-before-LQ'!BP67*$CG67*BP$93</f>
        <v>0.0270716540745781</v>
      </c>
      <c r="BQ67" s="62">
        <f>'Glad70-before-LQ'!BQ67*$CG67*BQ$93</f>
        <v>0.0211138859946769</v>
      </c>
      <c r="BR67" s="62">
        <f>'Glad70-before-LQ'!BR67*$CG67*BR$93</f>
        <v>0.00308767494979151</v>
      </c>
      <c r="BS67" s="62">
        <f>'Glad70-before-LQ'!BS67*$CG67*BS$93</f>
        <v>0.000314585785468655</v>
      </c>
      <c r="BT67" s="62">
        <f>'Glad70-before-LQ'!BT67*$CG67*BT$93</f>
        <v>0.026496248328646</v>
      </c>
      <c r="BU67" s="62">
        <f>'Glad70-before-LQ'!BU67*$CG67*BU$93</f>
        <v>0.0232272703525099</v>
      </c>
      <c r="BV67" s="4">
        <f>SUM(D67:BU67)</f>
        <v>2.38736984408629</v>
      </c>
      <c r="BW67" s="66">
        <f>'Glad-base'!BW67*'Households'!$B$3/'Households'!$B$7</f>
        <v>19.1530487201339</v>
      </c>
      <c r="BX67" s="66">
        <f>'Glad-base'!BX67*'Households'!$B$3/'Households'!$B$7</f>
        <v>3.76170339855819</v>
      </c>
      <c r="BY67" s="66">
        <f>'Glad-base'!BY67*'Businesses'!$B$4/'Businesses'!$C$4</f>
        <v>0.090880340173372</v>
      </c>
      <c r="BZ67" s="66">
        <f>'Glad-base'!BZ67*'Households'!$B$3/'Households'!$B$7</f>
        <v>0.00246361717816684</v>
      </c>
      <c r="CA67" s="66">
        <f>'Glad-base'!CA67*'Households'!$B$3/'Households'!$B$7</f>
        <v>0.0394731062100927</v>
      </c>
      <c r="CB67" s="66">
        <f>'Glad-base'!CB67*'Glad-id-output'!B65/'Glad-id-output'!E65</f>
        <v>3.22225984629446e-05</v>
      </c>
      <c r="CC67" s="62">
        <f>'Exports'!D68</f>
        <v>0.8</v>
      </c>
      <c r="CD67" s="4">
        <f>SUM(BW67:CC67)</f>
        <v>23.8476014048522</v>
      </c>
      <c r="CE67" s="153">
        <f>SUM(CD67,BV67)</f>
        <v>26.2349712489385</v>
      </c>
      <c r="CF67" s="67">
        <v>0.00118465435525532</v>
      </c>
      <c r="CG67" s="67">
        <f>'Glad-id-output'!I65</f>
        <v>0.6</v>
      </c>
      <c r="CH67" s="67"/>
    </row>
    <row r="68" ht="20.05" customHeight="1">
      <c r="A68" t="s" s="58">
        <v>1</v>
      </c>
      <c r="B68" s="59">
        <v>64</v>
      </c>
      <c r="C68" t="s" s="60">
        <v>220</v>
      </c>
      <c r="D68" s="61">
        <f>'Glad70-before-LQ'!D68*$CG68*D$93</f>
        <v>0.000887015973568721</v>
      </c>
      <c r="E68" s="62">
        <f>'Glad70-before-LQ'!E68*$CG68*E$93</f>
        <v>0.00503392782438666</v>
      </c>
      <c r="F68" s="62">
        <f>'Glad70-before-LQ'!F68*$CG68*F$93</f>
        <v>0.000196634333881714</v>
      </c>
      <c r="G68" s="62">
        <f>'Glad70-before-LQ'!G68*$CG68*G$93</f>
        <v>0.00280190868335961</v>
      </c>
      <c r="H68" s="62">
        <f>'Glad70-before-LQ'!H68*$CG68*H$93</f>
        <v>0.00103619420615689</v>
      </c>
      <c r="I68" s="62">
        <f>'Glad70-before-LQ'!I68*$CG68*I$93</f>
        <v>0.000548984348878253</v>
      </c>
      <c r="J68" s="62">
        <f>'Glad70-before-LQ'!J68*$CG68*J$93</f>
        <v>0.0866061492552507</v>
      </c>
      <c r="K68" s="63">
        <f>'Glad70-before-LQ'!K68*$CG68*K$93</f>
        <v>0.00433598562956252</v>
      </c>
      <c r="L68" s="62">
        <f>'Glad70-before-LQ'!L68*$CG68*L$93</f>
        <v>0.00145725519905702</v>
      </c>
      <c r="M68" s="62">
        <f>'Glad70-before-LQ'!M68*$CG68*M$93</f>
        <v>0.00643284736082101</v>
      </c>
      <c r="N68" s="62">
        <f>'Glad70-before-LQ'!N68*$CG68*N$93</f>
        <v>0.00222644492006322</v>
      </c>
      <c r="O68" s="62">
        <f>'Glad70-before-LQ'!O68*$CG68*O$93</f>
        <v>0.0135739614560973</v>
      </c>
      <c r="P68" s="62">
        <f>'Glad70-before-LQ'!P68*$CG68*P$93</f>
        <v>0.00446549669435607</v>
      </c>
      <c r="Q68" s="62">
        <f>'Glad70-before-LQ'!Q68*$CG68*Q$93</f>
        <v>0.00588010239286124</v>
      </c>
      <c r="R68" s="62">
        <f>'Glad70-before-LQ'!R68*$CG68*R$93</f>
        <v>0.00119200092248514</v>
      </c>
      <c r="S68" s="62">
        <f>'Glad70-before-LQ'!S68*$CG68*S$93</f>
        <v>0.00246473626827724</v>
      </c>
      <c r="T68" s="62">
        <f>'Glad70-before-LQ'!T68*$CG68*T$93</f>
        <v>0.0220428575440773</v>
      </c>
      <c r="U68" s="62">
        <f>'Glad70-before-LQ'!U68*$CG68*U$93</f>
        <v>3.11109323819114</v>
      </c>
      <c r="V68" s="62">
        <f>'Glad70-before-LQ'!V68*$CG68*V$93</f>
        <v>0.00527920959951698</v>
      </c>
      <c r="W68" s="62">
        <f>'Glad70-before-LQ'!W68*$CG68*W$93</f>
        <v>0.0443237268968287</v>
      </c>
      <c r="X68" s="64">
        <f>'Glad70-before-LQ'!X68*$CG68*X$93</f>
        <v>0</v>
      </c>
      <c r="Y68" s="62">
        <f>'Glad70-before-LQ'!Y68*$CG68*Y$93</f>
        <v>0.014704758978338</v>
      </c>
      <c r="Z68" s="62">
        <f>'Glad70-before-LQ'!Z68*$CG68*Z$93</f>
        <v>0.00272520777123841</v>
      </c>
      <c r="AA68" s="62">
        <f>'Glad70-before-LQ'!AA68*$CG68*AA$93</f>
        <v>0.009355383922485401</v>
      </c>
      <c r="AB68" s="62">
        <f>'Glad70-before-LQ'!AB68*$CG68*AB$93</f>
        <v>0.000380719345704998</v>
      </c>
      <c r="AC68" s="65">
        <f>'Glad70-before-LQ'!AC68*$CG68*AC$93</f>
        <v>0</v>
      </c>
      <c r="AD68" s="62">
        <f>'Glad70-before-LQ'!AD68*$CG68*AD$93</f>
        <v>7.943463621954209e-06</v>
      </c>
      <c r="AE68" s="62">
        <f>'Glad70-before-LQ'!AE68*$CG68*AE$93</f>
        <v>0.005793668487304</v>
      </c>
      <c r="AF68" s="62">
        <f>'Glad70-before-LQ'!AF68*$CG68*AF$93</f>
        <v>2.19531501378451e-05</v>
      </c>
      <c r="AG68" s="62">
        <f>'Glad70-before-LQ'!AG68*$CG68*AG$93</f>
        <v>0.00178385255322415</v>
      </c>
      <c r="AH68" s="62">
        <f>'Glad70-before-LQ'!AH68*$CG68*AH$93</f>
        <v>0.0460012388781411</v>
      </c>
      <c r="AI68" s="62">
        <f>'Glad70-before-LQ'!AI68*$CG68*AI$93</f>
        <v>0.014520395118693</v>
      </c>
      <c r="AJ68" s="62">
        <f>'Glad70-before-LQ'!AJ68*$CG68*AJ$93</f>
        <v>0.0208243052795872</v>
      </c>
      <c r="AK68" s="62">
        <f>'Glad70-before-LQ'!AK68*$CG68*AK$93</f>
        <v>0.0438884578585547</v>
      </c>
      <c r="AL68" s="62">
        <f>'Glad70-before-LQ'!AL68*$CG68*AL$93</f>
        <v>0.0242846434723454</v>
      </c>
      <c r="AM68" s="62">
        <f>'Glad70-before-LQ'!AM68*$CG68*AM$93</f>
        <v>0.0191929673831846</v>
      </c>
      <c r="AN68" s="62">
        <f>'Glad70-before-LQ'!AN68*$CG68*AN$93</f>
        <v>0.000509701976199144</v>
      </c>
      <c r="AO68" s="62">
        <f>'Glad70-before-LQ'!AO68*$CG68*AO$93</f>
        <v>0.00215223253852245</v>
      </c>
      <c r="AP68" s="62">
        <f>'Glad70-before-LQ'!AP68*$CG68*AP$93</f>
        <v>0.0301349574147422</v>
      </c>
      <c r="AQ68" s="62">
        <f>'Glad70-before-LQ'!AQ68*$CG68*AQ$93</f>
        <v>4.49852770609968e-05</v>
      </c>
      <c r="AR68" s="62">
        <f>'Glad70-before-LQ'!AR68*$CG68*AR$93</f>
        <v>0.0354959969115175</v>
      </c>
      <c r="AS68" s="62">
        <f>'Glad70-before-LQ'!AS68*$CG68*AS$93</f>
        <v>0.09930370039445691</v>
      </c>
      <c r="AT68" s="62">
        <f>'Glad70-before-LQ'!AT68*$CG68*AT$93</f>
        <v>0.00703136909811961</v>
      </c>
      <c r="AU68" s="62">
        <f>'Glad70-before-LQ'!AU68*$CG68*AU$93</f>
        <v>5.52598662919526e-05</v>
      </c>
      <c r="AV68" s="62">
        <f>'Glad70-before-LQ'!AV68*$CG68*AV$93</f>
        <v>4.17517582780757e-06</v>
      </c>
      <c r="AW68" s="62">
        <f>'Glad70-before-LQ'!AW68*$CG68*AW$93</f>
        <v>9.62945371070407e-06</v>
      </c>
      <c r="AX68" s="62">
        <f>'Glad70-before-LQ'!AX68*$CG68*AX$93</f>
        <v>0.000491097503483529</v>
      </c>
      <c r="AY68" s="62">
        <f>'Glad70-before-LQ'!AY68*$CG68*AY$93</f>
        <v>9.01158342362558e-06</v>
      </c>
      <c r="AZ68" s="62">
        <f>'Glad70-before-LQ'!AZ68*$CG68*AZ$93</f>
        <v>0.0123538441085098</v>
      </c>
      <c r="BA68" s="62">
        <f>'Glad70-before-LQ'!BA68*$CG68*BA$93</f>
        <v>0.470752081868644</v>
      </c>
      <c r="BB68" s="62">
        <f>'Glad70-before-LQ'!BB68*$CG68*BB$93</f>
        <v>0.0417910302803152</v>
      </c>
      <c r="BC68" s="62">
        <f>'Glad70-before-LQ'!BC68*$CG68*BC$93</f>
        <v>0.0333528532640213</v>
      </c>
      <c r="BD68" s="62">
        <f>'Glad70-before-LQ'!BD68*$CG68*BD$93</f>
        <v>0.0148192958962725</v>
      </c>
      <c r="BE68" s="62">
        <f>'Glad70-before-LQ'!BE68*$CG68*BE$93</f>
        <v>0.101884890072917</v>
      </c>
      <c r="BF68" s="62">
        <f>'Glad70-before-LQ'!BF68*$CG68*BF$93</f>
        <v>0.000219427332479125</v>
      </c>
      <c r="BG68" s="62">
        <f>'Glad70-before-LQ'!BG68*$CG68*BG$93</f>
        <v>0.0835675175138975</v>
      </c>
      <c r="BH68" s="62">
        <f>'Glad70-before-LQ'!BH68*$CG68*BH$93</f>
        <v>0.07236877800438229</v>
      </c>
      <c r="BI68" s="62">
        <f>'Glad70-before-LQ'!BI68*$CG68*BI$93</f>
        <v>0.170235826474979</v>
      </c>
      <c r="BJ68" s="62">
        <f>'Glad70-before-LQ'!BJ68*$CG68*BJ$93</f>
        <v>0.00570288721226074</v>
      </c>
      <c r="BK68" s="62">
        <f>'Glad70-before-LQ'!BK68*$CG68*BK$93</f>
        <v>0.0567139158103977</v>
      </c>
      <c r="BL68" s="62">
        <f>'Glad70-before-LQ'!BL68*$CG68*BL$93</f>
        <v>0.579604938413894</v>
      </c>
      <c r="BM68" s="62">
        <f>'Glad70-before-LQ'!BM68*$CG68*BM$93</f>
        <v>0.0901284506150716</v>
      </c>
      <c r="BN68" s="62">
        <f>'Glad70-before-LQ'!BN68*$CG68*BN$93</f>
        <v>0.00846048273321191</v>
      </c>
      <c r="BO68" s="62">
        <f>'Glad70-before-LQ'!BO68*$CG68*BO$93</f>
        <v>4.28246488244234</v>
      </c>
      <c r="BP68" s="62">
        <f>'Glad70-before-LQ'!BP68*$CG68*BP$93</f>
        <v>0.569495048132593</v>
      </c>
      <c r="BQ68" s="62">
        <f>'Glad70-before-LQ'!BQ68*$CG68*BQ$93</f>
        <v>3.79959134499105e-05</v>
      </c>
      <c r="BR68" s="62">
        <f>'Glad70-before-LQ'!BR68*$CG68*BR$93</f>
        <v>0.00675551002282646</v>
      </c>
      <c r="BS68" s="62">
        <f>'Glad70-before-LQ'!BS68*$CG68*BS$93</f>
        <v>0.000658084357748996</v>
      </c>
      <c r="BT68" s="62">
        <f>'Glad70-before-LQ'!BT68*$CG68*BT$93</f>
        <v>0.0552163162514765</v>
      </c>
      <c r="BU68" s="62">
        <f>'Glad70-before-LQ'!BU68*$CG68*BU$93</f>
        <v>0.0444697684943426</v>
      </c>
      <c r="BV68" s="4">
        <f>SUM(D68:BU68)</f>
        <v>10.4016601157726</v>
      </c>
      <c r="BW68" s="66">
        <f>'Glad-base'!BW68*'Households'!$B$3/'Households'!$B$7</f>
        <v>113.2200817707</v>
      </c>
      <c r="BX68" s="66">
        <f>'Glad-base'!BX68*'Households'!$B$3/'Households'!$B$7</f>
        <v>188.562846549949</v>
      </c>
      <c r="BY68" s="66">
        <f>'Glad-base'!BY68*'Businesses'!$B$4/'Businesses'!$C$4</f>
        <v>0.367332769720714</v>
      </c>
      <c r="BZ68" s="66">
        <f>'Glad-base'!BZ68*'Households'!$B$3/'Households'!$B$7</f>
        <v>0.0089853958084449</v>
      </c>
      <c r="CA68" s="66">
        <f>'Glad-base'!CA68*'Households'!$B$3/'Households'!$B$7</f>
        <v>0.159715656797116</v>
      </c>
      <c r="CB68" s="66">
        <f>'Glad-base'!CB68*'Glad-id-output'!B66/'Glad-id-output'!E66</f>
        <v>0</v>
      </c>
      <c r="CC68" s="62">
        <f>'Exports'!D69</f>
        <v>39.9</v>
      </c>
      <c r="CD68" s="4">
        <f>SUM(BW68:CC68)</f>
        <v>342.218962142975</v>
      </c>
      <c r="CE68" s="153">
        <f>SUM(CD68,BV68)</f>
        <v>352.620622258748</v>
      </c>
      <c r="CF68" s="67">
        <v>0.007870298567048351</v>
      </c>
      <c r="CG68" s="67">
        <f>'Glad-id-output'!I66</f>
        <v>0.67</v>
      </c>
      <c r="CH68" s="67"/>
    </row>
    <row r="69" ht="20.05" customHeight="1">
      <c r="A69" t="s" s="58">
        <v>1</v>
      </c>
      <c r="B69" s="59">
        <v>65</v>
      </c>
      <c r="C69" t="s" s="60">
        <v>153</v>
      </c>
      <c r="D69" s="61">
        <f>'Glad70-before-LQ'!D69*$CG69*D$93</f>
        <v>2.67769034832762e-05</v>
      </c>
      <c r="E69" s="62">
        <f>'Glad70-before-LQ'!E69*$CG69*E$93</f>
        <v>0</v>
      </c>
      <c r="F69" s="62">
        <f>'Glad70-before-LQ'!F69*$CG69*F$93</f>
        <v>0</v>
      </c>
      <c r="G69" s="62">
        <f>'Glad70-before-LQ'!G69*$CG69*G$93</f>
        <v>0</v>
      </c>
      <c r="H69" s="62">
        <f>'Glad70-before-LQ'!H69*$CG69*H$93</f>
        <v>2.38845008327083e-06</v>
      </c>
      <c r="I69" s="62">
        <f>'Glad70-before-LQ'!I69*$CG69*I$93</f>
        <v>6.89142289878004e-05</v>
      </c>
      <c r="J69" s="62">
        <f>'Glad70-before-LQ'!J69*$CG69*J$93</f>
        <v>0.00063457294636245</v>
      </c>
      <c r="K69" s="63">
        <f>'Glad70-before-LQ'!K69*$CG69*K$93</f>
        <v>0.0009650962066274159</v>
      </c>
      <c r="L69" s="62">
        <f>'Glad70-before-LQ'!L69*$CG69*L$93</f>
        <v>1.94272537767346e-05</v>
      </c>
      <c r="M69" s="62">
        <f>'Glad70-before-LQ'!M69*$CG69*M$93</f>
        <v>4.42840335534417e-05</v>
      </c>
      <c r="N69" s="62">
        <f>'Glad70-before-LQ'!N69*$CG69*N$93</f>
        <v>8.657997305439291e-05</v>
      </c>
      <c r="O69" s="62">
        <f>'Glad70-before-LQ'!O69*$CG69*O$93</f>
        <v>1.8254774398863e-05</v>
      </c>
      <c r="P69" s="62">
        <f>'Glad70-before-LQ'!P69*$CG69*P$93</f>
        <v>4.24207046690603e-06</v>
      </c>
      <c r="Q69" s="62">
        <f>'Glad70-before-LQ'!Q69*$CG69*Q$93</f>
        <v>2.93858771006118e-05</v>
      </c>
      <c r="R69" s="62">
        <f>'Glad70-before-LQ'!R69*$CG69*R$93</f>
        <v>5.43051103364708e-06</v>
      </c>
      <c r="S69" s="62">
        <f>'Glad70-before-LQ'!S69*$CG69*S$93</f>
        <v>5.65630473743904e-06</v>
      </c>
      <c r="T69" s="62">
        <f>'Glad70-before-LQ'!T69*$CG69*T$93</f>
        <v>4.77286895344872e-05</v>
      </c>
      <c r="U69" s="62">
        <f>'Glad70-before-LQ'!U69*$CG69*U$93</f>
        <v>0.00075467637833839</v>
      </c>
      <c r="V69" s="62">
        <f>'Glad70-before-LQ'!V69*$CG69*V$93</f>
        <v>2.74647404085883e-05</v>
      </c>
      <c r="W69" s="62">
        <f>'Glad70-before-LQ'!W69*$CG69*W$93</f>
        <v>0.000836187472916052</v>
      </c>
      <c r="X69" s="64">
        <f>'Glad70-before-LQ'!X69*$CG69*X$93</f>
        <v>0</v>
      </c>
      <c r="Y69" s="62">
        <f>'Glad70-before-LQ'!Y69*$CG69*Y$93</f>
        <v>0.000233460603003614</v>
      </c>
      <c r="Z69" s="62">
        <f>'Glad70-before-LQ'!Z69*$CG69*Z$93</f>
        <v>3.3786474908182e-05</v>
      </c>
      <c r="AA69" s="62">
        <f>'Glad70-before-LQ'!AA69*$CG69*AA$93</f>
        <v>0.000225822159497246</v>
      </c>
      <c r="AB69" s="62">
        <f>'Glad70-before-LQ'!AB69*$CG69*AB$93</f>
        <v>4.34815605969899e-06</v>
      </c>
      <c r="AC69" s="65">
        <f>'Glad70-before-LQ'!AC69*$CG69*AC$93</f>
        <v>0</v>
      </c>
      <c r="AD69" s="62">
        <f>'Glad70-before-LQ'!AD69*$CG69*AD$93</f>
        <v>6.3179722079192e-06</v>
      </c>
      <c r="AE69" s="62">
        <f>'Glad70-before-LQ'!AE69*$CG69*AE$93</f>
        <v>0.000220730564591561</v>
      </c>
      <c r="AF69" s="62">
        <f>'Glad70-before-LQ'!AF69*$CG69*AF$93</f>
        <v>3.91880112908398e-05</v>
      </c>
      <c r="AG69" s="62">
        <f>'Glad70-before-LQ'!AG69*$CG69*AG$93</f>
        <v>5.01131325849536e-05</v>
      </c>
      <c r="AH69" s="62">
        <f>'Glad70-before-LQ'!AH69*$CG69*AH$93</f>
        <v>0.000788386370190358</v>
      </c>
      <c r="AI69" s="62">
        <f>'Glad70-before-LQ'!AI69*$CG69*AI$93</f>
        <v>0.000214164616755855</v>
      </c>
      <c r="AJ69" s="62">
        <f>'Glad70-before-LQ'!AJ69*$CG69*AJ$93</f>
        <v>0.00206551219579435</v>
      </c>
      <c r="AK69" s="62">
        <f>'Glad70-before-LQ'!AK69*$CG69*AK$93</f>
        <v>0.00309028522219254</v>
      </c>
      <c r="AL69" s="62">
        <f>'Glad70-before-LQ'!AL69*$CG69*AL$93</f>
        <v>0.000221756416455169</v>
      </c>
      <c r="AM69" s="62">
        <f>'Glad70-before-LQ'!AM69*$CG69*AM$93</f>
        <v>0.00103575480487872</v>
      </c>
      <c r="AN69" s="62">
        <f>'Glad70-before-LQ'!AN69*$CG69*AN$93</f>
        <v>0.000291662951178443</v>
      </c>
      <c r="AO69" s="62">
        <f>'Glad70-before-LQ'!AO69*$CG69*AO$93</f>
        <v>0.00162956035975727</v>
      </c>
      <c r="AP69" s="62">
        <f>'Glad70-before-LQ'!AP69*$CG69*AP$93</f>
        <v>0.000283387817667814</v>
      </c>
      <c r="AQ69" s="62">
        <f>'Glad70-before-LQ'!AQ69*$CG69*AQ$93</f>
        <v>2.11168107181731e-05</v>
      </c>
      <c r="AR69" s="62">
        <f>'Glad70-before-LQ'!AR69*$CG69*AR$93</f>
        <v>0.000118706261741614</v>
      </c>
      <c r="AS69" s="62">
        <f>'Glad70-before-LQ'!AS69*$CG69*AS$93</f>
        <v>0.00123942886590572</v>
      </c>
      <c r="AT69" s="62">
        <f>'Glad70-before-LQ'!AT69*$CG69*AT$93</f>
        <v>6.637655998676239e-05</v>
      </c>
      <c r="AU69" s="62">
        <f>'Glad70-before-LQ'!AU69*$CG69*AU$93</f>
        <v>1.03357076240018e-05</v>
      </c>
      <c r="AV69" s="62">
        <f>'Glad70-before-LQ'!AV69*$CG69*AV$93</f>
        <v>7.65869099096525e-07</v>
      </c>
      <c r="AW69" s="62">
        <f>'Glad70-before-LQ'!AW69*$CG69*AW$93</f>
        <v>6.23646443090458e-06</v>
      </c>
      <c r="AX69" s="62">
        <f>'Glad70-before-LQ'!AX69*$CG69*AX$93</f>
        <v>0.000625583318535169</v>
      </c>
      <c r="AY69" s="62">
        <f>'Glad70-before-LQ'!AY69*$CG69*AY$93</f>
        <v>1.15626972041822e-05</v>
      </c>
      <c r="AZ69" s="62">
        <f>'Glad70-before-LQ'!AZ69*$CG69*AZ$93</f>
        <v>0.0050535558385692</v>
      </c>
      <c r="BA69" s="62">
        <f>'Glad70-before-LQ'!BA69*$CG69*BA$93</f>
        <v>0.00276042183430717</v>
      </c>
      <c r="BB69" s="62">
        <f>'Glad70-before-LQ'!BB69*$CG69*BB$93</f>
        <v>0.00071083986538752</v>
      </c>
      <c r="BC69" s="62">
        <f>'Glad70-before-LQ'!BC69*$CG69*BC$93</f>
        <v>0.00302505917029146</v>
      </c>
      <c r="BD69" s="62">
        <f>'Glad70-before-LQ'!BD69*$CG69*BD$93</f>
        <v>0.000389207608110097</v>
      </c>
      <c r="BE69" s="62">
        <f>'Glad70-before-LQ'!BE69*$CG69*BE$93</f>
        <v>0.0215764511391117</v>
      </c>
      <c r="BF69" s="62">
        <f>'Glad70-before-LQ'!BF69*$CG69*BF$93</f>
        <v>0.000342099590036347</v>
      </c>
      <c r="BG69" s="62">
        <f>'Glad70-before-LQ'!BG69*$CG69*BG$93</f>
        <v>0.0047922396817394</v>
      </c>
      <c r="BH69" s="62">
        <f>'Glad70-before-LQ'!BH69*$CG69*BH$93</f>
        <v>0.000167152174954279</v>
      </c>
      <c r="BI69" s="62">
        <f>'Glad70-before-LQ'!BI69*$CG69*BI$93</f>
        <v>0.00647736644945187</v>
      </c>
      <c r="BJ69" s="62">
        <f>'Glad70-before-LQ'!BJ69*$CG69*BJ$93</f>
        <v>1.49448865309955e-05</v>
      </c>
      <c r="BK69" s="62">
        <f>'Glad70-before-LQ'!BK69*$CG69*BK$93</f>
        <v>0.0040441497860183</v>
      </c>
      <c r="BL69" s="62">
        <f>'Glad70-before-LQ'!BL69*$CG69*BL$93</f>
        <v>0.00523267390153909</v>
      </c>
      <c r="BM69" s="62">
        <f>'Glad70-before-LQ'!BM69*$CG69*BM$93</f>
        <v>0.000558432416317948</v>
      </c>
      <c r="BN69" s="62">
        <f>'Glad70-before-LQ'!BN69*$CG69*BN$93</f>
        <v>0.000105664060562643</v>
      </c>
      <c r="BO69" s="62">
        <f>'Glad70-before-LQ'!BO69*$CG69*BO$93</f>
        <v>3.02770187542826</v>
      </c>
      <c r="BP69" s="62">
        <f>'Glad70-before-LQ'!BP69*$CG69*BP$93</f>
        <v>0.0810537748925637</v>
      </c>
      <c r="BQ69" s="62">
        <f>'Glad70-before-LQ'!BQ69*$CG69*BQ$93</f>
        <v>4.96679863648294e-05</v>
      </c>
      <c r="BR69" s="62">
        <f>'Glad70-before-LQ'!BR69*$CG69*BR$93</f>
        <v>4.12229720954017e-05</v>
      </c>
      <c r="BS69" s="62">
        <f>'Glad70-before-LQ'!BS69*$CG69*BS$93</f>
        <v>1.36093549360296e-05</v>
      </c>
      <c r="BT69" s="62">
        <f>'Glad70-before-LQ'!BT69*$CG69*BT$93</f>
        <v>0.000171386966220993</v>
      </c>
      <c r="BU69" s="62">
        <f>'Glad70-before-LQ'!BU69*$CG69*BU$93</f>
        <v>0.000582571554446228</v>
      </c>
      <c r="BV69" s="4">
        <f>SUM(D69:BU69)</f>
        <v>3.18097578475694</v>
      </c>
      <c r="BW69" s="66">
        <f>'Glad-base'!BW69*'Households'!$B$3/'Households'!$B$7</f>
        <v>65.5059933883316</v>
      </c>
      <c r="BX69" s="66">
        <f>'Glad-base'!BX69*'Households'!$B$3/'Households'!$B$7</f>
        <v>131.549156230690</v>
      </c>
      <c r="BY69" s="66">
        <f>'Glad-base'!BY69*'Businesses'!$B$4/'Businesses'!$C$4</f>
        <v>0.258242976434871</v>
      </c>
      <c r="BZ69" s="66">
        <f>'Glad-base'!BZ69*'Households'!$B$3/'Households'!$B$7</f>
        <v>0.0112809305252317</v>
      </c>
      <c r="CA69" s="66">
        <f>'Glad-base'!CA69*'Households'!$B$3/'Households'!$B$7</f>
        <v>0.109557820195675</v>
      </c>
      <c r="CB69" s="66">
        <f>'Glad-base'!CB69*'Glad-id-output'!B67/'Glad-id-output'!E67</f>
        <v>0</v>
      </c>
      <c r="CC69" s="62">
        <f>'Exports'!D70</f>
        <v>5</v>
      </c>
      <c r="CD69" s="4">
        <f>SUM(BW69:CC69)</f>
        <v>202.434231346177</v>
      </c>
      <c r="CE69" s="153">
        <f>SUM(CD69,BV69)</f>
        <v>205.615207130934</v>
      </c>
      <c r="CF69" s="67">
        <v>0.0058690406048142</v>
      </c>
      <c r="CG69" s="67">
        <f>'Glad-id-output'!I67</f>
        <v>0.46</v>
      </c>
      <c r="CH69" s="67"/>
    </row>
    <row r="70" ht="20.05" customHeight="1">
      <c r="A70" t="s" s="58">
        <v>1</v>
      </c>
      <c r="B70" s="59">
        <v>66</v>
      </c>
      <c r="C70" t="s" s="60">
        <v>154</v>
      </c>
      <c r="D70" s="61">
        <f>'Glad70-before-LQ'!D70*$CG70*D$93</f>
        <v>0.0040518693929574</v>
      </c>
      <c r="E70" s="62">
        <f>'Glad70-before-LQ'!E70*$CG70*E$93</f>
        <v>0.00150869160970361</v>
      </c>
      <c r="F70" s="62">
        <f>'Glad70-before-LQ'!F70*$CG70*F$93</f>
        <v>0.000370332010806687</v>
      </c>
      <c r="G70" s="62">
        <f>'Glad70-before-LQ'!G70*$CG70*G$93</f>
        <v>0.000366415081530729</v>
      </c>
      <c r="H70" s="62">
        <f>'Glad70-before-LQ'!H70*$CG70*H$93</f>
        <v>0.000443272599305169</v>
      </c>
      <c r="I70" s="62">
        <f>'Glad70-before-LQ'!I70*$CG70*I$93</f>
        <v>0.00258585438522852</v>
      </c>
      <c r="J70" s="62">
        <f>'Glad70-before-LQ'!J70*$CG70*J$93</f>
        <v>0.0522401173633395</v>
      </c>
      <c r="K70" s="63">
        <f>'Glad70-before-LQ'!K70*$CG70*K$93</f>
        <v>0.0158471133003413</v>
      </c>
      <c r="L70" s="62">
        <f>'Glad70-before-LQ'!L70*$CG70*L$93</f>
        <v>0.00284626657954027</v>
      </c>
      <c r="M70" s="62">
        <f>'Glad70-before-LQ'!M70*$CG70*M$93</f>
        <v>0.0121337680845356</v>
      </c>
      <c r="N70" s="62">
        <f>'Glad70-before-LQ'!N70*$CG70*N$93</f>
        <v>0.00020072980893076</v>
      </c>
      <c r="O70" s="62">
        <f>'Glad70-before-LQ'!O70*$CG70*O$93</f>
        <v>0.000756286983987261</v>
      </c>
      <c r="P70" s="62">
        <f>'Glad70-before-LQ'!P70*$CG70*P$93</f>
        <v>1.66964787255798e-05</v>
      </c>
      <c r="Q70" s="62">
        <f>'Glad70-before-LQ'!Q70*$CG70*Q$93</f>
        <v>0.000213892750961786</v>
      </c>
      <c r="R70" s="62">
        <f>'Glad70-before-LQ'!R70*$CG70*R$93</f>
        <v>2.20267357028117e-05</v>
      </c>
      <c r="S70" s="62">
        <f>'Glad70-before-LQ'!S70*$CG70*S$93</f>
        <v>3.68635907137443e-05</v>
      </c>
      <c r="T70" s="62">
        <f>'Glad70-before-LQ'!T70*$CG70*T$93</f>
        <v>0.00109655845063216</v>
      </c>
      <c r="U70" s="62">
        <f>'Glad70-before-LQ'!U70*$CG70*U$93</f>
        <v>0.00538553609139972</v>
      </c>
      <c r="V70" s="62">
        <f>'Glad70-before-LQ'!V70*$CG70*V$93</f>
        <v>0.000105878564473688</v>
      </c>
      <c r="W70" s="62">
        <f>'Glad70-before-LQ'!W70*$CG70*W$93</f>
        <v>0.00329065132696239</v>
      </c>
      <c r="X70" s="64">
        <f>'Glad70-before-LQ'!X70*$CG70*X$93</f>
        <v>0</v>
      </c>
      <c r="Y70" s="62">
        <f>'Glad70-before-LQ'!Y70*$CG70*Y$93</f>
        <v>0.00243865674229528</v>
      </c>
      <c r="Z70" s="62">
        <f>'Glad70-before-LQ'!Z70*$CG70*Z$93</f>
        <v>0.000776672929353342</v>
      </c>
      <c r="AA70" s="62">
        <f>'Glad70-before-LQ'!AA70*$CG70*AA$93</f>
        <v>0.000487529463042216</v>
      </c>
      <c r="AB70" s="62">
        <f>'Glad70-before-LQ'!AB70*$CG70*AB$93</f>
        <v>0.000167975885345393</v>
      </c>
      <c r="AC70" s="65">
        <f>'Glad70-before-LQ'!AC70*$CG70*AC$93</f>
        <v>0</v>
      </c>
      <c r="AD70" s="62">
        <f>'Glad70-before-LQ'!AD70*$CG70*AD$93</f>
        <v>4.31477593362819e-06</v>
      </c>
      <c r="AE70" s="62">
        <f>'Glad70-before-LQ'!AE70*$CG70*AE$93</f>
        <v>0.00438008792368968</v>
      </c>
      <c r="AF70" s="62">
        <f>'Glad70-before-LQ'!AF70*$CG70*AF$93</f>
        <v>0.00041039284399479</v>
      </c>
      <c r="AG70" s="62">
        <f>'Glad70-before-LQ'!AG70*$CG70*AG$93</f>
        <v>0.00467257093079166</v>
      </c>
      <c r="AH70" s="62">
        <f>'Glad70-before-LQ'!AH70*$CG70*AH$93</f>
        <v>0.00180212295553629</v>
      </c>
      <c r="AI70" s="62">
        <f>'Glad70-before-LQ'!AI70*$CG70*AI$93</f>
        <v>0.008903014686447899</v>
      </c>
      <c r="AJ70" s="62">
        <f>'Glad70-before-LQ'!AJ70*$CG70*AJ$93</f>
        <v>0.00489692271222936</v>
      </c>
      <c r="AK70" s="62">
        <f>'Glad70-before-LQ'!AK70*$CG70*AK$93</f>
        <v>0.0258200171738423</v>
      </c>
      <c r="AL70" s="62">
        <f>'Glad70-before-LQ'!AL70*$CG70*AL$93</f>
        <v>0.0224374768004959</v>
      </c>
      <c r="AM70" s="62">
        <f>'Glad70-before-LQ'!AM70*$CG70*AM$93</f>
        <v>0.0260230539223679</v>
      </c>
      <c r="AN70" s="62">
        <f>'Glad70-before-LQ'!AN70*$CG70*AN$93</f>
        <v>0.00370603822781259</v>
      </c>
      <c r="AO70" s="62">
        <f>'Glad70-before-LQ'!AO70*$CG70*AO$93</f>
        <v>0.122187929339183</v>
      </c>
      <c r="AP70" s="62">
        <f>'Glad70-before-LQ'!AP70*$CG70*AP$93</f>
        <v>0.00604714692809634</v>
      </c>
      <c r="AQ70" s="62">
        <f>'Glad70-before-LQ'!AQ70*$CG70*AQ$93</f>
        <v>3.14203829455185e-05</v>
      </c>
      <c r="AR70" s="62">
        <f>'Glad70-before-LQ'!AR70*$CG70*AR$93</f>
        <v>0.00028457209173972</v>
      </c>
      <c r="AS70" s="62">
        <f>'Glad70-before-LQ'!AS70*$CG70*AS$93</f>
        <v>0.00218053646481592</v>
      </c>
      <c r="AT70" s="62">
        <f>'Glad70-before-LQ'!AT70*$CG70*AT$93</f>
        <v>0.0392308229749641</v>
      </c>
      <c r="AU70" s="62">
        <f>'Glad70-before-LQ'!AU70*$CG70*AU$93</f>
        <v>0.0666819740640891</v>
      </c>
      <c r="AV70" s="62">
        <f>'Glad70-before-LQ'!AV70*$CG70*AV$93</f>
        <v>0.014183229742138</v>
      </c>
      <c r="AW70" s="62">
        <f>'Glad70-before-LQ'!AW70*$CG70*AW$93</f>
        <v>0.000512743165036575</v>
      </c>
      <c r="AX70" s="62">
        <f>'Glad70-before-LQ'!AX70*$CG70*AX$93</f>
        <v>0.00552625520406327</v>
      </c>
      <c r="AY70" s="62">
        <f>'Glad70-before-LQ'!AY70*$CG70*AY$93</f>
        <v>0.00319680795471234</v>
      </c>
      <c r="AZ70" s="62">
        <f>'Glad70-before-LQ'!AZ70*$CG70*AZ$93</f>
        <v>0.00436153267409358</v>
      </c>
      <c r="BA70" s="62">
        <f>'Glad70-before-LQ'!BA70*$CG70*BA$93</f>
        <v>0.000562364705506935</v>
      </c>
      <c r="BB70" s="62">
        <f>'Glad70-before-LQ'!BB70*$CG70*BB$93</f>
        <v>0.00170271093154625</v>
      </c>
      <c r="BC70" s="62">
        <f>'Glad70-before-LQ'!BC70*$CG70*BC$93</f>
        <v>0.0894102731969358</v>
      </c>
      <c r="BD70" s="62">
        <f>'Glad70-before-LQ'!BD70*$CG70*BD$93</f>
        <v>0.00656491964788614</v>
      </c>
      <c r="BE70" s="62">
        <f>'Glad70-before-LQ'!BE70*$CG70*BE$93</f>
        <v>0.712768135384992</v>
      </c>
      <c r="BF70" s="62">
        <f>'Glad70-before-LQ'!BF70*$CG70*BF$93</f>
        <v>0.000272479243601759</v>
      </c>
      <c r="BG70" s="62">
        <f>'Glad70-before-LQ'!BG70*$CG70*BG$93</f>
        <v>0.264981060572375</v>
      </c>
      <c r="BH70" s="62">
        <f>'Glad70-before-LQ'!BH70*$CG70*BH$93</f>
        <v>0.0410101109689143</v>
      </c>
      <c r="BI70" s="62">
        <f>'Glad70-before-LQ'!BI70*$CG70*BI$93</f>
        <v>0.0324023378842848</v>
      </c>
      <c r="BJ70" s="62">
        <f>'Glad70-before-LQ'!BJ70*$CG70*BJ$93</f>
        <v>0.000773551851369858</v>
      </c>
      <c r="BK70" s="62">
        <f>'Glad70-before-LQ'!BK70*$CG70*BK$93</f>
        <v>0.0583363172286723</v>
      </c>
      <c r="BL70" s="62">
        <f>'Glad70-before-LQ'!BL70*$CG70*BL$93</f>
        <v>1.23276755429826</v>
      </c>
      <c r="BM70" s="62">
        <f>'Glad70-before-LQ'!BM70*$CG70*BM$93</f>
        <v>0.156456518036059</v>
      </c>
      <c r="BN70" s="62">
        <f>'Glad70-before-LQ'!BN70*$CG70*BN$93</f>
        <v>0.0243176013415662</v>
      </c>
      <c r="BO70" s="62">
        <f>'Glad70-before-LQ'!BO70*$CG70*BO$93</f>
        <v>0.169009860845237</v>
      </c>
      <c r="BP70" s="62">
        <f>'Glad70-before-LQ'!BP70*$CG70*BP$93</f>
        <v>0.267575782356521</v>
      </c>
      <c r="BQ70" s="62">
        <f>'Glad70-before-LQ'!BQ70*$CG70*BQ$93</f>
        <v>0.116540896563802</v>
      </c>
      <c r="BR70" s="62">
        <f>'Glad70-before-LQ'!BR70*$CG70*BR$93</f>
        <v>0.0843011561470557</v>
      </c>
      <c r="BS70" s="62">
        <f>'Glad70-before-LQ'!BS70*$CG70*BS$93</f>
        <v>0.0102195300497138</v>
      </c>
      <c r="BT70" s="62">
        <f>'Glad70-before-LQ'!BT70*$CG70*BT$93</f>
        <v>0.0020272352482669</v>
      </c>
      <c r="BU70" s="62">
        <f>'Glad70-before-LQ'!BU70*$CG70*BU$93</f>
        <v>0.0786662754793707</v>
      </c>
      <c r="BV70" s="4">
        <f>SUM(D70:BU70)</f>
        <v>3.82553731213077</v>
      </c>
      <c r="BW70" s="66">
        <f>'Glad-base'!BW70*'Households'!$B$3/'Households'!$B$7</f>
        <v>3.84856292131823</v>
      </c>
      <c r="BX70" s="66">
        <f>'Glad-base'!BX70*'Households'!$B$3/'Households'!$B$7</f>
        <v>8.667421109999999</v>
      </c>
      <c r="BY70" s="66">
        <f>'Glad-base'!BY70*'Businesses'!$B$4/'Businesses'!$C$4</f>
        <v>0.31782675093622</v>
      </c>
      <c r="BZ70" s="66">
        <f>'Glad-base'!BZ70*'Households'!$B$3/'Households'!$B$7</f>
        <v>0.00232837498455201</v>
      </c>
      <c r="CA70" s="66">
        <f>'Glad-base'!CA70*'Households'!$B$3/'Households'!$B$7</f>
        <v>0.00696362950566426</v>
      </c>
      <c r="CB70" s="66">
        <f>'Glad-base'!CB70*'Glad-id-output'!B68/'Glad-id-output'!E68</f>
        <v>9.67599785974617e-06</v>
      </c>
      <c r="CC70" s="62">
        <f>'Exports'!D71</f>
        <v>0.4</v>
      </c>
      <c r="CD70" s="4">
        <f>SUM(BW70:CC70)</f>
        <v>13.2431124627425</v>
      </c>
      <c r="CE70" s="153">
        <f>SUM(CD70,BV70)</f>
        <v>17.0686497748733</v>
      </c>
      <c r="CF70" s="67">
        <v>0.000640794560248091</v>
      </c>
      <c r="CG70" s="67">
        <f>'Glad-id-output'!I68</f>
        <v>0.3</v>
      </c>
      <c r="CH70" s="67"/>
    </row>
    <row r="71" ht="20.05" customHeight="1">
      <c r="A71" t="s" s="58">
        <v>1</v>
      </c>
      <c r="B71" s="59">
        <v>67</v>
      </c>
      <c r="C71" t="s" s="60">
        <v>221</v>
      </c>
      <c r="D71" s="61">
        <f>'Glad70-before-LQ'!D71*$CG71*D$93</f>
        <v>0.00454275988659755</v>
      </c>
      <c r="E71" s="62">
        <f>'Glad70-before-LQ'!E71*$CG71*E$93</f>
        <v>0.00313947542507159</v>
      </c>
      <c r="F71" s="62">
        <f>'Glad70-before-LQ'!F71*$CG71*F$93</f>
        <v>1.31410782277822e-05</v>
      </c>
      <c r="G71" s="62">
        <f>'Glad70-before-LQ'!G71*$CG71*G$93</f>
        <v>0.000376461994612369</v>
      </c>
      <c r="H71" s="62">
        <f>'Glad70-before-LQ'!H71*$CG71*H$93</f>
        <v>0.000543196227206605</v>
      </c>
      <c r="I71" s="62">
        <f>'Glad70-before-LQ'!I71*$CG71*I$93</f>
        <v>0.0433978413118144</v>
      </c>
      <c r="J71" s="62">
        <f>'Glad70-before-LQ'!J71*$CG71*J$93</f>
        <v>1.34597966072851</v>
      </c>
      <c r="K71" s="63">
        <f>'Glad70-before-LQ'!K71*$CG71*K$93</f>
        <v>0.109063960874326</v>
      </c>
      <c r="L71" s="62">
        <f>'Glad70-before-LQ'!L71*$CG71*L$93</f>
        <v>0.0349156442717541</v>
      </c>
      <c r="M71" s="62">
        <f>'Glad70-before-LQ'!M71*$CG71*M$93</f>
        <v>0.0007872898374921</v>
      </c>
      <c r="N71" s="62">
        <f>'Glad70-before-LQ'!N71*$CG71*N$93</f>
        <v>0.00060594788245049</v>
      </c>
      <c r="O71" s="62">
        <f>'Glad70-before-LQ'!O71*$CG71*O$93</f>
        <v>0.00065149176521453</v>
      </c>
      <c r="P71" s="62">
        <f>'Glad70-before-LQ'!P71*$CG71*P$93</f>
        <v>6.172196350589801e-05</v>
      </c>
      <c r="Q71" s="62">
        <f>'Glad70-before-LQ'!Q71*$CG71*Q$93</f>
        <v>1.45187139825158e-05</v>
      </c>
      <c r="R71" s="62">
        <f>'Glad70-before-LQ'!R71*$CG71*R$93</f>
        <v>0.000104391689112896</v>
      </c>
      <c r="S71" s="62">
        <f>'Glad70-before-LQ'!S71*$CG71*S$93</f>
        <v>0.00010225801183776</v>
      </c>
      <c r="T71" s="62">
        <f>'Glad70-before-LQ'!T71*$CG71*T$93</f>
        <v>0.00268951711621682</v>
      </c>
      <c r="U71" s="62">
        <f>'Glad70-before-LQ'!U71*$CG71*U$93</f>
        <v>0.00951977860020525</v>
      </c>
      <c r="V71" s="62">
        <f>'Glad70-before-LQ'!V71*$CG71*V$93</f>
        <v>0.000697277129278265</v>
      </c>
      <c r="W71" s="62">
        <f>'Glad70-before-LQ'!W71*$CG71*W$93</f>
        <v>0.0184914772063238</v>
      </c>
      <c r="X71" s="64">
        <f>'Glad70-before-LQ'!X71*$CG71*X$93</f>
        <v>0</v>
      </c>
      <c r="Y71" s="62">
        <f>'Glad70-before-LQ'!Y71*$CG71*Y$93</f>
        <v>0.00900726108651065</v>
      </c>
      <c r="Z71" s="62">
        <f>'Glad70-before-LQ'!Z71*$CG71*Z$93</f>
        <v>0.00470267691344165</v>
      </c>
      <c r="AA71" s="62">
        <f>'Glad70-before-LQ'!AA71*$CG71*AA$93</f>
        <v>0.00317300489219355</v>
      </c>
      <c r="AB71" s="62">
        <f>'Glad70-before-LQ'!AB71*$CG71*AB$93</f>
        <v>0.000211618138666329</v>
      </c>
      <c r="AC71" s="65">
        <f>'Glad70-before-LQ'!AC71*$CG71*AC$93</f>
        <v>0</v>
      </c>
      <c r="AD71" s="62">
        <f>'Glad70-before-LQ'!AD71*$CG71*AD$93</f>
        <v>1.66501113354721e-05</v>
      </c>
      <c r="AE71" s="62">
        <f>'Glad70-before-LQ'!AE71*$CG71*AE$93</f>
        <v>0.00182696891293832</v>
      </c>
      <c r="AF71" s="62">
        <f>'Glad70-before-LQ'!AF71*$CG71*AF$93</f>
        <v>7.20849706018795e-05</v>
      </c>
      <c r="AG71" s="62">
        <f>'Glad70-before-LQ'!AG71*$CG71*AG$93</f>
        <v>0.0829656252673755</v>
      </c>
      <c r="AH71" s="62">
        <f>'Glad70-before-LQ'!AH71*$CG71*AH$93</f>
        <v>0.352451215177573</v>
      </c>
      <c r="AI71" s="62">
        <f>'Glad70-before-LQ'!AI71*$CG71*AI$93</f>
        <v>0.239586100588978</v>
      </c>
      <c r="AJ71" s="62">
        <f>'Glad70-before-LQ'!AJ71*$CG71*AJ$93</f>
        <v>0.305245898912355</v>
      </c>
      <c r="AK71" s="62">
        <f>'Glad70-before-LQ'!AK71*$CG71*AK$93</f>
        <v>0.409308148495414</v>
      </c>
      <c r="AL71" s="62">
        <f>'Glad70-before-LQ'!AL71*$CG71*AL$93</f>
        <v>0.0295538685357204</v>
      </c>
      <c r="AM71" s="62">
        <f>'Glad70-before-LQ'!AM71*$CG71*AM$93</f>
        <v>0.0221334616209508</v>
      </c>
      <c r="AN71" s="62">
        <f>'Glad70-before-LQ'!AN71*$CG71*AN$93</f>
        <v>0.0236415959771805</v>
      </c>
      <c r="AO71" s="62">
        <f>'Glad70-before-LQ'!AO71*$CG71*AO$93</f>
        <v>0.00502511669240945</v>
      </c>
      <c r="AP71" s="62">
        <f>'Glad70-before-LQ'!AP71*$CG71*AP$93</f>
        <v>0.0548071354857915</v>
      </c>
      <c r="AQ71" s="62">
        <f>'Glad70-before-LQ'!AQ71*$CG71*AQ$93</f>
        <v>0.00601595960262295</v>
      </c>
      <c r="AR71" s="62">
        <f>'Glad70-before-LQ'!AR71*$CG71*AR$93</f>
        <v>0.000556585544140145</v>
      </c>
      <c r="AS71" s="62">
        <f>'Glad70-before-LQ'!AS71*$CG71*AS$93</f>
        <v>0.00142960492817724</v>
      </c>
      <c r="AT71" s="62">
        <f>'Glad70-before-LQ'!AT71*$CG71*AT$93</f>
        <v>9.7933442382979e-06</v>
      </c>
      <c r="AU71" s="62">
        <f>'Glad70-before-LQ'!AU71*$CG71*AU$93</f>
        <v>0.057268552064903</v>
      </c>
      <c r="AV71" s="62">
        <f>'Glad70-before-LQ'!AV71*$CG71*AV$93</f>
        <v>2.30712119914171e-06</v>
      </c>
      <c r="AW71" s="62">
        <f>'Glad70-before-LQ'!AW71*$CG71*AW$93</f>
        <v>0.000826301483453885</v>
      </c>
      <c r="AX71" s="62">
        <f>'Glad70-before-LQ'!AX71*$CG71*AX$93</f>
        <v>0.000102541106419452</v>
      </c>
      <c r="AY71" s="62">
        <f>'Glad70-before-LQ'!AY71*$CG71*AY$93</f>
        <v>0.00054495053661587</v>
      </c>
      <c r="AZ71" s="62">
        <f>'Glad70-before-LQ'!AZ71*$CG71*AZ$93</f>
        <v>0.0168991317805447</v>
      </c>
      <c r="BA71" s="62">
        <f>'Glad70-before-LQ'!BA71*$CG71*BA$93</f>
        <v>0.00926329905186825</v>
      </c>
      <c r="BB71" s="62">
        <f>'Glad70-before-LQ'!BB71*$CG71*BB$93</f>
        <v>0.0392490006705291</v>
      </c>
      <c r="BC71" s="62">
        <f>'Glad70-before-LQ'!BC71*$CG71*BC$93</f>
        <v>0.109035420384551</v>
      </c>
      <c r="BD71" s="62">
        <f>'Glad70-before-LQ'!BD71*$CG71*BD$93</f>
        <v>0.06437065802191699</v>
      </c>
      <c r="BE71" s="62">
        <f>'Glad70-before-LQ'!BE71*$CG71*BE$93</f>
        <v>0.96645252043065</v>
      </c>
      <c r="BF71" s="62">
        <f>'Glad70-before-LQ'!BF71*$CG71*BF$93</f>
        <v>0.001389272273751</v>
      </c>
      <c r="BG71" s="62">
        <f>'Glad70-before-LQ'!BG71*$CG71*BG$93</f>
        <v>0.318430148213023</v>
      </c>
      <c r="BH71" s="62">
        <f>'Glad70-before-LQ'!BH71*$CG71*BH$93</f>
        <v>0.0070418152134667</v>
      </c>
      <c r="BI71" s="62">
        <f>'Glad70-before-LQ'!BI71*$CG71*BI$93</f>
        <v>0.12984075530253</v>
      </c>
      <c r="BJ71" s="62">
        <f>'Glad70-before-LQ'!BJ71*$CG71*BJ$93</f>
        <v>0.00302587610746679</v>
      </c>
      <c r="BK71" s="62">
        <f>'Glad70-before-LQ'!BK71*$CG71*BK$93</f>
        <v>0.153336089731872</v>
      </c>
      <c r="BL71" s="62">
        <f>'Glad70-before-LQ'!BL71*$CG71*BL$93</f>
        <v>1.75127059819295</v>
      </c>
      <c r="BM71" s="62">
        <f>'Glad70-before-LQ'!BM71*$CG71*BM$93</f>
        <v>0.195806515756386</v>
      </c>
      <c r="BN71" s="62">
        <f>'Glad70-before-LQ'!BN71*$CG71*BN$93</f>
        <v>0.0296366757035755</v>
      </c>
      <c r="BO71" s="62">
        <f>'Glad70-before-LQ'!BO71*$CG71*BO$93</f>
        <v>0.92472230419506</v>
      </c>
      <c r="BP71" s="62">
        <f>'Glad70-before-LQ'!BP71*$CG71*BP$93</f>
        <v>0.493998908419393</v>
      </c>
      <c r="BQ71" s="62">
        <f>'Glad70-before-LQ'!BQ71*$CG71*BQ$93</f>
        <v>0.0141851410213</v>
      </c>
      <c r="BR71" s="62">
        <f>'Glad70-before-LQ'!BR71*$CG71*BR$93</f>
        <v>0.870486117369185</v>
      </c>
      <c r="BS71" s="62">
        <f>'Glad70-before-LQ'!BS71*$CG71*BS$93</f>
        <v>0.0547205556801815</v>
      </c>
      <c r="BT71" s="62">
        <f>'Glad70-before-LQ'!BT71*$CG71*BT$93</f>
        <v>0.024205283408906</v>
      </c>
      <c r="BU71" s="62">
        <f>'Glad70-before-LQ'!BU71*$CG71*BU$93</f>
        <v>0.171226368032949</v>
      </c>
      <c r="BV71" s="4">
        <f>SUM(D71:BU71)</f>
        <v>9.534775294187</v>
      </c>
      <c r="BW71" s="66">
        <f>'Glad-base'!BW71*'Households'!$B$3/'Households'!$B$7</f>
        <v>27.6107118747683</v>
      </c>
      <c r="BX71" s="66">
        <f>'Glad-base'!BX71*'Households'!$B$3/'Households'!$B$7</f>
        <v>8.37129683298661</v>
      </c>
      <c r="BY71" s="66">
        <f>'Glad-base'!BY71*'Businesses'!$B$4/'Businesses'!$C$4</f>
        <v>0.14450601273251</v>
      </c>
      <c r="BZ71" s="66">
        <f>'Glad-base'!BZ71*'Households'!$B$3/'Households'!$B$7</f>
        <v>0.00306877374871267</v>
      </c>
      <c r="CA71" s="66">
        <f>'Glad-base'!CA71*'Households'!$B$3/'Households'!$B$7</f>
        <v>0.06308705002059729</v>
      </c>
      <c r="CB71" s="66">
        <f>'Glad-base'!CB71*'Glad-id-output'!B69/'Glad-id-output'!E69</f>
        <v>0</v>
      </c>
      <c r="CC71" s="62">
        <f>'Exports'!D72</f>
        <v>1.1</v>
      </c>
      <c r="CD71" s="4">
        <f>SUM(BW71:CC71)</f>
        <v>37.2926705442567</v>
      </c>
      <c r="CE71" s="153">
        <f>SUM(CD71,BV71)</f>
        <v>46.8274458384437</v>
      </c>
      <c r="CF71" s="67">
        <v>0.0012729425671752</v>
      </c>
      <c r="CG71" s="67">
        <f>'Glad-id-output'!I69</f>
        <v>0.5</v>
      </c>
      <c r="CH71" s="67"/>
    </row>
    <row r="72" ht="20.05" customHeight="1">
      <c r="A72" t="s" s="58">
        <v>1</v>
      </c>
      <c r="B72" s="59">
        <v>68</v>
      </c>
      <c r="C72" t="s" s="60">
        <v>69</v>
      </c>
      <c r="D72" s="61">
        <f>'Glad70-before-LQ'!D72*$CG72*D$93</f>
        <v>0.00681873847201626</v>
      </c>
      <c r="E72" s="62">
        <f>'Glad70-before-LQ'!E72*$CG72*E$93</f>
        <v>0.00356074465298976</v>
      </c>
      <c r="F72" s="62">
        <f>'Glad70-before-LQ'!F72*$CG72*F$93</f>
        <v>1.59335573511859e-05</v>
      </c>
      <c r="G72" s="62">
        <f>'Glad70-before-LQ'!G72*$CG72*G$93</f>
        <v>0.000351523059477765</v>
      </c>
      <c r="H72" s="62">
        <f>'Glad70-before-LQ'!H72*$CG72*H$93</f>
        <v>0.000301161673737267</v>
      </c>
      <c r="I72" s="62">
        <f>'Glad70-before-LQ'!I72*$CG72*I$93</f>
        <v>0.008296186647957299</v>
      </c>
      <c r="J72" s="62">
        <f>'Glad70-before-LQ'!J72*$CG72*J$93</f>
        <v>0.150946959825777</v>
      </c>
      <c r="K72" s="63">
        <f>'Glad70-before-LQ'!K72*$CG72*K$93</f>
        <v>0.0135467904858584</v>
      </c>
      <c r="L72" s="62">
        <f>'Glad70-before-LQ'!L72*$CG72*L$93</f>
        <v>0.00340150842341496</v>
      </c>
      <c r="M72" s="62">
        <f>'Glad70-before-LQ'!M72*$CG72*M$93</f>
        <v>0.00263195479817761</v>
      </c>
      <c r="N72" s="62">
        <f>'Glad70-before-LQ'!N72*$CG72*N$93</f>
        <v>0.00109282694708949</v>
      </c>
      <c r="O72" s="62">
        <f>'Glad70-before-LQ'!O72*$CG72*O$93</f>
        <v>0.00424284370688964</v>
      </c>
      <c r="P72" s="62">
        <f>'Glad70-before-LQ'!P72*$CG72*P$93</f>
        <v>0.000111245143136712</v>
      </c>
      <c r="Q72" s="62">
        <f>'Glad70-before-LQ'!Q72*$CG72*Q$93</f>
        <v>7.258745676984929e-05</v>
      </c>
      <c r="R72" s="62">
        <f>'Glad70-before-LQ'!R72*$CG72*R$93</f>
        <v>0.000188633728327217</v>
      </c>
      <c r="S72" s="62">
        <f>'Glad70-before-LQ'!S72*$CG72*S$93</f>
        <v>0.000264180615706476</v>
      </c>
      <c r="T72" s="62">
        <f>'Glad70-before-LQ'!T72*$CG72*T$93</f>
        <v>0.0131503279532816</v>
      </c>
      <c r="U72" s="62">
        <f>'Glad70-before-LQ'!U72*$CG72*U$93</f>
        <v>0.0348803900709381</v>
      </c>
      <c r="V72" s="62">
        <f>'Glad70-before-LQ'!V72*$CG72*V$93</f>
        <v>0.00102542991653051</v>
      </c>
      <c r="W72" s="62">
        <f>'Glad70-before-LQ'!W72*$CG72*W$93</f>
        <v>0.0278939601418208</v>
      </c>
      <c r="X72" s="64">
        <f>'Glad70-before-LQ'!X72*$CG72*X$93</f>
        <v>0</v>
      </c>
      <c r="Y72" s="62">
        <f>'Glad70-before-LQ'!Y72*$CG72*Y$93</f>
        <v>0.0182000481575225</v>
      </c>
      <c r="Z72" s="62">
        <f>'Glad70-before-LQ'!Z72*$CG72*Z$93</f>
        <v>0.00415475167901061</v>
      </c>
      <c r="AA72" s="62">
        <f>'Glad70-before-LQ'!AA72*$CG72*AA$93</f>
        <v>0.00452510494557195</v>
      </c>
      <c r="AB72" s="62">
        <f>'Glad70-before-LQ'!AB72*$CG72*AB$93</f>
        <v>0.000268106357389722</v>
      </c>
      <c r="AC72" s="65">
        <f>'Glad70-before-LQ'!AC72*$CG72*AC$93</f>
        <v>0</v>
      </c>
      <c r="AD72" s="62">
        <f>'Glad70-before-LQ'!AD72*$CG72*AD$93</f>
        <v>3.50429775150072e-05</v>
      </c>
      <c r="AE72" s="62">
        <f>'Glad70-before-LQ'!AE72*$CG72*AE$93</f>
        <v>0.00282044968140711</v>
      </c>
      <c r="AF72" s="62">
        <f>'Glad70-before-LQ'!AF72*$CG72*AF$93</f>
        <v>0.0027036778860064</v>
      </c>
      <c r="AG72" s="62">
        <f>'Glad70-before-LQ'!AG72*$CG72*AG$93</f>
        <v>0.0034414979220792</v>
      </c>
      <c r="AH72" s="62">
        <f>'Glad70-before-LQ'!AH72*$CG72*AH$93</f>
        <v>0.0202369753643945</v>
      </c>
      <c r="AI72" s="62">
        <f>'Glad70-before-LQ'!AI72*$CG72*AI$93</f>
        <v>0.0626389246384338</v>
      </c>
      <c r="AJ72" s="62">
        <f>'Glad70-before-LQ'!AJ72*$CG72*AJ$93</f>
        <v>0.00797845177969851</v>
      </c>
      <c r="AK72" s="62">
        <f>'Glad70-before-LQ'!AK72*$CG72*AK$93</f>
        <v>0.0103658830823568</v>
      </c>
      <c r="AL72" s="62">
        <f>'Glad70-before-LQ'!AL72*$CG72*AL$93</f>
        <v>0.000735091957359915</v>
      </c>
      <c r="AM72" s="62">
        <f>'Glad70-before-LQ'!AM72*$CG72*AM$93</f>
        <v>0.00184930284794551</v>
      </c>
      <c r="AN72" s="62">
        <f>'Glad70-before-LQ'!AN72*$CG72*AN$93</f>
        <v>0.0129483943116216</v>
      </c>
      <c r="AO72" s="62">
        <f>'Glad70-before-LQ'!AO72*$CG72*AO$93</f>
        <v>0.005784195670716</v>
      </c>
      <c r="AP72" s="62">
        <f>'Glad70-before-LQ'!AP72*$CG72*AP$93</f>
        <v>0.00347150076643071</v>
      </c>
      <c r="AQ72" s="62">
        <f>'Glad70-before-LQ'!AQ72*$CG72*AQ$93</f>
        <v>0.000318920953383159</v>
      </c>
      <c r="AR72" s="62">
        <f>'Glad70-before-LQ'!AR72*$CG72*AR$93</f>
        <v>0.00172539432530731</v>
      </c>
      <c r="AS72" s="62">
        <f>'Glad70-before-LQ'!AS72*$CG72*AS$93</f>
        <v>0.0125677312561477</v>
      </c>
      <c r="AT72" s="62">
        <f>'Glad70-before-LQ'!AT72*$CG72*AT$93</f>
        <v>7.618973884630229e-05</v>
      </c>
      <c r="AU72" s="62">
        <f>'Glad70-before-LQ'!AU72*$CG72*AU$93</f>
        <v>0.000262941278790885</v>
      </c>
      <c r="AV72" s="62">
        <f>'Glad70-before-LQ'!AV72*$CG72*AV$93</f>
        <v>9.35311691082972e-05</v>
      </c>
      <c r="AW72" s="62">
        <f>'Glad70-before-LQ'!AW72*$CG72*AW$93</f>
        <v>0.000899753917705302</v>
      </c>
      <c r="AX72" s="62">
        <f>'Glad70-before-LQ'!AX72*$CG72*AX$93</f>
        <v>0.00089466643825344</v>
      </c>
      <c r="AY72" s="62">
        <f>'Glad70-before-LQ'!AY72*$CG72*AY$93</f>
        <v>3.19495580641875e-05</v>
      </c>
      <c r="AZ72" s="62">
        <f>'Glad70-before-LQ'!AZ72*$CG72*AZ$93</f>
        <v>0.0022360073510253</v>
      </c>
      <c r="BA72" s="62">
        <f>'Glad70-before-LQ'!BA72*$CG72*BA$93</f>
        <v>0.000437943093821799</v>
      </c>
      <c r="BB72" s="62">
        <f>'Glad70-before-LQ'!BB72*$CG72*BB$93</f>
        <v>0.00115492967502956</v>
      </c>
      <c r="BC72" s="62">
        <f>'Glad70-before-LQ'!BC72*$CG72*BC$93</f>
        <v>0.00974477676527454</v>
      </c>
      <c r="BD72" s="62">
        <f>'Glad70-before-LQ'!BD72*$CG72*BD$93</f>
        <v>0.00561110090131329</v>
      </c>
      <c r="BE72" s="62">
        <f>'Glad70-before-LQ'!BE72*$CG72*BE$93</f>
        <v>0.14628272674732</v>
      </c>
      <c r="BF72" s="62">
        <f>'Glad70-before-LQ'!BF72*$CG72*BF$93</f>
        <v>0.0016007510472553</v>
      </c>
      <c r="BG72" s="62">
        <f>'Glad70-before-LQ'!BG72*$CG72*BG$93</f>
        <v>0.0650315987928609</v>
      </c>
      <c r="BH72" s="62">
        <f>'Glad70-before-LQ'!BH72*$CG72*BH$93</f>
        <v>0.00363871659623124</v>
      </c>
      <c r="BI72" s="62">
        <f>'Glad70-before-LQ'!BI72*$CG72*BI$93</f>
        <v>0.0076596293235345</v>
      </c>
      <c r="BJ72" s="62">
        <f>'Glad70-before-LQ'!BJ72*$CG72*BJ$93</f>
        <v>4.09424713863447e-05</v>
      </c>
      <c r="BK72" s="62">
        <f>'Glad70-before-LQ'!BK72*$CG72*BK$93</f>
        <v>0.0137479443225963</v>
      </c>
      <c r="BL72" s="62">
        <f>'Glad70-before-LQ'!BL72*$CG72*BL$93</f>
        <v>0.0223368732464832</v>
      </c>
      <c r="BM72" s="62">
        <f>'Glad70-before-LQ'!BM72*$CG72*BM$93</f>
        <v>0.00390292504972239</v>
      </c>
      <c r="BN72" s="62">
        <f>'Glad70-before-LQ'!BN72*$CG72*BN$93</f>
        <v>0.000334747781164494</v>
      </c>
      <c r="BO72" s="62">
        <f>'Glad70-before-LQ'!BO72*$CG72*BO$93</f>
        <v>0.00778640118432363</v>
      </c>
      <c r="BP72" s="62">
        <f>'Glad70-before-LQ'!BP72*$CG72*BP$93</f>
        <v>0.00438047583621519</v>
      </c>
      <c r="BQ72" s="62">
        <f>'Glad70-before-LQ'!BQ72*$CG72*BQ$93</f>
        <v>0.000135470377982049</v>
      </c>
      <c r="BR72" s="62">
        <f>'Glad70-before-LQ'!BR72*$CG72*BR$93</f>
        <v>0.000879666961046421</v>
      </c>
      <c r="BS72" s="62">
        <f>'Glad70-before-LQ'!BS72*$CG72*BS$93</f>
        <v>0.0292263438054889</v>
      </c>
      <c r="BT72" s="62">
        <f>'Glad70-before-LQ'!BT72*$CG72*BT$93</f>
        <v>0.0249392480606471</v>
      </c>
      <c r="BU72" s="62">
        <f>'Glad70-before-LQ'!BU72*$CG72*BU$93</f>
        <v>0.00444325583193771</v>
      </c>
      <c r="BV72" s="4">
        <f>SUM(D72:BU72)</f>
        <v>0.807374881160974</v>
      </c>
      <c r="BW72" s="66">
        <f>'Glad-base'!BW72*'Households'!$B$3/'Households'!$B$7</f>
        <v>29.0981380618641</v>
      </c>
      <c r="BX72" s="66">
        <f>'Glad-base'!BX72*'Households'!$B$3/'Households'!$B$7</f>
        <v>0.485143304737384</v>
      </c>
      <c r="BY72" s="66">
        <f>'Glad-base'!BY72*'Businesses'!$B$4/'Businesses'!$C$4</f>
        <v>0.0775519150854778</v>
      </c>
      <c r="BZ72" s="66">
        <f>'Glad-base'!BZ72*'Households'!$B$3/'Households'!$B$7</f>
        <v>0.00154916499485067</v>
      </c>
      <c r="CA72" s="66">
        <f>'Glad-base'!CA72*'Households'!$B$3/'Households'!$B$7</f>
        <v>0.033910561946447</v>
      </c>
      <c r="CB72" s="66">
        <f>'Glad-base'!CB72*'Glad-id-output'!B70/'Glad-id-output'!E70</f>
        <v>0</v>
      </c>
      <c r="CC72" s="62">
        <f>'Exports'!D73</f>
        <v>0.3</v>
      </c>
      <c r="CD72" s="4">
        <f>SUM(BW72:CC72)</f>
        <v>29.9962930086283</v>
      </c>
      <c r="CE72" s="153">
        <f>SUM(CD72,BV72)</f>
        <v>30.8036678897893</v>
      </c>
      <c r="CF72" s="67">
        <v>0.000311755049618123</v>
      </c>
      <c r="CG72" s="67">
        <f>'Glad-id-output'!I70</f>
        <v>0.3</v>
      </c>
      <c r="CH72" s="67"/>
    </row>
    <row r="73" ht="20.05" customHeight="1">
      <c r="A73" t="s" s="58">
        <v>1</v>
      </c>
      <c r="B73" s="59">
        <v>69</v>
      </c>
      <c r="C73" t="s" s="60">
        <v>222</v>
      </c>
      <c r="D73" s="61">
        <f>'Glad70-before-LQ'!D73*$CG73*D$93</f>
        <v>1.0146614724735</v>
      </c>
      <c r="E73" s="62">
        <f>'Glad70-before-LQ'!E73*$CG73*E$93</f>
        <v>0.129534503137014</v>
      </c>
      <c r="F73" s="62">
        <f>'Glad70-before-LQ'!F73*$CG73*F$93</f>
        <v>0.00757939064033644</v>
      </c>
      <c r="G73" s="62">
        <f>'Glad70-before-LQ'!G73*$CG73*G$93</f>
        <v>0.07476181490322149</v>
      </c>
      <c r="H73" s="62">
        <f>'Glad70-before-LQ'!H73*$CG73*H$93</f>
        <v>0.134324633928042</v>
      </c>
      <c r="I73" s="62">
        <f>'Glad70-before-LQ'!I73*$CG73*I$93</f>
        <v>1.42946588636502</v>
      </c>
      <c r="J73" s="62">
        <f>'Glad70-before-LQ'!J73*$CG73*J$93</f>
        <v>28.957397970120</v>
      </c>
      <c r="K73" s="63">
        <f>'Glad70-before-LQ'!K73*$CG73*K$93</f>
        <v>7.63654117802053</v>
      </c>
      <c r="L73" s="62">
        <f>'Glad70-before-LQ'!L73*$CG73*L$93</f>
        <v>0.702456703759838</v>
      </c>
      <c r="M73" s="62">
        <f>'Glad70-before-LQ'!M73*$CG73*M$93</f>
        <v>0.98884419433399</v>
      </c>
      <c r="N73" s="62">
        <f>'Glad70-before-LQ'!N73*$CG73*N$93</f>
        <v>0.110084282579502</v>
      </c>
      <c r="O73" s="62">
        <f>'Glad70-before-LQ'!O73*$CG73*O$93</f>
        <v>0.0456679184324915</v>
      </c>
      <c r="P73" s="62">
        <f>'Glad70-before-LQ'!P73*$CG73*P$93</f>
        <v>0.0313573460623491</v>
      </c>
      <c r="Q73" s="62">
        <f>'Glad70-before-LQ'!Q73*$CG73*Q$93</f>
        <v>0.118644668802309</v>
      </c>
      <c r="R73" s="62">
        <f>'Glad70-before-LQ'!R73*$CG73*R$93</f>
        <v>0.0221785456869793</v>
      </c>
      <c r="S73" s="62">
        <f>'Glad70-before-LQ'!S73*$CG73*S$93</f>
        <v>0.0360576539121817</v>
      </c>
      <c r="T73" s="62">
        <f>'Glad70-before-LQ'!T73*$CG73*T$93</f>
        <v>2.44975842151458</v>
      </c>
      <c r="U73" s="62">
        <f>'Glad70-before-LQ'!U73*$CG73*U$93</f>
        <v>2.27775686686997</v>
      </c>
      <c r="V73" s="62">
        <f>'Glad70-before-LQ'!V73*$CG73*V$93</f>
        <v>0.131932475221997</v>
      </c>
      <c r="W73" s="62">
        <f>'Glad70-before-LQ'!W73*$CG73*W$93</f>
        <v>3.63876198453968</v>
      </c>
      <c r="X73" s="64">
        <f>'Glad70-before-LQ'!X73*$CG73*X$93</f>
        <v>0</v>
      </c>
      <c r="Y73" s="62">
        <f>'Glad70-before-LQ'!Y73*$CG73*Y$93</f>
        <v>1.059486617520</v>
      </c>
      <c r="Z73" s="62">
        <f>'Glad70-before-LQ'!Z73*$CG73*Z$93</f>
        <v>0.255271182708065</v>
      </c>
      <c r="AA73" s="62">
        <f>'Glad70-before-LQ'!AA73*$CG73*AA$93</f>
        <v>0.217641386065041</v>
      </c>
      <c r="AB73" s="62">
        <f>'Glad70-before-LQ'!AB73*$CG73*AB$93</f>
        <v>0.0259097639709948</v>
      </c>
      <c r="AC73" s="65">
        <f>'Glad70-before-LQ'!AC73*$CG73*AC$93</f>
        <v>0</v>
      </c>
      <c r="AD73" s="62">
        <f>'Glad70-before-LQ'!AD73*$CG73*AD$93</f>
        <v>0.0219578040252382</v>
      </c>
      <c r="AE73" s="62">
        <f>'Glad70-before-LQ'!AE73*$CG73*AE$93</f>
        <v>0.572662809974779</v>
      </c>
      <c r="AF73" s="62">
        <f>'Glad70-before-LQ'!AF73*$CG73*AF$93</f>
        <v>2.31063622209444</v>
      </c>
      <c r="AG73" s="62">
        <f>'Glad70-before-LQ'!AG73*$CG73*AG$93</f>
        <v>0.649285949484192</v>
      </c>
      <c r="AH73" s="62">
        <f>'Glad70-before-LQ'!AH73*$CG73*AH$93</f>
        <v>3.86331946916886</v>
      </c>
      <c r="AI73" s="62">
        <f>'Glad70-before-LQ'!AI73*$CG73*AI$93</f>
        <v>4.97207570845069</v>
      </c>
      <c r="AJ73" s="62">
        <f>'Glad70-before-LQ'!AJ73*$CG73*AJ$93</f>
        <v>2.66389910215684</v>
      </c>
      <c r="AK73" s="62">
        <f>'Glad70-before-LQ'!AK73*$CG73*AK$93</f>
        <v>2.89472063994539</v>
      </c>
      <c r="AL73" s="62">
        <f>'Glad70-before-LQ'!AL73*$CG73*AL$93</f>
        <v>0.06768170934449071</v>
      </c>
      <c r="AM73" s="62">
        <f>'Glad70-before-LQ'!AM73*$CG73*AM$93</f>
        <v>0.229577941649694</v>
      </c>
      <c r="AN73" s="62">
        <f>'Glad70-before-LQ'!AN73*$CG73*AN$93</f>
        <v>18.3957111483537</v>
      </c>
      <c r="AO73" s="62">
        <f>'Glad70-before-LQ'!AO73*$CG73*AO$93</f>
        <v>1.81920770948799</v>
      </c>
      <c r="AP73" s="62">
        <f>'Glad70-before-LQ'!AP73*$CG73*AP$93</f>
        <v>1.58537173298855</v>
      </c>
      <c r="AQ73" s="62">
        <f>'Glad70-before-LQ'!AQ73*$CG73*AQ$93</f>
        <v>0.075518443096078</v>
      </c>
      <c r="AR73" s="62">
        <f>'Glad70-before-LQ'!AR73*$CG73*AR$93</f>
        <v>1.12644652969217</v>
      </c>
      <c r="AS73" s="62">
        <f>'Glad70-before-LQ'!AS73*$CG73*AS$93</f>
        <v>7.04905518339161</v>
      </c>
      <c r="AT73" s="62">
        <f>'Glad70-before-LQ'!AT73*$CG73*AT$93</f>
        <v>0.0173103351120416</v>
      </c>
      <c r="AU73" s="62">
        <f>'Glad70-before-LQ'!AU73*$CG73*AU$93</f>
        <v>0.0174162519039616</v>
      </c>
      <c r="AV73" s="62">
        <f>'Glad70-before-LQ'!AV73*$CG73*AV$93</f>
        <v>0.00512180906209458</v>
      </c>
      <c r="AW73" s="62">
        <f>'Glad70-before-LQ'!AW73*$CG73*AW$93</f>
        <v>0.0228365061998144</v>
      </c>
      <c r="AX73" s="62">
        <f>'Glad70-before-LQ'!AX73*$CG73*AX$93</f>
        <v>0.483232162626241</v>
      </c>
      <c r="AY73" s="62">
        <f>'Glad70-before-LQ'!AY73*$CG73*AY$93</f>
        <v>0.00397528352200992</v>
      </c>
      <c r="AZ73" s="62">
        <f>'Glad70-before-LQ'!AZ73*$CG73*AZ$93</f>
        <v>0.229992700316933</v>
      </c>
      <c r="BA73" s="62">
        <f>'Glad70-before-LQ'!BA73*$CG73*BA$93</f>
        <v>0.0422950039292428</v>
      </c>
      <c r="BB73" s="62">
        <f>'Glad70-before-LQ'!BB73*$CG73*BB$93</f>
        <v>0.234060385162827</v>
      </c>
      <c r="BC73" s="62">
        <f>'Glad70-before-LQ'!BC73*$CG73*BC$93</f>
        <v>1.19819031906394</v>
      </c>
      <c r="BD73" s="62">
        <f>'Glad70-before-LQ'!BD73*$CG73*BD$93</f>
        <v>0.522788240642953</v>
      </c>
      <c r="BE73" s="62">
        <f>'Glad70-before-LQ'!BE73*$CG73*BE$93</f>
        <v>5.49037708709838</v>
      </c>
      <c r="BF73" s="62">
        <f>'Glad70-before-LQ'!BF73*$CG73*BF$93</f>
        <v>0.0871833763277514</v>
      </c>
      <c r="BG73" s="62">
        <f>'Glad70-before-LQ'!BG73*$CG73*BG$93</f>
        <v>2.84982284360068</v>
      </c>
      <c r="BH73" s="62">
        <f>'Glad70-before-LQ'!BH73*$CG73*BH$93</f>
        <v>1.4431307990111</v>
      </c>
      <c r="BI73" s="62">
        <f>'Glad70-before-LQ'!BI73*$CG73*BI$93</f>
        <v>0.558318215312572</v>
      </c>
      <c r="BJ73" s="62">
        <f>'Glad70-before-LQ'!BJ73*$CG73*BJ$93</f>
        <v>0.00853826468334354</v>
      </c>
      <c r="BK73" s="62">
        <f>'Glad70-before-LQ'!BK73*$CG73*BK$93</f>
        <v>0.993512045509682</v>
      </c>
      <c r="BL73" s="62">
        <f>'Glad70-before-LQ'!BL73*$CG73*BL$93</f>
        <v>2.57126638876331</v>
      </c>
      <c r="BM73" s="62">
        <f>'Glad70-before-LQ'!BM73*$CG73*BM$93</f>
        <v>0.332728281975053</v>
      </c>
      <c r="BN73" s="62">
        <f>'Glad70-before-LQ'!BN73*$CG73*BN$93</f>
        <v>0.0377721117901381</v>
      </c>
      <c r="BO73" s="62">
        <f>'Glad70-before-LQ'!BO73*$CG73*BO$93</f>
        <v>1.40011037448077</v>
      </c>
      <c r="BP73" s="62">
        <f>'Glad70-before-LQ'!BP73*$CG73*BP$93</f>
        <v>1.10628070047603</v>
      </c>
      <c r="BQ73" s="62">
        <f>'Glad70-before-LQ'!BQ73*$CG73*BQ$93</f>
        <v>0.0228658567700688</v>
      </c>
      <c r="BR73" s="62">
        <f>'Glad70-before-LQ'!BR73*$CG73*BR$93</f>
        <v>0.047933161544009</v>
      </c>
      <c r="BS73" s="62">
        <f>'Glad70-before-LQ'!BS73*$CG73*BS$93</f>
        <v>0.0142538773256101</v>
      </c>
      <c r="BT73" s="62">
        <f>'Glad70-before-LQ'!BT73*$CG73*BT$93</f>
        <v>1.65258423579348</v>
      </c>
      <c r="BU73" s="62">
        <f>'Glad70-before-LQ'!BU73*$CG73*BU$93</f>
        <v>0.584737992414322</v>
      </c>
      <c r="BV73" s="4">
        <f>SUM(D73:BU73)</f>
        <v>121.771839575291</v>
      </c>
      <c r="BW73" s="66">
        <f>'Glad-base'!BW73*'Households'!$B$3/'Households'!$B$7</f>
        <v>33.6089996196395</v>
      </c>
      <c r="BX73" s="66">
        <f>'Glad-base'!BX73*'Households'!$B$3/'Households'!$B$7</f>
        <v>0</v>
      </c>
      <c r="BY73" s="66">
        <f>'Glad-base'!BY73*'Businesses'!$B$4/'Businesses'!$C$4</f>
        <v>0.106398080872662</v>
      </c>
      <c r="BZ73" s="66">
        <f>'Glad-base'!BZ73*'Households'!$B$3/'Households'!$B$7</f>
        <v>0.00276156797116375</v>
      </c>
      <c r="CA73" s="66">
        <f>'Glad-base'!CA73*'Households'!$B$3/'Households'!$B$7</f>
        <v>0.0466982636663234</v>
      </c>
      <c r="CB73" s="66">
        <f>'Glad-base'!CB73*'Glad-id-output'!B71/'Glad-id-output'!E71</f>
        <v>0.000978412201007556</v>
      </c>
      <c r="CC73" s="62">
        <f>'Exports'!D74</f>
        <v>9.9</v>
      </c>
      <c r="CD73" s="4">
        <f>SUM(BW73:CC73)</f>
        <v>43.6658359443507</v>
      </c>
      <c r="CE73" s="153">
        <f>SUM(CD73,BV73)</f>
        <v>165.437675519642</v>
      </c>
      <c r="CF73" s="67">
        <v>0.00622003942153564</v>
      </c>
      <c r="CG73" s="67">
        <f>'Glad-id-output'!I71</f>
        <v>1</v>
      </c>
      <c r="CH73" s="67"/>
    </row>
    <row r="74" ht="20.05" customHeight="1">
      <c r="A74" t="s" s="58">
        <v>1</v>
      </c>
      <c r="B74" s="59">
        <v>70</v>
      </c>
      <c r="C74" t="s" s="60">
        <v>223</v>
      </c>
      <c r="D74" s="61">
        <f>'Glad70-before-LQ'!D74*$CG74*D$93</f>
        <v>0.0176586006417626</v>
      </c>
      <c r="E74" s="62">
        <f>'Glad70-before-LQ'!E74*$CG74*E$93</f>
        <v>0.00879097381650305</v>
      </c>
      <c r="F74" s="62">
        <f>'Glad70-before-LQ'!F74*$CG74*F$93</f>
        <v>0.00506082525293701</v>
      </c>
      <c r="G74" s="62">
        <f>'Glad70-before-LQ'!G74*$CG74*G$93</f>
        <v>0.00312802380508941</v>
      </c>
      <c r="H74" s="62">
        <f>'Glad70-before-LQ'!H74*$CG74*H$93</f>
        <v>0.000912416192962045</v>
      </c>
      <c r="I74" s="62">
        <f>'Glad70-before-LQ'!I74*$CG74*I$93</f>
        <v>0.0252361348173038</v>
      </c>
      <c r="J74" s="62">
        <f>'Glad70-before-LQ'!J74*$CG74*J$93</f>
        <v>0.641347442059202</v>
      </c>
      <c r="K74" s="63">
        <f>'Glad70-before-LQ'!K74*$CG74*K$93</f>
        <v>0.134516168563574</v>
      </c>
      <c r="L74" s="62">
        <f>'Glad70-before-LQ'!L74*$CG74*L$93</f>
        <v>0.00649562527112186</v>
      </c>
      <c r="M74" s="62">
        <f>'Glad70-before-LQ'!M74*$CG74*M$93</f>
        <v>0.00544432848010865</v>
      </c>
      <c r="N74" s="62">
        <f>'Glad70-before-LQ'!N74*$CG74*N$93</f>
        <v>0.00357983237787232</v>
      </c>
      <c r="O74" s="62">
        <f>'Glad70-before-LQ'!O74*$CG74*O$93</f>
        <v>0.00484412310994469</v>
      </c>
      <c r="P74" s="62">
        <f>'Glad70-before-LQ'!P74*$CG74*P$93</f>
        <v>0.00163944435371071</v>
      </c>
      <c r="Q74" s="62">
        <f>'Glad70-before-LQ'!Q74*$CG74*Q$93</f>
        <v>0.000756026326097514</v>
      </c>
      <c r="R74" s="62">
        <f>'Glad70-before-LQ'!R74*$CG74*R$93</f>
        <v>0.0009946517983269549</v>
      </c>
      <c r="S74" s="62">
        <f>'Glad70-before-LQ'!S74*$CG74*S$93</f>
        <v>0.000799109180227169</v>
      </c>
      <c r="T74" s="62">
        <f>'Glad70-before-LQ'!T74*$CG74*T$93</f>
        <v>0.0266536987263461</v>
      </c>
      <c r="U74" s="62">
        <f>'Glad70-before-LQ'!U74*$CG74*U$93</f>
        <v>0.18844701631999</v>
      </c>
      <c r="V74" s="62">
        <f>'Glad70-before-LQ'!V74*$CG74*V$93</f>
        <v>0.00524912511973485</v>
      </c>
      <c r="W74" s="62">
        <f>'Glad70-before-LQ'!W74*$CG74*W$93</f>
        <v>0.0718792276536558</v>
      </c>
      <c r="X74" s="64">
        <f>'Glad70-before-LQ'!X74*$CG74*X$93</f>
        <v>0</v>
      </c>
      <c r="Y74" s="62">
        <f>'Glad70-before-LQ'!Y74*$CG74*Y$93</f>
        <v>0.0467284654901029</v>
      </c>
      <c r="Z74" s="62">
        <f>'Glad70-before-LQ'!Z74*$CG74*Z$93</f>
        <v>0.0153210591100752</v>
      </c>
      <c r="AA74" s="62">
        <f>'Glad70-before-LQ'!AA74*$CG74*AA$93</f>
        <v>0.0108037245326554</v>
      </c>
      <c r="AB74" s="62">
        <f>'Glad70-before-LQ'!AB74*$CG74*AB$93</f>
        <v>0.00118251416133638</v>
      </c>
      <c r="AC74" s="65">
        <f>'Glad70-before-LQ'!AC74*$CG74*AC$93</f>
        <v>0</v>
      </c>
      <c r="AD74" s="62">
        <f>'Glad70-before-LQ'!AD74*$CG74*AD$93</f>
        <v>6.92931969635926e-06</v>
      </c>
      <c r="AE74" s="62">
        <f>'Glad70-before-LQ'!AE74*$CG74*AE$93</f>
        <v>0.0102831439350088</v>
      </c>
      <c r="AF74" s="62">
        <f>'Glad70-before-LQ'!AF74*$CG74*AF$93</f>
        <v>0.354188472968681</v>
      </c>
      <c r="AG74" s="62">
        <f>'Glad70-before-LQ'!AG74*$CG74*AG$93</f>
        <v>0.128145941972047</v>
      </c>
      <c r="AH74" s="62">
        <f>'Glad70-before-LQ'!AH74*$CG74*AH$93</f>
        <v>0.798674624914142</v>
      </c>
      <c r="AI74" s="62">
        <f>'Glad70-before-LQ'!AI74*$CG74*AI$93</f>
        <v>0.23298098700038</v>
      </c>
      <c r="AJ74" s="62">
        <f>'Glad70-before-LQ'!AJ74*$CG74*AJ$93</f>
        <v>0.105672469478146</v>
      </c>
      <c r="AK74" s="62">
        <f>'Glad70-before-LQ'!AK74*$CG74*AK$93</f>
        <v>0.442008498529675</v>
      </c>
      <c r="AL74" s="62">
        <f>'Glad70-before-LQ'!AL74*$CG74*AL$93</f>
        <v>0.110959013572654</v>
      </c>
      <c r="AM74" s="62">
        <f>'Glad70-before-LQ'!AM74*$CG74*AM$93</f>
        <v>0.0539027579638838</v>
      </c>
      <c r="AN74" s="62">
        <f>'Glad70-before-LQ'!AN74*$CG74*AN$93</f>
        <v>0.716289700645084</v>
      </c>
      <c r="AO74" s="62">
        <f>'Glad70-before-LQ'!AO74*$CG74*AO$93</f>
        <v>0.061718497755123</v>
      </c>
      <c r="AP74" s="62">
        <f>'Glad70-before-LQ'!AP74*$CG74*AP$93</f>
        <v>0.180234077676906</v>
      </c>
      <c r="AQ74" s="62">
        <f>'Glad70-before-LQ'!AQ74*$CG74*AQ$93</f>
        <v>0.00300132244164774</v>
      </c>
      <c r="AR74" s="62">
        <f>'Glad70-before-LQ'!AR74*$CG74*AR$93</f>
        <v>0.010793481702341</v>
      </c>
      <c r="AS74" s="62">
        <f>'Glad70-before-LQ'!AS74*$CG74*AS$93</f>
        <v>0.287853660744655</v>
      </c>
      <c r="AT74" s="62">
        <f>'Glad70-before-LQ'!AT74*$CG74*AT$93</f>
        <v>0.00609744256567139</v>
      </c>
      <c r="AU74" s="62">
        <f>'Glad70-before-LQ'!AU74*$CG74*AU$93</f>
        <v>0.0421064497283684</v>
      </c>
      <c r="AV74" s="62">
        <f>'Glad70-before-LQ'!AV74*$CG74*AV$93</f>
        <v>0.00215445023713091</v>
      </c>
      <c r="AW74" s="62">
        <f>'Glad70-before-LQ'!AW74*$CG74*AW$93</f>
        <v>6.84375843558267e-06</v>
      </c>
      <c r="AX74" s="62">
        <f>'Glad70-before-LQ'!AX74*$CG74*AX$93</f>
        <v>0.000681562345779457</v>
      </c>
      <c r="AY74" s="62">
        <f>'Glad70-before-LQ'!AY74*$CG74*AY$93</f>
        <v>0.00115656615854815</v>
      </c>
      <c r="AZ74" s="62">
        <f>'Glad70-before-LQ'!AZ74*$CG74*AZ$93</f>
        <v>0.0123627391362652</v>
      </c>
      <c r="BA74" s="62">
        <f>'Glad70-before-LQ'!BA74*$CG74*BA$93</f>
        <v>0.00397133208148125</v>
      </c>
      <c r="BB74" s="62">
        <f>'Glad70-before-LQ'!BB74*$CG74*BB$93</f>
        <v>0.000779547402745111</v>
      </c>
      <c r="BC74" s="62">
        <f>'Glad70-before-LQ'!BC74*$CG74*BC$93</f>
        <v>0.0855407795140391</v>
      </c>
      <c r="BD74" s="62">
        <f>'Glad70-before-LQ'!BD74*$CG74*BD$93</f>
        <v>0.0500985508211155</v>
      </c>
      <c r="BE74" s="62">
        <f>'Glad70-before-LQ'!BE74*$CG74*BE$93</f>
        <v>1.11366518690284</v>
      </c>
      <c r="BF74" s="62">
        <f>'Glad70-before-LQ'!BF74*$CG74*BF$93</f>
        <v>0.000505616344442734</v>
      </c>
      <c r="BG74" s="62">
        <f>'Glad70-before-LQ'!BG74*$CG74*BG$93</f>
        <v>0.165203067021945</v>
      </c>
      <c r="BH74" s="62">
        <f>'Glad70-before-LQ'!BH74*$CG74*BH$93</f>
        <v>0.0385131286874135</v>
      </c>
      <c r="BI74" s="62">
        <f>'Glad70-before-LQ'!BI74*$CG74*BI$93</f>
        <v>0.0560282350897946</v>
      </c>
      <c r="BJ74" s="62">
        <f>'Glad70-before-LQ'!BJ74*$CG74*BJ$93</f>
        <v>0.00655023592897844</v>
      </c>
      <c r="BK74" s="62">
        <f>'Glad70-before-LQ'!BK74*$CG74*BK$93</f>
        <v>0.08958870261430051</v>
      </c>
      <c r="BL74" s="62">
        <f>'Glad70-before-LQ'!BL74*$CG74*BL$93</f>
        <v>0.434417522456763</v>
      </c>
      <c r="BM74" s="62">
        <f>'Glad70-before-LQ'!BM74*$CG74*BM$93</f>
        <v>0.07525905728453949</v>
      </c>
      <c r="BN74" s="62">
        <f>'Glad70-before-LQ'!BN74*$CG74*BN$93</f>
        <v>0.0021977095267726</v>
      </c>
      <c r="BO74" s="62">
        <f>'Glad70-before-LQ'!BO74*$CG74*BO$93</f>
        <v>5.94284274047607</v>
      </c>
      <c r="BP74" s="62">
        <f>'Glad70-before-LQ'!BP74*$CG74*BP$93</f>
        <v>0.756603627919639</v>
      </c>
      <c r="BQ74" s="62">
        <f>'Glad70-before-LQ'!BQ74*$CG74*BQ$93</f>
        <v>0.0195088040322543</v>
      </c>
      <c r="BR74" s="62">
        <f>'Glad70-before-LQ'!BR74*$CG74*BR$93</f>
        <v>0.0188667048102647</v>
      </c>
      <c r="BS74" s="62">
        <f>'Glad70-before-LQ'!BS74*$CG74*BS$93</f>
        <v>0.00604563975459738</v>
      </c>
      <c r="BT74" s="62">
        <f>'Glad70-before-LQ'!BT74*$CG74*BT$93</f>
        <v>0.0292449108740794</v>
      </c>
      <c r="BU74" s="62">
        <f>'Glad70-before-LQ'!BU74*$CG74*BU$93</f>
        <v>0.381980400907601</v>
      </c>
      <c r="BV74" s="4">
        <f>SUM(D74:BU74)</f>
        <v>14.0661596921626</v>
      </c>
      <c r="BW74" s="66">
        <f>'Glad-base'!BW74*'Households'!$B$3/'Households'!$B$7</f>
        <v>66.5939926535839</v>
      </c>
      <c r="BX74" s="66">
        <f>'Glad-base'!BX74*'Households'!$B$3/'Households'!$B$7</f>
        <v>2.26896395468589</v>
      </c>
      <c r="BY74" s="66">
        <f>'Glad-base'!BY74*'Businesses'!$B$4/'Businesses'!$C$4</f>
        <v>0.09731458463288881</v>
      </c>
      <c r="BZ74" s="66">
        <f>'Glad-base'!BZ74*'Households'!$B$3/'Households'!$B$7</f>
        <v>0.00715858127703399</v>
      </c>
      <c r="CA74" s="66">
        <f>'Glad-base'!CA74*'Households'!$B$3/'Households'!$B$7</f>
        <v>0.0396883592378991</v>
      </c>
      <c r="CB74" s="66">
        <f>'Glad-base'!CB74*'Glad-id-output'!B72/'Glad-id-output'!E72</f>
        <v>0</v>
      </c>
      <c r="CC74" s="62">
        <f>'Exports'!D75</f>
        <v>3</v>
      </c>
      <c r="CD74" s="4">
        <f>SUM(BW74:CC74)</f>
        <v>72.00711813341761</v>
      </c>
      <c r="CE74" s="153">
        <f>SUM(CD74,BV74)</f>
        <v>86.07327782558021</v>
      </c>
      <c r="CF74" s="67">
        <v>0.00395768719053142</v>
      </c>
      <c r="CG74" s="67">
        <f>'Glad-id-output'!I72</f>
        <v>0.640457195133491</v>
      </c>
      <c r="CH74" s="67"/>
    </row>
    <row r="75" ht="19" customHeight="1">
      <c r="A75" t="s" s="58">
        <v>1</v>
      </c>
      <c r="B75" s="59"/>
      <c r="C75" t="s" s="76">
        <v>224</v>
      </c>
      <c r="D75" s="154">
        <f>SUM(D5:D74)</f>
        <v>48.760555023215</v>
      </c>
      <c r="E75" s="155">
        <f>SUM(E5:E74)</f>
        <v>3.33224195915326</v>
      </c>
      <c r="F75" s="155">
        <f>SUM(F5:F74)</f>
        <v>1.66836534604668</v>
      </c>
      <c r="G75" s="155">
        <f>SUM(G5:G74)</f>
        <v>2.03434582446781</v>
      </c>
      <c r="H75" s="155">
        <f>SUM(H5:H74)</f>
        <v>3.65765027231837</v>
      </c>
      <c r="I75" s="155">
        <f>SUM(I5:I74)</f>
        <v>34.4826258977035</v>
      </c>
      <c r="J75" s="155">
        <f>SUM(J5:J74)</f>
        <v>571.540236008172</v>
      </c>
      <c r="K75" s="35">
        <f>SUM(K5:K74)</f>
        <v>1559.708596150320</v>
      </c>
      <c r="L75" s="155">
        <f>SUM(L5:L74)</f>
        <v>22.561949096710</v>
      </c>
      <c r="M75" s="155">
        <f>SUM(M5:M74)</f>
        <v>20.721392185047</v>
      </c>
      <c r="N75" s="155">
        <f>SUM(N5:N74)</f>
        <v>20.0877115731711</v>
      </c>
      <c r="O75" s="155">
        <f>SUM(O5:O74)</f>
        <v>6.33640122419647</v>
      </c>
      <c r="P75" s="155">
        <f>SUM(P5:P74)</f>
        <v>1.40177849775208</v>
      </c>
      <c r="Q75" s="155">
        <f>SUM(Q5:Q74)</f>
        <v>3.3940168506356</v>
      </c>
      <c r="R75" s="155">
        <f>SUM(R5:R74)</f>
        <v>0.665901491130283</v>
      </c>
      <c r="S75" s="155">
        <f>SUM(S5:S74)</f>
        <v>0.7947054177999729</v>
      </c>
      <c r="T75" s="155">
        <f>SUM(T5:T74)</f>
        <v>30.9318711375093</v>
      </c>
      <c r="U75" s="155">
        <f>SUM(U5:U74)</f>
        <v>181.426454977368</v>
      </c>
      <c r="V75" s="155">
        <f>SUM(V5:V74)</f>
        <v>4.28976318257325</v>
      </c>
      <c r="W75" s="155">
        <f>SUM(W5:W74)</f>
        <v>147.974317578142</v>
      </c>
      <c r="X75" s="36">
        <f>SUM(X5:X74)</f>
        <v>0</v>
      </c>
      <c r="Y75" s="155">
        <f>SUM(Y5:Y74)</f>
        <v>91.6747793501455</v>
      </c>
      <c r="Z75" s="155">
        <f>SUM(Z5:Z74)</f>
        <v>15.8102148730617</v>
      </c>
      <c r="AA75" s="155">
        <f>SUM(AA5:AA74)</f>
        <v>19.1063398224586</v>
      </c>
      <c r="AB75" s="155">
        <f>SUM(AB5:AB74)</f>
        <v>0.807945201528992</v>
      </c>
      <c r="AC75" s="37">
        <f>SUM(AC5:AC74)</f>
        <v>0</v>
      </c>
      <c r="AD75" s="155">
        <f>SUM(AD5:AD74)</f>
        <v>1.55354596444366</v>
      </c>
      <c r="AE75" s="155">
        <f>SUM(AE5:AE74)</f>
        <v>16.7590352652802</v>
      </c>
      <c r="AF75" s="155">
        <f>SUM(AF5:AF74)</f>
        <v>57.219138360240</v>
      </c>
      <c r="AG75" s="155">
        <f>SUM(AG5:AG74)</f>
        <v>89.6192576247655</v>
      </c>
      <c r="AH75" s="155">
        <f>SUM(AH5:AH74)</f>
        <v>415.131162224586</v>
      </c>
      <c r="AI75" s="155">
        <f>SUM(AI5:AI74)</f>
        <v>384.126852598921</v>
      </c>
      <c r="AJ75" s="155">
        <f>SUM(AJ5:AJ74)</f>
        <v>110.455023134859</v>
      </c>
      <c r="AK75" s="155">
        <f>SUM(AK5:AK74)</f>
        <v>145.515146704852</v>
      </c>
      <c r="AL75" s="155">
        <f>SUM(AL5:AL74)</f>
        <v>23.3037085263509</v>
      </c>
      <c r="AM75" s="155">
        <f>SUM(AM5:AM74)</f>
        <v>77.709075248090</v>
      </c>
      <c r="AN75" s="155">
        <f>SUM(AN5:AN74)</f>
        <v>113.191553402147</v>
      </c>
      <c r="AO75" s="155">
        <f>SUM(AO5:AO74)</f>
        <v>143.452682660564</v>
      </c>
      <c r="AP75" s="155">
        <f>SUM(AP5:AP74)</f>
        <v>64.3021562543986</v>
      </c>
      <c r="AQ75" s="155">
        <f>SUM(AQ5:AQ74)</f>
        <v>9.19889842165434</v>
      </c>
      <c r="AR75" s="155">
        <f>SUM(AR5:AR74)</f>
        <v>11.6103239873429</v>
      </c>
      <c r="AS75" s="155">
        <f>SUM(AS5:AS74)</f>
        <v>255.008337889437</v>
      </c>
      <c r="AT75" s="155">
        <f>SUM(AT5:AT74)</f>
        <v>1.44886043620357</v>
      </c>
      <c r="AU75" s="155">
        <f>SUM(AU5:AU74)</f>
        <v>2.10192946506627</v>
      </c>
      <c r="AV75" s="155">
        <f>SUM(AV5:AV74)</f>
        <v>1.00616286928568</v>
      </c>
      <c r="AW75" s="155">
        <f>SUM(AW5:AW74)</f>
        <v>0.384263573841584</v>
      </c>
      <c r="AX75" s="155">
        <f>SUM(AX5:AX74)</f>
        <v>8.032769156886189</v>
      </c>
      <c r="AY75" s="155">
        <f>SUM(AY5:AY74)</f>
        <v>0.7031116567336601</v>
      </c>
      <c r="AZ75" s="155">
        <f>SUM(AZ5:AZ74)</f>
        <v>9.94256695847219</v>
      </c>
      <c r="BA75" s="155">
        <f>SUM(BA5:BA74)</f>
        <v>6.39209905141331</v>
      </c>
      <c r="BB75" s="155">
        <f>SUM(BB5:BB74)</f>
        <v>14.7552121288948</v>
      </c>
      <c r="BC75" s="155">
        <f>SUM(BC5:BC74)</f>
        <v>73.86077909028771</v>
      </c>
      <c r="BD75" s="155">
        <f>SUM(BD5:BD74)</f>
        <v>101.832268475590</v>
      </c>
      <c r="BE75" s="155">
        <f>SUM(BE5:BE74)</f>
        <v>384.345990853845</v>
      </c>
      <c r="BF75" s="155">
        <f>SUM(BF5:BF74)</f>
        <v>3.16375099073521</v>
      </c>
      <c r="BG75" s="155">
        <f>SUM(BG5:BG74)</f>
        <v>112.134098245292</v>
      </c>
      <c r="BH75" s="155">
        <f>SUM(BH5:BH74)</f>
        <v>24.5755648469513</v>
      </c>
      <c r="BI75" s="155">
        <f>SUM(BI5:BI74)</f>
        <v>67.74180961469121</v>
      </c>
      <c r="BJ75" s="155">
        <f>SUM(BJ5:BJ74)</f>
        <v>0.74872018419827</v>
      </c>
      <c r="BK75" s="155">
        <f>SUM(BK5:BK74)</f>
        <v>40.7334824327642</v>
      </c>
      <c r="BL75" s="155">
        <f>SUM(BL5:BL74)</f>
        <v>121.364377313433</v>
      </c>
      <c r="BM75" s="155">
        <f>SUM(BM5:BM74)</f>
        <v>15.5797566486508</v>
      </c>
      <c r="BN75" s="155">
        <f>SUM(BN5:BN74)</f>
        <v>2.81537870138428</v>
      </c>
      <c r="BO75" s="155">
        <f>SUM(BO5:BO74)</f>
        <v>178.285778201808</v>
      </c>
      <c r="BP75" s="155">
        <f>SUM(BP5:BP74)</f>
        <v>50.3109802653017</v>
      </c>
      <c r="BQ75" s="155">
        <f>SUM(BQ5:BQ74)</f>
        <v>1.48060665984313</v>
      </c>
      <c r="BR75" s="155">
        <f>SUM(BR5:BR74)</f>
        <v>7.38104830041036</v>
      </c>
      <c r="BS75" s="155">
        <f>SUM(BS5:BS74)</f>
        <v>1.30996795314855</v>
      </c>
      <c r="BT75" s="155">
        <f>SUM(BT5:BT74)</f>
        <v>63.6145707682926</v>
      </c>
      <c r="BU75" s="155">
        <f>SUM(BU5:BU74)</f>
        <v>22.9474878036382</v>
      </c>
      <c r="BV75" s="153">
        <f>SUM(D75:BU75)</f>
        <v>6030.319449855620</v>
      </c>
      <c r="BW75" s="155">
        <f>SUM(BW5:BW74)</f>
        <v>2431.074457259350</v>
      </c>
      <c r="BX75" s="155">
        <f>SUM(BX5:BX74)</f>
        <v>962.567217333491</v>
      </c>
      <c r="BY75" s="155">
        <f>SUM(BY5:BY74)</f>
        <v>410.799213683968</v>
      </c>
      <c r="BZ75" s="155">
        <f>SUM(BZ5:BZ74)</f>
        <v>64.1956879014006</v>
      </c>
      <c r="CA75" s="155">
        <f>SUM(CA5:CA74)</f>
        <v>146.956060375489</v>
      </c>
      <c r="CB75" s="155">
        <f>SUM(CB5:CB74)</f>
        <v>-81.51923271992599</v>
      </c>
      <c r="CC75" s="155">
        <f>SUM(CC5:CC74)</f>
        <v>6753.82921</v>
      </c>
      <c r="CD75" s="153">
        <f>SUM(BW75:CC75)</f>
        <v>10687.9026138338</v>
      </c>
      <c r="CE75" s="153">
        <f>SUM(CD75,BV75)</f>
        <v>16718.2220636894</v>
      </c>
      <c r="CF75" s="4"/>
      <c r="CG75" s="4"/>
      <c r="CH75" s="4"/>
    </row>
    <row r="76" ht="19" customHeight="1">
      <c r="A76" t="s" s="58">
        <v>1</v>
      </c>
      <c r="B76" s="59">
        <v>71</v>
      </c>
      <c r="C76" t="s" s="76">
        <v>225</v>
      </c>
      <c r="D76" s="77">
        <f>'Glad70-before-LQ'!D76*D$93</f>
        <v>12.6181306776627</v>
      </c>
      <c r="E76" s="66">
        <f>'Glad70-before-LQ'!E76*E$93</f>
        <v>1.78107184111525</v>
      </c>
      <c r="F76" s="66">
        <f>'Glad70-before-LQ'!F76*F$93</f>
        <v>1.80142280705847</v>
      </c>
      <c r="G76" s="66">
        <f>'Glad70-before-LQ'!G76*G$93</f>
        <v>0.796619143751401</v>
      </c>
      <c r="H76" s="66">
        <f>'Glad70-before-LQ'!H76*H$93</f>
        <v>1.25449260973037</v>
      </c>
      <c r="I76" s="66">
        <f>'Glad70-before-LQ'!I76*I$93</f>
        <v>12.7352195788098</v>
      </c>
      <c r="J76" s="66">
        <f>'Glad70-before-LQ'!J76*J$93</f>
        <v>229.356103082877</v>
      </c>
      <c r="K76" s="69">
        <f>'Glad70-before-LQ'!K76*K$93</f>
        <v>220.52377</v>
      </c>
      <c r="L76" s="66">
        <f>'Glad70-before-LQ'!L76*L$93</f>
        <v>13.3655531098251</v>
      </c>
      <c r="M76" s="66">
        <f>'Glad70-before-LQ'!M76*M$93</f>
        <v>16.2108280528166</v>
      </c>
      <c r="N76" s="66">
        <f>'Glad70-before-LQ'!N76*N$93</f>
        <v>7.64533503640137</v>
      </c>
      <c r="O76" s="66">
        <f>'Glad70-before-LQ'!O76*O$93</f>
        <v>2.3753200422617</v>
      </c>
      <c r="P76" s="66">
        <f>'Glad70-before-LQ'!P76*P$93</f>
        <v>1.2223052012767</v>
      </c>
      <c r="Q76" s="66">
        <f>'Glad70-before-LQ'!Q76*Q$93</f>
        <v>1.59063973821078</v>
      </c>
      <c r="R76" s="66">
        <f>'Glad70-before-LQ'!R76*R$93</f>
        <v>0.284509770328217</v>
      </c>
      <c r="S76" s="66">
        <f>'Glad70-before-LQ'!S76*S$93</f>
        <v>0.915674015092663</v>
      </c>
      <c r="T76" s="66">
        <f>'Glad70-before-LQ'!T76*T$93</f>
        <v>4.41730053154167</v>
      </c>
      <c r="U76" s="66">
        <f>'Glad70-before-LQ'!U76*U$93</f>
        <v>77.07424583665519</v>
      </c>
      <c r="V76" s="66">
        <f>'Glad70-before-LQ'!V76*V$93</f>
        <v>2.63590745306258</v>
      </c>
      <c r="W76" s="66">
        <f>'Glad70-before-LQ'!W76*W$93</f>
        <v>58.6376193256805</v>
      </c>
      <c r="X76" s="10">
        <f>'Glad70-before-LQ'!X76*X$93</f>
        <v>0</v>
      </c>
      <c r="Y76" s="66">
        <f>'Glad70-before-LQ'!Y76*Y$93</f>
        <v>58.2802806756514</v>
      </c>
      <c r="Z76" s="66">
        <f>'Glad70-before-LQ'!Z76*Z$93</f>
        <v>20.1853417047174</v>
      </c>
      <c r="AA76" s="66">
        <f>'Glad70-before-LQ'!AA76*AA$93</f>
        <v>24.2214547664394</v>
      </c>
      <c r="AB76" s="66">
        <f>'Glad70-before-LQ'!AB76*AB$93</f>
        <v>0.871049088915787</v>
      </c>
      <c r="AC76" s="11">
        <f>'Glad70-before-LQ'!AC76*AC$93</f>
        <v>0</v>
      </c>
      <c r="AD76" s="66">
        <f>'Glad70-before-LQ'!AD76*AD$93</f>
        <v>0.14058654318278</v>
      </c>
      <c r="AE76" s="66">
        <f>'Glad70-before-LQ'!AE76*AE$93</f>
        <v>10.6726158601756</v>
      </c>
      <c r="AF76" s="66">
        <f>'Glad70-before-LQ'!AF76*AF$93</f>
        <v>21.8712353985248</v>
      </c>
      <c r="AG76" s="66">
        <f>'Glad70-before-LQ'!AG76*AG$93</f>
        <v>14.5013364340035</v>
      </c>
      <c r="AH76" s="66">
        <f>'Glad70-before-LQ'!AH76*AH$93</f>
        <v>206.076097230308</v>
      </c>
      <c r="AI76" s="66">
        <f>'Glad70-before-LQ'!AI76*AI$93</f>
        <v>153.713969946549</v>
      </c>
      <c r="AJ76" s="66">
        <f>'Glad70-before-LQ'!AJ76*AJ$93</f>
        <v>109.501493553247</v>
      </c>
      <c r="AK76" s="66">
        <f>'Glad70-before-LQ'!AK76*AK$93</f>
        <v>220.123302001122</v>
      </c>
      <c r="AL76" s="66">
        <f>'Glad70-before-LQ'!AL76*AL$93</f>
        <v>24.8391552958452</v>
      </c>
      <c r="AM76" s="66">
        <f>'Glad70-before-LQ'!AM76*AM$93</f>
        <v>106.906456890233</v>
      </c>
      <c r="AN76" s="66">
        <f>'Glad70-before-LQ'!AN76*AN$93</f>
        <v>80.8053987776227</v>
      </c>
      <c r="AO76" s="66">
        <f>'Glad70-before-LQ'!AO76*AO$93</f>
        <v>111.887363854430</v>
      </c>
      <c r="AP76" s="66">
        <f>'Glad70-before-LQ'!AP76*AP$93</f>
        <v>28.013638739264</v>
      </c>
      <c r="AQ76" s="66">
        <f>'Glad70-before-LQ'!AQ76*AQ$93</f>
        <v>4.47132743210888</v>
      </c>
      <c r="AR76" s="66">
        <f>'Glad70-before-LQ'!AR76*AR$93</f>
        <v>7.64783585014157</v>
      </c>
      <c r="AS76" s="66">
        <f>'Glad70-before-LQ'!AS76*AS$93</f>
        <v>124.083484576254</v>
      </c>
      <c r="AT76" s="66">
        <f>'Glad70-before-LQ'!AT76*AT$93</f>
        <v>2.62478154437419</v>
      </c>
      <c r="AU76" s="66">
        <f>'Glad70-before-LQ'!AU76*AU$93</f>
        <v>1.83496258542062</v>
      </c>
      <c r="AV76" s="66">
        <f>'Glad70-before-LQ'!AV76*AV$93</f>
        <v>0.956622831231745</v>
      </c>
      <c r="AW76" s="66">
        <f>'Glad70-before-LQ'!AW76*AW$93</f>
        <v>0.277294927362559</v>
      </c>
      <c r="AX76" s="66">
        <f>'Glad70-before-LQ'!AX76*AX$93</f>
        <v>3.21559521132242</v>
      </c>
      <c r="AY76" s="66">
        <f>'Glad70-before-LQ'!AY76*AY$93</f>
        <v>1.3582420819558</v>
      </c>
      <c r="AZ76" s="66">
        <f>'Glad70-before-LQ'!AZ76*AZ$93</f>
        <v>18.6230546734912</v>
      </c>
      <c r="BA76" s="66">
        <f>'Glad70-before-LQ'!BA76*BA$93</f>
        <v>2.74042235355556</v>
      </c>
      <c r="BB76" s="66">
        <f>'Glad70-before-LQ'!BB76*BB$93</f>
        <v>13.9349031657281</v>
      </c>
      <c r="BC76" s="66">
        <f>'Glad70-before-LQ'!BC76*BC$93</f>
        <v>34.8428094996895</v>
      </c>
      <c r="BD76" s="66">
        <f>'Glad70-before-LQ'!BD76*BD$93</f>
        <v>27.348534891051</v>
      </c>
      <c r="BE76" s="66">
        <f>'Glad70-before-LQ'!BE76*BE$93</f>
        <v>386.623441871022</v>
      </c>
      <c r="BF76" s="66">
        <f>'Glad70-before-LQ'!BF76*BF$93</f>
        <v>4.30335454369213</v>
      </c>
      <c r="BG76" s="66">
        <f>'Glad70-before-LQ'!BG76*BG$93</f>
        <v>242.566840392974</v>
      </c>
      <c r="BH76" s="66">
        <f>'Glad70-before-LQ'!BH76*BH$93</f>
        <v>21.6020264296732</v>
      </c>
      <c r="BI76" s="66">
        <f>'Glad70-before-LQ'!BI76*BI$93</f>
        <v>146.728693456538</v>
      </c>
      <c r="BJ76" s="66">
        <f>'Glad70-before-LQ'!BJ76*BJ$93</f>
        <v>1.02183851181075</v>
      </c>
      <c r="BK76" s="66">
        <f>'Glad70-before-LQ'!BK76*BK$93</f>
        <v>113.088602433081</v>
      </c>
      <c r="BL76" s="66">
        <f>'Glad70-before-LQ'!BL76*BL$93</f>
        <v>591.582238659167</v>
      </c>
      <c r="BM76" s="66">
        <f>'Glad70-before-LQ'!BM76*BM$93</f>
        <v>45.4445144286202</v>
      </c>
      <c r="BN76" s="66">
        <f>'Glad70-before-LQ'!BN76*BN$93</f>
        <v>3.6001645856209</v>
      </c>
      <c r="BO76" s="66">
        <f>'Glad70-before-LQ'!BO76*BO$93</f>
        <v>425.712319790212</v>
      </c>
      <c r="BP76" s="66">
        <f>'Glad70-before-LQ'!BP76*BP$93</f>
        <v>278.521190942063</v>
      </c>
      <c r="BQ76" s="66">
        <f>'Glad70-before-LQ'!BQ76*BQ$93</f>
        <v>1.02847526919819</v>
      </c>
      <c r="BR76" s="66">
        <f>'Glad70-before-LQ'!BR76*BR$93</f>
        <v>5.72187683945252</v>
      </c>
      <c r="BS76" s="66">
        <f>'Glad70-before-LQ'!BS76*BS$93</f>
        <v>0.66435001073622</v>
      </c>
      <c r="BT76" s="66">
        <f>'Glad70-before-LQ'!BT76*BT$93</f>
        <v>55.8310738477039</v>
      </c>
      <c r="BU76" s="66">
        <f>'Glad70-before-LQ'!BU76*BU$93</f>
        <v>50.8364919623761</v>
      </c>
      <c r="BV76" s="4">
        <f>SUM(D76:BU76)</f>
        <v>4478.690210212020</v>
      </c>
      <c r="BW76" s="66">
        <f>'Glad-base'!BW75*'Households'!$B$3/'Households'!$B$7</f>
        <v>0</v>
      </c>
      <c r="BX76" s="66">
        <f>'Glad-base'!BX75*'Households'!$B$3/'Households'!$B$7</f>
        <v>0</v>
      </c>
      <c r="BY76" s="66">
        <f>'Glad-base'!BY75*'Households'!$B$3/'Households'!$B$7</f>
        <v>0</v>
      </c>
      <c r="BZ76" s="66">
        <f>'Glad-base'!BZ75*'Households'!$B$3/'Households'!$B$7</f>
        <v>0</v>
      </c>
      <c r="CA76" s="66">
        <f>'Glad-base'!CA75*'Households'!$B$3/'Households'!$B$7</f>
        <v>0</v>
      </c>
      <c r="CB76" s="4">
        <v>0</v>
      </c>
      <c r="CC76" s="4">
        <v>0</v>
      </c>
      <c r="CD76" s="4">
        <f>SUM(BW76:CC76)</f>
        <v>0</v>
      </c>
      <c r="CE76" s="153">
        <f>SUM(CD76,BV76)</f>
        <v>4478.690210212020</v>
      </c>
      <c r="CF76" s="4"/>
      <c r="CG76" s="4"/>
      <c r="CH76" s="4"/>
    </row>
    <row r="77" ht="19" customHeight="1">
      <c r="A77" t="s" s="58">
        <v>1</v>
      </c>
      <c r="B77" s="59">
        <v>72</v>
      </c>
      <c r="C77" t="s" s="76">
        <v>226</v>
      </c>
      <c r="D77" s="77">
        <f>'Glad70-before-LQ'!D77*D$93</f>
        <v>64.524575973396</v>
      </c>
      <c r="E77" s="66">
        <f>'Glad70-before-LQ'!E77*E$93</f>
        <v>2.33530265572211</v>
      </c>
      <c r="F77" s="66">
        <f>'Glad70-before-LQ'!F77*F$93</f>
        <v>3.23325278896057</v>
      </c>
      <c r="G77" s="66">
        <f>'Glad70-before-LQ'!G77*G$93</f>
        <v>3.45102546975887</v>
      </c>
      <c r="H77" s="66">
        <f>'Glad70-before-LQ'!H77*H$93</f>
        <v>1.54099535652023</v>
      </c>
      <c r="I77" s="66">
        <f>'Glad70-before-LQ'!I77*I$93</f>
        <v>69.2219772038345</v>
      </c>
      <c r="J77" s="66">
        <f>'Glad70-before-LQ'!J77*J$93</f>
        <v>1155.099676178180</v>
      </c>
      <c r="K77" s="69">
        <f>'Glad70-before-LQ'!K77*K$93</f>
        <v>411.459</v>
      </c>
      <c r="L77" s="66">
        <f>'Glad70-before-LQ'!L77*L$93</f>
        <v>15.7132199664766</v>
      </c>
      <c r="M77" s="66">
        <f>'Glad70-before-LQ'!M77*M$93</f>
        <v>10.6590069708127</v>
      </c>
      <c r="N77" s="66">
        <f>'Glad70-before-LQ'!N77*N$93</f>
        <v>3.84623150351861</v>
      </c>
      <c r="O77" s="66">
        <f>'Glad70-before-LQ'!O77*O$93</f>
        <v>2.44321365055501</v>
      </c>
      <c r="P77" s="66">
        <f>'Glad70-before-LQ'!P77*P$93</f>
        <v>0.726426254630361</v>
      </c>
      <c r="Q77" s="66">
        <f>'Glad70-before-LQ'!Q77*Q$93</f>
        <v>0.891907524231177</v>
      </c>
      <c r="R77" s="66">
        <f>'Glad70-before-LQ'!R77*R$93</f>
        <v>0.158060983515676</v>
      </c>
      <c r="S77" s="66">
        <f>'Glad70-before-LQ'!S77*S$93</f>
        <v>0.273814841615157</v>
      </c>
      <c r="T77" s="66">
        <f>'Glad70-before-LQ'!T77*T$93</f>
        <v>29.1250584497253</v>
      </c>
      <c r="U77" s="66">
        <f>'Glad70-before-LQ'!U77*U$93</f>
        <v>74.8378761222676</v>
      </c>
      <c r="V77" s="66">
        <f>'Glad70-before-LQ'!V77*V$93</f>
        <v>1.41702138919673</v>
      </c>
      <c r="W77" s="66">
        <f>'Glad70-before-LQ'!W77*W$93</f>
        <v>36.5736775448833</v>
      </c>
      <c r="X77" s="10">
        <f>'Glad70-before-LQ'!X77*X$93</f>
        <v>0</v>
      </c>
      <c r="Y77" s="66">
        <f>'Glad70-before-LQ'!Y77*Y$93</f>
        <v>24.9687761391825</v>
      </c>
      <c r="Z77" s="66">
        <f>'Glad70-before-LQ'!Z77*Z$93</f>
        <v>2.32046393655656</v>
      </c>
      <c r="AA77" s="66">
        <f>'Glad70-before-LQ'!AA77*AA$93</f>
        <v>10.659054571608</v>
      </c>
      <c r="AB77" s="66">
        <f>'Glad70-before-LQ'!AB77*AB$93</f>
        <v>0.490112808033462</v>
      </c>
      <c r="AC77" s="11">
        <f>'Glad70-before-LQ'!AC77*AC$93</f>
        <v>0</v>
      </c>
      <c r="AD77" s="66">
        <f>'Glad70-before-LQ'!AD77*AD$93</f>
        <v>0.88757402838898</v>
      </c>
      <c r="AE77" s="66">
        <f>'Glad70-before-LQ'!AE77*AE$93</f>
        <v>29.3158787492994</v>
      </c>
      <c r="AF77" s="66">
        <f>'Glad70-before-LQ'!AF77*AF$93</f>
        <v>11.2878510783397</v>
      </c>
      <c r="AG77" s="66">
        <f>'Glad70-before-LQ'!AG77*AG$93</f>
        <v>16.3357367857628</v>
      </c>
      <c r="AH77" s="66">
        <f>'Glad70-before-LQ'!AH77*AH$93</f>
        <v>188.894840238966</v>
      </c>
      <c r="AI77" s="66">
        <f>'Glad70-before-LQ'!AI77*AI$93</f>
        <v>122.291347123242</v>
      </c>
      <c r="AJ77" s="66">
        <f>'Glad70-before-LQ'!AJ77*AJ$93</f>
        <v>59.981597529190</v>
      </c>
      <c r="AK77" s="66">
        <f>'Glad70-before-LQ'!AK77*AK$93</f>
        <v>103.800000955737</v>
      </c>
      <c r="AL77" s="66">
        <f>'Glad70-before-LQ'!AL77*AL$93</f>
        <v>15.8697520727366</v>
      </c>
      <c r="AM77" s="66">
        <f>'Glad70-before-LQ'!AM77*AM$93</f>
        <v>31.9550607020748</v>
      </c>
      <c r="AN77" s="66">
        <f>'Glad70-before-LQ'!AN77*AN$93</f>
        <v>42.0154877314116</v>
      </c>
      <c r="AO77" s="66">
        <f>'Glad70-before-LQ'!AO77*AO$93</f>
        <v>49.1195919336164</v>
      </c>
      <c r="AP77" s="66">
        <f>'Glad70-before-LQ'!AP77*AP$93</f>
        <v>52.7416216215098</v>
      </c>
      <c r="AQ77" s="66">
        <f>'Glad70-before-LQ'!AQ77*AQ$93</f>
        <v>3.48633412147859</v>
      </c>
      <c r="AR77" s="66">
        <f>'Glad70-before-LQ'!AR77*AR$93</f>
        <v>3.06038603168513</v>
      </c>
      <c r="AS77" s="66">
        <f>'Glad70-before-LQ'!AS77*AS$93</f>
        <v>244.260189058577</v>
      </c>
      <c r="AT77" s="66">
        <f>'Glad70-before-LQ'!AT77*AT$93</f>
        <v>2.20329584297909</v>
      </c>
      <c r="AU77" s="66">
        <f>'Glad70-before-LQ'!AU77*AU$93</f>
        <v>0.80102647457137</v>
      </c>
      <c r="AV77" s="66">
        <f>'Glad70-before-LQ'!AV77*AV$93</f>
        <v>1.48892563985846</v>
      </c>
      <c r="AW77" s="66">
        <f>'Glad70-before-LQ'!AW77*AW$93</f>
        <v>0.499024011862485</v>
      </c>
      <c r="AX77" s="66">
        <f>'Glad70-before-LQ'!AX77*AX$93</f>
        <v>6.10761905883607</v>
      </c>
      <c r="AY77" s="66">
        <f>'Glad70-before-LQ'!AY77*AY$93</f>
        <v>1.53463715753447</v>
      </c>
      <c r="AZ77" s="66">
        <f>'Glad70-before-LQ'!AZ77*AZ$93</f>
        <v>73.67708846118271</v>
      </c>
      <c r="BA77" s="66">
        <f>'Glad70-before-LQ'!BA77*BA$93</f>
        <v>2.76942783881141</v>
      </c>
      <c r="BB77" s="66">
        <f>'Glad70-before-LQ'!BB77*BB$93</f>
        <v>10.3055782331659</v>
      </c>
      <c r="BC77" s="66">
        <f>'Glad70-before-LQ'!BC77*BC$93</f>
        <v>18.1508157023504</v>
      </c>
      <c r="BD77" s="66">
        <f>'Glad70-before-LQ'!BD77*BD$93</f>
        <v>326.973699412768</v>
      </c>
      <c r="BE77" s="66">
        <f>'Glad70-before-LQ'!BE77*BE$93</f>
        <v>132.533791163025</v>
      </c>
      <c r="BF77" s="66">
        <f>'Glad70-before-LQ'!BF77*BF$93</f>
        <v>1.46177709738108</v>
      </c>
      <c r="BG77" s="66">
        <f>'Glad70-before-LQ'!BG77*BG$93</f>
        <v>23.072405662108</v>
      </c>
      <c r="BH77" s="66">
        <f>'Glad70-before-LQ'!BH77*BH$93</f>
        <v>10.8938054245861</v>
      </c>
      <c r="BI77" s="66">
        <f>'Glad70-before-LQ'!BI77*BI$93</f>
        <v>25.1135387656869</v>
      </c>
      <c r="BJ77" s="66">
        <f>'Glad70-before-LQ'!BJ77*BJ$93</f>
        <v>0.464743848512108</v>
      </c>
      <c r="BK77" s="66">
        <f>'Glad70-before-LQ'!BK77*BK$93</f>
        <v>16.530080674274</v>
      </c>
      <c r="BL77" s="66">
        <f>'Glad70-before-LQ'!BL77*BL$93</f>
        <v>61.6415209489068</v>
      </c>
      <c r="BM77" s="66">
        <f>'Glad70-before-LQ'!BM77*BM$93</f>
        <v>4.64668163349231</v>
      </c>
      <c r="BN77" s="66">
        <f>'Glad70-before-LQ'!BN77*BN$93</f>
        <v>2.37760129099742</v>
      </c>
      <c r="BO77" s="66">
        <f>'Glad70-before-LQ'!BO77*BO$93</f>
        <v>95.7343117695761</v>
      </c>
      <c r="BP77" s="66">
        <f>'Glad70-before-LQ'!BP77*BP$93</f>
        <v>20.5475111574545</v>
      </c>
      <c r="BQ77" s="66">
        <f>'Glad70-before-LQ'!BQ77*BQ$93</f>
        <v>1.67055141856677</v>
      </c>
      <c r="BR77" s="66">
        <f>'Glad70-before-LQ'!BR77*BR$93</f>
        <v>1.71719952311934</v>
      </c>
      <c r="BS77" s="66">
        <f>'Glad70-before-LQ'!BS77*BS$93</f>
        <v>0.564588394858421</v>
      </c>
      <c r="BT77" s="66">
        <f>'Glad70-before-LQ'!BT77*BT$93</f>
        <v>27.3743934941784</v>
      </c>
      <c r="BU77" s="66">
        <f>'Glad70-before-LQ'!BU77*BU$93</f>
        <v>13.4680095093784</v>
      </c>
      <c r="BV77" s="4">
        <f>SUM(D77:BU77)</f>
        <v>3785.596627655220</v>
      </c>
      <c r="BW77" s="66">
        <f>'Glad-base'!BW76*'Households'!$B$3/'Households'!$B$7</f>
        <v>0</v>
      </c>
      <c r="BX77" s="66">
        <f>'Glad-base'!BX76*'Households'!$B$3/'Households'!$B$7</f>
        <v>0</v>
      </c>
      <c r="BY77" s="66">
        <f>'Glad-base'!BY76*'Households'!$B$3/'Households'!$B$7</f>
        <v>0</v>
      </c>
      <c r="BZ77" s="66">
        <f>'Glad-base'!BZ76*'Households'!$B$3/'Households'!$B$7</f>
        <v>0</v>
      </c>
      <c r="CA77" s="66">
        <f>'Glad-base'!CA76*'Households'!$B$3/'Households'!$B$7</f>
        <v>0</v>
      </c>
      <c r="CB77" s="4">
        <v>0</v>
      </c>
      <c r="CC77" s="4">
        <v>0</v>
      </c>
      <c r="CD77" s="4">
        <f>SUM(BW77:CC77)</f>
        <v>0</v>
      </c>
      <c r="CE77" s="153">
        <f>SUM(CD77,BV77)</f>
        <v>3785.596627655220</v>
      </c>
      <c r="CF77" s="4"/>
      <c r="CG77" s="4"/>
      <c r="CH77" s="4"/>
    </row>
    <row r="78" ht="19" customHeight="1">
      <c r="A78" t="s" s="58">
        <v>1</v>
      </c>
      <c r="B78" s="59">
        <v>73</v>
      </c>
      <c r="C78" t="s" s="76">
        <v>227</v>
      </c>
      <c r="D78" s="77">
        <f>'Glad70-before-LQ'!D78*D$93</f>
        <v>1.20674714189504</v>
      </c>
      <c r="E78" s="66">
        <f>'Glad70-before-LQ'!E78*E$93</f>
        <v>0.246076329332768</v>
      </c>
      <c r="F78" s="66">
        <f>'Glad70-before-LQ'!F78*F$93</f>
        <v>0.268290990823031</v>
      </c>
      <c r="G78" s="66">
        <f>'Glad70-before-LQ'!G78*G$93</f>
        <v>0.135445467162281</v>
      </c>
      <c r="H78" s="66">
        <f>'Glad70-before-LQ'!H78*H$93</f>
        <v>0.0578615940572687</v>
      </c>
      <c r="I78" s="66">
        <f>'Glad70-before-LQ'!I78*I$93</f>
        <v>0.0679503786723038</v>
      </c>
      <c r="J78" s="66">
        <f>'Glad70-before-LQ'!J78*J$93</f>
        <v>4.77579852166378</v>
      </c>
      <c r="K78" s="69">
        <f>'Glad70-before-LQ'!K78*K$93</f>
        <v>70</v>
      </c>
      <c r="L78" s="66">
        <f>'Glad70-before-LQ'!L78*L$93</f>
        <v>0.430362115073937</v>
      </c>
      <c r="M78" s="66">
        <f>'Glad70-before-LQ'!M78*M$93</f>
        <v>0.12736881050718</v>
      </c>
      <c r="N78" s="66">
        <f>'Glad70-before-LQ'!N78*N$93</f>
        <v>0.179401044350128</v>
      </c>
      <c r="O78" s="66">
        <f>'Glad70-before-LQ'!O78*O$93</f>
        <v>0.276483236677644</v>
      </c>
      <c r="P78" s="66">
        <f>'Glad70-before-LQ'!P78*P$93</f>
        <v>0.0610997284557181</v>
      </c>
      <c r="Q78" s="66">
        <f>'Glad70-before-LQ'!Q78*Q$93</f>
        <v>0.0219131714280951</v>
      </c>
      <c r="R78" s="66">
        <f>'Glad70-before-LQ'!R78*R$93</f>
        <v>0.00150724096280847</v>
      </c>
      <c r="S78" s="66">
        <f>'Glad70-before-LQ'!S78*S$93</f>
        <v>0.00405943179307508</v>
      </c>
      <c r="T78" s="66">
        <f>'Glad70-before-LQ'!T78*T$93</f>
        <v>0.8594113028375751</v>
      </c>
      <c r="U78" s="66">
        <f>'Glad70-before-LQ'!U78*U$93</f>
        <v>2.29550827511489</v>
      </c>
      <c r="V78" s="66">
        <f>'Glad70-before-LQ'!V78*V$93</f>
        <v>0.0393891257692382</v>
      </c>
      <c r="W78" s="66">
        <f>'Glad70-before-LQ'!W78*W$93</f>
        <v>0.702373530198711</v>
      </c>
      <c r="X78" s="10">
        <f>'Glad70-before-LQ'!X78*X$93</f>
        <v>0</v>
      </c>
      <c r="Y78" s="66">
        <f>'Glad70-before-LQ'!Y78*Y$93</f>
        <v>0.823204084514249</v>
      </c>
      <c r="Z78" s="66">
        <f>'Glad70-before-LQ'!Z78*Z$93</f>
        <v>0.161327005239604</v>
      </c>
      <c r="AA78" s="66">
        <f>'Glad70-before-LQ'!AA78*AA$93</f>
        <v>0.09644227996894821</v>
      </c>
      <c r="AB78" s="66">
        <f>'Glad70-before-LQ'!AB78*AB$93</f>
        <v>0.00626966293755901</v>
      </c>
      <c r="AC78" s="11">
        <f>'Glad70-before-LQ'!AC78*AC$93</f>
        <v>0</v>
      </c>
      <c r="AD78" s="66">
        <f>'Glad70-before-LQ'!AD78*AD$93</f>
        <v>0.00322765971491525</v>
      </c>
      <c r="AE78" s="66">
        <f>'Glad70-before-LQ'!AE78*AE$93</f>
        <v>0.236962022405946</v>
      </c>
      <c r="AF78" s="66">
        <f>'Glad70-before-LQ'!AF78*AF$93</f>
        <v>0.388876299417523</v>
      </c>
      <c r="AG78" s="66">
        <f>'Glad70-before-LQ'!AG78*AG$93</f>
        <v>0.3467873892104</v>
      </c>
      <c r="AH78" s="66">
        <f>'Glad70-before-LQ'!AH78*AH$93</f>
        <v>2.07681802359005</v>
      </c>
      <c r="AI78" s="66">
        <f>'Glad70-before-LQ'!AI78*AI$93</f>
        <v>3.73569502818449</v>
      </c>
      <c r="AJ78" s="66">
        <f>'Glad70-before-LQ'!AJ78*AJ$93</f>
        <v>0.405673447126897</v>
      </c>
      <c r="AK78" s="66">
        <f>'Glad70-before-LQ'!AK78*AK$93</f>
        <v>1.34640347660023</v>
      </c>
      <c r="AL78" s="66">
        <f>'Glad70-before-LQ'!AL78*AL$93</f>
        <v>1.85226158695892</v>
      </c>
      <c r="AM78" s="66">
        <f>'Glad70-before-LQ'!AM78*AM$93</f>
        <v>8.763244637304849</v>
      </c>
      <c r="AN78" s="66">
        <f>'Glad70-before-LQ'!AN78*AN$93</f>
        <v>4.47339019596214</v>
      </c>
      <c r="AO78" s="66">
        <f>'Glad70-before-LQ'!AO78*AO$93</f>
        <v>-0.675989043291406</v>
      </c>
      <c r="AP78" s="66">
        <f>'Glad70-before-LQ'!AP78*AP$93</f>
        <v>0.909603020991811</v>
      </c>
      <c r="AQ78" s="66">
        <f>'Glad70-before-LQ'!AQ78*AQ$93</f>
        <v>0.12002369405927</v>
      </c>
      <c r="AR78" s="66">
        <f>'Glad70-before-LQ'!AR78*AR$93</f>
        <v>0.402589923085658</v>
      </c>
      <c r="AS78" s="66">
        <f>'Glad70-before-LQ'!AS78*AS$93</f>
        <v>0.554472357826728</v>
      </c>
      <c r="AT78" s="66">
        <f>'Glad70-before-LQ'!AT78*AT$93</f>
        <v>0.0186613207513956</v>
      </c>
      <c r="AU78" s="66">
        <f>'Glad70-before-LQ'!AU78*AU$93</f>
        <v>0.0171030569460021</v>
      </c>
      <c r="AV78" s="66">
        <f>'Glad70-before-LQ'!AV78*AV$93</f>
        <v>0.00574539775899249</v>
      </c>
      <c r="AW78" s="66">
        <f>'Glad70-before-LQ'!AW78*AW$93</f>
        <v>0.000399232566663753</v>
      </c>
      <c r="AX78" s="66">
        <f>'Glad70-before-LQ'!AX78*AX$93</f>
        <v>0.16855343684146</v>
      </c>
      <c r="AY78" s="66">
        <f>'Glad70-before-LQ'!AY78*AY$93</f>
        <v>0.00164466358592667</v>
      </c>
      <c r="AZ78" s="66">
        <f>'Glad70-before-LQ'!AZ78*AZ$93</f>
        <v>1.28883877309834</v>
      </c>
      <c r="BA78" s="66">
        <f>'Glad70-before-LQ'!BA78*BA$93</f>
        <v>0.738435709316948</v>
      </c>
      <c r="BB78" s="66">
        <f>'Glad70-before-LQ'!BB78*BB$93</f>
        <v>0.193599537982281</v>
      </c>
      <c r="BC78" s="66">
        <f>'Glad70-before-LQ'!BC78*BC$93</f>
        <v>0.674381119044585</v>
      </c>
      <c r="BD78" s="66">
        <f>'Glad70-before-LQ'!BD78*BD$93</f>
        <v>4.53413323370854</v>
      </c>
      <c r="BE78" s="66">
        <f>'Glad70-before-LQ'!BE78*BE$93</f>
        <v>2.49076395269085</v>
      </c>
      <c r="BF78" s="66">
        <f>'Glad70-before-LQ'!BF78*BF$93</f>
        <v>0.0108608572947942</v>
      </c>
      <c r="BG78" s="66">
        <f>'Glad70-before-LQ'!BG78*BG$93</f>
        <v>0.490416216387554</v>
      </c>
      <c r="BH78" s="66">
        <f>'Glad70-before-LQ'!BH78*BH$93</f>
        <v>0.178180343498583</v>
      </c>
      <c r="BI78" s="66">
        <f>'Glad70-before-LQ'!BI78*BI$93</f>
        <v>0.169943024737247</v>
      </c>
      <c r="BJ78" s="66">
        <f>'Glad70-before-LQ'!BJ78*BJ$93</f>
        <v>0.0161663672403471</v>
      </c>
      <c r="BK78" s="66">
        <f>'Glad70-before-LQ'!BK78*BK$93</f>
        <v>0.651789796447855</v>
      </c>
      <c r="BL78" s="66">
        <f>'Glad70-before-LQ'!BL78*BL$93</f>
        <v>0.63601135336618</v>
      </c>
      <c r="BM78" s="66">
        <f>'Glad70-before-LQ'!BM78*BM$93</f>
        <v>0.117778124747772</v>
      </c>
      <c r="BN78" s="66">
        <f>'Glad70-before-LQ'!BN78*BN$93</f>
        <v>0.0158192819329018</v>
      </c>
      <c r="BO78" s="66">
        <f>'Glad70-before-LQ'!BO78*BO$93</f>
        <v>0.929158004467448</v>
      </c>
      <c r="BP78" s="66">
        <f>'Glad70-before-LQ'!BP78*BP$93</f>
        <v>0.373961181641309</v>
      </c>
      <c r="BQ78" s="66">
        <f>'Glad70-before-LQ'!BQ78*BQ$93</f>
        <v>0.00357967065191391</v>
      </c>
      <c r="BR78" s="66">
        <f>'Glad70-before-LQ'!BR78*BR$93</f>
        <v>0.0432786470471329</v>
      </c>
      <c r="BS78" s="66">
        <f>'Glad70-before-LQ'!BS78*BS$93</f>
        <v>0.0209240636652196</v>
      </c>
      <c r="BT78" s="66">
        <f>'Glad70-before-LQ'!BT78*BT$93</f>
        <v>0.696703505586496</v>
      </c>
      <c r="BU78" s="66">
        <f>'Glad70-before-LQ'!BU78*BU$93</f>
        <v>0.226674554994092</v>
      </c>
      <c r="BV78" s="4">
        <f>SUM(D78:BU78)</f>
        <v>122.497834616583</v>
      </c>
      <c r="BW78" s="66">
        <f>'Glad-base'!BW77*'Households'!$B$3/'Households'!$B$7</f>
        <v>206.891013424356</v>
      </c>
      <c r="BX78" s="66">
        <f>'Glad-base'!BX77*'Households'!$B$3/'Households'!$B$7</f>
        <v>0</v>
      </c>
      <c r="BY78" s="66">
        <f>'Glad-base'!BY77*'Households'!$B$3/'Households'!$B$7</f>
        <v>96.9403059983419</v>
      </c>
      <c r="BZ78" s="66">
        <f>'Glad-base'!BZ77*'Households'!$B$3/'Households'!$B$7</f>
        <v>0.752991514109166</v>
      </c>
      <c r="CA78" s="66">
        <f>'Glad-base'!CA77*'Households'!$B$3/'Households'!$B$7</f>
        <v>3.04279799255407</v>
      </c>
      <c r="CB78" s="4">
        <f>'Glad-base'!CB77/'Glad-base'!CB$81*CB$87</f>
        <v>3.05734170306284</v>
      </c>
      <c r="CC78" s="67">
        <f>'Glad-base'!CC77/'Glad-base'!CC$81*CC$87</f>
        <v>6.03372724549898</v>
      </c>
      <c r="CD78" s="4">
        <f>SUM(BW78:CC78)</f>
        <v>316.718177877923</v>
      </c>
      <c r="CE78" s="153">
        <f>SUM(CD78,BV78)</f>
        <v>439.216012494506</v>
      </c>
      <c r="CF78" s="4"/>
      <c r="CG78" s="4"/>
      <c r="CH78" s="4"/>
    </row>
    <row r="79" ht="19" customHeight="1">
      <c r="A79" t="s" s="58">
        <v>1</v>
      </c>
      <c r="B79" s="59">
        <v>74</v>
      </c>
      <c r="C79" t="s" s="76">
        <v>228</v>
      </c>
      <c r="D79" s="77">
        <f>'Glad70-before-LQ'!D79*D$93</f>
        <v>1.8375164926567</v>
      </c>
      <c r="E79" s="66">
        <f>'Glad70-before-LQ'!E79*E$93</f>
        <v>0.09147498881860811</v>
      </c>
      <c r="F79" s="66">
        <f>'Glad70-before-LQ'!F79*F$93</f>
        <v>-0.0109508985231518</v>
      </c>
      <c r="G79" s="66">
        <f>'Glad70-before-LQ'!G79*G$93</f>
        <v>0.0743114872902426</v>
      </c>
      <c r="H79" s="66">
        <f>'Glad70-before-LQ'!H79*H$93</f>
        <v>0.0723210817139458</v>
      </c>
      <c r="I79" s="66">
        <f>'Glad70-before-LQ'!I79*I$93</f>
        <v>0.777919101642352</v>
      </c>
      <c r="J79" s="66">
        <f>'Glad70-before-LQ'!J79*J$93</f>
        <v>12.4787411456937</v>
      </c>
      <c r="K79" s="69">
        <f>'Glad70-before-LQ'!K79*K$93</f>
        <v>210</v>
      </c>
      <c r="L79" s="66">
        <f>'Glad70-before-LQ'!L79*L$93</f>
        <v>1.77627703968865</v>
      </c>
      <c r="M79" s="66">
        <f>'Glad70-before-LQ'!M79*M$93</f>
        <v>0.7913690594480181</v>
      </c>
      <c r="N79" s="66">
        <f>'Glad70-before-LQ'!N79*N$93</f>
        <v>0.320470200323805</v>
      </c>
      <c r="O79" s="66">
        <f>'Glad70-before-LQ'!O79*O$93</f>
        <v>0.121443496524652</v>
      </c>
      <c r="P79" s="66">
        <f>'Glad70-before-LQ'!P79*P$93</f>
        <v>0.0469183995195556</v>
      </c>
      <c r="Q79" s="66">
        <f>'Glad70-before-LQ'!Q79*Q$93</f>
        <v>0.0916971409422046</v>
      </c>
      <c r="R79" s="66">
        <f>'Glad70-before-LQ'!R79*R$93</f>
        <v>0.0160739983236281</v>
      </c>
      <c r="S79" s="66">
        <f>'Glad70-before-LQ'!S79*S$93</f>
        <v>0.0452132531679349</v>
      </c>
      <c r="T79" s="66">
        <f>'Glad70-before-LQ'!T79*T$93</f>
        <v>0.145625292248626</v>
      </c>
      <c r="U79" s="66">
        <f>'Glad70-before-LQ'!U79*U$93</f>
        <v>3.72131920474101</v>
      </c>
      <c r="V79" s="66">
        <f>'Glad70-before-LQ'!V79*V$93</f>
        <v>0.138871634272089</v>
      </c>
      <c r="W79" s="66">
        <f>'Glad70-before-LQ'!W79*W$93</f>
        <v>3.70090784680367</v>
      </c>
      <c r="X79" s="10">
        <f>'Glad70-before-LQ'!X79*X$93</f>
        <v>0</v>
      </c>
      <c r="Y79" s="66">
        <f>'Glad70-before-LQ'!Y79*Y$93</f>
        <v>2.96196562630003</v>
      </c>
      <c r="Z79" s="66">
        <f>'Glad70-before-LQ'!Z79*Z$93</f>
        <v>0.406243686371946</v>
      </c>
      <c r="AA79" s="66">
        <f>'Glad70-before-LQ'!AA79*AA$93</f>
        <v>0.843247386042604</v>
      </c>
      <c r="AB79" s="66">
        <f>'Glad70-before-LQ'!AB79*AB$93</f>
        <v>0.0444268119143158</v>
      </c>
      <c r="AC79" s="11">
        <f>'Glad70-before-LQ'!AC79*AC$93</f>
        <v>0</v>
      </c>
      <c r="AD79" s="66">
        <f>'Glad70-before-LQ'!AD79*AD$93</f>
        <v>0.0926445883646891</v>
      </c>
      <c r="AE79" s="66">
        <f>'Glad70-before-LQ'!AE79*AE$93</f>
        <v>1.61989311335797</v>
      </c>
      <c r="AF79" s="66">
        <f>'Glad70-before-LQ'!AF79*AF$93</f>
        <v>1.34340172485321</v>
      </c>
      <c r="AG79" s="66">
        <f>'Glad70-before-LQ'!AG79*AG$93</f>
        <v>1.08831550563283</v>
      </c>
      <c r="AH79" s="66">
        <f>'Glad70-before-LQ'!AH79*AH$93</f>
        <v>8.35730278344279</v>
      </c>
      <c r="AI79" s="66">
        <f>'Glad70-before-LQ'!AI79*AI$93</f>
        <v>8.166100988527241</v>
      </c>
      <c r="AJ79" s="66">
        <f>'Glad70-before-LQ'!AJ79*AJ$93</f>
        <v>5.859358945567</v>
      </c>
      <c r="AK79" s="66">
        <f>'Glad70-before-LQ'!AK79*AK$93</f>
        <v>13.0915320681922</v>
      </c>
      <c r="AL79" s="66">
        <f>'Glad70-before-LQ'!AL79*AL$93</f>
        <v>3.16659844469231</v>
      </c>
      <c r="AM79" s="66">
        <f>'Glad70-before-LQ'!AM79*AM$93</f>
        <v>6.11387348705532</v>
      </c>
      <c r="AN79" s="66">
        <f>'Glad70-before-LQ'!AN79*AN$93</f>
        <v>9.25624321499232</v>
      </c>
      <c r="AO79" s="66">
        <f>'Glad70-before-LQ'!AO79*AO$93</f>
        <v>1.96293620797245</v>
      </c>
      <c r="AP79" s="66">
        <f>'Glad70-before-LQ'!AP79*AP$93</f>
        <v>1.50592560113331</v>
      </c>
      <c r="AQ79" s="66">
        <f>'Glad70-before-LQ'!AQ79*AQ$93</f>
        <v>0.218686588231679</v>
      </c>
      <c r="AR79" s="66">
        <f>'Glad70-before-LQ'!AR79*AR$93</f>
        <v>0.5716058436821581</v>
      </c>
      <c r="AS79" s="66">
        <f>'Glad70-before-LQ'!AS79*AS$93</f>
        <v>10.371982550258</v>
      </c>
      <c r="AT79" s="66">
        <f>'Glad70-before-LQ'!AT79*AT$93</f>
        <v>0.119834170004489</v>
      </c>
      <c r="AU79" s="66">
        <f>'Glad70-before-LQ'!AU79*AU$93</f>
        <v>0.128785328294827</v>
      </c>
      <c r="AV79" s="66">
        <f>'Glad70-before-LQ'!AV79*AV$93</f>
        <v>0.0556563258349648</v>
      </c>
      <c r="AW79" s="66">
        <f>'Glad70-before-LQ'!AW79*AW$93</f>
        <v>0.0113535977002974</v>
      </c>
      <c r="AX79" s="66">
        <f>'Glad70-before-LQ'!AX79*AX$93</f>
        <v>0.059097878623105</v>
      </c>
      <c r="AY79" s="66">
        <f>'Glad70-before-LQ'!AY79*AY$93</f>
        <v>0.0374839535604685</v>
      </c>
      <c r="AZ79" s="66">
        <f>'Glad70-before-LQ'!AZ79*AZ$93</f>
        <v>2.44280571875018</v>
      </c>
      <c r="BA79" s="66">
        <f>'Glad70-before-LQ'!BA79*BA$93</f>
        <v>0.42077820391697</v>
      </c>
      <c r="BB79" s="66">
        <f>'Glad70-before-LQ'!BB79*BB$93</f>
        <v>0.818551269036782</v>
      </c>
      <c r="BC79" s="66">
        <f>'Glad70-before-LQ'!BC79*BC$93</f>
        <v>2.07306270712123</v>
      </c>
      <c r="BD79" s="66">
        <f>'Glad70-before-LQ'!BD79*BD$93</f>
        <v>37.3956355493956</v>
      </c>
      <c r="BE79" s="66">
        <f>'Glad70-before-LQ'!BE79*BE$93</f>
        <v>16.2881037525204</v>
      </c>
      <c r="BF79" s="66">
        <f>'Glad70-before-LQ'!BF79*BF$93</f>
        <v>0.173085621729709</v>
      </c>
      <c r="BG79" s="66">
        <f>'Glad70-before-LQ'!BG79*BG$93</f>
        <v>9.746354100242529</v>
      </c>
      <c r="BH79" s="66">
        <f>'Glad70-before-LQ'!BH79*BH$93</f>
        <v>0.976174046564272</v>
      </c>
      <c r="BI79" s="66">
        <f>'Glad70-before-LQ'!BI79*BI$93</f>
        <v>3.53615529761838</v>
      </c>
      <c r="BJ79" s="66">
        <f>'Glad70-before-LQ'!BJ79*BJ$93</f>
        <v>0</v>
      </c>
      <c r="BK79" s="66">
        <f>'Glad70-before-LQ'!BK79*BK$93</f>
        <v>4.50420895643708</v>
      </c>
      <c r="BL79" s="66">
        <f>'Glad70-before-LQ'!BL79*BL$93</f>
        <v>8.06431526950395</v>
      </c>
      <c r="BM79" s="66">
        <f>'Glad70-before-LQ'!BM79*BM$93</f>
        <v>0.698040520397435</v>
      </c>
      <c r="BN79" s="66">
        <f>'Glad70-before-LQ'!BN79*BN$93</f>
        <v>0.0106618891972978</v>
      </c>
      <c r="BO79" s="66">
        <f>'Glad70-before-LQ'!BO79*BO$93</f>
        <v>9.853613805944541</v>
      </c>
      <c r="BP79" s="66">
        <f>'Glad70-before-LQ'!BP79*BP$93</f>
        <v>4.70110152445618</v>
      </c>
      <c r="BQ79" s="66">
        <f>'Glad70-before-LQ'!BQ79*BQ$93</f>
        <v>-0.194160751755171</v>
      </c>
      <c r="BR79" s="66">
        <f>'Glad70-before-LQ'!BR79*BR$93</f>
        <v>0.285139135047245</v>
      </c>
      <c r="BS79" s="66">
        <f>'Glad70-before-LQ'!BS79*BS$93</f>
        <v>0.0508160730877541</v>
      </c>
      <c r="BT79" s="66">
        <f>'Glad70-before-LQ'!BT79*BT$93</f>
        <v>3.12867982903243</v>
      </c>
      <c r="BU79" s="66">
        <f>'Glad70-before-LQ'!BU79*BU$93</f>
        <v>3.18989587556833</v>
      </c>
      <c r="BV79" s="4">
        <f>SUM(D79:BU79)</f>
        <v>421.855034779712</v>
      </c>
      <c r="BW79" s="66">
        <f>'Glad-base'!BW78*'Households'!$B$3/'Households'!$B$7</f>
        <v>0</v>
      </c>
      <c r="BX79" s="66">
        <f>'Glad-base'!BX78*'Households'!$B$3/'Households'!$B$7</f>
        <v>0</v>
      </c>
      <c r="BY79" s="66">
        <f>'Glad-base'!BY78*'Households'!$B$3/'Households'!$B$7</f>
        <v>0</v>
      </c>
      <c r="BZ79" s="66">
        <f>'Glad-base'!BZ78*'Households'!$B$3/'Households'!$B$7</f>
        <v>0</v>
      </c>
      <c r="CA79" s="66">
        <f>'Glad-base'!CA78*'Households'!$B$3/'Households'!$B$7</f>
        <v>0</v>
      </c>
      <c r="CB79" s="4">
        <v>0</v>
      </c>
      <c r="CC79" s="4">
        <v>0</v>
      </c>
      <c r="CD79" s="4">
        <f>SUM(BW79:CC79)</f>
        <v>0</v>
      </c>
      <c r="CE79" s="153">
        <f>SUM(CD79,BV79)</f>
        <v>421.855034779712</v>
      </c>
      <c r="CF79" s="4"/>
      <c r="CG79" s="4"/>
      <c r="CH79" s="4"/>
    </row>
    <row r="80" ht="19" customHeight="1">
      <c r="A80" t="s" s="58">
        <v>1</v>
      </c>
      <c r="B80" s="59">
        <v>75</v>
      </c>
      <c r="C80" t="s" s="76">
        <v>85</v>
      </c>
      <c r="D80" s="77">
        <f>SUM('Glad-imports'!D5:D74)*D93</f>
        <v>26.7596525059446</v>
      </c>
      <c r="E80" s="66">
        <f>SUM('Glad-imports'!E5:E74)*E93</f>
        <v>1.02664134245295</v>
      </c>
      <c r="F80" s="66">
        <f>SUM('Glad-imports'!F5:F74)*F93</f>
        <v>2.19800104749661</v>
      </c>
      <c r="G80" s="66">
        <f>SUM('Glad-imports'!G5:G74)*G93</f>
        <v>0.713566051505067</v>
      </c>
      <c r="H80" s="66">
        <f>SUM('Glad-imports'!H5:H74)*H93</f>
        <v>1.59658006713625</v>
      </c>
      <c r="I80" s="66">
        <f>SUM('Glad-imports'!I5:I74)*I93</f>
        <v>5.03475853191703</v>
      </c>
      <c r="J80" s="66">
        <f>SUM('Glad-imports'!J5:J74)*J93</f>
        <v>211.624641368809</v>
      </c>
      <c r="K80" s="69">
        <f>SUM('Glad-imports'!K5:K74)*K93</f>
        <v>16.9396787851668</v>
      </c>
      <c r="L80" s="66">
        <f>SUM('Glad-imports'!L5:L74)*L93</f>
        <v>4.0903152654136</v>
      </c>
      <c r="M80" s="66">
        <f>SUM('Glad-imports'!M5:M74)*M93</f>
        <v>2.21844575648956</v>
      </c>
      <c r="N80" s="66">
        <f>SUM('Glad-imports'!N5:N74)*N93</f>
        <v>13.2505356796412</v>
      </c>
      <c r="O80" s="66">
        <f>SUM('Glad-imports'!O5:O74)*O93</f>
        <v>3.21707622027983</v>
      </c>
      <c r="P80" s="66">
        <f>SUM('Glad-imports'!P5:P74)*P93</f>
        <v>0.869212713299176</v>
      </c>
      <c r="Q80" s="66">
        <f>SUM('Glad-imports'!Q5:Q74)*Q93</f>
        <v>1.60599991906187</v>
      </c>
      <c r="R80" s="66">
        <f>SUM('Glad-imports'!R5:R74)*R93</f>
        <v>0.272893612021922</v>
      </c>
      <c r="S80" s="66">
        <f>SUM('Glad-imports'!S5:S74)*S93</f>
        <v>0.428955531141419</v>
      </c>
      <c r="T80" s="66">
        <f>SUM('Glad-imports'!T5:T74)*T93</f>
        <v>4.7675036283015</v>
      </c>
      <c r="U80" s="66">
        <f>SUM('Glad-imports'!U5:U74)*U93</f>
        <v>42.6114009400131</v>
      </c>
      <c r="V80" s="66">
        <f>SUM('Glad-imports'!V5:V74)*V93</f>
        <v>1.36761156772068</v>
      </c>
      <c r="W80" s="66">
        <f>SUM('Glad-imports'!W5:W74)*W93</f>
        <v>21.0704772544741</v>
      </c>
      <c r="X80" s="10">
        <f>SUM('Glad-imports'!X5:X74)*X93</f>
        <v>0</v>
      </c>
      <c r="Y80" s="66">
        <f>SUM('Glad-imports'!Y5:Y74)*Y93</f>
        <v>13.0876397808427</v>
      </c>
      <c r="Z80" s="66">
        <f>SUM('Glad-imports'!Z5:Z74)*Z93</f>
        <v>3.98746945412684</v>
      </c>
      <c r="AA80" s="66">
        <f>SUM('Glad-imports'!AA5:AA74)*AA93</f>
        <v>4.10194807874485</v>
      </c>
      <c r="AB80" s="66">
        <f>SUM('Glad-imports'!AB5:AB74)*AB93</f>
        <v>0.494003742512104</v>
      </c>
      <c r="AC80" s="11">
        <f>SUM('Glad-imports'!AC5:AC74)*AC93</f>
        <v>0</v>
      </c>
      <c r="AD80" s="66">
        <f>SUM('Glad-imports'!AD5:AD74)*AD93</f>
        <v>0.257719293569356</v>
      </c>
      <c r="AE80" s="66">
        <f>SUM('Glad-imports'!AE5:AE74)*AE93</f>
        <v>7.59987555347215</v>
      </c>
      <c r="AF80" s="66">
        <f>SUM('Glad-imports'!AF5:AF74)*AF93</f>
        <v>20.2493074096981</v>
      </c>
      <c r="AG80" s="66">
        <f>SUM('Glad-imports'!AG5:AG74)*AG93</f>
        <v>23.9192400036996</v>
      </c>
      <c r="AH80" s="66">
        <f>SUM('Glad-imports'!AH5:AH74)*AH93</f>
        <v>76.02999985318149</v>
      </c>
      <c r="AI80" s="66">
        <f>SUM('Glad-imports'!AI5:AI74)*AI93</f>
        <v>87.3411190004262</v>
      </c>
      <c r="AJ80" s="66">
        <f>SUM('Glad-imports'!AJ5:AJ74)*AJ93</f>
        <v>35.9299573150794</v>
      </c>
      <c r="AK80" s="66">
        <f>SUM('Glad-imports'!AK5:AK74)*AK93</f>
        <v>58.0022411762174</v>
      </c>
      <c r="AL80" s="66">
        <f>SUM('Glad-imports'!AL5:AL74)*AL93</f>
        <v>15.5968647500149</v>
      </c>
      <c r="AM80" s="66">
        <f>SUM('Glad-imports'!AM5:AM74)*AM93</f>
        <v>61.7779367587211</v>
      </c>
      <c r="AN80" s="66">
        <f>SUM('Glad-imports'!AN5:AN74)*AN93</f>
        <v>23.1425989280126</v>
      </c>
      <c r="AO80" s="66">
        <f>SUM('Glad-imports'!AO5:AO74)*AO93</f>
        <v>24.6470937066256</v>
      </c>
      <c r="AP80" s="66">
        <f>SUM('Glad-imports'!AP5:AP74)*AP93</f>
        <v>15.3244556503031</v>
      </c>
      <c r="AQ80" s="66">
        <f>SUM('Glad-imports'!AQ5:AQ74)*AQ93</f>
        <v>2.11001002954308</v>
      </c>
      <c r="AR80" s="66">
        <f>SUM('Glad-imports'!AR5:AR74)*AR93</f>
        <v>4.1121280370536</v>
      </c>
      <c r="AS80" s="66">
        <f>SUM('Glad-imports'!AS5:AS74)*AS93</f>
        <v>70.6742501896246</v>
      </c>
      <c r="AT80" s="66">
        <f>SUM('Glad-imports'!AT5:AT74)*AT93</f>
        <v>1.34721694678609</v>
      </c>
      <c r="AU80" s="66">
        <f>SUM('Glad-imports'!AU5:AU74)*AU93</f>
        <v>2.29611908942644</v>
      </c>
      <c r="AV80" s="66">
        <f>SUM('Glad-imports'!AV5:AV74)*AV93</f>
        <v>1.10471326871077</v>
      </c>
      <c r="AW80" s="66">
        <f>SUM('Glad-imports'!AW5:AW74)*AW93</f>
        <v>0.416042872603783</v>
      </c>
      <c r="AX80" s="66">
        <f>SUM('Glad-imports'!AX5:AX74)*AX93</f>
        <v>5.70881694803423</v>
      </c>
      <c r="AY80" s="66">
        <f>SUM('Glad-imports'!AY5:AY74)*AY93</f>
        <v>0.262190990912325</v>
      </c>
      <c r="AZ80" s="66">
        <f>SUM('Glad-imports'!AZ5:AZ74)*AZ93</f>
        <v>11.374675116928</v>
      </c>
      <c r="BA80" s="66">
        <f>SUM('Glad-imports'!BA5:BA74)*BA93</f>
        <v>7.53823200664579</v>
      </c>
      <c r="BB80" s="66">
        <f>SUM('Glad-imports'!BB5:BB74)*BB93</f>
        <v>6.32853446871562</v>
      </c>
      <c r="BC80" s="66">
        <f>SUM('Glad-imports'!BC5:BC74)*BC93</f>
        <v>25.9331350521871</v>
      </c>
      <c r="BD80" s="66">
        <f>SUM('Glad-imports'!BD5:BD74)*BD93</f>
        <v>66.411508467575</v>
      </c>
      <c r="BE80" s="66">
        <f>SUM('Glad-imports'!BE5:BE74)*BE93</f>
        <v>103.097417953399</v>
      </c>
      <c r="BF80" s="66">
        <f>SUM('Glad-imports'!BF5:BF74)*BF93</f>
        <v>1.2659723035068</v>
      </c>
      <c r="BG80" s="66">
        <f>SUM('Glad-imports'!BG5:BG74)*BG93</f>
        <v>39.5849638243863</v>
      </c>
      <c r="BH80" s="66">
        <f>SUM('Glad-imports'!BH5:BH74)*BH93</f>
        <v>8.394385091334479</v>
      </c>
      <c r="BI80" s="66">
        <f>SUM('Glad-imports'!BI5:BI74)*BI93</f>
        <v>33.0514941252533</v>
      </c>
      <c r="BJ80" s="66">
        <f>SUM('Glad-imports'!BJ5:BJ74)*BJ93</f>
        <v>0.185195651345668</v>
      </c>
      <c r="BK80" s="66">
        <f>SUM('Glad-imports'!BK5:BK74)*BK93</f>
        <v>19.8927753617524</v>
      </c>
      <c r="BL80" s="66">
        <f>SUM('Glad-imports'!BL5:BL74)*BL93</f>
        <v>72.0304103604673</v>
      </c>
      <c r="BM80" s="66">
        <f>SUM('Glad-imports'!BM5:BM74)*BM93</f>
        <v>8.64586771894982</v>
      </c>
      <c r="BN80" s="66">
        <f>SUM('Glad-imports'!BN5:BN74)*BN93</f>
        <v>1.50477721999293</v>
      </c>
      <c r="BO80" s="66">
        <f>SUM('Glad-imports'!BO5:BO74)*BO93</f>
        <v>73.1162510914709</v>
      </c>
      <c r="BP80" s="66">
        <f>SUM('Glad-imports'!BP5:BP74)*BP93</f>
        <v>25.2955514064426</v>
      </c>
      <c r="BQ80" s="66">
        <f>SUM('Glad-imports'!BQ5:BQ74)*BQ93</f>
        <v>0.948300642425051</v>
      </c>
      <c r="BR80" s="66">
        <f>SUM('Glad-imports'!BR5:BR74)*BR93</f>
        <v>3.49228250212458</v>
      </c>
      <c r="BS80" s="66">
        <f>SUM('Glad-imports'!BS5:BS74)*BS93</f>
        <v>0.622746846111809</v>
      </c>
      <c r="BT80" s="66">
        <f>SUM('Glad-imports'!BT5:BT74)*BT93</f>
        <v>16.5928836007012</v>
      </c>
      <c r="BU80" s="66">
        <f>SUM('Glad-imports'!BU5:BU74)*BU93</f>
        <v>11.3574661427099</v>
      </c>
      <c r="BV80" s="4">
        <f>SUM(D80:BU80)</f>
        <v>1457.849733570650</v>
      </c>
      <c r="BW80" s="66">
        <f>'Glad-base'!BW79*'Households'!$B$3/'Households'!$B$7</f>
        <v>350.446408542853</v>
      </c>
      <c r="BX80" s="66">
        <f>'Glad-base'!BX79*'Households'!$B$3/'Households'!$B$7</f>
        <v>16.4174875541092</v>
      </c>
      <c r="BY80" s="66">
        <f>'Glad-base'!BY79*'Households'!$B$3/'Households'!$B$7</f>
        <v>143.115889336777</v>
      </c>
      <c r="BZ80" s="66">
        <f>'Glad-base'!BZ79*'Households'!$B$3/'Households'!$B$7</f>
        <v>10.9935417594439</v>
      </c>
      <c r="CA80" s="66">
        <f>'Glad-base'!CA79*'Households'!$B$3/'Households'!$B$7</f>
        <v>32.0572196438311</v>
      </c>
      <c r="CB80" s="4">
        <f>'Glad-base'!CB79/'Glad-base'!CB$81*CB$87</f>
        <v>-88.00039340238931</v>
      </c>
      <c r="CC80" s="67">
        <f>'Glad-base'!CC79/'Glad-base'!CC$81*CC$87</f>
        <v>215.059532956817</v>
      </c>
      <c r="CD80" s="4">
        <f>SUM(BW80:CC80)</f>
        <v>680.089686391442</v>
      </c>
      <c r="CE80" s="153">
        <f>SUM(CD80,BV80)</f>
        <v>2137.939419962090</v>
      </c>
      <c r="CF80" s="4"/>
      <c r="CG80" s="4"/>
      <c r="CH80" s="4"/>
    </row>
    <row r="81" ht="19" customHeight="1">
      <c r="A81" t="s" s="58">
        <v>1</v>
      </c>
      <c r="B81" s="59"/>
      <c r="C81" s="85"/>
      <c r="D81" s="77"/>
      <c r="E81" s="66"/>
      <c r="F81" s="66"/>
      <c r="G81" s="66"/>
      <c r="H81" s="66"/>
      <c r="I81" s="66"/>
      <c r="J81" s="66"/>
      <c r="K81" s="69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10"/>
      <c r="Y81" s="66"/>
      <c r="Z81" s="66"/>
      <c r="AA81" s="66"/>
      <c r="AB81" s="66"/>
      <c r="AC81" s="11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4">
        <f>SUM(D81:BU81)</f>
        <v>0</v>
      </c>
      <c r="BW81" s="66"/>
      <c r="BX81" s="66"/>
      <c r="BY81" s="66"/>
      <c r="BZ81" s="66"/>
      <c r="CA81" s="66"/>
      <c r="CB81" s="4"/>
      <c r="CC81" s="4"/>
      <c r="CD81" s="4"/>
      <c r="CE81" s="153"/>
      <c r="CF81" s="4"/>
      <c r="CG81" s="4"/>
      <c r="CH81" s="4"/>
    </row>
    <row r="82" ht="19" customHeight="1">
      <c r="A82" t="s" s="58">
        <v>1</v>
      </c>
      <c r="B82" s="59"/>
      <c r="C82" t="s" s="76">
        <v>229</v>
      </c>
      <c r="D82" s="88">
        <f>D80+D75</f>
        <v>75.52020752915961</v>
      </c>
      <c r="E82" s="9">
        <f>E80+E75</f>
        <v>4.35888330160621</v>
      </c>
      <c r="F82" s="9">
        <f>F80+F75</f>
        <v>3.86636639354329</v>
      </c>
      <c r="G82" s="9">
        <f>G80+G75</f>
        <v>2.74791187597288</v>
      </c>
      <c r="H82" s="9">
        <f>H80+H75</f>
        <v>5.25423033945462</v>
      </c>
      <c r="I82" s="9">
        <f>I80+I75</f>
        <v>39.5173844296205</v>
      </c>
      <c r="J82" s="9">
        <f>J80+J75</f>
        <v>783.1648773769811</v>
      </c>
      <c r="K82" s="69">
        <f>K80+K75</f>
        <v>1576.648274935490</v>
      </c>
      <c r="L82" s="9">
        <f>L80+L75</f>
        <v>26.6522643621236</v>
      </c>
      <c r="M82" s="9">
        <f>M80+M75</f>
        <v>22.9398379415366</v>
      </c>
      <c r="N82" s="9">
        <f>N80+N75</f>
        <v>33.3382472528123</v>
      </c>
      <c r="O82" s="9">
        <f>O80+O75</f>
        <v>9.5534774444763</v>
      </c>
      <c r="P82" s="9">
        <f>P80+P75</f>
        <v>2.27099121105126</v>
      </c>
      <c r="Q82" s="9">
        <f>Q80+Q75</f>
        <v>5.00001676969747</v>
      </c>
      <c r="R82" s="9">
        <f>R80+R75</f>
        <v>0.938795103152205</v>
      </c>
      <c r="S82" s="9">
        <f>S80+S75</f>
        <v>1.22366094894139</v>
      </c>
      <c r="T82" s="9">
        <f>T80+T75</f>
        <v>35.6993747658108</v>
      </c>
      <c r="U82" s="9">
        <f>U80+U75</f>
        <v>224.037855917381</v>
      </c>
      <c r="V82" s="9">
        <f>V80+V75</f>
        <v>5.65737475029393</v>
      </c>
      <c r="W82" s="9">
        <f>W80+W75</f>
        <v>169.044794832616</v>
      </c>
      <c r="X82" s="10">
        <f>X80+X75</f>
        <v>0</v>
      </c>
      <c r="Y82" s="9">
        <f>Y80+Y75</f>
        <v>104.762419130988</v>
      </c>
      <c r="Z82" s="9">
        <f>Z80+Z75</f>
        <v>19.7976843271885</v>
      </c>
      <c r="AA82" s="9">
        <f>AA80+AA75</f>
        <v>23.2082879012035</v>
      </c>
      <c r="AB82" s="9">
        <f>AB80+AB75</f>
        <v>1.3019489440411</v>
      </c>
      <c r="AC82" s="11">
        <f>AC80+AC75</f>
        <v>0</v>
      </c>
      <c r="AD82" s="9">
        <f>AD80+AD75</f>
        <v>1.81126525801302</v>
      </c>
      <c r="AE82" s="9">
        <f>AE80+AE75</f>
        <v>24.3589108187524</v>
      </c>
      <c r="AF82" s="9">
        <f>AF80+AF75</f>
        <v>77.4684457699381</v>
      </c>
      <c r="AG82" s="9">
        <f>AG80+AG75</f>
        <v>113.538497628465</v>
      </c>
      <c r="AH82" s="9">
        <f>AH80+AH75</f>
        <v>491.161162077768</v>
      </c>
      <c r="AI82" s="9">
        <f>AI80+AI75</f>
        <v>471.467971599347</v>
      </c>
      <c r="AJ82" s="9">
        <f>AJ80+AJ75</f>
        <v>146.384980449938</v>
      </c>
      <c r="AK82" s="9">
        <f>AK80+AK75</f>
        <v>203.517387881069</v>
      </c>
      <c r="AL82" s="9">
        <f>AL80+AL75</f>
        <v>38.9005732763658</v>
      </c>
      <c r="AM82" s="9">
        <f>AM80+AM75</f>
        <v>139.487012006811</v>
      </c>
      <c r="AN82" s="9">
        <f>AN80+AN75</f>
        <v>136.334152330160</v>
      </c>
      <c r="AO82" s="9">
        <f>AO80+AO75</f>
        <v>168.099776367190</v>
      </c>
      <c r="AP82" s="9">
        <f>AP80+AP75</f>
        <v>79.6266119047017</v>
      </c>
      <c r="AQ82" s="9">
        <f>AQ80+AQ75</f>
        <v>11.3089084511974</v>
      </c>
      <c r="AR82" s="9">
        <f>AR80+AR75</f>
        <v>15.7224520243965</v>
      </c>
      <c r="AS82" s="9">
        <f>AS80+AS75</f>
        <v>325.682588079062</v>
      </c>
      <c r="AT82" s="9">
        <f>AT80+AT75</f>
        <v>2.79607738298966</v>
      </c>
      <c r="AU82" s="9">
        <f>AU80+AU75</f>
        <v>4.39804855449271</v>
      </c>
      <c r="AV82" s="9">
        <f>AV80+AV75</f>
        <v>2.11087613799645</v>
      </c>
      <c r="AW82" s="9">
        <f>AW80+AW75</f>
        <v>0.800306446445367</v>
      </c>
      <c r="AX82" s="9">
        <f>AX80+AX75</f>
        <v>13.7415861049204</v>
      </c>
      <c r="AY82" s="9">
        <f>AY80+AY75</f>
        <v>0.9653026476459849</v>
      </c>
      <c r="AZ82" s="9">
        <f>AZ80+AZ75</f>
        <v>21.3172420754002</v>
      </c>
      <c r="BA82" s="9">
        <f>BA80+BA75</f>
        <v>13.9303310580591</v>
      </c>
      <c r="BB82" s="9">
        <f>BB80+BB75</f>
        <v>21.0837465976104</v>
      </c>
      <c r="BC82" s="9">
        <f>BC80+BC75</f>
        <v>99.7939141424748</v>
      </c>
      <c r="BD82" s="9">
        <f>BD80+BD75</f>
        <v>168.243776943165</v>
      </c>
      <c r="BE82" s="9">
        <f>BE80+BE75</f>
        <v>487.443408807244</v>
      </c>
      <c r="BF82" s="9">
        <f>BF80+BF75</f>
        <v>4.42972329424201</v>
      </c>
      <c r="BG82" s="9">
        <f>BG80+BG75</f>
        <v>151.719062069678</v>
      </c>
      <c r="BH82" s="9">
        <f>BH80+BH75</f>
        <v>32.9699499382858</v>
      </c>
      <c r="BI82" s="9">
        <f>BI80+BI75</f>
        <v>100.793303739945</v>
      </c>
      <c r="BJ82" s="9">
        <f>BJ80+BJ75</f>
        <v>0.933915835543938</v>
      </c>
      <c r="BK82" s="9">
        <f>BK80+BK75</f>
        <v>60.6262577945166</v>
      </c>
      <c r="BL82" s="9">
        <f>BL80+BL75</f>
        <v>193.3947876739</v>
      </c>
      <c r="BM82" s="9">
        <f>BM80+BM75</f>
        <v>24.2256243676006</v>
      </c>
      <c r="BN82" s="9">
        <f>BN80+BN75</f>
        <v>4.32015592137721</v>
      </c>
      <c r="BO82" s="9">
        <f>BO80+BO75</f>
        <v>251.402029293279</v>
      </c>
      <c r="BP82" s="9">
        <f>BP80+BP75</f>
        <v>75.60653167174431</v>
      </c>
      <c r="BQ82" s="9">
        <f>BQ80+BQ75</f>
        <v>2.42890730226818</v>
      </c>
      <c r="BR82" s="9">
        <f>BR80+BR75</f>
        <v>10.8733308025349</v>
      </c>
      <c r="BS82" s="9">
        <f>BS80+BS75</f>
        <v>1.93271479926036</v>
      </c>
      <c r="BT82" s="9">
        <f>BT80+BT75</f>
        <v>80.20745436899379</v>
      </c>
      <c r="BU82" s="9">
        <f>BU80+BU75</f>
        <v>34.3049539463481</v>
      </c>
      <c r="BV82" s="9">
        <f>BV80+BV75</f>
        <v>7488.169183426270</v>
      </c>
      <c r="BW82" s="9">
        <f>BW80+BW75</f>
        <v>2781.5208658022</v>
      </c>
      <c r="BX82" s="9">
        <f>BX80+BX75</f>
        <v>978.9847048875999</v>
      </c>
      <c r="BY82" s="9">
        <f>BY80+BY75</f>
        <v>553.9151030207451</v>
      </c>
      <c r="BZ82" s="9">
        <f>BZ80+BZ75</f>
        <v>75.1892296608445</v>
      </c>
      <c r="CA82" s="9">
        <f>CA80+CA75</f>
        <v>179.013280019320</v>
      </c>
      <c r="CB82" s="9">
        <f>CB80+CB75</f>
        <v>-169.519626122315</v>
      </c>
      <c r="CC82" s="9">
        <f>CC80+CC75</f>
        <v>6968.888742956820</v>
      </c>
      <c r="CD82" s="9">
        <f>CD80+CD75</f>
        <v>11367.9923002252</v>
      </c>
      <c r="CE82" s="128">
        <f>CE80+CE75</f>
        <v>18856.1614836515</v>
      </c>
      <c r="CF82" s="4"/>
      <c r="CG82" s="4"/>
      <c r="CH82" s="4"/>
    </row>
    <row r="83" ht="19" customHeight="1">
      <c r="A83" t="s" s="58">
        <v>1</v>
      </c>
      <c r="B83" s="59">
        <v>76</v>
      </c>
      <c r="C83" t="s" s="76">
        <v>86</v>
      </c>
      <c r="D83" s="88">
        <f>D76+D77+D79</f>
        <v>78.98022314371541</v>
      </c>
      <c r="E83" s="9">
        <f>E76+E77+E79</f>
        <v>4.20784948565597</v>
      </c>
      <c r="F83" s="9">
        <f>F76+F77+F79</f>
        <v>5.02372469749589</v>
      </c>
      <c r="G83" s="9">
        <f>G76+G77+G79</f>
        <v>4.32195610080051</v>
      </c>
      <c r="H83" s="9">
        <f>H76+H77+H79</f>
        <v>2.86780904796455</v>
      </c>
      <c r="I83" s="9">
        <f>I76+I77+I79</f>
        <v>82.7351158842867</v>
      </c>
      <c r="J83" s="9">
        <f>J76+J77+J79</f>
        <v>1396.934520406750</v>
      </c>
      <c r="K83" s="69">
        <f>K76+K77+K79</f>
        <v>841.98277</v>
      </c>
      <c r="L83" s="9">
        <f>L76+L77+L79</f>
        <v>30.8550501159904</v>
      </c>
      <c r="M83" s="9">
        <f>M76+M77+M79</f>
        <v>27.6612040830773</v>
      </c>
      <c r="N83" s="9">
        <f>N76+N77+N79</f>
        <v>11.8120367402438</v>
      </c>
      <c r="O83" s="9">
        <f>O76+O77+O79</f>
        <v>4.93997718934136</v>
      </c>
      <c r="P83" s="9">
        <f>P76+P77+P79</f>
        <v>1.99564985542662</v>
      </c>
      <c r="Q83" s="9">
        <f>Q76+Q77+Q79</f>
        <v>2.57424440338416</v>
      </c>
      <c r="R83" s="9">
        <f>R76+R77+R79</f>
        <v>0.458644752167521</v>
      </c>
      <c r="S83" s="9">
        <f>S76+S77+S79</f>
        <v>1.23470210987575</v>
      </c>
      <c r="T83" s="9">
        <f>T76+T77+T79</f>
        <v>33.6879842735156</v>
      </c>
      <c r="U83" s="9">
        <f>U76+U77+U79</f>
        <v>155.633441163664</v>
      </c>
      <c r="V83" s="9">
        <f>V76+V77+V79</f>
        <v>4.1918004765314</v>
      </c>
      <c r="W83" s="9">
        <f>W76+W77+W79</f>
        <v>98.9122047173675</v>
      </c>
      <c r="X83" s="10">
        <f>X76+X77+X79</f>
        <v>0</v>
      </c>
      <c r="Y83" s="9">
        <f>Y76+Y77+Y79</f>
        <v>86.21102244113391</v>
      </c>
      <c r="Z83" s="9">
        <f>Z76+Z77+Z79</f>
        <v>22.9120493276459</v>
      </c>
      <c r="AA83" s="9">
        <f>AA76+AA77+AA79</f>
        <v>35.723756724090</v>
      </c>
      <c r="AB83" s="9">
        <f>AB76+AB77+AB79</f>
        <v>1.40558870886356</v>
      </c>
      <c r="AC83" s="11">
        <f>AC76+AC77+AC79</f>
        <v>0</v>
      </c>
      <c r="AD83" s="9">
        <f>AD76+AD77+AD79</f>
        <v>1.12080515993645</v>
      </c>
      <c r="AE83" s="9">
        <f>AE76+AE77+AE79</f>
        <v>41.608387722833</v>
      </c>
      <c r="AF83" s="9">
        <f>AF76+AF77+AF79</f>
        <v>34.5024882017177</v>
      </c>
      <c r="AG83" s="9">
        <f>AG76+AG77+AG79</f>
        <v>31.9253887253991</v>
      </c>
      <c r="AH83" s="9">
        <f>AH76+AH77+AH79</f>
        <v>403.328240252717</v>
      </c>
      <c r="AI83" s="9">
        <f>AI76+AI77+AI79</f>
        <v>284.171418058318</v>
      </c>
      <c r="AJ83" s="9">
        <f>AJ76+AJ77+AJ79</f>
        <v>175.342450028004</v>
      </c>
      <c r="AK83" s="9">
        <f>AK76+AK77+AK79</f>
        <v>337.014835025051</v>
      </c>
      <c r="AL83" s="9">
        <f>AL76+AL77+AL79</f>
        <v>43.8755058132741</v>
      </c>
      <c r="AM83" s="9">
        <f>AM76+AM77+AM79</f>
        <v>144.975391079363</v>
      </c>
      <c r="AN83" s="9">
        <f>AN76+AN77+AN79</f>
        <v>132.077129724027</v>
      </c>
      <c r="AO83" s="9">
        <f>AO76+AO77+AO79</f>
        <v>162.969891996019</v>
      </c>
      <c r="AP83" s="9">
        <f>AP76+AP77+AP79</f>
        <v>82.2611859619071</v>
      </c>
      <c r="AQ83" s="9">
        <f>AQ76+AQ77+AQ79</f>
        <v>8.176348141819149</v>
      </c>
      <c r="AR83" s="9">
        <f>AR76+AR77+AR79</f>
        <v>11.2798277255089</v>
      </c>
      <c r="AS83" s="9">
        <f>AS76+AS77+AS79</f>
        <v>378.715656185089</v>
      </c>
      <c r="AT83" s="9">
        <f>AT76+AT77+AT79</f>
        <v>4.94791155735777</v>
      </c>
      <c r="AU83" s="9">
        <f>AU76+AU77+AU79</f>
        <v>2.76477438828682</v>
      </c>
      <c r="AV83" s="9">
        <f>AV76+AV77+AV79</f>
        <v>2.50120479692517</v>
      </c>
      <c r="AW83" s="9">
        <f>AW76+AW77+AW79</f>
        <v>0.787672536925341</v>
      </c>
      <c r="AX83" s="9">
        <f>AX76+AX77+AX79</f>
        <v>9.382312148781599</v>
      </c>
      <c r="AY83" s="9">
        <f>AY76+AY77+AY79</f>
        <v>2.93036319305074</v>
      </c>
      <c r="AZ83" s="9">
        <f>AZ76+AZ77+AZ79</f>
        <v>94.7429488534241</v>
      </c>
      <c r="BA83" s="9">
        <f>BA76+BA77+BA79</f>
        <v>5.93062839628394</v>
      </c>
      <c r="BB83" s="9">
        <f>BB76+BB77+BB79</f>
        <v>25.0590326679308</v>
      </c>
      <c r="BC83" s="9">
        <f>BC76+BC77+BC79</f>
        <v>55.0666879091611</v>
      </c>
      <c r="BD83" s="9">
        <f>BD76+BD77+BD79</f>
        <v>391.717869853215</v>
      </c>
      <c r="BE83" s="9">
        <f>BE76+BE77+BE79</f>
        <v>535.4453367865671</v>
      </c>
      <c r="BF83" s="9">
        <f>BF76+BF77+BF79</f>
        <v>5.93821726280292</v>
      </c>
      <c r="BG83" s="9">
        <f>BG76+BG77+BG79</f>
        <v>275.385600155325</v>
      </c>
      <c r="BH83" s="9">
        <f>BH76+BH77+BH79</f>
        <v>33.4720059008236</v>
      </c>
      <c r="BI83" s="9">
        <f>BI76+BI77+BI79</f>
        <v>175.378387519843</v>
      </c>
      <c r="BJ83" s="9">
        <f>BJ76+BJ77+BJ79</f>
        <v>1.48658236032286</v>
      </c>
      <c r="BK83" s="9">
        <f>BK76+BK77+BK79</f>
        <v>134.122892063792</v>
      </c>
      <c r="BL83" s="9">
        <f>BL76+BL77+BL79</f>
        <v>661.288074877578</v>
      </c>
      <c r="BM83" s="9">
        <f>BM76+BM77+BM79</f>
        <v>50.7892365825099</v>
      </c>
      <c r="BN83" s="9">
        <f>BN76+BN77+BN79</f>
        <v>5.98842776581562</v>
      </c>
      <c r="BO83" s="9">
        <f>BO76+BO77+BO79</f>
        <v>531.300245365733</v>
      </c>
      <c r="BP83" s="9">
        <f>BP76+BP77+BP79</f>
        <v>303.769803623974</v>
      </c>
      <c r="BQ83" s="9">
        <f>BQ76+BQ77+BQ79</f>
        <v>2.50486593600979</v>
      </c>
      <c r="BR83" s="9">
        <f>BR76+BR77+BR79</f>
        <v>7.72421549761911</v>
      </c>
      <c r="BS83" s="9">
        <f>BS76+BS77+BS79</f>
        <v>1.2797544786824</v>
      </c>
      <c r="BT83" s="9">
        <f>BT76+BT77+BT79</f>
        <v>86.3341471709147</v>
      </c>
      <c r="BU83" s="9">
        <f>BU76+BU77+BU79</f>
        <v>67.4943973473228</v>
      </c>
      <c r="BV83" s="9">
        <f>BV76+BV77+BV79</f>
        <v>8686.141872646949</v>
      </c>
      <c r="BW83" s="9">
        <f>BW76+BW77+BW79</f>
        <v>0</v>
      </c>
      <c r="BX83" s="9">
        <f>BX76+BX77+BX79</f>
        <v>0</v>
      </c>
      <c r="BY83" s="9">
        <f>BY76+BY77+BY79</f>
        <v>0</v>
      </c>
      <c r="BZ83" s="9">
        <f>BZ76+BZ77+BZ79</f>
        <v>0</v>
      </c>
      <c r="CA83" s="9">
        <f>CA76+CA77+CA79</f>
        <v>0</v>
      </c>
      <c r="CB83" s="9">
        <f>CB76+CB77+CB79</f>
        <v>0</v>
      </c>
      <c r="CC83" s="9">
        <f>CC76+CC77+CC79</f>
        <v>0</v>
      </c>
      <c r="CD83" s="9">
        <f>CD76+CD77+CD79</f>
        <v>0</v>
      </c>
      <c r="CE83" s="128">
        <f>CE76+CE77+CE79</f>
        <v>8686.141872646949</v>
      </c>
      <c r="CF83" s="4"/>
      <c r="CG83" s="4"/>
      <c r="CH83" s="4"/>
    </row>
    <row r="84" ht="19" customHeight="1">
      <c r="A84" t="s" s="58">
        <v>1</v>
      </c>
      <c r="B84" s="59"/>
      <c r="C84" s="89"/>
      <c r="D84" s="90"/>
      <c r="E84" s="4"/>
      <c r="F84" s="4"/>
      <c r="G84" s="4"/>
      <c r="H84" s="4"/>
      <c r="I84" s="4"/>
      <c r="J84" s="4"/>
      <c r="K84" s="69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10"/>
      <c r="Y84" s="4"/>
      <c r="Z84" s="4"/>
      <c r="AA84" s="4"/>
      <c r="AB84" s="4"/>
      <c r="AC84" s="11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t="s" s="3">
        <v>260</v>
      </c>
      <c r="BW84" s="4">
        <f>(BW75+BW80+BW78)/'Households'!B3</f>
        <v>0.103087787754892</v>
      </c>
      <c r="BX84" s="4"/>
      <c r="BY84" s="4"/>
      <c r="BZ84" s="4"/>
      <c r="CA84" s="4"/>
      <c r="CB84" s="4"/>
      <c r="CC84" s="4"/>
      <c r="CD84" s="4"/>
      <c r="CE84" s="153"/>
      <c r="CF84" s="4"/>
      <c r="CG84" s="4"/>
      <c r="CH84" s="4"/>
    </row>
    <row r="85" ht="19" customHeight="1">
      <c r="A85" t="s" s="58">
        <v>1</v>
      </c>
      <c r="B85" s="59"/>
      <c r="C85" t="s" s="76">
        <v>230</v>
      </c>
      <c r="D85" s="90">
        <f>SUM(D75,D76,D80)</f>
        <v>88.1383382068223</v>
      </c>
      <c r="E85" s="4">
        <f>SUM(E75,E76,E80)</f>
        <v>6.13995514272146</v>
      </c>
      <c r="F85" s="4">
        <f>SUM(F75,F76,F80)</f>
        <v>5.66778920060176</v>
      </c>
      <c r="G85" s="4">
        <f>SUM(G75,G76,G80)</f>
        <v>3.54453101972428</v>
      </c>
      <c r="H85" s="4">
        <f>SUM(H75,H76,H80)</f>
        <v>6.50872294918499</v>
      </c>
      <c r="I85" s="4">
        <f>SUM(I75,I76,I80)</f>
        <v>52.2526040084303</v>
      </c>
      <c r="J85" s="4">
        <f>SUM(J75,J76,J80)</f>
        <v>1012.520980459860</v>
      </c>
      <c r="K85" s="69">
        <f>SUM(K75,K76,K80)</f>
        <v>1797.172044935490</v>
      </c>
      <c r="L85" s="4">
        <f>SUM(L75,L76,L80)</f>
        <v>40.0178174719487</v>
      </c>
      <c r="M85" s="4">
        <f>SUM(M75,M76,M80)</f>
        <v>39.1506659943532</v>
      </c>
      <c r="N85" s="4">
        <f>SUM(N75,N76,N80)</f>
        <v>40.9835822892137</v>
      </c>
      <c r="O85" s="4">
        <f>SUM(O75,O76,O80)</f>
        <v>11.928797486738</v>
      </c>
      <c r="P85" s="4">
        <f>SUM(P75,P76,P80)</f>
        <v>3.49329641232796</v>
      </c>
      <c r="Q85" s="4">
        <f>SUM(Q75,Q76,Q80)</f>
        <v>6.59065650790825</v>
      </c>
      <c r="R85" s="4">
        <f>SUM(R75,R76,R80)</f>
        <v>1.22330487348042</v>
      </c>
      <c r="S85" s="4">
        <f>SUM(S75,S76,S80)</f>
        <v>2.13933496403406</v>
      </c>
      <c r="T85" s="4">
        <f>SUM(T75,T76,T80)</f>
        <v>40.1166752973525</v>
      </c>
      <c r="U85" s="4">
        <f>SUM(U75,U76,U80)</f>
        <v>301.112101754036</v>
      </c>
      <c r="V85" s="4">
        <f>SUM(V75,V76,V80)</f>
        <v>8.29328220335651</v>
      </c>
      <c r="W85" s="4">
        <f>SUM(W75,W76,W80)</f>
        <v>227.682414158297</v>
      </c>
      <c r="X85" s="10">
        <f>SUM(X75,X76,X80)</f>
        <v>0</v>
      </c>
      <c r="Y85" s="4">
        <f>SUM(Y75,Y76,Y80)</f>
        <v>163.042699806640</v>
      </c>
      <c r="Z85" s="4">
        <f>SUM(Z75,Z76,Z80)</f>
        <v>39.9830260319059</v>
      </c>
      <c r="AA85" s="4">
        <f>SUM(AA75,AA76,AA80)</f>
        <v>47.4297426676429</v>
      </c>
      <c r="AB85" s="4">
        <f>SUM(AB75,AB76,AB80)</f>
        <v>2.17299803295688</v>
      </c>
      <c r="AC85" s="11">
        <f>SUM(AC75,AC76,AC80)</f>
        <v>0</v>
      </c>
      <c r="AD85" s="4">
        <f>SUM(AD75,AD76,AD80)</f>
        <v>1.9518518011958</v>
      </c>
      <c r="AE85" s="4">
        <f>SUM(AE75,AE76,AE80)</f>
        <v>35.031526678928</v>
      </c>
      <c r="AF85" s="4">
        <f>SUM(AF75,AF76,AF80)</f>
        <v>99.3396811684629</v>
      </c>
      <c r="AG85" s="4">
        <f>SUM(AG75,AG76,AG80)</f>
        <v>128.039834062469</v>
      </c>
      <c r="AH85" s="4">
        <f>SUM(AH75,AH76,AH80)</f>
        <v>697.237259308076</v>
      </c>
      <c r="AI85" s="4">
        <f>SUM(AI75,AI76,AI80)</f>
        <v>625.1819415458961</v>
      </c>
      <c r="AJ85" s="4">
        <f>SUM(AJ75,AJ76,AJ80)</f>
        <v>255.886474003185</v>
      </c>
      <c r="AK85" s="4">
        <f>SUM(AK75,AK76,AK80)</f>
        <v>423.640689882191</v>
      </c>
      <c r="AL85" s="4">
        <f>SUM(AL75,AL76,AL80)</f>
        <v>63.739728572211</v>
      </c>
      <c r="AM85" s="4">
        <f>SUM(AM75,AM76,AM80)</f>
        <v>246.393468897044</v>
      </c>
      <c r="AN85" s="4">
        <f>SUM(AN75,AN76,AN80)</f>
        <v>217.139551107782</v>
      </c>
      <c r="AO85" s="4">
        <f>SUM(AO75,AO76,AO80)</f>
        <v>279.987140221620</v>
      </c>
      <c r="AP85" s="4">
        <f>SUM(AP75,AP76,AP80)</f>
        <v>107.640250643966</v>
      </c>
      <c r="AQ85" s="4">
        <f>SUM(AQ75,AQ76,AQ80)</f>
        <v>15.7802358833063</v>
      </c>
      <c r="AR85" s="4">
        <f>SUM(AR75,AR76,AR80)</f>
        <v>23.3702878745381</v>
      </c>
      <c r="AS85" s="4">
        <f>SUM(AS75,AS76,AS80)</f>
        <v>449.766072655316</v>
      </c>
      <c r="AT85" s="4">
        <f>SUM(AT75,AT76,AT80)</f>
        <v>5.42085892736385</v>
      </c>
      <c r="AU85" s="4">
        <f>SUM(AU75,AU76,AU80)</f>
        <v>6.23301113991333</v>
      </c>
      <c r="AV85" s="4">
        <f>SUM(AV75,AV76,AV80)</f>
        <v>3.0674989692282</v>
      </c>
      <c r="AW85" s="4">
        <f>SUM(AW75,AW76,AW80)</f>
        <v>1.07760137380793</v>
      </c>
      <c r="AX85" s="4">
        <f>SUM(AX75,AX76,AX80)</f>
        <v>16.9571813162428</v>
      </c>
      <c r="AY85" s="4">
        <f>SUM(AY75,AY76,AY80)</f>
        <v>2.32354472960179</v>
      </c>
      <c r="AZ85" s="4">
        <f>SUM(AZ75,AZ76,AZ80)</f>
        <v>39.9402967488914</v>
      </c>
      <c r="BA85" s="4">
        <f>SUM(BA75,BA76,BA80)</f>
        <v>16.6707534116147</v>
      </c>
      <c r="BB85" s="4">
        <f>SUM(BB75,BB76,BB80)</f>
        <v>35.0186497633385</v>
      </c>
      <c r="BC85" s="4">
        <f>SUM(BC75,BC76,BC80)</f>
        <v>134.636723642164</v>
      </c>
      <c r="BD85" s="4">
        <f>SUM(BD75,BD76,BD80)</f>
        <v>195.592311834216</v>
      </c>
      <c r="BE85" s="4">
        <f>SUM(BE75,BE76,BE80)</f>
        <v>874.066850678266</v>
      </c>
      <c r="BF85" s="4">
        <f>SUM(BF75,BF76,BF80)</f>
        <v>8.73307783793414</v>
      </c>
      <c r="BG85" s="4">
        <f>SUM(BG75,BG76,BG80)</f>
        <v>394.285902462652</v>
      </c>
      <c r="BH85" s="4">
        <f>SUM(BH75,BH76,BH80)</f>
        <v>54.571976367959</v>
      </c>
      <c r="BI85" s="4">
        <f>SUM(BI75,BI76,BI80)</f>
        <v>247.521997196483</v>
      </c>
      <c r="BJ85" s="4">
        <f>SUM(BJ75,BJ76,BJ80)</f>
        <v>1.95575434735469</v>
      </c>
      <c r="BK85" s="4">
        <f>SUM(BK75,BK76,BK80)</f>
        <v>173.714860227598</v>
      </c>
      <c r="BL85" s="4">
        <f>SUM(BL75,BL76,BL80)</f>
        <v>784.977026333067</v>
      </c>
      <c r="BM85" s="4">
        <f>SUM(BM75,BM76,BM80)</f>
        <v>69.6701387962208</v>
      </c>
      <c r="BN85" s="4">
        <f>SUM(BN75,BN76,BN80)</f>
        <v>7.92032050699811</v>
      </c>
      <c r="BO85" s="4">
        <f>SUM(BO75,BO76,BO80)</f>
        <v>677.114349083491</v>
      </c>
      <c r="BP85" s="4">
        <f>SUM(BP75,BP76,BP80)</f>
        <v>354.127722613807</v>
      </c>
      <c r="BQ85" s="4">
        <f>SUM(BQ75,BQ76,BQ80)</f>
        <v>3.45738257146637</v>
      </c>
      <c r="BR85" s="4">
        <f>SUM(BR75,BR76,BR80)</f>
        <v>16.5952076419875</v>
      </c>
      <c r="BS85" s="4">
        <f>SUM(BS75,BS76,BS80)</f>
        <v>2.59706480999658</v>
      </c>
      <c r="BT85" s="4">
        <f>SUM(BT75,BT76,BT80)</f>
        <v>136.038528216698</v>
      </c>
      <c r="BU85" s="4">
        <f>SUM(BU75,BU76,BU80)</f>
        <v>85.14144590872419</v>
      </c>
      <c r="BV85" s="4">
        <f>SUM(BV75,BV76,BV80)</f>
        <v>11966.8593936383</v>
      </c>
      <c r="BW85" s="4">
        <f>SUM(BW75,BW76,BW80)</f>
        <v>2781.5208658022</v>
      </c>
      <c r="BX85" s="4">
        <f>SUM(BX75,BX76,BX80)</f>
        <v>978.9847048875999</v>
      </c>
      <c r="BY85" s="4">
        <f>SUM(BY75,BY76,BY80)</f>
        <v>553.9151030207451</v>
      </c>
      <c r="BZ85" s="4">
        <f>SUM(BZ75,BZ76,BZ80)</f>
        <v>75.1892296608445</v>
      </c>
      <c r="CA85" s="4">
        <f>SUM(CA75,CA76,CA80)</f>
        <v>179.013280019320</v>
      </c>
      <c r="CB85" s="4">
        <f>SUM(CB75,CB76,CB80)</f>
        <v>-169.519626122315</v>
      </c>
      <c r="CC85" s="4">
        <f>SUM(CC75,CC76,CC80)</f>
        <v>6968.888742956820</v>
      </c>
      <c r="CD85" s="4">
        <f>SUM(CD75,CD76,CD80)</f>
        <v>11367.9923002252</v>
      </c>
      <c r="CE85" s="153">
        <f>SUM(CE75,CE76,CE80)</f>
        <v>23334.8516938635</v>
      </c>
      <c r="CF85" s="4"/>
      <c r="CG85" s="4"/>
      <c r="CH85" s="4"/>
    </row>
    <row r="86" ht="19" customHeight="1">
      <c r="A86" t="s" s="58">
        <v>1</v>
      </c>
      <c r="B86" s="59"/>
      <c r="C86" t="s" s="76">
        <v>231</v>
      </c>
      <c r="D86" s="90">
        <f>D85+D79</f>
        <v>89.975854699479</v>
      </c>
      <c r="E86" s="4">
        <f>E85+E79</f>
        <v>6.23143013154007</v>
      </c>
      <c r="F86" s="4">
        <f>F85+F79</f>
        <v>5.65683830207861</v>
      </c>
      <c r="G86" s="4">
        <f>G85+G79</f>
        <v>3.61884250701452</v>
      </c>
      <c r="H86" s="4">
        <f>H85+H79</f>
        <v>6.58104403089894</v>
      </c>
      <c r="I86" s="4">
        <f>I85+I79</f>
        <v>53.0305231100727</v>
      </c>
      <c r="J86" s="4">
        <f>J85+J79</f>
        <v>1024.999721605550</v>
      </c>
      <c r="K86" s="69">
        <f>K85+K79</f>
        <v>2007.172044935490</v>
      </c>
      <c r="L86" s="4">
        <f>L85+L79</f>
        <v>41.7940945116374</v>
      </c>
      <c r="M86" s="4">
        <f>M85+M79</f>
        <v>39.9420350538012</v>
      </c>
      <c r="N86" s="4">
        <f>N85+N79</f>
        <v>41.3040524895375</v>
      </c>
      <c r="O86" s="4">
        <f>O85+O79</f>
        <v>12.0502409832627</v>
      </c>
      <c r="P86" s="4">
        <f>P85+P79</f>
        <v>3.54021481184752</v>
      </c>
      <c r="Q86" s="4">
        <f>Q85+Q79</f>
        <v>6.68235364885045</v>
      </c>
      <c r="R86" s="4">
        <f>R85+R79</f>
        <v>1.23937887180405</v>
      </c>
      <c r="S86" s="4">
        <f>S85+S79</f>
        <v>2.18454821720199</v>
      </c>
      <c r="T86" s="4">
        <f>T85+T79</f>
        <v>40.2623005896011</v>
      </c>
      <c r="U86" s="4">
        <f>U85+U79</f>
        <v>304.833420958777</v>
      </c>
      <c r="V86" s="4">
        <f>V85+V79</f>
        <v>8.432153837628601</v>
      </c>
      <c r="W86" s="4">
        <f>W85+W79</f>
        <v>231.383322005101</v>
      </c>
      <c r="X86" s="10">
        <f>X85+X79</f>
        <v>0</v>
      </c>
      <c r="Y86" s="4">
        <f>Y85+Y79</f>
        <v>166.004665432940</v>
      </c>
      <c r="Z86" s="4">
        <f>Z85+Z79</f>
        <v>40.3892697182778</v>
      </c>
      <c r="AA86" s="4">
        <f>AA85+AA79</f>
        <v>48.2729900536855</v>
      </c>
      <c r="AB86" s="4">
        <f>AB85+AB79</f>
        <v>2.2174248448712</v>
      </c>
      <c r="AC86" s="11">
        <f>AC85+AC79</f>
        <v>0</v>
      </c>
      <c r="AD86" s="4">
        <f>AD85+AD79</f>
        <v>2.04449638956049</v>
      </c>
      <c r="AE86" s="4">
        <f>AE85+AE79</f>
        <v>36.651419792286</v>
      </c>
      <c r="AF86" s="4">
        <f>AF85+AF79</f>
        <v>100.683082893316</v>
      </c>
      <c r="AG86" s="4">
        <f>AG85+AG79</f>
        <v>129.128149568102</v>
      </c>
      <c r="AH86" s="4">
        <f>AH85+AH79</f>
        <v>705.594562091519</v>
      </c>
      <c r="AI86" s="4">
        <f>AI85+AI79</f>
        <v>633.348042534423</v>
      </c>
      <c r="AJ86" s="4">
        <f>AJ85+AJ79</f>
        <v>261.745832948752</v>
      </c>
      <c r="AK86" s="4">
        <f>AK85+AK79</f>
        <v>436.732221950383</v>
      </c>
      <c r="AL86" s="4">
        <f>AL85+AL79</f>
        <v>66.9063270169033</v>
      </c>
      <c r="AM86" s="4">
        <f>AM85+AM79</f>
        <v>252.507342384099</v>
      </c>
      <c r="AN86" s="4">
        <f>AN85+AN79</f>
        <v>226.395794322774</v>
      </c>
      <c r="AO86" s="4">
        <f>AO85+AO79</f>
        <v>281.950076429592</v>
      </c>
      <c r="AP86" s="4">
        <f>AP85+AP79</f>
        <v>109.146176245099</v>
      </c>
      <c r="AQ86" s="4">
        <f>AQ85+AQ79</f>
        <v>15.998922471538</v>
      </c>
      <c r="AR86" s="4">
        <f>AR85+AR79</f>
        <v>23.9418937182203</v>
      </c>
      <c r="AS86" s="4">
        <f>AS85+AS79</f>
        <v>460.138055205574</v>
      </c>
      <c r="AT86" s="4">
        <f>AT85+AT79</f>
        <v>5.54069309736834</v>
      </c>
      <c r="AU86" s="4">
        <f>AU85+AU79</f>
        <v>6.36179646820816</v>
      </c>
      <c r="AV86" s="4">
        <f>AV85+AV79</f>
        <v>3.12315529506316</v>
      </c>
      <c r="AW86" s="4">
        <f>AW85+AW79</f>
        <v>1.08895497150823</v>
      </c>
      <c r="AX86" s="4">
        <f>AX85+AX79</f>
        <v>17.0162791948659</v>
      </c>
      <c r="AY86" s="4">
        <f>AY85+AY79</f>
        <v>2.36102868316226</v>
      </c>
      <c r="AZ86" s="4">
        <f>AZ85+AZ79</f>
        <v>42.3831024676416</v>
      </c>
      <c r="BA86" s="4">
        <f>BA85+BA79</f>
        <v>17.0915316155317</v>
      </c>
      <c r="BB86" s="4">
        <f>BB85+BB79</f>
        <v>35.8372010323753</v>
      </c>
      <c r="BC86" s="4">
        <f>BC85+BC79</f>
        <v>136.709786349285</v>
      </c>
      <c r="BD86" s="4">
        <f>BD85+BD79</f>
        <v>232.987947383612</v>
      </c>
      <c r="BE86" s="4">
        <f>BE85+BE79</f>
        <v>890.3549544307861</v>
      </c>
      <c r="BF86" s="4">
        <f>BF85+BF79</f>
        <v>8.906163459663849</v>
      </c>
      <c r="BG86" s="4">
        <f>BG85+BG79</f>
        <v>404.032256562895</v>
      </c>
      <c r="BH86" s="4">
        <f>BH85+BH79</f>
        <v>55.5481504145233</v>
      </c>
      <c r="BI86" s="4">
        <f>BI85+BI79</f>
        <v>251.058152494101</v>
      </c>
      <c r="BJ86" s="4">
        <f>BJ85+BJ79</f>
        <v>1.95575434735469</v>
      </c>
      <c r="BK86" s="4">
        <f>BK85+BK79</f>
        <v>178.219069184035</v>
      </c>
      <c r="BL86" s="4">
        <f>BL85+BL79</f>
        <v>793.041341602571</v>
      </c>
      <c r="BM86" s="4">
        <f>BM85+BM79</f>
        <v>70.3681793166182</v>
      </c>
      <c r="BN86" s="4">
        <f>BN85+BN79</f>
        <v>7.93098239619541</v>
      </c>
      <c r="BO86" s="4">
        <f>BO85+BO79</f>
        <v>686.967962889436</v>
      </c>
      <c r="BP86" s="4">
        <f>BP85+BP79</f>
        <v>358.828824138263</v>
      </c>
      <c r="BQ86" s="4">
        <f>BQ85+BQ79</f>
        <v>3.2632218197112</v>
      </c>
      <c r="BR86" s="4">
        <f>BR85+BR79</f>
        <v>16.8803467770347</v>
      </c>
      <c r="BS86" s="4">
        <f>BS85+BS79</f>
        <v>2.64788088308433</v>
      </c>
      <c r="BT86" s="4">
        <f>BT85+BT79</f>
        <v>139.167208045730</v>
      </c>
      <c r="BU86" s="4">
        <f>BU85+BU79</f>
        <v>88.3313417842925</v>
      </c>
      <c r="BV86" s="4">
        <f>BV85+BV79</f>
        <v>12388.714428418</v>
      </c>
      <c r="BW86" s="4">
        <f>BW85+BW79</f>
        <v>2781.5208658022</v>
      </c>
      <c r="BX86" s="4">
        <f>BX85+BX79</f>
        <v>978.9847048875999</v>
      </c>
      <c r="BY86" s="4">
        <f>BY85+BY79</f>
        <v>553.9151030207451</v>
      </c>
      <c r="BZ86" s="4">
        <f>BZ85+BZ79</f>
        <v>75.1892296608445</v>
      </c>
      <c r="CA86" s="4">
        <f>CA85+CA79</f>
        <v>179.013280019320</v>
      </c>
      <c r="CB86" s="4">
        <f>CB85+CB79</f>
        <v>-169.519626122315</v>
      </c>
      <c r="CC86" s="4">
        <f>CC85+CC79</f>
        <v>6968.888742956820</v>
      </c>
      <c r="CD86" s="4">
        <f>CD85+CD79</f>
        <v>11367.9923002252</v>
      </c>
      <c r="CE86" s="153">
        <f>CE85+CE79</f>
        <v>23756.7067286432</v>
      </c>
      <c r="CF86" s="4"/>
      <c r="CG86" s="4"/>
      <c r="CH86" s="4"/>
    </row>
    <row r="87" ht="19" customHeight="1">
      <c r="A87" t="s" s="58">
        <v>1</v>
      </c>
      <c r="B87" s="59"/>
      <c r="C87" t="s" s="76">
        <v>232</v>
      </c>
      <c r="D87" s="91">
        <f>D77+SUM(D5:D74)</f>
        <v>113.285130996611</v>
      </c>
      <c r="E87" s="67">
        <f>E77+SUM(E5:E74)</f>
        <v>5.66754461487537</v>
      </c>
      <c r="F87" s="67">
        <f>F77+SUM(F5:F74)</f>
        <v>4.90161813500725</v>
      </c>
      <c r="G87" s="67">
        <f>G77+SUM(G5:G74)</f>
        <v>5.48537129422668</v>
      </c>
      <c r="H87" s="67">
        <f>H77+SUM(H5:H74)</f>
        <v>5.1986456288386</v>
      </c>
      <c r="I87" s="67">
        <f>I77+SUM(I5:I74)</f>
        <v>103.704603101538</v>
      </c>
      <c r="J87" s="67">
        <f>J77+SUM(J5:J74)</f>
        <v>1726.639912186350</v>
      </c>
      <c r="K87" s="63">
        <f>K77+SUM(K5:K74)</f>
        <v>1971.167596150320</v>
      </c>
      <c r="L87" s="67">
        <f>L77+SUM(L5:L74)</f>
        <v>38.2751690631866</v>
      </c>
      <c r="M87" s="67">
        <f>M77+SUM(M5:M74)</f>
        <v>31.3803991558597</v>
      </c>
      <c r="N87" s="67">
        <f>N77+SUM(N5:N74)</f>
        <v>23.9339430766897</v>
      </c>
      <c r="O87" s="67">
        <f>O77+SUM(O5:O74)</f>
        <v>8.779614874751481</v>
      </c>
      <c r="P87" s="67">
        <f>P77+SUM(P5:P74)</f>
        <v>2.12820475238244</v>
      </c>
      <c r="Q87" s="67">
        <f>Q77+SUM(Q5:Q74)</f>
        <v>4.28592437486678</v>
      </c>
      <c r="R87" s="67">
        <f>R77+SUM(R5:R74)</f>
        <v>0.823962474645959</v>
      </c>
      <c r="S87" s="67">
        <f>S77+SUM(S5:S74)</f>
        <v>1.06852025941513</v>
      </c>
      <c r="T87" s="67">
        <f>T77+SUM(T5:T74)</f>
        <v>60.0569295872346</v>
      </c>
      <c r="U87" s="67">
        <f>U77+SUM(U5:U74)</f>
        <v>256.264331099635</v>
      </c>
      <c r="V87" s="67">
        <f>V77+SUM(V5:V74)</f>
        <v>5.70678457176998</v>
      </c>
      <c r="W87" s="67">
        <f>W77+SUM(W5:W74)</f>
        <v>184.547995123025</v>
      </c>
      <c r="X87" s="64">
        <f>X77+SUM(X5:X74)</f>
        <v>0</v>
      </c>
      <c r="Y87" s="67">
        <f>Y77+SUM(Y5:Y74)</f>
        <v>116.643555489328</v>
      </c>
      <c r="Z87" s="67">
        <f>Z77+SUM(Z5:Z74)</f>
        <v>18.1306788096183</v>
      </c>
      <c r="AA87" s="67">
        <f>AA77+SUM(AA5:AA74)</f>
        <v>29.7653943940666</v>
      </c>
      <c r="AB87" s="67">
        <f>AB77+SUM(AB5:AB74)</f>
        <v>1.29805800956245</v>
      </c>
      <c r="AC87" s="65">
        <f>AC77+SUM(AC5:AC74)</f>
        <v>0</v>
      </c>
      <c r="AD87" s="67">
        <f>AD77+SUM(AD5:AD74)</f>
        <v>2.44111999283264</v>
      </c>
      <c r="AE87" s="67">
        <f>AE77+SUM(AE5:AE74)</f>
        <v>46.0749140145796</v>
      </c>
      <c r="AF87" s="67">
        <f>AF77+SUM(AF5:AF74)</f>
        <v>68.50698943857969</v>
      </c>
      <c r="AG87" s="67">
        <f>AG77+SUM(AG5:AG74)</f>
        <v>105.954994410528</v>
      </c>
      <c r="AH87" s="67">
        <f>AH77+SUM(AH5:AH74)</f>
        <v>604.026002463552</v>
      </c>
      <c r="AI87" s="67">
        <f>AI77+SUM(AI5:AI74)</f>
        <v>506.418199722163</v>
      </c>
      <c r="AJ87" s="67">
        <f>AJ77+SUM(AJ5:AJ74)</f>
        <v>170.436620664049</v>
      </c>
      <c r="AK87" s="67">
        <f>AK77+SUM(AK5:AK74)</f>
        <v>249.315147660589</v>
      </c>
      <c r="AL87" s="67">
        <f>AL77+SUM(AL5:AL74)</f>
        <v>39.1734605990875</v>
      </c>
      <c r="AM87" s="67">
        <f>AM77+SUM(AM5:AM74)</f>
        <v>109.664135950165</v>
      </c>
      <c r="AN87" s="67">
        <f>AN77+SUM(AN5:AN74)</f>
        <v>155.207041133559</v>
      </c>
      <c r="AO87" s="67">
        <f>AO77+SUM(AO5:AO74)</f>
        <v>192.572274594180</v>
      </c>
      <c r="AP87" s="67">
        <f>AP77+SUM(AP5:AP74)</f>
        <v>117.043777875908</v>
      </c>
      <c r="AQ87" s="67">
        <f>AQ77+SUM(AQ5:AQ74)</f>
        <v>12.6852325431329</v>
      </c>
      <c r="AR87" s="67">
        <f>AR77+SUM(AR5:AR74)</f>
        <v>14.670710019028</v>
      </c>
      <c r="AS87" s="67">
        <f>AS77+SUM(AS5:AS74)</f>
        <v>499.268526948014</v>
      </c>
      <c r="AT87" s="67">
        <f>AT77+SUM(AT5:AT74)</f>
        <v>3.65215627918266</v>
      </c>
      <c r="AU87" s="67">
        <f>AU77+SUM(AU5:AU74)</f>
        <v>2.90295593963764</v>
      </c>
      <c r="AV87" s="67">
        <f>AV77+SUM(AV5:AV74)</f>
        <v>2.49508850914414</v>
      </c>
      <c r="AW87" s="67">
        <f>AW77+SUM(AW5:AW74)</f>
        <v>0.883287585704069</v>
      </c>
      <c r="AX87" s="67">
        <f>AX77+SUM(AX5:AX74)</f>
        <v>14.1403882157223</v>
      </c>
      <c r="AY87" s="67">
        <f>AY77+SUM(AY5:AY74)</f>
        <v>2.23774881426813</v>
      </c>
      <c r="AZ87" s="67">
        <f>AZ77+SUM(AZ5:AZ74)</f>
        <v>83.6196554196549</v>
      </c>
      <c r="BA87" s="67">
        <f>BA77+SUM(BA5:BA74)</f>
        <v>9.161526890224721</v>
      </c>
      <c r="BB87" s="67">
        <f>BB77+SUM(BB5:BB74)</f>
        <v>25.0607903620607</v>
      </c>
      <c r="BC87" s="67">
        <f>BC77+SUM(BC5:BC74)</f>
        <v>92.01159479263811</v>
      </c>
      <c r="BD87" s="67">
        <f>BD77+SUM(BD5:BD74)</f>
        <v>428.805967888358</v>
      </c>
      <c r="BE87" s="67">
        <f>BE77+SUM(BE5:BE74)</f>
        <v>516.879782016870</v>
      </c>
      <c r="BF87" s="67">
        <f>BF77+SUM(BF5:BF74)</f>
        <v>4.62552808811629</v>
      </c>
      <c r="BG87" s="67">
        <f>BG77+SUM(BG5:BG74)</f>
        <v>135.2065039074</v>
      </c>
      <c r="BH87" s="67">
        <f>BH77+SUM(BH5:BH74)</f>
        <v>35.4693702715374</v>
      </c>
      <c r="BI87" s="67">
        <f>BI77+SUM(BI5:BI74)</f>
        <v>92.8553483803781</v>
      </c>
      <c r="BJ87" s="67">
        <f>BJ77+SUM(BJ5:BJ74)</f>
        <v>1.21346403271038</v>
      </c>
      <c r="BK87" s="67">
        <f>BK77+SUM(BK5:BK74)</f>
        <v>57.2635631070382</v>
      </c>
      <c r="BL87" s="67">
        <f>BL77+SUM(BL5:BL74)</f>
        <v>183.005898262340</v>
      </c>
      <c r="BM87" s="67">
        <f>BM77+SUM(BM5:BM74)</f>
        <v>20.2264382821431</v>
      </c>
      <c r="BN87" s="67">
        <f>BN77+SUM(BN5:BN74)</f>
        <v>5.1929799923817</v>
      </c>
      <c r="BO87" s="67">
        <f>BO77+SUM(BO5:BO74)</f>
        <v>274.020089971384</v>
      </c>
      <c r="BP87" s="67">
        <f>BP77+SUM(BP5:BP74)</f>
        <v>70.8584914227562</v>
      </c>
      <c r="BQ87" s="67">
        <f>BQ77+SUM(BQ5:BQ74)</f>
        <v>3.1511580784099</v>
      </c>
      <c r="BR87" s="67">
        <f>BR77+SUM(BR5:BR74)</f>
        <v>9.0982478235297</v>
      </c>
      <c r="BS87" s="67">
        <f>BS77+SUM(BS5:BS74)</f>
        <v>1.87455634800697</v>
      </c>
      <c r="BT87" s="67">
        <f>BT77+SUM(BT5:BT74)</f>
        <v>90.988964262471</v>
      </c>
      <c r="BU87" s="67">
        <f>BU77+SUM(BU5:BU74)</f>
        <v>36.4154973130166</v>
      </c>
      <c r="BV87" s="67">
        <f>BV77+SUM(BV5:BV74)</f>
        <v>9815.916077510850</v>
      </c>
      <c r="BW87" s="4">
        <f>BW77+SUM(BW5:BW74)</f>
        <v>2431.074457259350</v>
      </c>
      <c r="BX87" s="4">
        <f>BX77+SUM(BX5:BX74)</f>
        <v>962.567217333491</v>
      </c>
      <c r="BY87" s="4">
        <f>BY77+SUM(BY5:BY74)</f>
        <v>410.799213683968</v>
      </c>
      <c r="BZ87" s="4">
        <f>BZ77+SUM(BZ5:BZ74)</f>
        <v>64.1956879014006</v>
      </c>
      <c r="CA87" s="4">
        <f>CA77+SUM(CA5:CA74)</f>
        <v>146.956060375489</v>
      </c>
      <c r="CB87" s="4">
        <f>CB77+SUM(CB5:CB74)</f>
        <v>-81.51923271992599</v>
      </c>
      <c r="CC87" s="67">
        <f>CC77+SUM(CC5:CC74)</f>
        <v>6753.82921</v>
      </c>
      <c r="CD87" s="4">
        <f>SUM(BW87:CC87)</f>
        <v>10687.9026138338</v>
      </c>
      <c r="CE87" s="156">
        <f>CE77+SUM(CE5:CE74)</f>
        <v>20503.8186913446</v>
      </c>
      <c r="CF87" s="4"/>
      <c r="CG87" s="4"/>
      <c r="CH87" s="4"/>
    </row>
    <row r="88" ht="19" customHeight="1">
      <c r="A88" t="s" s="58">
        <v>1</v>
      </c>
      <c r="B88" s="59"/>
      <c r="C88" s="85"/>
      <c r="D88" s="92">
        <f>'Glad70-before-LQ'!D86</f>
        <v>140.1</v>
      </c>
      <c r="E88" s="93">
        <f>'Glad70-before-LQ'!E86</f>
        <v>6.7</v>
      </c>
      <c r="F88" s="93">
        <f>'Glad70-before-LQ'!F86</f>
        <v>7.1</v>
      </c>
      <c r="G88" s="93">
        <f>'Glad70-before-LQ'!G86</f>
        <v>6.2</v>
      </c>
      <c r="H88" s="93">
        <f>'Glad70-before-LQ'!H86</f>
        <v>6.8</v>
      </c>
      <c r="I88" s="93">
        <f>'Glad70-before-LQ'!I86</f>
        <v>108.8</v>
      </c>
      <c r="J88" s="93">
        <f>'Glad70-before-LQ'!J86</f>
        <v>1979.6</v>
      </c>
      <c r="K88" s="94">
        <f>'Glad70-before-LQ'!K86</f>
        <v>139.8</v>
      </c>
      <c r="L88" s="93">
        <f>'Glad70-before-LQ'!L86</f>
        <v>42.4</v>
      </c>
      <c r="M88" s="93">
        <f>'Glad70-before-LQ'!M86</f>
        <v>33.9</v>
      </c>
      <c r="N88" s="93">
        <f>'Glad70-before-LQ'!N86</f>
        <v>37.2</v>
      </c>
      <c r="O88" s="93">
        <f>'Glad70-before-LQ'!O86</f>
        <v>12</v>
      </c>
      <c r="P88" s="93">
        <f>'Glad70-before-LQ'!P86</f>
        <v>3</v>
      </c>
      <c r="Q88" s="93">
        <f>'Glad70-before-LQ'!Q86</f>
        <v>5.9</v>
      </c>
      <c r="R88" s="93">
        <f>'Glad70-before-LQ'!R86</f>
        <v>1.1</v>
      </c>
      <c r="S88" s="93">
        <f>'Glad70-before-LQ'!S86</f>
        <v>1.5</v>
      </c>
      <c r="T88" s="93">
        <f>'Glad70-before-LQ'!T86</f>
        <v>64.90000000000001</v>
      </c>
      <c r="U88" s="93">
        <f>'Glad70-before-LQ'!U86</f>
        <v>299.3</v>
      </c>
      <c r="V88" s="93">
        <f>'Glad70-before-LQ'!V86</f>
        <v>7.1</v>
      </c>
      <c r="W88" s="93">
        <f>'Glad70-before-LQ'!W86</f>
        <v>206.3</v>
      </c>
      <c r="X88" s="95">
        <f>'Glad70-before-LQ'!X86</f>
        <v>2430.4</v>
      </c>
      <c r="Y88" s="93">
        <f>'Glad70-before-LQ'!Y86</f>
        <v>132.5</v>
      </c>
      <c r="Z88" s="93">
        <f>'Glad70-before-LQ'!Z86</f>
        <v>22.3</v>
      </c>
      <c r="AA88" s="93">
        <f>'Glad70-before-LQ'!AA86</f>
        <v>34.2</v>
      </c>
      <c r="AB88" s="93">
        <f>'Glad70-before-LQ'!AB86</f>
        <v>1.9</v>
      </c>
      <c r="AC88" s="96">
        <f>'Glad70-before-LQ'!AC86</f>
        <v>600</v>
      </c>
      <c r="AD88" s="93">
        <f>'Glad70-before-LQ'!AD86</f>
        <v>2.7</v>
      </c>
      <c r="AE88" s="93">
        <f>'Glad70-before-LQ'!AE86</f>
        <v>53.7</v>
      </c>
      <c r="AF88" s="93">
        <f>'Glad70-before-LQ'!AF86</f>
        <v>88.8</v>
      </c>
      <c r="AG88" s="93">
        <f>'Glad70-before-LQ'!AG86</f>
        <v>130</v>
      </c>
      <c r="AH88" s="93">
        <f>'Glad70-before-LQ'!AH86</f>
        <v>681.5</v>
      </c>
      <c r="AI88" s="93">
        <f>'Glad70-before-LQ'!AI86</f>
        <v>594</v>
      </c>
      <c r="AJ88" s="93">
        <f>'Glad70-before-LQ'!AJ86</f>
        <v>206.8</v>
      </c>
      <c r="AK88" s="93">
        <f>'Glad70-before-LQ'!AK86</f>
        <v>307.4</v>
      </c>
      <c r="AL88" s="93">
        <f>'Glad70-before-LQ'!AL86</f>
        <v>54.8</v>
      </c>
      <c r="AM88" s="93">
        <f>'Glad70-before-LQ'!AM86</f>
        <v>171.5</v>
      </c>
      <c r="AN88" s="93">
        <f>'Glad70-before-LQ'!AN86</f>
        <v>178.4</v>
      </c>
      <c r="AO88" s="93">
        <f>'Glad70-before-LQ'!AO86</f>
        <v>217.4</v>
      </c>
      <c r="AP88" s="93">
        <f>'Glad70-before-LQ'!AP86</f>
        <v>132.4</v>
      </c>
      <c r="AQ88" s="93">
        <f>'Glad70-before-LQ'!AQ86</f>
        <v>14.8</v>
      </c>
      <c r="AR88" s="93">
        <f>'Glad70-before-LQ'!AR86</f>
        <v>18.8</v>
      </c>
      <c r="AS88" s="93">
        <f>'Glad70-before-LQ'!AS86</f>
        <v>570.2</v>
      </c>
      <c r="AT88" s="93">
        <f>'Glad70-before-LQ'!AT86</f>
        <v>5</v>
      </c>
      <c r="AU88" s="93">
        <f>'Glad70-before-LQ'!AU86</f>
        <v>5.2</v>
      </c>
      <c r="AV88" s="93">
        <f>'Glad70-before-LQ'!AV86</f>
        <v>3.6</v>
      </c>
      <c r="AW88" s="93">
        <f>'Glad70-before-LQ'!AW86</f>
        <v>1.3</v>
      </c>
      <c r="AX88" s="93">
        <f>'Glad70-before-LQ'!AX86</f>
        <v>19.9</v>
      </c>
      <c r="AY88" s="93">
        <f>'Glad70-before-LQ'!AY86</f>
        <v>2.5</v>
      </c>
      <c r="AZ88" s="93">
        <f>'Glad70-before-LQ'!AZ86</f>
        <v>95</v>
      </c>
      <c r="BA88" s="93">
        <f>'Glad70-before-LQ'!BA86</f>
        <v>16.7</v>
      </c>
      <c r="BB88" s="93">
        <f>'Glad70-before-LQ'!BB86</f>
        <v>31.4</v>
      </c>
      <c r="BC88" s="93">
        <f>'Glad70-before-LQ'!BC86</f>
        <v>118</v>
      </c>
      <c r="BD88" s="93">
        <f>'Glad70-before-LQ'!BD86</f>
        <v>495.3</v>
      </c>
      <c r="BE88" s="93">
        <f>'Glad70-before-LQ'!BE86</f>
        <v>621.5</v>
      </c>
      <c r="BF88" s="93">
        <f>'Glad70-before-LQ'!BF86</f>
        <v>5.9</v>
      </c>
      <c r="BG88" s="93">
        <f>'Glad70-before-LQ'!BG86</f>
        <v>175</v>
      </c>
      <c r="BH88" s="93">
        <f>'Glad70-before-LQ'!BH86</f>
        <v>43.9</v>
      </c>
      <c r="BI88" s="93">
        <f>'Glad70-before-LQ'!BI86</f>
        <v>126</v>
      </c>
      <c r="BJ88" s="93">
        <f>'Glad70-before-LQ'!BJ86</f>
        <v>1.4</v>
      </c>
      <c r="BK88" s="93">
        <f>'Glad70-before-LQ'!BK86</f>
        <v>77.2</v>
      </c>
      <c r="BL88" s="93">
        <f>'Glad70-before-LQ'!BL86</f>
        <v>255.2</v>
      </c>
      <c r="BM88" s="93">
        <f>'Glad70-before-LQ'!BM86</f>
        <v>28.9</v>
      </c>
      <c r="BN88" s="93">
        <f>'Glad70-before-LQ'!BN86</f>
        <v>6.7</v>
      </c>
      <c r="BO88" s="93">
        <f>'Glad70-before-LQ'!BO86</f>
        <v>347.4</v>
      </c>
      <c r="BP88" s="93">
        <f>'Glad70-before-LQ'!BP86</f>
        <v>96.3</v>
      </c>
      <c r="BQ88" s="93">
        <f>'Glad70-before-LQ'!BQ86</f>
        <v>4.1</v>
      </c>
      <c r="BR88" s="93">
        <f>'Glad70-before-LQ'!BR86</f>
        <v>12.6</v>
      </c>
      <c r="BS88" s="93">
        <f>'Glad70-before-LQ'!BS86</f>
        <v>2.5</v>
      </c>
      <c r="BT88" s="93">
        <f>'Glad70-before-LQ'!BT86</f>
        <v>107.7</v>
      </c>
      <c r="BU88" s="93">
        <f>'Glad70-before-LQ'!BU86</f>
        <v>47.8</v>
      </c>
      <c r="BV88" s="4"/>
      <c r="BW88" s="4"/>
      <c r="BX88" s="4"/>
      <c r="BY88" s="4"/>
      <c r="BZ88" s="4"/>
      <c r="CA88" s="4"/>
      <c r="CB88" s="4"/>
      <c r="CC88" s="4"/>
      <c r="CD88" s="4"/>
      <c r="CE88" s="153"/>
      <c r="CF88" s="4"/>
      <c r="CG88" s="4"/>
      <c r="CH88" s="4"/>
    </row>
    <row r="89" ht="19" customHeight="1">
      <c r="A89" t="s" s="58">
        <v>1</v>
      </c>
      <c r="B89" s="59"/>
      <c r="C89" s="89"/>
      <c r="D89" s="90"/>
      <c r="E89" s="4"/>
      <c r="F89" s="4"/>
      <c r="G89" s="4"/>
      <c r="H89" s="4"/>
      <c r="I89" s="4"/>
      <c r="J89" s="4"/>
      <c r="K89" s="69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10"/>
      <c r="Y89" s="4"/>
      <c r="Z89" s="4"/>
      <c r="AA89" s="4"/>
      <c r="AB89" s="4"/>
      <c r="AC89" s="11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153"/>
      <c r="CF89" s="4"/>
      <c r="CG89" s="4"/>
      <c r="CH89" s="4"/>
    </row>
    <row r="90" ht="19" customHeight="1">
      <c r="A90" t="s" s="58">
        <v>1</v>
      </c>
      <c r="B90" s="59"/>
      <c r="C90" t="s" s="76">
        <v>234</v>
      </c>
      <c r="D90" s="88">
        <f>D83+D82-D79</f>
        <v>152.662914180218</v>
      </c>
      <c r="E90" s="9">
        <f>E83+E82-E79</f>
        <v>8.47525779844357</v>
      </c>
      <c r="F90" s="9">
        <f>F83+F82-F79</f>
        <v>8.90104198956233</v>
      </c>
      <c r="G90" s="9">
        <f>G83+G82-G79</f>
        <v>6.99555648948315</v>
      </c>
      <c r="H90" s="9">
        <f>H83+H82-H79</f>
        <v>8.04971830570522</v>
      </c>
      <c r="I90" s="9">
        <f>I83+I82-I79</f>
        <v>121.474581212265</v>
      </c>
      <c r="J90" s="9">
        <f>J83+J82-J79</f>
        <v>2167.620656638040</v>
      </c>
      <c r="K90" s="69">
        <f>K83+K82-K79</f>
        <v>2208.631044935490</v>
      </c>
      <c r="L90" s="9">
        <f>L83+L82-L79</f>
        <v>55.7310374384254</v>
      </c>
      <c r="M90" s="9">
        <f>M83+M82-M79</f>
        <v>49.8096729651659</v>
      </c>
      <c r="N90" s="9">
        <f>N83+N82-N79</f>
        <v>44.8298137927323</v>
      </c>
      <c r="O90" s="9">
        <f>O83+O82-O79</f>
        <v>14.372011137293</v>
      </c>
      <c r="P90" s="9">
        <f>P83+P82-P79</f>
        <v>4.21972266695832</v>
      </c>
      <c r="Q90" s="9">
        <f>Q83+Q82-Q79</f>
        <v>7.48256403213943</v>
      </c>
      <c r="R90" s="9">
        <f>R83+R82-R79</f>
        <v>1.3813658569961</v>
      </c>
      <c r="S90" s="9">
        <f>S83+S82-S79</f>
        <v>2.41314980564921</v>
      </c>
      <c r="T90" s="9">
        <f>T83+T82-T79</f>
        <v>69.2417337470778</v>
      </c>
      <c r="U90" s="9">
        <f>U83+U82-U79</f>
        <v>375.949977876304</v>
      </c>
      <c r="V90" s="9">
        <f>V83+V82-V79</f>
        <v>9.71030359255324</v>
      </c>
      <c r="W90" s="9">
        <f>W83+W82-W79</f>
        <v>264.256091703180</v>
      </c>
      <c r="X90" s="10">
        <f>X83+X82-X79</f>
        <v>0</v>
      </c>
      <c r="Y90" s="9">
        <f>Y83+Y82-Y79</f>
        <v>188.011475945822</v>
      </c>
      <c r="Z90" s="9">
        <f>Z83+Z82-Z79</f>
        <v>42.3034899684625</v>
      </c>
      <c r="AA90" s="9">
        <f>AA83+AA82-AA79</f>
        <v>58.0887972392509</v>
      </c>
      <c r="AB90" s="9">
        <f>AB83+AB82-AB79</f>
        <v>2.66311084099034</v>
      </c>
      <c r="AC90" s="11">
        <f>AC83+AC82-AC79</f>
        <v>0</v>
      </c>
      <c r="AD90" s="9">
        <f>AD83+AD82-AD79</f>
        <v>2.83942582958478</v>
      </c>
      <c r="AE90" s="9">
        <f>AE83+AE82-AE79</f>
        <v>64.3474054282274</v>
      </c>
      <c r="AF90" s="9">
        <f>AF83+AF82-AF79</f>
        <v>110.627532246803</v>
      </c>
      <c r="AG90" s="9">
        <f>AG83+AG82-AG79</f>
        <v>144.375570848231</v>
      </c>
      <c r="AH90" s="9">
        <f>AH83+AH82-AH79</f>
        <v>886.132099547042</v>
      </c>
      <c r="AI90" s="9">
        <f>AI83+AI82-AI79</f>
        <v>747.473288669138</v>
      </c>
      <c r="AJ90" s="9">
        <f>AJ83+AJ82-AJ79</f>
        <v>315.868071532375</v>
      </c>
      <c r="AK90" s="9">
        <f>AK83+AK82-AK79</f>
        <v>527.4406908379279</v>
      </c>
      <c r="AL90" s="9">
        <f>AL83+AL82-AL79</f>
        <v>79.6094806449476</v>
      </c>
      <c r="AM90" s="9">
        <f>AM83+AM82-AM79</f>
        <v>278.348529599119</v>
      </c>
      <c r="AN90" s="9">
        <f>AN83+AN82-AN79</f>
        <v>259.155038839195</v>
      </c>
      <c r="AO90" s="9">
        <f>AO83+AO82-AO79</f>
        <v>329.106732155237</v>
      </c>
      <c r="AP90" s="9">
        <f>AP83+AP82-AP79</f>
        <v>160.381872265475</v>
      </c>
      <c r="AQ90" s="9">
        <f>AQ83+AQ82-AQ79</f>
        <v>19.2665700047849</v>
      </c>
      <c r="AR90" s="9">
        <f>AR83+AR82-AR79</f>
        <v>26.4306739062232</v>
      </c>
      <c r="AS90" s="9">
        <f>AS83+AS82-AS79</f>
        <v>694.0262617138929</v>
      </c>
      <c r="AT90" s="9">
        <f>AT83+AT82-AT79</f>
        <v>7.62415477034294</v>
      </c>
      <c r="AU90" s="9">
        <f>AU83+AU82-AU79</f>
        <v>7.0340376144847</v>
      </c>
      <c r="AV90" s="9">
        <f>AV83+AV82-AV79</f>
        <v>4.55642460908666</v>
      </c>
      <c r="AW90" s="9">
        <f>AW83+AW82-AW79</f>
        <v>1.57662538567041</v>
      </c>
      <c r="AX90" s="9">
        <f>AX83+AX82-AX79</f>
        <v>23.0648003750789</v>
      </c>
      <c r="AY90" s="9">
        <f>AY83+AY82-AY79</f>
        <v>3.85818188713626</v>
      </c>
      <c r="AZ90" s="9">
        <f>AZ83+AZ82-AZ79</f>
        <v>113.617385210074</v>
      </c>
      <c r="BA90" s="9">
        <f>BA83+BA82-BA79</f>
        <v>19.4401812504261</v>
      </c>
      <c r="BB90" s="9">
        <f>BB83+BB82-BB79</f>
        <v>45.3242279965044</v>
      </c>
      <c r="BC90" s="9">
        <f>BC83+BC82-BC79</f>
        <v>152.787539344515</v>
      </c>
      <c r="BD90" s="9">
        <f>BD83+BD82-BD79</f>
        <v>522.566011246984</v>
      </c>
      <c r="BE90" s="9">
        <f>BE83+BE82-BE79</f>
        <v>1006.600641841290</v>
      </c>
      <c r="BF90" s="9">
        <f>BF83+BF82-BF79</f>
        <v>10.1948549353152</v>
      </c>
      <c r="BG90" s="9">
        <f>BG83+BG82-BG79</f>
        <v>417.358308124760</v>
      </c>
      <c r="BH90" s="9">
        <f>BH83+BH82-BH79</f>
        <v>65.4657817925451</v>
      </c>
      <c r="BI90" s="9">
        <f>BI83+BI82-BI79</f>
        <v>272.635535962170</v>
      </c>
      <c r="BJ90" s="9">
        <f>BJ83+BJ82-BJ79</f>
        <v>2.4204981958668</v>
      </c>
      <c r="BK90" s="9">
        <f>BK83+BK82-BK79</f>
        <v>190.244940901872</v>
      </c>
      <c r="BL90" s="9">
        <f>BL83+BL82-BL79</f>
        <v>846.618547281974</v>
      </c>
      <c r="BM90" s="9">
        <f>BM83+BM82-BM79</f>
        <v>74.3168204297131</v>
      </c>
      <c r="BN90" s="9">
        <f>BN83+BN82-BN79</f>
        <v>10.2979217979955</v>
      </c>
      <c r="BO90" s="9">
        <f>BO83+BO82-BO79</f>
        <v>772.848660853067</v>
      </c>
      <c r="BP90" s="9">
        <f>BP83+BP82-BP79</f>
        <v>374.675233771262</v>
      </c>
      <c r="BQ90" s="9">
        <f>BQ83+BQ82-BQ79</f>
        <v>5.12793399003314</v>
      </c>
      <c r="BR90" s="9">
        <f>BR83+BR82-BR79</f>
        <v>18.3124071651068</v>
      </c>
      <c r="BS90" s="9">
        <f>BS83+BS82-BS79</f>
        <v>3.16165320485501</v>
      </c>
      <c r="BT90" s="9">
        <f>BT83+BT82-BT79</f>
        <v>163.412921710876</v>
      </c>
      <c r="BU90" s="9">
        <f>BU83+BU82-BU79</f>
        <v>98.6094554181026</v>
      </c>
      <c r="BV90" s="9">
        <f>BV83+BV82-BV79</f>
        <v>15752.4560212935</v>
      </c>
      <c r="BW90" s="9">
        <f>BW83+BW82-BW79</f>
        <v>2781.5208658022</v>
      </c>
      <c r="BX90" s="9">
        <f>BX83+BX82-BX79</f>
        <v>978.9847048875999</v>
      </c>
      <c r="BY90" s="9">
        <f>BY83+BY82-BY79</f>
        <v>553.9151030207451</v>
      </c>
      <c r="BZ90" s="9">
        <f>BZ83+BZ82-BZ79</f>
        <v>75.1892296608445</v>
      </c>
      <c r="CA90" s="9">
        <f>CA83+CA82-CA79</f>
        <v>179.013280019320</v>
      </c>
      <c r="CB90" s="9">
        <f>CB83+CB82-CB79</f>
        <v>-169.519626122315</v>
      </c>
      <c r="CC90" s="9">
        <f>CC83+CC82-CC79</f>
        <v>6968.888742956820</v>
      </c>
      <c r="CD90" s="9">
        <f>CD83+CD82-CD79</f>
        <v>11367.9923002252</v>
      </c>
      <c r="CE90" s="128">
        <f>CE83+CE82-CE79</f>
        <v>27120.4483215187</v>
      </c>
      <c r="CF90" s="4"/>
      <c r="CG90" s="4"/>
      <c r="CH90" s="4"/>
    </row>
    <row r="91" ht="19" customHeight="1">
      <c r="A91" t="s" s="58">
        <v>1</v>
      </c>
      <c r="B91" s="59"/>
      <c r="C91" t="s" s="76">
        <v>88</v>
      </c>
      <c r="D91" s="157">
        <f>SUM(D83,D78,D82)</f>
        <v>155.707177814770</v>
      </c>
      <c r="E91" s="128">
        <f>SUM(E83,E78,E82)</f>
        <v>8.81280911659495</v>
      </c>
      <c r="F91" s="128">
        <f>SUM(F83,F78,F82)</f>
        <v>9.158382081862211</v>
      </c>
      <c r="G91" s="128">
        <f>SUM(G83,G78,G82)</f>
        <v>7.20531344393567</v>
      </c>
      <c r="H91" s="128">
        <f>SUM(H83,H78,H82)</f>
        <v>8.17990098147644</v>
      </c>
      <c r="I91" s="128">
        <f>SUM(I83,I78,I82)</f>
        <v>122.320450692580</v>
      </c>
      <c r="J91" s="128">
        <f>SUM(J83,J78,J82)</f>
        <v>2184.875196305390</v>
      </c>
      <c r="K91" s="35">
        <f>SUM(K83,K78,K82)</f>
        <v>2488.631044935490</v>
      </c>
      <c r="L91" s="128">
        <f>SUM(L83,L78,L82)</f>
        <v>57.9376765931879</v>
      </c>
      <c r="M91" s="128">
        <f>SUM(M83,M78,M82)</f>
        <v>50.7284108351211</v>
      </c>
      <c r="N91" s="128">
        <f>SUM(N83,N78,N82)</f>
        <v>45.3296850374062</v>
      </c>
      <c r="O91" s="128">
        <f>SUM(O83,O78,O82)</f>
        <v>14.7699378704953</v>
      </c>
      <c r="P91" s="128">
        <f>SUM(P83,P78,P82)</f>
        <v>4.3277407949336</v>
      </c>
      <c r="Q91" s="128">
        <f>SUM(Q83,Q78,Q82)</f>
        <v>7.59617434450973</v>
      </c>
      <c r="R91" s="128">
        <f>SUM(R83,R78,R82)</f>
        <v>1.39894709628253</v>
      </c>
      <c r="S91" s="128">
        <f>SUM(S83,S78,S82)</f>
        <v>2.46242249061022</v>
      </c>
      <c r="T91" s="128">
        <f>SUM(T83,T78,T82)</f>
        <v>70.246770342164</v>
      </c>
      <c r="U91" s="128">
        <f>SUM(U83,U78,U82)</f>
        <v>381.966805356160</v>
      </c>
      <c r="V91" s="128">
        <f>SUM(V83,V78,V82)</f>
        <v>9.888564352594569</v>
      </c>
      <c r="W91" s="128">
        <f>SUM(W83,W78,W82)</f>
        <v>268.659373080182</v>
      </c>
      <c r="X91" s="36">
        <f>SUM(X83,X78,X82)</f>
        <v>0</v>
      </c>
      <c r="Y91" s="128">
        <f>SUM(Y83,Y78,Y82)</f>
        <v>191.796645656636</v>
      </c>
      <c r="Z91" s="128">
        <f>SUM(Z83,Z78,Z82)</f>
        <v>42.871060660074</v>
      </c>
      <c r="AA91" s="128">
        <f>SUM(AA83,AA78,AA82)</f>
        <v>59.0284869052624</v>
      </c>
      <c r="AB91" s="128">
        <f>SUM(AB83,AB78,AB82)</f>
        <v>2.71380731584222</v>
      </c>
      <c r="AC91" s="37">
        <f>SUM(AC83,AC78,AC82)</f>
        <v>0</v>
      </c>
      <c r="AD91" s="128">
        <f>SUM(AD83,AD78,AD82)</f>
        <v>2.93529807766439</v>
      </c>
      <c r="AE91" s="128">
        <f>SUM(AE83,AE78,AE82)</f>
        <v>66.2042605639913</v>
      </c>
      <c r="AF91" s="128">
        <f>SUM(AF83,AF78,AF82)</f>
        <v>112.359810271073</v>
      </c>
      <c r="AG91" s="128">
        <f>SUM(AG83,AG78,AG82)</f>
        <v>145.810673743075</v>
      </c>
      <c r="AH91" s="128">
        <f>SUM(AH83,AH78,AH82)</f>
        <v>896.566220354075</v>
      </c>
      <c r="AI91" s="128">
        <f>SUM(AI83,AI78,AI82)</f>
        <v>759.3750846858489</v>
      </c>
      <c r="AJ91" s="128">
        <f>SUM(AJ83,AJ78,AJ82)</f>
        <v>322.133103925069</v>
      </c>
      <c r="AK91" s="128">
        <f>SUM(AK83,AK78,AK82)</f>
        <v>541.878626382720</v>
      </c>
      <c r="AL91" s="128">
        <f>SUM(AL83,AL78,AL82)</f>
        <v>84.6283406765988</v>
      </c>
      <c r="AM91" s="128">
        <f>SUM(AM83,AM78,AM82)</f>
        <v>293.225647723479</v>
      </c>
      <c r="AN91" s="128">
        <f>SUM(AN83,AN78,AN82)</f>
        <v>272.884672250149</v>
      </c>
      <c r="AO91" s="128">
        <f>SUM(AO83,AO78,AO82)</f>
        <v>330.393679319918</v>
      </c>
      <c r="AP91" s="128">
        <f>SUM(AP83,AP78,AP82)</f>
        <v>162.797400887601</v>
      </c>
      <c r="AQ91" s="128">
        <f>SUM(AQ83,AQ78,AQ82)</f>
        <v>19.6052802870758</v>
      </c>
      <c r="AR91" s="128">
        <f>SUM(AR83,AR78,AR82)</f>
        <v>27.4048696729911</v>
      </c>
      <c r="AS91" s="128">
        <f>SUM(AS83,AS78,AS82)</f>
        <v>704.952716621978</v>
      </c>
      <c r="AT91" s="128">
        <f>SUM(AT83,AT78,AT82)</f>
        <v>7.76265026109883</v>
      </c>
      <c r="AU91" s="128">
        <f>SUM(AU83,AU78,AU82)</f>
        <v>7.17992599972553</v>
      </c>
      <c r="AV91" s="128">
        <f>SUM(AV83,AV78,AV82)</f>
        <v>4.61782633268061</v>
      </c>
      <c r="AW91" s="128">
        <f>SUM(AW83,AW78,AW82)</f>
        <v>1.58837821593737</v>
      </c>
      <c r="AX91" s="128">
        <f>SUM(AX83,AX78,AX82)</f>
        <v>23.2924516905435</v>
      </c>
      <c r="AY91" s="128">
        <f>SUM(AY83,AY78,AY82)</f>
        <v>3.89731050428265</v>
      </c>
      <c r="AZ91" s="128">
        <f>SUM(AZ83,AZ78,AZ82)</f>
        <v>117.349029701923</v>
      </c>
      <c r="BA91" s="128">
        <f>SUM(BA83,BA78,BA82)</f>
        <v>20.599395163660</v>
      </c>
      <c r="BB91" s="128">
        <f>SUM(BB83,BB78,BB82)</f>
        <v>46.3363788035235</v>
      </c>
      <c r="BC91" s="128">
        <f>SUM(BC83,BC78,BC82)</f>
        <v>155.534983170680</v>
      </c>
      <c r="BD91" s="128">
        <f>SUM(BD83,BD78,BD82)</f>
        <v>564.495780030089</v>
      </c>
      <c r="BE91" s="128">
        <f>SUM(BE83,BE78,BE82)</f>
        <v>1025.3795095465</v>
      </c>
      <c r="BF91" s="128">
        <f>SUM(BF83,BF78,BF82)</f>
        <v>10.3788014143397</v>
      </c>
      <c r="BG91" s="128">
        <f>SUM(BG83,BG78,BG82)</f>
        <v>427.595078441391</v>
      </c>
      <c r="BH91" s="128">
        <f>SUM(BH83,BH78,BH82)</f>
        <v>66.62013618260799</v>
      </c>
      <c r="BI91" s="128">
        <f>SUM(BI83,BI78,BI82)</f>
        <v>276.341634284525</v>
      </c>
      <c r="BJ91" s="128">
        <f>SUM(BJ83,BJ78,BJ82)</f>
        <v>2.43666456310715</v>
      </c>
      <c r="BK91" s="128">
        <f>SUM(BK83,BK78,BK82)</f>
        <v>195.400939654756</v>
      </c>
      <c r="BL91" s="128">
        <f>SUM(BL83,BL78,BL82)</f>
        <v>855.3188739048441</v>
      </c>
      <c r="BM91" s="128">
        <f>SUM(BM83,BM78,BM82)</f>
        <v>75.1326390748583</v>
      </c>
      <c r="BN91" s="128">
        <f>SUM(BN83,BN78,BN82)</f>
        <v>10.3244029691257</v>
      </c>
      <c r="BO91" s="128">
        <f>SUM(BO83,BO78,BO82)</f>
        <v>783.631432663479</v>
      </c>
      <c r="BP91" s="128">
        <f>SUM(BP83,BP78,BP82)</f>
        <v>379.750296477360</v>
      </c>
      <c r="BQ91" s="128">
        <f>SUM(BQ83,BQ78,BQ82)</f>
        <v>4.93735290892988</v>
      </c>
      <c r="BR91" s="128">
        <f>SUM(BR83,BR78,BR82)</f>
        <v>18.6408249472011</v>
      </c>
      <c r="BS91" s="128">
        <f>SUM(BS83,BS78,BS82)</f>
        <v>3.23339334160798</v>
      </c>
      <c r="BT91" s="128">
        <f>SUM(BT83,BT78,BT82)</f>
        <v>167.238305045495</v>
      </c>
      <c r="BU91" s="128">
        <f>SUM(BU83,BU78,BU82)</f>
        <v>102.026025848665</v>
      </c>
      <c r="BV91" s="128">
        <f>SUM(BV83,BV78,BV82)</f>
        <v>16296.8088906898</v>
      </c>
      <c r="BW91" s="128">
        <f>SUM(BW83,BW78,BW82)</f>
        <v>2988.411879226560</v>
      </c>
      <c r="BX91" s="128">
        <f>SUM(BX83,BX78,BX82)</f>
        <v>978.9847048875999</v>
      </c>
      <c r="BY91" s="128">
        <f>SUM(BY83,BY78,BY82)</f>
        <v>650.855409019087</v>
      </c>
      <c r="BZ91" s="128">
        <f>SUM(BZ83,BZ78,BZ82)</f>
        <v>75.9422211749537</v>
      </c>
      <c r="CA91" s="128">
        <f>SUM(CA83,CA78,CA82)</f>
        <v>182.056078011874</v>
      </c>
      <c r="CB91" s="128">
        <f>SUM(CB83,CB78,CB82)</f>
        <v>-166.462284419252</v>
      </c>
      <c r="CC91" s="128">
        <f>SUM(CC83,CC78,CC82)</f>
        <v>6974.922470202320</v>
      </c>
      <c r="CD91" s="128">
        <f>SUM(CD83,CD78,CD82)</f>
        <v>11684.7104781031</v>
      </c>
      <c r="CE91" s="128">
        <f>SUM(CE83,CE78,CE82)</f>
        <v>27981.519368793</v>
      </c>
      <c r="CF91" s="67">
        <f>SUM(CF83,CF78,CF5:CF74)</f>
        <v>0.430803790291944</v>
      </c>
      <c r="CG91" s="67">
        <f>SUM(CG83,CG78,CG5:CG74)/70</f>
        <v>0.632286793579366</v>
      </c>
      <c r="CH91" s="67"/>
    </row>
    <row r="92" ht="19" customHeight="1">
      <c r="A92" t="s" s="58">
        <v>1</v>
      </c>
      <c r="B92" s="59"/>
      <c r="C92" t="s" s="76">
        <v>235</v>
      </c>
      <c r="D92" s="90">
        <f>'Glad70-before-LQ'!D90</f>
        <v>0</v>
      </c>
      <c r="E92" s="4">
        <f>'Glad70-before-LQ'!E90</f>
        <v>0</v>
      </c>
      <c r="F92" s="4">
        <f>'Glad70-before-LQ'!F90</f>
        <v>0</v>
      </c>
      <c r="G92" s="4">
        <f>'Glad70-before-LQ'!G90</f>
        <v>0</v>
      </c>
      <c r="H92" s="4">
        <f>'Glad70-before-LQ'!H90</f>
        <v>0</v>
      </c>
      <c r="I92" s="4">
        <f>'Glad70-before-LQ'!I90</f>
        <v>0</v>
      </c>
      <c r="J92" s="4">
        <f>'Glad70-before-LQ'!J90</f>
        <v>0</v>
      </c>
      <c r="K92" s="69">
        <f>'Glad70-before-LQ'!K90</f>
        <v>0</v>
      </c>
      <c r="L92" s="4">
        <f>'Glad70-before-LQ'!L90</f>
        <v>0</v>
      </c>
      <c r="M92" s="4">
        <f>'Glad70-before-LQ'!M90</f>
        <v>0</v>
      </c>
      <c r="N92" s="4">
        <f>'Glad70-before-LQ'!N90</f>
        <v>0</v>
      </c>
      <c r="O92" s="4">
        <f>'Glad70-before-LQ'!O90</f>
        <v>0</v>
      </c>
      <c r="P92" s="4">
        <f>'Glad70-before-LQ'!P90</f>
        <v>0</v>
      </c>
      <c r="Q92" s="4">
        <f>'Glad70-before-LQ'!Q90</f>
        <v>0</v>
      </c>
      <c r="R92" s="4">
        <f>'Glad70-before-LQ'!R90</f>
        <v>0</v>
      </c>
      <c r="S92" s="4">
        <f>'Glad70-before-LQ'!S90</f>
        <v>0</v>
      </c>
      <c r="T92" s="4">
        <f>'Glad70-before-LQ'!T90</f>
        <v>0</v>
      </c>
      <c r="U92" s="4">
        <f>'Glad70-before-LQ'!U90</f>
        <v>0</v>
      </c>
      <c r="V92" s="4">
        <f>'Glad70-before-LQ'!V90</f>
        <v>0</v>
      </c>
      <c r="W92" s="4">
        <f>'Glad70-before-LQ'!W90</f>
        <v>0</v>
      </c>
      <c r="X92" s="10">
        <f>'Glad70-before-LQ'!X90</f>
        <v>174.65</v>
      </c>
      <c r="Y92" s="4">
        <f>'Glad70-before-LQ'!Y90</f>
        <v>0</v>
      </c>
      <c r="Z92" s="4">
        <f>'Glad70-before-LQ'!Z90</f>
        <v>0</v>
      </c>
      <c r="AA92" s="4">
        <f>'Glad70-before-LQ'!AA90</f>
        <v>0</v>
      </c>
      <c r="AB92" s="4">
        <f>'Glad70-before-LQ'!AB90</f>
        <v>0</v>
      </c>
      <c r="AC92" s="11">
        <f>'Glad70-before-LQ'!AC90</f>
        <v>0</v>
      </c>
      <c r="AD92" s="4">
        <f>'Glad70-before-LQ'!AD90</f>
        <v>0</v>
      </c>
      <c r="AE92" s="4">
        <f>'Glad70-before-LQ'!AE90</f>
        <v>0</v>
      </c>
      <c r="AF92" s="4">
        <f>'Glad70-before-LQ'!AF90</f>
        <v>0</v>
      </c>
      <c r="AG92" s="4">
        <f>'Glad70-before-LQ'!AG90</f>
        <v>0</v>
      </c>
      <c r="AH92" s="4">
        <f>'Glad70-before-LQ'!AH90</f>
        <v>0</v>
      </c>
      <c r="AI92" s="4">
        <f>'Glad70-before-LQ'!AI90</f>
        <v>0</v>
      </c>
      <c r="AJ92" s="4">
        <f>'Glad70-before-LQ'!AJ90</f>
        <v>0</v>
      </c>
      <c r="AK92" s="4">
        <f>'Glad70-before-LQ'!AK90</f>
        <v>0</v>
      </c>
      <c r="AL92" s="4">
        <f>'Glad70-before-LQ'!AL90</f>
        <v>0</v>
      </c>
      <c r="AM92" s="4">
        <f>'Glad70-before-LQ'!AM90</f>
        <v>0</v>
      </c>
      <c r="AN92" s="4">
        <f>'Glad70-before-LQ'!AN90</f>
        <v>0</v>
      </c>
      <c r="AO92" s="4">
        <f>'Glad70-before-LQ'!AO90</f>
        <v>0</v>
      </c>
      <c r="AP92" s="4">
        <f>'Glad70-before-LQ'!AP90</f>
        <v>0</v>
      </c>
      <c r="AQ92" s="4">
        <f>'Glad70-before-LQ'!AQ90</f>
        <v>0</v>
      </c>
      <c r="AR92" s="4">
        <f>'Glad70-before-LQ'!AR90</f>
        <v>0</v>
      </c>
      <c r="AS92" s="4">
        <f>'Glad70-before-LQ'!AS90</f>
        <v>0</v>
      </c>
      <c r="AT92" s="4">
        <f>'Glad70-before-LQ'!AT90</f>
        <v>0</v>
      </c>
      <c r="AU92" s="4">
        <f>'Glad70-before-LQ'!AU90</f>
        <v>0</v>
      </c>
      <c r="AV92" s="4">
        <f>'Glad70-before-LQ'!AV90</f>
        <v>0</v>
      </c>
      <c r="AW92" s="4">
        <f>'Glad70-before-LQ'!AW90</f>
        <v>0</v>
      </c>
      <c r="AX92" s="4">
        <f>'Glad70-before-LQ'!AX90</f>
        <v>0</v>
      </c>
      <c r="AY92" s="4">
        <f>'Glad70-before-LQ'!AY90</f>
        <v>0</v>
      </c>
      <c r="AZ92" s="4">
        <f>'Glad70-before-LQ'!AZ90</f>
        <v>0</v>
      </c>
      <c r="BA92" s="4">
        <f>'Glad70-before-LQ'!BA90</f>
        <v>0</v>
      </c>
      <c r="BB92" s="4">
        <f>'Glad70-before-LQ'!BB90</f>
        <v>0</v>
      </c>
      <c r="BC92" s="4">
        <f>'Glad70-before-LQ'!BC90</f>
        <v>0</v>
      </c>
      <c r="BD92" s="4">
        <f>'Glad70-before-LQ'!BD90</f>
        <v>0</v>
      </c>
      <c r="BE92" s="4">
        <f>'Glad70-before-LQ'!BE90</f>
        <v>0</v>
      </c>
      <c r="BF92" s="4">
        <f>'Glad70-before-LQ'!BF90</f>
        <v>0</v>
      </c>
      <c r="BG92" s="4">
        <f>'Glad70-before-LQ'!BG90</f>
        <v>0</v>
      </c>
      <c r="BH92" s="4">
        <f>'Glad70-before-LQ'!BH90</f>
        <v>0</v>
      </c>
      <c r="BI92" s="4">
        <f>'Glad70-before-LQ'!BI90</f>
        <v>0</v>
      </c>
      <c r="BJ92" s="4">
        <f>'Glad70-before-LQ'!BJ90</f>
        <v>0</v>
      </c>
      <c r="BK92" s="4">
        <f>'Glad70-before-LQ'!BK90</f>
        <v>0</v>
      </c>
      <c r="BL92" s="4">
        <f>'Glad70-before-LQ'!BL90</f>
        <v>0</v>
      </c>
      <c r="BM92" s="4">
        <f>'Glad70-before-LQ'!BM90</f>
        <v>0</v>
      </c>
      <c r="BN92" s="4">
        <f>'Glad70-before-LQ'!BN90</f>
        <v>0</v>
      </c>
      <c r="BO92" s="4">
        <f>'Glad70-before-LQ'!BO90</f>
        <v>0</v>
      </c>
      <c r="BP92" s="4">
        <f>'Glad70-before-LQ'!BP90</f>
        <v>0</v>
      </c>
      <c r="BQ92" s="4">
        <f>'Glad70-before-LQ'!BQ90</f>
        <v>0</v>
      </c>
      <c r="BR92" s="4">
        <f>'Glad70-before-LQ'!BR90</f>
        <v>0</v>
      </c>
      <c r="BS92" s="4">
        <f>'Glad70-before-LQ'!BS90</f>
        <v>0</v>
      </c>
      <c r="BT92" s="4">
        <f>'Glad70-before-LQ'!BT90</f>
        <v>0</v>
      </c>
      <c r="BU92" s="4">
        <f>'Glad70-before-LQ'!BU90</f>
        <v>0</v>
      </c>
      <c r="BV92" s="4"/>
      <c r="BW92" s="4"/>
      <c r="BX92" s="4"/>
      <c r="BY92" s="4"/>
      <c r="BZ92" s="4"/>
      <c r="CA92" s="4"/>
      <c r="CB92" s="4"/>
      <c r="CC92" s="4"/>
      <c r="CD92" s="4"/>
      <c r="CE92" s="153"/>
      <c r="CF92" s="4"/>
      <c r="CG92" s="4"/>
      <c r="CH92" s="4"/>
    </row>
    <row r="93" ht="19" customHeight="1">
      <c r="A93" s="59"/>
      <c r="B93" s="59"/>
      <c r="C93" t="s" s="76">
        <v>236</v>
      </c>
      <c r="D93" s="90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69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4">
        <v>1</v>
      </c>
      <c r="U93" s="4">
        <v>1</v>
      </c>
      <c r="V93" s="4">
        <v>1</v>
      </c>
      <c r="W93" s="4">
        <v>1</v>
      </c>
      <c r="X93" s="10">
        <v>0</v>
      </c>
      <c r="Y93" s="4">
        <v>1</v>
      </c>
      <c r="Z93" s="4">
        <v>1</v>
      </c>
      <c r="AA93" s="4">
        <v>1</v>
      </c>
      <c r="AB93" s="4">
        <v>1</v>
      </c>
      <c r="AC93" s="11">
        <v>0</v>
      </c>
      <c r="AD93" s="4">
        <v>1</v>
      </c>
      <c r="AE93" s="4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4">
        <v>1</v>
      </c>
      <c r="BA93" s="4">
        <v>1</v>
      </c>
      <c r="BB93" s="4">
        <v>1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v>1</v>
      </c>
      <c r="BI93" s="4">
        <v>1</v>
      </c>
      <c r="BJ93" s="4">
        <v>1</v>
      </c>
      <c r="BK93" s="4">
        <v>1</v>
      </c>
      <c r="BL93" s="4">
        <v>1</v>
      </c>
      <c r="BM93" s="4">
        <v>1</v>
      </c>
      <c r="BN93" s="4">
        <v>1</v>
      </c>
      <c r="BO93" s="4">
        <v>1</v>
      </c>
      <c r="BP93" s="4">
        <v>1</v>
      </c>
      <c r="BQ93" s="4">
        <v>1</v>
      </c>
      <c r="BR93" s="4">
        <v>1</v>
      </c>
      <c r="BS93" s="4">
        <v>1</v>
      </c>
      <c r="BT93" s="4">
        <v>1</v>
      </c>
      <c r="BU93" s="4">
        <v>1</v>
      </c>
      <c r="BV93" s="4"/>
      <c r="BW93" s="4"/>
      <c r="BX93" s="4"/>
      <c r="BY93" s="4"/>
      <c r="BZ93" s="4"/>
      <c r="CA93" s="4"/>
      <c r="CB93" s="4"/>
      <c r="CC93" s="4"/>
      <c r="CD93" s="4"/>
      <c r="CE93" s="153">
        <f>CE91-'Glad-complete-mm'!CE96</f>
        <v>-1339.4398651696</v>
      </c>
      <c r="CF93" s="4"/>
      <c r="CG93" s="4"/>
      <c r="CH93" s="4"/>
    </row>
    <row r="94" ht="19" customHeight="1">
      <c r="A94" s="59"/>
      <c r="B94" s="59"/>
      <c r="C94" s="85"/>
      <c r="D94" s="90"/>
      <c r="E94" s="4"/>
      <c r="F94" s="4"/>
      <c r="G94" s="4"/>
      <c r="H94" s="4"/>
      <c r="I94" s="4"/>
      <c r="J94" s="4"/>
      <c r="K94" s="69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10"/>
      <c r="Y94" s="4"/>
      <c r="Z94" s="4"/>
      <c r="AA94" s="4"/>
      <c r="AB94" s="4"/>
      <c r="AC94" s="11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153"/>
      <c r="CF94" s="4"/>
      <c r="CG94" s="4"/>
      <c r="CH94" s="4"/>
    </row>
  </sheetData>
  <mergeCells count="1">
    <mergeCell ref="A1:C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G93"/>
  <sheetViews>
    <sheetView workbookViewId="0" showGridLines="0" defaultGridColor="1">
      <pane topLeftCell="D5" xSplit="3" ySplit="4" activePane="bottomRight" state="frozen"/>
    </sheetView>
  </sheetViews>
  <sheetFormatPr defaultColWidth="8.33333" defaultRowHeight="19.9" customHeight="1" outlineLevelRow="0" outlineLevelCol="0"/>
  <cols>
    <col min="1" max="1" width="5" style="160" customWidth="1"/>
    <col min="2" max="2" width="3.5" style="160" customWidth="1"/>
    <col min="3" max="3" width="50.5625" style="160" customWidth="1"/>
    <col min="4" max="4" width="15.8516" style="160" customWidth="1"/>
    <col min="5" max="5" width="17.6719" style="160" customWidth="1"/>
    <col min="6" max="6" width="18.3516" style="160" customWidth="1"/>
    <col min="7" max="7" width="17.5" style="160" customWidth="1"/>
    <col min="8" max="9" width="17.6719" style="160" customWidth="1"/>
    <col min="10" max="11" width="15.8516" style="160" customWidth="1"/>
    <col min="12" max="12" width="16.6719" style="160" customWidth="1"/>
    <col min="13" max="15" width="16.8516" style="160" customWidth="1"/>
    <col min="16" max="17" width="17.6719" style="160" customWidth="1"/>
    <col min="18" max="19" width="18.6719" style="160" customWidth="1"/>
    <col min="20" max="20" width="16.8516" style="160" customWidth="1"/>
    <col min="21" max="21" width="15.8516" style="160" customWidth="1"/>
    <col min="22" max="22" width="17.6719" style="160" customWidth="1"/>
    <col min="23" max="23" width="16.6719" style="160" customWidth="1"/>
    <col min="24" max="24" width="15.8516" style="160" customWidth="1"/>
    <col min="25" max="26" width="16.8516" style="160" customWidth="1"/>
    <col min="27" max="27" width="17.6719" style="160" customWidth="1"/>
    <col min="28" max="28" width="18.6719" style="160" customWidth="1"/>
    <col min="29" max="29" width="15.8516" style="160" customWidth="1"/>
    <col min="30" max="30" width="18.6719" style="160" customWidth="1"/>
    <col min="31" max="32" width="16.8516" style="160" customWidth="1"/>
    <col min="33" max="35" width="15.8516" style="160" customWidth="1"/>
    <col min="36" max="36" width="16.8516" style="160" customWidth="1"/>
    <col min="37" max="40" width="15.8516" style="160" customWidth="1"/>
    <col min="41" max="41" width="17.3516" style="160" customWidth="1"/>
    <col min="42" max="42" width="16.6719" style="160" customWidth="1"/>
    <col min="43" max="45" width="16.8516" style="160" customWidth="1"/>
    <col min="46" max="47" width="17.6719" style="160" customWidth="1"/>
    <col min="48" max="48" width="18.6719" style="160" customWidth="1"/>
    <col min="49" max="49" width="19.5" style="160" customWidth="1"/>
    <col min="50" max="50" width="16.8516" style="160" customWidth="1"/>
    <col min="51" max="51" width="18.6719" style="160" customWidth="1"/>
    <col min="52" max="52" width="15.8516" style="160" customWidth="1"/>
    <col min="53" max="54" width="16.8516" style="160" customWidth="1"/>
    <col min="55" max="55" width="16.5" style="160" customWidth="1"/>
    <col min="56" max="57" width="15.8516" style="160" customWidth="1"/>
    <col min="58" max="58" width="17.6719" style="160" customWidth="1"/>
    <col min="59" max="61" width="16.8516" style="160" customWidth="1"/>
    <col min="62" max="62" width="17.6719" style="160" customWidth="1"/>
    <col min="63" max="63" width="16.8516" style="160" customWidth="1"/>
    <col min="64" max="64" width="15.8516" style="160" customWidth="1"/>
    <col min="65" max="65" width="16.8516" style="160" customWidth="1"/>
    <col min="66" max="66" width="17.6719" style="160" customWidth="1"/>
    <col min="67" max="67" width="16.8516" style="160" customWidth="1"/>
    <col min="68" max="68" width="16.6719" style="160" customWidth="1"/>
    <col min="69" max="69" width="18.6719" style="160" customWidth="1"/>
    <col min="70" max="71" width="17.6719" style="160" customWidth="1"/>
    <col min="72" max="73" width="16.8516" style="160" customWidth="1"/>
    <col min="74" max="74" width="18.6719" style="160" customWidth="1"/>
    <col min="75" max="75" width="37.6719" style="160" customWidth="1"/>
    <col min="76" max="76" width="44.6719" style="160" customWidth="1"/>
    <col min="77" max="77" width="32.8516" style="160" customWidth="1"/>
    <col min="78" max="78" width="43.1719" style="160" customWidth="1"/>
    <col min="79" max="79" width="43.6719" style="160" customWidth="1"/>
    <col min="80" max="80" width="21.3516" style="160" customWidth="1"/>
    <col min="81" max="81" width="26.1719" style="160" customWidth="1"/>
    <col min="82" max="83" width="15.8516" style="160" customWidth="1"/>
    <col min="84" max="84" width="13.1719" style="160" customWidth="1"/>
    <col min="85" max="85" width="9" style="160" customWidth="1"/>
    <col min="86" max="16384" width="8.35156" style="16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</row>
    <row r="2" ht="19" customHeight="1">
      <c r="A2" t="s" s="29">
        <v>1</v>
      </c>
      <c r="B2" s="30">
        <v>0</v>
      </c>
      <c r="C2" s="30"/>
      <c r="D2" t="s" s="29">
        <v>1</v>
      </c>
      <c r="E2" t="s" s="29">
        <v>1</v>
      </c>
      <c r="F2" t="s" s="29">
        <v>1</v>
      </c>
      <c r="G2" t="s" s="29">
        <v>1</v>
      </c>
      <c r="H2" t="s" s="29">
        <v>1</v>
      </c>
      <c r="I2" t="s" s="29">
        <v>1</v>
      </c>
      <c r="J2" t="s" s="29">
        <v>1</v>
      </c>
      <c r="K2" t="s" s="31">
        <v>1</v>
      </c>
      <c r="L2" t="s" s="29">
        <v>1</v>
      </c>
      <c r="M2" t="s" s="29">
        <v>1</v>
      </c>
      <c r="N2" t="s" s="29">
        <v>1</v>
      </c>
      <c r="O2" t="s" s="29">
        <v>1</v>
      </c>
      <c r="P2" t="s" s="29">
        <v>1</v>
      </c>
      <c r="Q2" t="s" s="29">
        <v>1</v>
      </c>
      <c r="R2" t="s" s="29">
        <v>1</v>
      </c>
      <c r="S2" t="s" s="29">
        <v>1</v>
      </c>
      <c r="T2" t="s" s="29">
        <v>1</v>
      </c>
      <c r="U2" t="s" s="29">
        <v>1</v>
      </c>
      <c r="V2" t="s" s="29">
        <v>1</v>
      </c>
      <c r="W2" t="s" s="29">
        <v>1</v>
      </c>
      <c r="X2" t="s" s="32">
        <v>1</v>
      </c>
      <c r="Y2" t="s" s="29">
        <v>1</v>
      </c>
      <c r="Z2" t="s" s="29">
        <v>1</v>
      </c>
      <c r="AA2" t="s" s="29">
        <v>1</v>
      </c>
      <c r="AB2" t="s" s="29">
        <v>1</v>
      </c>
      <c r="AC2" t="s" s="33">
        <v>1</v>
      </c>
      <c r="AD2" t="s" s="29">
        <v>1</v>
      </c>
      <c r="AE2" t="s" s="29">
        <v>1</v>
      </c>
      <c r="AF2" t="s" s="29">
        <v>1</v>
      </c>
      <c r="AG2" t="s" s="29">
        <v>1</v>
      </c>
      <c r="AH2" t="s" s="29">
        <v>1</v>
      </c>
      <c r="AI2" t="s" s="29">
        <v>1</v>
      </c>
      <c r="AJ2" t="s" s="29">
        <v>1</v>
      </c>
      <c r="AK2" t="s" s="29">
        <v>1</v>
      </c>
      <c r="AL2" t="s" s="29">
        <v>1</v>
      </c>
      <c r="AM2" t="s" s="29">
        <v>1</v>
      </c>
      <c r="AN2" t="s" s="29">
        <v>1</v>
      </c>
      <c r="AO2" t="s" s="29">
        <v>1</v>
      </c>
      <c r="AP2" t="s" s="29">
        <v>1</v>
      </c>
      <c r="AQ2" t="s" s="29">
        <v>1</v>
      </c>
      <c r="AR2" t="s" s="29">
        <v>1</v>
      </c>
      <c r="AS2" t="s" s="29">
        <v>1</v>
      </c>
      <c r="AT2" t="s" s="29">
        <v>1</v>
      </c>
      <c r="AU2" t="s" s="29">
        <v>1</v>
      </c>
      <c r="AV2" t="s" s="29">
        <v>1</v>
      </c>
      <c r="AW2" t="s" s="29">
        <v>1</v>
      </c>
      <c r="AX2" t="s" s="29">
        <v>1</v>
      </c>
      <c r="AY2" t="s" s="29">
        <v>1</v>
      </c>
      <c r="AZ2" t="s" s="29">
        <v>1</v>
      </c>
      <c r="BA2" t="s" s="29">
        <v>1</v>
      </c>
      <c r="BB2" t="s" s="29">
        <v>1</v>
      </c>
      <c r="BC2" t="s" s="29">
        <v>1</v>
      </c>
      <c r="BD2" t="s" s="29">
        <v>1</v>
      </c>
      <c r="BE2" t="s" s="29">
        <v>1</v>
      </c>
      <c r="BF2" t="s" s="29">
        <v>1</v>
      </c>
      <c r="BG2" t="s" s="29">
        <v>1</v>
      </c>
      <c r="BH2" t="s" s="29">
        <v>1</v>
      </c>
      <c r="BI2" t="s" s="29">
        <v>1</v>
      </c>
      <c r="BJ2" t="s" s="29">
        <v>1</v>
      </c>
      <c r="BK2" t="s" s="29">
        <v>1</v>
      </c>
      <c r="BL2" t="s" s="29">
        <v>1</v>
      </c>
      <c r="BM2" t="s" s="29">
        <v>1</v>
      </c>
      <c r="BN2" t="s" s="29">
        <v>1</v>
      </c>
      <c r="BO2" t="s" s="29">
        <v>1</v>
      </c>
      <c r="BP2" t="s" s="29">
        <v>1</v>
      </c>
      <c r="BQ2" t="s" s="29">
        <v>1</v>
      </c>
      <c r="BR2" t="s" s="29">
        <v>1</v>
      </c>
      <c r="BS2" t="s" s="29">
        <v>1</v>
      </c>
      <c r="BT2" t="s" s="29">
        <v>1</v>
      </c>
      <c r="BU2" t="s" s="29">
        <v>1</v>
      </c>
      <c r="BV2" s="30"/>
      <c r="BW2" t="s" s="29">
        <v>1</v>
      </c>
      <c r="BX2" t="s" s="29">
        <v>1</v>
      </c>
      <c r="BY2" t="s" s="29">
        <v>1</v>
      </c>
      <c r="BZ2" t="s" s="29">
        <v>1</v>
      </c>
      <c r="CA2" t="s" s="29">
        <v>1</v>
      </c>
      <c r="CB2" t="s" s="29">
        <v>1</v>
      </c>
      <c r="CC2" t="s" s="29">
        <v>1</v>
      </c>
      <c r="CD2" t="s" s="29">
        <v>1</v>
      </c>
      <c r="CE2" t="s" s="29">
        <v>1</v>
      </c>
      <c r="CF2" s="30"/>
      <c r="CG2" s="30"/>
    </row>
    <row r="3" ht="19" customHeight="1">
      <c r="A3" s="30">
        <v>0</v>
      </c>
      <c r="B3" s="30">
        <v>0</v>
      </c>
      <c r="C3" s="34"/>
      <c r="D3" s="30">
        <v>1</v>
      </c>
      <c r="E3" s="30">
        <v>2</v>
      </c>
      <c r="F3" s="30">
        <v>3</v>
      </c>
      <c r="G3" s="30">
        <v>4</v>
      </c>
      <c r="H3" s="30">
        <v>5</v>
      </c>
      <c r="I3" s="30">
        <v>6</v>
      </c>
      <c r="J3" s="30">
        <v>7</v>
      </c>
      <c r="K3" s="35">
        <v>8</v>
      </c>
      <c r="L3" s="30">
        <v>9</v>
      </c>
      <c r="M3" s="30">
        <v>10</v>
      </c>
      <c r="N3" s="30">
        <v>11</v>
      </c>
      <c r="O3" s="30">
        <v>12</v>
      </c>
      <c r="P3" s="30">
        <v>13</v>
      </c>
      <c r="Q3" s="30">
        <v>14</v>
      </c>
      <c r="R3" s="30">
        <v>15</v>
      </c>
      <c r="S3" s="30">
        <v>16</v>
      </c>
      <c r="T3" s="30">
        <v>17</v>
      </c>
      <c r="U3" s="30">
        <v>18</v>
      </c>
      <c r="V3" s="30">
        <v>19</v>
      </c>
      <c r="W3" s="30">
        <v>20</v>
      </c>
      <c r="X3" s="36">
        <v>21</v>
      </c>
      <c r="Y3" s="30">
        <v>22</v>
      </c>
      <c r="Z3" s="30">
        <v>23</v>
      </c>
      <c r="AA3" s="30">
        <v>24</v>
      </c>
      <c r="AB3" s="30">
        <v>25</v>
      </c>
      <c r="AC3" s="37">
        <v>26</v>
      </c>
      <c r="AD3" s="30">
        <v>27</v>
      </c>
      <c r="AE3" s="30">
        <v>28</v>
      </c>
      <c r="AF3" s="30">
        <v>29</v>
      </c>
      <c r="AG3" s="30">
        <v>30</v>
      </c>
      <c r="AH3" s="30">
        <v>31</v>
      </c>
      <c r="AI3" s="30">
        <v>32</v>
      </c>
      <c r="AJ3" s="30">
        <v>33</v>
      </c>
      <c r="AK3" s="30">
        <v>34</v>
      </c>
      <c r="AL3" s="30">
        <v>35</v>
      </c>
      <c r="AM3" s="30">
        <v>36</v>
      </c>
      <c r="AN3" s="30">
        <v>37</v>
      </c>
      <c r="AO3" s="30">
        <v>38</v>
      </c>
      <c r="AP3" s="30">
        <v>39</v>
      </c>
      <c r="AQ3" s="30">
        <v>40</v>
      </c>
      <c r="AR3" s="30">
        <v>41</v>
      </c>
      <c r="AS3" s="30">
        <v>42</v>
      </c>
      <c r="AT3" s="30">
        <v>43</v>
      </c>
      <c r="AU3" s="30">
        <v>44</v>
      </c>
      <c r="AV3" s="30">
        <v>45</v>
      </c>
      <c r="AW3" s="30">
        <v>46</v>
      </c>
      <c r="AX3" s="30">
        <v>47</v>
      </c>
      <c r="AY3" s="30">
        <v>48</v>
      </c>
      <c r="AZ3" s="30">
        <v>49</v>
      </c>
      <c r="BA3" s="30">
        <v>50</v>
      </c>
      <c r="BB3" s="30">
        <v>51</v>
      </c>
      <c r="BC3" s="30">
        <v>52</v>
      </c>
      <c r="BD3" s="30">
        <v>53</v>
      </c>
      <c r="BE3" s="30">
        <v>54</v>
      </c>
      <c r="BF3" s="30">
        <v>55</v>
      </c>
      <c r="BG3" s="30">
        <v>56</v>
      </c>
      <c r="BH3" s="30">
        <v>57</v>
      </c>
      <c r="BI3" s="30">
        <v>58</v>
      </c>
      <c r="BJ3" s="30">
        <v>59</v>
      </c>
      <c r="BK3" s="30">
        <v>60</v>
      </c>
      <c r="BL3" s="30">
        <v>61</v>
      </c>
      <c r="BM3" s="30">
        <v>62</v>
      </c>
      <c r="BN3" s="30">
        <v>63</v>
      </c>
      <c r="BO3" s="30">
        <v>64</v>
      </c>
      <c r="BP3" s="30">
        <v>65</v>
      </c>
      <c r="BQ3" s="30">
        <v>66</v>
      </c>
      <c r="BR3" s="30">
        <v>67</v>
      </c>
      <c r="BS3" s="30">
        <v>68</v>
      </c>
      <c r="BT3" s="30">
        <v>69</v>
      </c>
      <c r="BU3" s="30">
        <v>70</v>
      </c>
      <c r="BV3" s="30"/>
      <c r="BW3" s="30">
        <v>71</v>
      </c>
      <c r="BX3" s="30">
        <v>72</v>
      </c>
      <c r="BY3" s="30">
        <v>73</v>
      </c>
      <c r="BZ3" s="30">
        <v>74</v>
      </c>
      <c r="CA3" s="30">
        <v>75</v>
      </c>
      <c r="CB3" s="30">
        <v>76</v>
      </c>
      <c r="CC3" s="30">
        <v>77</v>
      </c>
      <c r="CD3" s="30">
        <v>78</v>
      </c>
      <c r="CE3" s="30">
        <v>79</v>
      </c>
      <c r="CF3" s="30"/>
      <c r="CG3" s="30"/>
    </row>
    <row r="4" ht="22.1" customHeight="1">
      <c r="A4" s="38"/>
      <c r="B4" s="38"/>
      <c r="C4" s="39"/>
      <c r="D4" t="s" s="40">
        <v>89</v>
      </c>
      <c r="E4" t="s" s="40">
        <v>90</v>
      </c>
      <c r="F4" t="s" s="40">
        <v>91</v>
      </c>
      <c r="G4" t="s" s="40">
        <v>92</v>
      </c>
      <c r="H4" t="s" s="40">
        <v>93</v>
      </c>
      <c r="I4" t="s" s="40">
        <v>94</v>
      </c>
      <c r="J4" t="s" s="40">
        <v>95</v>
      </c>
      <c r="K4" t="s" s="41">
        <v>96</v>
      </c>
      <c r="L4" t="s" s="40">
        <v>258</v>
      </c>
      <c r="M4" t="s" s="40">
        <v>98</v>
      </c>
      <c r="N4" t="s" s="40">
        <v>99</v>
      </c>
      <c r="O4" t="s" s="40">
        <v>100</v>
      </c>
      <c r="P4" t="s" s="40">
        <v>101</v>
      </c>
      <c r="Q4" t="s" s="40">
        <v>102</v>
      </c>
      <c r="R4" t="s" s="40">
        <v>103</v>
      </c>
      <c r="S4" t="s" s="40">
        <v>104</v>
      </c>
      <c r="T4" t="s" s="40">
        <v>105</v>
      </c>
      <c r="U4" t="s" s="40">
        <v>106</v>
      </c>
      <c r="V4" t="s" s="40">
        <v>107</v>
      </c>
      <c r="W4" t="s" s="40">
        <v>258</v>
      </c>
      <c r="X4" t="s" s="42">
        <v>109</v>
      </c>
      <c r="Y4" t="s" s="40">
        <v>110</v>
      </c>
      <c r="Z4" t="s" s="40">
        <v>111</v>
      </c>
      <c r="AA4" t="s" s="40">
        <v>112</v>
      </c>
      <c r="AB4" t="s" s="40">
        <v>113</v>
      </c>
      <c r="AC4" t="s" s="43">
        <v>114</v>
      </c>
      <c r="AD4" t="s" s="40">
        <v>115</v>
      </c>
      <c r="AE4" t="s" s="40">
        <v>116</v>
      </c>
      <c r="AF4" t="s" s="40">
        <v>117</v>
      </c>
      <c r="AG4" t="s" s="40">
        <v>118</v>
      </c>
      <c r="AH4" t="s" s="40">
        <v>119</v>
      </c>
      <c r="AI4" t="s" s="40">
        <v>120</v>
      </c>
      <c r="AJ4" t="s" s="40">
        <v>121</v>
      </c>
      <c r="AK4" t="s" s="40">
        <v>122</v>
      </c>
      <c r="AL4" t="s" s="40">
        <v>123</v>
      </c>
      <c r="AM4" t="s" s="40">
        <v>124</v>
      </c>
      <c r="AN4" t="s" s="40">
        <v>125</v>
      </c>
      <c r="AO4" t="s" s="40">
        <v>126</v>
      </c>
      <c r="AP4" t="s" s="40">
        <v>127</v>
      </c>
      <c r="AQ4" t="s" s="40">
        <v>128</v>
      </c>
      <c r="AR4" t="s" s="40">
        <v>129</v>
      </c>
      <c r="AS4" t="s" s="40">
        <v>130</v>
      </c>
      <c r="AT4" t="s" s="40">
        <v>131</v>
      </c>
      <c r="AU4" t="s" s="40">
        <v>132</v>
      </c>
      <c r="AV4" t="s" s="40">
        <v>133</v>
      </c>
      <c r="AW4" t="s" s="40">
        <v>134</v>
      </c>
      <c r="AX4" t="s" s="40">
        <v>135</v>
      </c>
      <c r="AY4" t="s" s="40">
        <v>136</v>
      </c>
      <c r="AZ4" t="s" s="40">
        <v>137</v>
      </c>
      <c r="BA4" t="s" s="40">
        <v>138</v>
      </c>
      <c r="BB4" t="s" s="40">
        <v>139</v>
      </c>
      <c r="BC4" t="s" s="40">
        <v>140</v>
      </c>
      <c r="BD4" t="s" s="40">
        <v>141</v>
      </c>
      <c r="BE4" t="s" s="40">
        <v>142</v>
      </c>
      <c r="BF4" t="s" s="40">
        <v>143</v>
      </c>
      <c r="BG4" t="s" s="40">
        <v>144</v>
      </c>
      <c r="BH4" t="s" s="40">
        <v>145</v>
      </c>
      <c r="BI4" t="s" s="40">
        <v>146</v>
      </c>
      <c r="BJ4" t="s" s="40">
        <v>147</v>
      </c>
      <c r="BK4" t="s" s="40">
        <v>148</v>
      </c>
      <c r="BL4" t="s" s="40">
        <v>149</v>
      </c>
      <c r="BM4" t="s" s="40">
        <v>150</v>
      </c>
      <c r="BN4" t="s" s="40">
        <v>151</v>
      </c>
      <c r="BO4" t="s" s="40">
        <v>152</v>
      </c>
      <c r="BP4" t="s" s="40">
        <v>153</v>
      </c>
      <c r="BQ4" t="s" s="40">
        <v>154</v>
      </c>
      <c r="BR4" t="s" s="40">
        <v>155</v>
      </c>
      <c r="BS4" t="s" s="40">
        <v>156</v>
      </c>
      <c r="BT4" t="s" s="40">
        <v>157</v>
      </c>
      <c r="BU4" t="s" s="40">
        <v>158</v>
      </c>
      <c r="BV4" t="s" s="44">
        <v>159</v>
      </c>
      <c r="BW4" t="s" s="44">
        <v>160</v>
      </c>
      <c r="BX4" t="s" s="44">
        <v>161</v>
      </c>
      <c r="BY4" t="s" s="44">
        <v>162</v>
      </c>
      <c r="BZ4" t="s" s="44">
        <v>163</v>
      </c>
      <c r="CA4" t="s" s="44">
        <v>164</v>
      </c>
      <c r="CB4" t="s" s="44">
        <v>165</v>
      </c>
      <c r="CC4" t="s" s="44">
        <v>166</v>
      </c>
      <c r="CD4" t="s" s="44">
        <v>167</v>
      </c>
      <c r="CE4" t="s" s="45">
        <v>80</v>
      </c>
      <c r="CF4" t="s" s="45">
        <v>168</v>
      </c>
      <c r="CG4" t="s" s="45">
        <v>169</v>
      </c>
    </row>
    <row r="5" ht="20.25" customHeight="1">
      <c r="A5" t="s" s="47">
        <v>1</v>
      </c>
      <c r="B5" s="48">
        <v>1</v>
      </c>
      <c r="C5" t="s" s="49">
        <v>89</v>
      </c>
      <c r="D5" s="50">
        <f>'Glad70-before-LQ'!D5*$CG5*D$93</f>
        <v>9.407980253082821</v>
      </c>
      <c r="E5" s="51">
        <f>'Glad70-before-LQ'!E5*$CG5*E$93</f>
        <v>0.00596769912936531</v>
      </c>
      <c r="F5" s="51">
        <f>'Glad70-before-LQ'!F5*$CG5*F$93</f>
        <v>0.000214111967924664</v>
      </c>
      <c r="G5" s="51">
        <f>'Glad70-before-LQ'!G5*$CG5*G$93</f>
        <v>0.0206089890626915</v>
      </c>
      <c r="H5" s="51">
        <f>'Glad70-before-LQ'!H5*$CG5*H$93</f>
        <v>1.58703885876897</v>
      </c>
      <c r="I5" s="51">
        <f>'Glad70-before-LQ'!I5*$CG5*I$93</f>
        <v>0.000872363609718669</v>
      </c>
      <c r="J5" s="51">
        <f>'Glad70-before-LQ'!J5*$CG5*J$93</f>
        <v>0.0107395100168981</v>
      </c>
      <c r="K5" s="52">
        <f>'Glad70-before-LQ'!K5*$CG5*K$93</f>
        <v>0.00297473013304292</v>
      </c>
      <c r="L5" s="51">
        <f>'Glad70-before-LQ'!L5*$CG5*L$93</f>
        <v>0.000561253858470574</v>
      </c>
      <c r="M5" s="51">
        <f>'Glad70-before-LQ'!M5*$CG5*M$93</f>
        <v>0.000343829460220384</v>
      </c>
      <c r="N5" s="51">
        <f>'Glad70-before-LQ'!N5*$CG5*N$93</f>
        <v>12.0546094949274</v>
      </c>
      <c r="O5" s="51">
        <f>'Glad70-before-LQ'!O5*$CG5*O$93</f>
        <v>1.86227612748054</v>
      </c>
      <c r="P5" s="51">
        <f>'Glad70-before-LQ'!P5*$CG5*P$93</f>
        <v>0.460852374653451</v>
      </c>
      <c r="Q5" s="51">
        <f>'Glad70-before-LQ'!Q5*$CG5*Q$93</f>
        <v>0.00324561908102079</v>
      </c>
      <c r="R5" s="51">
        <f>'Glad70-before-LQ'!R5*$CG5*R$93</f>
        <v>0.000552968403130422</v>
      </c>
      <c r="S5" s="51">
        <f>'Glad70-before-LQ'!S5*$CG5*S$93</f>
        <v>0.000407869179381709</v>
      </c>
      <c r="T5" s="51">
        <f>'Glad70-before-LQ'!T5*$CG5*T$93</f>
        <v>0.00220224275291189</v>
      </c>
      <c r="U5" s="51">
        <f>'Glad70-before-LQ'!U5*$CG5*U$93</f>
        <v>3.109917909615</v>
      </c>
      <c r="V5" s="51">
        <f>'Glad70-before-LQ'!V5*$CG5*V$93</f>
        <v>0.185219506183581</v>
      </c>
      <c r="W5" s="51">
        <f>'Glad70-before-LQ'!W5*$CG5*W$93</f>
        <v>0.0687905592923245</v>
      </c>
      <c r="X5" s="53">
        <f>'Glad70-before-LQ'!X5*$CG5*X$93</f>
        <v>0</v>
      </c>
      <c r="Y5" s="51">
        <f>'Glad70-before-LQ'!Y5*$CG5*Y$93</f>
        <v>0.0168029169787217</v>
      </c>
      <c r="Z5" s="51">
        <f>'Glad70-before-LQ'!Z5*$CG5*Z$93</f>
        <v>0.00147625705678074</v>
      </c>
      <c r="AA5" s="51">
        <f>'Glad70-before-LQ'!AA5*$CG5*AA$93</f>
        <v>0.00222980084621508</v>
      </c>
      <c r="AB5" s="51">
        <f>'Glad70-before-LQ'!AB5*$CG5*AB$93</f>
        <v>0.00581282675690069</v>
      </c>
      <c r="AC5" s="54">
        <f>'Glad70-before-LQ'!AC5*$CG5*AC$93</f>
        <v>0</v>
      </c>
      <c r="AD5" s="51">
        <f>'Glad70-before-LQ'!AD5*$CG5*AD$93</f>
        <v>6.260960153540951e-05</v>
      </c>
      <c r="AE5" s="51">
        <f>'Glad70-before-LQ'!AE5*$CG5*AE$93</f>
        <v>0.0259193203620302</v>
      </c>
      <c r="AF5" s="51">
        <f>'Glad70-before-LQ'!AF5*$CG5*AF$93</f>
        <v>0.00105270269795326</v>
      </c>
      <c r="AG5" s="51">
        <f>'Glad70-before-LQ'!AG5*$CG5*AG$93</f>
        <v>0.0904489002908288</v>
      </c>
      <c r="AH5" s="51">
        <f>'Glad70-before-LQ'!AH5*$CG5*AH$93</f>
        <v>0.235218563533311</v>
      </c>
      <c r="AI5" s="51">
        <f>'Glad70-before-LQ'!AI5*$CG5*AI$93</f>
        <v>0.6861710958242559</v>
      </c>
      <c r="AJ5" s="51">
        <f>'Glad70-before-LQ'!AJ5*$CG5*AJ$93</f>
        <v>1.18402797893571</v>
      </c>
      <c r="AK5" s="51">
        <f>'Glad70-before-LQ'!AK5*$CG5*AK$93</f>
        <v>8.23994811548947</v>
      </c>
      <c r="AL5" s="51">
        <f>'Glad70-before-LQ'!AL5*$CG5*AL$93</f>
        <v>1.09610090053485</v>
      </c>
      <c r="AM5" s="51">
        <f>'Glad70-before-LQ'!AM5*$CG5*AM$93</f>
        <v>2.78937727704302</v>
      </c>
      <c r="AN5" s="51">
        <f>'Glad70-before-LQ'!AN5*$CG5*AN$93</f>
        <v>0.0155766030470776</v>
      </c>
      <c r="AO5" s="51">
        <f>'Glad70-before-LQ'!AO5*$CG5*AO$93</f>
        <v>0.08164188852117819</v>
      </c>
      <c r="AP5" s="51">
        <f>'Glad70-before-LQ'!AP5*$CG5*AP$93</f>
        <v>0.0595240367243596</v>
      </c>
      <c r="AQ5" s="51">
        <f>'Glad70-before-LQ'!AQ5*$CG5*AQ$93</f>
        <v>0.00350239764541416</v>
      </c>
      <c r="AR5" s="51">
        <f>'Glad70-before-LQ'!AR5*$CG5*AR$93</f>
        <v>0.008775726831973059</v>
      </c>
      <c r="AS5" s="51">
        <f>'Glad70-before-LQ'!AS5*$CG5*AS$93</f>
        <v>0.213787857498321</v>
      </c>
      <c r="AT5" s="51">
        <f>'Glad70-before-LQ'!AT5*$CG5*AT$93</f>
        <v>0.000108164801173707</v>
      </c>
      <c r="AU5" s="51">
        <f>'Glad70-before-LQ'!AU5*$CG5*AU$93</f>
        <v>0.0130075739016918</v>
      </c>
      <c r="AV5" s="51">
        <f>'Glad70-before-LQ'!AV5*$CG5*AV$93</f>
        <v>1.5587576794531e-05</v>
      </c>
      <c r="AW5" s="51">
        <f>'Glad70-before-LQ'!AW5*$CG5*AW$93</f>
        <v>2.83813228159906e-06</v>
      </c>
      <c r="AX5" s="51">
        <f>'Glad70-before-LQ'!AX5*$CG5*AX$93</f>
        <v>0.000115908962737219</v>
      </c>
      <c r="AY5" s="51">
        <f>'Glad70-before-LQ'!AY5*$CG5*AY$93</f>
        <v>0.00119553526424203</v>
      </c>
      <c r="AZ5" s="51">
        <f>'Glad70-before-LQ'!AZ5*$CG5*AZ$93</f>
        <v>0.000702783572876243</v>
      </c>
      <c r="BA5" s="51">
        <f>'Glad70-before-LQ'!BA5*$CG5*BA$93</f>
        <v>5.39358985009491e-05</v>
      </c>
      <c r="BB5" s="51">
        <f>'Glad70-before-LQ'!BB5*$CG5*BB$93</f>
        <v>9.76721653084064e-05</v>
      </c>
      <c r="BC5" s="51">
        <f>'Glad70-before-LQ'!BC5*$CG5*BC$93</f>
        <v>0.101999844813103</v>
      </c>
      <c r="BD5" s="51">
        <f>'Glad70-before-LQ'!BD5*$CG5*BD$93</f>
        <v>2.17397358432551</v>
      </c>
      <c r="BE5" s="51">
        <f>'Glad70-before-LQ'!BE5*$CG5*BE$93</f>
        <v>0.197927172368102</v>
      </c>
      <c r="BF5" s="51">
        <f>'Glad70-before-LQ'!BF5*$CG5*BF$93</f>
        <v>2.06734316093948e-05</v>
      </c>
      <c r="BG5" s="51">
        <f>'Glad70-before-LQ'!BG5*$CG5*BG$93</f>
        <v>0.0406621864015257</v>
      </c>
      <c r="BH5" s="51">
        <f>'Glad70-before-LQ'!BH5*$CG5*BH$93</f>
        <v>0.0187738980375526</v>
      </c>
      <c r="BI5" s="51">
        <f>'Glad70-before-LQ'!BI5*$CG5*BI$93</f>
        <v>0.0616305755418278</v>
      </c>
      <c r="BJ5" s="51">
        <f>'Glad70-before-LQ'!BJ5*$CG5*BJ$93</f>
        <v>0.00035823611889484</v>
      </c>
      <c r="BK5" s="51">
        <f>'Glad70-before-LQ'!BK5*$CG5*BK$93</f>
        <v>0.109480489369714</v>
      </c>
      <c r="BL5" s="51">
        <f>'Glad70-before-LQ'!BL5*$CG5*BL$93</f>
        <v>0.433209896077581</v>
      </c>
      <c r="BM5" s="51">
        <f>'Glad70-before-LQ'!BM5*$CG5*BM$93</f>
        <v>0.0720618569149088</v>
      </c>
      <c r="BN5" s="51">
        <f>'Glad70-before-LQ'!BN5*$CG5*BN$93</f>
        <v>0.00552871553533266</v>
      </c>
      <c r="BO5" s="51">
        <f>'Glad70-before-LQ'!BO5*$CG5*BO$93</f>
        <v>1.21063828828211</v>
      </c>
      <c r="BP5" s="51">
        <f>'Glad70-before-LQ'!BP5*$CG5*BP$93</f>
        <v>0.393710644133484</v>
      </c>
      <c r="BQ5" s="51">
        <f>'Glad70-before-LQ'!BQ5*$CG5*BQ$93</f>
        <v>0.00630213760469274</v>
      </c>
      <c r="BR5" s="51">
        <f>'Glad70-before-LQ'!BR5*$CG5*BR$93</f>
        <v>0.159712621132609</v>
      </c>
      <c r="BS5" s="51">
        <f>'Glad70-before-LQ'!BS5*$CG5*BS$93</f>
        <v>0.0247748794963854</v>
      </c>
      <c r="BT5" s="51">
        <f>'Glad70-before-LQ'!BT5*$CG5*BT$93</f>
        <v>0.0357028272383531</v>
      </c>
      <c r="BU5" s="51">
        <f>'Glad70-before-LQ'!BU5*$CG5*BU$93</f>
        <v>0.487138988360508</v>
      </c>
      <c r="BV5" s="55">
        <f>SUM(D5:BU5)</f>
        <v>49.0917415623382</v>
      </c>
      <c r="BW5" s="56">
        <f>'Glad-base'!BW5*'Households'!$B$3/'Households'!$B$7</f>
        <v>26.4377679729145</v>
      </c>
      <c r="BX5" s="56">
        <f>'Glad-base'!BX5*'Households'!$B$3/'Households'!$B$7</f>
        <v>0.0317926632234809</v>
      </c>
      <c r="BY5" s="56">
        <f>'Glad-base'!BY5*'Businesses'!$B$4/'Businesses'!$C$4</f>
        <v>8.73221407548812</v>
      </c>
      <c r="BZ5" s="56">
        <f>'Glad-base'!BZ5*'Households'!$B$3/'Households'!$B$7</f>
        <v>0.109401679649846</v>
      </c>
      <c r="CA5" s="56">
        <f>'Glad-base'!CA5*'Households'!$B$3/'Households'!$B$7</f>
        <v>0.6396445241091659</v>
      </c>
      <c r="CB5" s="56">
        <f>'Glad-base'!CB5*'Glad-id-output'!B3/'Glad-id-output'!E3</f>
        <v>-0.110808453644239</v>
      </c>
      <c r="CC5" s="51">
        <f>'Exports'!D6</f>
        <v>53.8</v>
      </c>
      <c r="CD5" s="57">
        <f>SUM(BW5:CC5)</f>
        <v>89.64001246174089</v>
      </c>
      <c r="CE5" s="55">
        <f>SUM(CD5,BV5)</f>
        <v>138.731754024079</v>
      </c>
      <c r="CF5" s="55">
        <v>0.00194035532487508</v>
      </c>
      <c r="CG5" s="55">
        <f>'Glad-id-output'!I3</f>
        <v>0.64</v>
      </c>
    </row>
    <row r="6" ht="20.05" customHeight="1">
      <c r="A6" t="s" s="58">
        <v>1</v>
      </c>
      <c r="B6" s="59">
        <v>2</v>
      </c>
      <c r="C6" t="s" s="60">
        <v>90</v>
      </c>
      <c r="D6" s="61">
        <f>'Glad70-before-LQ'!D6*$CG6*D$93</f>
        <v>0.000120975207742663</v>
      </c>
      <c r="E6" s="62">
        <f>'Glad70-before-LQ'!E6*$CG6*E$93</f>
        <v>0.239163624337361</v>
      </c>
      <c r="F6" s="62">
        <f>'Glad70-before-LQ'!F6*$CG6*F$93</f>
        <v>2.14552885731756e-06</v>
      </c>
      <c r="G6" s="62">
        <f>'Glad70-before-LQ'!G6*$CG6*G$93</f>
        <v>1.57887543314414e-05</v>
      </c>
      <c r="H6" s="62">
        <f>'Glad70-before-LQ'!H6*$CG6*H$93</f>
        <v>1.47748638587091e-05</v>
      </c>
      <c r="I6" s="62">
        <f>'Glad70-before-LQ'!I6*$CG6*I$93</f>
        <v>7.815997824890381e-05</v>
      </c>
      <c r="J6" s="62">
        <f>'Glad70-before-LQ'!J6*$CG6*J$93</f>
        <v>0.0049974794318846</v>
      </c>
      <c r="K6" s="63">
        <f>'Glad70-before-LQ'!K6*$CG6*K$93</f>
        <v>0.000254896304651441</v>
      </c>
      <c r="L6" s="62">
        <f>'Glad70-before-LQ'!L6*$CG6*L$93</f>
        <v>4.7591503878483e-05</v>
      </c>
      <c r="M6" s="62">
        <f>'Glad70-before-LQ'!M6*$CG6*M$93</f>
        <v>9.94574809619503e-06</v>
      </c>
      <c r="N6" s="62">
        <f>'Glad70-before-LQ'!N6*$CG6*N$93</f>
        <v>0.27246459061095</v>
      </c>
      <c r="O6" s="62">
        <f>'Glad70-before-LQ'!O6*$CG6*O$93</f>
        <v>1.30729103095835e-05</v>
      </c>
      <c r="P6" s="62">
        <f>'Glad70-before-LQ'!P6*$CG6*P$93</f>
        <v>3.87418158470139e-06</v>
      </c>
      <c r="Q6" s="62">
        <f>'Glad70-before-LQ'!Q6*$CG6*Q$93</f>
        <v>3.51326216577858e-05</v>
      </c>
      <c r="R6" s="62">
        <f>'Glad70-before-LQ'!R6*$CG6*R$93</f>
        <v>1.07308120300795e-06</v>
      </c>
      <c r="S6" s="62">
        <f>'Glad70-before-LQ'!S6*$CG6*S$93</f>
        <v>1.39819473607524e-06</v>
      </c>
      <c r="T6" s="62">
        <f>'Glad70-before-LQ'!T6*$CG6*T$93</f>
        <v>0.000122578877654533</v>
      </c>
      <c r="U6" s="62">
        <f>'Glad70-before-LQ'!U6*$CG6*U$93</f>
        <v>0.000295998341506458</v>
      </c>
      <c r="V6" s="62">
        <f>'Glad70-before-LQ'!V6*$CG6*V$93</f>
        <v>6.23879909305099e-06</v>
      </c>
      <c r="W6" s="62">
        <f>'Glad70-before-LQ'!W6*$CG6*W$93</f>
        <v>0.000421785312566129</v>
      </c>
      <c r="X6" s="64">
        <f>'Glad70-before-LQ'!X6*$CG6*X$93</f>
        <v>0</v>
      </c>
      <c r="Y6" s="62">
        <f>'Glad70-before-LQ'!Y6*$CG6*Y$93</f>
        <v>0.00019657953858862</v>
      </c>
      <c r="Z6" s="62">
        <f>'Glad70-before-LQ'!Z6*$CG6*Z$93</f>
        <v>3.12709429287993e-05</v>
      </c>
      <c r="AA6" s="62">
        <f>'Glad70-before-LQ'!AA6*$CG6*AA$93</f>
        <v>2.97258235595031e-05</v>
      </c>
      <c r="AB6" s="62">
        <f>'Glad70-before-LQ'!AB6*$CG6*AB$93</f>
        <v>3.25122087230752e-06</v>
      </c>
      <c r="AC6" s="65">
        <f>'Glad70-before-LQ'!AC6*$CG6*AC$93</f>
        <v>0</v>
      </c>
      <c r="AD6" s="62">
        <f>'Glad70-before-LQ'!AD6*$CG6*AD$93</f>
        <v>3.38483385701687e-06</v>
      </c>
      <c r="AE6" s="62">
        <f>'Glad70-before-LQ'!AE6*$CG6*AE$93</f>
        <v>8.69324972241647e-06</v>
      </c>
      <c r="AF6" s="62">
        <f>'Glad70-before-LQ'!AF6*$CG6*AF$93</f>
        <v>1.64055946586827e-05</v>
      </c>
      <c r="AG6" s="62">
        <f>'Glad70-before-LQ'!AG6*$CG6*AG$93</f>
        <v>0.000160500143123783</v>
      </c>
      <c r="AH6" s="62">
        <f>'Glad70-before-LQ'!AH6*$CG6*AH$93</f>
        <v>0.00152810263619883</v>
      </c>
      <c r="AI6" s="62">
        <f>'Glad70-before-LQ'!AI6*$CG6*AI$93</f>
        <v>0.00108969453972622</v>
      </c>
      <c r="AJ6" s="62">
        <f>'Glad70-before-LQ'!AJ6*$CG6*AJ$93</f>
        <v>0.0215465520302475</v>
      </c>
      <c r="AK6" s="62">
        <f>'Glad70-before-LQ'!AK6*$CG6*AK$93</f>
        <v>0.920953998848473</v>
      </c>
      <c r="AL6" s="62">
        <f>'Glad70-before-LQ'!AL6*$CG6*AL$93</f>
        <v>0.376402527628453</v>
      </c>
      <c r="AM6" s="62">
        <f>'Glad70-before-LQ'!AM6*$CG6*AM$93</f>
        <v>0.513431048649571</v>
      </c>
      <c r="AN6" s="62">
        <f>'Glad70-before-LQ'!AN6*$CG6*AN$93</f>
        <v>0.000100208425626936</v>
      </c>
      <c r="AO6" s="62">
        <f>'Glad70-before-LQ'!AO6*$CG6*AO$93</f>
        <v>0.000158860687993235</v>
      </c>
      <c r="AP6" s="62">
        <f>'Glad70-before-LQ'!AP6*$CG6*AP$93</f>
        <v>1.19210063355943e-05</v>
      </c>
      <c r="AQ6" s="62">
        <f>'Glad70-before-LQ'!AQ6*$CG6*AQ$93</f>
        <v>1.93572642046051e-05</v>
      </c>
      <c r="AR6" s="62">
        <f>'Glad70-before-LQ'!AR6*$CG6*AR$93</f>
        <v>2.27069183184532e-05</v>
      </c>
      <c r="AS6" s="62">
        <f>'Glad70-before-LQ'!AS6*$CG6*AS$93</f>
        <v>0.00030908083153424</v>
      </c>
      <c r="AT6" s="62">
        <f>'Glad70-before-LQ'!AT6*$CG6*AT$93</f>
        <v>1.51124212985191e-06</v>
      </c>
      <c r="AU6" s="62">
        <f>'Glad70-before-LQ'!AU6*$CG6*AU$93</f>
        <v>1.82926742312933e-06</v>
      </c>
      <c r="AV6" s="62">
        <f>'Glad70-before-LQ'!AV6*$CG6*AV$93</f>
        <v>3.31375766736767e-07</v>
      </c>
      <c r="AW6" s="62">
        <f>'Glad70-before-LQ'!AW6*$CG6*AW$93</f>
        <v>3.48929684683496e-08</v>
      </c>
      <c r="AX6" s="62">
        <f>'Glad70-before-LQ'!AX6*$CG6*AX$93</f>
        <v>3.57668704972272e-06</v>
      </c>
      <c r="AY6" s="62">
        <f>'Glad70-before-LQ'!AY6*$CG6*AY$93</f>
        <v>0</v>
      </c>
      <c r="AZ6" s="62">
        <f>'Glad70-before-LQ'!AZ6*$CG6*AZ$93</f>
        <v>6.75274673674609e-07</v>
      </c>
      <c r="BA6" s="62">
        <f>'Glad70-before-LQ'!BA6*$CG6*BA$93</f>
        <v>2.07592000105715e-07</v>
      </c>
      <c r="BB6" s="62">
        <f>'Glad70-before-LQ'!BB6*$CG6*BB$93</f>
        <v>1.15960028018742e-06</v>
      </c>
      <c r="BC6" s="62">
        <f>'Glad70-before-LQ'!BC6*$CG6*BC$93</f>
        <v>6.48518689827763e-05</v>
      </c>
      <c r="BD6" s="62">
        <f>'Glad70-before-LQ'!BD6*$CG6*BD$93</f>
        <v>2.19639642184641e-05</v>
      </c>
      <c r="BE6" s="62">
        <f>'Glad70-before-LQ'!BE6*$CG6*BE$93</f>
        <v>7.36921669302648e-05</v>
      </c>
      <c r="BF6" s="62">
        <f>'Glad70-before-LQ'!BF6*$CG6*BF$93</f>
        <v>2.03422110736825e-07</v>
      </c>
      <c r="BG6" s="62">
        <f>'Glad70-before-LQ'!BG6*$CG6*BG$93</f>
        <v>1.72888797545927e-05</v>
      </c>
      <c r="BH6" s="62">
        <f>'Glad70-before-LQ'!BH6*$CG6*BH$93</f>
        <v>8.01540141200581e-05</v>
      </c>
      <c r="BI6" s="62">
        <f>'Glad70-before-LQ'!BI6*$CG6*BI$93</f>
        <v>2.94929118688623e-05</v>
      </c>
      <c r="BJ6" s="62">
        <f>'Glad70-before-LQ'!BJ6*$CG6*BJ$93</f>
        <v>4.41131292809309e-07</v>
      </c>
      <c r="BK6" s="62">
        <f>'Glad70-before-LQ'!BK6*$CG6*BK$93</f>
        <v>7.27026687070915e-05</v>
      </c>
      <c r="BL6" s="62">
        <f>'Glad70-before-LQ'!BL6*$CG6*BL$93</f>
        <v>9.0408525572868e-05</v>
      </c>
      <c r="BM6" s="62">
        <f>'Glad70-before-LQ'!BM6*$CG6*BM$93</f>
        <v>1.18227963769904e-05</v>
      </c>
      <c r="BN6" s="62">
        <f>'Glad70-before-LQ'!BN6*$CG6*BN$93</f>
        <v>7.220907519715559e-07</v>
      </c>
      <c r="BO6" s="62">
        <f>'Glad70-before-LQ'!BO6*$CG6*BO$93</f>
        <v>0.000366646106537397</v>
      </c>
      <c r="BP6" s="62">
        <f>'Glad70-before-LQ'!BP6*$CG6*BP$93</f>
        <v>0.000106299821833547</v>
      </c>
      <c r="BQ6" s="62">
        <f>'Glad70-before-LQ'!BQ6*$CG6*BQ$93</f>
        <v>1.61815046252204e-06</v>
      </c>
      <c r="BR6" s="62">
        <f>'Glad70-before-LQ'!BR6*$CG6*BR$93</f>
        <v>0.000498907359007747</v>
      </c>
      <c r="BS6" s="62">
        <f>'Glad70-before-LQ'!BS6*$CG6*BS$93</f>
        <v>0.00246472205050495</v>
      </c>
      <c r="BT6" s="62">
        <f>'Glad70-before-LQ'!BT6*$CG6*BT$93</f>
        <v>0.000418131152017986</v>
      </c>
      <c r="BU6" s="62">
        <f>'Glad70-before-LQ'!BU6*$CG6*BU$93</f>
        <v>8.68448548260917e-05</v>
      </c>
      <c r="BV6" s="4">
        <f>SUM(D6:BU6)</f>
        <v>2.35851123527234</v>
      </c>
      <c r="BW6" s="66">
        <f>'Glad-base'!BW6*'Households'!$B$3/'Households'!$B$7</f>
        <v>1.88831897907312</v>
      </c>
      <c r="BX6" s="66">
        <f>'Glad-base'!BX6*'Households'!$B$3/'Households'!$B$7</f>
        <v>0</v>
      </c>
      <c r="BY6" s="66">
        <f>'Glad-base'!BY6*'Businesses'!$B$4/'Businesses'!$C$4</f>
        <v>0.009228543058352801</v>
      </c>
      <c r="BZ6" s="66">
        <f>'Glad-base'!BZ6*'Households'!$B$3/'Households'!$B$7</f>
        <v>0.000162410051493306</v>
      </c>
      <c r="CA6" s="66">
        <f>'Glad-base'!CA6*'Households'!$B$3/'Households'!$B$7</f>
        <v>0.00406741643666323</v>
      </c>
      <c r="CB6" s="66">
        <f>'Glad-base'!CB6*'Glad-id-output'!B4/'Glad-id-output'!E4</f>
        <v>0.483529795748959</v>
      </c>
      <c r="CC6" s="62">
        <f>'Exports'!D7</f>
        <v>1.7</v>
      </c>
      <c r="CD6" s="4">
        <f>SUM(BW6:CC6)</f>
        <v>4.08530714436859</v>
      </c>
      <c r="CE6" s="4">
        <f>SUM(CD6,BV6)</f>
        <v>6.44381837964093</v>
      </c>
      <c r="CF6" s="67">
        <v>0.00538088169521224</v>
      </c>
      <c r="CG6" s="67">
        <f>'Glad-id-output'!I4</f>
        <v>0.870767251668021</v>
      </c>
    </row>
    <row r="7" ht="20.05" customHeight="1">
      <c r="A7" t="s" s="58">
        <v>1</v>
      </c>
      <c r="B7" s="59">
        <v>3</v>
      </c>
      <c r="C7" t="s" s="60">
        <v>170</v>
      </c>
      <c r="D7" s="61">
        <f>'Glad70-before-LQ'!D7*$CG7*D$93</f>
        <v>0.0738314902891596</v>
      </c>
      <c r="E7" s="62">
        <f>'Glad70-before-LQ'!E7*$CG7*E$93</f>
        <v>0.00391362287456177</v>
      </c>
      <c r="F7" s="62">
        <f>'Glad70-before-LQ'!F7*$CG7*F$93</f>
        <v>0.374563273732554</v>
      </c>
      <c r="G7" s="62">
        <f>'Glad70-before-LQ'!G7*$CG7*G$93</f>
        <v>0.000248081469169746</v>
      </c>
      <c r="H7" s="62">
        <f>'Glad70-before-LQ'!H7*$CG7*H$93</f>
        <v>0.000764767623324318</v>
      </c>
      <c r="I7" s="62">
        <f>'Glad70-before-LQ'!I7*$CG7*I$93</f>
        <v>0.00739878002715888</v>
      </c>
      <c r="J7" s="62">
        <f>'Glad70-before-LQ'!J7*$CG7*J$93</f>
        <v>0.24465598747999</v>
      </c>
      <c r="K7" s="63">
        <f>'Glad70-before-LQ'!K7*$CG7*K$93</f>
        <v>0.010972778653982</v>
      </c>
      <c r="L7" s="62">
        <f>'Glad70-before-LQ'!L7*$CG7*L$93</f>
        <v>0.00225450547345099</v>
      </c>
      <c r="M7" s="62">
        <f>'Glad70-before-LQ'!M7*$CG7*M$93</f>
        <v>0.0009941879750962441</v>
      </c>
      <c r="N7" s="62">
        <f>'Glad70-before-LQ'!N7*$CG7*N$93</f>
        <v>0.00165196497270592</v>
      </c>
      <c r="O7" s="62">
        <f>'Glad70-before-LQ'!O7*$CG7*O$93</f>
        <v>0.0009617177427147479</v>
      </c>
      <c r="P7" s="62">
        <f>'Glad70-before-LQ'!P7*$CG7*P$93</f>
        <v>0.000125272126717213</v>
      </c>
      <c r="Q7" s="62">
        <f>'Glad70-before-LQ'!Q7*$CG7*Q$93</f>
        <v>0.813937164083454</v>
      </c>
      <c r="R7" s="62">
        <f>'Glad70-before-LQ'!R7*$CG7*R$93</f>
        <v>0.000134046430020176</v>
      </c>
      <c r="S7" s="62">
        <f>'Glad70-before-LQ'!S7*$CG7*S$93</f>
        <v>0.000561092246276393</v>
      </c>
      <c r="T7" s="62">
        <f>'Glad70-before-LQ'!T7*$CG7*T$93</f>
        <v>0.0359173861434318</v>
      </c>
      <c r="U7" s="62">
        <f>'Glad70-before-LQ'!U7*$CG7*U$93</f>
        <v>1.77274093142442</v>
      </c>
      <c r="V7" s="62">
        <f>'Glad70-before-LQ'!V7*$CG7*V$93</f>
        <v>0.0173819167529647</v>
      </c>
      <c r="W7" s="62">
        <f>'Glad70-before-LQ'!W7*$CG7*W$93</f>
        <v>0.0268378952027123</v>
      </c>
      <c r="X7" s="64">
        <f>'Glad70-before-LQ'!X7*$CG7*X$93</f>
        <v>0</v>
      </c>
      <c r="Y7" s="62">
        <f>'Glad70-before-LQ'!Y7*$CG7*Y$93</f>
        <v>0.0128893880686945</v>
      </c>
      <c r="Z7" s="62">
        <f>'Glad70-before-LQ'!Z7*$CG7*Z$93</f>
        <v>0.00355762220928622</v>
      </c>
      <c r="AA7" s="62">
        <f>'Glad70-before-LQ'!AA7*$CG7*AA$93</f>
        <v>0.00421725596028679</v>
      </c>
      <c r="AB7" s="62">
        <f>'Glad70-before-LQ'!AB7*$CG7*AB$93</f>
        <v>0.000300646633988665</v>
      </c>
      <c r="AC7" s="65">
        <f>'Glad70-before-LQ'!AC7*$CG7*AC$93</f>
        <v>0</v>
      </c>
      <c r="AD7" s="62">
        <f>'Glad70-before-LQ'!AD7*$CG7*AD$93</f>
        <v>2.10685455497881e-05</v>
      </c>
      <c r="AE7" s="62">
        <f>'Glad70-before-LQ'!AE7*$CG7*AE$93</f>
        <v>0.00223912382476248</v>
      </c>
      <c r="AF7" s="62">
        <f>'Glad70-before-LQ'!AF7*$CG7*AF$93</f>
        <v>0.000153835880443556</v>
      </c>
      <c r="AG7" s="62">
        <f>'Glad70-before-LQ'!AG7*$CG7*AG$93</f>
        <v>0.00484743869317803</v>
      </c>
      <c r="AH7" s="62">
        <f>'Glad70-before-LQ'!AH7*$CG7*AH$93</f>
        <v>0.0197215376546542</v>
      </c>
      <c r="AI7" s="62">
        <f>'Glad70-before-LQ'!AI7*$CG7*AI$93</f>
        <v>0.023493016271034</v>
      </c>
      <c r="AJ7" s="62">
        <f>'Glad70-before-LQ'!AJ7*$CG7*AJ$93</f>
        <v>0.00203289022746026</v>
      </c>
      <c r="AK7" s="62">
        <f>'Glad70-before-LQ'!AK7*$CG7*AK$93</f>
        <v>0.00272271903969604</v>
      </c>
      <c r="AL7" s="62">
        <f>'Glad70-before-LQ'!AL7*$CG7*AL$93</f>
        <v>0.00114974305718231</v>
      </c>
      <c r="AM7" s="62">
        <f>'Glad70-before-LQ'!AM7*$CG7*AM$93</f>
        <v>0.00327280384796561</v>
      </c>
      <c r="AN7" s="62">
        <f>'Glad70-before-LQ'!AN7*$CG7*AN$93</f>
        <v>0.00844348641386718</v>
      </c>
      <c r="AO7" s="62">
        <f>'Glad70-before-LQ'!AO7*$CG7*AO$93</f>
        <v>0.035490810374828</v>
      </c>
      <c r="AP7" s="62">
        <f>'Glad70-before-LQ'!AP7*$CG7*AP$93</f>
        <v>0.00358649872142636</v>
      </c>
      <c r="AQ7" s="62">
        <f>'Glad70-before-LQ'!AQ7*$CG7*AQ$93</f>
        <v>0.000428173881140225</v>
      </c>
      <c r="AR7" s="62">
        <f>'Glad70-before-LQ'!AR7*$CG7*AR$93</f>
        <v>0.00074112661323549</v>
      </c>
      <c r="AS7" s="62">
        <f>'Glad70-before-LQ'!AS7*$CG7*AS$93</f>
        <v>0.00118793773475622</v>
      </c>
      <c r="AT7" s="62">
        <f>'Glad70-before-LQ'!AT7*$CG7*AT$93</f>
        <v>1.87933036269109e-05</v>
      </c>
      <c r="AU7" s="62">
        <f>'Glad70-before-LQ'!AU7*$CG7*AU$93</f>
        <v>1.11248602739786e-05</v>
      </c>
      <c r="AV7" s="62">
        <f>'Glad70-before-LQ'!AV7*$CG7*AV$93</f>
        <v>2.71146202785726e-06</v>
      </c>
      <c r="AW7" s="62">
        <f>'Glad70-before-LQ'!AW7*$CG7*AW$93</f>
        <v>0.00100963403624878</v>
      </c>
      <c r="AX7" s="62">
        <f>'Glad70-before-LQ'!AX7*$CG7*AX$93</f>
        <v>1.83580644233475e-05</v>
      </c>
      <c r="AY7" s="62">
        <f>'Glad70-before-LQ'!AY7*$CG7*AY$93</f>
        <v>1.60078531087648e-05</v>
      </c>
      <c r="AZ7" s="62">
        <f>'Glad70-before-LQ'!AZ7*$CG7*AZ$93</f>
        <v>0.000410649858709687</v>
      </c>
      <c r="BA7" s="62">
        <f>'Glad70-before-LQ'!BA7*$CG7*BA$93</f>
        <v>0.000141514981215362</v>
      </c>
      <c r="BB7" s="62">
        <f>'Glad70-before-LQ'!BB7*$CG7*BB$93</f>
        <v>0.00053987096171504</v>
      </c>
      <c r="BC7" s="62">
        <f>'Glad70-before-LQ'!BC7*$CG7*BC$93</f>
        <v>0.0102506040658121</v>
      </c>
      <c r="BD7" s="62">
        <f>'Glad70-before-LQ'!BD7*$CG7*BD$93</f>
        <v>0.0224407713937277</v>
      </c>
      <c r="BE7" s="62">
        <f>'Glad70-before-LQ'!BE7*$CG7*BE$93</f>
        <v>0.0733651236573732</v>
      </c>
      <c r="BF7" s="62">
        <f>'Glad70-before-LQ'!BF7*$CG7*BF$93</f>
        <v>0.00164593595140157</v>
      </c>
      <c r="BG7" s="62">
        <f>'Glad70-before-LQ'!BG7*$CG7*BG$93</f>
        <v>0.0394977861485767</v>
      </c>
      <c r="BH7" s="62">
        <f>'Glad70-before-LQ'!BH7*$CG7*BH$93</f>
        <v>0.00388658314691399</v>
      </c>
      <c r="BI7" s="62">
        <f>'Glad70-before-LQ'!BI7*$CG7*BI$93</f>
        <v>0.000944507701462284</v>
      </c>
      <c r="BJ7" s="62">
        <f>'Glad70-before-LQ'!BJ7*$CG7*BJ$93</f>
        <v>3.64652839536627e-05</v>
      </c>
      <c r="BK7" s="62">
        <f>'Glad70-before-LQ'!BK7*$CG7*BK$93</f>
        <v>0.008895922547718239</v>
      </c>
      <c r="BL7" s="62">
        <f>'Glad70-before-LQ'!BL7*$CG7*BL$93</f>
        <v>0.0115579985195938</v>
      </c>
      <c r="BM7" s="62">
        <f>'Glad70-before-LQ'!BM7*$CG7*BM$93</f>
        <v>0.0022092263664551</v>
      </c>
      <c r="BN7" s="62">
        <f>'Glad70-before-LQ'!BN7*$CG7*BN$93</f>
        <v>0.000232642422285039</v>
      </c>
      <c r="BO7" s="62">
        <f>'Glad70-before-LQ'!BO7*$CG7*BO$93</f>
        <v>0.0104175994012592</v>
      </c>
      <c r="BP7" s="62">
        <f>'Glad70-before-LQ'!BP7*$CG7*BP$93</f>
        <v>0.00351755079608935</v>
      </c>
      <c r="BQ7" s="62">
        <f>'Glad70-before-LQ'!BQ7*$CG7*BQ$93</f>
        <v>4.34458711848205e-06</v>
      </c>
      <c r="BR7" s="62">
        <f>'Glad70-before-LQ'!BR7*$CG7*BR$93</f>
        <v>0.000381500887382407</v>
      </c>
      <c r="BS7" s="62">
        <f>'Glad70-before-LQ'!BS7*$CG7*BS$93</f>
        <v>6.1409509673778e-05</v>
      </c>
      <c r="BT7" s="62">
        <f>'Glad70-before-LQ'!BT7*$CG7*BT$93</f>
        <v>0.0272045864179705</v>
      </c>
      <c r="BU7" s="62">
        <f>'Glad70-before-LQ'!BU7*$CG7*BU$93</f>
        <v>0.00222928604068254</v>
      </c>
      <c r="BV7" s="4">
        <f>SUM(D7:BU7)</f>
        <v>3.7412924966041</v>
      </c>
      <c r="BW7" s="66">
        <f>'Glad-base'!BW7*'Households'!$B$3/'Households'!$B$7</f>
        <v>0.181083326292482</v>
      </c>
      <c r="BX7" s="66">
        <f>'Glad-base'!BX7*'Households'!$B$3/'Households'!$B$7</f>
        <v>0.194056127703399</v>
      </c>
      <c r="BY7" s="66">
        <f>'Glad-base'!BY7*'Businesses'!$B$4/'Businesses'!$C$4</f>
        <v>0.0350183535923496</v>
      </c>
      <c r="BZ7" s="66">
        <f>'Glad-base'!BZ7*'Households'!$B$3/'Households'!$B$7</f>
        <v>0.0007995112461380021</v>
      </c>
      <c r="CA7" s="66">
        <f>'Glad-base'!CA7*'Households'!$B$3/'Households'!$B$7</f>
        <v>0.0156400282492276</v>
      </c>
      <c r="CB7" s="66">
        <f>'Glad-base'!CB7*'Glad-id-output'!B5/'Glad-id-output'!E5</f>
        <v>0.19393877021024</v>
      </c>
      <c r="CC7" s="62">
        <f>'Exports'!D8</f>
        <v>2.6</v>
      </c>
      <c r="CD7" s="4">
        <f>SUM(BW7:CC7)</f>
        <v>3.22053611729384</v>
      </c>
      <c r="CE7" s="4">
        <f>SUM(CD7,BV7)</f>
        <v>6.96182861389794</v>
      </c>
      <c r="CF7" s="67">
        <v>0.00273772463078795</v>
      </c>
      <c r="CG7" s="67">
        <f>'Glad-id-output'!I5</f>
        <v>0.6</v>
      </c>
    </row>
    <row r="8" ht="20.05" customHeight="1">
      <c r="A8" t="s" s="58">
        <v>1</v>
      </c>
      <c r="B8" s="59">
        <v>4</v>
      </c>
      <c r="C8" t="s" s="60">
        <v>171</v>
      </c>
      <c r="D8" s="61">
        <f>'Glad70-before-LQ'!D8*$CG8*D$93</f>
        <v>0.07404302782667729</v>
      </c>
      <c r="E8" s="62">
        <f>'Glad70-before-LQ'!E8*$CG8*E$93</f>
        <v>0.00243344993784278</v>
      </c>
      <c r="F8" s="62">
        <f>'Glad70-before-LQ'!F8*$CG8*F$93</f>
        <v>6.15440497001131e-05</v>
      </c>
      <c r="G8" s="62">
        <f>'Glad70-before-LQ'!G8*$CG8*G$93</f>
        <v>0.0132545535682266</v>
      </c>
      <c r="H8" s="62">
        <f>'Glad70-before-LQ'!H8*$CG8*H$93</f>
        <v>0.00189013928639463</v>
      </c>
      <c r="I8" s="62">
        <f>'Glad70-before-LQ'!I8*$CG8*I$93</f>
        <v>0.0113818967987988</v>
      </c>
      <c r="J8" s="62">
        <f>'Glad70-before-LQ'!J8*$CG8*J$93</f>
        <v>0.82275446895616</v>
      </c>
      <c r="K8" s="63">
        <f>'Glad70-before-LQ'!K8*$CG8*K$93</f>
        <v>0.0374906979200989</v>
      </c>
      <c r="L8" s="62">
        <f>'Glad70-before-LQ'!L8*$CG8*L$93</f>
        <v>0.00705840325197678</v>
      </c>
      <c r="M8" s="62">
        <f>'Glad70-before-LQ'!M8*$CG8*M$93</f>
        <v>0.0010775672718752</v>
      </c>
      <c r="N8" s="62">
        <f>'Glad70-before-LQ'!N8*$CG8*N$93</f>
        <v>0.152973716702271</v>
      </c>
      <c r="O8" s="62">
        <f>'Glad70-before-LQ'!O8*$CG8*O$93</f>
        <v>0.00162355611133398</v>
      </c>
      <c r="P8" s="62">
        <f>'Glad70-before-LQ'!P8*$CG8*P$93</f>
        <v>0.0142948391054829</v>
      </c>
      <c r="Q8" s="62">
        <f>'Glad70-before-LQ'!Q8*$CG8*Q$93</f>
        <v>0.0002943111435681</v>
      </c>
      <c r="R8" s="62">
        <f>'Glad70-before-LQ'!R8*$CG8*R$93</f>
        <v>7.61121680621928e-05</v>
      </c>
      <c r="S8" s="62">
        <f>'Glad70-before-LQ'!S8*$CG8*S$93</f>
        <v>0.000113379627009535</v>
      </c>
      <c r="T8" s="62">
        <f>'Glad70-before-LQ'!T8*$CG8*T$93</f>
        <v>0.0160493634587211</v>
      </c>
      <c r="U8" s="62">
        <f>'Glad70-before-LQ'!U8*$CG8*U$93</f>
        <v>0.0037714138863433</v>
      </c>
      <c r="V8" s="62">
        <f>'Glad70-before-LQ'!V8*$CG8*V$93</f>
        <v>0.00015553623038474</v>
      </c>
      <c r="W8" s="62">
        <f>'Glad70-before-LQ'!W8*$CG8*W$93</f>
        <v>0.016101996940058</v>
      </c>
      <c r="X8" s="64">
        <f>'Glad70-before-LQ'!X8*$CG8*X$93</f>
        <v>0</v>
      </c>
      <c r="Y8" s="62">
        <f>'Glad70-before-LQ'!Y8*$CG8*Y$93</f>
        <v>0.00855422462481472</v>
      </c>
      <c r="Z8" s="62">
        <f>'Glad70-before-LQ'!Z8*$CG8*Z$93</f>
        <v>0.00217148625189023</v>
      </c>
      <c r="AA8" s="62">
        <f>'Glad70-before-LQ'!AA8*$CG8*AA$93</f>
        <v>0.000495656227880511</v>
      </c>
      <c r="AB8" s="62">
        <f>'Glad70-before-LQ'!AB8*$CG8*AB$93</f>
        <v>5.32743642444858e-05</v>
      </c>
      <c r="AC8" s="65">
        <f>'Glad70-before-LQ'!AC8*$CG8*AC$93</f>
        <v>0</v>
      </c>
      <c r="AD8" s="62">
        <f>'Glad70-before-LQ'!AD8*$CG8*AD$93</f>
        <v>0.000554312655977818</v>
      </c>
      <c r="AE8" s="62">
        <f>'Glad70-before-LQ'!AE8*$CG8*AE$93</f>
        <v>0.000130879634447054</v>
      </c>
      <c r="AF8" s="62">
        <f>'Glad70-before-LQ'!AF8*$CG8*AF$93</f>
        <v>0.000809972942399296</v>
      </c>
      <c r="AG8" s="62">
        <f>'Glad70-before-LQ'!AG8*$CG8*AG$93</f>
        <v>0.0110077226147082</v>
      </c>
      <c r="AH8" s="62">
        <f>'Glad70-before-LQ'!AH8*$CG8*AH$93</f>
        <v>0.211798657789366</v>
      </c>
      <c r="AI8" s="62">
        <f>'Glad70-before-LQ'!AI8*$CG8*AI$93</f>
        <v>0.108591128053992</v>
      </c>
      <c r="AJ8" s="62">
        <f>'Glad70-before-LQ'!AJ8*$CG8*AJ$93</f>
        <v>0.06428951108034781</v>
      </c>
      <c r="AK8" s="62">
        <f>'Glad70-before-LQ'!AK8*$CG8*AK$93</f>
        <v>1.99596241406679</v>
      </c>
      <c r="AL8" s="62">
        <f>'Glad70-before-LQ'!AL8*$CG8*AL$93</f>
        <v>0.222525642558284</v>
      </c>
      <c r="AM8" s="62">
        <f>'Glad70-before-LQ'!AM8*$CG8*AM$93</f>
        <v>0.451906006961661</v>
      </c>
      <c r="AN8" s="62">
        <f>'Glad70-before-LQ'!AN8*$CG8*AN$93</f>
        <v>0.009297185354735839</v>
      </c>
      <c r="AO8" s="62">
        <f>'Glad70-before-LQ'!AO8*$CG8*AO$93</f>
        <v>0.0208191323554273</v>
      </c>
      <c r="AP8" s="62">
        <f>'Glad70-before-LQ'!AP8*$CG8*AP$93</f>
        <v>0.00096242336145156</v>
      </c>
      <c r="AQ8" s="62">
        <f>'Glad70-before-LQ'!AQ8*$CG8*AQ$93</f>
        <v>0.000434264573721554</v>
      </c>
      <c r="AR8" s="62">
        <f>'Glad70-before-LQ'!AR8*$CG8*AR$93</f>
        <v>0.00211552574438395</v>
      </c>
      <c r="AS8" s="62">
        <f>'Glad70-before-LQ'!AS8*$CG8*AS$93</f>
        <v>0.0502372737034277</v>
      </c>
      <c r="AT8" s="62">
        <f>'Glad70-before-LQ'!AT8*$CG8*AT$93</f>
        <v>1.70577742682252e-05</v>
      </c>
      <c r="AU8" s="62">
        <f>'Glad70-before-LQ'!AU8*$CG8*AU$93</f>
        <v>0.000166964241221946</v>
      </c>
      <c r="AV8" s="62">
        <f>'Glad70-before-LQ'!AV8*$CG8*AV$93</f>
        <v>2.28333644451138e-05</v>
      </c>
      <c r="AW8" s="62">
        <f>'Glad70-before-LQ'!AW8*$CG8*AW$93</f>
        <v>3.43012222286634e-05</v>
      </c>
      <c r="AX8" s="62">
        <f>'Glad70-before-LQ'!AX8*$CG8*AX$93</f>
        <v>0.000377857585363841</v>
      </c>
      <c r="AY8" s="62">
        <f>'Glad70-before-LQ'!AY8*$CG8*AY$93</f>
        <v>1.05837045347205e-06</v>
      </c>
      <c r="AZ8" s="62">
        <f>'Glad70-before-LQ'!AZ8*$CG8*AZ$93</f>
        <v>1.80603907813065e-05</v>
      </c>
      <c r="BA8" s="62">
        <f>'Glad70-before-LQ'!BA8*$CG8*BA$93</f>
        <v>6.07128513300406e-06</v>
      </c>
      <c r="BB8" s="62">
        <f>'Glad70-before-LQ'!BB8*$CG8*BB$93</f>
        <v>2.56396536331694e-05</v>
      </c>
      <c r="BC8" s="62">
        <f>'Glad70-before-LQ'!BC8*$CG8*BC$93</f>
        <v>0.009736330954245521</v>
      </c>
      <c r="BD8" s="62">
        <f>'Glad70-before-LQ'!BD8*$CG8*BD$93</f>
        <v>0.00323767263793946</v>
      </c>
      <c r="BE8" s="62">
        <f>'Glad70-before-LQ'!BE8*$CG8*BE$93</f>
        <v>0.0117178990391714</v>
      </c>
      <c r="BF8" s="62">
        <f>'Glad70-before-LQ'!BF8*$CG8*BF$93</f>
        <v>5.69164989246158e-05</v>
      </c>
      <c r="BG8" s="62">
        <f>'Glad70-before-LQ'!BG8*$CG8*BG$93</f>
        <v>0.00328888354059712</v>
      </c>
      <c r="BH8" s="62">
        <f>'Glad70-before-LQ'!BH8*$CG8*BH$93</f>
        <v>0.0129962541962054</v>
      </c>
      <c r="BI8" s="62">
        <f>'Glad70-before-LQ'!BI8*$CG8*BI$93</f>
        <v>0.0162648228448417</v>
      </c>
      <c r="BJ8" s="62">
        <f>'Glad70-before-LQ'!BJ8*$CG8*BJ$93</f>
        <v>2.81238128770802e-05</v>
      </c>
      <c r="BK8" s="62">
        <f>'Glad70-before-LQ'!BK8*$CG8*BK$93</f>
        <v>0.0103911734429154</v>
      </c>
      <c r="BL8" s="62">
        <f>'Glad70-before-LQ'!BL8*$CG8*BL$93</f>
        <v>0.00492221909783056</v>
      </c>
      <c r="BM8" s="62">
        <f>'Glad70-before-LQ'!BM8*$CG8*BM$93</f>
        <v>0.0006657741164797501</v>
      </c>
      <c r="BN8" s="62">
        <f>'Glad70-before-LQ'!BN8*$CG8*BN$93</f>
        <v>1.97126484714485e-05</v>
      </c>
      <c r="BO8" s="62">
        <f>'Glad70-before-LQ'!BO8*$CG8*BO$93</f>
        <v>0.0383837609234375</v>
      </c>
      <c r="BP8" s="62">
        <f>'Glad70-before-LQ'!BP8*$CG8*BP$93</f>
        <v>0.00827910343877512</v>
      </c>
      <c r="BQ8" s="62">
        <f>'Glad70-before-LQ'!BQ8*$CG8*BQ$93</f>
        <v>0.00121335731572097</v>
      </c>
      <c r="BR8" s="62">
        <f>'Glad70-before-LQ'!BR8*$CG8*BR$93</f>
        <v>0.00172539727325195</v>
      </c>
      <c r="BS8" s="62">
        <f>'Glad70-before-LQ'!BS8*$CG8*BS$93</f>
        <v>0.000650620318351038</v>
      </c>
      <c r="BT8" s="62">
        <f>'Glad70-before-LQ'!BT8*$CG8*BT$93</f>
        <v>0.0616644756187969</v>
      </c>
      <c r="BU8" s="62">
        <f>'Glad70-before-LQ'!BU8*$CG8*BU$93</f>
        <v>0.0126079249291322</v>
      </c>
      <c r="BV8" s="4">
        <f>SUM(D8:BU8)</f>
        <v>4.53813693569643</v>
      </c>
      <c r="BW8" s="66">
        <f>'Glad-base'!BW8*'Households'!$B$3/'Households'!$B$7</f>
        <v>1.82909633292482</v>
      </c>
      <c r="BX8" s="66">
        <f>'Glad-base'!BX8*'Households'!$B$3/'Households'!$B$7</f>
        <v>0.0686660144181256</v>
      </c>
      <c r="BY8" s="66">
        <f>'Glad-base'!BY8*'Businesses'!$B$4/'Businesses'!$C$4</f>
        <v>0.0217899216743592</v>
      </c>
      <c r="BZ8" s="66">
        <f>'Glad-base'!BZ8*'Households'!$B$3/'Households'!$B$7</f>
        <v>0.000445433450051493</v>
      </c>
      <c r="CA8" s="66">
        <f>'Glad-base'!CA8*'Households'!$B$3/'Households'!$B$7</f>
        <v>0.00967354869207003</v>
      </c>
      <c r="CB8" s="66">
        <f>'Glad-base'!CB8*'Glad-id-output'!B6/'Glad-id-output'!E6</f>
        <v>0.0073577289795815</v>
      </c>
      <c r="CC8" s="62">
        <f>'Exports'!D9</f>
        <v>2</v>
      </c>
      <c r="CD8" s="4">
        <f>SUM(BW8:CC8)</f>
        <v>3.93702898013901</v>
      </c>
      <c r="CE8" s="4">
        <f>SUM(CD8,BV8)</f>
        <v>8.47516591583544</v>
      </c>
      <c r="CF8" s="67">
        <v>0.00297245949160971</v>
      </c>
      <c r="CG8" s="67">
        <f>'Glad-id-output'!I6</f>
        <v>0.8</v>
      </c>
    </row>
    <row r="9" ht="20.05" customHeight="1">
      <c r="A9" t="s" s="58">
        <v>1</v>
      </c>
      <c r="B9" s="59">
        <v>5</v>
      </c>
      <c r="C9" t="s" s="60">
        <v>172</v>
      </c>
      <c r="D9" s="61">
        <f>'Glad70-before-LQ'!D9*$CG9*D$93</f>
        <v>1.55676276000082</v>
      </c>
      <c r="E9" s="62">
        <f>'Glad70-before-LQ'!E9*$CG9*E$93</f>
        <v>0.008915944074562639</v>
      </c>
      <c r="F9" s="62">
        <f>'Glad70-before-LQ'!F9*$CG9*F$93</f>
        <v>0.326687193184368</v>
      </c>
      <c r="G9" s="62">
        <f>'Glad70-before-LQ'!G9*$CG9*G$93</f>
        <v>0.0289324686971316</v>
      </c>
      <c r="H9" s="62">
        <f>'Glad70-before-LQ'!H9*$CG9*H$93</f>
        <v>0.0225881334290575</v>
      </c>
      <c r="I9" s="62">
        <f>'Glad70-before-LQ'!I9*$CG9*I$93</f>
        <v>0.00575324907638448</v>
      </c>
      <c r="J9" s="62">
        <f>'Glad70-before-LQ'!J9*$CG9*J$93</f>
        <v>0.09967837045874101</v>
      </c>
      <c r="K9" s="63">
        <f>'Glad70-before-LQ'!K9*$CG9*K$93</f>
        <v>0.0802056351568452</v>
      </c>
      <c r="L9" s="62">
        <f>'Glad70-before-LQ'!L9*$CG9*L$93</f>
        <v>0.0149607130241995</v>
      </c>
      <c r="M9" s="62">
        <f>'Glad70-before-LQ'!M9*$CG9*M$93</f>
        <v>0.000187230142516155</v>
      </c>
      <c r="N9" s="62">
        <f>'Glad70-before-LQ'!N9*$CG9*N$93</f>
        <v>0.000434662401479616</v>
      </c>
      <c r="O9" s="62">
        <f>'Glad70-before-LQ'!O9*$CG9*O$93</f>
        <v>0.000114037412472429</v>
      </c>
      <c r="P9" s="62">
        <f>'Glad70-before-LQ'!P9*$CG9*P$93</f>
        <v>2.53919368937088e-05</v>
      </c>
      <c r="Q9" s="62">
        <f>'Glad70-before-LQ'!Q9*$CG9*Q$93</f>
        <v>0.000189988141916091</v>
      </c>
      <c r="R9" s="62">
        <f>'Glad70-before-LQ'!R9*$CG9*R$93</f>
        <v>1.79599360999716e-05</v>
      </c>
      <c r="S9" s="62">
        <f>'Glad70-before-LQ'!S9*$CG9*S$93</f>
        <v>2.27992529064528e-05</v>
      </c>
      <c r="T9" s="62">
        <f>'Glad70-before-LQ'!T9*$CG9*T$93</f>
        <v>0.00213212601500137</v>
      </c>
      <c r="U9" s="62">
        <f>'Glad70-before-LQ'!U9*$CG9*U$93</f>
        <v>0.00232632950204131</v>
      </c>
      <c r="V9" s="62">
        <f>'Glad70-before-LQ'!V9*$CG9*V$93</f>
        <v>8.492683875139101e-05</v>
      </c>
      <c r="W9" s="62">
        <f>'Glad70-before-LQ'!W9*$CG9*W$93</f>
        <v>0.00450168179893195</v>
      </c>
      <c r="X9" s="64">
        <f>'Glad70-before-LQ'!X9*$CG9*X$93</f>
        <v>0</v>
      </c>
      <c r="Y9" s="62">
        <f>'Glad70-before-LQ'!Y9*$CG9*Y$93</f>
        <v>0.00221092135004873</v>
      </c>
      <c r="Z9" s="62">
        <f>'Glad70-before-LQ'!Z9*$CG9*Z$93</f>
        <v>0.000499070840896235</v>
      </c>
      <c r="AA9" s="62">
        <f>'Glad70-before-LQ'!AA9*$CG9*AA$93</f>
        <v>0.000385535991892887</v>
      </c>
      <c r="AB9" s="62">
        <f>'Glad70-before-LQ'!AB9*$CG9*AB$93</f>
        <v>3.10322712926167e-05</v>
      </c>
      <c r="AC9" s="65">
        <f>'Glad70-before-LQ'!AC9*$CG9*AC$93</f>
        <v>0</v>
      </c>
      <c r="AD9" s="62">
        <f>'Glad70-before-LQ'!AD9*$CG9*AD$93</f>
        <v>6.55086167718423e-05</v>
      </c>
      <c r="AE9" s="62">
        <f>'Glad70-before-LQ'!AE9*$CG9*AE$93</f>
        <v>0.000156463907796108</v>
      </c>
      <c r="AF9" s="62">
        <f>'Glad70-before-LQ'!AF9*$CG9*AF$93</f>
        <v>0.000146014991854191</v>
      </c>
      <c r="AG9" s="62">
        <f>'Glad70-before-LQ'!AG9*$CG9*AG$93</f>
        <v>0.00188304780338625</v>
      </c>
      <c r="AH9" s="62">
        <f>'Glad70-before-LQ'!AH9*$CG9*AH$93</f>
        <v>0.0263580700466048</v>
      </c>
      <c r="AI9" s="62">
        <f>'Glad70-before-LQ'!AI9*$CG9*AI$93</f>
        <v>0.0154002596610653</v>
      </c>
      <c r="AJ9" s="62">
        <f>'Glad70-before-LQ'!AJ9*$CG9*AJ$93</f>
        <v>0.00296552859675868</v>
      </c>
      <c r="AK9" s="62">
        <f>'Glad70-before-LQ'!AK9*$CG9*AK$93</f>
        <v>0.00147945843350763</v>
      </c>
      <c r="AL9" s="62">
        <f>'Glad70-before-LQ'!AL9*$CG9*AL$93</f>
        <v>0.000523036364349558</v>
      </c>
      <c r="AM9" s="62">
        <f>'Glad70-before-LQ'!AM9*$CG9*AM$93</f>
        <v>0.00100490090970369</v>
      </c>
      <c r="AN9" s="62">
        <f>'Glad70-before-LQ'!AN9*$CG9*AN$93</f>
        <v>0.00494413800142213</v>
      </c>
      <c r="AO9" s="62">
        <f>'Glad70-before-LQ'!AO9*$CG9*AO$93</f>
        <v>0.0028239943496356</v>
      </c>
      <c r="AP9" s="62">
        <f>'Glad70-before-LQ'!AP9*$CG9*AP$93</f>
        <v>0.000329432509888767</v>
      </c>
      <c r="AQ9" s="62">
        <f>'Glad70-before-LQ'!AQ9*$CG9*AQ$93</f>
        <v>0.000139033370314743</v>
      </c>
      <c r="AR9" s="62">
        <f>'Glad70-before-LQ'!AR9*$CG9*AR$93</f>
        <v>0.000325504224853636</v>
      </c>
      <c r="AS9" s="62">
        <f>'Glad70-before-LQ'!AS9*$CG9*AS$93</f>
        <v>0.00792566037090137</v>
      </c>
      <c r="AT9" s="62">
        <f>'Glad70-before-LQ'!AT9*$CG9*AT$93</f>
        <v>1.25118863421159e-05</v>
      </c>
      <c r="AU9" s="62">
        <f>'Glad70-before-LQ'!AU9*$CG9*AU$93</f>
        <v>2.33526312453135e-05</v>
      </c>
      <c r="AV9" s="62">
        <f>'Glad70-before-LQ'!AV9*$CG9*AV$93</f>
        <v>3.54734978709048e-06</v>
      </c>
      <c r="AW9" s="62">
        <f>'Glad70-before-LQ'!AW9*$CG9*AW$93</f>
        <v>5.32827376445997e-05</v>
      </c>
      <c r="AX9" s="62">
        <f>'Glad70-before-LQ'!AX9*$CG9*AX$93</f>
        <v>8.75094479530328e-05</v>
      </c>
      <c r="AY9" s="62">
        <f>'Glad70-before-LQ'!AY9*$CG9*AY$93</f>
        <v>1.95194436820009e-06</v>
      </c>
      <c r="AZ9" s="62">
        <f>'Glad70-before-LQ'!AZ9*$CG9*AZ$93</f>
        <v>0.000340554856176307</v>
      </c>
      <c r="BA9" s="62">
        <f>'Glad70-before-LQ'!BA9*$CG9*BA$93</f>
        <v>0.000180928217762402</v>
      </c>
      <c r="BB9" s="62">
        <f>'Glad70-before-LQ'!BB9*$CG9*BB$93</f>
        <v>7.787404441314681e-05</v>
      </c>
      <c r="BC9" s="62">
        <f>'Glad70-before-LQ'!BC9*$CG9*BC$93</f>
        <v>0.00168393714253123</v>
      </c>
      <c r="BD9" s="62">
        <f>'Glad70-before-LQ'!BD9*$CG9*BD$93</f>
        <v>0.000699012729121104</v>
      </c>
      <c r="BE9" s="62">
        <f>'Glad70-before-LQ'!BE9*$CG9*BE$93</f>
        <v>0.008622356697722071</v>
      </c>
      <c r="BF9" s="62">
        <f>'Glad70-before-LQ'!BF9*$CG9*BF$93</f>
        <v>0.000108330353077295</v>
      </c>
      <c r="BG9" s="62">
        <f>'Glad70-before-LQ'!BG9*$CG9*BG$93</f>
        <v>0.00260346238050995</v>
      </c>
      <c r="BH9" s="62">
        <f>'Glad70-before-LQ'!BH9*$CG9*BH$93</f>
        <v>0.00170243952954258</v>
      </c>
      <c r="BI9" s="62">
        <f>'Glad70-before-LQ'!BI9*$CG9*BI$93</f>
        <v>0.0137266640471605</v>
      </c>
      <c r="BJ9" s="62">
        <f>'Glad70-before-LQ'!BJ9*$CG9*BJ$93</f>
        <v>7.03925135872055e-06</v>
      </c>
      <c r="BK9" s="62">
        <f>'Glad70-before-LQ'!BK9*$CG9*BK$93</f>
        <v>0.00351464581948122</v>
      </c>
      <c r="BL9" s="62">
        <f>'Glad70-before-LQ'!BL9*$CG9*BL$93</f>
        <v>0.00166135334537978</v>
      </c>
      <c r="BM9" s="62">
        <f>'Glad70-before-LQ'!BM9*$CG9*BM$93</f>
        <v>0.000249451106439304</v>
      </c>
      <c r="BN9" s="62">
        <f>'Glad70-before-LQ'!BN9*$CG9*BN$93</f>
        <v>2.16677749115818e-05</v>
      </c>
      <c r="BO9" s="62">
        <f>'Glad70-before-LQ'!BO9*$CG9*BO$93</f>
        <v>0.00554003649862201</v>
      </c>
      <c r="BP9" s="62">
        <f>'Glad70-before-LQ'!BP9*$CG9*BP$93</f>
        <v>0.00140854365943844</v>
      </c>
      <c r="BQ9" s="62">
        <f>'Glad70-before-LQ'!BQ9*$CG9*BQ$93</f>
        <v>2.96037998722256e-05</v>
      </c>
      <c r="BR9" s="62">
        <f>'Glad70-before-LQ'!BR9*$CG9*BR$93</f>
        <v>0.000173463961928713</v>
      </c>
      <c r="BS9" s="62">
        <f>'Glad70-before-LQ'!BS9*$CG9*BS$93</f>
        <v>2.59144631165225e-05</v>
      </c>
      <c r="BT9" s="62">
        <f>'Glad70-before-LQ'!BT9*$CG9*BT$93</f>
        <v>0.008624629767049851</v>
      </c>
      <c r="BU9" s="62">
        <f>'Glad70-before-LQ'!BU9*$CG9*BU$93</f>
        <v>0.0016390830952254</v>
      </c>
      <c r="BV9" s="4">
        <f>SUM(D9:BU9)</f>
        <v>2.27694136163225</v>
      </c>
      <c r="BW9" s="66">
        <f>'Glad-base'!BW9*'Households'!$B$3/'Households'!$B$7</f>
        <v>0.0375364260556128</v>
      </c>
      <c r="BX9" s="66">
        <f>'Glad-base'!BX9*'Households'!$B$3/'Households'!$B$7</f>
        <v>1.35045092298661</v>
      </c>
      <c r="BY9" s="66">
        <f>'Glad-base'!BY9*'Businesses'!$B$4/'Businesses'!$C$4</f>
        <v>0.0781484707717274</v>
      </c>
      <c r="BZ9" s="66">
        <f>'Glad-base'!BZ9*'Households'!$B$3/'Households'!$B$7</f>
        <v>0.00299861499485067</v>
      </c>
      <c r="CA9" s="66">
        <f>'Glad-base'!CA9*'Households'!$B$3/'Households'!$B$7</f>
        <v>0.033996543738414</v>
      </c>
      <c r="CB9" s="66">
        <f>'Glad-base'!CB9*'Glad-id-output'!B7/'Glad-id-output'!E7</f>
        <v>0.022343320037517</v>
      </c>
      <c r="CC9" s="62">
        <f>'Exports'!D10</f>
        <v>2.8</v>
      </c>
      <c r="CD9" s="4">
        <f>SUM(BW9:CC9)</f>
        <v>4.32547429858473</v>
      </c>
      <c r="CE9" s="4">
        <f>SUM(CD9,BV9)</f>
        <v>6.60241566021698</v>
      </c>
      <c r="CF9" s="67">
        <v>0.000927193355306998</v>
      </c>
      <c r="CG9" s="67">
        <f>'Glad-id-output'!I7</f>
        <v>0.150044110890581</v>
      </c>
    </row>
    <row r="10" ht="20.05" customHeight="1">
      <c r="A10" t="s" s="58">
        <v>1</v>
      </c>
      <c r="B10" s="59">
        <v>6</v>
      </c>
      <c r="C10" t="s" s="60">
        <v>94</v>
      </c>
      <c r="D10" s="61">
        <f>'Glad70-before-LQ'!D10*$CG10*D$93</f>
        <v>0.07514899155474961</v>
      </c>
      <c r="E10" s="62">
        <f>'Glad70-before-LQ'!E10*$CG10*E$93</f>
        <v>0.00188707521051093</v>
      </c>
      <c r="F10" s="62">
        <f>'Glad70-before-LQ'!F10*$CG10*F$93</f>
        <v>0.000243931264603206</v>
      </c>
      <c r="G10" s="62">
        <f>'Glad70-before-LQ'!G10*$CG10*G$93</f>
        <v>0.00150555073250032</v>
      </c>
      <c r="H10" s="62">
        <f>'Glad70-before-LQ'!H10*$CG10*H$93</f>
        <v>0.00279270638618468</v>
      </c>
      <c r="I10" s="62">
        <f>'Glad70-before-LQ'!I10*$CG10*I$93</f>
        <v>2.991736882221</v>
      </c>
      <c r="J10" s="62">
        <f>'Glad70-before-LQ'!J10*$CG10*J$93</f>
        <v>13.5397500605751</v>
      </c>
      <c r="K10" s="63">
        <f>'Glad70-before-LQ'!K10*$CG10*K$93</f>
        <v>163.3646</v>
      </c>
      <c r="L10" s="62">
        <f>'Glad70-before-LQ'!L10*$CG10*L$93</f>
        <v>1.87749626146006</v>
      </c>
      <c r="M10" s="62">
        <f>'Glad70-before-LQ'!M10*$CG10*M$93</f>
        <v>0.0716462306671503</v>
      </c>
      <c r="N10" s="62">
        <f>'Glad70-before-LQ'!N10*$CG10*N$93</f>
        <v>0.0306495578831009</v>
      </c>
      <c r="O10" s="62">
        <f>'Glad70-before-LQ'!O10*$CG10*O$93</f>
        <v>0.009619663671958229</v>
      </c>
      <c r="P10" s="62">
        <f>'Glad70-before-LQ'!P10*$CG10*P$93</f>
        <v>0.00403983598621829</v>
      </c>
      <c r="Q10" s="62">
        <f>'Glad70-before-LQ'!Q10*$CG10*Q$93</f>
        <v>0.00191096841723554</v>
      </c>
      <c r="R10" s="62">
        <f>'Glad70-before-LQ'!R10*$CG10*R$93</f>
        <v>0.0061661107769307</v>
      </c>
      <c r="S10" s="62">
        <f>'Glad70-before-LQ'!S10*$CG10*S$93</f>
        <v>0.000903546721953226</v>
      </c>
      <c r="T10" s="62">
        <f>'Glad70-before-LQ'!T10*$CG10*T$93</f>
        <v>0.108634647701322</v>
      </c>
      <c r="U10" s="62">
        <f>'Glad70-before-LQ'!U10*$CG10*U$93</f>
        <v>0.615194893799921</v>
      </c>
      <c r="V10" s="62">
        <f>'Glad70-before-LQ'!V10*$CG10*V$93</f>
        <v>0.00388354082975546</v>
      </c>
      <c r="W10" s="62">
        <f>'Glad70-before-LQ'!W10*$CG10*W$93</f>
        <v>8.19186264219452</v>
      </c>
      <c r="X10" s="64">
        <f>'Glad70-before-LQ'!X10*$CG10*X$93</f>
        <v>0</v>
      </c>
      <c r="Y10" s="62">
        <f>'Glad70-before-LQ'!Y10*$CG10*Y$93</f>
        <v>0.903143208394249</v>
      </c>
      <c r="Z10" s="62">
        <f>'Glad70-before-LQ'!Z10*$CG10*Z$93</f>
        <v>0.0126185788886108</v>
      </c>
      <c r="AA10" s="62">
        <f>'Glad70-before-LQ'!AA10*$CG10*AA$93</f>
        <v>0.007918373188210341</v>
      </c>
      <c r="AB10" s="62">
        <f>'Glad70-before-LQ'!AB10*$CG10*AB$93</f>
        <v>0.000507410907140525</v>
      </c>
      <c r="AC10" s="65">
        <f>'Glad70-before-LQ'!AC10*$CG10*AC$93</f>
        <v>0</v>
      </c>
      <c r="AD10" s="62">
        <f>'Glad70-before-LQ'!AD10*$CG10*AD$93</f>
        <v>0.0022874143226518</v>
      </c>
      <c r="AE10" s="62">
        <f>'Glad70-before-LQ'!AE10*$CG10*AE$93</f>
        <v>0.00773394296566434</v>
      </c>
      <c r="AF10" s="62">
        <f>'Glad70-before-LQ'!AF10*$CG10*AF$93</f>
        <v>0.0150444610235695</v>
      </c>
      <c r="AG10" s="62">
        <f>'Glad70-before-LQ'!AG10*$CG10*AG$93</f>
        <v>0.0604196674947181</v>
      </c>
      <c r="AH10" s="62">
        <f>'Glad70-before-LQ'!AH10*$CG10*AH$93</f>
        <v>0.557051704039941</v>
      </c>
      <c r="AI10" s="62">
        <f>'Glad70-before-LQ'!AI10*$CG10*AI$93</f>
        <v>0.153936749188224</v>
      </c>
      <c r="AJ10" s="62">
        <f>'Glad70-before-LQ'!AJ10*$CG10*AJ$93</f>
        <v>0.272489160284375</v>
      </c>
      <c r="AK10" s="62">
        <f>'Glad70-before-LQ'!AK10*$CG10*AK$93</f>
        <v>0.115356418819392</v>
      </c>
      <c r="AL10" s="62">
        <f>'Glad70-before-LQ'!AL10*$CG10*AL$93</f>
        <v>0.0355226177765782</v>
      </c>
      <c r="AM10" s="62">
        <f>'Glad70-before-LQ'!AM10*$CG10*AM$93</f>
        <v>0.0418669733379677</v>
      </c>
      <c r="AN10" s="62">
        <f>'Glad70-before-LQ'!AN10*$CG10*AN$93</f>
        <v>0.0940767380482755</v>
      </c>
      <c r="AO10" s="62">
        <f>'Glad70-before-LQ'!AO10*$CG10*AO$93</f>
        <v>0.26507952419803</v>
      </c>
      <c r="AP10" s="62">
        <f>'Glad70-before-LQ'!AP10*$CG10*AP$93</f>
        <v>0.0365597665256955</v>
      </c>
      <c r="AQ10" s="62">
        <f>'Glad70-before-LQ'!AQ10*$CG10*AQ$93</f>
        <v>0.0021338208297168</v>
      </c>
      <c r="AR10" s="62">
        <f>'Glad70-before-LQ'!AR10*$CG10*AR$93</f>
        <v>0.00863312577704334</v>
      </c>
      <c r="AS10" s="62">
        <f>'Glad70-before-LQ'!AS10*$CG10*AS$93</f>
        <v>0.29294051293696</v>
      </c>
      <c r="AT10" s="62">
        <f>'Glad70-before-LQ'!AT10*$CG10*AT$93</f>
        <v>0.00082288884878255</v>
      </c>
      <c r="AU10" s="62">
        <f>'Glad70-before-LQ'!AU10*$CG10*AU$93</f>
        <v>0.0020125219316654</v>
      </c>
      <c r="AV10" s="62">
        <f>'Glad70-before-LQ'!AV10*$CG10*AV$93</f>
        <v>0.000326374403037345</v>
      </c>
      <c r="AW10" s="62">
        <f>'Glad70-before-LQ'!AW10*$CG10*AW$93</f>
        <v>0.00062323237070374</v>
      </c>
      <c r="AX10" s="62">
        <f>'Glad70-before-LQ'!AX10*$CG10*AX$93</f>
        <v>0.00555142838555337</v>
      </c>
      <c r="AY10" s="62">
        <f>'Glad70-before-LQ'!AY10*$CG10*AY$93</f>
        <v>0.000151258777308714</v>
      </c>
      <c r="AZ10" s="62">
        <f>'Glad70-before-LQ'!AZ10*$CG10*AZ$93</f>
        <v>0.00666950585708713</v>
      </c>
      <c r="BA10" s="62">
        <f>'Glad70-before-LQ'!BA10*$CG10*BA$93</f>
        <v>0.00296853261499912</v>
      </c>
      <c r="BB10" s="62">
        <f>'Glad70-before-LQ'!BB10*$CG10*BB$93</f>
        <v>0.0262947609882912</v>
      </c>
      <c r="BC10" s="62">
        <f>'Glad70-before-LQ'!BC10*$CG10*BC$93</f>
        <v>0.0431780571843221</v>
      </c>
      <c r="BD10" s="62">
        <f>'Glad70-before-LQ'!BD10*$CG10*BD$93</f>
        <v>0.238288613860693</v>
      </c>
      <c r="BE10" s="62">
        <f>'Glad70-before-LQ'!BE10*$CG10*BE$93</f>
        <v>0.997489910376633</v>
      </c>
      <c r="BF10" s="62">
        <f>'Glad70-before-LQ'!BF10*$CG10*BF$93</f>
        <v>0.00645602997801933</v>
      </c>
      <c r="BG10" s="62">
        <f>'Glad70-before-LQ'!BG10*$CG10*BG$93</f>
        <v>0.48028035850152</v>
      </c>
      <c r="BH10" s="62">
        <f>'Glad70-before-LQ'!BH10*$CG10*BH$93</f>
        <v>0.0125770561094412</v>
      </c>
      <c r="BI10" s="62">
        <f>'Glad70-before-LQ'!BI10*$CG10*BI$93</f>
        <v>0.130455853669106</v>
      </c>
      <c r="BJ10" s="62">
        <f>'Glad70-before-LQ'!BJ10*$CG10*BJ$93</f>
        <v>0.00271060437806691</v>
      </c>
      <c r="BK10" s="62">
        <f>'Glad70-before-LQ'!BK10*$CG10*BK$93</f>
        <v>0.0210767683493246</v>
      </c>
      <c r="BL10" s="62">
        <f>'Glad70-before-LQ'!BL10*$CG10*BL$93</f>
        <v>0.134061063258008</v>
      </c>
      <c r="BM10" s="62">
        <f>'Glad70-before-LQ'!BM10*$CG10*BM$93</f>
        <v>0.0166985029660932</v>
      </c>
      <c r="BN10" s="62">
        <f>'Glad70-before-LQ'!BN10*$CG10*BN$93</f>
        <v>0.00210596004733737</v>
      </c>
      <c r="BO10" s="62">
        <f>'Glad70-before-LQ'!BO10*$CG10*BO$93</f>
        <v>0.126385189538946</v>
      </c>
      <c r="BP10" s="62">
        <f>'Glad70-before-LQ'!BP10*$CG10*BP$93</f>
        <v>0.0392380578675458</v>
      </c>
      <c r="BQ10" s="62">
        <f>'Glad70-before-LQ'!BQ10*$CG10*BQ$93</f>
        <v>0.000726212475129161</v>
      </c>
      <c r="BR10" s="62">
        <f>'Glad70-before-LQ'!BR10*$CG10*BR$93</f>
        <v>0.00304233273554873</v>
      </c>
      <c r="BS10" s="62">
        <f>'Glad70-before-LQ'!BS10*$CG10*BS$93</f>
        <v>0.000903715537833015</v>
      </c>
      <c r="BT10" s="62">
        <f>'Glad70-before-LQ'!BT10*$CG10*BT$93</f>
        <v>0.0724783873555019</v>
      </c>
      <c r="BU10" s="62">
        <f>'Glad70-before-LQ'!BU10*$CG10*BU$93</f>
        <v>0.021001467076555</v>
      </c>
      <c r="BV10" s="4">
        <f>SUM(D10:BU10)</f>
        <v>196.179567912445</v>
      </c>
      <c r="BW10" s="66">
        <f>'Glad-base'!BW10*'Households'!$B$3/'Households'!$B$7</f>
        <v>0.0965091876210093</v>
      </c>
      <c r="BX10" s="66">
        <f>'Glad-base'!BX10*'Households'!$B$3/'Households'!$B$7</f>
        <v>0.11356612415036</v>
      </c>
      <c r="BY10" s="66">
        <f>'Glad-base'!BY10*'Businesses'!$B$4/'Businesses'!$C$4</f>
        <v>0.345889825966556</v>
      </c>
      <c r="BZ10" s="66">
        <f>'Glad-base'!BZ10*'Households'!$B$3/'Households'!$B$7</f>
        <v>0.084696841853759</v>
      </c>
      <c r="CA10" s="66">
        <f>'Glad-base'!CA10*'Households'!$B$3/'Households'!$B$7</f>
        <v>0.193033302636457</v>
      </c>
      <c r="CB10" s="66">
        <f>'Glad-base'!CB10*'Glad-id-output'!B8/'Glad-id-output'!E8</f>
        <v>1.4485751271544</v>
      </c>
      <c r="CC10" s="62">
        <f>'Exports'!D11</f>
        <v>120.8</v>
      </c>
      <c r="CD10" s="4">
        <f>SUM(BW10:CC10)</f>
        <v>123.082270409383</v>
      </c>
      <c r="CE10" s="4">
        <f>SUM(CD10,BV10)</f>
        <v>319.261838321828</v>
      </c>
      <c r="CF10" s="67">
        <v>0.00213714038912734</v>
      </c>
      <c r="CG10" s="67">
        <f>'Glad-id-output'!I8</f>
        <v>1</v>
      </c>
    </row>
    <row r="11" ht="20.05" customHeight="1">
      <c r="A11" t="s" s="58">
        <v>1</v>
      </c>
      <c r="B11" s="59">
        <v>7</v>
      </c>
      <c r="C11" t="s" s="60">
        <v>173</v>
      </c>
      <c r="D11" s="61">
        <f>'Glad70-before-LQ'!D11*$CG11*D$93</f>
        <v>0.133960191274051</v>
      </c>
      <c r="E11" s="62">
        <f>'Glad70-before-LQ'!E11*$CG11*E$93</f>
        <v>0.0327313652638066</v>
      </c>
      <c r="F11" s="62">
        <f>'Glad70-before-LQ'!F11*$CG11*F$93</f>
        <v>0.000310184200668275</v>
      </c>
      <c r="G11" s="62">
        <f>'Glad70-before-LQ'!G11*$CG11*G$93</f>
        <v>0.00116728484235513</v>
      </c>
      <c r="H11" s="62">
        <f>'Glad70-before-LQ'!H11*$CG11*H$93</f>
        <v>0.00266976054727097</v>
      </c>
      <c r="I11" s="62">
        <f>'Glad70-before-LQ'!I11*$CG11*I$93</f>
        <v>1.403422052441</v>
      </c>
      <c r="J11" s="62">
        <f>'Glad70-before-LQ'!J11*$CG11*J$93</f>
        <v>16.5045409980432</v>
      </c>
      <c r="K11" s="63">
        <f>'Glad70-before-LQ'!K11*$CG11*K$93</f>
        <v>1.69897686564823</v>
      </c>
      <c r="L11" s="62">
        <f>'Glad70-before-LQ'!L11*$CG11*L$93</f>
        <v>0.770093110115144</v>
      </c>
      <c r="M11" s="62">
        <f>'Glad70-before-LQ'!M11*$CG11*M$93</f>
        <v>0.0494328275062009</v>
      </c>
      <c r="N11" s="62">
        <f>'Glad70-before-LQ'!N11*$CG11*N$93</f>
        <v>0.194722170873954</v>
      </c>
      <c r="O11" s="62">
        <f>'Glad70-before-LQ'!O11*$CG11*O$93</f>
        <v>0.0592813518937033</v>
      </c>
      <c r="P11" s="62">
        <f>'Glad70-before-LQ'!P11*$CG11*P$93</f>
        <v>0.00583729605057092</v>
      </c>
      <c r="Q11" s="62">
        <f>'Glad70-before-LQ'!Q11*$CG11*Q$93</f>
        <v>0.0177307425668666</v>
      </c>
      <c r="R11" s="62">
        <f>'Glad70-before-LQ'!R11*$CG11*R$93</f>
        <v>0.0129874155855306</v>
      </c>
      <c r="S11" s="62">
        <f>'Glad70-before-LQ'!S11*$CG11*S$93</f>
        <v>0.00325784729532207</v>
      </c>
      <c r="T11" s="62">
        <f>'Glad70-before-LQ'!T11*$CG11*T$93</f>
        <v>6.6991056628736</v>
      </c>
      <c r="U11" s="62">
        <f>'Glad70-before-LQ'!U11*$CG11*U$93</f>
        <v>18.5092853155969</v>
      </c>
      <c r="V11" s="62">
        <f>'Glad70-before-LQ'!V11*$CG11*V$93</f>
        <v>0.125194989628044</v>
      </c>
      <c r="W11" s="62">
        <f>'Glad70-before-LQ'!W11*$CG11*W$93</f>
        <v>3.97235746384133</v>
      </c>
      <c r="X11" s="64">
        <f>'Glad70-before-LQ'!X11*$CG11*X$93</f>
        <v>0</v>
      </c>
      <c r="Y11" s="62">
        <f>'Glad70-before-LQ'!Y11*$CG11*Y$93</f>
        <v>0.763632929994012</v>
      </c>
      <c r="Z11" s="62">
        <f>'Glad70-before-LQ'!Z11*$CG11*Z$93</f>
        <v>0.0513594392983105</v>
      </c>
      <c r="AA11" s="62">
        <f>'Glad70-before-LQ'!AA11*$CG11*AA$93</f>
        <v>0.0455486062372596</v>
      </c>
      <c r="AB11" s="62">
        <f>'Glad70-before-LQ'!AB11*$CG11*AB$93</f>
        <v>0.00313157035173473</v>
      </c>
      <c r="AC11" s="65">
        <f>'Glad70-before-LQ'!AC11*$CG11*AC$93</f>
        <v>0</v>
      </c>
      <c r="AD11" s="62">
        <f>'Glad70-before-LQ'!AD11*$CG11*AD$93</f>
        <v>0.0205590003137823</v>
      </c>
      <c r="AE11" s="62">
        <f>'Glad70-before-LQ'!AE11*$CG11*AE$93</f>
        <v>0.0404886325826449</v>
      </c>
      <c r="AF11" s="62">
        <f>'Glad70-before-LQ'!AF11*$CG11*AF$93</f>
        <v>0.0271563743794716</v>
      </c>
      <c r="AG11" s="62">
        <f>'Glad70-before-LQ'!AG11*$CG11*AG$93</f>
        <v>0.403128349504281</v>
      </c>
      <c r="AH11" s="62">
        <f>'Glad70-before-LQ'!AH11*$CG11*AH$93</f>
        <v>0.963604081407082</v>
      </c>
      <c r="AI11" s="62">
        <f>'Glad70-before-LQ'!AI11*$CG11*AI$93</f>
        <v>1.07015734082079</v>
      </c>
      <c r="AJ11" s="62">
        <f>'Glad70-before-LQ'!AJ11*$CG11*AJ$93</f>
        <v>0.80543362719067</v>
      </c>
      <c r="AK11" s="62">
        <f>'Glad70-before-LQ'!AK11*$CG11*AK$93</f>
        <v>0.199237669270968</v>
      </c>
      <c r="AL11" s="62">
        <f>'Glad70-before-LQ'!AL11*$CG11*AL$93</f>
        <v>0.126724854109348</v>
      </c>
      <c r="AM11" s="62">
        <f>'Glad70-before-LQ'!AM11*$CG11*AM$93</f>
        <v>1.58463631941406</v>
      </c>
      <c r="AN11" s="62">
        <f>'Glad70-before-LQ'!AN11*$CG11*AN$93</f>
        <v>1.15027992826578</v>
      </c>
      <c r="AO11" s="62">
        <f>'Glad70-before-LQ'!AO11*$CG11*AO$93</f>
        <v>0.268931497839087</v>
      </c>
      <c r="AP11" s="62">
        <f>'Glad70-before-LQ'!AP11*$CG11*AP$93</f>
        <v>0.08253156805847429</v>
      </c>
      <c r="AQ11" s="62">
        <f>'Glad70-before-LQ'!AQ11*$CG11*AQ$93</f>
        <v>0.00321234332167758</v>
      </c>
      <c r="AR11" s="62">
        <f>'Glad70-before-LQ'!AR11*$CG11*AR$93</f>
        <v>0.332906789820103</v>
      </c>
      <c r="AS11" s="62">
        <f>'Glad70-before-LQ'!AS11*$CG11*AS$93</f>
        <v>0.800355185933168</v>
      </c>
      <c r="AT11" s="62">
        <f>'Glad70-before-LQ'!AT11*$CG11*AT$93</f>
        <v>0.00585038682387433</v>
      </c>
      <c r="AU11" s="62">
        <f>'Glad70-before-LQ'!AU11*$CG11*AU$93</f>
        <v>0.00356114267013263</v>
      </c>
      <c r="AV11" s="62">
        <f>'Glad70-before-LQ'!AV11*$CG11*AV$93</f>
        <v>0.000325185165305829</v>
      </c>
      <c r="AW11" s="62">
        <f>'Glad70-before-LQ'!AW11*$CG11*AW$93</f>
        <v>0.000206755692709299</v>
      </c>
      <c r="AX11" s="62">
        <f>'Glad70-before-LQ'!AX11*$CG11*AX$93</f>
        <v>0.00805022081658335</v>
      </c>
      <c r="AY11" s="62">
        <f>'Glad70-before-LQ'!AY11*$CG11*AY$93</f>
        <v>8.378766089987069e-05</v>
      </c>
      <c r="AZ11" s="62">
        <f>'Glad70-before-LQ'!AZ11*$CG11*AZ$93</f>
        <v>0.00374753108712109</v>
      </c>
      <c r="BA11" s="62">
        <f>'Glad70-before-LQ'!BA11*$CG11*BA$93</f>
        <v>0.0007781019421441001</v>
      </c>
      <c r="BB11" s="62">
        <f>'Glad70-before-LQ'!BB11*$CG11*BB$93</f>
        <v>0.00535938009305243</v>
      </c>
      <c r="BC11" s="62">
        <f>'Glad70-before-LQ'!BC11*$CG11*BC$93</f>
        <v>0.173711905642722</v>
      </c>
      <c r="BD11" s="62">
        <f>'Glad70-before-LQ'!BD11*$CG11*BD$93</f>
        <v>0.185430855637153</v>
      </c>
      <c r="BE11" s="62">
        <f>'Glad70-before-LQ'!BE11*$CG11*BE$93</f>
        <v>0.487217531010444</v>
      </c>
      <c r="BF11" s="62">
        <f>'Glad70-before-LQ'!BF11*$CG11*BF$93</f>
        <v>0.00104792194270049</v>
      </c>
      <c r="BG11" s="62">
        <f>'Glad70-before-LQ'!BG11*$CG11*BG$93</f>
        <v>0.151281051339409</v>
      </c>
      <c r="BH11" s="62">
        <f>'Glad70-before-LQ'!BH11*$CG11*BH$93</f>
        <v>0.00763754120005819</v>
      </c>
      <c r="BI11" s="62">
        <f>'Glad70-before-LQ'!BI11*$CG11*BI$93</f>
        <v>0.26295851357243</v>
      </c>
      <c r="BJ11" s="62">
        <f>'Glad70-before-LQ'!BJ11*$CG11*BJ$93</f>
        <v>0.00238603112775329</v>
      </c>
      <c r="BK11" s="62">
        <f>'Glad70-before-LQ'!BK11*$CG11*BK$93</f>
        <v>0.0594694736672738</v>
      </c>
      <c r="BL11" s="62">
        <f>'Glad70-before-LQ'!BL11*$CG11*BL$93</f>
        <v>0.301114705229716</v>
      </c>
      <c r="BM11" s="62">
        <f>'Glad70-before-LQ'!BM11*$CG11*BM$93</f>
        <v>0.03028888866768</v>
      </c>
      <c r="BN11" s="62">
        <f>'Glad70-before-LQ'!BN11*$CG11*BN$93</f>
        <v>0.00324808531123902</v>
      </c>
      <c r="BO11" s="62">
        <f>'Glad70-before-LQ'!BO11*$CG11*BO$93</f>
        <v>0.320467539232215</v>
      </c>
      <c r="BP11" s="62">
        <f>'Glad70-before-LQ'!BP11*$CG11*BP$93</f>
        <v>0.172896654081282</v>
      </c>
      <c r="BQ11" s="62">
        <f>'Glad70-before-LQ'!BQ11*$CG11*BQ$93</f>
        <v>0.0008138731709711</v>
      </c>
      <c r="BR11" s="62">
        <f>'Glad70-before-LQ'!BR11*$CG11*BR$93</f>
        <v>0.00507305801296332</v>
      </c>
      <c r="BS11" s="62">
        <f>'Glad70-before-LQ'!BS11*$CG11*BS$93</f>
        <v>0.0009655677396772509</v>
      </c>
      <c r="BT11" s="62">
        <f>'Glad70-before-LQ'!BT11*$CG11*BT$93</f>
        <v>0.0935083406397139</v>
      </c>
      <c r="BU11" s="62">
        <f>'Glad70-before-LQ'!BU11*$CG11*BU$93</f>
        <v>0.0620494113105898</v>
      </c>
      <c r="BV11" s="4">
        <f>SUM(D11:BU11)</f>
        <v>61.2896104446883</v>
      </c>
      <c r="BW11" s="66">
        <f>'Glad-base'!BW11*'Households'!$B$3/'Households'!$B$7</f>
        <v>12.0300689802884</v>
      </c>
      <c r="BX11" s="66">
        <f>'Glad-base'!BX11*'Households'!$B$3/'Households'!$B$7</f>
        <v>0.0350235484757981</v>
      </c>
      <c r="BY11" s="66">
        <f>'Glad-base'!BY11*'Businesses'!$B$4/'Businesses'!$C$4</f>
        <v>4.39217697501093</v>
      </c>
      <c r="BZ11" s="66">
        <f>'Glad-base'!BZ11*'Households'!$B$3/'Households'!$B$7</f>
        <v>0.646029866354274</v>
      </c>
      <c r="CA11" s="66">
        <f>'Glad-base'!CA11*'Households'!$B$3/'Households'!$B$7</f>
        <v>2.05303382026777</v>
      </c>
      <c r="CB11" s="66">
        <f>'Glad-base'!CB11*'Glad-id-output'!B9/'Glad-id-output'!E9</f>
        <v>-10.8236493770282</v>
      </c>
      <c r="CC11" s="62">
        <f>'Exports'!D12</f>
        <v>2333</v>
      </c>
      <c r="CD11" s="4">
        <f>SUM(BW11:CC11)</f>
        <v>2341.332683813370</v>
      </c>
      <c r="CE11" s="4">
        <f>SUM(CD11,BV11)</f>
        <v>2402.622294258060</v>
      </c>
      <c r="CF11" s="67">
        <v>0.0526529162265558</v>
      </c>
      <c r="CG11" s="67">
        <f>'Glad-id-output'!I9</f>
        <v>1</v>
      </c>
    </row>
    <row r="12" ht="20.05" customHeight="1">
      <c r="A12" t="s" s="31">
        <v>1</v>
      </c>
      <c r="B12" s="35">
        <v>8</v>
      </c>
      <c r="C12" t="s" s="60">
        <v>174</v>
      </c>
      <c r="D12" s="68">
        <f>'Glad70-before-LQ'!D12*$CG12*D$93</f>
        <v>0.039283657765291</v>
      </c>
      <c r="E12" s="63">
        <f>'Glad70-before-LQ'!E12*$CG12*E$93</f>
        <v>0.000891612096896669</v>
      </c>
      <c r="F12" s="63">
        <f>'Glad70-before-LQ'!F12*$CG12*F$93</f>
        <v>0.000283628271749632</v>
      </c>
      <c r="G12" s="63">
        <f>'Glad70-before-LQ'!G12*$CG12*G$93</f>
        <v>0.000599842325406839</v>
      </c>
      <c r="H12" s="63">
        <f>'Glad70-before-LQ'!H12*$CG12*H$93</f>
        <v>0.00165939794799293</v>
      </c>
      <c r="I12" s="63">
        <f>'Glad70-before-LQ'!I12*$CG12*I$93</f>
        <v>0.367350069490554</v>
      </c>
      <c r="J12" s="63">
        <f>'Glad70-before-LQ'!J12*$CG12*J$93</f>
        <v>3.16892629367851</v>
      </c>
      <c r="K12" s="63">
        <f>'Glad70-before-LQ'!K12*$CG12*K$93</f>
        <v>733.166687</v>
      </c>
      <c r="L12" s="63">
        <f>'Glad70-before-LQ'!L12*$CG12*L$93</f>
        <v>0.256062135712991</v>
      </c>
      <c r="M12" s="63">
        <f>'Glad70-before-LQ'!M12*$CG12*M$93</f>
        <v>0.057764230428967</v>
      </c>
      <c r="N12" s="63">
        <f>'Glad70-before-LQ'!N12*$CG12*N$93</f>
        <v>0.00903561017015905</v>
      </c>
      <c r="O12" s="63">
        <f>'Glad70-before-LQ'!O12*$CG12*O$93</f>
        <v>0.00333921803042587</v>
      </c>
      <c r="P12" s="63">
        <f>'Glad70-before-LQ'!P12*$CG12*P$93</f>
        <v>0.00198853120170641</v>
      </c>
      <c r="Q12" s="63">
        <f>'Glad70-before-LQ'!Q12*$CG12*Q$93</f>
        <v>0.00369881813989935</v>
      </c>
      <c r="R12" s="63">
        <f>'Glad70-before-LQ'!R12*$CG12*R$93</f>
        <v>0.000775516839120644</v>
      </c>
      <c r="S12" s="63">
        <f>'Glad70-before-LQ'!S12*$CG12*S$93</f>
        <v>0.000441737708988403</v>
      </c>
      <c r="T12" s="63">
        <f>'Glad70-before-LQ'!T12*$CG12*T$93</f>
        <v>0.0337905287501406</v>
      </c>
      <c r="U12" s="63">
        <f>'Glad70-before-LQ'!U12*$CG12*U$93</f>
        <v>6.23949297229074</v>
      </c>
      <c r="V12" s="63">
        <f>'Glad70-before-LQ'!V12*$CG12*V$93</f>
        <v>0.00426698575623285</v>
      </c>
      <c r="W12" s="63">
        <f>'Glad70-before-LQ'!W12*$CG12*W$93</f>
        <v>13.1862464894745</v>
      </c>
      <c r="X12" s="63">
        <f>'Glad70-before-LQ'!X12*$CG12*X$93</f>
        <v>0</v>
      </c>
      <c r="Y12" s="63">
        <f>'Glad70-before-LQ'!Y12*$CG12*Y$93</f>
        <v>0.0404278603463616</v>
      </c>
      <c r="Z12" s="63">
        <f>'Glad70-before-LQ'!Z12*$CG12*Z$93</f>
        <v>0.00883433770131889</v>
      </c>
      <c r="AA12" s="63">
        <f>'Glad70-before-LQ'!AA12*$CG12*AA$93</f>
        <v>0.00954933082127522</v>
      </c>
      <c r="AB12" s="63">
        <f>'Glad70-before-LQ'!AB12*$CG12*AB$93</f>
        <v>0.00131593162141521</v>
      </c>
      <c r="AC12" s="63">
        <f>'Glad70-before-LQ'!AC12*$CG12*AC$93</f>
        <v>0</v>
      </c>
      <c r="AD12" s="63">
        <f>'Glad70-before-LQ'!AD12*$CG12*AD$93</f>
        <v>0.000926186737945172</v>
      </c>
      <c r="AE12" s="63">
        <f>'Glad70-before-LQ'!AE12*$CG12*AE$93</f>
        <v>0.0342406114509833</v>
      </c>
      <c r="AF12" s="63">
        <f>'Glad70-before-LQ'!AF12*$CG12*AF$93</f>
        <v>0.00786791071171649</v>
      </c>
      <c r="AG12" s="63">
        <f>'Glad70-before-LQ'!AG12*$CG12*AG$93</f>
        <v>0.198870126197145</v>
      </c>
      <c r="AH12" s="63">
        <f>'Glad70-before-LQ'!AH12*$CG12*AH$93</f>
        <v>0.808138452301887</v>
      </c>
      <c r="AI12" s="63">
        <f>'Glad70-before-LQ'!AI12*$CG12*AI$93</f>
        <v>0.828473742163564</v>
      </c>
      <c r="AJ12" s="63">
        <f>'Glad70-before-LQ'!AJ12*$CG12*AJ$93</f>
        <v>0.121660545040118</v>
      </c>
      <c r="AK12" s="63">
        <f>'Glad70-before-LQ'!AK12*$CG12*AK$93</f>
        <v>0.109393090563305</v>
      </c>
      <c r="AL12" s="63">
        <f>'Glad70-before-LQ'!AL12*$CG12*AL$93</f>
        <v>0.0383263439948555</v>
      </c>
      <c r="AM12" s="63">
        <f>'Glad70-before-LQ'!AM12*$CG12*AM$93</f>
        <v>0.0792860041035644</v>
      </c>
      <c r="AN12" s="63">
        <f>'Glad70-before-LQ'!AN12*$CG12*AN$93</f>
        <v>0.0230858340937698</v>
      </c>
      <c r="AO12" s="63">
        <f>'Glad70-before-LQ'!AO12*$CG12*AO$93</f>
        <v>0.114603143831577</v>
      </c>
      <c r="AP12" s="63">
        <f>'Glad70-before-LQ'!AP12*$CG12*AP$93</f>
        <v>0.00975600210461478</v>
      </c>
      <c r="AQ12" s="63">
        <f>'Glad70-before-LQ'!AQ12*$CG12*AQ$93</f>
        <v>0.00138983459793522</v>
      </c>
      <c r="AR12" s="63">
        <f>'Glad70-before-LQ'!AR12*$CG12*AR$93</f>
        <v>0.00298152945908956</v>
      </c>
      <c r="AS12" s="63">
        <f>'Glad70-before-LQ'!AS12*$CG12*AS$93</f>
        <v>0.145355268344327</v>
      </c>
      <c r="AT12" s="63">
        <f>'Glad70-before-LQ'!AT12*$CG12*AT$93</f>
        <v>0.000855781262342403</v>
      </c>
      <c r="AU12" s="63">
        <f>'Glad70-before-LQ'!AU12*$CG12*AU$93</f>
        <v>0.00140723088867972</v>
      </c>
      <c r="AV12" s="63">
        <f>'Glad70-before-LQ'!AV12*$CG12*AV$93</f>
        <v>0.000242128802136727</v>
      </c>
      <c r="AW12" s="63">
        <f>'Glad70-before-LQ'!AW12*$CG12*AW$93</f>
        <v>0.000246893999873292</v>
      </c>
      <c r="AX12" s="63">
        <f>'Glad70-before-LQ'!AX12*$CG12*AX$93</f>
        <v>0.00381390884064499</v>
      </c>
      <c r="AY12" s="63">
        <f>'Glad70-before-LQ'!AY12*$CG12*AY$93</f>
        <v>0.0001331782820619</v>
      </c>
      <c r="AZ12" s="63">
        <f>'Glad70-before-LQ'!AZ12*$CG12*AZ$93</f>
        <v>0.00445710798637709</v>
      </c>
      <c r="BA12" s="63">
        <f>'Glad70-before-LQ'!BA12*$CG12*BA$93</f>
        <v>0.00193208318637078</v>
      </c>
      <c r="BB12" s="63">
        <f>'Glad70-before-LQ'!BB12*$CG12*BB$93</f>
        <v>0.00749933234780976</v>
      </c>
      <c r="BC12" s="63">
        <f>'Glad70-before-LQ'!BC12*$CG12*BC$93</f>
        <v>0.0884998147680081</v>
      </c>
      <c r="BD12" s="63">
        <f>'Glad70-before-LQ'!BD12*$CG12*BD$93</f>
        <v>0.0797770867860049</v>
      </c>
      <c r="BE12" s="63">
        <f>'Glad70-before-LQ'!BE12*$CG12*BE$93</f>
        <v>0.323036663471181</v>
      </c>
      <c r="BF12" s="63">
        <f>'Glad70-before-LQ'!BF12*$CG12*BF$93</f>
        <v>0.00210841648516344</v>
      </c>
      <c r="BG12" s="63">
        <f>'Glad70-before-LQ'!BG12*$CG12*BG$93</f>
        <v>0.117786645579815</v>
      </c>
      <c r="BH12" s="63">
        <f>'Glad70-before-LQ'!BH12*$CG12*BH$93</f>
        <v>0.00729866405005317</v>
      </c>
      <c r="BI12" s="63">
        <f>'Glad70-before-LQ'!BI12*$CG12*BI$93</f>
        <v>0.159023513901253</v>
      </c>
      <c r="BJ12" s="63">
        <f>'Glad70-before-LQ'!BJ12*$CG12*BJ$93</f>
        <v>0.000650026823142293</v>
      </c>
      <c r="BK12" s="63">
        <f>'Glad70-before-LQ'!BK12*$CG12*BK$93</f>
        <v>0.0164648978129532</v>
      </c>
      <c r="BL12" s="63">
        <f>'Glad70-before-LQ'!BL12*$CG12*BL$93</f>
        <v>0.06604773765171509</v>
      </c>
      <c r="BM12" s="63">
        <f>'Glad70-before-LQ'!BM12*$CG12*BM$93</f>
        <v>0.00685437454708795</v>
      </c>
      <c r="BN12" s="63">
        <f>'Glad70-before-LQ'!BN12*$CG12*BN$93</f>
        <v>0.00132432510373992</v>
      </c>
      <c r="BO12" s="63">
        <f>'Glad70-before-LQ'!BO12*$CG12*BO$93</f>
        <v>0.113865905608342</v>
      </c>
      <c r="BP12" s="63">
        <f>'Glad70-before-LQ'!BP12*$CG12*BP$93</f>
        <v>0.0254387695975067</v>
      </c>
      <c r="BQ12" s="63">
        <f>'Glad70-before-LQ'!BQ12*$CG12*BQ$93</f>
        <v>0.000325715874974104</v>
      </c>
      <c r="BR12" s="63">
        <f>'Glad70-before-LQ'!BR12*$CG12*BR$93</f>
        <v>0.00168219360252203</v>
      </c>
      <c r="BS12" s="63">
        <f>'Glad70-before-LQ'!BS12*$CG12*BS$93</f>
        <v>0.000489891884969919</v>
      </c>
      <c r="BT12" s="63">
        <f>'Glad70-before-LQ'!BT12*$CG12*BT$93</f>
        <v>0.0232449093222208</v>
      </c>
      <c r="BU12" s="63">
        <f>'Glad70-before-LQ'!BU12*$CG12*BU$93</f>
        <v>0.0104395872711838</v>
      </c>
      <c r="BV12" s="69">
        <f>SUM(D12:BU12)</f>
        <v>760.192013148005</v>
      </c>
      <c r="BW12" s="66">
        <f>'Glad-base'!BW12*'Households'!$B$3/'Households'!$B$7</f>
        <v>0.456863057425335</v>
      </c>
      <c r="BX12" s="66">
        <f>'Glad-base'!BX12*'Households'!$B$3/'Households'!$B$7</f>
        <v>0.0152963996292482</v>
      </c>
      <c r="BY12" s="66">
        <f>'Glad-base'!BY12*'Businesses'!$B$4/'Businesses'!$C$4</f>
        <v>1.07604837990551</v>
      </c>
      <c r="BZ12" s="66">
        <f>'Glad-base'!BZ12*'Households'!$B$3/'Households'!$B$7</f>
        <v>0.142469142358393</v>
      </c>
      <c r="CA12" s="66">
        <f>'Glad-base'!CA12*'Households'!$B$3/'Households'!$B$7</f>
        <v>0.548219607033986</v>
      </c>
      <c r="CB12" s="70">
        <f>'Glad70-before-LQ'!CB12*K$93</f>
        <v>-80.229</v>
      </c>
      <c r="CC12" s="71">
        <f>('Exports'!D13)*K$93</f>
        <v>1973.46921</v>
      </c>
      <c r="CD12" s="69">
        <f>SUM(BW12:CC12)</f>
        <v>1895.479106586350</v>
      </c>
      <c r="CE12" s="69">
        <f>SUM(CD12,BV12)</f>
        <v>2655.671119734360</v>
      </c>
      <c r="CF12" s="63">
        <v>0.00494469769455274</v>
      </c>
      <c r="CG12" s="63">
        <f>'Glad-id-output'!I10</f>
        <v>1</v>
      </c>
    </row>
    <row r="13" ht="20.05" customHeight="1">
      <c r="A13" t="s" s="58">
        <v>1</v>
      </c>
      <c r="B13" s="59">
        <v>9</v>
      </c>
      <c r="C13" t="s" s="60">
        <v>175</v>
      </c>
      <c r="D13" s="61">
        <f>'Glad70-before-LQ'!D13*$CG13*D$93</f>
        <v>0.0458952244992704</v>
      </c>
      <c r="E13" s="62">
        <f>'Glad70-before-LQ'!E13*$CG13*E$93</f>
        <v>0.00169874435117851</v>
      </c>
      <c r="F13" s="62">
        <f>'Glad70-before-LQ'!F13*$CG13*F$93</f>
        <v>0.000541521931969856</v>
      </c>
      <c r="G13" s="62">
        <f>'Glad70-before-LQ'!G13*$CG13*G$93</f>
        <v>0.00131888027642723</v>
      </c>
      <c r="H13" s="62">
        <f>'Glad70-before-LQ'!H13*$CG13*H$93</f>
        <v>0.00196194113982961</v>
      </c>
      <c r="I13" s="62">
        <f>'Glad70-before-LQ'!I13*$CG13*I$93</f>
        <v>0.0875862108535669</v>
      </c>
      <c r="J13" s="62">
        <f>'Glad70-before-LQ'!J13*$CG13*J$93</f>
        <v>0.681513021178425</v>
      </c>
      <c r="K13" s="63">
        <f>'Glad70-before-LQ'!K13*$CG13*K$93</f>
        <v>0.239901403576846</v>
      </c>
      <c r="L13" s="62">
        <f>'Glad70-before-LQ'!L13*$CG13*L$93</f>
        <v>0.07052192493096759</v>
      </c>
      <c r="M13" s="62">
        <f>'Glad70-before-LQ'!M13*$CG13*M$93</f>
        <v>0.0448049501972123</v>
      </c>
      <c r="N13" s="62">
        <f>'Glad70-before-LQ'!N13*$CG13*N$93</f>
        <v>0.0610508691808774</v>
      </c>
      <c r="O13" s="62">
        <f>'Glad70-before-LQ'!O13*$CG13*O$93</f>
        <v>0.00327304566853999</v>
      </c>
      <c r="P13" s="62">
        <f>'Glad70-before-LQ'!P13*$CG13*P$93</f>
        <v>0.00098294046993469</v>
      </c>
      <c r="Q13" s="62">
        <f>'Glad70-before-LQ'!Q13*$CG13*Q$93</f>
        <v>0.00339041008919707</v>
      </c>
      <c r="R13" s="62">
        <f>'Glad70-before-LQ'!R13*$CG13*R$93</f>
        <v>0.000240574174910301</v>
      </c>
      <c r="S13" s="62">
        <f>'Glad70-before-LQ'!S13*$CG13*S$93</f>
        <v>0.000492190628878603</v>
      </c>
      <c r="T13" s="62">
        <f>'Glad70-before-LQ'!T13*$CG13*T$93</f>
        <v>0.0329768474297014</v>
      </c>
      <c r="U13" s="62">
        <f>'Glad70-before-LQ'!U13*$CG13*U$93</f>
        <v>0.969464482091265</v>
      </c>
      <c r="V13" s="62">
        <f>'Glad70-before-LQ'!V13*$CG13*V$93</f>
        <v>0.00289817139931529</v>
      </c>
      <c r="W13" s="62">
        <f>'Glad70-before-LQ'!W13*$CG13*W$93</f>
        <v>10.5501714678694</v>
      </c>
      <c r="X13" s="64">
        <f>'Glad70-before-LQ'!X13*$CG13*X$93</f>
        <v>0</v>
      </c>
      <c r="Y13" s="62">
        <f>'Glad70-before-LQ'!Y13*$CG13*Y$93</f>
        <v>0.269129798230588</v>
      </c>
      <c r="Z13" s="62">
        <f>'Glad70-before-LQ'!Z13*$CG13*Z$93</f>
        <v>0.0101065304295613</v>
      </c>
      <c r="AA13" s="62">
        <f>'Glad70-before-LQ'!AA13*$CG13*AA$93</f>
        <v>0.0223121729801762</v>
      </c>
      <c r="AB13" s="62">
        <f>'Glad70-before-LQ'!AB13*$CG13*AB$93</f>
        <v>0.00601553212089595</v>
      </c>
      <c r="AC13" s="65">
        <f>'Glad70-before-LQ'!AC13*$CG13*AC$93</f>
        <v>0</v>
      </c>
      <c r="AD13" s="62">
        <f>'Glad70-before-LQ'!AD13*$CG13*AD$93</f>
        <v>0.00148011067537041</v>
      </c>
      <c r="AE13" s="62">
        <f>'Glad70-before-LQ'!AE13*$CG13*AE$93</f>
        <v>0.0201227437962345</v>
      </c>
      <c r="AF13" s="62">
        <f>'Glad70-before-LQ'!AF13*$CG13*AF$93</f>
        <v>0.0979372623313715</v>
      </c>
      <c r="AG13" s="62">
        <f>'Glad70-before-LQ'!AG13*$CG13*AG$93</f>
        <v>0.291096337043543</v>
      </c>
      <c r="AH13" s="62">
        <f>'Glad70-before-LQ'!AH13*$CG13*AH$93</f>
        <v>2.25884318922293</v>
      </c>
      <c r="AI13" s="62">
        <f>'Glad70-before-LQ'!AI13*$CG13*AI$93</f>
        <v>5.7406741006154</v>
      </c>
      <c r="AJ13" s="62">
        <f>'Glad70-before-LQ'!AJ13*$CG13*AJ$93</f>
        <v>0.135056208438588</v>
      </c>
      <c r="AK13" s="62">
        <f>'Glad70-before-LQ'!AK13*$CG13*AK$93</f>
        <v>0.08130866895496131</v>
      </c>
      <c r="AL13" s="62">
        <f>'Glad70-before-LQ'!AL13*$CG13*AL$93</f>
        <v>0.0138117256540386</v>
      </c>
      <c r="AM13" s="62">
        <f>'Glad70-before-LQ'!AM13*$CG13*AM$93</f>
        <v>0.0409222227209239</v>
      </c>
      <c r="AN13" s="62">
        <f>'Glad70-before-LQ'!AN13*$CG13*AN$93</f>
        <v>0.0579956474910424</v>
      </c>
      <c r="AO13" s="62">
        <f>'Glad70-before-LQ'!AO13*$CG13*AO$93</f>
        <v>0.0530639390432834</v>
      </c>
      <c r="AP13" s="62">
        <f>'Glad70-before-LQ'!AP13*$CG13*AP$93</f>
        <v>0.0275909528034913</v>
      </c>
      <c r="AQ13" s="62">
        <f>'Glad70-before-LQ'!AQ13*$CG13*AQ$93</f>
        <v>0.0023680504316575</v>
      </c>
      <c r="AR13" s="62">
        <f>'Glad70-before-LQ'!AR13*$CG13*AR$93</f>
        <v>0.00474975249961875</v>
      </c>
      <c r="AS13" s="62">
        <f>'Glad70-before-LQ'!AS13*$CG13*AS$93</f>
        <v>0.116050960312332</v>
      </c>
      <c r="AT13" s="62">
        <f>'Glad70-before-LQ'!AT13*$CG13*AT$93</f>
        <v>0.000649831778445033</v>
      </c>
      <c r="AU13" s="62">
        <f>'Glad70-before-LQ'!AU13*$CG13*AU$93</f>
        <v>0.00162525257565826</v>
      </c>
      <c r="AV13" s="62">
        <f>'Glad70-before-LQ'!AV13*$CG13*AV$93</f>
        <v>0.000169680439532752</v>
      </c>
      <c r="AW13" s="62">
        <f>'Glad70-before-LQ'!AW13*$CG13*AW$93</f>
        <v>0.000428471420035461</v>
      </c>
      <c r="AX13" s="62">
        <f>'Glad70-before-LQ'!AX13*$CG13*AX$93</f>
        <v>0.00689630330142541</v>
      </c>
      <c r="AY13" s="62">
        <f>'Glad70-before-LQ'!AY13*$CG13*AY$93</f>
        <v>0.000644062519706637</v>
      </c>
      <c r="AZ13" s="62">
        <f>'Glad70-before-LQ'!AZ13*$CG13*AZ$93</f>
        <v>0.00294394709653681</v>
      </c>
      <c r="BA13" s="62">
        <f>'Glad70-before-LQ'!BA13*$CG13*BA$93</f>
        <v>0.000824868320426467</v>
      </c>
      <c r="BB13" s="62">
        <f>'Glad70-before-LQ'!BB13*$CG13*BB$93</f>
        <v>0.0201363612183048</v>
      </c>
      <c r="BC13" s="62">
        <f>'Glad70-before-LQ'!BC13*$CG13*BC$93</f>
        <v>0.0313930795948392</v>
      </c>
      <c r="BD13" s="62">
        <f>'Glad70-before-LQ'!BD13*$CG13*BD$93</f>
        <v>0.0732138823491169</v>
      </c>
      <c r="BE13" s="62">
        <f>'Glad70-before-LQ'!BE13*$CG13*BE$93</f>
        <v>0.799438965107421</v>
      </c>
      <c r="BF13" s="62">
        <f>'Glad70-before-LQ'!BF13*$CG13*BF$93</f>
        <v>0.00637859805448234</v>
      </c>
      <c r="BG13" s="62">
        <f>'Glad70-before-LQ'!BG13*$CG13*BG$93</f>
        <v>0.385773425696191</v>
      </c>
      <c r="BH13" s="62">
        <f>'Glad70-before-LQ'!BH13*$CG13*BH$93</f>
        <v>0.0150200894077249</v>
      </c>
      <c r="BI13" s="62">
        <f>'Glad70-before-LQ'!BI13*$CG13*BI$93</f>
        <v>0.0667929396778265</v>
      </c>
      <c r="BJ13" s="62">
        <f>'Glad70-before-LQ'!BJ13*$CG13*BJ$93</f>
        <v>0.000501335367392458</v>
      </c>
      <c r="BK13" s="62">
        <f>'Glad70-before-LQ'!BK13*$CG13*BK$93</f>
        <v>0.0235632381716179</v>
      </c>
      <c r="BL13" s="62">
        <f>'Glad70-before-LQ'!BL13*$CG13*BL$93</f>
        <v>0.103880327804944</v>
      </c>
      <c r="BM13" s="62">
        <f>'Glad70-before-LQ'!BM13*$CG13*BM$93</f>
        <v>0.0120251456422333</v>
      </c>
      <c r="BN13" s="62">
        <f>'Glad70-before-LQ'!BN13*$CG13*BN$93</f>
        <v>0.00300606042646036</v>
      </c>
      <c r="BO13" s="62">
        <f>'Glad70-before-LQ'!BO13*$CG13*BO$93</f>
        <v>0.204429431219368</v>
      </c>
      <c r="BP13" s="62">
        <f>'Glad70-before-LQ'!BP13*$CG13*BP$93</f>
        <v>0.0453172101260124</v>
      </c>
      <c r="BQ13" s="62">
        <f>'Glad70-before-LQ'!BQ13*$CG13*BQ$93</f>
        <v>0.00110248704090684</v>
      </c>
      <c r="BR13" s="62">
        <f>'Glad70-before-LQ'!BR13*$CG13*BR$93</f>
        <v>0.00950328002950317</v>
      </c>
      <c r="BS13" s="62">
        <f>'Glad70-before-LQ'!BS13*$CG13*BS$93</f>
        <v>0.00311486940275452</v>
      </c>
      <c r="BT13" s="62">
        <f>'Glad70-before-LQ'!BT13*$CG13*BT$93</f>
        <v>0.0578662707464304</v>
      </c>
      <c r="BU13" s="62">
        <f>'Glad70-before-LQ'!BU13*$CG13*BU$93</f>
        <v>0.0201956819645628</v>
      </c>
      <c r="BV13" s="4">
        <f>SUM(D13:BU13)</f>
        <v>23.9481558242336</v>
      </c>
      <c r="BW13" s="66">
        <f>'Glad-base'!BW13*'Households'!$B$3/'Households'!$B$7</f>
        <v>0.326606613553038</v>
      </c>
      <c r="BX13" s="66">
        <f>'Glad-base'!BX13*'Households'!$B$3/'Households'!$B$7</f>
        <v>0.0127853133367662</v>
      </c>
      <c r="BY13" s="66">
        <f>'Glad-base'!BY13*'Businesses'!$B$4/'Businesses'!$C$4</f>
        <v>0.160179658503837</v>
      </c>
      <c r="BZ13" s="66">
        <f>'Glad-base'!BZ13*'Households'!$B$3/'Households'!$B$7</f>
        <v>0.008318439824922761</v>
      </c>
      <c r="CA13" s="66">
        <f>'Glad-base'!CA13*'Households'!$B$3/'Households'!$B$7</f>
        <v>0.0588906608959835</v>
      </c>
      <c r="CB13" s="66">
        <f>'Glad-base'!CB13*'Glad-id-output'!B11/'Glad-id-output'!E11</f>
        <v>0.557503802258812</v>
      </c>
      <c r="CC13" s="62">
        <f>'Exports'!D14</f>
        <v>15.6</v>
      </c>
      <c r="CD13" s="4">
        <f>SUM(BW13:CC13)</f>
        <v>16.7242844883734</v>
      </c>
      <c r="CE13" s="4">
        <f>SUM(CD13,BV13)</f>
        <v>40.672440312607</v>
      </c>
      <c r="CF13" s="67">
        <v>0.0124215177600605</v>
      </c>
      <c r="CG13" s="67">
        <f>'Glad-id-output'!I11</f>
        <v>1</v>
      </c>
    </row>
    <row r="14" ht="20.05" customHeight="1">
      <c r="A14" t="s" s="58">
        <v>1</v>
      </c>
      <c r="B14" s="59">
        <v>10</v>
      </c>
      <c r="C14" t="s" s="60">
        <v>176</v>
      </c>
      <c r="D14" s="61">
        <f>'Glad70-before-LQ'!D14*$CG14*D$93</f>
        <v>0.0819283272311836</v>
      </c>
      <c r="E14" s="62">
        <f>'Glad70-before-LQ'!E14*$CG14*E$93</f>
        <v>0.00267746216095727</v>
      </c>
      <c r="F14" s="62">
        <f>'Glad70-before-LQ'!F14*$CG14*F$93</f>
        <v>0.0006153583652622081</v>
      </c>
      <c r="G14" s="62">
        <f>'Glad70-before-LQ'!G14*$CG14*G$93</f>
        <v>0.00214663890581273</v>
      </c>
      <c r="H14" s="62">
        <f>'Glad70-before-LQ'!H14*$CG14*H$93</f>
        <v>0.00293969527599485</v>
      </c>
      <c r="I14" s="62">
        <f>'Glad70-before-LQ'!I14*$CG14*I$93</f>
        <v>6.27654964402597</v>
      </c>
      <c r="J14" s="62">
        <f>'Glad70-before-LQ'!J14*$CG14*J$93</f>
        <v>28.4843750698943</v>
      </c>
      <c r="K14" s="63">
        <f>'Glad70-before-LQ'!K14*$CG14*K$93</f>
        <v>9.16188481106016</v>
      </c>
      <c r="L14" s="62">
        <f>'Glad70-before-LQ'!L14*$CG14*L$93</f>
        <v>3.87325234046736</v>
      </c>
      <c r="M14" s="62">
        <f>'Glad70-before-LQ'!M14*$CG14*M$93</f>
        <v>0.151485276770337</v>
      </c>
      <c r="N14" s="62">
        <f>'Glad70-before-LQ'!N14*$CG14*N$93</f>
        <v>0.0160985023994646</v>
      </c>
      <c r="O14" s="62">
        <f>'Glad70-before-LQ'!O14*$CG14*O$93</f>
        <v>0.0173861359243744</v>
      </c>
      <c r="P14" s="62">
        <f>'Glad70-before-LQ'!P14*$CG14*P$93</f>
        <v>0.00144598705311034</v>
      </c>
      <c r="Q14" s="62">
        <f>'Glad70-before-LQ'!Q14*$CG14*Q$93</f>
        <v>0.00402096303362905</v>
      </c>
      <c r="R14" s="62">
        <f>'Glad70-before-LQ'!R14*$CG14*R$93</f>
        <v>0.00330374692044923</v>
      </c>
      <c r="S14" s="62">
        <f>'Glad70-before-LQ'!S14*$CG14*S$93</f>
        <v>0.00169990338448947</v>
      </c>
      <c r="T14" s="62">
        <f>'Glad70-before-LQ'!T14*$CG14*T$93</f>
        <v>0.0533913593621777</v>
      </c>
      <c r="U14" s="62">
        <f>'Glad70-before-LQ'!U14*$CG14*U$93</f>
        <v>0.588092400795087</v>
      </c>
      <c r="V14" s="62">
        <f>'Glad70-before-LQ'!V14*$CG14*V$93</f>
        <v>0.00704470149213939</v>
      </c>
      <c r="W14" s="62">
        <f>'Glad70-before-LQ'!W14*$CG14*W$93</f>
        <v>0.16880733261164</v>
      </c>
      <c r="X14" s="64">
        <f>'Glad70-before-LQ'!X14*$CG14*X$93</f>
        <v>0</v>
      </c>
      <c r="Y14" s="62">
        <f>'Glad70-before-LQ'!Y14*$CG14*Y$93</f>
        <v>0.361871768163547</v>
      </c>
      <c r="Z14" s="62">
        <f>'Glad70-before-LQ'!Z14*$CG14*Z$93</f>
        <v>0.0233998199571703</v>
      </c>
      <c r="AA14" s="62">
        <f>'Glad70-before-LQ'!AA14*$CG14*AA$93</f>
        <v>0.0189726815021058</v>
      </c>
      <c r="AB14" s="62">
        <f>'Glad70-before-LQ'!AB14*$CG14*AB$93</f>
        <v>0.00130884790804317</v>
      </c>
      <c r="AC14" s="65">
        <f>'Glad70-before-LQ'!AC14*$CG14*AC$93</f>
        <v>0</v>
      </c>
      <c r="AD14" s="62">
        <f>'Glad70-before-LQ'!AD14*$CG14*AD$93</f>
        <v>0.000526709751559176</v>
      </c>
      <c r="AE14" s="62">
        <f>'Glad70-before-LQ'!AE14*$CG14*AE$93</f>
        <v>0.00974666176924331</v>
      </c>
      <c r="AF14" s="62">
        <f>'Glad70-before-LQ'!AF14*$CG14*AF$93</f>
        <v>0.06767109317129121</v>
      </c>
      <c r="AG14" s="62">
        <f>'Glad70-before-LQ'!AG14*$CG14*AG$93</f>
        <v>0.06508354180524591</v>
      </c>
      <c r="AH14" s="62">
        <f>'Glad70-before-LQ'!AH14*$CG14*AH$93</f>
        <v>0.487577332873564</v>
      </c>
      <c r="AI14" s="62">
        <f>'Glad70-before-LQ'!AI14*$CG14*AI$93</f>
        <v>0.156513281935027</v>
      </c>
      <c r="AJ14" s="62">
        <f>'Glad70-before-LQ'!AJ14*$CG14*AJ$93</f>
        <v>0.245320446435692</v>
      </c>
      <c r="AK14" s="62">
        <f>'Glad70-before-LQ'!AK14*$CG14*AK$93</f>
        <v>0.0997464693043528</v>
      </c>
      <c r="AL14" s="62">
        <f>'Glad70-before-LQ'!AL14*$CG14*AL$93</f>
        <v>0.0381212870527853</v>
      </c>
      <c r="AM14" s="62">
        <f>'Glad70-before-LQ'!AM14*$CG14*AM$93</f>
        <v>0.054519495064675</v>
      </c>
      <c r="AN14" s="62">
        <f>'Glad70-before-LQ'!AN14*$CG14*AN$93</f>
        <v>0.136154457832097</v>
      </c>
      <c r="AO14" s="62">
        <f>'Glad70-before-LQ'!AO14*$CG14*AO$93</f>
        <v>0.233070662442372</v>
      </c>
      <c r="AP14" s="62">
        <f>'Glad70-before-LQ'!AP14*$CG14*AP$93</f>
        <v>0.0297359555816056</v>
      </c>
      <c r="AQ14" s="62">
        <f>'Glad70-before-LQ'!AQ14*$CG14*AQ$93</f>
        <v>0.00316360061141878</v>
      </c>
      <c r="AR14" s="62">
        <f>'Glad70-before-LQ'!AR14*$CG14*AR$93</f>
        <v>0.0107684783168228</v>
      </c>
      <c r="AS14" s="62">
        <f>'Glad70-before-LQ'!AS14*$CG14*AS$93</f>
        <v>0.347341146533762</v>
      </c>
      <c r="AT14" s="62">
        <f>'Glad70-before-LQ'!AT14*$CG14*AT$93</f>
        <v>0.00067557794325986</v>
      </c>
      <c r="AU14" s="62">
        <f>'Glad70-before-LQ'!AU14*$CG14*AU$93</f>
        <v>0.000761100282686606</v>
      </c>
      <c r="AV14" s="62">
        <f>'Glad70-before-LQ'!AV14*$CG14*AV$93</f>
        <v>0.000291329945565021</v>
      </c>
      <c r="AW14" s="62">
        <f>'Glad70-before-LQ'!AW14*$CG14*AW$93</f>
        <v>7.13257050445463e-05</v>
      </c>
      <c r="AX14" s="62">
        <f>'Glad70-before-LQ'!AX14*$CG14*AX$93</f>
        <v>0.0134592610367052</v>
      </c>
      <c r="AY14" s="62">
        <f>'Glad70-before-LQ'!AY14*$CG14*AY$93</f>
        <v>0.00011617600171456</v>
      </c>
      <c r="AZ14" s="62">
        <f>'Glad70-before-LQ'!AZ14*$CG14*AZ$93</f>
        <v>0.008011178338831689</v>
      </c>
      <c r="BA14" s="62">
        <f>'Glad70-before-LQ'!BA14*$CG14*BA$93</f>
        <v>0.00332045378359579</v>
      </c>
      <c r="BB14" s="62">
        <f>'Glad70-before-LQ'!BB14*$CG14*BB$93</f>
        <v>0.00245810946091746</v>
      </c>
      <c r="BC14" s="62">
        <f>'Glad70-before-LQ'!BC14*$CG14*BC$93</f>
        <v>0.0295374965217151</v>
      </c>
      <c r="BD14" s="62">
        <f>'Glad70-before-LQ'!BD14*$CG14*BD$93</f>
        <v>0.200104903430315</v>
      </c>
      <c r="BE14" s="62">
        <f>'Glad70-before-LQ'!BE14*$CG14*BE$93</f>
        <v>0.171619411495284</v>
      </c>
      <c r="BF14" s="62">
        <f>'Glad70-before-LQ'!BF14*$CG14*BF$93</f>
        <v>0.00177744300879187</v>
      </c>
      <c r="BG14" s="62">
        <f>'Glad70-before-LQ'!BG14*$CG14*BG$93</f>
        <v>0.08239677541520039</v>
      </c>
      <c r="BH14" s="62">
        <f>'Glad70-before-LQ'!BH14*$CG14*BH$93</f>
        <v>0.00928174492305078</v>
      </c>
      <c r="BI14" s="62">
        <f>'Glad70-before-LQ'!BI14*$CG14*BI$93</f>
        <v>0.122279119119123</v>
      </c>
      <c r="BJ14" s="62">
        <f>'Glad70-before-LQ'!BJ14*$CG14*BJ$93</f>
        <v>0.00250650060636069</v>
      </c>
      <c r="BK14" s="62">
        <f>'Glad70-before-LQ'!BK14*$CG14*BK$93</f>
        <v>0.0316929544943027</v>
      </c>
      <c r="BL14" s="62">
        <f>'Glad70-before-LQ'!BL14*$CG14*BL$93</f>
        <v>0.132208674395547</v>
      </c>
      <c r="BM14" s="62">
        <f>'Glad70-before-LQ'!BM14*$CG14*BM$93</f>
        <v>0.0206275414401347</v>
      </c>
      <c r="BN14" s="62">
        <f>'Glad70-before-LQ'!BN14*$CG14*BN$93</f>
        <v>0.00347030395985217</v>
      </c>
      <c r="BO14" s="62">
        <f>'Glad70-before-LQ'!BO14*$CG14*BO$93</f>
        <v>0.214435162156016</v>
      </c>
      <c r="BP14" s="62">
        <f>'Glad70-before-LQ'!BP14*$CG14*BP$93</f>
        <v>0.0461607673321424</v>
      </c>
      <c r="BQ14" s="62">
        <f>'Glad70-before-LQ'!BQ14*$CG14*BQ$93</f>
        <v>0.00109627133367243</v>
      </c>
      <c r="BR14" s="62">
        <f>'Glad70-before-LQ'!BR14*$CG14*BR$93</f>
        <v>0.00318936142088517</v>
      </c>
      <c r="BS14" s="62">
        <f>'Glad70-before-LQ'!BS14*$CG14*BS$93</f>
        <v>0.000632644522190058</v>
      </c>
      <c r="BT14" s="62">
        <f>'Glad70-before-LQ'!BT14*$CG14*BT$93</f>
        <v>0.0899751094467048</v>
      </c>
      <c r="BU14" s="62">
        <f>'Glad70-before-LQ'!BU14*$CG14*BU$93</f>
        <v>0.0212419796848108</v>
      </c>
      <c r="BV14" s="4">
        <f>SUM(D14:BU14)</f>
        <v>52.5031580723507</v>
      </c>
      <c r="BW14" s="66">
        <f>'Glad-base'!BW14*'Households'!$B$3/'Households'!$B$7</f>
        <v>0.421551708784758</v>
      </c>
      <c r="BX14" s="66">
        <f>'Glad-base'!BX14*'Households'!$B$3/'Households'!$B$7</f>
        <v>0.396378150803296</v>
      </c>
      <c r="BY14" s="66">
        <f>'Glad-base'!BY14*'Businesses'!$B$4/'Businesses'!$C$4</f>
        <v>5.02123352068546</v>
      </c>
      <c r="BZ14" s="66">
        <f>'Glad-base'!BZ14*'Households'!$B$3/'Households'!$B$7</f>
        <v>0.0180418460144181</v>
      </c>
      <c r="CA14" s="66">
        <f>'Glad-base'!CA14*'Households'!$B$3/'Households'!$B$7</f>
        <v>0.25371704215242</v>
      </c>
      <c r="CB14" s="66">
        <f>'Glad-base'!CB14*'Glad-id-output'!B12/'Glad-id-output'!E12</f>
        <v>0.00154276174372804</v>
      </c>
      <c r="CC14" s="62">
        <f>'Exports'!D15</f>
        <v>1.7</v>
      </c>
      <c r="CD14" s="4">
        <f>SUM(BW14:CC14)</f>
        <v>7.81246503018408</v>
      </c>
      <c r="CE14" s="4">
        <f>SUM(CD14,BV14)</f>
        <v>60.3156231025348</v>
      </c>
      <c r="CF14" s="67">
        <v>0.00407922195591762</v>
      </c>
      <c r="CG14" s="67">
        <f>'Glad-id-output'!I12</f>
        <v>0.91</v>
      </c>
    </row>
    <row r="15" ht="20.05" customHeight="1">
      <c r="A15" t="s" s="58">
        <v>1</v>
      </c>
      <c r="B15" s="59">
        <v>11</v>
      </c>
      <c r="C15" t="s" s="60">
        <v>177</v>
      </c>
      <c r="D15" s="61">
        <f>'Glad70-before-LQ'!D15*$CG15*D$93</f>
        <v>0.226474707752012</v>
      </c>
      <c r="E15" s="62">
        <f>'Glad70-before-LQ'!E15*$CG15*E$93</f>
        <v>0.0358821070535806</v>
      </c>
      <c r="F15" s="62">
        <f>'Glad70-before-LQ'!F15*$CG15*F$93</f>
        <v>0.000416804189198999</v>
      </c>
      <c r="G15" s="62">
        <f>'Glad70-before-LQ'!G15*$CG15*G$93</f>
        <v>0.00713691978235134</v>
      </c>
      <c r="H15" s="62">
        <f>'Glad70-before-LQ'!H15*$CG15*H$93</f>
        <v>0.00648651541131488</v>
      </c>
      <c r="I15" s="62">
        <f>'Glad70-before-LQ'!I15*$CG15*I$93</f>
        <v>0.0104534732590165</v>
      </c>
      <c r="J15" s="62">
        <f>'Glad70-before-LQ'!J15*$CG15*J$93</f>
        <v>0.346822349186713</v>
      </c>
      <c r="K15" s="63">
        <f>'Glad70-before-LQ'!K15*$CG15*K$93</f>
        <v>0.0512753494199981</v>
      </c>
      <c r="L15" s="62">
        <f>'Glad70-before-LQ'!L15*$CG15*L$93</f>
        <v>0.00697105836919109</v>
      </c>
      <c r="M15" s="62">
        <f>'Glad70-before-LQ'!M15*$CG15*M$93</f>
        <v>0.0105807423705246</v>
      </c>
      <c r="N15" s="62">
        <f>'Glad70-before-LQ'!N15*$CG15*N$93</f>
        <v>0.462566830522091</v>
      </c>
      <c r="O15" s="62">
        <f>'Glad70-before-LQ'!O15*$CG15*O$93</f>
        <v>0.0356292076605269</v>
      </c>
      <c r="P15" s="62">
        <f>'Glad70-before-LQ'!P15*$CG15*P$93</f>
        <v>0.0258965908316038</v>
      </c>
      <c r="Q15" s="62">
        <f>'Glad70-before-LQ'!Q15*$CG15*Q$93</f>
        <v>0.00108613779837432</v>
      </c>
      <c r="R15" s="62">
        <f>'Glad70-before-LQ'!R15*$CG15*R$93</f>
        <v>0.000242552440123332</v>
      </c>
      <c r="S15" s="62">
        <f>'Glad70-before-LQ'!S15*$CG15*S$93</f>
        <v>0.000312453339970058</v>
      </c>
      <c r="T15" s="62">
        <f>'Glad70-before-LQ'!T15*$CG15*T$93</f>
        <v>0.0227502886134327</v>
      </c>
      <c r="U15" s="62">
        <f>'Glad70-before-LQ'!U15*$CG15*U$93</f>
        <v>0.366681707378317</v>
      </c>
      <c r="V15" s="62">
        <f>'Glad70-before-LQ'!V15*$CG15*V$93</f>
        <v>0.00262268775548577</v>
      </c>
      <c r="W15" s="62">
        <f>'Glad70-before-LQ'!W15*$CG15*W$93</f>
        <v>0.0330041823093181</v>
      </c>
      <c r="X15" s="64">
        <f>'Glad70-before-LQ'!X15*$CG15*X$93</f>
        <v>0</v>
      </c>
      <c r="Y15" s="62">
        <f>'Glad70-before-LQ'!Y15*$CG15*Y$93</f>
        <v>0.0257559597713109</v>
      </c>
      <c r="Z15" s="62">
        <f>'Glad70-before-LQ'!Z15*$CG15*Z$93</f>
        <v>0.00744508371503727</v>
      </c>
      <c r="AA15" s="62">
        <f>'Glad70-before-LQ'!AA15*$CG15*AA$93</f>
        <v>0.0106727380693004</v>
      </c>
      <c r="AB15" s="62">
        <f>'Glad70-before-LQ'!AB15*$CG15*AB$93</f>
        <v>0.000997643691672186</v>
      </c>
      <c r="AC15" s="65">
        <f>'Glad70-before-LQ'!AC15*$CG15*AC$93</f>
        <v>0</v>
      </c>
      <c r="AD15" s="62">
        <f>'Glad70-before-LQ'!AD15*$CG15*AD$93</f>
        <v>0.000456025969797254</v>
      </c>
      <c r="AE15" s="62">
        <f>'Glad70-before-LQ'!AE15*$CG15*AE$93</f>
        <v>0.00472762094823539</v>
      </c>
      <c r="AF15" s="62">
        <f>'Glad70-before-LQ'!AF15*$CG15*AF$93</f>
        <v>0.0570897856121926</v>
      </c>
      <c r="AG15" s="62">
        <f>'Glad70-before-LQ'!AG15*$CG15*AG$93</f>
        <v>0.0148812581541049</v>
      </c>
      <c r="AH15" s="62">
        <f>'Glad70-before-LQ'!AH15*$CG15*AH$93</f>
        <v>0.0950112800240782</v>
      </c>
      <c r="AI15" s="62">
        <f>'Glad70-before-LQ'!AI15*$CG15*AI$93</f>
        <v>0.0910578403507208</v>
      </c>
      <c r="AJ15" s="62">
        <f>'Glad70-before-LQ'!AJ15*$CG15*AJ$93</f>
        <v>0.226575729858956</v>
      </c>
      <c r="AK15" s="62">
        <f>'Glad70-before-LQ'!AK15*$CG15*AK$93</f>
        <v>0.483808325543262</v>
      </c>
      <c r="AL15" s="62">
        <f>'Glad70-before-LQ'!AL15*$CG15*AL$93</f>
        <v>0.363633930258713</v>
      </c>
      <c r="AM15" s="62">
        <f>'Glad70-before-LQ'!AM15*$CG15*AM$93</f>
        <v>3.54585415445836</v>
      </c>
      <c r="AN15" s="62">
        <f>'Glad70-before-LQ'!AN15*$CG15*AN$93</f>
        <v>0.0219057442076449</v>
      </c>
      <c r="AO15" s="62">
        <f>'Glad70-before-LQ'!AO15*$CG15*AO$93</f>
        <v>0.0426145806428521</v>
      </c>
      <c r="AP15" s="62">
        <f>'Glad70-before-LQ'!AP15*$CG15*AP$93</f>
        <v>0.0117626602136936</v>
      </c>
      <c r="AQ15" s="62">
        <f>'Glad70-before-LQ'!AQ15*$CG15*AQ$93</f>
        <v>0.000971497328397761</v>
      </c>
      <c r="AR15" s="62">
        <f>'Glad70-before-LQ'!AR15*$CG15*AR$93</f>
        <v>0.00555666939117273</v>
      </c>
      <c r="AS15" s="62">
        <f>'Glad70-before-LQ'!AS15*$CG15*AS$93</f>
        <v>0.0252075987040364</v>
      </c>
      <c r="AT15" s="62">
        <f>'Glad70-before-LQ'!AT15*$CG15*AT$93</f>
        <v>0.000250398249937331</v>
      </c>
      <c r="AU15" s="62">
        <f>'Glad70-before-LQ'!AU15*$CG15*AU$93</f>
        <v>0.000882696197674788</v>
      </c>
      <c r="AV15" s="62">
        <f>'Glad70-before-LQ'!AV15*$CG15*AV$93</f>
        <v>9.01716094866163e-05</v>
      </c>
      <c r="AW15" s="62">
        <f>'Glad70-before-LQ'!AW15*$CG15*AW$93</f>
        <v>0.000269021969849358</v>
      </c>
      <c r="AX15" s="62">
        <f>'Glad70-before-LQ'!AX15*$CG15*AX$93</f>
        <v>0.00184781197000587</v>
      </c>
      <c r="AY15" s="62">
        <f>'Glad70-before-LQ'!AY15*$CG15*AY$93</f>
        <v>4.05897278539784e-05</v>
      </c>
      <c r="AZ15" s="62">
        <f>'Glad70-before-LQ'!AZ15*$CG15*AZ$93</f>
        <v>0.00207480543947145</v>
      </c>
      <c r="BA15" s="62">
        <f>'Glad70-before-LQ'!BA15*$CG15*BA$93</f>
        <v>0.00102779971277356</v>
      </c>
      <c r="BB15" s="62">
        <f>'Glad70-before-LQ'!BB15*$CG15*BB$93</f>
        <v>0.00230014637075829</v>
      </c>
      <c r="BC15" s="62">
        <f>'Glad70-before-LQ'!BC15*$CG15*BC$93</f>
        <v>0.0236988187885326</v>
      </c>
      <c r="BD15" s="62">
        <f>'Glad70-before-LQ'!BD15*$CG15*BD$93</f>
        <v>0.0150017748874823</v>
      </c>
      <c r="BE15" s="62">
        <f>'Glad70-before-LQ'!BE15*$CG15*BE$93</f>
        <v>0.160229281679984</v>
      </c>
      <c r="BF15" s="62">
        <f>'Glad70-before-LQ'!BF15*$CG15*BF$93</f>
        <v>0.0008506954092025719</v>
      </c>
      <c r="BG15" s="62">
        <f>'Glad70-before-LQ'!BG15*$CG15*BG$93</f>
        <v>0.055554242607925</v>
      </c>
      <c r="BH15" s="62">
        <f>'Glad70-before-LQ'!BH15*$CG15*BH$93</f>
        <v>0.0159247832653706</v>
      </c>
      <c r="BI15" s="62">
        <f>'Glad70-before-LQ'!BI15*$CG15*BI$93</f>
        <v>0.018101115694032</v>
      </c>
      <c r="BJ15" s="62">
        <f>'Glad70-before-LQ'!BJ15*$CG15*BJ$93</f>
        <v>0.00109275290831185</v>
      </c>
      <c r="BK15" s="62">
        <f>'Glad70-before-LQ'!BK15*$CG15*BK$93</f>
        <v>0.108671022028797</v>
      </c>
      <c r="BL15" s="62">
        <f>'Glad70-before-LQ'!BL15*$CG15*BL$93</f>
        <v>0.245880488879547</v>
      </c>
      <c r="BM15" s="62">
        <f>'Glad70-before-LQ'!BM15*$CG15*BM$93</f>
        <v>0.0404533283869551</v>
      </c>
      <c r="BN15" s="62">
        <f>'Glad70-before-LQ'!BN15*$CG15*BN$93</f>
        <v>0.00323873103538548</v>
      </c>
      <c r="BO15" s="62">
        <f>'Glad70-before-LQ'!BO15*$CG15*BO$93</f>
        <v>0.77105756848996</v>
      </c>
      <c r="BP15" s="62">
        <f>'Glad70-before-LQ'!BP15*$CG15*BP$93</f>
        <v>0.777667202083566</v>
      </c>
      <c r="BQ15" s="62">
        <f>'Glad70-before-LQ'!BQ15*$CG15*BQ$93</f>
        <v>0.00238082095176327</v>
      </c>
      <c r="BR15" s="62">
        <f>'Glad70-before-LQ'!BR15*$CG15*BR$93</f>
        <v>0.0584723674400565</v>
      </c>
      <c r="BS15" s="62">
        <f>'Glad70-before-LQ'!BS15*$CG15*BS$93</f>
        <v>0.0037576989536438</v>
      </c>
      <c r="BT15" s="62">
        <f>'Glad70-before-LQ'!BT15*$CG15*BT$93</f>
        <v>0.06376488549270209</v>
      </c>
      <c r="BU15" s="62">
        <f>'Glad70-before-LQ'!BU15*$CG15*BU$93</f>
        <v>0.0553973419943919</v>
      </c>
      <c r="BV15" s="4">
        <f>SUM(D15:BU15)</f>
        <v>9.119257154582099</v>
      </c>
      <c r="BW15" s="66">
        <f>'Glad-base'!BW15*'Households'!$B$3/'Households'!$B$7</f>
        <v>91.56055126217301</v>
      </c>
      <c r="BX15" s="66">
        <f>'Glad-base'!BX15*'Households'!$B$3/'Households'!$B$7</f>
        <v>0.00773149467559217</v>
      </c>
      <c r="BY15" s="66">
        <f>'Glad-base'!BY15*'Businesses'!$B$4/'Businesses'!$C$4</f>
        <v>1.11469031094661</v>
      </c>
      <c r="BZ15" s="66">
        <f>'Glad-base'!BZ15*'Households'!$B$3/'Households'!$B$7</f>
        <v>0.104183062554068</v>
      </c>
      <c r="CA15" s="66">
        <f>'Glad-base'!CA15*'Households'!$B$3/'Households'!$B$7</f>
        <v>0.451455160968074</v>
      </c>
      <c r="CB15" s="66">
        <f>'Glad-base'!CB15*'Glad-id-output'!B13/'Glad-id-output'!E13</f>
        <v>0.002111686544266</v>
      </c>
      <c r="CC15" s="62">
        <f>'Exports'!D16</f>
        <v>12.6</v>
      </c>
      <c r="CD15" s="4">
        <f>SUM(BW15:CC15)</f>
        <v>105.840722977862</v>
      </c>
      <c r="CE15" s="4">
        <f>SUM(CD15,BV15)</f>
        <v>114.959980132444</v>
      </c>
      <c r="CF15" s="67">
        <v>0.000589099632948171</v>
      </c>
      <c r="CG15" s="67">
        <f>'Glad-id-output'!I13</f>
        <v>0.09533171279296949</v>
      </c>
    </row>
    <row r="16" ht="20.05" customHeight="1">
      <c r="A16" t="s" s="58">
        <v>1</v>
      </c>
      <c r="B16" s="59">
        <v>12</v>
      </c>
      <c r="C16" t="s" s="60">
        <v>178</v>
      </c>
      <c r="D16" s="61">
        <f>'Glad70-before-LQ'!D16*$CG16*D$93</f>
        <v>0.00829852256512038</v>
      </c>
      <c r="E16" s="62">
        <f>'Glad70-before-LQ'!E16*$CG16*E$93</f>
        <v>0.000961483409839238</v>
      </c>
      <c r="F16" s="62">
        <f>'Glad70-before-LQ'!F16*$CG16*F$93</f>
        <v>7.56218276283285e-05</v>
      </c>
      <c r="G16" s="62">
        <f>'Glad70-before-LQ'!G16*$CG16*G$93</f>
        <v>0.000352203589175626</v>
      </c>
      <c r="H16" s="62">
        <f>'Glad70-before-LQ'!H16*$CG16*H$93</f>
        <v>0.0012769808439178</v>
      </c>
      <c r="I16" s="62">
        <f>'Glad70-before-LQ'!I16*$CG16*I$93</f>
        <v>0.00220546378301953</v>
      </c>
      <c r="J16" s="62">
        <f>'Glad70-before-LQ'!J16*$CG16*J$93</f>
        <v>0.0781824408979175</v>
      </c>
      <c r="K16" s="63">
        <f>'Glad70-before-LQ'!K16*$CG16*K$93</f>
        <v>0.0124379434010842</v>
      </c>
      <c r="L16" s="62">
        <f>'Glad70-before-LQ'!L16*$CG16*L$93</f>
        <v>0.00304357838207901</v>
      </c>
      <c r="M16" s="62">
        <f>'Glad70-before-LQ'!M16*$CG16*M$93</f>
        <v>0.000698280921106086</v>
      </c>
      <c r="N16" s="62">
        <f>'Glad70-before-LQ'!N16*$CG16*N$93</f>
        <v>0.011199035564362</v>
      </c>
      <c r="O16" s="62">
        <f>'Glad70-before-LQ'!O16*$CG16*O$93</f>
        <v>0.0624951608086233</v>
      </c>
      <c r="P16" s="62">
        <f>'Glad70-before-LQ'!P16*$CG16*P$93</f>
        <v>0.000597057749529558</v>
      </c>
      <c r="Q16" s="62">
        <f>'Glad70-before-LQ'!Q16*$CG16*Q$93</f>
        <v>0.000420310083594104</v>
      </c>
      <c r="R16" s="62">
        <f>'Glad70-before-LQ'!R16*$CG16*R$93</f>
        <v>0.000149588602229176</v>
      </c>
      <c r="S16" s="62">
        <f>'Glad70-before-LQ'!S16*$CG16*S$93</f>
        <v>0.000249836259601322</v>
      </c>
      <c r="T16" s="62">
        <f>'Glad70-before-LQ'!T16*$CG16*T$93</f>
        <v>0.0028237192075057</v>
      </c>
      <c r="U16" s="62">
        <f>'Glad70-before-LQ'!U16*$CG16*U$93</f>
        <v>0.0424139485493454</v>
      </c>
      <c r="V16" s="62">
        <f>'Glad70-before-LQ'!V16*$CG16*V$93</f>
        <v>0.00157859820931079</v>
      </c>
      <c r="W16" s="62">
        <f>'Glad70-before-LQ'!W16*$CG16*W$93</f>
        <v>0.014445019070757</v>
      </c>
      <c r="X16" s="64">
        <f>'Glad70-before-LQ'!X16*$CG16*X$93</f>
        <v>0</v>
      </c>
      <c r="Y16" s="62">
        <f>'Glad70-before-LQ'!Y16*$CG16*Y$93</f>
        <v>0.00785134774108504</v>
      </c>
      <c r="Z16" s="62">
        <f>'Glad70-before-LQ'!Z16*$CG16*Z$93</f>
        <v>0.00193054517949002</v>
      </c>
      <c r="AA16" s="62">
        <f>'Glad70-before-LQ'!AA16*$CG16*AA$93</f>
        <v>0.00228612147914436</v>
      </c>
      <c r="AB16" s="62">
        <f>'Glad70-before-LQ'!AB16*$CG16*AB$93</f>
        <v>0.000142090347343221</v>
      </c>
      <c r="AC16" s="65">
        <f>'Glad70-before-LQ'!AC16*$CG16*AC$93</f>
        <v>0</v>
      </c>
      <c r="AD16" s="62">
        <f>'Glad70-before-LQ'!AD16*$CG16*AD$93</f>
        <v>4.12847392816105e-05</v>
      </c>
      <c r="AE16" s="62">
        <f>'Glad70-before-LQ'!AE16*$CG16*AE$93</f>
        <v>0.00166365366840565</v>
      </c>
      <c r="AF16" s="62">
        <f>'Glad70-before-LQ'!AF16*$CG16*AF$93</f>
        <v>0.00155952471955324</v>
      </c>
      <c r="AG16" s="62">
        <f>'Glad70-before-LQ'!AG16*$CG16*AG$93</f>
        <v>0.00320613570243784</v>
      </c>
      <c r="AH16" s="62">
        <f>'Glad70-before-LQ'!AH16*$CG16*AH$93</f>
        <v>0.0196546836014236</v>
      </c>
      <c r="AI16" s="62">
        <f>'Glad70-before-LQ'!AI16*$CG16*AI$93</f>
        <v>0.0142121372023318</v>
      </c>
      <c r="AJ16" s="62">
        <f>'Glad70-before-LQ'!AJ16*$CG16*AJ$93</f>
        <v>0.00634058993417393</v>
      </c>
      <c r="AK16" s="62">
        <f>'Glad70-before-LQ'!AK16*$CG16*AK$93</f>
        <v>0.0125235859970471</v>
      </c>
      <c r="AL16" s="62">
        <f>'Glad70-before-LQ'!AL16*$CG16*AL$93</f>
        <v>0.18594994788451</v>
      </c>
      <c r="AM16" s="62">
        <f>'Glad70-before-LQ'!AM16*$CG16*AM$93</f>
        <v>0.832417320847785</v>
      </c>
      <c r="AN16" s="62">
        <f>'Glad70-before-LQ'!AN16*$CG16*AN$93</f>
        <v>0.0054205584896241</v>
      </c>
      <c r="AO16" s="62">
        <f>'Glad70-before-LQ'!AO16*$CG16*AO$93</f>
        <v>0.0118911678631943</v>
      </c>
      <c r="AP16" s="62">
        <f>'Glad70-before-LQ'!AP16*$CG16*AP$93</f>
        <v>0.00113419598144008</v>
      </c>
      <c r="AQ16" s="62">
        <f>'Glad70-before-LQ'!AQ16*$CG16*AQ$93</f>
        <v>0.00204363808178242</v>
      </c>
      <c r="AR16" s="62">
        <f>'Glad70-before-LQ'!AR16*$CG16*AR$93</f>
        <v>0.000507640118521225</v>
      </c>
      <c r="AS16" s="62">
        <f>'Glad70-before-LQ'!AS16*$CG16*AS$93</f>
        <v>0.00454613536744509</v>
      </c>
      <c r="AT16" s="62">
        <f>'Glad70-before-LQ'!AT16*$CG16*AT$93</f>
        <v>7.193734119465209e-05</v>
      </c>
      <c r="AU16" s="62">
        <f>'Glad70-before-LQ'!AU16*$CG16*AU$93</f>
        <v>5.6974334415718e-05</v>
      </c>
      <c r="AV16" s="62">
        <f>'Glad70-before-LQ'!AV16*$CG16*AV$93</f>
        <v>1.919061478109e-05</v>
      </c>
      <c r="AW16" s="62">
        <f>'Glad70-before-LQ'!AW16*$CG16*AW$93</f>
        <v>4.24017823509503e-05</v>
      </c>
      <c r="AX16" s="62">
        <f>'Glad70-before-LQ'!AX16*$CG16*AX$93</f>
        <v>0.000322772088958022</v>
      </c>
      <c r="AY16" s="62">
        <f>'Glad70-before-LQ'!AY16*$CG16*AY$93</f>
        <v>8.56425079654926e-06</v>
      </c>
      <c r="AZ16" s="62">
        <f>'Glad70-before-LQ'!AZ16*$CG16*AZ$93</f>
        <v>0.00320844051844234</v>
      </c>
      <c r="BA16" s="62">
        <f>'Glad70-before-LQ'!BA16*$CG16*BA$93</f>
        <v>0.00065328293255949</v>
      </c>
      <c r="BB16" s="62">
        <f>'Glad70-before-LQ'!BB16*$CG16*BB$93</f>
        <v>0.00077176479302409</v>
      </c>
      <c r="BC16" s="62">
        <f>'Glad70-before-LQ'!BC16*$CG16*BC$93</f>
        <v>0.00379456484360242</v>
      </c>
      <c r="BD16" s="62">
        <f>'Glad70-before-LQ'!BD16*$CG16*BD$93</f>
        <v>0.00350000917933429</v>
      </c>
      <c r="BE16" s="62">
        <f>'Glad70-before-LQ'!BE16*$CG16*BE$93</f>
        <v>0.0145786988898544</v>
      </c>
      <c r="BF16" s="62">
        <f>'Glad70-before-LQ'!BF16*$CG16*BF$93</f>
        <v>0.000159348464649054</v>
      </c>
      <c r="BG16" s="62">
        <f>'Glad70-before-LQ'!BG16*$CG16*BG$93</f>
        <v>0.00542882751383935</v>
      </c>
      <c r="BH16" s="62">
        <f>'Glad70-before-LQ'!BH16*$CG16*BH$93</f>
        <v>0.00178186372571542</v>
      </c>
      <c r="BI16" s="62">
        <f>'Glad70-before-LQ'!BI16*$CG16*BI$93</f>
        <v>0.0130632108242091</v>
      </c>
      <c r="BJ16" s="62">
        <f>'Glad70-before-LQ'!BJ16*$CG16*BJ$93</f>
        <v>0.000290811044367255</v>
      </c>
      <c r="BK16" s="62">
        <f>'Glad70-before-LQ'!BK16*$CG16*BK$93</f>
        <v>0.00452273141573812</v>
      </c>
      <c r="BL16" s="62">
        <f>'Glad70-before-LQ'!BL16*$CG16*BL$93</f>
        <v>0.008830958548535521</v>
      </c>
      <c r="BM16" s="62">
        <f>'Glad70-before-LQ'!BM16*$CG16*BM$93</f>
        <v>0.00590252934804358</v>
      </c>
      <c r="BN16" s="62">
        <f>'Glad70-before-LQ'!BN16*$CG16*BN$93</f>
        <v>0.000348143807473487</v>
      </c>
      <c r="BO16" s="62">
        <f>'Glad70-before-LQ'!BO16*$CG16*BO$93</f>
        <v>0.0258325597439117</v>
      </c>
      <c r="BP16" s="62">
        <f>'Glad70-before-LQ'!BP16*$CG16*BP$93</f>
        <v>0.0287717308542942</v>
      </c>
      <c r="BQ16" s="62">
        <f>'Glad70-before-LQ'!BQ16*$CG16*BQ$93</f>
        <v>8.36020816176778e-05</v>
      </c>
      <c r="BR16" s="62">
        <f>'Glad70-before-LQ'!BR16*$CG16*BR$93</f>
        <v>0.00696128836753009</v>
      </c>
      <c r="BS16" s="62">
        <f>'Glad70-before-LQ'!BS16*$CG16*BS$93</f>
        <v>0.00410850806495097</v>
      </c>
      <c r="BT16" s="62">
        <f>'Glad70-before-LQ'!BT16*$CG16*BT$93</f>
        <v>0.0107711435585468</v>
      </c>
      <c r="BU16" s="62">
        <f>'Glad70-before-LQ'!BU16*$CG16*BU$93</f>
        <v>0.00646346491167989</v>
      </c>
      <c r="BV16" s="4">
        <f>SUM(D16:BU16)</f>
        <v>1.50957642251618</v>
      </c>
      <c r="BW16" s="66">
        <f>'Glad-base'!BW16*'Households'!$B$3/'Households'!$B$7</f>
        <v>29.1450175440989</v>
      </c>
      <c r="BX16" s="66">
        <f>'Glad-base'!BX16*'Households'!$B$3/'Households'!$B$7</f>
        <v>0.000973564665293512</v>
      </c>
      <c r="BY16" s="66">
        <f>'Glad-base'!BY16*'Businesses'!$B$4/'Businesses'!$C$4</f>
        <v>0.137828024792385</v>
      </c>
      <c r="BZ16" s="66">
        <f>'Glad-base'!BZ16*'Households'!$B$3/'Households'!$B$7</f>
        <v>0.0118347368589083</v>
      </c>
      <c r="CA16" s="66">
        <f>'Glad-base'!CA16*'Households'!$B$3/'Households'!$B$7</f>
        <v>0.055988476869207</v>
      </c>
      <c r="CB16" s="66">
        <f>'Glad-base'!CB16*'Glad-id-output'!B14/'Glad-id-output'!E14</f>
        <v>0.06572856718715619</v>
      </c>
      <c r="CC16" s="62">
        <f>'Exports'!D17</f>
        <v>4.3</v>
      </c>
      <c r="CD16" s="4">
        <f>SUM(BW16:CC16)</f>
        <v>33.7173709144719</v>
      </c>
      <c r="CE16" s="4">
        <f>SUM(CD16,BV16)</f>
        <v>35.2269473369881</v>
      </c>
      <c r="CF16" s="67">
        <v>0.000956248004131119</v>
      </c>
      <c r="CG16" s="67">
        <f>'Glad-id-output'!I14</f>
        <v>0.154745912219399</v>
      </c>
    </row>
    <row r="17" ht="20.05" customHeight="1">
      <c r="A17" t="s" s="58">
        <v>1</v>
      </c>
      <c r="B17" s="59">
        <v>13</v>
      </c>
      <c r="C17" t="s" s="60">
        <v>101</v>
      </c>
      <c r="D17" s="61">
        <f>'Glad70-before-LQ'!D17*$CG17*D$93</f>
        <v>0.00567407700138339</v>
      </c>
      <c r="E17" s="62">
        <f>'Glad70-before-LQ'!E17*$CG17*E$93</f>
        <v>0.0013959028448005</v>
      </c>
      <c r="F17" s="62">
        <f>'Glad70-before-LQ'!F17*$CG17*F$93</f>
        <v>0.0002566775700385</v>
      </c>
      <c r="G17" s="62">
        <f>'Glad70-before-LQ'!G17*$CG17*G$93</f>
        <v>0.00136346464659488</v>
      </c>
      <c r="H17" s="62">
        <f>'Glad70-before-LQ'!H17*$CG17*H$93</f>
        <v>0.00081638961157158</v>
      </c>
      <c r="I17" s="62">
        <f>'Glad70-before-LQ'!I17*$CG17*I$93</f>
        <v>0.00246617638377806</v>
      </c>
      <c r="J17" s="62">
        <f>'Glad70-before-LQ'!J17*$CG17*J$93</f>
        <v>0.144416884920777</v>
      </c>
      <c r="K17" s="63">
        <f>'Glad70-before-LQ'!K17*$CG17*K$93</f>
        <v>0.00816539255184549</v>
      </c>
      <c r="L17" s="62">
        <f>'Glad70-before-LQ'!L17*$CG17*L$93</f>
        <v>0.00165403561034907</v>
      </c>
      <c r="M17" s="62">
        <f>'Glad70-before-LQ'!M17*$CG17*M$93</f>
        <v>0.000662533676021064</v>
      </c>
      <c r="N17" s="62">
        <f>'Glad70-before-LQ'!N17*$CG17*N$93</f>
        <v>0.00349452270803168</v>
      </c>
      <c r="O17" s="62">
        <f>'Glad70-before-LQ'!O17*$CG17*O$93</f>
        <v>0.000790310381558183</v>
      </c>
      <c r="P17" s="62">
        <f>'Glad70-before-LQ'!P17*$CG17*P$93</f>
        <v>0.02349816712907</v>
      </c>
      <c r="Q17" s="62">
        <f>'Glad70-before-LQ'!Q17*$CG17*Q$93</f>
        <v>0.000874502616129875</v>
      </c>
      <c r="R17" s="62">
        <f>'Glad70-before-LQ'!R17*$CG17*R$93</f>
        <v>0.000184106124417107</v>
      </c>
      <c r="S17" s="62">
        <f>'Glad70-before-LQ'!S17*$CG17*S$93</f>
        <v>0.00175311000621062</v>
      </c>
      <c r="T17" s="62">
        <f>'Glad70-before-LQ'!T17*$CG17*T$93</f>
        <v>0.00161141438662607</v>
      </c>
      <c r="U17" s="62">
        <f>'Glad70-before-LQ'!U17*$CG17*U$93</f>
        <v>0.06746107326599091</v>
      </c>
      <c r="V17" s="62">
        <f>'Glad70-before-LQ'!V17*$CG17*V$93</f>
        <v>0.00644969482566512</v>
      </c>
      <c r="W17" s="62">
        <f>'Glad70-before-LQ'!W17*$CG17*W$93</f>
        <v>0.0230201537864577</v>
      </c>
      <c r="X17" s="64">
        <f>'Glad70-before-LQ'!X17*$CG17*X$93</f>
        <v>0</v>
      </c>
      <c r="Y17" s="62">
        <f>'Glad70-before-LQ'!Y17*$CG17*Y$93</f>
        <v>0.026794034258281</v>
      </c>
      <c r="Z17" s="62">
        <f>'Glad70-before-LQ'!Z17*$CG17*Z$93</f>
        <v>0.008993888269414409</v>
      </c>
      <c r="AA17" s="62">
        <f>'Glad70-before-LQ'!AA17*$CG17*AA$93</f>
        <v>0.009540625046892509</v>
      </c>
      <c r="AB17" s="62">
        <f>'Glad70-before-LQ'!AB17*$CG17*AB$93</f>
        <v>0.00347582763225316</v>
      </c>
      <c r="AC17" s="65">
        <f>'Glad70-before-LQ'!AC17*$CG17*AC$93</f>
        <v>0</v>
      </c>
      <c r="AD17" s="62">
        <f>'Glad70-before-LQ'!AD17*$CG17*AD$93</f>
        <v>3.00312759458962e-05</v>
      </c>
      <c r="AE17" s="62">
        <f>'Glad70-before-LQ'!AE17*$CG17*AE$93</f>
        <v>0.00302223810966596</v>
      </c>
      <c r="AF17" s="62">
        <f>'Glad70-before-LQ'!AF17*$CG17*AF$93</f>
        <v>0.00847511013096898</v>
      </c>
      <c r="AG17" s="62">
        <f>'Glad70-before-LQ'!AG17*$CG17*AG$93</f>
        <v>0.0647415898655436</v>
      </c>
      <c r="AH17" s="62">
        <f>'Glad70-before-LQ'!AH17*$CG17*AH$93</f>
        <v>0.0516170163041992</v>
      </c>
      <c r="AI17" s="62">
        <f>'Glad70-before-LQ'!AI17*$CG17*AI$93</f>
        <v>0.133063159199105</v>
      </c>
      <c r="AJ17" s="62">
        <f>'Glad70-before-LQ'!AJ17*$CG17*AJ$93</f>
        <v>0.0335165968777463</v>
      </c>
      <c r="AK17" s="62">
        <f>'Glad70-before-LQ'!AK17*$CG17*AK$93</f>
        <v>0.0218395281076209</v>
      </c>
      <c r="AL17" s="62">
        <f>'Glad70-before-LQ'!AL17*$CG17*AL$93</f>
        <v>0.00512210239269372</v>
      </c>
      <c r="AM17" s="62">
        <f>'Glad70-before-LQ'!AM17*$CG17*AM$93</f>
        <v>0.0146544140999048</v>
      </c>
      <c r="AN17" s="62">
        <f>'Glad70-before-LQ'!AN17*$CG17*AN$93</f>
        <v>0.0213848299105725</v>
      </c>
      <c r="AO17" s="62">
        <f>'Glad70-before-LQ'!AO17*$CG17*AO$93</f>
        <v>0.0116679187781916</v>
      </c>
      <c r="AP17" s="62">
        <f>'Glad70-before-LQ'!AP17*$CG17*AP$93</f>
        <v>0.00546494135740088</v>
      </c>
      <c r="AQ17" s="62">
        <f>'Glad70-before-LQ'!AQ17*$CG17*AQ$93</f>
        <v>0.000424375620091696</v>
      </c>
      <c r="AR17" s="62">
        <f>'Glad70-before-LQ'!AR17*$CG17*AR$93</f>
        <v>0.00112637043980711</v>
      </c>
      <c r="AS17" s="62">
        <f>'Glad70-before-LQ'!AS17*$CG17*AS$93</f>
        <v>0.00245303445628269</v>
      </c>
      <c r="AT17" s="62">
        <f>'Glad70-before-LQ'!AT17*$CG17*AT$93</f>
        <v>0.000252065721947126</v>
      </c>
      <c r="AU17" s="62">
        <f>'Glad70-before-LQ'!AU17*$CG17*AU$93</f>
        <v>0.000265737524901654</v>
      </c>
      <c r="AV17" s="62">
        <f>'Glad70-before-LQ'!AV17*$CG17*AV$93</f>
        <v>4.3708686219954e-05</v>
      </c>
      <c r="AW17" s="62">
        <f>'Glad70-before-LQ'!AW17*$CG17*AW$93</f>
        <v>2.71550039800911e-05</v>
      </c>
      <c r="AX17" s="62">
        <f>'Glad70-before-LQ'!AX17*$CG17*AX$93</f>
        <v>0.000350977592603329</v>
      </c>
      <c r="AY17" s="62">
        <f>'Glad70-before-LQ'!AY17*$CG17*AY$93</f>
        <v>1.97142841856568e-05</v>
      </c>
      <c r="AZ17" s="62">
        <f>'Glad70-before-LQ'!AZ17*$CG17*AZ$93</f>
        <v>0.000396427023550963</v>
      </c>
      <c r="BA17" s="62">
        <f>'Glad70-before-LQ'!BA17*$CG17*BA$93</f>
        <v>0.000107019017247441</v>
      </c>
      <c r="BB17" s="62">
        <f>'Glad70-before-LQ'!BB17*$CG17*BB$93</f>
        <v>0.000463773702952531</v>
      </c>
      <c r="BC17" s="62">
        <f>'Glad70-before-LQ'!BC17*$CG17*BC$93</f>
        <v>0.00264775469034285</v>
      </c>
      <c r="BD17" s="62">
        <f>'Glad70-before-LQ'!BD17*$CG17*BD$93</f>
        <v>0.00112319645002429</v>
      </c>
      <c r="BE17" s="62">
        <f>'Glad70-before-LQ'!BE17*$CG17*BE$93</f>
        <v>0.0111905098119597</v>
      </c>
      <c r="BF17" s="62">
        <f>'Glad70-before-LQ'!BF17*$CG17*BF$93</f>
        <v>0.000101450218764069</v>
      </c>
      <c r="BG17" s="62">
        <f>'Glad70-before-LQ'!BG17*$CG17*BG$93</f>
        <v>0.0046035242972095</v>
      </c>
      <c r="BH17" s="62">
        <f>'Glad70-before-LQ'!BH17*$CG17*BH$93</f>
        <v>0.00177008661861474</v>
      </c>
      <c r="BI17" s="62">
        <f>'Glad70-before-LQ'!BI17*$CG17*BI$93</f>
        <v>0.00258268782048079</v>
      </c>
      <c r="BJ17" s="62">
        <f>'Glad70-before-LQ'!BJ17*$CG17*BJ$93</f>
        <v>0.000107890240909936</v>
      </c>
      <c r="BK17" s="62">
        <f>'Glad70-before-LQ'!BK17*$CG17*BK$93</f>
        <v>0.00632911959464996</v>
      </c>
      <c r="BL17" s="62">
        <f>'Glad70-before-LQ'!BL17*$CG17*BL$93</f>
        <v>0.0648135821759943</v>
      </c>
      <c r="BM17" s="62">
        <f>'Glad70-before-LQ'!BM17*$CG17*BM$93</f>
        <v>0.00578742249417888</v>
      </c>
      <c r="BN17" s="62">
        <f>'Glad70-before-LQ'!BN17*$CG17*BN$93</f>
        <v>0.000362654331432035</v>
      </c>
      <c r="BO17" s="62">
        <f>'Glad70-before-LQ'!BO17*$CG17*BO$93</f>
        <v>0.0516093775458856</v>
      </c>
      <c r="BP17" s="62">
        <f>'Glad70-before-LQ'!BP17*$CG17*BP$93</f>
        <v>0.0219111537667986</v>
      </c>
      <c r="BQ17" s="62">
        <f>'Glad70-before-LQ'!BQ17*$CG17*BQ$93</f>
        <v>0.000267441138901038</v>
      </c>
      <c r="BR17" s="62">
        <f>'Glad70-before-LQ'!BR17*$CG17*BR$93</f>
        <v>0.00617143515972345</v>
      </c>
      <c r="BS17" s="62">
        <f>'Glad70-before-LQ'!BS17*$CG17*BS$93</f>
        <v>0.000500624570474553</v>
      </c>
      <c r="BT17" s="62">
        <f>'Glad70-before-LQ'!BT17*$CG17*BT$93</f>
        <v>0.0235471714484293</v>
      </c>
      <c r="BU17" s="62">
        <f>'Glad70-before-LQ'!BU17*$CG17*BU$93</f>
        <v>0.0108240422597001</v>
      </c>
      <c r="BV17" s="4">
        <f>SUM(D17:BU17)</f>
        <v>0.941593925371961</v>
      </c>
      <c r="BW17" s="66">
        <f>'Glad-base'!BW17*'Households'!$B$3/'Households'!$B$7</f>
        <v>4.1277729676931</v>
      </c>
      <c r="BX17" s="66">
        <f>'Glad-base'!BX17*'Households'!$B$3/'Households'!$B$7</f>
        <v>4.26923480947477e-05</v>
      </c>
      <c r="BY17" s="66">
        <f>'Glad-base'!BY17*'Businesses'!$B$4/'Businesses'!$C$4</f>
        <v>0.702448129050777</v>
      </c>
      <c r="BZ17" s="66">
        <f>'Glad-base'!BZ17*'Households'!$B$3/'Households'!$B$7</f>
        <v>0.06995126307929971</v>
      </c>
      <c r="CA17" s="66">
        <f>'Glad-base'!CA17*'Households'!$B$3/'Households'!$B$7</f>
        <v>0.678231838733265</v>
      </c>
      <c r="CB17" s="66">
        <f>'Glad-base'!CB17*'Glad-id-output'!B15/'Glad-id-output'!E15</f>
        <v>0.0163820445550065</v>
      </c>
      <c r="CC17" s="62">
        <f>'Exports'!D18</f>
        <v>1</v>
      </c>
      <c r="CD17" s="4">
        <f>SUM(BW17:CC17)</f>
        <v>6.59482893545954</v>
      </c>
      <c r="CE17" s="4">
        <f>SUM(CD17,BV17)</f>
        <v>7.5364228608315</v>
      </c>
      <c r="CF17" s="67">
        <v>0.000808937922750958</v>
      </c>
      <c r="CG17" s="67">
        <f>'Glad-id-output'!I15</f>
        <v>0.130907292087585</v>
      </c>
    </row>
    <row r="18" ht="20.05" customHeight="1">
      <c r="A18" t="s" s="58">
        <v>1</v>
      </c>
      <c r="B18" s="59">
        <v>14</v>
      </c>
      <c r="C18" t="s" s="60">
        <v>179</v>
      </c>
      <c r="D18" s="61">
        <f>'Glad70-before-LQ'!D18*$CG18*D$93</f>
        <v>0.00410245358350052</v>
      </c>
      <c r="E18" s="62">
        <f>'Glad70-before-LQ'!E18*$CG18*E$93</f>
        <v>0.00060167276151205</v>
      </c>
      <c r="F18" s="62">
        <f>'Glad70-before-LQ'!F18*$CG18*F$93</f>
        <v>5.14042646587537e-05</v>
      </c>
      <c r="G18" s="62">
        <f>'Glad70-before-LQ'!G18*$CG18*G$93</f>
        <v>0.000554117951412061</v>
      </c>
      <c r="H18" s="62">
        <f>'Glad70-before-LQ'!H18*$CG18*H$93</f>
        <v>0.000442119366026045</v>
      </c>
      <c r="I18" s="62">
        <f>'Glad70-before-LQ'!I18*$CG18*I$93</f>
        <v>0.000969487916028135</v>
      </c>
      <c r="J18" s="62">
        <f>'Glad70-before-LQ'!J18*$CG18*J$93</f>
        <v>0.0230826870306228</v>
      </c>
      <c r="K18" s="63">
        <f>'Glad70-before-LQ'!K18*$CG18*K$93</f>
        <v>0.00881098592484345</v>
      </c>
      <c r="L18" s="62">
        <f>'Glad70-before-LQ'!L18*$CG18*L$93</f>
        <v>0.00154573115822905</v>
      </c>
      <c r="M18" s="62">
        <f>'Glad70-before-LQ'!M18*$CG18*M$93</f>
        <v>0.000646194444166393</v>
      </c>
      <c r="N18" s="62">
        <f>'Glad70-before-LQ'!N18*$CG18*N$93</f>
        <v>0.000586471169115703</v>
      </c>
      <c r="O18" s="62">
        <f>'Glad70-before-LQ'!O18*$CG18*O$93</f>
        <v>0.000228237523055411</v>
      </c>
      <c r="P18" s="62">
        <f>'Glad70-before-LQ'!P18*$CG18*P$93</f>
        <v>0.000687218947639535</v>
      </c>
      <c r="Q18" s="62">
        <f>'Glad70-before-LQ'!Q18*$CG18*Q$93</f>
        <v>0.05675924502885</v>
      </c>
      <c r="R18" s="62">
        <f>'Glad70-before-LQ'!R18*$CG18*R$93</f>
        <v>0.00539898328479478</v>
      </c>
      <c r="S18" s="62">
        <f>'Glad70-before-LQ'!S18*$CG18*S$93</f>
        <v>5.02875856874607e-05</v>
      </c>
      <c r="T18" s="62">
        <f>'Glad70-before-LQ'!T18*$CG18*T$93</f>
        <v>0.00575534421136682</v>
      </c>
      <c r="U18" s="62">
        <f>'Glad70-before-LQ'!U18*$CG18*U$93</f>
        <v>0.00468879791467287</v>
      </c>
      <c r="V18" s="62">
        <f>'Glad70-before-LQ'!V18*$CG18*V$93</f>
        <v>0.00157968918325542</v>
      </c>
      <c r="W18" s="62">
        <f>'Glad70-before-LQ'!W18*$CG18*W$93</f>
        <v>0.0472664124276933</v>
      </c>
      <c r="X18" s="64">
        <f>'Glad70-before-LQ'!X18*$CG18*X$93</f>
        <v>0</v>
      </c>
      <c r="Y18" s="62">
        <f>'Glad70-before-LQ'!Y18*$CG18*Y$93</f>
        <v>0.0943551659710162</v>
      </c>
      <c r="Z18" s="62">
        <f>'Glad70-before-LQ'!Z18*$CG18*Z$93</f>
        <v>0.0101025066228383</v>
      </c>
      <c r="AA18" s="62">
        <f>'Glad70-before-LQ'!AA18*$CG18*AA$93</f>
        <v>0.00612569641590409</v>
      </c>
      <c r="AB18" s="62">
        <f>'Glad70-before-LQ'!AB18*$CG18*AB$93</f>
        <v>0.026547014709658</v>
      </c>
      <c r="AC18" s="65">
        <f>'Glad70-before-LQ'!AC18*$CG18*AC$93</f>
        <v>0</v>
      </c>
      <c r="AD18" s="62">
        <f>'Glad70-before-LQ'!AD18*$CG18*AD$93</f>
        <v>1.66764839704085e-05</v>
      </c>
      <c r="AE18" s="62">
        <f>'Glad70-before-LQ'!AE18*$CG18*AE$93</f>
        <v>0.00509889863064921</v>
      </c>
      <c r="AF18" s="62">
        <f>'Glad70-before-LQ'!AF18*$CG18*AF$93</f>
        <v>0.00735664439028224</v>
      </c>
      <c r="AG18" s="62">
        <f>'Glad70-before-LQ'!AG18*$CG18*AG$93</f>
        <v>0.578042197912624</v>
      </c>
      <c r="AH18" s="62">
        <f>'Glad70-before-LQ'!AH18*$CG18*AH$93</f>
        <v>0.560087192175486</v>
      </c>
      <c r="AI18" s="62">
        <f>'Glad70-before-LQ'!AI18*$CG18*AI$93</f>
        <v>1.02281261296702</v>
      </c>
      <c r="AJ18" s="62">
        <f>'Glad70-before-LQ'!AJ18*$CG18*AJ$93</f>
        <v>0.0143993333153954</v>
      </c>
      <c r="AK18" s="62">
        <f>'Glad70-before-LQ'!AK18*$CG18*AK$93</f>
        <v>0.0189552025231725</v>
      </c>
      <c r="AL18" s="62">
        <f>'Glad70-before-LQ'!AL18*$CG18*AL$93</f>
        <v>0.00209131513742511</v>
      </c>
      <c r="AM18" s="62">
        <f>'Glad70-before-LQ'!AM18*$CG18*AM$93</f>
        <v>0.00461812898380488</v>
      </c>
      <c r="AN18" s="62">
        <f>'Glad70-before-LQ'!AN18*$CG18*AN$93</f>
        <v>0.00732058498647486</v>
      </c>
      <c r="AO18" s="62">
        <f>'Glad70-before-LQ'!AO18*$CG18*AO$93</f>
        <v>0.0102482574729656</v>
      </c>
      <c r="AP18" s="62">
        <f>'Glad70-before-LQ'!AP18*$CG18*AP$93</f>
        <v>0.00091281739470783</v>
      </c>
      <c r="AQ18" s="62">
        <f>'Glad70-before-LQ'!AQ18*$CG18*AQ$93</f>
        <v>7.96968782414484e-05</v>
      </c>
      <c r="AR18" s="62">
        <f>'Glad70-before-LQ'!AR18*$CG18*AR$93</f>
        <v>0.000468989553033794</v>
      </c>
      <c r="AS18" s="62">
        <f>'Glad70-before-LQ'!AS18*$CG18*AS$93</f>
        <v>0.009618449162910721</v>
      </c>
      <c r="AT18" s="62">
        <f>'Glad70-before-LQ'!AT18*$CG18*AT$93</f>
        <v>2.35787677998643e-05</v>
      </c>
      <c r="AU18" s="62">
        <f>'Glad70-before-LQ'!AU18*$CG18*AU$93</f>
        <v>0.000161675278693605</v>
      </c>
      <c r="AV18" s="62">
        <f>'Glad70-before-LQ'!AV18*$CG18*AV$93</f>
        <v>1.30353176828022e-05</v>
      </c>
      <c r="AW18" s="62">
        <f>'Glad70-before-LQ'!AW18*$CG18*AW$93</f>
        <v>5.86692755397806e-06</v>
      </c>
      <c r="AX18" s="62">
        <f>'Glad70-before-LQ'!AX18*$CG18*AX$93</f>
        <v>0.000120103174061738</v>
      </c>
      <c r="AY18" s="62">
        <f>'Glad70-before-LQ'!AY18*$CG18*AY$93</f>
        <v>8.85814201843046e-05</v>
      </c>
      <c r="AZ18" s="62">
        <f>'Glad70-before-LQ'!AZ18*$CG18*AZ$93</f>
        <v>6.413540348072481e-05</v>
      </c>
      <c r="BA18" s="62">
        <f>'Glad70-before-LQ'!BA18*$CG18*BA$93</f>
        <v>2.25504547825594e-05</v>
      </c>
      <c r="BB18" s="62">
        <f>'Glad70-before-LQ'!BB18*$CG18*BB$93</f>
        <v>4.80765104630555e-05</v>
      </c>
      <c r="BC18" s="62">
        <f>'Glad70-before-LQ'!BC18*$CG18*BC$93</f>
        <v>0.00337039379270355</v>
      </c>
      <c r="BD18" s="62">
        <f>'Glad70-before-LQ'!BD18*$CG18*BD$93</f>
        <v>0.00377550044206924</v>
      </c>
      <c r="BE18" s="62">
        <f>'Glad70-before-LQ'!BE18*$CG18*BE$93</f>
        <v>0.00262422862963777</v>
      </c>
      <c r="BF18" s="62">
        <f>'Glad70-before-LQ'!BF18*$CG18*BF$93</f>
        <v>2.58060191430126e-05</v>
      </c>
      <c r="BG18" s="62">
        <f>'Glad70-before-LQ'!BG18*$CG18*BG$93</f>
        <v>0.000665794131574127</v>
      </c>
      <c r="BH18" s="62">
        <f>'Glad70-before-LQ'!BH18*$CG18*BH$93</f>
        <v>0.000332595986630258</v>
      </c>
      <c r="BI18" s="62">
        <f>'Glad70-before-LQ'!BI18*$CG18*BI$93</f>
        <v>0.00382087556313507</v>
      </c>
      <c r="BJ18" s="62">
        <f>'Glad70-before-LQ'!BJ18*$CG18*BJ$93</f>
        <v>0.000136345899806724</v>
      </c>
      <c r="BK18" s="62">
        <f>'Glad70-before-LQ'!BK18*$CG18*BK$93</f>
        <v>0.00192956927785396</v>
      </c>
      <c r="BL18" s="62">
        <f>'Glad70-before-LQ'!BL18*$CG18*BL$93</f>
        <v>0.0523513769517633</v>
      </c>
      <c r="BM18" s="62">
        <f>'Glad70-before-LQ'!BM18*$CG18*BM$93</f>
        <v>0.0105904449652551</v>
      </c>
      <c r="BN18" s="62">
        <f>'Glad70-before-LQ'!BN18*$CG18*BN$93</f>
        <v>0.00188527408368526</v>
      </c>
      <c r="BO18" s="62">
        <f>'Glad70-before-LQ'!BO18*$CG18*BO$93</f>
        <v>0.008577872032481421</v>
      </c>
      <c r="BP18" s="62">
        <f>'Glad70-before-LQ'!BP18*$CG18*BP$93</f>
        <v>0.00226888572298985</v>
      </c>
      <c r="BQ18" s="62">
        <f>'Glad70-before-LQ'!BQ18*$CG18*BQ$93</f>
        <v>0.000331183290421143</v>
      </c>
      <c r="BR18" s="62">
        <f>'Glad70-before-LQ'!BR18*$CG18*BR$93</f>
        <v>0.000190894115949776</v>
      </c>
      <c r="BS18" s="62">
        <f>'Glad70-before-LQ'!BS18*$CG18*BS$93</f>
        <v>2.34606528082218e-05</v>
      </c>
      <c r="BT18" s="62">
        <f>'Glad70-before-LQ'!BT18*$CG18*BT$93</f>
        <v>0.0306447857148019</v>
      </c>
      <c r="BU18" s="62">
        <f>'Glad70-before-LQ'!BU18*$CG18*BU$93</f>
        <v>0.00100057010822103</v>
      </c>
      <c r="BV18" s="4">
        <f>SUM(D18:BU18)</f>
        <v>2.66815838400034</v>
      </c>
      <c r="BW18" s="66">
        <f>'Glad-base'!BW18*'Households'!$B$3/'Households'!$B$7</f>
        <v>0.845177728300721</v>
      </c>
      <c r="BX18" s="66">
        <f>'Glad-base'!BX18*'Households'!$B$3/'Households'!$B$7</f>
        <v>0.000294666766220391</v>
      </c>
      <c r="BY18" s="66">
        <f>'Glad-base'!BY18*'Businesses'!$B$4/'Businesses'!$C$4</f>
        <v>0.332302909620969</v>
      </c>
      <c r="BZ18" s="66">
        <f>'Glad-base'!BZ18*'Households'!$B$3/'Households'!$B$7</f>
        <v>0.0373919288774459</v>
      </c>
      <c r="CA18" s="66">
        <f>'Glad-base'!CA18*'Households'!$B$3/'Households'!$B$7</f>
        <v>0.188465221390319</v>
      </c>
      <c r="CB18" s="66">
        <f>'Glad-base'!CB18*'Glad-id-output'!B16/'Glad-id-output'!E16</f>
        <v>0.00647510191049284</v>
      </c>
      <c r="CC18" s="62">
        <f>'Exports'!D19</f>
        <v>0</v>
      </c>
      <c r="CD18" s="4">
        <f>SUM(BW18:CC18)</f>
        <v>1.41010755686617</v>
      </c>
      <c r="CE18" s="4">
        <f>SUM(CD18,BV18)</f>
        <v>4.07826594086651</v>
      </c>
      <c r="CF18" s="67">
        <v>0.000611314272948031</v>
      </c>
      <c r="CG18" s="67">
        <f>'Glad-id-output'!I16</f>
        <v>0.0989266219761024</v>
      </c>
    </row>
    <row r="19" ht="20.05" customHeight="1">
      <c r="A19" t="s" s="58">
        <v>1</v>
      </c>
      <c r="B19" s="59">
        <v>15</v>
      </c>
      <c r="C19" t="s" s="60">
        <v>180</v>
      </c>
      <c r="D19" s="61">
        <f>'Glad70-before-LQ'!D19*$CG19*D$93</f>
        <v>0.00254403814595376</v>
      </c>
      <c r="E19" s="62">
        <f>'Glad70-before-LQ'!E19*$CG19*E$93</f>
        <v>5.23477004249966e-05</v>
      </c>
      <c r="F19" s="62">
        <f>'Glad70-before-LQ'!F19*$CG19*F$93</f>
        <v>1.44246898805709e-05</v>
      </c>
      <c r="G19" s="62">
        <f>'Glad70-before-LQ'!G19*$CG19*G$93</f>
        <v>6.127992454416281e-05</v>
      </c>
      <c r="H19" s="62">
        <f>'Glad70-before-LQ'!H19*$CG19*H$93</f>
        <v>5.07551760270759e-05</v>
      </c>
      <c r="I19" s="62">
        <f>'Glad70-before-LQ'!I19*$CG19*I$93</f>
        <v>0.000436798151867138</v>
      </c>
      <c r="J19" s="62">
        <f>'Glad70-before-LQ'!J19*$CG19*J$93</f>
        <v>0.0197772328779861</v>
      </c>
      <c r="K19" s="63">
        <f>'Glad70-before-LQ'!K19*$CG19*K$93</f>
        <v>0.00254711274288921</v>
      </c>
      <c r="L19" s="62">
        <f>'Glad70-before-LQ'!L19*$CG19*L$93</f>
        <v>0.00046082329626044</v>
      </c>
      <c r="M19" s="62">
        <f>'Glad70-before-LQ'!M19*$CG19*M$93</f>
        <v>0.000861329306036919</v>
      </c>
      <c r="N19" s="62">
        <f>'Glad70-before-LQ'!N19*$CG19*N$93</f>
        <v>0.0111005343812166</v>
      </c>
      <c r="O19" s="62">
        <f>'Glad70-before-LQ'!O19*$CG19*O$93</f>
        <v>0.0113450704417077</v>
      </c>
      <c r="P19" s="62">
        <f>'Glad70-before-LQ'!P19*$CG19*P$93</f>
        <v>0.000127844396333124</v>
      </c>
      <c r="Q19" s="62">
        <f>'Glad70-before-LQ'!Q19*$CG19*Q$93</f>
        <v>0.000299435159773985</v>
      </c>
      <c r="R19" s="62">
        <f>'Glad70-before-LQ'!R19*$CG19*R$93</f>
        <v>0.0022970910369045</v>
      </c>
      <c r="S19" s="62">
        <f>'Glad70-before-LQ'!S19*$CG19*S$93</f>
        <v>0.00357277691132446</v>
      </c>
      <c r="T19" s="62">
        <f>'Glad70-before-LQ'!T19*$CG19*T$93</f>
        <v>0.00212355689118468</v>
      </c>
      <c r="U19" s="62">
        <f>'Glad70-before-LQ'!U19*$CG19*U$93</f>
        <v>0.156787043427745</v>
      </c>
      <c r="V19" s="62">
        <f>'Glad70-before-LQ'!V19*$CG19*V$93</f>
        <v>0.00186325874027973</v>
      </c>
      <c r="W19" s="62">
        <f>'Glad70-before-LQ'!W19*$CG19*W$93</f>
        <v>0.0382703012892962</v>
      </c>
      <c r="X19" s="64">
        <f>'Glad70-before-LQ'!X19*$CG19*X$93</f>
        <v>0</v>
      </c>
      <c r="Y19" s="62">
        <f>'Glad70-before-LQ'!Y19*$CG19*Y$93</f>
        <v>0.00896763163391689</v>
      </c>
      <c r="Z19" s="62">
        <f>'Glad70-before-LQ'!Z19*$CG19*Z$93</f>
        <v>0.000938962219313841</v>
      </c>
      <c r="AA19" s="62">
        <f>'Glad70-before-LQ'!AA19*$CG19*AA$93</f>
        <v>0.00417412117038931</v>
      </c>
      <c r="AB19" s="62">
        <f>'Glad70-before-LQ'!AB19*$CG19*AB$93</f>
        <v>8.44891801415477e-05</v>
      </c>
      <c r="AC19" s="65">
        <f>'Glad70-before-LQ'!AC19*$CG19*AC$93</f>
        <v>0</v>
      </c>
      <c r="AD19" s="62">
        <f>'Glad70-before-LQ'!AD19*$CG19*AD$93</f>
        <v>9.39491374238823e-05</v>
      </c>
      <c r="AE19" s="62">
        <f>'Glad70-before-LQ'!AE19*$CG19*AE$93</f>
        <v>0.000439571563826366</v>
      </c>
      <c r="AF19" s="62">
        <f>'Glad70-before-LQ'!AF19*$CG19*AF$93</f>
        <v>0.00441993098941951</v>
      </c>
      <c r="AG19" s="62">
        <f>'Glad70-before-LQ'!AG19*$CG19*AG$93</f>
        <v>0.0102410173324203</v>
      </c>
      <c r="AH19" s="62">
        <f>'Glad70-before-LQ'!AH19*$CG19*AH$93</f>
        <v>0.0498474810537133</v>
      </c>
      <c r="AI19" s="62">
        <f>'Glad70-before-LQ'!AI19*$CG19*AI$93</f>
        <v>0.0118192218848653</v>
      </c>
      <c r="AJ19" s="62">
        <f>'Glad70-before-LQ'!AJ19*$CG19*AJ$93</f>
        <v>0.0474037179476563</v>
      </c>
      <c r="AK19" s="62">
        <f>'Glad70-before-LQ'!AK19*$CG19*AK$93</f>
        <v>0.0535092778259889</v>
      </c>
      <c r="AL19" s="62">
        <f>'Glad70-before-LQ'!AL19*$CG19*AL$93</f>
        <v>0.00270621283618858</v>
      </c>
      <c r="AM19" s="62">
        <f>'Glad70-before-LQ'!AM19*$CG19*AM$93</f>
        <v>0.00821412801774832</v>
      </c>
      <c r="AN19" s="62">
        <f>'Glad70-before-LQ'!AN19*$CG19*AN$93</f>
        <v>0.00382273302147253</v>
      </c>
      <c r="AO19" s="62">
        <f>'Glad70-before-LQ'!AO19*$CG19*AO$93</f>
        <v>0.00477598955937328</v>
      </c>
      <c r="AP19" s="62">
        <f>'Glad70-before-LQ'!AP19*$CG19*AP$93</f>
        <v>0.00443924944039628</v>
      </c>
      <c r="AQ19" s="62">
        <f>'Glad70-before-LQ'!AQ19*$CG19*AQ$93</f>
        <v>0.000456100621517071</v>
      </c>
      <c r="AR19" s="62">
        <f>'Glad70-before-LQ'!AR19*$CG19*AR$93</f>
        <v>0.00139722961609987</v>
      </c>
      <c r="AS19" s="62">
        <f>'Glad70-before-LQ'!AS19*$CG19*AS$93</f>
        <v>0.000647042347831547</v>
      </c>
      <c r="AT19" s="62">
        <f>'Glad70-before-LQ'!AT19*$CG19*AT$93</f>
        <v>0.01215849886495</v>
      </c>
      <c r="AU19" s="62">
        <f>'Glad70-before-LQ'!AU19*$CG19*AU$93</f>
        <v>9.190597131529401e-05</v>
      </c>
      <c r="AV19" s="62">
        <f>'Glad70-before-LQ'!AV19*$CG19*AV$93</f>
        <v>1.67526786411904e-05</v>
      </c>
      <c r="AW19" s="62">
        <f>'Glad70-before-LQ'!AW19*$CG19*AW$93</f>
        <v>5.21439022155818e-06</v>
      </c>
      <c r="AX19" s="62">
        <f>'Glad70-before-LQ'!AX19*$CG19*AX$93</f>
        <v>0.000327884850064071</v>
      </c>
      <c r="AY19" s="62">
        <f>'Glad70-before-LQ'!AY19*$CG19*AY$93</f>
        <v>2.00167912111828e-05</v>
      </c>
      <c r="AZ19" s="62">
        <f>'Glad70-before-LQ'!AZ19*$CG19*AZ$93</f>
        <v>0.000329686692087533</v>
      </c>
      <c r="BA19" s="62">
        <f>'Glad70-before-LQ'!BA19*$CG19*BA$93</f>
        <v>0.000183615200386758</v>
      </c>
      <c r="BB19" s="62">
        <f>'Glad70-before-LQ'!BB19*$CG19*BB$93</f>
        <v>0.00152888704951922</v>
      </c>
      <c r="BC19" s="62">
        <f>'Glad70-before-LQ'!BC19*$CG19*BC$93</f>
        <v>0.0025129417617306</v>
      </c>
      <c r="BD19" s="62">
        <f>'Glad70-before-LQ'!BD19*$CG19*BD$93</f>
        <v>0.000701176057493173</v>
      </c>
      <c r="BE19" s="62">
        <f>'Glad70-before-LQ'!BE19*$CG19*BE$93</f>
        <v>0.008635529532003189</v>
      </c>
      <c r="BF19" s="62">
        <f>'Glad70-before-LQ'!BF19*$CG19*BF$93</f>
        <v>8.25125375353767e-05</v>
      </c>
      <c r="BG19" s="62">
        <f>'Glad70-before-LQ'!BG19*$CG19*BG$93</f>
        <v>0.00504190596074758</v>
      </c>
      <c r="BH19" s="62">
        <f>'Glad70-before-LQ'!BH19*$CG19*BH$93</f>
        <v>0.000844249428751805</v>
      </c>
      <c r="BI19" s="62">
        <f>'Glad70-before-LQ'!BI19*$CG19*BI$93</f>
        <v>0.0108869427616751</v>
      </c>
      <c r="BJ19" s="62">
        <f>'Glad70-before-LQ'!BJ19*$CG19*BJ$93</f>
        <v>3.87233619058524e-05</v>
      </c>
      <c r="BK19" s="62">
        <f>'Glad70-before-LQ'!BK19*$CG19*BK$93</f>
        <v>0.00413591261776367</v>
      </c>
      <c r="BL19" s="62">
        <f>'Glad70-before-LQ'!BL19*$CG19*BL$93</f>
        <v>0.022427213715389</v>
      </c>
      <c r="BM19" s="62">
        <f>'Glad70-before-LQ'!BM19*$CG19*BM$93</f>
        <v>0.00299765749564151</v>
      </c>
      <c r="BN19" s="62">
        <f>'Glad70-before-LQ'!BN19*$CG19*BN$93</f>
        <v>0.000380320521559002</v>
      </c>
      <c r="BO19" s="62">
        <f>'Glad70-before-LQ'!BO19*$CG19*BO$93</f>
        <v>0.039094351195349</v>
      </c>
      <c r="BP19" s="62">
        <f>'Glad70-before-LQ'!BP19*$CG19*BP$93</f>
        <v>0.0151586574513353</v>
      </c>
      <c r="BQ19" s="62">
        <f>'Glad70-before-LQ'!BQ19*$CG19*BQ$93</f>
        <v>0.000166460782991123</v>
      </c>
      <c r="BR19" s="62">
        <f>'Glad70-before-LQ'!BR19*$CG19*BR$93</f>
        <v>0.000108374567500427</v>
      </c>
      <c r="BS19" s="62">
        <f>'Glad70-before-LQ'!BS19*$CG19*BS$93</f>
        <v>3.01857047983023e-05</v>
      </c>
      <c r="BT19" s="62">
        <f>'Glad70-before-LQ'!BT19*$CG19*BT$93</f>
        <v>0.00402143828868249</v>
      </c>
      <c r="BU19" s="62">
        <f>'Glad70-before-LQ'!BU19*$CG19*BU$93</f>
        <v>0.00564662439556219</v>
      </c>
      <c r="BV19" s="4">
        <f>SUM(D19:BU19)</f>
        <v>0.610564752714151</v>
      </c>
      <c r="BW19" s="66">
        <f>'Glad-base'!BW19*'Households'!$B$3/'Households'!$B$7</f>
        <v>5.85144607013388</v>
      </c>
      <c r="BX19" s="66">
        <f>'Glad-base'!BX19*'Households'!$B$3/'Households'!$B$7</f>
        <v>1.16433676622039e-05</v>
      </c>
      <c r="BY19" s="66">
        <f>'Glad-base'!BY19*'Businesses'!$B$4/'Businesses'!$C$4</f>
        <v>0.130469694344551</v>
      </c>
      <c r="BZ19" s="66">
        <f>'Glad-base'!BZ19*'Households'!$B$3/'Households'!$B$7</f>
        <v>0.00548372762100927</v>
      </c>
      <c r="CA19" s="66">
        <f>'Glad-base'!CA19*'Households'!$B$3/'Households'!$B$7</f>
        <v>0.0503647302883625</v>
      </c>
      <c r="CB19" s="66">
        <f>'Glad-base'!CB19*'Glad-id-output'!B17/'Glad-id-output'!E17</f>
        <v>0.0152497772695869</v>
      </c>
      <c r="CC19" s="62">
        <f>'Exports'!D20</f>
        <v>0.2</v>
      </c>
      <c r="CD19" s="4">
        <f>SUM(BW19:CC19)</f>
        <v>6.25302564302505</v>
      </c>
      <c r="CE19" s="4">
        <f>SUM(CD19,BV19)</f>
        <v>6.8635903957392</v>
      </c>
      <c r="CF19" s="67">
        <v>0.000178599981373646</v>
      </c>
      <c r="CG19" s="67">
        <f>'Glad-id-output'!I17</f>
        <v>0.0289021435031856</v>
      </c>
    </row>
    <row r="20" ht="20.05" customHeight="1">
      <c r="A20" t="s" s="58">
        <v>1</v>
      </c>
      <c r="B20" s="59">
        <v>16</v>
      </c>
      <c r="C20" t="s" s="60">
        <v>181</v>
      </c>
      <c r="D20" s="61">
        <f>'Glad70-before-LQ'!D20*$CG20*D$93</f>
        <v>0.0378188840017757</v>
      </c>
      <c r="E20" s="62">
        <f>'Glad70-before-LQ'!E20*$CG20*E$93</f>
        <v>0.00152605596522949</v>
      </c>
      <c r="F20" s="62">
        <f>'Glad70-before-LQ'!F20*$CG20*F$93</f>
        <v>6.26579379142089e-05</v>
      </c>
      <c r="G20" s="62">
        <f>'Glad70-before-LQ'!G20*$CG20*G$93</f>
        <v>0.00193295844434127</v>
      </c>
      <c r="H20" s="62">
        <f>'Glad70-before-LQ'!H20*$CG20*H$93</f>
        <v>0.00288931711276894</v>
      </c>
      <c r="I20" s="62">
        <f>'Glad70-before-LQ'!I20*$CG20*I$93</f>
        <v>0.00343991723360621</v>
      </c>
      <c r="J20" s="62">
        <f>'Glad70-before-LQ'!J20*$CG20*J$93</f>
        <v>0.086116263302959</v>
      </c>
      <c r="K20" s="63">
        <f>'Glad70-before-LQ'!K20*$CG20*K$93</f>
        <v>0.01091284443163</v>
      </c>
      <c r="L20" s="62">
        <f>'Glad70-before-LQ'!L20*$CG20*L$93</f>
        <v>0.00184461237742402</v>
      </c>
      <c r="M20" s="62">
        <f>'Glad70-before-LQ'!M20*$CG20*M$93</f>
        <v>0.00193697459807387</v>
      </c>
      <c r="N20" s="62">
        <f>'Glad70-before-LQ'!N20*$CG20*N$93</f>
        <v>0.00688777435786558</v>
      </c>
      <c r="O20" s="62">
        <f>'Glad70-before-LQ'!O20*$CG20*O$93</f>
        <v>0.00262897606140101</v>
      </c>
      <c r="P20" s="62">
        <f>'Glad70-before-LQ'!P20*$CG20*P$93</f>
        <v>0.0002927123408912</v>
      </c>
      <c r="Q20" s="62">
        <f>'Glad70-before-LQ'!Q20*$CG20*Q$93</f>
        <v>0.000693705331040719</v>
      </c>
      <c r="R20" s="62">
        <f>'Glad70-before-LQ'!R20*$CG20*R$93</f>
        <v>0.00140473883692127</v>
      </c>
      <c r="S20" s="62">
        <f>'Glad70-before-LQ'!S20*$CG20*S$93</f>
        <v>0.00643050497166931</v>
      </c>
      <c r="T20" s="62">
        <f>'Glad70-before-LQ'!T20*$CG20*T$93</f>
        <v>0.00582922578015822</v>
      </c>
      <c r="U20" s="62">
        <f>'Glad70-before-LQ'!U20*$CG20*U$93</f>
        <v>0.0450315660820896</v>
      </c>
      <c r="V20" s="62">
        <f>'Glad70-before-LQ'!V20*$CG20*V$93</f>
        <v>0.00149629120728673</v>
      </c>
      <c r="W20" s="62">
        <f>'Glad70-before-LQ'!W20*$CG20*W$93</f>
        <v>0.038052938636068</v>
      </c>
      <c r="X20" s="64">
        <f>'Glad70-before-LQ'!X20*$CG20*X$93</f>
        <v>0</v>
      </c>
      <c r="Y20" s="62">
        <f>'Glad70-before-LQ'!Y20*$CG20*Y$93</f>
        <v>0.0388009034991715</v>
      </c>
      <c r="Z20" s="62">
        <f>'Glad70-before-LQ'!Z20*$CG20*Z$93</f>
        <v>0.00434489756110202</v>
      </c>
      <c r="AA20" s="62">
        <f>'Glad70-before-LQ'!AA20*$CG20*AA$93</f>
        <v>0.0077162355206976</v>
      </c>
      <c r="AB20" s="62">
        <f>'Glad70-before-LQ'!AB20*$CG20*AB$93</f>
        <v>0.0004708963822821</v>
      </c>
      <c r="AC20" s="65">
        <f>'Glad70-before-LQ'!AC20*$CG20*AC$93</f>
        <v>0</v>
      </c>
      <c r="AD20" s="62">
        <f>'Glad70-before-LQ'!AD20*$CG20*AD$93</f>
        <v>0.000448725977331128</v>
      </c>
      <c r="AE20" s="62">
        <f>'Glad70-before-LQ'!AE20*$CG20*AE$93</f>
        <v>0.00109539874663187</v>
      </c>
      <c r="AF20" s="62">
        <f>'Glad70-before-LQ'!AF20*$CG20*AF$93</f>
        <v>0.0123114862572609</v>
      </c>
      <c r="AG20" s="62">
        <f>'Glad70-before-LQ'!AG20*$CG20*AG$93</f>
        <v>0.0155727639448432</v>
      </c>
      <c r="AH20" s="62">
        <f>'Glad70-before-LQ'!AH20*$CG20*AH$93</f>
        <v>0.0734452868159272</v>
      </c>
      <c r="AI20" s="62">
        <f>'Glad70-before-LQ'!AI20*$CG20*AI$93</f>
        <v>0.0586683931568915</v>
      </c>
      <c r="AJ20" s="62">
        <f>'Glad70-before-LQ'!AJ20*$CG20*AJ$93</f>
        <v>0.0401650530530814</v>
      </c>
      <c r="AK20" s="62">
        <f>'Glad70-before-LQ'!AK20*$CG20*AK$93</f>
        <v>0.210575335076586</v>
      </c>
      <c r="AL20" s="62">
        <f>'Glad70-before-LQ'!AL20*$CG20*AL$93</f>
        <v>0.00703178475659764</v>
      </c>
      <c r="AM20" s="62">
        <f>'Glad70-before-LQ'!AM20*$CG20*AM$93</f>
        <v>0.0182900723547842</v>
      </c>
      <c r="AN20" s="62">
        <f>'Glad70-before-LQ'!AN20*$CG20*AN$93</f>
        <v>0.0262735375280929</v>
      </c>
      <c r="AO20" s="62">
        <f>'Glad70-before-LQ'!AO20*$CG20*AO$93</f>
        <v>0.00691374694199108</v>
      </c>
      <c r="AP20" s="62">
        <f>'Glad70-before-LQ'!AP20*$CG20*AP$93</f>
        <v>0.105622611270038</v>
      </c>
      <c r="AQ20" s="62">
        <f>'Glad70-before-LQ'!AQ20*$CG20*AQ$93</f>
        <v>0.0126874075766881</v>
      </c>
      <c r="AR20" s="62">
        <f>'Glad70-before-LQ'!AR20*$CG20*AR$93</f>
        <v>0.00545474132243849</v>
      </c>
      <c r="AS20" s="62">
        <f>'Glad70-before-LQ'!AS20*$CG20*AS$93</f>
        <v>0.0510754279957894</v>
      </c>
      <c r="AT20" s="62">
        <f>'Glad70-before-LQ'!AT20*$CG20*AT$93</f>
        <v>0.0198376567789874</v>
      </c>
      <c r="AU20" s="62">
        <f>'Glad70-before-LQ'!AU20*$CG20*AU$93</f>
        <v>0.00381954824631944</v>
      </c>
      <c r="AV20" s="62">
        <f>'Glad70-before-LQ'!AV20*$CG20*AV$93</f>
        <v>0.00084190970590229</v>
      </c>
      <c r="AW20" s="62">
        <f>'Glad70-before-LQ'!AW20*$CG20*AW$93</f>
        <v>3.83385693887281e-05</v>
      </c>
      <c r="AX20" s="62">
        <f>'Glad70-before-LQ'!AX20*$CG20*AX$93</f>
        <v>0.00264733379103289</v>
      </c>
      <c r="AY20" s="62">
        <f>'Glad70-before-LQ'!AY20*$CG20*AY$93</f>
        <v>0.000135259553326486</v>
      </c>
      <c r="AZ20" s="62">
        <f>'Glad70-before-LQ'!AZ20*$CG20*AZ$93</f>
        <v>0.00226445655604218</v>
      </c>
      <c r="BA20" s="62">
        <f>'Glad70-before-LQ'!BA20*$CG20*BA$93</f>
        <v>0.00298146354787893</v>
      </c>
      <c r="BB20" s="62">
        <f>'Glad70-before-LQ'!BB20*$CG20*BB$93</f>
        <v>0.00873600188956912</v>
      </c>
      <c r="BC20" s="62">
        <f>'Glad70-before-LQ'!BC20*$CG20*BC$93</f>
        <v>0.0169094009533766</v>
      </c>
      <c r="BD20" s="62">
        <f>'Glad70-before-LQ'!BD20*$CG20*BD$93</f>
        <v>0.0187650461178982</v>
      </c>
      <c r="BE20" s="62">
        <f>'Glad70-before-LQ'!BE20*$CG20*BE$93</f>
        <v>0.174630887145006</v>
      </c>
      <c r="BF20" s="62">
        <f>'Glad70-before-LQ'!BF20*$CG20*BF$93</f>
        <v>0.000832157060339449</v>
      </c>
      <c r="BG20" s="62">
        <f>'Glad70-before-LQ'!BG20*$CG20*BG$93</f>
        <v>0.0543169687676379</v>
      </c>
      <c r="BH20" s="62">
        <f>'Glad70-before-LQ'!BH20*$CG20*BH$93</f>
        <v>0.0109859989391608</v>
      </c>
      <c r="BI20" s="62">
        <f>'Glad70-before-LQ'!BI20*$CG20*BI$93</f>
        <v>0.0426913233463765</v>
      </c>
      <c r="BJ20" s="62">
        <f>'Glad70-before-LQ'!BJ20*$CG20*BJ$93</f>
        <v>0.000318857191855398</v>
      </c>
      <c r="BK20" s="62">
        <f>'Glad70-before-LQ'!BK20*$CG20*BK$93</f>
        <v>0.0125937491119258</v>
      </c>
      <c r="BL20" s="62">
        <f>'Glad70-before-LQ'!BL20*$CG20*BL$93</f>
        <v>0.07918471516966751</v>
      </c>
      <c r="BM20" s="62">
        <f>'Glad70-before-LQ'!BM20*$CG20*BM$93</f>
        <v>0.0090884907769115</v>
      </c>
      <c r="BN20" s="62">
        <f>'Glad70-before-LQ'!BN20*$CG20*BN$93</f>
        <v>0.00110312833549911</v>
      </c>
      <c r="BO20" s="62">
        <f>'Glad70-before-LQ'!BO20*$CG20*BO$93</f>
        <v>0.0439110343665599</v>
      </c>
      <c r="BP20" s="62">
        <f>'Glad70-before-LQ'!BP20*$CG20*BP$93</f>
        <v>0.0131131798085471</v>
      </c>
      <c r="BQ20" s="62">
        <f>'Glad70-before-LQ'!BQ20*$CG20*BQ$93</f>
        <v>0.00236011258471466</v>
      </c>
      <c r="BR20" s="62">
        <f>'Glad70-before-LQ'!BR20*$CG20*BR$93</f>
        <v>0.0100074971321791</v>
      </c>
      <c r="BS20" s="62">
        <f>'Glad70-before-LQ'!BS20*$CG20*BS$93</f>
        <v>0.00320765741817846</v>
      </c>
      <c r="BT20" s="62">
        <f>'Glad70-before-LQ'!BT20*$CG20*BT$93</f>
        <v>0.0318875474830853</v>
      </c>
      <c r="BU20" s="62">
        <f>'Glad70-before-LQ'!BU20*$CG20*BU$93</f>
        <v>0.0278697445432257</v>
      </c>
      <c r="BV20" s="4">
        <f>SUM(D20:BU20)</f>
        <v>1.54927308963993</v>
      </c>
      <c r="BW20" s="66">
        <f>'Glad-base'!BW20*'Households'!$B$3/'Households'!$B$7</f>
        <v>0.7656869645314111</v>
      </c>
      <c r="BX20" s="66">
        <f>'Glad-base'!BX20*'Households'!$B$3/'Households'!$B$7</f>
        <v>1.4927394438723e-05</v>
      </c>
      <c r="BY20" s="66">
        <f>'Glad-base'!BY20*'Businesses'!$B$4/'Businesses'!$C$4</f>
        <v>0.093374821325981</v>
      </c>
      <c r="BZ20" s="66">
        <f>'Glad-base'!BZ20*'Households'!$B$3/'Households'!$B$7</f>
        <v>0.00434924564366632</v>
      </c>
      <c r="CA20" s="66">
        <f>'Glad-base'!CA20*'Households'!$B$3/'Households'!$B$7</f>
        <v>0.0389204940679712</v>
      </c>
      <c r="CB20" s="66">
        <f>'Glad-base'!CB20*'Glad-id-output'!B18/'Glad-id-output'!E18</f>
        <v>0.017970662429936</v>
      </c>
      <c r="CC20" s="62">
        <f>'Exports'!D21</f>
        <v>0.1</v>
      </c>
      <c r="CD20" s="4">
        <f>SUM(BW20:CC20)</f>
        <v>1.0203171153934</v>
      </c>
      <c r="CE20" s="4">
        <f>SUM(CD20,BV20)</f>
        <v>2.56959020503333</v>
      </c>
      <c r="CF20" s="67">
        <v>0.000422553767924625</v>
      </c>
      <c r="CG20" s="67">
        <f>'Glad-id-output'!I18</f>
        <v>0.06838024026900311</v>
      </c>
    </row>
    <row r="21" ht="20.05" customHeight="1">
      <c r="A21" t="s" s="58">
        <v>1</v>
      </c>
      <c r="B21" s="59">
        <v>17</v>
      </c>
      <c r="C21" t="s" s="60">
        <v>182</v>
      </c>
      <c r="D21" s="61">
        <f>'Glad70-before-LQ'!D21*$CG21*D$93</f>
        <v>1.60213366691402</v>
      </c>
      <c r="E21" s="62">
        <f>'Glad70-before-LQ'!E21*$CG21*E$93</f>
        <v>0.418831947370749</v>
      </c>
      <c r="F21" s="62">
        <f>'Glad70-before-LQ'!F21*$CG21*F$93</f>
        <v>0.523998934798979</v>
      </c>
      <c r="G21" s="62">
        <f>'Glad70-before-LQ'!G21*$CG21*G$93</f>
        <v>0.218238263113501</v>
      </c>
      <c r="H21" s="62">
        <f>'Glad70-before-LQ'!H21*$CG21*H$93</f>
        <v>0.0462784875343716</v>
      </c>
      <c r="I21" s="62">
        <f>'Glad70-before-LQ'!I21*$CG21*I$93</f>
        <v>1.31331776187364</v>
      </c>
      <c r="J21" s="62">
        <f>'Glad70-before-LQ'!J21*$CG21*J$93</f>
        <v>4.66306943374478</v>
      </c>
      <c r="K21" s="63">
        <f>'Glad70-before-LQ'!K21*$CG21*K$93</f>
        <v>3.80049526664805</v>
      </c>
      <c r="L21" s="62">
        <f>'Glad70-before-LQ'!L21*$CG21*L$93</f>
        <v>0.746984715148949</v>
      </c>
      <c r="M21" s="62">
        <f>'Glad70-before-LQ'!M21*$CG21*M$93</f>
        <v>0.196744605507736</v>
      </c>
      <c r="N21" s="62">
        <f>'Glad70-before-LQ'!N21*$CG21*N$93</f>
        <v>0.0463447615950943</v>
      </c>
      <c r="O21" s="62">
        <f>'Glad70-before-LQ'!O21*$CG21*O$93</f>
        <v>0.0216008463114787</v>
      </c>
      <c r="P21" s="62">
        <f>'Glad70-before-LQ'!P21*$CG21*P$93</f>
        <v>0.00578693720794806</v>
      </c>
      <c r="Q21" s="62">
        <f>'Glad70-before-LQ'!Q21*$CG21*Q$93</f>
        <v>0.008555372803346751</v>
      </c>
      <c r="R21" s="62">
        <f>'Glad70-before-LQ'!R21*$CG21*R$93</f>
        <v>0.00172448462579697</v>
      </c>
      <c r="S21" s="62">
        <f>'Glad70-before-LQ'!S21*$CG21*S$93</f>
        <v>0.00182042721775775</v>
      </c>
      <c r="T21" s="62">
        <f>'Glad70-before-LQ'!T21*$CG21*T$93</f>
        <v>0.682079052522494</v>
      </c>
      <c r="U21" s="62">
        <f>'Glad70-before-LQ'!U21*$CG21*U$93</f>
        <v>2.75541352972216</v>
      </c>
      <c r="V21" s="62">
        <f>'Glad70-before-LQ'!V21*$CG21*V$93</f>
        <v>0.0326523715421088</v>
      </c>
      <c r="W21" s="62">
        <f>'Glad70-before-LQ'!W21*$CG21*W$93</f>
        <v>0.675189131674949</v>
      </c>
      <c r="X21" s="64">
        <f>'Glad70-before-LQ'!X21*$CG21*X$93</f>
        <v>0</v>
      </c>
      <c r="Y21" s="62">
        <f>'Glad70-before-LQ'!Y21*$CG21*Y$93</f>
        <v>0.45965729849376</v>
      </c>
      <c r="Z21" s="62">
        <f>'Glad70-before-LQ'!Z21*$CG21*Z$93</f>
        <v>0.0925402887278515</v>
      </c>
      <c r="AA21" s="62">
        <f>'Glad70-before-LQ'!AA21*$CG21*AA$93</f>
        <v>0.0484281190863521</v>
      </c>
      <c r="AB21" s="62">
        <f>'Glad70-before-LQ'!AB21*$CG21*AB$93</f>
        <v>0.00239399567470236</v>
      </c>
      <c r="AC21" s="65">
        <f>'Glad70-before-LQ'!AC21*$CG21*AC$93</f>
        <v>0</v>
      </c>
      <c r="AD21" s="62">
        <f>'Glad70-before-LQ'!AD21*$CG21*AD$93</f>
        <v>0.00121784191184664</v>
      </c>
      <c r="AE21" s="62">
        <f>'Glad70-before-LQ'!AE21*$CG21*AE$93</f>
        <v>0.183462098600126</v>
      </c>
      <c r="AF21" s="62">
        <f>'Glad70-before-LQ'!AF21*$CG21*AF$93</f>
        <v>0.476416502907655</v>
      </c>
      <c r="AG21" s="62">
        <f>'Glad70-before-LQ'!AG21*$CG21*AG$93</f>
        <v>0.31802053807131</v>
      </c>
      <c r="AH21" s="62">
        <f>'Glad70-before-LQ'!AH21*$CG21*AH$93</f>
        <v>4.55485171748789</v>
      </c>
      <c r="AI21" s="62">
        <f>'Glad70-before-LQ'!AI21*$CG21*AI$93</f>
        <v>3.66075802294498</v>
      </c>
      <c r="AJ21" s="62">
        <f>'Glad70-before-LQ'!AJ21*$CG21*AJ$93</f>
        <v>0.667578040415475</v>
      </c>
      <c r="AK21" s="62">
        <f>'Glad70-before-LQ'!AK21*$CG21*AK$93</f>
        <v>0.5345104293995629</v>
      </c>
      <c r="AL21" s="62">
        <f>'Glad70-before-LQ'!AL21*$CG21*AL$93</f>
        <v>0.0995429945003603</v>
      </c>
      <c r="AM21" s="62">
        <f>'Glad70-before-LQ'!AM21*$CG21*AM$93</f>
        <v>0.174817559949237</v>
      </c>
      <c r="AN21" s="62">
        <f>'Glad70-before-LQ'!AN21*$CG21*AN$93</f>
        <v>9.596066156923911</v>
      </c>
      <c r="AO21" s="62">
        <f>'Glad70-before-LQ'!AO21*$CG21*AO$93</f>
        <v>4.36658338745949</v>
      </c>
      <c r="AP21" s="62">
        <f>'Glad70-before-LQ'!AP21*$CG21*AP$93</f>
        <v>7.53723936279223</v>
      </c>
      <c r="AQ21" s="62">
        <f>'Glad70-before-LQ'!AQ21*$CG21*AQ$93</f>
        <v>0.821442119707786</v>
      </c>
      <c r="AR21" s="62">
        <f>'Glad70-before-LQ'!AR21*$CG21*AR$93</f>
        <v>0.273834425763531</v>
      </c>
      <c r="AS21" s="62">
        <f>'Glad70-before-LQ'!AS21*$CG21*AS$93</f>
        <v>0.854523146913416</v>
      </c>
      <c r="AT21" s="62">
        <f>'Glad70-before-LQ'!AT21*$CG21*AT$93</f>
        <v>0.008988870360650259</v>
      </c>
      <c r="AU21" s="62">
        <f>'Glad70-before-LQ'!AU21*$CG21*AU$93</f>
        <v>0.0116866284022695</v>
      </c>
      <c r="AV21" s="62">
        <f>'Glad70-before-LQ'!AV21*$CG21*AV$93</f>
        <v>0.00111205379628461</v>
      </c>
      <c r="AW21" s="62">
        <f>'Glad70-before-LQ'!AW21*$CG21*AW$93</f>
        <v>0.000180064331420167</v>
      </c>
      <c r="AX21" s="62">
        <f>'Glad70-before-LQ'!AX21*$CG21*AX$93</f>
        <v>0.101079511410167</v>
      </c>
      <c r="AY21" s="62">
        <f>'Glad70-before-LQ'!AY21*$CG21*AY$93</f>
        <v>0.000527193014818783</v>
      </c>
      <c r="AZ21" s="62">
        <f>'Glad70-before-LQ'!AZ21*$CG21*AZ$93</f>
        <v>0.0492550706909236</v>
      </c>
      <c r="BA21" s="62">
        <f>'Glad70-before-LQ'!BA21*$CG21*BA$93</f>
        <v>0.0109082007392979</v>
      </c>
      <c r="BB21" s="62">
        <f>'Glad70-before-LQ'!BB21*$CG21*BB$93</f>
        <v>0.07040364865114331</v>
      </c>
      <c r="BC21" s="62">
        <f>'Glad70-before-LQ'!BC21*$CG21*BC$93</f>
        <v>0.233755385913099</v>
      </c>
      <c r="BD21" s="62">
        <f>'Glad70-before-LQ'!BD21*$CG21*BD$93</f>
        <v>0.0332112881308848</v>
      </c>
      <c r="BE21" s="62">
        <f>'Glad70-before-LQ'!BE21*$CG21*BE$93</f>
        <v>0.823520101436089</v>
      </c>
      <c r="BF21" s="62">
        <f>'Glad70-before-LQ'!BF21*$CG21*BF$93</f>
        <v>0.000537101063229653</v>
      </c>
      <c r="BG21" s="62">
        <f>'Glad70-before-LQ'!BG21*$CG21*BG$93</f>
        <v>0.134625307683537</v>
      </c>
      <c r="BH21" s="62">
        <f>'Glad70-before-LQ'!BH21*$CG21*BH$93</f>
        <v>0.0190483198613748</v>
      </c>
      <c r="BI21" s="62">
        <f>'Glad70-before-LQ'!BI21*$CG21*BI$93</f>
        <v>0.0729489831050979</v>
      </c>
      <c r="BJ21" s="62">
        <f>'Glad70-before-LQ'!BJ21*$CG21*BJ$93</f>
        <v>0.0107924323550082</v>
      </c>
      <c r="BK21" s="62">
        <f>'Glad70-before-LQ'!BK21*$CG21*BK$93</f>
        <v>0.331571318206387</v>
      </c>
      <c r="BL21" s="62">
        <f>'Glad70-before-LQ'!BL21*$CG21*BL$93</f>
        <v>0.205996340075143</v>
      </c>
      <c r="BM21" s="62">
        <f>'Glad70-before-LQ'!BM21*$CG21*BM$93</f>
        <v>0.0237828705453395</v>
      </c>
      <c r="BN21" s="62">
        <f>'Glad70-before-LQ'!BN21*$CG21*BN$93</f>
        <v>0.00333544780009155</v>
      </c>
      <c r="BO21" s="62">
        <f>'Glad70-before-LQ'!BO21*$CG21*BO$93</f>
        <v>0.5644331447958501</v>
      </c>
      <c r="BP21" s="62">
        <f>'Glad70-before-LQ'!BP21*$CG21*BP$93</f>
        <v>0.155489468038572</v>
      </c>
      <c r="BQ21" s="62">
        <f>'Glad70-before-LQ'!BQ21*$CG21*BQ$93</f>
        <v>0.00168520310112431</v>
      </c>
      <c r="BR21" s="62">
        <f>'Glad70-before-LQ'!BR21*$CG21*BR$93</f>
        <v>0.022833455852612</v>
      </c>
      <c r="BS21" s="62">
        <f>'Glad70-before-LQ'!BS21*$CG21*BS$93</f>
        <v>0.00105077784358465</v>
      </c>
      <c r="BT21" s="62">
        <f>'Glad70-before-LQ'!BT21*$CG21*BT$93</f>
        <v>0.227304244102312</v>
      </c>
      <c r="BU21" s="62">
        <f>'Glad70-before-LQ'!BU21*$CG21*BU$93</f>
        <v>0.0761239459723819</v>
      </c>
      <c r="BV21" s="4">
        <f>SUM(D21:BU21)</f>
        <v>55.6813304228881</v>
      </c>
      <c r="BW21" s="66">
        <f>'Glad-base'!BW21*'Households'!$B$3/'Households'!$B$7</f>
        <v>14.8742985923481</v>
      </c>
      <c r="BX21" s="66">
        <f>'Glad-base'!BX21*'Households'!$B$3/'Households'!$B$7</f>
        <v>0.00479647038105046</v>
      </c>
      <c r="BY21" s="66">
        <f>'Glad-base'!BY21*'Businesses'!$B$4/'Businesses'!$C$4</f>
        <v>0.327605499524271</v>
      </c>
      <c r="BZ21" s="66">
        <f>'Glad-base'!BZ21*'Households'!$B$3/'Households'!$B$7</f>
        <v>0.0151083144593203</v>
      </c>
      <c r="CA21" s="66">
        <f>'Glad-base'!CA21*'Households'!$B$3/'Households'!$B$7</f>
        <v>0.121255225025747</v>
      </c>
      <c r="CB21" s="66">
        <f>'Glad-base'!CB21*'Glad-id-output'!B19/'Glad-id-output'!E19</f>
        <v>-0.810893809636741</v>
      </c>
      <c r="CC21" s="62">
        <f>'Exports'!D22</f>
        <v>58.2</v>
      </c>
      <c r="CD21" s="4">
        <f>SUM(BW21:CC21)</f>
        <v>72.7321702921017</v>
      </c>
      <c r="CE21" s="4">
        <f>SUM(CD21,BV21)</f>
        <v>128.413500714990</v>
      </c>
      <c r="CF21" s="67">
        <v>0.00606772051035943</v>
      </c>
      <c r="CG21" s="67">
        <f>'Glad-id-output'!I19</f>
        <v>0.981915717901127</v>
      </c>
    </row>
    <row r="22" ht="20.05" customHeight="1">
      <c r="A22" t="s" s="58">
        <v>1</v>
      </c>
      <c r="B22" s="59">
        <v>18</v>
      </c>
      <c r="C22" t="s" s="60">
        <v>183</v>
      </c>
      <c r="D22" s="61">
        <f>'Glad70-before-LQ'!D22*$CG22*D$93</f>
        <v>2.02492687592296</v>
      </c>
      <c r="E22" s="62">
        <f>'Glad70-before-LQ'!E22*$CG22*E$93</f>
        <v>0.019647751421898</v>
      </c>
      <c r="F22" s="62">
        <f>'Glad70-before-LQ'!F22*$CG22*F$93</f>
        <v>0.00282286786680546</v>
      </c>
      <c r="G22" s="62">
        <f>'Glad70-before-LQ'!G22*$CG22*G$93</f>
        <v>0.009286557943687041</v>
      </c>
      <c r="H22" s="62">
        <f>'Glad70-before-LQ'!H22*$CG22*H$93</f>
        <v>0.09546475505576379</v>
      </c>
      <c r="I22" s="62">
        <f>'Glad70-before-LQ'!I22*$CG22*I$93</f>
        <v>0.464321746077012</v>
      </c>
      <c r="J22" s="62">
        <f>'Glad70-before-LQ'!J22*$CG22*J$93</f>
        <v>2.2868056616769</v>
      </c>
      <c r="K22" s="63">
        <f>'Glad70-before-LQ'!K22*$CG22*K$93</f>
        <v>78.05200000000001</v>
      </c>
      <c r="L22" s="62">
        <f>'Glad70-before-LQ'!L22*$CG22*L$93</f>
        <v>0.292429855410897</v>
      </c>
      <c r="M22" s="62">
        <f>'Glad70-before-LQ'!M22*$CG22*M$93</f>
        <v>0.196653171661854</v>
      </c>
      <c r="N22" s="62">
        <f>'Glad70-before-LQ'!N22*$CG22*N$93</f>
        <v>0.053199113633091</v>
      </c>
      <c r="O22" s="62">
        <f>'Glad70-before-LQ'!O22*$CG22*O$93</f>
        <v>0.0173627862606096</v>
      </c>
      <c r="P22" s="62">
        <f>'Glad70-before-LQ'!P22*$CG22*P$93</f>
        <v>0.0117532208672332</v>
      </c>
      <c r="Q22" s="62">
        <f>'Glad70-before-LQ'!Q22*$CG22*Q$93</f>
        <v>0.0347379335602718</v>
      </c>
      <c r="R22" s="62">
        <f>'Glad70-before-LQ'!R22*$CG22*R$93</f>
        <v>0.0120885040192789</v>
      </c>
      <c r="S22" s="62">
        <f>'Glad70-before-LQ'!S22*$CG22*S$93</f>
        <v>0.0128108161144316</v>
      </c>
      <c r="T22" s="62">
        <f>'Glad70-before-LQ'!T22*$CG22*T$93</f>
        <v>0.817965737891565</v>
      </c>
      <c r="U22" s="62">
        <f>'Glad70-before-LQ'!U22*$CG22*U$93</f>
        <v>17.0293721298403</v>
      </c>
      <c r="V22" s="62">
        <f>'Glad70-before-LQ'!V22*$CG22*V$93</f>
        <v>0.895633676238008</v>
      </c>
      <c r="W22" s="62">
        <f>'Glad70-before-LQ'!W22*$CG22*W$93</f>
        <v>1.26841650034425</v>
      </c>
      <c r="X22" s="64">
        <f>'Glad70-before-LQ'!X22*$CG22*X$93</f>
        <v>0</v>
      </c>
      <c r="Y22" s="62">
        <f>'Glad70-before-LQ'!Y22*$CG22*Y$93</f>
        <v>0.498785675760648</v>
      </c>
      <c r="Z22" s="62">
        <f>'Glad70-before-LQ'!Z22*$CG22*Z$93</f>
        <v>0.165350117714482</v>
      </c>
      <c r="AA22" s="62">
        <f>'Glad70-before-LQ'!AA22*$CG22*AA$93</f>
        <v>0.372373460041082</v>
      </c>
      <c r="AB22" s="62">
        <f>'Glad70-before-LQ'!AB22*$CG22*AB$93</f>
        <v>0.008905779811317391</v>
      </c>
      <c r="AC22" s="65">
        <f>'Glad70-before-LQ'!AC22*$CG22*AC$93</f>
        <v>0</v>
      </c>
      <c r="AD22" s="62">
        <f>'Glad70-before-LQ'!AD22*$CG22*AD$93</f>
        <v>0.00124772176735353</v>
      </c>
      <c r="AE22" s="62">
        <f>'Glad70-before-LQ'!AE22*$CG22*AE$93</f>
        <v>0.1604702187283</v>
      </c>
      <c r="AF22" s="62">
        <f>'Glad70-before-LQ'!AF22*$CG22*AF$93</f>
        <v>0.209471552242523</v>
      </c>
      <c r="AG22" s="62">
        <f>'Glad70-before-LQ'!AG22*$CG22*AG$93</f>
        <v>0.356457000950639</v>
      </c>
      <c r="AH22" s="62">
        <f>'Glad70-before-LQ'!AH22*$CG22*AH$93</f>
        <v>2.38469200792264</v>
      </c>
      <c r="AI22" s="62">
        <f>'Glad70-before-LQ'!AI22*$CG22*AI$93</f>
        <v>3.72445449952466</v>
      </c>
      <c r="AJ22" s="62">
        <f>'Glad70-before-LQ'!AJ22*$CG22*AJ$93</f>
        <v>0.416981304551985</v>
      </c>
      <c r="AK22" s="62">
        <f>'Glad70-before-LQ'!AK22*$CG22*AK$93</f>
        <v>0.329212743600892</v>
      </c>
      <c r="AL22" s="62">
        <f>'Glad70-before-LQ'!AL22*$CG22*AL$93</f>
        <v>0.110608811046469</v>
      </c>
      <c r="AM22" s="62">
        <f>'Glad70-before-LQ'!AM22*$CG22*AM$93</f>
        <v>0.262447648450557</v>
      </c>
      <c r="AN22" s="62">
        <f>'Glad70-before-LQ'!AN22*$CG22*AN$93</f>
        <v>0.237108103242334</v>
      </c>
      <c r="AO22" s="62">
        <f>'Glad70-before-LQ'!AO22*$CG22*AO$93</f>
        <v>0.300026716710085</v>
      </c>
      <c r="AP22" s="62">
        <f>'Glad70-before-LQ'!AP22*$CG22*AP$93</f>
        <v>0.0360994324498945</v>
      </c>
      <c r="AQ22" s="62">
        <f>'Glad70-before-LQ'!AQ22*$CG22*AQ$93</f>
        <v>0.00696426417159126</v>
      </c>
      <c r="AR22" s="62">
        <f>'Glad70-before-LQ'!AR22*$CG22*AR$93</f>
        <v>0.0219511247042948</v>
      </c>
      <c r="AS22" s="62">
        <f>'Glad70-before-LQ'!AS22*$CG22*AS$93</f>
        <v>0.205861957215016</v>
      </c>
      <c r="AT22" s="62">
        <f>'Glad70-before-LQ'!AT22*$CG22*AT$93</f>
        <v>0.00420014633652975</v>
      </c>
      <c r="AU22" s="62">
        <f>'Glad70-before-LQ'!AU22*$CG22*AU$93</f>
        <v>0.00477428219524745</v>
      </c>
      <c r="AV22" s="62">
        <f>'Glad70-before-LQ'!AV22*$CG22*AV$93</f>
        <v>0.000864385552775338</v>
      </c>
      <c r="AW22" s="62">
        <f>'Glad70-before-LQ'!AW22*$CG22*AW$93</f>
        <v>0.00202601611668367</v>
      </c>
      <c r="AX22" s="62">
        <f>'Glad70-before-LQ'!AX22*$CG22*AX$93</f>
        <v>0.0237198347232487</v>
      </c>
      <c r="AY22" s="62">
        <f>'Glad70-before-LQ'!AY22*$CG22*AY$93</f>
        <v>0.000432829416701174</v>
      </c>
      <c r="AZ22" s="62">
        <f>'Glad70-before-LQ'!AZ22*$CG22*AZ$93</f>
        <v>0.00849398445633991</v>
      </c>
      <c r="BA22" s="62">
        <f>'Glad70-before-LQ'!BA22*$CG22*BA$93</f>
        <v>0.00308411748706659</v>
      </c>
      <c r="BB22" s="62">
        <f>'Glad70-before-LQ'!BB22*$CG22*BB$93</f>
        <v>0.00991086251276053</v>
      </c>
      <c r="BC22" s="62">
        <f>'Glad70-before-LQ'!BC22*$CG22*BC$93</f>
        <v>0.243217859207484</v>
      </c>
      <c r="BD22" s="62">
        <f>'Glad70-before-LQ'!BD22*$CG22*BD$93</f>
        <v>0.105317991074577</v>
      </c>
      <c r="BE22" s="62">
        <f>'Glad70-before-LQ'!BE22*$CG22*BE$93</f>
        <v>1.06910094889078</v>
      </c>
      <c r="BF22" s="62">
        <f>'Glad70-before-LQ'!BF22*$CG22*BF$93</f>
        <v>0.00745931069656328</v>
      </c>
      <c r="BG22" s="62">
        <f>'Glad70-before-LQ'!BG22*$CG22*BG$93</f>
        <v>0.289401312843157</v>
      </c>
      <c r="BH22" s="62">
        <f>'Glad70-before-LQ'!BH22*$CG22*BH$93</f>
        <v>0.225901521128533</v>
      </c>
      <c r="BI22" s="62">
        <f>'Glad70-before-LQ'!BI22*$CG22*BI$93</f>
        <v>0.148811544858992</v>
      </c>
      <c r="BJ22" s="62">
        <f>'Glad70-before-LQ'!BJ22*$CG22*BJ$93</f>
        <v>0.00440597266318596</v>
      </c>
      <c r="BK22" s="62">
        <f>'Glad70-before-LQ'!BK22*$CG22*BK$93</f>
        <v>0.174981560236428</v>
      </c>
      <c r="BL22" s="62">
        <f>'Glad70-before-LQ'!BL22*$CG22*BL$93</f>
        <v>0.480081346266216</v>
      </c>
      <c r="BM22" s="62">
        <f>'Glad70-before-LQ'!BM22*$CG22*BM$93</f>
        <v>0.0724537307931423</v>
      </c>
      <c r="BN22" s="62">
        <f>'Glad70-before-LQ'!BN22*$CG22*BN$93</f>
        <v>0.00700083337781681</v>
      </c>
      <c r="BO22" s="62">
        <f>'Glad70-before-LQ'!BO22*$CG22*BO$93</f>
        <v>2.34656493410902</v>
      </c>
      <c r="BP22" s="62">
        <f>'Glad70-before-LQ'!BP22*$CG22*BP$93</f>
        <v>0.942585528254975</v>
      </c>
      <c r="BQ22" s="62">
        <f>'Glad70-before-LQ'!BQ22*$CG22*BQ$93</f>
        <v>0.00275381462266617</v>
      </c>
      <c r="BR22" s="62">
        <f>'Glad70-before-LQ'!BR22*$CG22*BR$93</f>
        <v>0.0534494581588627</v>
      </c>
      <c r="BS22" s="62">
        <f>'Glad70-before-LQ'!BS22*$CG22*BS$93</f>
        <v>0.00592181834300121</v>
      </c>
      <c r="BT22" s="62">
        <f>'Glad70-before-LQ'!BT22*$CG22*BT$93</f>
        <v>0.462941362042402</v>
      </c>
      <c r="BU22" s="62">
        <f>'Glad70-before-LQ'!BU22*$CG22*BU$93</f>
        <v>0.285308878027972</v>
      </c>
      <c r="BV22" s="4">
        <f>SUM(D22:BU22)</f>
        <v>120.392335986807</v>
      </c>
      <c r="BW22" s="66">
        <f>'Glad-base'!BW22*'Households'!$B$3/'Households'!$B$7</f>
        <v>15.292438197312</v>
      </c>
      <c r="BX22" s="66">
        <f>'Glad-base'!BX22*'Households'!$B$3/'Households'!$B$7</f>
        <v>12.7047457107621</v>
      </c>
      <c r="BY22" s="66">
        <f>'Glad-base'!BY22*'Businesses'!$B$4/'Businesses'!$C$4</f>
        <v>1.17083234322876</v>
      </c>
      <c r="BZ22" s="66">
        <f>'Glad-base'!BZ22*'Households'!$B$3/'Households'!$B$7</f>
        <v>0.0473864165499485</v>
      </c>
      <c r="CA22" s="66">
        <f>'Glad-base'!CA22*'Households'!$B$3/'Households'!$B$7</f>
        <v>0.452137939989701</v>
      </c>
      <c r="CB22" s="66">
        <f>'Glad-base'!CB22*'Glad-id-output'!B20/'Glad-id-output'!E20</f>
        <v>1.73797772712652</v>
      </c>
      <c r="CC22" s="62">
        <f>'Exports'!D23</f>
        <v>267.6</v>
      </c>
      <c r="CD22" s="4">
        <f>SUM(BW22:CC22)</f>
        <v>299.005518334969</v>
      </c>
      <c r="CE22" s="4">
        <f>SUM(CD22,BV22)</f>
        <v>419.397854321776</v>
      </c>
      <c r="CF22" s="67">
        <v>0.017890957715101</v>
      </c>
      <c r="CG22" s="67">
        <f>'Glad-id-output'!I20</f>
        <v>1</v>
      </c>
    </row>
    <row r="23" ht="20.05" customHeight="1">
      <c r="A23" t="s" s="58">
        <v>1</v>
      </c>
      <c r="B23" s="59">
        <v>19</v>
      </c>
      <c r="C23" t="s" s="60">
        <v>184</v>
      </c>
      <c r="D23" s="61">
        <f>'Glad70-before-LQ'!D23*$CG23*D$93</f>
        <v>0.0170163682470685</v>
      </c>
      <c r="E23" s="62">
        <f>'Glad70-before-LQ'!E23*$CG23*E$93</f>
        <v>0.00655358886951147</v>
      </c>
      <c r="F23" s="62">
        <f>'Glad70-before-LQ'!F23*$CG23*F$93</f>
        <v>0.000264910393020288</v>
      </c>
      <c r="G23" s="62">
        <f>'Glad70-before-LQ'!G23*$CG23*G$93</f>
        <v>0.00539218484228081</v>
      </c>
      <c r="H23" s="62">
        <f>'Glad70-before-LQ'!H23*$CG23*H$93</f>
        <v>0.00183186620495383</v>
      </c>
      <c r="I23" s="62">
        <f>'Glad70-before-LQ'!I23*$CG23*I$93</f>
        <v>0.0165097602076746</v>
      </c>
      <c r="J23" s="62">
        <f>'Glad70-before-LQ'!J23*$CG23*J$93</f>
        <v>0.532787476372871</v>
      </c>
      <c r="K23" s="63">
        <f>'Glad70-before-LQ'!K23*$CG23*K$93</f>
        <v>0.0493783014197606</v>
      </c>
      <c r="L23" s="62">
        <f>'Glad70-before-LQ'!L23*$CG23*L$93</f>
        <v>0.00625259320315692</v>
      </c>
      <c r="M23" s="62">
        <f>'Glad70-before-LQ'!M23*$CG23*M$93</f>
        <v>0.00687532786797251</v>
      </c>
      <c r="N23" s="62">
        <f>'Glad70-before-LQ'!N23*$CG23*N$93</f>
        <v>0.0191085559931371</v>
      </c>
      <c r="O23" s="62">
        <f>'Glad70-before-LQ'!O23*$CG23*O$93</f>
        <v>0.0154716284918885</v>
      </c>
      <c r="P23" s="62">
        <f>'Glad70-before-LQ'!P23*$CG23*P$93</f>
        <v>0.00249600762757515</v>
      </c>
      <c r="Q23" s="62">
        <f>'Glad70-before-LQ'!Q23*$CG23*Q$93</f>
        <v>0.0116423673831372</v>
      </c>
      <c r="R23" s="62">
        <f>'Glad70-before-LQ'!R23*$CG23*R$93</f>
        <v>0.00314214497390419</v>
      </c>
      <c r="S23" s="62">
        <f>'Glad70-before-LQ'!S23*$CG23*S$93</f>
        <v>0.00600470739006734</v>
      </c>
      <c r="T23" s="62">
        <f>'Glad70-before-LQ'!T23*$CG23*T$93</f>
        <v>0.0502531781468612</v>
      </c>
      <c r="U23" s="62">
        <f>'Glad70-before-LQ'!U23*$CG23*U$93</f>
        <v>0.985604895832038</v>
      </c>
      <c r="V23" s="62">
        <f>'Glad70-before-LQ'!V23*$CG23*V$93</f>
        <v>0.0780624663432342</v>
      </c>
      <c r="W23" s="62">
        <f>'Glad70-before-LQ'!W23*$CG23*W$93</f>
        <v>0.111385039083445</v>
      </c>
      <c r="X23" s="64">
        <f>'Glad70-before-LQ'!X23*$CG23*X$93</f>
        <v>0</v>
      </c>
      <c r="Y23" s="62">
        <f>'Glad70-before-LQ'!Y23*$CG23*Y$93</f>
        <v>0.130869992691044</v>
      </c>
      <c r="Z23" s="62">
        <f>'Glad70-before-LQ'!Z23*$CG23*Z$93</f>
        <v>0.0449336569082908</v>
      </c>
      <c r="AA23" s="62">
        <f>'Glad70-before-LQ'!AA23*$CG23*AA$93</f>
        <v>0.070393066110833</v>
      </c>
      <c r="AB23" s="62">
        <f>'Glad70-before-LQ'!AB23*$CG23*AB$93</f>
        <v>0.00760994962144411</v>
      </c>
      <c r="AC23" s="65">
        <f>'Glad70-before-LQ'!AC23*$CG23*AC$93</f>
        <v>0</v>
      </c>
      <c r="AD23" s="62">
        <f>'Glad70-before-LQ'!AD23*$CG23*AD$93</f>
        <v>0.0010321103004055</v>
      </c>
      <c r="AE23" s="62">
        <f>'Glad70-before-LQ'!AE23*$CG23*AE$93</f>
        <v>0.0275455089926281</v>
      </c>
      <c r="AF23" s="62">
        <f>'Glad70-before-LQ'!AF23*$CG23*AF$93</f>
        <v>0.0261947098396421</v>
      </c>
      <c r="AG23" s="62">
        <f>'Glad70-before-LQ'!AG23*$CG23*AG$93</f>
        <v>0.162643084829514</v>
      </c>
      <c r="AH23" s="62">
        <f>'Glad70-before-LQ'!AH23*$CG23*AH$93</f>
        <v>1.00122938692529</v>
      </c>
      <c r="AI23" s="62">
        <f>'Glad70-before-LQ'!AI23*$CG23*AI$93</f>
        <v>1.46577137840347</v>
      </c>
      <c r="AJ23" s="62">
        <f>'Glad70-before-LQ'!AJ23*$CG23*AJ$93</f>
        <v>0.163794783416658</v>
      </c>
      <c r="AK23" s="62">
        <f>'Glad70-before-LQ'!AK23*$CG23*AK$93</f>
        <v>0.120653415779813</v>
      </c>
      <c r="AL23" s="62">
        <f>'Glad70-before-LQ'!AL23*$CG23*AL$93</f>
        <v>0.0213898378989424</v>
      </c>
      <c r="AM23" s="62">
        <f>'Glad70-before-LQ'!AM23*$CG23*AM$93</f>
        <v>0.0181544945851131</v>
      </c>
      <c r="AN23" s="62">
        <f>'Glad70-before-LQ'!AN23*$CG23*AN$93</f>
        <v>0.0568838630215035</v>
      </c>
      <c r="AO23" s="62">
        <f>'Glad70-before-LQ'!AO23*$CG23*AO$93</f>
        <v>0.0250524523352028</v>
      </c>
      <c r="AP23" s="62">
        <f>'Glad70-before-LQ'!AP23*$CG23*AP$93</f>
        <v>0.0220433519067653</v>
      </c>
      <c r="AQ23" s="62">
        <f>'Glad70-before-LQ'!AQ23*$CG23*AQ$93</f>
        <v>0.00248792150854773</v>
      </c>
      <c r="AR23" s="62">
        <f>'Glad70-before-LQ'!AR23*$CG23*AR$93</f>
        <v>0.0194374931786307</v>
      </c>
      <c r="AS23" s="62">
        <f>'Glad70-before-LQ'!AS23*$CG23*AS$93</f>
        <v>0.0161746105682891</v>
      </c>
      <c r="AT23" s="62">
        <f>'Glad70-before-LQ'!AT23*$CG23*AT$93</f>
        <v>0.00118335257392261</v>
      </c>
      <c r="AU23" s="62">
        <f>'Glad70-before-LQ'!AU23*$CG23*AU$93</f>
        <v>0.00047279651413411</v>
      </c>
      <c r="AV23" s="62">
        <f>'Glad70-before-LQ'!AV23*$CG23*AV$93</f>
        <v>6.46662455350884e-05</v>
      </c>
      <c r="AW23" s="62">
        <f>'Glad70-before-LQ'!AW23*$CG23*AW$93</f>
        <v>7.15720323545074e-05</v>
      </c>
      <c r="AX23" s="62">
        <f>'Glad70-before-LQ'!AX23*$CG23*AX$93</f>
        <v>0.000938562340118312</v>
      </c>
      <c r="AY23" s="62">
        <f>'Glad70-before-LQ'!AY23*$CG23*AY$93</f>
        <v>0.000138744792355344</v>
      </c>
      <c r="AZ23" s="62">
        <f>'Glad70-before-LQ'!AZ23*$CG23*AZ$93</f>
        <v>0.00045909029006093</v>
      </c>
      <c r="BA23" s="62">
        <f>'Glad70-before-LQ'!BA23*$CG23*BA$93</f>
        <v>0.000141430542592802</v>
      </c>
      <c r="BB23" s="62">
        <f>'Glad70-before-LQ'!BB23*$CG23*BB$93</f>
        <v>0.000372738602655229</v>
      </c>
      <c r="BC23" s="62">
        <f>'Glad70-before-LQ'!BC23*$CG23*BC$93</f>
        <v>0.010671402412063</v>
      </c>
      <c r="BD23" s="62">
        <f>'Glad70-before-LQ'!BD23*$CG23*BD$93</f>
        <v>0.0594327333517172</v>
      </c>
      <c r="BE23" s="62">
        <f>'Glad70-before-LQ'!BE23*$CG23*BE$93</f>
        <v>0.0778902750399092</v>
      </c>
      <c r="BF23" s="62">
        <f>'Glad70-before-LQ'!BF23*$CG23*BF$93</f>
        <v>0.000283520597863203</v>
      </c>
      <c r="BG23" s="62">
        <f>'Glad70-before-LQ'!BG23*$CG23*BG$93</f>
        <v>0.0157766444708074</v>
      </c>
      <c r="BH23" s="62">
        <f>'Glad70-before-LQ'!BH23*$CG23*BH$93</f>
        <v>0.0147824822903178</v>
      </c>
      <c r="BI23" s="62">
        <f>'Glad70-before-LQ'!BI23*$CG23*BI$93</f>
        <v>0.0191630929703552</v>
      </c>
      <c r="BJ23" s="62">
        <f>'Glad70-before-LQ'!BJ23*$CG23*BJ$93</f>
        <v>0.0007082761623427</v>
      </c>
      <c r="BK23" s="62">
        <f>'Glad70-before-LQ'!BK23*$CG23*BK$93</f>
        <v>0.016731547769433</v>
      </c>
      <c r="BL23" s="62">
        <f>'Glad70-before-LQ'!BL23*$CG23*BL$93</f>
        <v>0.0653275533009552</v>
      </c>
      <c r="BM23" s="62">
        <f>'Glad70-before-LQ'!BM23*$CG23*BM$93</f>
        <v>0.010724228528491</v>
      </c>
      <c r="BN23" s="62">
        <f>'Glad70-before-LQ'!BN23*$CG23*BN$93</f>
        <v>0.00112421161974619</v>
      </c>
      <c r="BO23" s="62">
        <f>'Glad70-before-LQ'!BO23*$CG23*BO$93</f>
        <v>0.184536702447468</v>
      </c>
      <c r="BP23" s="62">
        <f>'Glad70-before-LQ'!BP23*$CG23*BP$93</f>
        <v>0.0406603791819361</v>
      </c>
      <c r="BQ23" s="62">
        <f>'Glad70-before-LQ'!BQ23*$CG23*BQ$93</f>
        <v>0.000546654641534046</v>
      </c>
      <c r="BR23" s="62">
        <f>'Glad70-before-LQ'!BR23*$CG23*BR$93</f>
        <v>0.00133474026738843</v>
      </c>
      <c r="BS23" s="62">
        <f>'Glad70-before-LQ'!BS23*$CG23*BS$93</f>
        <v>0.00029706712377096</v>
      </c>
      <c r="BT23" s="62">
        <f>'Glad70-before-LQ'!BT23*$CG23*BT$93</f>
        <v>0.383699138025639</v>
      </c>
      <c r="BU23" s="62">
        <f>'Glad70-before-LQ'!BU23*$CG23*BU$93</f>
        <v>0.0275672825418784</v>
      </c>
      <c r="BV23" s="4">
        <f>SUM(D23:BU23)</f>
        <v>6.26542932439293</v>
      </c>
      <c r="BW23" s="66">
        <f>'Glad-base'!BW23*'Households'!$B$3/'Households'!$B$7</f>
        <v>4.66678446219361</v>
      </c>
      <c r="BX23" s="66">
        <f>'Glad-base'!BX23*'Households'!$B$3/'Households'!$B$7</f>
        <v>9.9416446961895e-05</v>
      </c>
      <c r="BY23" s="66">
        <f>'Glad-base'!BY23*'Businesses'!$B$4/'Businesses'!$C$4</f>
        <v>1.23765111786628</v>
      </c>
      <c r="BZ23" s="66">
        <f>'Glad-base'!BZ23*'Households'!$B$3/'Households'!$B$7</f>
        <v>0.0519933090216272</v>
      </c>
      <c r="CA23" s="66">
        <f>'Glad-base'!CA23*'Households'!$B$3/'Households'!$B$7</f>
        <v>0.225055549186406</v>
      </c>
      <c r="CB23" s="66">
        <f>'Glad-base'!CB23*'Glad-id-output'!B21/'Glad-id-output'!E21</f>
        <v>0.0719225039222173</v>
      </c>
      <c r="CC23" s="62">
        <f>'Exports'!D24</f>
        <v>1.2</v>
      </c>
      <c r="CD23" s="4">
        <f>SUM(BW23:CC23)</f>
        <v>7.4535063586371</v>
      </c>
      <c r="CE23" s="4">
        <f>SUM(CD23,BV23)</f>
        <v>13.718935683030</v>
      </c>
      <c r="CF23" s="67">
        <v>0.000884532702369994</v>
      </c>
      <c r="CG23" s="67">
        <f>'Glad-id-output'!I21</f>
        <v>0.143140502594311</v>
      </c>
    </row>
    <row r="24" ht="20.05" customHeight="1">
      <c r="A24" t="s" s="58">
        <v>1</v>
      </c>
      <c r="B24" s="59">
        <v>20</v>
      </c>
      <c r="C24" t="s" s="60">
        <v>185</v>
      </c>
      <c r="D24" s="61">
        <f>'Glad70-before-LQ'!D24*$CG24*D$93</f>
        <v>0.128744516160787</v>
      </c>
      <c r="E24" s="62">
        <f>'Glad70-before-LQ'!E24*$CG24*E$93</f>
        <v>0.0107962010332738</v>
      </c>
      <c r="F24" s="62">
        <f>'Glad70-before-LQ'!F24*$CG24*F$93</f>
        <v>0.00222686521468292</v>
      </c>
      <c r="G24" s="62">
        <f>'Glad70-before-LQ'!G24*$CG24*G$93</f>
        <v>0.0087164402131963</v>
      </c>
      <c r="H24" s="62">
        <f>'Glad70-before-LQ'!H24*$CG24*H$93</f>
        <v>0.0114625205743183</v>
      </c>
      <c r="I24" s="62">
        <f>'Glad70-before-LQ'!I24*$CG24*I$93</f>
        <v>0.230793210046484</v>
      </c>
      <c r="J24" s="62">
        <f>'Glad70-before-LQ'!J24*$CG24*J$93</f>
        <v>3.56844609142237</v>
      </c>
      <c r="K24" s="63">
        <f>'Glad70-before-LQ'!K24*$CG24*K$93</f>
        <v>0.638215098254539</v>
      </c>
      <c r="L24" s="62">
        <f>'Glad70-before-LQ'!L24*$CG24*L$93</f>
        <v>0.07135540877266761</v>
      </c>
      <c r="M24" s="62">
        <f>'Glad70-before-LQ'!M24*$CG24*M$93</f>
        <v>0.291129175927493</v>
      </c>
      <c r="N24" s="62">
        <f>'Glad70-before-LQ'!N24*$CG24*N$93</f>
        <v>0.09247491635141521</v>
      </c>
      <c r="O24" s="62">
        <f>'Glad70-before-LQ'!O24*$CG24*O$93</f>
        <v>0.249378004501346</v>
      </c>
      <c r="P24" s="62">
        <f>'Glad70-before-LQ'!P24*$CG24*P$93</f>
        <v>0.00398636518952445</v>
      </c>
      <c r="Q24" s="62">
        <f>'Glad70-before-LQ'!Q24*$CG24*Q$93</f>
        <v>0.05668222088486</v>
      </c>
      <c r="R24" s="62">
        <f>'Glad70-before-LQ'!R24*$CG24*R$93</f>
        <v>0.00153803159959729</v>
      </c>
      <c r="S24" s="62">
        <f>'Glad70-before-LQ'!S24*$CG24*S$93</f>
        <v>0.00300063881678635</v>
      </c>
      <c r="T24" s="62">
        <f>'Glad70-before-LQ'!T24*$CG24*T$93</f>
        <v>0.526949974178063</v>
      </c>
      <c r="U24" s="62">
        <f>'Glad70-before-LQ'!U24*$CG24*U$93</f>
        <v>2.81032416155847</v>
      </c>
      <c r="V24" s="62">
        <f>'Glad70-before-LQ'!V24*$CG24*V$93</f>
        <v>0.023597651887097</v>
      </c>
      <c r="W24" s="62">
        <f>'Glad70-before-LQ'!W24*$CG24*W$93</f>
        <v>24.4810972182408</v>
      </c>
      <c r="X24" s="64">
        <f>'Glad70-before-LQ'!X24*$CG24*X$93</f>
        <v>0</v>
      </c>
      <c r="Y24" s="62">
        <f>'Glad70-before-LQ'!Y24*$CG24*Y$93</f>
        <v>18.5691735758167</v>
      </c>
      <c r="Z24" s="62">
        <f>'Glad70-before-LQ'!Z24*$CG24*Z$93</f>
        <v>0.746317751117731</v>
      </c>
      <c r="AA24" s="62">
        <f>'Glad70-before-LQ'!AA24*$CG24*AA$93</f>
        <v>0.969385221391211</v>
      </c>
      <c r="AB24" s="62">
        <f>'Glad70-before-LQ'!AB24*$CG24*AB$93</f>
        <v>0.0520093344065087</v>
      </c>
      <c r="AC24" s="65">
        <f>'Glad70-before-LQ'!AC24*$CG24*AC$93</f>
        <v>0</v>
      </c>
      <c r="AD24" s="62">
        <f>'Glad70-before-LQ'!AD24*$CG24*AD$93</f>
        <v>0.00744998541945503</v>
      </c>
      <c r="AE24" s="62">
        <f>'Glad70-before-LQ'!AE24*$CG24*AE$93</f>
        <v>0.308788340689314</v>
      </c>
      <c r="AF24" s="62">
        <f>'Glad70-before-LQ'!AF24*$CG24*AF$93</f>
        <v>0.250802453113982</v>
      </c>
      <c r="AG24" s="62">
        <f>'Glad70-before-LQ'!AG24*$CG24*AG$93</f>
        <v>7.22613313980747</v>
      </c>
      <c r="AH24" s="62">
        <f>'Glad70-before-LQ'!AH24*$CG24*AH$93</f>
        <v>18.3093090347272</v>
      </c>
      <c r="AI24" s="62">
        <f>'Glad70-before-LQ'!AI24*$CG24*AI$93</f>
        <v>32.3531353890528</v>
      </c>
      <c r="AJ24" s="62">
        <f>'Glad70-before-LQ'!AJ24*$CG24*AJ$93</f>
        <v>0.593843761969393</v>
      </c>
      <c r="AK24" s="62">
        <f>'Glad70-before-LQ'!AK24*$CG24*AK$93</f>
        <v>0.244102691495713</v>
      </c>
      <c r="AL24" s="62">
        <f>'Glad70-before-LQ'!AL24*$CG24*AL$93</f>
        <v>0.0837457634776811</v>
      </c>
      <c r="AM24" s="62">
        <f>'Glad70-before-LQ'!AM24*$CG24*AM$93</f>
        <v>0.20948538928112</v>
      </c>
      <c r="AN24" s="62">
        <f>'Glad70-before-LQ'!AN24*$CG24*AN$93</f>
        <v>0.06272501790358</v>
      </c>
      <c r="AO24" s="62">
        <f>'Glad70-before-LQ'!AO24*$CG24*AO$93</f>
        <v>0.994374986887822</v>
      </c>
      <c r="AP24" s="62">
        <f>'Glad70-before-LQ'!AP24*$CG24*AP$93</f>
        <v>0.222758910710368</v>
      </c>
      <c r="AQ24" s="62">
        <f>'Glad70-before-LQ'!AQ24*$CG24*AQ$93</f>
        <v>0.0259824065736104</v>
      </c>
      <c r="AR24" s="62">
        <f>'Glad70-before-LQ'!AR24*$CG24*AR$93</f>
        <v>0.0106589886777723</v>
      </c>
      <c r="AS24" s="62">
        <f>'Glad70-before-LQ'!AS24*$CG24*AS$93</f>
        <v>0.125612775781164</v>
      </c>
      <c r="AT24" s="62">
        <f>'Glad70-before-LQ'!AT24*$CG24*AT$93</f>
        <v>0.000761318878676795</v>
      </c>
      <c r="AU24" s="62">
        <f>'Glad70-before-LQ'!AU24*$CG24*AU$93</f>
        <v>0.0018521339625266</v>
      </c>
      <c r="AV24" s="62">
        <f>'Glad70-before-LQ'!AV24*$CG24*AV$93</f>
        <v>0.00038350538365939</v>
      </c>
      <c r="AW24" s="62">
        <f>'Glad70-before-LQ'!AW24*$CG24*AW$93</f>
        <v>0.000385367820295625</v>
      </c>
      <c r="AX24" s="62">
        <f>'Glad70-before-LQ'!AX24*$CG24*AX$93</f>
        <v>0.0104915080777758</v>
      </c>
      <c r="AY24" s="62">
        <f>'Glad70-before-LQ'!AY24*$CG24*AY$93</f>
        <v>0.00020704371996047</v>
      </c>
      <c r="AZ24" s="62">
        <f>'Glad70-before-LQ'!AZ24*$CG24*AZ$93</f>
        <v>0.00286622537666688</v>
      </c>
      <c r="BA24" s="62">
        <f>'Glad70-before-LQ'!BA24*$CG24*BA$93</f>
        <v>0.00121227034952849</v>
      </c>
      <c r="BB24" s="62">
        <f>'Glad70-before-LQ'!BB24*$CG24*BB$93</f>
        <v>0.00408245786934787</v>
      </c>
      <c r="BC24" s="62">
        <f>'Glad70-before-LQ'!BC24*$CG24*BC$93</f>
        <v>0.0992559390139568</v>
      </c>
      <c r="BD24" s="62">
        <f>'Glad70-before-LQ'!BD24*$CG24*BD$93</f>
        <v>0.0901298985810715</v>
      </c>
      <c r="BE24" s="62">
        <f>'Glad70-before-LQ'!BE24*$CG24*BE$93</f>
        <v>0.796775535335376</v>
      </c>
      <c r="BF24" s="62">
        <f>'Glad70-before-LQ'!BF24*$CG24*BF$93</f>
        <v>0.00521276551400965</v>
      </c>
      <c r="BG24" s="62">
        <f>'Glad70-before-LQ'!BG24*$CG24*BG$93</f>
        <v>0.155589535494687</v>
      </c>
      <c r="BH24" s="62">
        <f>'Glad70-before-LQ'!BH24*$CG24*BH$93</f>
        <v>0.0267378896548861</v>
      </c>
      <c r="BI24" s="62">
        <f>'Glad70-before-LQ'!BI24*$CG24*BI$93</f>
        <v>0.116560441314194</v>
      </c>
      <c r="BJ24" s="62">
        <f>'Glad70-before-LQ'!BJ24*$CG24*BJ$93</f>
        <v>0.00213017286319002</v>
      </c>
      <c r="BK24" s="62">
        <f>'Glad70-before-LQ'!BK24*$CG24*BK$93</f>
        <v>0.0469558290770813</v>
      </c>
      <c r="BL24" s="62">
        <f>'Glad70-before-LQ'!BL24*$CG24*BL$93</f>
        <v>0.452295726670972</v>
      </c>
      <c r="BM24" s="62">
        <f>'Glad70-before-LQ'!BM24*$CG24*BM$93</f>
        <v>0.0741996307675002</v>
      </c>
      <c r="BN24" s="62">
        <f>'Glad70-before-LQ'!BN24*$CG24*BN$93</f>
        <v>0.00688793581776098</v>
      </c>
      <c r="BO24" s="62">
        <f>'Glad70-before-LQ'!BO24*$CG24*BO$93</f>
        <v>0.477827862841493</v>
      </c>
      <c r="BP24" s="62">
        <f>'Glad70-before-LQ'!BP24*$CG24*BP$93</f>
        <v>0.368132050512608</v>
      </c>
      <c r="BQ24" s="62">
        <f>'Glad70-before-LQ'!BQ24*$CG24*BQ$93</f>
        <v>0.00234825574548515</v>
      </c>
      <c r="BR24" s="62">
        <f>'Glad70-before-LQ'!BR24*$CG24*BR$93</f>
        <v>0.009219413837023099</v>
      </c>
      <c r="BS24" s="62">
        <f>'Glad70-before-LQ'!BS24*$CG24*BS$93</f>
        <v>0.00180362766406069</v>
      </c>
      <c r="BT24" s="62">
        <f>'Glad70-before-LQ'!BT24*$CG24*BT$93</f>
        <v>1.30506876730046</v>
      </c>
      <c r="BU24" s="62">
        <f>'Glad70-before-LQ'!BU24*$CG24*BU$93</f>
        <v>0.424085179363957</v>
      </c>
      <c r="BV24" s="4">
        <f>SUM(D24:BU24)</f>
        <v>119.060167917937</v>
      </c>
      <c r="BW24" s="66">
        <f>'Glad-base'!BW24*'Households'!$B$3/'Households'!$B$7</f>
        <v>1.84916949877446</v>
      </c>
      <c r="BX24" s="66">
        <f>'Glad-base'!BX24*'Households'!$B$3/'Households'!$B$7</f>
        <v>0.0141374367250257</v>
      </c>
      <c r="BY24" s="66">
        <f>'Glad-base'!BY24*'Businesses'!$B$4/'Businesses'!$C$4</f>
        <v>0.465732207318491</v>
      </c>
      <c r="BZ24" s="66">
        <f>'Glad-base'!BZ24*'Households'!$B$3/'Households'!$B$7</f>
        <v>0.019840895592173</v>
      </c>
      <c r="CA24" s="66">
        <f>'Glad-base'!CA24*'Households'!$B$3/'Households'!$B$7</f>
        <v>0.152053723779609</v>
      </c>
      <c r="CB24" s="66">
        <f>'Glad-base'!CB24*'Glad-id-output'!B22/'Glad-id-output'!E22</f>
        <v>1.38269726914663</v>
      </c>
      <c r="CC24" s="62">
        <f>'Exports'!D25</f>
        <v>141.3</v>
      </c>
      <c r="CD24" s="4">
        <f>SUM(BW24:CC24)</f>
        <v>145.183631031336</v>
      </c>
      <c r="CE24" s="4">
        <f>SUM(CD24,BV24)</f>
        <v>264.243798949273</v>
      </c>
      <c r="CF24" s="67">
        <v>0.0108850230788343</v>
      </c>
      <c r="CG24" s="67">
        <f>'Glad-id-output'!I22</f>
        <v>1</v>
      </c>
    </row>
    <row r="25" ht="20.05" customHeight="1">
      <c r="A25" t="s" s="32">
        <v>1</v>
      </c>
      <c r="B25" s="36">
        <v>21</v>
      </c>
      <c r="C25" t="s" s="60">
        <v>186</v>
      </c>
      <c r="D25" s="72">
        <f>'Glad70-before-LQ'!D25*$CG25*D$93</f>
        <v>0.0552164974444378</v>
      </c>
      <c r="E25" s="64">
        <f>'Glad70-before-LQ'!E25*$CG25*E$93</f>
        <v>0.00581404267167683</v>
      </c>
      <c r="F25" s="64">
        <f>'Glad70-before-LQ'!F25*$CG25*F$93</f>
        <v>0.000380817496142604</v>
      </c>
      <c r="G25" s="64">
        <f>'Glad70-before-LQ'!G25*$CG25*G$93</f>
        <v>0.00106265426825047</v>
      </c>
      <c r="H25" s="64">
        <f>'Glad70-before-LQ'!H25*$CG25*H$93</f>
        <v>0.00477430402514679</v>
      </c>
      <c r="I25" s="64">
        <f>'Glad70-before-LQ'!I25*$CG25*I$93</f>
        <v>0.0606383665449435</v>
      </c>
      <c r="J25" s="64">
        <f>'Glad70-before-LQ'!J25*$CG25*J$93</f>
        <v>4</v>
      </c>
      <c r="K25" s="64">
        <f>'Glad70-before-LQ'!K25*$CG25*K$93</f>
        <v>0.300555537847077</v>
      </c>
      <c r="L25" s="64">
        <f>'Glad70-before-LQ'!L25*$CG25*L$93</f>
        <v>0.0345156713998801</v>
      </c>
      <c r="M25" s="64">
        <f>'Glad70-before-LQ'!M25*$CG25*M$93</f>
        <v>0.301155087650748</v>
      </c>
      <c r="N25" s="64">
        <f>'Glad70-before-LQ'!N25*$CG25*N$93</f>
        <v>0.0155212436691387</v>
      </c>
      <c r="O25" s="64">
        <f>'Glad70-before-LQ'!O25*$CG25*O$93</f>
        <v>0.00330890496869491</v>
      </c>
      <c r="P25" s="64">
        <f>'Glad70-before-LQ'!P25*$CG25*P$93</f>
        <v>0.00258253431838243</v>
      </c>
      <c r="Q25" s="64">
        <f>'Glad70-before-LQ'!Q25*$CG25*Q$93</f>
        <v>0.00807570607135266</v>
      </c>
      <c r="R25" s="64">
        <f>'Glad70-before-LQ'!R25*$CG25*R$93</f>
        <v>0.00314391333211842</v>
      </c>
      <c r="S25" s="64">
        <f>'Glad70-before-LQ'!S25*$CG25*S$93</f>
        <v>0.00252420944345133</v>
      </c>
      <c r="T25" s="64">
        <f>'Glad70-before-LQ'!T25*$CG25*T$93</f>
        <v>0.07556678446396529</v>
      </c>
      <c r="U25" s="64">
        <f>'Glad70-before-LQ'!U25*$CG25*U$93</f>
        <v>0.424267960351677</v>
      </c>
      <c r="V25" s="64">
        <f>'Glad70-before-LQ'!V25*$CG25*V$93</f>
        <v>0.0256038605093423</v>
      </c>
      <c r="W25" s="64">
        <f>'Glad70-before-LQ'!W25*$CG25*W$93</f>
        <v>0.681527622500435</v>
      </c>
      <c r="X25" s="64">
        <f>'Glad70-before-LQ'!X25*$CG25*X$93</f>
        <v>0</v>
      </c>
      <c r="Y25" s="64">
        <f>'Glad70-before-LQ'!Y25*$CG25*Y$93</f>
        <v>120</v>
      </c>
      <c r="Z25" s="64">
        <f>'Glad70-before-LQ'!Z25*$CG25*Z$93</f>
        <v>70</v>
      </c>
      <c r="AA25" s="64">
        <f>'Glad70-before-LQ'!AA25*$CG25*AA$93</f>
        <v>60</v>
      </c>
      <c r="AB25" s="64">
        <f>'Glad70-before-LQ'!AB25*$CG25*AB$93</f>
        <v>10</v>
      </c>
      <c r="AC25" s="64">
        <f>'Glad70-before-LQ'!AC25*$CG25*AC$93</f>
        <v>0</v>
      </c>
      <c r="AD25" s="64">
        <f>'Glad70-before-LQ'!AD25*$CG25*AD$93</f>
        <v>0.00116071359800124</v>
      </c>
      <c r="AE25" s="64">
        <f>'Glad70-before-LQ'!AE25*$CG25*AE$93</f>
        <v>0.025210431948288</v>
      </c>
      <c r="AF25" s="64">
        <f>'Glad70-before-LQ'!AF25*$CG25*AF$93</f>
        <v>0.0437031517221758</v>
      </c>
      <c r="AG25" s="64">
        <f>'Glad70-before-LQ'!AG25*$CG25*AG$93</f>
        <v>0.125765585772112</v>
      </c>
      <c r="AH25" s="64">
        <f>'Glad70-before-LQ'!AH25*$CG25*AH$93</f>
        <v>30</v>
      </c>
      <c r="AI25" s="64">
        <f>'Glad70-before-LQ'!AI25*$CG25*AI$93</f>
        <v>0.240681277410158</v>
      </c>
      <c r="AJ25" s="64">
        <f>'Glad70-before-LQ'!AJ25*$CG25*AJ$93</f>
        <v>0.433422020871092</v>
      </c>
      <c r="AK25" s="64">
        <f>'Glad70-before-LQ'!AK25*$CG25*AK$93</f>
        <v>0.08261116319328191</v>
      </c>
      <c r="AL25" s="64">
        <f>'Glad70-before-LQ'!AL25*$CG25*AL$93</f>
        <v>0.0296746508976241</v>
      </c>
      <c r="AM25" s="64">
        <f>'Glad70-before-LQ'!AM25*$CG25*AM$93</f>
        <v>0.05792729111421</v>
      </c>
      <c r="AN25" s="64">
        <f>'Glad70-before-LQ'!AN25*$CG25*AN$93</f>
        <v>0.0503599384288721</v>
      </c>
      <c r="AO25" s="64">
        <f>'Glad70-before-LQ'!AO25*$CG25*AO$93</f>
        <v>0.18063169919434</v>
      </c>
      <c r="AP25" s="64">
        <f>'Glad70-before-LQ'!AP25*$CG25*AP$93</f>
        <v>0.0317664737884519</v>
      </c>
      <c r="AQ25" s="64">
        <f>'Glad70-before-LQ'!AQ25*$CG25*AQ$93</f>
        <v>0.00475742732398554</v>
      </c>
      <c r="AR25" s="64">
        <f>'Glad70-before-LQ'!AR25*$CG25*AR$93</f>
        <v>0.0171619439183783</v>
      </c>
      <c r="AS25" s="64">
        <f>'Glad70-before-LQ'!AS25*$CG25*AS$93</f>
        <v>0.257222862361388</v>
      </c>
      <c r="AT25" s="64">
        <f>'Glad70-before-LQ'!AT25*$CG25*AT$93</f>
        <v>0.0006267740312510661</v>
      </c>
      <c r="AU25" s="64">
        <f>'Glad70-before-LQ'!AU25*$CG25*AU$93</f>
        <v>0.000924970935916108</v>
      </c>
      <c r="AV25" s="64">
        <f>'Glad70-before-LQ'!AV25*$CG25*AV$93</f>
        <v>0.000198222145089144</v>
      </c>
      <c r="AW25" s="64">
        <f>'Glad70-before-LQ'!AW25*$CG25*AW$93</f>
        <v>0.000669541692147188</v>
      </c>
      <c r="AX25" s="64">
        <f>'Glad70-before-LQ'!AX25*$CG25*AX$93</f>
        <v>0.0507948362435042</v>
      </c>
      <c r="AY25" s="64">
        <f>'Glad70-before-LQ'!AY25*$CG25*AY$93</f>
        <v>6.01948195412229e-05</v>
      </c>
      <c r="AZ25" s="64">
        <f>'Glad70-before-LQ'!AZ25*$CG25*AZ$93</f>
        <v>0.00566946341716422</v>
      </c>
      <c r="BA25" s="64">
        <f>'Glad70-before-LQ'!BA25*$CG25*BA$93</f>
        <v>0.000241103129496522</v>
      </c>
      <c r="BB25" s="64">
        <f>'Glad70-before-LQ'!BB25*$CG25*BB$93</f>
        <v>0.0106751692237299</v>
      </c>
      <c r="BC25" s="64">
        <f>'Glad70-before-LQ'!BC25*$CG25*BC$93</f>
        <v>0.05527015517486</v>
      </c>
      <c r="BD25" s="64">
        <f>'Glad70-before-LQ'!BD25*$CG25*BD$93</f>
        <v>0.08252364406780301</v>
      </c>
      <c r="BE25" s="64">
        <f>'Glad70-before-LQ'!BE25*$CG25*BE$93</f>
        <v>1.52280002973124</v>
      </c>
      <c r="BF25" s="64">
        <f>'Glad70-before-LQ'!BF25*$CG25*BF$93</f>
        <v>0.00849960837690782</v>
      </c>
      <c r="BG25" s="64">
        <f>'Glad70-before-LQ'!BG25*$CG25*BG$93</f>
        <v>0.208532268213805</v>
      </c>
      <c r="BH25" s="64">
        <f>'Glad70-before-LQ'!BH25*$CG25*BH$93</f>
        <v>0.0362446371281373</v>
      </c>
      <c r="BI25" s="64">
        <f>'Glad70-before-LQ'!BI25*$CG25*BI$93</f>
        <v>0.0931574943686638</v>
      </c>
      <c r="BJ25" s="64">
        <f>'Glad70-before-LQ'!BJ25*$CG25*BJ$93</f>
        <v>0.00134031594395411</v>
      </c>
      <c r="BK25" s="64">
        <f>'Glad70-before-LQ'!BK25*$CG25*BK$93</f>
        <v>0.0436615312094303</v>
      </c>
      <c r="BL25" s="64">
        <f>'Glad70-before-LQ'!BL25*$CG25*BL$93</f>
        <v>0.163691377192677</v>
      </c>
      <c r="BM25" s="64">
        <f>'Glad70-before-LQ'!BM25*$CG25*BM$93</f>
        <v>0.0276939989070722</v>
      </c>
      <c r="BN25" s="64">
        <f>'Glad70-before-LQ'!BN25*$CG25*BN$93</f>
        <v>0.00224278762536936</v>
      </c>
      <c r="BO25" s="64">
        <f>'Glad70-before-LQ'!BO25*$CG25*BO$93</f>
        <v>0.263658937145403</v>
      </c>
      <c r="BP25" s="64">
        <f>'Glad70-before-LQ'!BP25*$CG25*BP$93</f>
        <v>0.145957170801124</v>
      </c>
      <c r="BQ25" s="64">
        <f>'Glad70-before-LQ'!BQ25*$CG25*BQ$93</f>
        <v>0.000541279165041562</v>
      </c>
      <c r="BR25" s="64">
        <f>'Glad70-before-LQ'!BR25*$CG25*BR$93</f>
        <v>0.009469674345729749</v>
      </c>
      <c r="BS25" s="64">
        <f>'Glad70-before-LQ'!BS25*$CG25*BS$93</f>
        <v>0.00269680588121661</v>
      </c>
      <c r="BT25" s="64">
        <f>'Glad70-before-LQ'!BT25*$CG25*BT$93</f>
        <v>0.118152136827838</v>
      </c>
      <c r="BU25" s="64">
        <f>'Glad70-before-LQ'!BU25*$CG25*BU$93</f>
        <v>0.0270365442733964</v>
      </c>
      <c r="BV25" s="10">
        <f>SUM(D25:BU25)</f>
        <v>300.471323022537</v>
      </c>
      <c r="BW25" s="10">
        <f>'Glad-base'!BW25*'Households'!$B$3/'Households'!$B$7*$X93</f>
        <v>0</v>
      </c>
      <c r="BX25" s="10">
        <f>'Glad-base'!BX25*'Households'!$B$3/'Households'!$B$7*$X93</f>
        <v>0</v>
      </c>
      <c r="BY25" s="10">
        <f>'Glad-base'!BY25*'Households'!$B$3/'Households'!$B$7*$X93</f>
        <v>0</v>
      </c>
      <c r="BZ25" s="10">
        <f>'Glad-base'!BZ25*'Households'!$B$3/'Households'!$B$7*$X93</f>
        <v>0</v>
      </c>
      <c r="CA25" s="10">
        <f>'Glad-base'!CA25*'Households'!$B$3/'Households'!$B$7*$X93</f>
        <v>0</v>
      </c>
      <c r="CB25" s="70">
        <f>'Glad70-before-LQ'!CB25*$X93</f>
        <v>0</v>
      </c>
      <c r="CC25" s="71">
        <f>'Exports'!D26*$X93</f>
        <v>0</v>
      </c>
      <c r="CD25" s="10">
        <f>SUM(BW25:CC25)</f>
        <v>0</v>
      </c>
      <c r="CE25" s="10">
        <f>SUM(CD25,BV25)</f>
        <v>300.471323022537</v>
      </c>
      <c r="CF25" s="64">
        <v>0.080158533420739</v>
      </c>
      <c r="CG25" s="64">
        <f>'Glad-id-output'!I23</f>
        <v>1</v>
      </c>
    </row>
    <row r="26" ht="20.05" customHeight="1">
      <c r="A26" t="s" s="58">
        <v>1</v>
      </c>
      <c r="B26" s="59">
        <v>22</v>
      </c>
      <c r="C26" t="s" s="60">
        <v>187</v>
      </c>
      <c r="D26" s="61">
        <f>'Glad70-before-LQ'!D26*$CG26*D$93</f>
        <v>0.163308453633852</v>
      </c>
      <c r="E26" s="62">
        <f>'Glad70-before-LQ'!E26*$CG26*E$93</f>
        <v>0.0947401078312629</v>
      </c>
      <c r="F26" s="62">
        <f>'Glad70-before-LQ'!F26*$CG26*F$93</f>
        <v>0.00329813686271024</v>
      </c>
      <c r="G26" s="62">
        <f>'Glad70-before-LQ'!G26*$CG26*G$93</f>
        <v>0.100187044410654</v>
      </c>
      <c r="H26" s="62">
        <f>'Glad70-before-LQ'!H26*$CG26*H$93</f>
        <v>0.0381370389324808</v>
      </c>
      <c r="I26" s="62">
        <f>'Glad70-before-LQ'!I26*$CG26*I$93</f>
        <v>1.238515170879</v>
      </c>
      <c r="J26" s="62">
        <f>'Glad70-before-LQ'!J26*$CG26*J$93</f>
        <v>13.9672022303771</v>
      </c>
      <c r="K26" s="63">
        <f>'Glad70-before-LQ'!K26*$CG26*K$93</f>
        <v>3.19059338324747</v>
      </c>
      <c r="L26" s="62">
        <f>'Glad70-before-LQ'!L26*$CG26*L$93</f>
        <v>0.646153690208812</v>
      </c>
      <c r="M26" s="62">
        <f>'Glad70-before-LQ'!M26*$CG26*M$93</f>
        <v>0.56697105965299</v>
      </c>
      <c r="N26" s="62">
        <f>'Glad70-before-LQ'!N26*$CG26*N$93</f>
        <v>0.0587698754021021</v>
      </c>
      <c r="O26" s="62">
        <f>'Glad70-before-LQ'!O26*$CG26*O$93</f>
        <v>0.225551268607212</v>
      </c>
      <c r="P26" s="62">
        <f>'Glad70-before-LQ'!P26*$CG26*P$93</f>
        <v>0.0120605363840863</v>
      </c>
      <c r="Q26" s="62">
        <f>'Glad70-before-LQ'!Q26*$CG26*Q$93</f>
        <v>0.0807356647139735</v>
      </c>
      <c r="R26" s="62">
        <f>'Glad70-before-LQ'!R26*$CG26*R$93</f>
        <v>0.0149845741572451</v>
      </c>
      <c r="S26" s="62">
        <f>'Glad70-before-LQ'!S26*$CG26*S$93</f>
        <v>0.00448333773305707</v>
      </c>
      <c r="T26" s="62">
        <f>'Glad70-before-LQ'!T26*$CG26*T$93</f>
        <v>0.210049314767368</v>
      </c>
      <c r="U26" s="62">
        <f>'Glad70-before-LQ'!U26*$CG26*U$93</f>
        <v>2.47428367008304</v>
      </c>
      <c r="V26" s="62">
        <f>'Glad70-before-LQ'!V26*$CG26*V$93</f>
        <v>0.184317686174076</v>
      </c>
      <c r="W26" s="62">
        <f>'Glad70-before-LQ'!W26*$CG26*W$93</f>
        <v>10.0807896796685</v>
      </c>
      <c r="X26" s="64">
        <f>'Glad70-before-LQ'!X26*$CG26*X$93</f>
        <v>0</v>
      </c>
      <c r="Y26" s="62">
        <f>'Glad70-before-LQ'!Y26*$CG26*Y$93</f>
        <v>14.8827086112214</v>
      </c>
      <c r="Z26" s="62">
        <f>'Glad70-before-LQ'!Z26*$CG26*Z$93</f>
        <v>1.11943811477513</v>
      </c>
      <c r="AA26" s="62">
        <f>'Glad70-before-LQ'!AA26*$CG26*AA$93</f>
        <v>2.11188836686441</v>
      </c>
      <c r="AB26" s="62">
        <f>'Glad70-before-LQ'!AB26*$CG26*AB$93</f>
        <v>0.0678500922950849</v>
      </c>
      <c r="AC26" s="65">
        <f>'Glad70-before-LQ'!AC26*$CG26*AC$93</f>
        <v>0</v>
      </c>
      <c r="AD26" s="62">
        <f>'Glad70-before-LQ'!AD26*$CG26*AD$93</f>
        <v>0.0113330246140187</v>
      </c>
      <c r="AE26" s="62">
        <f>'Glad70-before-LQ'!AE26*$CG26*AE$93</f>
        <v>0.559567761510493</v>
      </c>
      <c r="AF26" s="62">
        <f>'Glad70-before-LQ'!AF26*$CG26*AF$93</f>
        <v>0.161806184579423</v>
      </c>
      <c r="AG26" s="62">
        <f>'Glad70-before-LQ'!AG26*$CG26*AG$93</f>
        <v>5.92727777261436</v>
      </c>
      <c r="AH26" s="62">
        <f>'Glad70-before-LQ'!AH26*$CG26*AH$93</f>
        <v>16.3201748137925</v>
      </c>
      <c r="AI26" s="62">
        <f>'Glad70-before-LQ'!AI26*$CG26*AI$93</f>
        <v>14.3910111625677</v>
      </c>
      <c r="AJ26" s="62">
        <f>'Glad70-before-LQ'!AJ26*$CG26*AJ$93</f>
        <v>0.561440197083533</v>
      </c>
      <c r="AK26" s="62">
        <f>'Glad70-before-LQ'!AK26*$CG26*AK$93</f>
        <v>1.25535007314446</v>
      </c>
      <c r="AL26" s="62">
        <f>'Glad70-before-LQ'!AL26*$CG26*AL$93</f>
        <v>0.0745479240483634</v>
      </c>
      <c r="AM26" s="62">
        <f>'Glad70-before-LQ'!AM26*$CG26*AM$93</f>
        <v>0.221327090079944</v>
      </c>
      <c r="AN26" s="62">
        <f>'Glad70-before-LQ'!AN26*$CG26*AN$93</f>
        <v>0.394532843644882</v>
      </c>
      <c r="AO26" s="62">
        <f>'Glad70-before-LQ'!AO26*$CG26*AO$93</f>
        <v>6.31785105489896</v>
      </c>
      <c r="AP26" s="62">
        <f>'Glad70-before-LQ'!AP26*$CG26*AP$93</f>
        <v>0.268770071662268</v>
      </c>
      <c r="AQ26" s="62">
        <f>'Glad70-before-LQ'!AQ26*$CG26*AQ$93</f>
        <v>0.0114773408614535</v>
      </c>
      <c r="AR26" s="62">
        <f>'Glad70-before-LQ'!AR26*$CG26*AR$93</f>
        <v>0.234095957898242</v>
      </c>
      <c r="AS26" s="62">
        <f>'Glad70-before-LQ'!AS26*$CG26*AS$93</f>
        <v>0.324481711872295</v>
      </c>
      <c r="AT26" s="62">
        <f>'Glad70-before-LQ'!AT26*$CG26*AT$93</f>
        <v>0.00174015743697553</v>
      </c>
      <c r="AU26" s="62">
        <f>'Glad70-before-LQ'!AU26*$CG26*AU$93</f>
        <v>0.0139899228115334</v>
      </c>
      <c r="AV26" s="62">
        <f>'Glad70-before-LQ'!AV26*$CG26*AV$93</f>
        <v>0.000701317275029817</v>
      </c>
      <c r="AW26" s="62">
        <f>'Glad70-before-LQ'!AW26*$CG26*AW$93</f>
        <v>0.000910692107301506</v>
      </c>
      <c r="AX26" s="62">
        <f>'Glad70-before-LQ'!AX26*$CG26*AX$93</f>
        <v>0.0326770612798349</v>
      </c>
      <c r="AY26" s="62">
        <f>'Glad70-before-LQ'!AY26*$CG26*AY$93</f>
        <v>0.000993765757041361</v>
      </c>
      <c r="AZ26" s="62">
        <f>'Glad70-before-LQ'!AZ26*$CG26*AZ$93</f>
        <v>0.0106514945936163</v>
      </c>
      <c r="BA26" s="62">
        <f>'Glad70-before-LQ'!BA26*$CG26*BA$93</f>
        <v>0.00214863098725345</v>
      </c>
      <c r="BB26" s="62">
        <f>'Glad70-before-LQ'!BB26*$CG26*BB$93</f>
        <v>0.00524600807889191</v>
      </c>
      <c r="BC26" s="62">
        <f>'Glad70-before-LQ'!BC26*$CG26*BC$93</f>
        <v>0.136111154941559</v>
      </c>
      <c r="BD26" s="62">
        <f>'Glad70-before-LQ'!BD26*$CG26*BD$93</f>
        <v>0.238801966422951</v>
      </c>
      <c r="BE26" s="62">
        <f>'Glad70-before-LQ'!BE26*$CG26*BE$93</f>
        <v>1.21912493327829</v>
      </c>
      <c r="BF26" s="62">
        <f>'Glad70-before-LQ'!BF26*$CG26*BF$93</f>
        <v>0.00702179696732969</v>
      </c>
      <c r="BG26" s="62">
        <f>'Glad70-before-LQ'!BG26*$CG26*BG$93</f>
        <v>0.195311914081068</v>
      </c>
      <c r="BH26" s="62">
        <f>'Glad70-before-LQ'!BH26*$CG26*BH$93</f>
        <v>0.0804560422165239</v>
      </c>
      <c r="BI26" s="62">
        <f>'Glad70-before-LQ'!BI26*$CG26*BI$93</f>
        <v>0.128220742504275</v>
      </c>
      <c r="BJ26" s="62">
        <f>'Glad70-before-LQ'!BJ26*$CG26*BJ$93</f>
        <v>0.0132776719564993</v>
      </c>
      <c r="BK26" s="62">
        <f>'Glad70-before-LQ'!BK26*$CG26*BK$93</f>
        <v>0.204483030313541</v>
      </c>
      <c r="BL26" s="62">
        <f>'Glad70-before-LQ'!BL26*$CG26*BL$93</f>
        <v>1.65919802089372</v>
      </c>
      <c r="BM26" s="62">
        <f>'Glad70-before-LQ'!BM26*$CG26*BM$93</f>
        <v>0.272013931494397</v>
      </c>
      <c r="BN26" s="62">
        <f>'Glad70-before-LQ'!BN26*$CG26*BN$93</f>
        <v>0.0307478222560872</v>
      </c>
      <c r="BO26" s="62">
        <f>'Glad70-before-LQ'!BO26*$CG26*BO$93</f>
        <v>1.00656081681466</v>
      </c>
      <c r="BP26" s="62">
        <f>'Glad70-before-LQ'!BP26*$CG26*BP$93</f>
        <v>0.306058729459851</v>
      </c>
      <c r="BQ26" s="62">
        <f>'Glad70-before-LQ'!BQ26*$CG26*BQ$93</f>
        <v>0.0140010407441407</v>
      </c>
      <c r="BR26" s="62">
        <f>'Glad70-before-LQ'!BR26*$CG26*BR$93</f>
        <v>0.0460983421276827</v>
      </c>
      <c r="BS26" s="62">
        <f>'Glad70-before-LQ'!BS26*$CG26*BS$93</f>
        <v>0.00913654288814841</v>
      </c>
      <c r="BT26" s="62">
        <f>'Glad70-before-LQ'!BT26*$CG26*BT$93</f>
        <v>1.94826251775137</v>
      </c>
      <c r="BU26" s="62">
        <f>'Glad70-before-LQ'!BU26*$CG26*BU$93</f>
        <v>0.266177418148943</v>
      </c>
      <c r="BV26" s="4">
        <f>SUM(D26:BU26)</f>
        <v>106.422185579344</v>
      </c>
      <c r="BW26" s="66">
        <f>'Glad-base'!BW26*'Households'!$B$3/'Households'!$B$7</f>
        <v>3.53768142216272</v>
      </c>
      <c r="BX26" s="66">
        <f>'Glad-base'!BX26*'Households'!$B$3/'Households'!$B$7</f>
        <v>0.000638593934088568</v>
      </c>
      <c r="BY26" s="66">
        <f>'Glad-base'!BY26*'Businesses'!$B$4/'Businesses'!$C$4</f>
        <v>3.60040415317398</v>
      </c>
      <c r="BZ26" s="66">
        <f>'Glad-base'!BZ26*'Households'!$B$3/'Households'!$B$7</f>
        <v>0.492610285983522</v>
      </c>
      <c r="CA26" s="66">
        <f>'Glad-base'!CA26*'Households'!$B$3/'Households'!$B$7</f>
        <v>0.888367457178167</v>
      </c>
      <c r="CB26" s="66">
        <f>'Glad-base'!CB26*'Glad-id-output'!B24/'Glad-id-output'!E24</f>
        <v>2.2903148838643</v>
      </c>
      <c r="CC26" s="62">
        <f>'Exports'!D27</f>
        <v>180</v>
      </c>
      <c r="CD26" s="4">
        <f>SUM(BW26:CC26)</f>
        <v>190.810016796297</v>
      </c>
      <c r="CE26" s="4">
        <f>SUM(CD26,BV26)</f>
        <v>297.232202375641</v>
      </c>
      <c r="CF26" s="67">
        <v>0.008487007525215</v>
      </c>
      <c r="CG26" s="67">
        <f>'Glad-id-output'!I24</f>
        <v>1</v>
      </c>
    </row>
    <row r="27" ht="20.05" customHeight="1">
      <c r="A27" t="s" s="58">
        <v>1</v>
      </c>
      <c r="B27" s="59">
        <v>23</v>
      </c>
      <c r="C27" t="s" s="60">
        <v>188</v>
      </c>
      <c r="D27" s="61">
        <f>'Glad70-before-LQ'!D27*$CG27*D$93</f>
        <v>0.0994680469480065</v>
      </c>
      <c r="E27" s="62">
        <f>'Glad70-before-LQ'!E27*$CG27*E$93</f>
        <v>0.147698745475542</v>
      </c>
      <c r="F27" s="62">
        <f>'Glad70-before-LQ'!F27*$CG27*F$93</f>
        <v>0.00168589082763922</v>
      </c>
      <c r="G27" s="62">
        <f>'Glad70-before-LQ'!G27*$CG27*G$93</f>
        <v>0.244723481682075</v>
      </c>
      <c r="H27" s="62">
        <f>'Glad70-before-LQ'!H27*$CG27*H$93</f>
        <v>0.0180738727943348</v>
      </c>
      <c r="I27" s="62">
        <f>'Glad70-before-LQ'!I27*$CG27*I$93</f>
        <v>0.307920896977778</v>
      </c>
      <c r="J27" s="62">
        <f>'Glad70-before-LQ'!J27*$CG27*J$93</f>
        <v>1.0605139774688</v>
      </c>
      <c r="K27" s="63">
        <f>'Glad70-before-LQ'!K27*$CG27*K$93</f>
        <v>0.296075147266043</v>
      </c>
      <c r="L27" s="62">
        <f>'Glad70-before-LQ'!L27*$CG27*L$93</f>
        <v>0.031415260566969</v>
      </c>
      <c r="M27" s="62">
        <f>'Glad70-before-LQ'!M27*$CG27*M$93</f>
        <v>0.215384143039037</v>
      </c>
      <c r="N27" s="62">
        <f>'Glad70-before-LQ'!N27*$CG27*N$93</f>
        <v>0.0236369747624491</v>
      </c>
      <c r="O27" s="62">
        <f>'Glad70-before-LQ'!O27*$CG27*O$93</f>
        <v>0.00726241671697461</v>
      </c>
      <c r="P27" s="62">
        <f>'Glad70-before-LQ'!P27*$CG27*P$93</f>
        <v>0.00380977404098791</v>
      </c>
      <c r="Q27" s="62">
        <f>'Glad70-before-LQ'!Q27*$CG27*Q$93</f>
        <v>0.00578346094207943</v>
      </c>
      <c r="R27" s="62">
        <f>'Glad70-before-LQ'!R27*$CG27*R$93</f>
        <v>0.00157594837564291</v>
      </c>
      <c r="S27" s="62">
        <f>'Glad70-before-LQ'!S27*$CG27*S$93</f>
        <v>0.00367520365190122</v>
      </c>
      <c r="T27" s="62">
        <f>'Glad70-before-LQ'!T27*$CG27*T$93</f>
        <v>0.0483130110196349</v>
      </c>
      <c r="U27" s="62">
        <f>'Glad70-before-LQ'!U27*$CG27*U$93</f>
        <v>0.379755257556506</v>
      </c>
      <c r="V27" s="62">
        <f>'Glad70-before-LQ'!V27*$CG27*V$93</f>
        <v>0.00770560663669621</v>
      </c>
      <c r="W27" s="62">
        <f>'Glad70-before-LQ'!W27*$CG27*W$93</f>
        <v>0.285454287730891</v>
      </c>
      <c r="X27" s="64">
        <f>'Glad70-before-LQ'!X27*$CG27*X$93</f>
        <v>0</v>
      </c>
      <c r="Y27" s="62">
        <f>'Glad70-before-LQ'!Y27*$CG27*Y$93</f>
        <v>0.282510414294842</v>
      </c>
      <c r="Z27" s="62">
        <f>'Glad70-before-LQ'!Z27*$CG27*Z$93</f>
        <v>1.31905179998307</v>
      </c>
      <c r="AA27" s="62">
        <f>'Glad70-before-LQ'!AA27*$CG27*AA$93</f>
        <v>0.162428808123207</v>
      </c>
      <c r="AB27" s="62">
        <f>'Glad70-before-LQ'!AB27*$CG27*AB$93</f>
        <v>0.00279194155341955</v>
      </c>
      <c r="AC27" s="65">
        <f>'Glad70-before-LQ'!AC27*$CG27*AC$93</f>
        <v>0</v>
      </c>
      <c r="AD27" s="62">
        <f>'Glad70-before-LQ'!AD27*$CG27*AD$93</f>
        <v>0.00130440988960465</v>
      </c>
      <c r="AE27" s="62">
        <f>'Glad70-before-LQ'!AE27*$CG27*AE$93</f>
        <v>0.0123536977790083</v>
      </c>
      <c r="AF27" s="62">
        <f>'Glad70-before-LQ'!AF27*$CG27*AF$93</f>
        <v>0.0901889471390627</v>
      </c>
      <c r="AG27" s="62">
        <f>'Glad70-before-LQ'!AG27*$CG27*AG$93</f>
        <v>0.161331604445778</v>
      </c>
      <c r="AH27" s="62">
        <f>'Glad70-before-LQ'!AH27*$CG27*AH$93</f>
        <v>2.7792542718717</v>
      </c>
      <c r="AI27" s="62">
        <f>'Glad70-before-LQ'!AI27*$CG27*AI$93</f>
        <v>0.780782674483948</v>
      </c>
      <c r="AJ27" s="62">
        <f>'Glad70-before-LQ'!AJ27*$CG27*AJ$93</f>
        <v>0.757742828557145</v>
      </c>
      <c r="AK27" s="62">
        <f>'Glad70-before-LQ'!AK27*$CG27*AK$93</f>
        <v>1.05689372284399</v>
      </c>
      <c r="AL27" s="62">
        <f>'Glad70-before-LQ'!AL27*$CG27*AL$93</f>
        <v>0.053738173373766</v>
      </c>
      <c r="AM27" s="62">
        <f>'Glad70-before-LQ'!AM27*$CG27*AM$93</f>
        <v>0.6974663488109339</v>
      </c>
      <c r="AN27" s="62">
        <f>'Glad70-before-LQ'!AN27*$CG27*AN$93</f>
        <v>0.908430282623421</v>
      </c>
      <c r="AO27" s="62">
        <f>'Glad70-before-LQ'!AO27*$CG27*AO$93</f>
        <v>16.9340705379145</v>
      </c>
      <c r="AP27" s="62">
        <f>'Glad70-before-LQ'!AP27*$CG27*AP$93</f>
        <v>4.78410830235582</v>
      </c>
      <c r="AQ27" s="62">
        <f>'Glad70-before-LQ'!AQ27*$CG27*AQ$93</f>
        <v>1.68656970657591</v>
      </c>
      <c r="AR27" s="62">
        <f>'Glad70-before-LQ'!AR27*$CG27*AR$93</f>
        <v>0.267730580878238</v>
      </c>
      <c r="AS27" s="62">
        <f>'Glad70-before-LQ'!AS27*$CG27*AS$93</f>
        <v>1.5824188044177</v>
      </c>
      <c r="AT27" s="62">
        <f>'Glad70-before-LQ'!AT27*$CG27*AT$93</f>
        <v>0.00367089252638579</v>
      </c>
      <c r="AU27" s="62">
        <f>'Glad70-before-LQ'!AU27*$CG27*AU$93</f>
        <v>0.00547821731948023</v>
      </c>
      <c r="AV27" s="62">
        <f>'Glad70-before-LQ'!AV27*$CG27*AV$93</f>
        <v>0.0026035743808541</v>
      </c>
      <c r="AW27" s="62">
        <f>'Glad70-before-LQ'!AW27*$CG27*AW$93</f>
        <v>0.00114678015359887</v>
      </c>
      <c r="AX27" s="62">
        <f>'Glad70-before-LQ'!AX27*$CG27*AX$93</f>
        <v>0.0605840435736142</v>
      </c>
      <c r="AY27" s="62">
        <f>'Glad70-before-LQ'!AY27*$CG27*AY$93</f>
        <v>0.000826631422930566</v>
      </c>
      <c r="AZ27" s="62">
        <f>'Glad70-before-LQ'!AZ27*$CG27*AZ$93</f>
        <v>0.00431019497930587</v>
      </c>
      <c r="BA27" s="62">
        <f>'Glad70-before-LQ'!BA27*$CG27*BA$93</f>
        <v>0.00732809678249392</v>
      </c>
      <c r="BB27" s="62">
        <f>'Glad70-before-LQ'!BB27*$CG27*BB$93</f>
        <v>0.0455291177713017</v>
      </c>
      <c r="BC27" s="62">
        <f>'Glad70-before-LQ'!BC27*$CG27*BC$93</f>
        <v>0.8006982043965</v>
      </c>
      <c r="BD27" s="62">
        <f>'Glad70-before-LQ'!BD27*$CG27*BD$93</f>
        <v>0.223670778576677</v>
      </c>
      <c r="BE27" s="62">
        <f>'Glad70-before-LQ'!BE27*$CG27*BE$93</f>
        <v>2.42801154477229</v>
      </c>
      <c r="BF27" s="62">
        <f>'Glad70-before-LQ'!BF27*$CG27*BF$93</f>
        <v>0.0197469669268995</v>
      </c>
      <c r="BG27" s="62">
        <f>'Glad70-before-LQ'!BG27*$CG27*BG$93</f>
        <v>0.694062460349908</v>
      </c>
      <c r="BH27" s="62">
        <f>'Glad70-before-LQ'!BH27*$CG27*BH$93</f>
        <v>0.137588205759264</v>
      </c>
      <c r="BI27" s="62">
        <f>'Glad70-before-LQ'!BI27*$CG27*BI$93</f>
        <v>0.208890761218687</v>
      </c>
      <c r="BJ27" s="62">
        <f>'Glad70-before-LQ'!BJ27*$CG27*BJ$93</f>
        <v>0.07395845240773009</v>
      </c>
      <c r="BK27" s="62">
        <f>'Glad70-before-LQ'!BK27*$CG27*BK$93</f>
        <v>0.150173256174413</v>
      </c>
      <c r="BL27" s="62">
        <f>'Glad70-before-LQ'!BL27*$CG27*BL$93</f>
        <v>0.504935651263496</v>
      </c>
      <c r="BM27" s="62">
        <f>'Glad70-before-LQ'!BM27*$CG27*BM$93</f>
        <v>0.102105278116112</v>
      </c>
      <c r="BN27" s="62">
        <f>'Glad70-before-LQ'!BN27*$CG27*BN$93</f>
        <v>0.0289299701479479</v>
      </c>
      <c r="BO27" s="62">
        <f>'Glad70-before-LQ'!BO27*$CG27*BO$93</f>
        <v>0.574274436631387</v>
      </c>
      <c r="BP27" s="62">
        <f>'Glad70-before-LQ'!BP27*$CG27*BP$93</f>
        <v>0.183115240678324</v>
      </c>
      <c r="BQ27" s="62">
        <f>'Glad70-before-LQ'!BQ27*$CG27*BQ$93</f>
        <v>0.00488907025632486</v>
      </c>
      <c r="BR27" s="62">
        <f>'Glad70-before-LQ'!BR27*$CG27*BR$93</f>
        <v>0.0280141562528515</v>
      </c>
      <c r="BS27" s="62">
        <f>'Glad70-before-LQ'!BS27*$CG27*BS$93</f>
        <v>0.00423709405486487</v>
      </c>
      <c r="BT27" s="62">
        <f>'Glad70-before-LQ'!BT27*$CG27*BT$93</f>
        <v>5.55266091380592</v>
      </c>
      <c r="BU27" s="62">
        <f>'Glad70-before-LQ'!BU27*$CG27*BU$93</f>
        <v>0.0757121390297424</v>
      </c>
      <c r="BV27" s="4">
        <f>SUM(D27:BU27)</f>
        <v>49.4382513921244</v>
      </c>
      <c r="BW27" s="66">
        <f>'Glad-base'!BW27*'Households'!$B$3/'Households'!$B$7</f>
        <v>24.1015749147992</v>
      </c>
      <c r="BX27" s="66">
        <f>'Glad-base'!BX27*'Households'!$B$3/'Households'!$B$7</f>
        <v>0.227174045005149</v>
      </c>
      <c r="BY27" s="66">
        <f>'Glad-base'!BY27*'Businesses'!$B$4/'Businesses'!$C$4</f>
        <v>2.20833457161248</v>
      </c>
      <c r="BZ27" s="66">
        <f>'Glad-base'!BZ27*'Households'!$B$3/'Households'!$B$7</f>
        <v>0.69536818900103</v>
      </c>
      <c r="CA27" s="66">
        <f>'Glad-base'!CA27*'Households'!$B$3/'Households'!$B$7</f>
        <v>5.77377674703399</v>
      </c>
      <c r="CB27" s="66">
        <f>'Glad-base'!CB27*'Glad-id-output'!B25/'Glad-id-output'!E25</f>
        <v>-0.185406856003089</v>
      </c>
      <c r="CC27" s="62">
        <f>'Exports'!D28</f>
        <v>30</v>
      </c>
      <c r="CD27" s="4">
        <f>SUM(BW27:CC27)</f>
        <v>62.8208216114488</v>
      </c>
      <c r="CE27" s="4">
        <f>SUM(CD27,BV27)</f>
        <v>112.259073003573</v>
      </c>
      <c r="CF27" s="67">
        <v>0.00162497474548778</v>
      </c>
      <c r="CG27" s="67">
        <f>'Glad-id-output'!I25</f>
        <v>1</v>
      </c>
    </row>
    <row r="28" ht="20.05" customHeight="1">
      <c r="A28" t="s" s="58">
        <v>1</v>
      </c>
      <c r="B28" s="59">
        <v>24</v>
      </c>
      <c r="C28" t="s" s="60">
        <v>189</v>
      </c>
      <c r="D28" s="61">
        <f>'Glad70-before-LQ'!D28*$CG28*D$93</f>
        <v>0.662049818953976</v>
      </c>
      <c r="E28" s="62">
        <f>'Glad70-before-LQ'!E28*$CG28*E$93</f>
        <v>0.199413861360057</v>
      </c>
      <c r="F28" s="62">
        <f>'Glad70-before-LQ'!F28*$CG28*F$93</f>
        <v>0.00621025455247939</v>
      </c>
      <c r="G28" s="62">
        <f>'Glad70-before-LQ'!G28*$CG28*G$93</f>
        <v>0.147891155053651</v>
      </c>
      <c r="H28" s="62">
        <f>'Glad70-before-LQ'!H28*$CG28*H$93</f>
        <v>0.0653530382101427</v>
      </c>
      <c r="I28" s="62">
        <f>'Glad70-before-LQ'!I28*$CG28*I$93</f>
        <v>0.591118712792015</v>
      </c>
      <c r="J28" s="62">
        <f>'Glad70-before-LQ'!J28*$CG28*J$93</f>
        <v>8.620704015025311</v>
      </c>
      <c r="K28" s="63">
        <f>'Glad70-before-LQ'!K28*$CG28*K$93</f>
        <v>2.64805324068484</v>
      </c>
      <c r="L28" s="62">
        <f>'Glad70-before-LQ'!L28*$CG28*L$93</f>
        <v>0.386869412788861</v>
      </c>
      <c r="M28" s="62">
        <f>'Glad70-before-LQ'!M28*$CG28*M$93</f>
        <v>0.399082929535484</v>
      </c>
      <c r="N28" s="62">
        <f>'Glad70-before-LQ'!N28*$CG28*N$93</f>
        <v>0.0714691550995291</v>
      </c>
      <c r="O28" s="62">
        <f>'Glad70-before-LQ'!O28*$CG28*O$93</f>
        <v>0.0288499066598354</v>
      </c>
      <c r="P28" s="62">
        <f>'Glad70-before-LQ'!P28*$CG28*P$93</f>
        <v>0.0114418606607664</v>
      </c>
      <c r="Q28" s="62">
        <f>'Glad70-before-LQ'!Q28*$CG28*Q$93</f>
        <v>0.0279400577136624</v>
      </c>
      <c r="R28" s="62">
        <f>'Glad70-before-LQ'!R28*$CG28*R$93</f>
        <v>0.00755468991211452</v>
      </c>
      <c r="S28" s="62">
        <f>'Glad70-before-LQ'!S28*$CG28*S$93</f>
        <v>0.0192050264967974</v>
      </c>
      <c r="T28" s="62">
        <f>'Glad70-before-LQ'!T28*$CG28*T$93</f>
        <v>0.351898057770346</v>
      </c>
      <c r="U28" s="62">
        <f>'Glad70-before-LQ'!U28*$CG28*U$93</f>
        <v>1.34930024895749</v>
      </c>
      <c r="V28" s="62">
        <f>'Glad70-before-LQ'!V28*$CG28*V$93</f>
        <v>0.0529978383017411</v>
      </c>
      <c r="W28" s="62">
        <f>'Glad70-before-LQ'!W28*$CG28*W$93</f>
        <v>1.24086650693172</v>
      </c>
      <c r="X28" s="64">
        <f>'Glad70-before-LQ'!X28*$CG28*X$93</f>
        <v>0</v>
      </c>
      <c r="Y28" s="62">
        <f>'Glad70-before-LQ'!Y28*$CG28*Y$93</f>
        <v>2.32753210926387</v>
      </c>
      <c r="Z28" s="62">
        <f>'Glad70-before-LQ'!Z28*$CG28*Z$93</f>
        <v>0.523730660450509</v>
      </c>
      <c r="AA28" s="62">
        <f>'Glad70-before-LQ'!AA28*$CG28*AA$93</f>
        <v>1.71026212001072</v>
      </c>
      <c r="AB28" s="62">
        <f>'Glad70-before-LQ'!AB28*$CG28*AB$93</f>
        <v>0.0171814078319395</v>
      </c>
      <c r="AC28" s="65">
        <f>'Glad70-before-LQ'!AC28*$CG28*AC$93</f>
        <v>0</v>
      </c>
      <c r="AD28" s="62">
        <f>'Glad70-before-LQ'!AD28*$CG28*AD$93</f>
        <v>0.00876884268193054</v>
      </c>
      <c r="AE28" s="62">
        <f>'Glad70-before-LQ'!AE28*$CG28*AE$93</f>
        <v>0.158092550566089</v>
      </c>
      <c r="AF28" s="62">
        <f>'Glad70-before-LQ'!AF28*$CG28*AF$93</f>
        <v>0.207320471187971</v>
      </c>
      <c r="AG28" s="62">
        <f>'Glad70-before-LQ'!AG28*$CG28*AG$93</f>
        <v>1.05016768125713</v>
      </c>
      <c r="AH28" s="62">
        <f>'Glad70-before-LQ'!AH28*$CG28*AH$93</f>
        <v>5.01944271687819</v>
      </c>
      <c r="AI28" s="62">
        <f>'Glad70-before-LQ'!AI28*$CG28*AI$93</f>
        <v>4.00062958846248</v>
      </c>
      <c r="AJ28" s="62">
        <f>'Glad70-before-LQ'!AJ28*$CG28*AJ$93</f>
        <v>0.674945250040129</v>
      </c>
      <c r="AK28" s="62">
        <f>'Glad70-before-LQ'!AK28*$CG28*AK$93</f>
        <v>0.445176460347354</v>
      </c>
      <c r="AL28" s="62">
        <f>'Glad70-before-LQ'!AL28*$CG28*AL$93</f>
        <v>0.0775895390055205</v>
      </c>
      <c r="AM28" s="62">
        <f>'Glad70-before-LQ'!AM28*$CG28*AM$93</f>
        <v>0.271467936089858</v>
      </c>
      <c r="AN28" s="62">
        <f>'Glad70-before-LQ'!AN28*$CG28*AN$93</f>
        <v>0.580020654480833</v>
      </c>
      <c r="AO28" s="62">
        <f>'Glad70-before-LQ'!AO28*$CG28*AO$93</f>
        <v>0.532546902559641</v>
      </c>
      <c r="AP28" s="62">
        <f>'Glad70-before-LQ'!AP28*$CG28*AP$93</f>
        <v>1.19756679895216</v>
      </c>
      <c r="AQ28" s="62">
        <f>'Glad70-before-LQ'!AQ28*$CG28*AQ$93</f>
        <v>0.127146551190509</v>
      </c>
      <c r="AR28" s="62">
        <f>'Glad70-before-LQ'!AR28*$CG28*AR$93</f>
        <v>0.13144931698084</v>
      </c>
      <c r="AS28" s="62">
        <f>'Glad70-before-LQ'!AS28*$CG28*AS$93</f>
        <v>0.684197048467817</v>
      </c>
      <c r="AT28" s="62">
        <f>'Glad70-before-LQ'!AT28*$CG28*AT$93</f>
        <v>0.004032626431289</v>
      </c>
      <c r="AU28" s="62">
        <f>'Glad70-before-LQ'!AU28*$CG28*AU$93</f>
        <v>0.011361697406084</v>
      </c>
      <c r="AV28" s="62">
        <f>'Glad70-before-LQ'!AV28*$CG28*AV$93</f>
        <v>0.0032459054644007</v>
      </c>
      <c r="AW28" s="62">
        <f>'Glad70-before-LQ'!AW28*$CG28*AW$93</f>
        <v>0.008035675737057581</v>
      </c>
      <c r="AX28" s="62">
        <f>'Glad70-before-LQ'!AX28*$CG28*AX$93</f>
        <v>0.100606887339523</v>
      </c>
      <c r="AY28" s="62">
        <f>'Glad70-before-LQ'!AY28*$CG28*AY$93</f>
        <v>0.00167928111950899</v>
      </c>
      <c r="AZ28" s="62">
        <f>'Glad70-before-LQ'!AZ28*$CG28*AZ$93</f>
        <v>0.0249451392728006</v>
      </c>
      <c r="BA28" s="62">
        <f>'Glad70-before-LQ'!BA28*$CG28*BA$93</f>
        <v>0.00410077961205464</v>
      </c>
      <c r="BB28" s="62">
        <f>'Glad70-before-LQ'!BB28*$CG28*BB$93</f>
        <v>0.0418269044882103</v>
      </c>
      <c r="BC28" s="62">
        <f>'Glad70-before-LQ'!BC28*$CG28*BC$93</f>
        <v>0.190966697574995</v>
      </c>
      <c r="BD28" s="62">
        <f>'Glad70-before-LQ'!BD28*$CG28*BD$93</f>
        <v>0.14630426950637</v>
      </c>
      <c r="BE28" s="62">
        <f>'Glad70-before-LQ'!BE28*$CG28*BE$93</f>
        <v>2.48019545858754</v>
      </c>
      <c r="BF28" s="62">
        <f>'Glad70-before-LQ'!BF28*$CG28*BF$93</f>
        <v>0.0194409133201821</v>
      </c>
      <c r="BG28" s="62">
        <f>'Glad70-before-LQ'!BG28*$CG28*BG$93</f>
        <v>0.783182912015595</v>
      </c>
      <c r="BH28" s="62">
        <f>'Glad70-before-LQ'!BH28*$CG28*BH$93</f>
        <v>0.179545502488417</v>
      </c>
      <c r="BI28" s="62">
        <f>'Glad70-before-LQ'!BI28*$CG28*BI$93</f>
        <v>0.302069385513558</v>
      </c>
      <c r="BJ28" s="62">
        <f>'Glad70-before-LQ'!BJ28*$CG28*BJ$93</f>
        <v>0.008660920185464259</v>
      </c>
      <c r="BK28" s="62">
        <f>'Glad70-before-LQ'!BK28*$CG28*BK$93</f>
        <v>0.21520011806306</v>
      </c>
      <c r="BL28" s="62">
        <f>'Glad70-before-LQ'!BL28*$CG28*BL$93</f>
        <v>0.84038414319618</v>
      </c>
      <c r="BM28" s="62">
        <f>'Glad70-before-LQ'!BM28*$CG28*BM$93</f>
        <v>0.124557583733289</v>
      </c>
      <c r="BN28" s="62">
        <f>'Glad70-before-LQ'!BN28*$CG28*BN$93</f>
        <v>0.0118753306533859</v>
      </c>
      <c r="BO28" s="62">
        <f>'Glad70-before-LQ'!BO28*$CG28*BO$93</f>
        <v>8.386389460433261</v>
      </c>
      <c r="BP28" s="62">
        <f>'Glad70-before-LQ'!BP28*$CG28*BP$93</f>
        <v>0.584543532350164</v>
      </c>
      <c r="BQ28" s="62">
        <f>'Glad70-before-LQ'!BQ28*$CG28*BQ$93</f>
        <v>0.00734344158098709</v>
      </c>
      <c r="BR28" s="62">
        <f>'Glad70-before-LQ'!BR28*$CG28*BR$93</f>
        <v>0.0546168737872191</v>
      </c>
      <c r="BS28" s="62">
        <f>'Glad70-before-LQ'!BS28*$CG28*BS$93</f>
        <v>0.0140520159309823</v>
      </c>
      <c r="BT28" s="62">
        <f>'Glad70-before-LQ'!BT28*$CG28*BT$93</f>
        <v>2.75794308736699</v>
      </c>
      <c r="BU28" s="62">
        <f>'Glad70-before-LQ'!BU28*$CG28*BU$93</f>
        <v>0.231071941231491</v>
      </c>
      <c r="BV28" s="4">
        <f>SUM(D28:BU28)</f>
        <v>54.1716828785564</v>
      </c>
      <c r="BW28" s="66">
        <f>'Glad-base'!BW28*'Households'!$B$3/'Households'!$B$7</f>
        <v>7.78064610726056</v>
      </c>
      <c r="BX28" s="66">
        <f>'Glad-base'!BX28*'Households'!$B$3/'Households'!$B$7</f>
        <v>0.17680841907312</v>
      </c>
      <c r="BY28" s="66">
        <f>'Glad-base'!BY28*'Businesses'!$B$4/'Businesses'!$C$4</f>
        <v>9.707627514091399</v>
      </c>
      <c r="BZ28" s="66">
        <f>'Glad-base'!BZ28*'Households'!$B$3/'Households'!$B$7</f>
        <v>0.505486656426365</v>
      </c>
      <c r="CA28" s="66">
        <f>'Glad-base'!CA28*'Households'!$B$3/'Households'!$B$7</f>
        <v>2.28007889258496</v>
      </c>
      <c r="CB28" s="66">
        <f>'Glad-base'!CB28*'Glad-id-output'!B26/'Glad-id-output'!E26</f>
        <v>0.426881378686906</v>
      </c>
      <c r="CC28" s="62">
        <f>'Exports'!D29</f>
        <v>40</v>
      </c>
      <c r="CD28" s="4">
        <f>SUM(BW28:CC28)</f>
        <v>60.8775289681233</v>
      </c>
      <c r="CE28" s="4">
        <f>SUM(CD28,BV28)</f>
        <v>115.049211846680</v>
      </c>
      <c r="CF28" s="67">
        <v>0.00254757518441874</v>
      </c>
      <c r="CG28" s="67">
        <f>'Glad-id-output'!I26</f>
        <v>1</v>
      </c>
    </row>
    <row r="29" ht="20.05" customHeight="1">
      <c r="A29" t="s" s="58">
        <v>1</v>
      </c>
      <c r="B29" s="59">
        <v>25</v>
      </c>
      <c r="C29" t="s" s="60">
        <v>190</v>
      </c>
      <c r="D29" s="61">
        <f>'Glad70-before-LQ'!D29*$CG29*D$93</f>
        <v>0.00242221448688424</v>
      </c>
      <c r="E29" s="62">
        <f>'Glad70-before-LQ'!E29*$CG29*E$93</f>
        <v>0.00057340835966912</v>
      </c>
      <c r="F29" s="62">
        <f>'Glad70-before-LQ'!F29*$CG29*F$93</f>
        <v>6.876363890851709e-05</v>
      </c>
      <c r="G29" s="62">
        <f>'Glad70-before-LQ'!G29*$CG29*G$93</f>
        <v>0.000536643519219233</v>
      </c>
      <c r="H29" s="62">
        <f>'Glad70-before-LQ'!H29*$CG29*H$93</f>
        <v>0.000253122918537171</v>
      </c>
      <c r="I29" s="62">
        <f>'Glad70-before-LQ'!I29*$CG29*I$93</f>
        <v>0.00131496514999786</v>
      </c>
      <c r="J29" s="62">
        <f>'Glad70-before-LQ'!J29*$CG29*J$93</f>
        <v>0.030567820573038</v>
      </c>
      <c r="K29" s="63">
        <f>'Glad70-before-LQ'!K29*$CG29*K$93</f>
        <v>0.00494126751453983</v>
      </c>
      <c r="L29" s="62">
        <f>'Glad70-before-LQ'!L29*$CG29*L$93</f>
        <v>0.000694192170886999</v>
      </c>
      <c r="M29" s="62">
        <f>'Glad70-before-LQ'!M29*$CG29*M$93</f>
        <v>0.000343066259253099</v>
      </c>
      <c r="N29" s="62">
        <f>'Glad70-before-LQ'!N29*$CG29*N$93</f>
        <v>0.00126883704103109</v>
      </c>
      <c r="O29" s="62">
        <f>'Glad70-before-LQ'!O29*$CG29*O$93</f>
        <v>0.00245279183593246</v>
      </c>
      <c r="P29" s="62">
        <f>'Glad70-before-LQ'!P29*$CG29*P$93</f>
        <v>0.000530022972428028</v>
      </c>
      <c r="Q29" s="62">
        <f>'Glad70-before-LQ'!Q29*$CG29*Q$93</f>
        <v>0.000429344200341163</v>
      </c>
      <c r="R29" s="62">
        <f>'Glad70-before-LQ'!R29*$CG29*R$93</f>
        <v>8.460665523519351e-05</v>
      </c>
      <c r="S29" s="62">
        <f>'Glad70-before-LQ'!S29*$CG29*S$93</f>
        <v>0.000243026822195717</v>
      </c>
      <c r="T29" s="62">
        <f>'Glad70-before-LQ'!T29*$CG29*T$93</f>
        <v>0.0017783490531267</v>
      </c>
      <c r="U29" s="62">
        <f>'Glad70-before-LQ'!U29*$CG29*U$93</f>
        <v>0.0136378703442591</v>
      </c>
      <c r="V29" s="62">
        <f>'Glad70-before-LQ'!V29*$CG29*V$93</f>
        <v>0.000696171612689747</v>
      </c>
      <c r="W29" s="62">
        <f>'Glad70-before-LQ'!W29*$CG29*W$93</f>
        <v>0.0127383233952601</v>
      </c>
      <c r="X29" s="64">
        <f>'Glad70-before-LQ'!X29*$CG29*X$93</f>
        <v>0</v>
      </c>
      <c r="Y29" s="62">
        <f>'Glad70-before-LQ'!Y29*$CG29*Y$93</f>
        <v>0.0114359487957815</v>
      </c>
      <c r="Z29" s="62">
        <f>'Glad70-before-LQ'!Z29*$CG29*Z$93</f>
        <v>0.0264961172376039</v>
      </c>
      <c r="AA29" s="62">
        <f>'Glad70-before-LQ'!AA29*$CG29*AA$93</f>
        <v>0.00385511896091056</v>
      </c>
      <c r="AB29" s="62">
        <f>'Glad70-before-LQ'!AB29*$CG29*AB$93</f>
        <v>0.00342717283960625</v>
      </c>
      <c r="AC29" s="65">
        <f>'Glad70-before-LQ'!AC29*$CG29*AC$93</f>
        <v>0</v>
      </c>
      <c r="AD29" s="62">
        <f>'Glad70-before-LQ'!AD29*$CG29*AD$93</f>
        <v>2.25009813576269e-05</v>
      </c>
      <c r="AE29" s="62">
        <f>'Glad70-before-LQ'!AE29*$CG29*AE$93</f>
        <v>0.00172023802832292</v>
      </c>
      <c r="AF29" s="62">
        <f>'Glad70-before-LQ'!AF29*$CG29*AF$93</f>
        <v>0.00735416208859988</v>
      </c>
      <c r="AG29" s="62">
        <f>'Glad70-before-LQ'!AG29*$CG29*AG$93</f>
        <v>0.08333003249957049</v>
      </c>
      <c r="AH29" s="62">
        <f>'Glad70-before-LQ'!AH29*$CG29*AH$93</f>
        <v>0.0642213852346465</v>
      </c>
      <c r="AI29" s="62">
        <f>'Glad70-before-LQ'!AI29*$CG29*AI$93</f>
        <v>0.0926332493659336</v>
      </c>
      <c r="AJ29" s="62">
        <f>'Glad70-before-LQ'!AJ29*$CG29*AJ$93</f>
        <v>0.00643363721638589</v>
      </c>
      <c r="AK29" s="62">
        <f>'Glad70-before-LQ'!AK29*$CG29*AK$93</f>
        <v>0.0210192487702316</v>
      </c>
      <c r="AL29" s="62">
        <f>'Glad70-before-LQ'!AL29*$CG29*AL$93</f>
        <v>0.00702022044287795</v>
      </c>
      <c r="AM29" s="62">
        <f>'Glad70-before-LQ'!AM29*$CG29*AM$93</f>
        <v>0.00672445387014065</v>
      </c>
      <c r="AN29" s="62">
        <f>'Glad70-before-LQ'!AN29*$CG29*AN$93</f>
        <v>0.00690567733320428</v>
      </c>
      <c r="AO29" s="62">
        <f>'Glad70-before-LQ'!AO29*$CG29*AO$93</f>
        <v>0.0105904599909259</v>
      </c>
      <c r="AP29" s="62">
        <f>'Glad70-before-LQ'!AP29*$CG29*AP$93</f>
        <v>0.00221717610629903</v>
      </c>
      <c r="AQ29" s="62">
        <f>'Glad70-before-LQ'!AQ29*$CG29*AQ$93</f>
        <v>0.000315123228629073</v>
      </c>
      <c r="AR29" s="62">
        <f>'Glad70-before-LQ'!AR29*$CG29*AR$93</f>
        <v>0.00196807039217461</v>
      </c>
      <c r="AS29" s="62">
        <f>'Glad70-before-LQ'!AS29*$CG29*AS$93</f>
        <v>0.00509666193600124</v>
      </c>
      <c r="AT29" s="62">
        <f>'Glad70-before-LQ'!AT29*$CG29*AT$93</f>
        <v>4.92587385115789e-05</v>
      </c>
      <c r="AU29" s="62">
        <f>'Glad70-before-LQ'!AU29*$CG29*AU$93</f>
        <v>0.000494444600430721</v>
      </c>
      <c r="AV29" s="62">
        <f>'Glad70-before-LQ'!AV29*$CG29*AV$93</f>
        <v>5.47777534075559e-05</v>
      </c>
      <c r="AW29" s="62">
        <f>'Glad70-before-LQ'!AW29*$CG29*AW$93</f>
        <v>7.88163730213172e-06</v>
      </c>
      <c r="AX29" s="62">
        <f>'Glad70-before-LQ'!AX29*$CG29*AX$93</f>
        <v>0.000139485082704839</v>
      </c>
      <c r="AY29" s="62">
        <f>'Glad70-before-LQ'!AY29*$CG29*AY$93</f>
        <v>3.6476984497165e-05</v>
      </c>
      <c r="AZ29" s="62">
        <f>'Glad70-before-LQ'!AZ29*$CG29*AZ$93</f>
        <v>0.000454391057692217</v>
      </c>
      <c r="BA29" s="62">
        <f>'Glad70-before-LQ'!BA29*$CG29*BA$93</f>
        <v>0.000155341885580391</v>
      </c>
      <c r="BB29" s="62">
        <f>'Glad70-before-LQ'!BB29*$CG29*BB$93</f>
        <v>0.000552367076014114</v>
      </c>
      <c r="BC29" s="62">
        <f>'Glad70-before-LQ'!BC29*$CG29*BC$93</f>
        <v>0.0022332097731372</v>
      </c>
      <c r="BD29" s="62">
        <f>'Glad70-before-LQ'!BD29*$CG29*BD$93</f>
        <v>0.00420005861200288</v>
      </c>
      <c r="BE29" s="62">
        <f>'Glad70-before-LQ'!BE29*$CG29*BE$93</f>
        <v>0.0200212324373715</v>
      </c>
      <c r="BF29" s="62">
        <f>'Glad70-before-LQ'!BF29*$CG29*BF$93</f>
        <v>0.000115134448795871</v>
      </c>
      <c r="BG29" s="62">
        <f>'Glad70-before-LQ'!BG29*$CG29*BG$93</f>
        <v>0.00769711184403352</v>
      </c>
      <c r="BH29" s="62">
        <f>'Glad70-before-LQ'!BH29*$CG29*BH$93</f>
        <v>0.00234883745912043</v>
      </c>
      <c r="BI29" s="62">
        <f>'Glad70-before-LQ'!BI29*$CG29*BI$93</f>
        <v>0.00383822317030961</v>
      </c>
      <c r="BJ29" s="62">
        <f>'Glad70-before-LQ'!BJ29*$CG29*BJ$93</f>
        <v>0.000104737958131362</v>
      </c>
      <c r="BK29" s="62">
        <f>'Glad70-before-LQ'!BK29*$CG29*BK$93</f>
        <v>0.00438882591067629</v>
      </c>
      <c r="BL29" s="62">
        <f>'Glad70-before-LQ'!BL29*$CG29*BL$93</f>
        <v>0.0254995238742842</v>
      </c>
      <c r="BM29" s="62">
        <f>'Glad70-before-LQ'!BM29*$CG29*BM$93</f>
        <v>0.00408008012035471</v>
      </c>
      <c r="BN29" s="62">
        <f>'Glad70-before-LQ'!BN29*$CG29*BN$93</f>
        <v>0.000612524640007072</v>
      </c>
      <c r="BO29" s="62">
        <f>'Glad70-before-LQ'!BO29*$CG29*BO$93</f>
        <v>0.0312842495525556</v>
      </c>
      <c r="BP29" s="62">
        <f>'Glad70-before-LQ'!BP29*$CG29*BP$93</f>
        <v>0.0121409804641563</v>
      </c>
      <c r="BQ29" s="62">
        <f>'Glad70-before-LQ'!BQ29*$CG29*BQ$93</f>
        <v>0.000272353504370749</v>
      </c>
      <c r="BR29" s="62">
        <f>'Glad70-before-LQ'!BR29*$CG29*BR$93</f>
        <v>0.000950590837097483</v>
      </c>
      <c r="BS29" s="62">
        <f>'Glad70-before-LQ'!BS29*$CG29*BS$93</f>
        <v>0.00013255843215125</v>
      </c>
      <c r="BT29" s="62">
        <f>'Glad70-before-LQ'!BT29*$CG29*BT$93</f>
        <v>0.0264136299612554</v>
      </c>
      <c r="BU29" s="62">
        <f>'Glad70-before-LQ'!BU29*$CG29*BU$93</f>
        <v>0.00891522931438894</v>
      </c>
      <c r="BV29" s="4">
        <f>SUM(D29:BU29)</f>
        <v>0.595554980972978</v>
      </c>
      <c r="BW29" s="66">
        <f>'Glad-base'!BW29*'Households'!$B$3/'Households'!$B$7</f>
        <v>6.44302169721936</v>
      </c>
      <c r="BX29" s="66">
        <f>'Glad-base'!BX29*'Households'!$B$3/'Households'!$B$7</f>
        <v>0.0145912295159629</v>
      </c>
      <c r="BY29" s="66">
        <f>'Glad-base'!BY29*'Businesses'!$B$4/'Businesses'!$C$4</f>
        <v>0.950259727245729</v>
      </c>
      <c r="BZ29" s="66">
        <f>'Glad-base'!BZ29*'Households'!$B$3/'Households'!$B$7</f>
        <v>0.210905573450051</v>
      </c>
      <c r="CA29" s="66">
        <f>'Glad-base'!CA29*'Households'!$B$3/'Households'!$B$7</f>
        <v>1.86903368110196</v>
      </c>
      <c r="CB29" s="66">
        <f>'Glad-base'!CB29*'Glad-id-output'!B27/'Glad-id-output'!E27</f>
        <v>0.0212953306152051</v>
      </c>
      <c r="CC29" s="62">
        <f>'Exports'!D30</f>
        <v>0.3</v>
      </c>
      <c r="CD29" s="4">
        <f>SUM(BW29:CC29)</f>
        <v>9.80910723914827</v>
      </c>
      <c r="CE29" s="4">
        <f>SUM(CD29,BV29)</f>
        <v>10.4046622201212</v>
      </c>
      <c r="CF29" s="67">
        <v>0.000472625658662934</v>
      </c>
      <c r="CG29" s="67">
        <f>'Glad-id-output'!I27</f>
        <v>0.076483180484695</v>
      </c>
    </row>
    <row r="30" ht="20.05" customHeight="1">
      <c r="A30" t="s" s="33">
        <v>1</v>
      </c>
      <c r="B30" s="37">
        <v>26</v>
      </c>
      <c r="C30" t="s" s="60">
        <v>191</v>
      </c>
      <c r="D30" s="74">
        <f>'Glad70-before-LQ'!D30*$CG30*D$93</f>
        <v>1.12073002613013</v>
      </c>
      <c r="E30" s="65">
        <f>'Glad70-before-LQ'!E30*$CG30*E$93</f>
        <v>0.0158348586526706</v>
      </c>
      <c r="F30" s="65">
        <f>'Glad70-before-LQ'!F30*$CG30*F$93</f>
        <v>0.00500729834971116</v>
      </c>
      <c r="G30" s="65">
        <f>'Glad70-before-LQ'!G30*$CG30*G$93</f>
        <v>0.00887873650143819</v>
      </c>
      <c r="H30" s="65">
        <f>'Glad70-before-LQ'!H30*$CG30*H$93</f>
        <v>0.0490154276929557</v>
      </c>
      <c r="I30" s="65">
        <f>'Glad70-before-LQ'!I30*$CG30*I$93</f>
        <v>0.7717397739212291</v>
      </c>
      <c r="J30" s="65">
        <f>'Glad70-before-LQ'!J30*$CG30*J$93</f>
        <v>44.2285489048324</v>
      </c>
      <c r="K30" s="65">
        <f>'Glad70-before-LQ'!K30*$CG30*K$93</f>
        <v>147.2625</v>
      </c>
      <c r="L30" s="65">
        <f>'Glad70-before-LQ'!L30*$CG30*L$93</f>
        <v>1.90145488491566</v>
      </c>
      <c r="M30" s="65">
        <f>'Glad70-before-LQ'!M30*$CG30*M$93</f>
        <v>0.566144201362525</v>
      </c>
      <c r="N30" s="65">
        <f>'Glad70-before-LQ'!N30*$CG30*N$93</f>
        <v>0.434406664313119</v>
      </c>
      <c r="O30" s="65">
        <f>'Glad70-before-LQ'!O30*$CG30*O$93</f>
        <v>0.144991199251181</v>
      </c>
      <c r="P30" s="65">
        <f>'Glad70-before-LQ'!P30*$CG30*P$93</f>
        <v>0.103291018329886</v>
      </c>
      <c r="Q30" s="65">
        <f>'Glad70-before-LQ'!Q30*$CG30*Q$93</f>
        <v>0.11174011861507</v>
      </c>
      <c r="R30" s="65">
        <f>'Glad70-before-LQ'!R30*$CG30*R$93</f>
        <v>0.06937457306486269</v>
      </c>
      <c r="S30" s="65">
        <f>'Glad70-before-LQ'!S30*$CG30*S$93</f>
        <v>0.0199740743544202</v>
      </c>
      <c r="T30" s="65">
        <f>'Glad70-before-LQ'!T30*$CG30*T$93</f>
        <v>1.80370152080636</v>
      </c>
      <c r="U30" s="65">
        <f>'Glad70-before-LQ'!U30*$CG30*U$93</f>
        <v>9.967269023671131</v>
      </c>
      <c r="V30" s="65">
        <f>'Glad70-before-LQ'!V30*$CG30*V$93</f>
        <v>0.251115826791653</v>
      </c>
      <c r="W30" s="65">
        <f>'Glad70-before-LQ'!W30*$CG30*W$93</f>
        <v>5.63631175581965</v>
      </c>
      <c r="X30" s="65">
        <f>'Glad70-before-LQ'!X30*$CG30*X$93</f>
        <v>0</v>
      </c>
      <c r="Y30" s="65">
        <f>'Glad70-before-LQ'!Y30*$CG30*Y$93</f>
        <v>2.15723096756216</v>
      </c>
      <c r="Z30" s="65">
        <f>'Glad70-before-LQ'!Z30*$CG30*Z$93</f>
        <v>0.415626940542291</v>
      </c>
      <c r="AA30" s="65">
        <f>'Glad70-before-LQ'!AA30*$CG30*AA$93</f>
        <v>0.429370614399601</v>
      </c>
      <c r="AB30" s="65">
        <f>'Glad70-before-LQ'!AB30*$CG30*AB$93</f>
        <v>0.0536607357204428</v>
      </c>
      <c r="AC30" s="65">
        <f>'Glad70-before-LQ'!AC30*$CG30*AC$93</f>
        <v>0</v>
      </c>
      <c r="AD30" s="65">
        <f>'Glad70-before-LQ'!AD30*$CG30*AD$93</f>
        <v>0.00555128964938234</v>
      </c>
      <c r="AE30" s="65">
        <f>'Glad70-before-LQ'!AE30*$CG30*AE$93</f>
        <v>1.64312199414791</v>
      </c>
      <c r="AF30" s="65">
        <f>'Glad70-before-LQ'!AF30*$CG30*AF$93</f>
        <v>0.0952635652399564</v>
      </c>
      <c r="AG30" s="65">
        <f>'Glad70-before-LQ'!AG30*$CG30*AG$93</f>
        <v>0.148257182790494</v>
      </c>
      <c r="AH30" s="65">
        <f>'Glad70-before-LQ'!AH30*$CG30*AH$93</f>
        <v>4.42657339486839</v>
      </c>
      <c r="AI30" s="65">
        <f>'Glad70-before-LQ'!AI30*$CG30*AI$93</f>
        <v>0.673892378830127</v>
      </c>
      <c r="AJ30" s="65">
        <f>'Glad70-before-LQ'!AJ30*$CG30*AJ$93</f>
        <v>2.0103208635149</v>
      </c>
      <c r="AK30" s="65">
        <f>'Glad70-before-LQ'!AK30*$CG30*AK$93</f>
        <v>7.745883958926</v>
      </c>
      <c r="AL30" s="65">
        <f>'Glad70-before-LQ'!AL30*$CG30*AL$93</f>
        <v>2.14643228078238</v>
      </c>
      <c r="AM30" s="65">
        <f>'Glad70-before-LQ'!AM30*$CG30*AM$93</f>
        <v>4.91043430192138</v>
      </c>
      <c r="AN30" s="65">
        <f>'Glad70-before-LQ'!AN30*$CG30*AN$93</f>
        <v>0.757905952584136</v>
      </c>
      <c r="AO30" s="65">
        <f>'Glad70-before-LQ'!AO30*$CG30*AO$93</f>
        <v>6.21723787288843</v>
      </c>
      <c r="AP30" s="65">
        <f>'Glad70-before-LQ'!AP30*$CG30*AP$93</f>
        <v>0.0614691449917143</v>
      </c>
      <c r="AQ30" s="65">
        <f>'Glad70-before-LQ'!AQ30*$CG30*AQ$93</f>
        <v>0.0423026613344491</v>
      </c>
      <c r="AR30" s="65">
        <f>'Glad70-before-LQ'!AR30*$CG30*AR$93</f>
        <v>0.125151430552037</v>
      </c>
      <c r="AS30" s="65">
        <f>'Glad70-before-LQ'!AS30*$CG30*AS$93</f>
        <v>5.39732848668807</v>
      </c>
      <c r="AT30" s="65">
        <f>'Glad70-before-LQ'!AT30*$CG30*AT$93</f>
        <v>0.0386592470417448</v>
      </c>
      <c r="AU30" s="65">
        <f>'Glad70-before-LQ'!AU30*$CG30*AU$93</f>
        <v>0.0758763879354846</v>
      </c>
      <c r="AV30" s="65">
        <f>'Glad70-before-LQ'!AV30*$CG30*AV$93</f>
        <v>0.00938622528927514</v>
      </c>
      <c r="AW30" s="65">
        <f>'Glad70-before-LQ'!AW30*$CG30*AW$93</f>
        <v>0.00708110531393787</v>
      </c>
      <c r="AX30" s="65">
        <f>'Glad70-before-LQ'!AX30*$CG30*AX$93</f>
        <v>0.183167797350895</v>
      </c>
      <c r="AY30" s="65">
        <f>'Glad70-before-LQ'!AY30*$CG30*AY$93</f>
        <v>0.00446367738751837</v>
      </c>
      <c r="AZ30" s="65">
        <f>'Glad70-before-LQ'!AZ30*$CG30*AZ$93</f>
        <v>0.135905302289197</v>
      </c>
      <c r="BA30" s="65">
        <f>'Glad70-before-LQ'!BA30*$CG30*BA$93</f>
        <v>0.0322624833817437</v>
      </c>
      <c r="BB30" s="65">
        <f>'Glad70-before-LQ'!BB30*$CG30*BB$93</f>
        <v>0.148259787874413</v>
      </c>
      <c r="BC30" s="65">
        <f>'Glad70-before-LQ'!BC30*$CG30*BC$93</f>
        <v>7.05296549635683</v>
      </c>
      <c r="BD30" s="65">
        <f>'Glad70-before-LQ'!BD30*$CG30*BD$93</f>
        <v>1.57872318383074</v>
      </c>
      <c r="BE30" s="65">
        <f>'Glad70-before-LQ'!BE30*$CG30*BE$93</f>
        <v>4.92426684718783</v>
      </c>
      <c r="BF30" s="65">
        <f>'Glad70-before-LQ'!BF30*$CG30*BF$93</f>
        <v>0.0156812812412168</v>
      </c>
      <c r="BG30" s="65">
        <f>'Glad70-before-LQ'!BG30*$CG30*BG$93</f>
        <v>0.742023398771293</v>
      </c>
      <c r="BH30" s="65">
        <f>'Glad70-before-LQ'!BH30*$CG30*BH$93</f>
        <v>0.172021167784253</v>
      </c>
      <c r="BI30" s="65">
        <f>'Glad70-before-LQ'!BI30*$CG30*BI$93</f>
        <v>9.029276112033211</v>
      </c>
      <c r="BJ30" s="65">
        <f>'Glad70-before-LQ'!BJ30*$CG30*BJ$93</f>
        <v>0.00276865583448399</v>
      </c>
      <c r="BK30" s="65">
        <f>'Glad70-before-LQ'!BK30*$CG30*BK$93</f>
        <v>0.803188343936759</v>
      </c>
      <c r="BL30" s="65">
        <f>'Glad70-before-LQ'!BL30*$CG30*BL$93</f>
        <v>3.19202381245305</v>
      </c>
      <c r="BM30" s="65">
        <f>'Glad70-before-LQ'!BM30*$CG30*BM$93</f>
        <v>0.237623855101041</v>
      </c>
      <c r="BN30" s="65">
        <f>'Glad70-before-LQ'!BN30*$CG30*BN$93</f>
        <v>0.07230727401997659</v>
      </c>
      <c r="BO30" s="65">
        <f>'Glad70-before-LQ'!BO30*$CG30*BO$93</f>
        <v>3.9532525442881</v>
      </c>
      <c r="BP30" s="65">
        <f>'Glad70-before-LQ'!BP30*$CG30*BP$93</f>
        <v>0.878938130512007</v>
      </c>
      <c r="BQ30" s="65">
        <f>'Glad70-before-LQ'!BQ30*$CG30*BQ$93</f>
        <v>0.0141511789096068</v>
      </c>
      <c r="BR30" s="65">
        <f>'Glad70-before-LQ'!BR30*$CG30*BR$93</f>
        <v>0.0709395617375933</v>
      </c>
      <c r="BS30" s="65">
        <f>'Glad70-before-LQ'!BS30*$CG30*BS$93</f>
        <v>0.0207424039978071</v>
      </c>
      <c r="BT30" s="65">
        <f>'Glad70-before-LQ'!BT30*$CG30*BT$93</f>
        <v>0.575302020164848</v>
      </c>
      <c r="BU30" s="65">
        <f>'Glad70-before-LQ'!BU30*$CG30*BU$93</f>
        <v>0.342400494594983</v>
      </c>
      <c r="BV30" s="11">
        <f>SUM(D30:BU30)</f>
        <v>288.248703681930</v>
      </c>
      <c r="BW30" s="66">
        <f>'Glad-base'!BW30*'Households'!$B$3/'Households'!$B$7</f>
        <v>41.1025946187745</v>
      </c>
      <c r="BX30" s="66">
        <f>'Glad-base'!BX30*'Households'!$B$3/'Households'!$B$7</f>
        <v>0.00391903813594233</v>
      </c>
      <c r="BY30" s="66">
        <f>'Glad-base'!BY30*'Businesses'!$B$4/'Businesses'!$C$4</f>
        <v>4.54146775005825</v>
      </c>
      <c r="BZ30" s="66">
        <f>'Glad-base'!BZ30*'Households'!$B$3/'Households'!$B$7</f>
        <v>2.91396054679712</v>
      </c>
      <c r="CA30" s="66">
        <f>'Glad-base'!CA30*'Households'!$B$3/'Households'!$B$7</f>
        <v>2.38300506852729</v>
      </c>
      <c r="CB30" s="70">
        <f>'Glad70-before-LQ'!CB30*$AC93</f>
        <v>0</v>
      </c>
      <c r="CC30" s="71">
        <f>'Exports'!D31*AC93</f>
        <v>0</v>
      </c>
      <c r="CD30" s="11">
        <f>SUM(BW30:CC30)</f>
        <v>50.9449470222931</v>
      </c>
      <c r="CE30" s="11">
        <f>SUM(CD30,BV30)</f>
        <v>339.193650704223</v>
      </c>
      <c r="CF30" s="65">
        <v>0.0139249596713999</v>
      </c>
      <c r="CG30" s="65">
        <f>'Glad-id-output'!I28</f>
        <v>1</v>
      </c>
    </row>
    <row r="31" ht="20.05" customHeight="1">
      <c r="A31" t="s" s="58">
        <v>1</v>
      </c>
      <c r="B31" s="59">
        <v>27</v>
      </c>
      <c r="C31" t="s" s="60">
        <v>115</v>
      </c>
      <c r="D31" s="61">
        <f>'Glad70-before-LQ'!D31*$CG31*D$93</f>
        <v>0.0164066744494813</v>
      </c>
      <c r="E31" s="62">
        <f>'Glad70-before-LQ'!E31*$CG31*E$93</f>
        <v>0.0119633142729654</v>
      </c>
      <c r="F31" s="62">
        <f>'Glad70-before-LQ'!F31*$CG31*F$93</f>
        <v>1.01295811339154e-05</v>
      </c>
      <c r="G31" s="62">
        <f>'Glad70-before-LQ'!G31*$CG31*G$93</f>
        <v>1.12953460681169e-05</v>
      </c>
      <c r="H31" s="62">
        <f>'Glad70-before-LQ'!H31*$CG31*H$93</f>
        <v>2.17890438497144e-05</v>
      </c>
      <c r="I31" s="62">
        <f>'Glad70-before-LQ'!I31*$CG31*I$93</f>
        <v>0.164272792008545</v>
      </c>
      <c r="J31" s="62">
        <f>'Glad70-before-LQ'!J31*$CG31*J$93</f>
        <v>3.13776103256401</v>
      </c>
      <c r="K31" s="63">
        <f>'Glad70-before-LQ'!K31*$CG31*K$93</f>
        <v>261.38336</v>
      </c>
      <c r="L31" s="62">
        <f>'Glad70-before-LQ'!L31*$CG31*L$93</f>
        <v>0.0984107166058554</v>
      </c>
      <c r="M31" s="62">
        <f>'Glad70-before-LQ'!M31*$CG31*M$93</f>
        <v>2.28436429531387e-05</v>
      </c>
      <c r="N31" s="62">
        <f>'Glad70-before-LQ'!N31*$CG31*N$93</f>
        <v>0.0601326395830011</v>
      </c>
      <c r="O31" s="62">
        <f>'Glad70-before-LQ'!O31*$CG31*O$93</f>
        <v>0.0153737904120168</v>
      </c>
      <c r="P31" s="62">
        <f>'Glad70-before-LQ'!P31*$CG31*P$93</f>
        <v>0.00141693566549058</v>
      </c>
      <c r="Q31" s="62">
        <f>'Glad70-before-LQ'!Q31*$CG31*Q$93</f>
        <v>0.00505507998586186</v>
      </c>
      <c r="R31" s="62">
        <f>'Glad70-before-LQ'!R31*$CG31*R$93</f>
        <v>0.0038294872206193</v>
      </c>
      <c r="S31" s="62">
        <f>'Glad70-before-LQ'!S31*$CG31*S$93</f>
        <v>0.000835642331447739</v>
      </c>
      <c r="T31" s="62">
        <f>'Glad70-before-LQ'!T31*$CG31*T$93</f>
        <v>0.531549306324915</v>
      </c>
      <c r="U31" s="62">
        <f>'Glad70-before-LQ'!U31*$CG31*U$93</f>
        <v>6.15054628691434</v>
      </c>
      <c r="V31" s="62">
        <f>'Glad70-before-LQ'!V31*$CG31*V$93</f>
        <v>0.0386089679257479</v>
      </c>
      <c r="W31" s="62">
        <f>'Glad70-before-LQ'!W31*$CG31*W$93</f>
        <v>1.35814827659693</v>
      </c>
      <c r="X31" s="64">
        <f>'Glad70-before-LQ'!X31*$CG31*X$93</f>
        <v>0</v>
      </c>
      <c r="Y31" s="62">
        <f>'Glad70-before-LQ'!Y31*$CG31*Y$93</f>
        <v>0.231511986075825</v>
      </c>
      <c r="Z31" s="62">
        <f>'Glad70-before-LQ'!Z31*$CG31*Z$93</f>
        <v>0.015633882026338</v>
      </c>
      <c r="AA31" s="62">
        <f>'Glad70-before-LQ'!AA31*$CG31*AA$93</f>
        <v>0.0133227991844363</v>
      </c>
      <c r="AB31" s="62">
        <f>'Glad70-before-LQ'!AB31*$CG31*AB$93</f>
        <v>0.000629348327075562</v>
      </c>
      <c r="AC31" s="65">
        <f>'Glad70-before-LQ'!AC31*$CG31*AC$93</f>
        <v>0</v>
      </c>
      <c r="AD31" s="62">
        <f>'Glad70-before-LQ'!AD31*$CG31*AD$93</f>
        <v>0.951892307108676</v>
      </c>
      <c r="AE31" s="62">
        <f>'Glad70-before-LQ'!AE31*$CG31*AE$93</f>
        <v>4.92730907244074e-05</v>
      </c>
      <c r="AF31" s="62">
        <f>'Glad70-before-LQ'!AF31*$CG31*AF$93</f>
        <v>0.00257703769901719</v>
      </c>
      <c r="AG31" s="62">
        <f>'Glad70-before-LQ'!AG31*$CG31*AG$93</f>
        <v>0.000590155314126277</v>
      </c>
      <c r="AH31" s="62">
        <f>'Glad70-before-LQ'!AH31*$CG31*AH$93</f>
        <v>0.00176196265112855</v>
      </c>
      <c r="AI31" s="62">
        <f>'Glad70-before-LQ'!AI31*$CG31*AI$93</f>
        <v>0.0494918356597459</v>
      </c>
      <c r="AJ31" s="62">
        <f>'Glad70-before-LQ'!AJ31*$CG31*AJ$93</f>
        <v>0.022135579934001</v>
      </c>
      <c r="AK31" s="62">
        <f>'Glad70-before-LQ'!AK31*$CG31*AK$93</f>
        <v>0.0200297333124708</v>
      </c>
      <c r="AL31" s="62">
        <f>'Glad70-before-LQ'!AL31*$CG31*AL$93</f>
        <v>0.0153892483286415</v>
      </c>
      <c r="AM31" s="62">
        <f>'Glad70-before-LQ'!AM31*$CG31*AM$93</f>
        <v>0.496652831641648</v>
      </c>
      <c r="AN31" s="62">
        <f>'Glad70-before-LQ'!AN31*$CG31*AN$93</f>
        <v>0.211581785656554</v>
      </c>
      <c r="AO31" s="62">
        <f>'Glad70-before-LQ'!AO31*$CG31*AO$93</f>
        <v>0.000417989945462368</v>
      </c>
      <c r="AP31" s="62">
        <f>'Glad70-before-LQ'!AP31*$CG31*AP$93</f>
        <v>0.00333528295069185</v>
      </c>
      <c r="AQ31" s="62">
        <f>'Glad70-before-LQ'!AQ31*$CG31*AQ$93</f>
        <v>0.000784831825947164</v>
      </c>
      <c r="AR31" s="62">
        <f>'Glad70-before-LQ'!AR31*$CG31*AR$93</f>
        <v>9.116487360916171e-05</v>
      </c>
      <c r="AS31" s="62">
        <f>'Glad70-before-LQ'!AS31*$CG31*AS$93</f>
        <v>0.213148851177825</v>
      </c>
      <c r="AT31" s="62">
        <f>'Glad70-before-LQ'!AT31*$CG31*AT$93</f>
        <v>0.00309114307632959</v>
      </c>
      <c r="AU31" s="62">
        <f>'Glad70-before-LQ'!AU31*$CG31*AU$93</f>
        <v>0.00057670252684648</v>
      </c>
      <c r="AV31" s="62">
        <f>'Glad70-before-LQ'!AV31*$CG31*AV$93</f>
        <v>2.52118399081464e-06</v>
      </c>
      <c r="AW31" s="62">
        <f>'Glad70-before-LQ'!AW31*$CG31*AW$93</f>
        <v>6.01072819427512e-07</v>
      </c>
      <c r="AX31" s="62">
        <f>'Glad70-before-LQ'!AX31*$CG31*AX$93</f>
        <v>0.00127894515482654</v>
      </c>
      <c r="AY31" s="62">
        <f>'Glad70-before-LQ'!AY31*$CG31*AY$93</f>
        <v>8.81975377893375e-07</v>
      </c>
      <c r="AZ31" s="62">
        <f>'Glad70-before-LQ'!AZ31*$CG31*AZ$93</f>
        <v>2.95549333873479e-05</v>
      </c>
      <c r="BA31" s="62">
        <f>'Glad70-before-LQ'!BA31*$CG31*BA$93</f>
        <v>7.31097162613054e-05</v>
      </c>
      <c r="BB31" s="62">
        <f>'Glad70-before-LQ'!BB31*$CG31*BB$93</f>
        <v>2.58349695541978e-05</v>
      </c>
      <c r="BC31" s="62">
        <f>'Glad70-before-LQ'!BC31*$CG31*BC$93</f>
        <v>0.0366363926418507</v>
      </c>
      <c r="BD31" s="62">
        <f>'Glad70-before-LQ'!BD31*$CG31*BD$93</f>
        <v>0.0143434015243179</v>
      </c>
      <c r="BE31" s="62">
        <f>'Glad70-before-LQ'!BE31*$CG31*BE$93</f>
        <v>0.181486307300037</v>
      </c>
      <c r="BF31" s="62">
        <f>'Glad70-before-LQ'!BF31*$CG31*BF$93</f>
        <v>6.75352487239844e-06</v>
      </c>
      <c r="BG31" s="62">
        <f>'Glad70-before-LQ'!BG31*$CG31*BG$93</f>
        <v>0.0495726782246608</v>
      </c>
      <c r="BH31" s="62">
        <f>'Glad70-before-LQ'!BH31*$CG31*BH$93</f>
        <v>8.759584600348601e-05</v>
      </c>
      <c r="BI31" s="62">
        <f>'Glad70-before-LQ'!BI31*$CG31*BI$93</f>
        <v>0.0266942436865116</v>
      </c>
      <c r="BJ31" s="62">
        <f>'Glad70-before-LQ'!BJ31*$CG31*BJ$93</f>
        <v>8.00262995758162e-05</v>
      </c>
      <c r="BK31" s="62">
        <f>'Glad70-before-LQ'!BK31*$CG31*BK$93</f>
        <v>0.0254176539566095</v>
      </c>
      <c r="BL31" s="62">
        <f>'Glad70-before-LQ'!BL31*$CG31*BL$93</f>
        <v>0.142882030330576</v>
      </c>
      <c r="BM31" s="62">
        <f>'Glad70-before-LQ'!BM31*$CG31*BM$93</f>
        <v>0.0163942084142953</v>
      </c>
      <c r="BN31" s="62">
        <f>'Glad70-before-LQ'!BN31*$CG31*BN$93</f>
        <v>0.00175684240884363</v>
      </c>
      <c r="BO31" s="62">
        <f>'Glad70-before-LQ'!BO31*$CG31*BO$93</f>
        <v>0.0995954802465701</v>
      </c>
      <c r="BP31" s="62">
        <f>'Glad70-before-LQ'!BP31*$CG31*BP$93</f>
        <v>0.0840182507782177</v>
      </c>
      <c r="BQ31" s="62">
        <f>'Glad70-before-LQ'!BQ31*$CG31*BQ$93</f>
        <v>0.000341992056804406</v>
      </c>
      <c r="BR31" s="62">
        <f>'Glad70-before-LQ'!BR31*$CG31*BR$93</f>
        <v>0.00101759028819985</v>
      </c>
      <c r="BS31" s="62">
        <f>'Glad70-before-LQ'!BS31*$CG31*BS$93</f>
        <v>0.000321357105146361</v>
      </c>
      <c r="BT31" s="62">
        <f>'Glad70-before-LQ'!BT31*$CG31*BT$93</f>
        <v>0.0334065877251836</v>
      </c>
      <c r="BU31" s="62">
        <f>'Glad70-before-LQ'!BU31*$CG31*BU$93</f>
        <v>0.0310500348533143</v>
      </c>
      <c r="BV31" s="4">
        <f>SUM(D31:BU31)</f>
        <v>275.978953609080</v>
      </c>
      <c r="BW31" s="66">
        <f>'Glad-base'!BW31*'Households'!$B$3/'Households'!$B$7</f>
        <v>3.57947752949537</v>
      </c>
      <c r="BX31" s="66">
        <f>'Glad-base'!BX31*'Households'!$B$3/'Households'!$B$7</f>
        <v>4.77676622039135e-06</v>
      </c>
      <c r="BY31" s="66">
        <f>'Glad-base'!BY31*'Businesses'!$B$4/'Businesses'!$C$4</f>
        <v>0.0256723145077727</v>
      </c>
      <c r="BZ31" s="66">
        <f>'Glad-base'!BZ31*'Households'!$B$3/'Households'!$B$7</f>
        <v>0.00240898291452111</v>
      </c>
      <c r="CA31" s="66">
        <f>'Glad-base'!CA31*'Households'!$B$3/'Households'!$B$7</f>
        <v>0.0116111244902163</v>
      </c>
      <c r="CB31" s="66">
        <f>'Glad-base'!CB31*'Glad-id-output'!B29/'Glad-id-output'!E29</f>
        <v>1.96302869052453e-05</v>
      </c>
      <c r="CC31" s="62">
        <f>'Exports'!D32</f>
        <v>0.2</v>
      </c>
      <c r="CD31" s="4">
        <f>SUM(BW31:CC31)</f>
        <v>3.81919435846101</v>
      </c>
      <c r="CE31" s="4">
        <f>SUM(CD31,BV31)</f>
        <v>279.798147967541</v>
      </c>
      <c r="CF31" s="67">
        <v>0.000647864254298525</v>
      </c>
      <c r="CG31" s="67">
        <f>'Glad-id-output'!I29</f>
        <v>1</v>
      </c>
    </row>
    <row r="32" ht="20.05" customHeight="1">
      <c r="A32" t="s" s="58">
        <v>1</v>
      </c>
      <c r="B32" s="59">
        <v>28</v>
      </c>
      <c r="C32" t="s" s="60">
        <v>192</v>
      </c>
      <c r="D32" s="61">
        <f>'Glad70-before-LQ'!D32*$CG32*D$93</f>
        <v>2.3276457849029</v>
      </c>
      <c r="E32" s="62">
        <f>'Glad70-before-LQ'!E32*$CG32*E$93</f>
        <v>0.00512851834370679</v>
      </c>
      <c r="F32" s="62">
        <f>'Glad70-before-LQ'!F32*$CG32*F$93</f>
        <v>6.789557084354121e-05</v>
      </c>
      <c r="G32" s="62">
        <f>'Glad70-before-LQ'!G32*$CG32*G$93</f>
        <v>0.00647401677272594</v>
      </c>
      <c r="H32" s="62">
        <f>'Glad70-before-LQ'!H32*$CG32*H$93</f>
        <v>0.0151469088103017</v>
      </c>
      <c r="I32" s="62">
        <f>'Glad70-before-LQ'!I32*$CG32*I$93</f>
        <v>0.085367004273497</v>
      </c>
      <c r="J32" s="62">
        <f>'Glad70-before-LQ'!J32*$CG32*J$93</f>
        <v>0.206836450812779</v>
      </c>
      <c r="K32" s="63">
        <f>'Glad70-before-LQ'!K32*$CG32*K$93</f>
        <v>0.18</v>
      </c>
      <c r="L32" s="62">
        <f>'Glad70-before-LQ'!L32*$CG32*L$93</f>
        <v>0.06841523551886131</v>
      </c>
      <c r="M32" s="62">
        <f>'Glad70-before-LQ'!M32*$CG32*M$93</f>
        <v>0.0389027239491951</v>
      </c>
      <c r="N32" s="62">
        <f>'Glad70-before-LQ'!N32*$CG32*N$93</f>
        <v>0.07398926441931809</v>
      </c>
      <c r="O32" s="62">
        <f>'Glad70-before-LQ'!O32*$CG32*O$93</f>
        <v>0.0584496073797101</v>
      </c>
      <c r="P32" s="62">
        <f>'Glad70-before-LQ'!P32*$CG32*P$93</f>
        <v>0.0091553976221108</v>
      </c>
      <c r="Q32" s="62">
        <f>'Glad70-before-LQ'!Q32*$CG32*Q$93</f>
        <v>0.0110501779292359</v>
      </c>
      <c r="R32" s="62">
        <f>'Glad70-before-LQ'!R32*$CG32*R$93</f>
        <v>0.0181764058643661</v>
      </c>
      <c r="S32" s="62">
        <f>'Glad70-before-LQ'!S32*$CG32*S$93</f>
        <v>0.00521651077578308</v>
      </c>
      <c r="T32" s="62">
        <f>'Glad70-before-LQ'!T32*$CG32*T$93</f>
        <v>0.531940067525782</v>
      </c>
      <c r="U32" s="62">
        <f>'Glad70-before-LQ'!U32*$CG32*U$93</f>
        <v>2.6772601635524</v>
      </c>
      <c r="V32" s="62">
        <f>'Glad70-before-LQ'!V32*$CG32*V$93</f>
        <v>0.0441563147686613</v>
      </c>
      <c r="W32" s="62">
        <f>'Glad70-before-LQ'!W32*$CG32*W$93</f>
        <v>1.37041243209985</v>
      </c>
      <c r="X32" s="64">
        <f>'Glad70-before-LQ'!X32*$CG32*X$93</f>
        <v>0</v>
      </c>
      <c r="Y32" s="62">
        <f>'Glad70-before-LQ'!Y32*$CG32*Y$93</f>
        <v>0.229891816339261</v>
      </c>
      <c r="Z32" s="62">
        <f>'Glad70-before-LQ'!Z32*$CG32*Z$93</f>
        <v>0.171852454158552</v>
      </c>
      <c r="AA32" s="62">
        <f>'Glad70-before-LQ'!AA32*$CG32*AA$93</f>
        <v>0.141189164295671</v>
      </c>
      <c r="AB32" s="62">
        <f>'Glad70-before-LQ'!AB32*$CG32*AB$93</f>
        <v>0.00261782626076812</v>
      </c>
      <c r="AC32" s="65">
        <f>'Glad70-before-LQ'!AC32*$CG32*AC$93</f>
        <v>0</v>
      </c>
      <c r="AD32" s="62">
        <f>'Glad70-before-LQ'!AD32*$CG32*AD$93</f>
        <v>0.00156025148362714</v>
      </c>
      <c r="AE32" s="62">
        <f>'Glad70-before-LQ'!AE32*$CG32*AE$93</f>
        <v>1.747828922169</v>
      </c>
      <c r="AF32" s="62">
        <f>'Glad70-before-LQ'!AF32*$CG32*AF$93</f>
        <v>1.04678845377434</v>
      </c>
      <c r="AG32" s="62">
        <f>'Glad70-before-LQ'!AG32*$CG32*AG$93</f>
        <v>0.848300780928041</v>
      </c>
      <c r="AH32" s="62">
        <f>'Glad70-before-LQ'!AH32*$CG32*AH$93</f>
        <v>1.28380897610712</v>
      </c>
      <c r="AI32" s="62">
        <f>'Glad70-before-LQ'!AI32*$CG32*AI$93</f>
        <v>1.86356503725518</v>
      </c>
      <c r="AJ32" s="62">
        <f>'Glad70-before-LQ'!AJ32*$CG32*AJ$93</f>
        <v>0.21592946868453</v>
      </c>
      <c r="AK32" s="62">
        <f>'Glad70-before-LQ'!AK32*$CG32*AK$93</f>
        <v>0.20376887536863</v>
      </c>
      <c r="AL32" s="62">
        <f>'Glad70-before-LQ'!AL32*$CG32*AL$93</f>
        <v>0.2896707631315</v>
      </c>
      <c r="AM32" s="62">
        <f>'Glad70-before-LQ'!AM32*$CG32*AM$93</f>
        <v>1.32227322924272</v>
      </c>
      <c r="AN32" s="62">
        <f>'Glad70-before-LQ'!AN32*$CG32*AN$93</f>
        <v>0.462184196849495</v>
      </c>
      <c r="AO32" s="62">
        <f>'Glad70-before-LQ'!AO32*$CG32*AO$93</f>
        <v>0.12274124641616</v>
      </c>
      <c r="AP32" s="62">
        <f>'Glad70-before-LQ'!AP32*$CG32*AP$93</f>
        <v>0.112840032060374</v>
      </c>
      <c r="AQ32" s="62">
        <f>'Glad70-before-LQ'!AQ32*$CG32*AQ$93</f>
        <v>0.00525697255528501</v>
      </c>
      <c r="AR32" s="62">
        <f>'Glad70-before-LQ'!AR32*$CG32*AR$93</f>
        <v>0.00730341203703236</v>
      </c>
      <c r="AS32" s="62">
        <f>'Glad70-before-LQ'!AS32*$CG32*AS$93</f>
        <v>0.479047300721252</v>
      </c>
      <c r="AT32" s="62">
        <f>'Glad70-before-LQ'!AT32*$CG32*AT$93</f>
        <v>0.0154964589994495</v>
      </c>
      <c r="AU32" s="62">
        <f>'Glad70-before-LQ'!AU32*$CG32*AU$93</f>
        <v>0.00662723819178443</v>
      </c>
      <c r="AV32" s="62">
        <f>'Glad70-before-LQ'!AV32*$CG32*AV$93</f>
        <v>0.00251499995461076</v>
      </c>
      <c r="AW32" s="62">
        <f>'Glad70-before-LQ'!AW32*$CG32*AW$93</f>
        <v>0.000711349646031813</v>
      </c>
      <c r="AX32" s="62">
        <f>'Glad70-before-LQ'!AX32*$CG32*AX$93</f>
        <v>0.07814604699789179</v>
      </c>
      <c r="AY32" s="62">
        <f>'Glad70-before-LQ'!AY32*$CG32*AY$93</f>
        <v>0.00213614436525776</v>
      </c>
      <c r="AZ32" s="62">
        <f>'Glad70-before-LQ'!AZ32*$CG32*AZ$93</f>
        <v>0.0207438581004965</v>
      </c>
      <c r="BA32" s="62">
        <f>'Glad70-before-LQ'!BA32*$CG32*BA$93</f>
        <v>0.0211264829211963</v>
      </c>
      <c r="BB32" s="62">
        <f>'Glad70-before-LQ'!BB32*$CG32*BB$93</f>
        <v>0.0592950726653403</v>
      </c>
      <c r="BC32" s="62">
        <f>'Glad70-before-LQ'!BC32*$CG32*BC$93</f>
        <v>1.63484642727391</v>
      </c>
      <c r="BD32" s="62">
        <f>'Glad70-before-LQ'!BD32*$CG32*BD$93</f>
        <v>1.56799706140668</v>
      </c>
      <c r="BE32" s="62">
        <f>'Glad70-before-LQ'!BE32*$CG32*BE$93</f>
        <v>6.36557748788543</v>
      </c>
      <c r="BF32" s="62">
        <f>'Glad70-before-LQ'!BF32*$CG32*BF$93</f>
        <v>0.000675649812234227</v>
      </c>
      <c r="BG32" s="62">
        <f>'Glad70-before-LQ'!BG32*$CG32*BG$93</f>
        <v>1.63925383681584</v>
      </c>
      <c r="BH32" s="62">
        <f>'Glad70-before-LQ'!BH32*$CG32*BH$93</f>
        <v>0.447148213847193</v>
      </c>
      <c r="BI32" s="62">
        <f>'Glad70-before-LQ'!BI32*$CG32*BI$93</f>
        <v>0.510014271800263</v>
      </c>
      <c r="BJ32" s="62">
        <f>'Glad70-before-LQ'!BJ32*$CG32*BJ$93</f>
        <v>0.00377958166907986</v>
      </c>
      <c r="BK32" s="62">
        <f>'Glad70-before-LQ'!BK32*$CG32*BK$93</f>
        <v>1.07589732308557</v>
      </c>
      <c r="BL32" s="62">
        <f>'Glad70-before-LQ'!BL32*$CG32*BL$93</f>
        <v>0.930091472471916</v>
      </c>
      <c r="BM32" s="62">
        <f>'Glad70-before-LQ'!BM32*$CG32*BM$93</f>
        <v>0.153827524922796</v>
      </c>
      <c r="BN32" s="62">
        <f>'Glad70-before-LQ'!BN32*$CG32*BN$93</f>
        <v>0.0128012564974534</v>
      </c>
      <c r="BO32" s="62">
        <f>'Glad70-before-LQ'!BO32*$CG32*BO$93</f>
        <v>2.65867972547202</v>
      </c>
      <c r="BP32" s="62">
        <f>'Glad70-before-LQ'!BP32*$CG32*BP$93</f>
        <v>0.870828290204275</v>
      </c>
      <c r="BQ32" s="62">
        <f>'Glad70-before-LQ'!BQ32*$CG32*BQ$93</f>
        <v>0.009174960593088191</v>
      </c>
      <c r="BR32" s="62">
        <f>'Glad70-before-LQ'!BR32*$CG32*BR$93</f>
        <v>0.284755470157498</v>
      </c>
      <c r="BS32" s="62">
        <f>'Glad70-before-LQ'!BS32*$CG32*BS$93</f>
        <v>0.00619491576646669</v>
      </c>
      <c r="BT32" s="62">
        <f>'Glad70-before-LQ'!BT32*$CG32*BT$93</f>
        <v>0.70727570659128</v>
      </c>
      <c r="BU32" s="62">
        <f>'Glad70-before-LQ'!BU32*$CG32*BU$93</f>
        <v>0.274946465657004</v>
      </c>
      <c r="BV32" s="4">
        <f>SUM(D32:BU32)</f>
        <v>37.6527733545026</v>
      </c>
      <c r="BW32" s="66">
        <f>'Glad-base'!BW32*'Households'!$B$3/'Households'!$B$7</f>
        <v>29.3241543381565</v>
      </c>
      <c r="BX32" s="66">
        <f>'Glad-base'!BX32*'Households'!$B$3/'Households'!$B$7</f>
        <v>2.20962965162719</v>
      </c>
      <c r="BY32" s="66">
        <f>'Glad-base'!BY32*'Businesses'!$B$4/'Businesses'!$C$4</f>
        <v>1.45598158554198</v>
      </c>
      <c r="BZ32" s="66">
        <f>'Glad-base'!BZ32*'Households'!$B$3/'Households'!$B$7</f>
        <v>0.933632392430484</v>
      </c>
      <c r="CA32" s="66">
        <f>'Glad-base'!CA32*'Households'!$B$3/'Households'!$B$7</f>
        <v>0.765089868753862</v>
      </c>
      <c r="CB32" s="66">
        <f>'Glad-base'!CB32*'Glad-id-output'!B30/'Glad-id-output'!E30</f>
        <v>9.75800424150029e-05</v>
      </c>
      <c r="CC32" s="62">
        <f>'Exports'!D33</f>
        <v>3</v>
      </c>
      <c r="CD32" s="4">
        <f>SUM(BW32:CC32)</f>
        <v>37.6885854165524</v>
      </c>
      <c r="CE32" s="4">
        <f>SUM(CD32,BV32)</f>
        <v>75.341358771055</v>
      </c>
      <c r="CF32" s="67">
        <v>0.0032204634460397</v>
      </c>
      <c r="CG32" s="67">
        <f>'Glad-id-output'!I30</f>
        <v>1</v>
      </c>
    </row>
    <row r="33" ht="20.05" customHeight="1">
      <c r="A33" t="s" s="58">
        <v>1</v>
      </c>
      <c r="B33" s="59">
        <v>29</v>
      </c>
      <c r="C33" t="s" s="60">
        <v>193</v>
      </c>
      <c r="D33" s="61">
        <f>'Glad70-before-LQ'!D33*$CG33*D$93</f>
        <v>0.666064608156675</v>
      </c>
      <c r="E33" s="62">
        <f>'Glad70-before-LQ'!E33*$CG33*E$93</f>
        <v>3.71280836969645e-05</v>
      </c>
      <c r="F33" s="62">
        <f>'Glad70-before-LQ'!F33*$CG33*F$93</f>
        <v>0.00114080985364934</v>
      </c>
      <c r="G33" s="62">
        <f>'Glad70-before-LQ'!G33*$CG33*G$93</f>
        <v>0.0324545017131914</v>
      </c>
      <c r="H33" s="62">
        <f>'Glad70-before-LQ'!H33*$CG33*H$93</f>
        <v>0.014798933144055</v>
      </c>
      <c r="I33" s="62">
        <f>'Glad70-before-LQ'!I33*$CG33*I$93</f>
        <v>0.06996313749078389</v>
      </c>
      <c r="J33" s="62">
        <f>'Glad70-before-LQ'!J33*$CG33*J$93</f>
        <v>7.04087432481399</v>
      </c>
      <c r="K33" s="63">
        <f>'Glad70-before-LQ'!K33*$CG33*K$93</f>
        <v>5.40222023306398</v>
      </c>
      <c r="L33" s="62">
        <f>'Glad70-before-LQ'!L33*$CG33*L$93</f>
        <v>0.0305283641989007</v>
      </c>
      <c r="M33" s="62">
        <f>'Glad70-before-LQ'!M33*$CG33*M$93</f>
        <v>0.0164017356403536</v>
      </c>
      <c r="N33" s="62">
        <f>'Glad70-before-LQ'!N33*$CG33*N$93</f>
        <v>0.0808490350951831</v>
      </c>
      <c r="O33" s="62">
        <f>'Glad70-before-LQ'!O33*$CG33*O$93</f>
        <v>0.0705949132801794</v>
      </c>
      <c r="P33" s="62">
        <f>'Glad70-before-LQ'!P33*$CG33*P$93</f>
        <v>0.010428423231144</v>
      </c>
      <c r="Q33" s="62">
        <f>'Glad70-before-LQ'!Q33*$CG33*Q$93</f>
        <v>0.0137079278623048</v>
      </c>
      <c r="R33" s="62">
        <f>'Glad70-before-LQ'!R33*$CG33*R$93</f>
        <v>0.00192773675895458</v>
      </c>
      <c r="S33" s="62">
        <f>'Glad70-before-LQ'!S33*$CG33*S$93</f>
        <v>0.00773628340467121</v>
      </c>
      <c r="T33" s="62">
        <f>'Glad70-before-LQ'!T33*$CG33*T$93</f>
        <v>0.127480380834448</v>
      </c>
      <c r="U33" s="62">
        <f>'Glad70-before-LQ'!U33*$CG33*U$93</f>
        <v>1.10767213044042</v>
      </c>
      <c r="V33" s="62">
        <f>'Glad70-before-LQ'!V33*$CG33*V$93</f>
        <v>0.0490698054770564</v>
      </c>
      <c r="W33" s="62">
        <f>'Glad70-before-LQ'!W33*$CG33*W$93</f>
        <v>1.71738778177001</v>
      </c>
      <c r="X33" s="64">
        <f>'Glad70-before-LQ'!X33*$CG33*X$93</f>
        <v>0</v>
      </c>
      <c r="Y33" s="62">
        <f>'Glad70-before-LQ'!Y33*$CG33*Y$93</f>
        <v>1.31396444595905</v>
      </c>
      <c r="Z33" s="62">
        <f>'Glad70-before-LQ'!Z33*$CG33*Z$93</f>
        <v>0.186808559218547</v>
      </c>
      <c r="AA33" s="62">
        <f>'Glad70-before-LQ'!AA33*$CG33*AA$93</f>
        <v>0.237967469431444</v>
      </c>
      <c r="AB33" s="62">
        <f>'Glad70-before-LQ'!AB33*$CG33*AB$93</f>
        <v>0.0144094583438814</v>
      </c>
      <c r="AC33" s="65">
        <f>'Glad70-before-LQ'!AC33*$CG33*AC$93</f>
        <v>0</v>
      </c>
      <c r="AD33" s="62">
        <f>'Glad70-before-LQ'!AD33*$CG33*AD$93</f>
        <v>0.00581393381807497</v>
      </c>
      <c r="AE33" s="62">
        <f>'Glad70-before-LQ'!AE33*$CG33*AE$93</f>
        <v>0.122188891791571</v>
      </c>
      <c r="AF33" s="62">
        <f>'Glad70-before-LQ'!AF33*$CG33*AF$93</f>
        <v>8.769548704857399</v>
      </c>
      <c r="AG33" s="62">
        <f>'Glad70-before-LQ'!AG33*$CG33*AG$93</f>
        <v>0.442585013579074</v>
      </c>
      <c r="AH33" s="62">
        <f>'Glad70-before-LQ'!AH33*$CG33*AH$93</f>
        <v>4.07932958535918</v>
      </c>
      <c r="AI33" s="62">
        <f>'Glad70-before-LQ'!AI33*$CG33*AI$93</f>
        <v>2.76884275701838</v>
      </c>
      <c r="AJ33" s="62">
        <f>'Glad70-before-LQ'!AJ33*$CG33*AJ$93</f>
        <v>1.65353527751978</v>
      </c>
      <c r="AK33" s="62">
        <f>'Glad70-before-LQ'!AK33*$CG33*AK$93</f>
        <v>0.788035650057986</v>
      </c>
      <c r="AL33" s="62">
        <f>'Glad70-before-LQ'!AL33*$CG33*AL$93</f>
        <v>0.15268623508949</v>
      </c>
      <c r="AM33" s="62">
        <f>'Glad70-before-LQ'!AM33*$CG33*AM$93</f>
        <v>0.84658686642609</v>
      </c>
      <c r="AN33" s="62">
        <f>'Glad70-before-LQ'!AN33*$CG33*AN$93</f>
        <v>1.34899149696674</v>
      </c>
      <c r="AO33" s="62">
        <f>'Glad70-before-LQ'!AO33*$CG33*AO$93</f>
        <v>0.356771738477496</v>
      </c>
      <c r="AP33" s="62">
        <f>'Glad70-before-LQ'!AP33*$CG33*AP$93</f>
        <v>0.733818721362248</v>
      </c>
      <c r="AQ33" s="62">
        <f>'Glad70-before-LQ'!AQ33*$CG33*AQ$93</f>
        <v>0.0223961272593284</v>
      </c>
      <c r="AR33" s="62">
        <f>'Glad70-before-LQ'!AR33*$CG33*AR$93</f>
        <v>0.0481909621583771</v>
      </c>
      <c r="AS33" s="62">
        <f>'Glad70-before-LQ'!AS33*$CG33*AS$93</f>
        <v>2.68880740259377</v>
      </c>
      <c r="AT33" s="62">
        <f>'Glad70-before-LQ'!AT33*$CG33*AT$93</f>
        <v>0.00145379509279239</v>
      </c>
      <c r="AU33" s="62">
        <f>'Glad70-before-LQ'!AU33*$CG33*AU$93</f>
        <v>0.0116018226742309</v>
      </c>
      <c r="AV33" s="62">
        <f>'Glad70-before-LQ'!AV33*$CG33*AV$93</f>
        <v>0.000892546702257645</v>
      </c>
      <c r="AW33" s="62">
        <f>'Glad70-before-LQ'!AW33*$CG33*AW$93</f>
        <v>0.000296916615623426</v>
      </c>
      <c r="AX33" s="62">
        <f>'Glad70-before-LQ'!AX33*$CG33*AX$93</f>
        <v>0.514327161121319</v>
      </c>
      <c r="AY33" s="62">
        <f>'Glad70-before-LQ'!AY33*$CG33*AY$93</f>
        <v>0.000316188172974775</v>
      </c>
      <c r="AZ33" s="62">
        <f>'Glad70-before-LQ'!AZ33*$CG33*AZ$93</f>
        <v>0.0297912005224735</v>
      </c>
      <c r="BA33" s="62">
        <f>'Glad70-before-LQ'!BA33*$CG33*BA$93</f>
        <v>0.0162674681377207</v>
      </c>
      <c r="BB33" s="62">
        <f>'Glad70-before-LQ'!BB33*$CG33*BB$93</f>
        <v>0.157117897572831</v>
      </c>
      <c r="BC33" s="62">
        <f>'Glad70-before-LQ'!BC33*$CG33*BC$93</f>
        <v>0.715799376330862</v>
      </c>
      <c r="BD33" s="62">
        <f>'Glad70-before-LQ'!BD33*$CG33*BD$93</f>
        <v>1.52872175639288</v>
      </c>
      <c r="BE33" s="62">
        <f>'Glad70-before-LQ'!BE33*$CG33*BE$93</f>
        <v>5.42376511972497</v>
      </c>
      <c r="BF33" s="62">
        <f>'Glad70-before-LQ'!BF33*$CG33*BF$93</f>
        <v>0.166156505210628</v>
      </c>
      <c r="BG33" s="62">
        <f>'Glad70-before-LQ'!BG33*$CG33*BG$93</f>
        <v>3.74460296997329</v>
      </c>
      <c r="BH33" s="62">
        <f>'Glad70-before-LQ'!BH33*$CG33*BH$93</f>
        <v>0.947958904930175</v>
      </c>
      <c r="BI33" s="62">
        <f>'Glad70-before-LQ'!BI33*$CG33*BI$93</f>
        <v>0.111433948335274</v>
      </c>
      <c r="BJ33" s="62">
        <f>'Glad70-before-LQ'!BJ33*$CG33*BJ$93</f>
        <v>0.00395895983891569</v>
      </c>
      <c r="BK33" s="62">
        <f>'Glad70-before-LQ'!BK33*$CG33*BK$93</f>
        <v>1.41594093037046</v>
      </c>
      <c r="BL33" s="62">
        <f>'Glad70-before-LQ'!BL33*$CG33*BL$93</f>
        <v>0.536756273049142</v>
      </c>
      <c r="BM33" s="62">
        <f>'Glad70-before-LQ'!BM33*$CG33*BM$93</f>
        <v>0.142913813134321</v>
      </c>
      <c r="BN33" s="62">
        <f>'Glad70-before-LQ'!BN33*$CG33*BN$93</f>
        <v>0.187252035267125</v>
      </c>
      <c r="BO33" s="62">
        <f>'Glad70-before-LQ'!BO33*$CG33*BO$93</f>
        <v>9.292437907218289</v>
      </c>
      <c r="BP33" s="62">
        <f>'Glad70-before-LQ'!BP33*$CG33*BP$93</f>
        <v>1.24935617234019</v>
      </c>
      <c r="BQ33" s="62">
        <f>'Glad70-before-LQ'!BQ33*$CG33*BQ$93</f>
        <v>0.0670014792195404</v>
      </c>
      <c r="BR33" s="62">
        <f>'Glad70-before-LQ'!BR33*$CG33*BR$93</f>
        <v>0.035178531609427</v>
      </c>
      <c r="BS33" s="62">
        <f>'Glad70-before-LQ'!BS33*$CG33*BS$93</f>
        <v>0.00445167505551703</v>
      </c>
      <c r="BT33" s="62">
        <f>'Glad70-before-LQ'!BT33*$CG33*BT$93</f>
        <v>0.270503294403163</v>
      </c>
      <c r="BU33" s="62">
        <f>'Glad70-before-LQ'!BU33*$CG33*BU$93</f>
        <v>0.253627196299049</v>
      </c>
      <c r="BV33" s="4">
        <f>SUM(D33:BU33)</f>
        <v>69.872499336917</v>
      </c>
      <c r="BW33" s="66">
        <f>'Glad-base'!BW33*'Households'!$B$3/'Households'!$B$7</f>
        <v>1.44930012895984</v>
      </c>
      <c r="BX33" s="66">
        <f>'Glad-base'!BX33*'Households'!$B$3/'Households'!$B$7</f>
        <v>1.54772868095778</v>
      </c>
      <c r="BY33" s="66">
        <f>'Glad-base'!BY33*'Businesses'!$B$4/'Businesses'!$C$4</f>
        <v>0.258038290254015</v>
      </c>
      <c r="BZ33" s="66">
        <f>'Glad-base'!BZ33*'Households'!$B$3/'Households'!$B$7</f>
        <v>0.043022840607621</v>
      </c>
      <c r="CA33" s="66">
        <f>'Glad-base'!CA33*'Households'!$B$3/'Households'!$B$7</f>
        <v>0.107638157270855</v>
      </c>
      <c r="CB33" s="66">
        <f>'Glad-base'!CB33*'Glad-id-output'!B31/'Glad-id-output'!E31</f>
        <v>0.000321924925528848</v>
      </c>
      <c r="CC33" s="62">
        <f>'Exports'!D34</f>
        <v>37.7</v>
      </c>
      <c r="CD33" s="4">
        <f>SUM(BW33:CC33)</f>
        <v>41.1060500229756</v>
      </c>
      <c r="CE33" s="4">
        <f>SUM(CD33,BV33)</f>
        <v>110.978549359893</v>
      </c>
      <c r="CF33" s="67">
        <v>0.008191473932031739</v>
      </c>
      <c r="CG33" s="67">
        <f>'Glad-id-output'!I31</f>
        <v>1</v>
      </c>
    </row>
    <row r="34" ht="20.05" customHeight="1">
      <c r="A34" t="s" s="58">
        <v>1</v>
      </c>
      <c r="B34" s="59">
        <v>30</v>
      </c>
      <c r="C34" t="s" s="60">
        <v>194</v>
      </c>
      <c r="D34" s="61">
        <f>'Glad70-before-LQ'!D34*$CG34*D$93</f>
        <v>0.630941072207915</v>
      </c>
      <c r="E34" s="62">
        <f>'Glad70-before-LQ'!E34*$CG34*E$93</f>
        <v>0.0226182671617399</v>
      </c>
      <c r="F34" s="62">
        <f>'Glad70-before-LQ'!F34*$CG34*F$93</f>
        <v>0.000492790433541831</v>
      </c>
      <c r="G34" s="62">
        <f>'Glad70-before-LQ'!G34*$CG34*G$93</f>
        <v>0.0204676129443516</v>
      </c>
      <c r="H34" s="62">
        <f>'Glad70-before-LQ'!H34*$CG34*H$93</f>
        <v>0.0425191865280006</v>
      </c>
      <c r="I34" s="62">
        <f>'Glad70-before-LQ'!I34*$CG34*I$93</f>
        <v>0.283177192409482</v>
      </c>
      <c r="J34" s="62">
        <f>'Glad70-before-LQ'!J34*$CG34*J$93</f>
        <v>17.3651687096412</v>
      </c>
      <c r="K34" s="63">
        <f>'Glad70-before-LQ'!K34*$CG34*K$93</f>
        <v>0.275308099185498</v>
      </c>
      <c r="L34" s="62">
        <f>'Glad70-before-LQ'!L34*$CG34*L$93</f>
        <v>0.310836060427755</v>
      </c>
      <c r="M34" s="62">
        <f>'Glad70-before-LQ'!M34*$CG34*M$93</f>
        <v>0.07261423003728951</v>
      </c>
      <c r="N34" s="62">
        <f>'Glad70-before-LQ'!N34*$CG34*N$93</f>
        <v>0.009866387927524201</v>
      </c>
      <c r="O34" s="62">
        <f>'Glad70-before-LQ'!O34*$CG34*O$93</f>
        <v>0.0101817462487865</v>
      </c>
      <c r="P34" s="62">
        <f>'Glad70-before-LQ'!P34*$CG34*P$93</f>
        <v>0.000837331643839515</v>
      </c>
      <c r="Q34" s="62">
        <f>'Glad70-before-LQ'!Q34*$CG34*Q$93</f>
        <v>0.0330317859901876</v>
      </c>
      <c r="R34" s="62">
        <f>'Glad70-before-LQ'!R34*$CG34*R$93</f>
        <v>0.0021550766752451</v>
      </c>
      <c r="S34" s="62">
        <f>'Glad70-before-LQ'!S34*$CG34*S$93</f>
        <v>0.0050525810415167</v>
      </c>
      <c r="T34" s="62">
        <f>'Glad70-before-LQ'!T34*$CG34*T$93</f>
        <v>0.140815410200065</v>
      </c>
      <c r="U34" s="62">
        <f>'Glad70-before-LQ'!U34*$CG34*U$93</f>
        <v>0.257695093093115</v>
      </c>
      <c r="V34" s="62">
        <f>'Glad70-before-LQ'!V34*$CG34*V$93</f>
        <v>0.0075922979975226</v>
      </c>
      <c r="W34" s="62">
        <f>'Glad70-before-LQ'!W34*$CG34*W$93</f>
        <v>0.246210514024769</v>
      </c>
      <c r="X34" s="64">
        <f>'Glad70-before-LQ'!X34*$CG34*X$93</f>
        <v>0</v>
      </c>
      <c r="Y34" s="62">
        <f>'Glad70-before-LQ'!Y34*$CG34*Y$93</f>
        <v>0.215011546045302</v>
      </c>
      <c r="Z34" s="62">
        <f>'Glad70-before-LQ'!Z34*$CG34*Z$93</f>
        <v>0.0412073283271384</v>
      </c>
      <c r="AA34" s="62">
        <f>'Glad70-before-LQ'!AA34*$CG34*AA$93</f>
        <v>0.0492139300338421</v>
      </c>
      <c r="AB34" s="62">
        <f>'Glad70-before-LQ'!AB34*$CG34*AB$93</f>
        <v>0.00509050918176085</v>
      </c>
      <c r="AC34" s="65">
        <f>'Glad70-before-LQ'!AC34*$CG34*AC$93</f>
        <v>0</v>
      </c>
      <c r="AD34" s="62">
        <f>'Glad70-before-LQ'!AD34*$CG34*AD$93</f>
        <v>0.018868884440381</v>
      </c>
      <c r="AE34" s="62">
        <f>'Glad70-before-LQ'!AE34*$CG34*AE$93</f>
        <v>0.223626566345412</v>
      </c>
      <c r="AF34" s="62">
        <f>'Glad70-before-LQ'!AF34*$CG34*AF$93</f>
        <v>0.170387163096923</v>
      </c>
      <c r="AG34" s="62">
        <f>'Glad70-before-LQ'!AG34*$CG34*AG$93</f>
        <v>3.842049197688</v>
      </c>
      <c r="AH34" s="62">
        <f>'Glad70-before-LQ'!AH34*$CG34*AH$93</f>
        <v>15.2484136590535</v>
      </c>
      <c r="AI34" s="62">
        <f>'Glad70-before-LQ'!AI34*$CG34*AI$93</f>
        <v>14.665543578944</v>
      </c>
      <c r="AJ34" s="62">
        <f>'Glad70-before-LQ'!AJ34*$CG34*AJ$93</f>
        <v>1.15559355286824</v>
      </c>
      <c r="AK34" s="62">
        <f>'Glad70-before-LQ'!AK34*$CG34*AK$93</f>
        <v>0.95067252094217</v>
      </c>
      <c r="AL34" s="62">
        <f>'Glad70-before-LQ'!AL34*$CG34*AL$93</f>
        <v>0.605146677883725</v>
      </c>
      <c r="AM34" s="62">
        <f>'Glad70-before-LQ'!AM34*$CG34*AM$93</f>
        <v>0.621049128211795</v>
      </c>
      <c r="AN34" s="62">
        <f>'Glad70-before-LQ'!AN34*$CG34*AN$93</f>
        <v>0.348053002864948</v>
      </c>
      <c r="AO34" s="62">
        <f>'Glad70-before-LQ'!AO34*$CG34*AO$93</f>
        <v>4.847900502217</v>
      </c>
      <c r="AP34" s="62">
        <f>'Glad70-before-LQ'!AP34*$CG34*AP$93</f>
        <v>0.366547425153125</v>
      </c>
      <c r="AQ34" s="62">
        <f>'Glad70-before-LQ'!AQ34*$CG34*AQ$93</f>
        <v>0.0469178971929046</v>
      </c>
      <c r="AR34" s="62">
        <f>'Glad70-before-LQ'!AR34*$CG34*AR$93</f>
        <v>0.059898242575019</v>
      </c>
      <c r="AS34" s="62">
        <f>'Glad70-before-LQ'!AS34*$CG34*AS$93</f>
        <v>2.77770393636828</v>
      </c>
      <c r="AT34" s="62">
        <f>'Glad70-before-LQ'!AT34*$CG34*AT$93</f>
        <v>0.00801950926733835</v>
      </c>
      <c r="AU34" s="62">
        <f>'Glad70-before-LQ'!AU34*$CG34*AU$93</f>
        <v>0.008026979437258349</v>
      </c>
      <c r="AV34" s="62">
        <f>'Glad70-before-LQ'!AV34*$CG34*AV$93</f>
        <v>0.00829802519542845</v>
      </c>
      <c r="AW34" s="62">
        <f>'Glad70-before-LQ'!AW34*$CG34*AW$93</f>
        <v>0.00133543019726964</v>
      </c>
      <c r="AX34" s="62">
        <f>'Glad70-before-LQ'!AX34*$CG34*AX$93</f>
        <v>0.0594789551567515</v>
      </c>
      <c r="AY34" s="62">
        <f>'Glad70-before-LQ'!AY34*$CG34*AY$93</f>
        <v>0.00145559011429078</v>
      </c>
      <c r="AZ34" s="62">
        <f>'Glad70-before-LQ'!AZ34*$CG34*AZ$93</f>
        <v>0.0565850741197415</v>
      </c>
      <c r="BA34" s="62">
        <f>'Glad70-before-LQ'!BA34*$CG34*BA$93</f>
        <v>0.0274023957926491</v>
      </c>
      <c r="BB34" s="62">
        <f>'Glad70-before-LQ'!BB34*$CG34*BB$93</f>
        <v>0.086287555391523</v>
      </c>
      <c r="BC34" s="62">
        <f>'Glad70-before-LQ'!BC34*$CG34*BC$93</f>
        <v>0.769833371891475</v>
      </c>
      <c r="BD34" s="62">
        <f>'Glad70-before-LQ'!BD34*$CG34*BD$93</f>
        <v>4.353761746042</v>
      </c>
      <c r="BE34" s="62">
        <f>'Glad70-before-LQ'!BE34*$CG34*BE$93</f>
        <v>2.88723028433592</v>
      </c>
      <c r="BF34" s="62">
        <f>'Glad70-before-LQ'!BF34*$CG34*BF$93</f>
        <v>0.0391735555536022</v>
      </c>
      <c r="BG34" s="62">
        <f>'Glad70-before-LQ'!BG34*$CG34*BG$93</f>
        <v>0.7561445169064051</v>
      </c>
      <c r="BH34" s="62">
        <f>'Glad70-before-LQ'!BH34*$CG34*BH$93</f>
        <v>0.184148552845248</v>
      </c>
      <c r="BI34" s="62">
        <f>'Glad70-before-LQ'!BI34*$CG34*BI$93</f>
        <v>2.12590549150728</v>
      </c>
      <c r="BJ34" s="62">
        <f>'Glad70-before-LQ'!BJ34*$CG34*BJ$93</f>
        <v>0.0482739218656345</v>
      </c>
      <c r="BK34" s="62">
        <f>'Glad70-before-LQ'!BK34*$CG34*BK$93</f>
        <v>0.375429844673382</v>
      </c>
      <c r="BL34" s="62">
        <f>'Glad70-before-LQ'!BL34*$CG34*BL$93</f>
        <v>0.711228516157665</v>
      </c>
      <c r="BM34" s="62">
        <f>'Glad70-before-LQ'!BM34*$CG34*BM$93</f>
        <v>0.0885152118838705</v>
      </c>
      <c r="BN34" s="62">
        <f>'Glad70-before-LQ'!BN34*$CG34*BN$93</f>
        <v>0.0165267575138603</v>
      </c>
      <c r="BO34" s="62">
        <f>'Glad70-before-LQ'!BO34*$CG34*BO$93</f>
        <v>1.13660805627685</v>
      </c>
      <c r="BP34" s="62">
        <f>'Glad70-before-LQ'!BP34*$CG34*BP$93</f>
        <v>0.375499163731801</v>
      </c>
      <c r="BQ34" s="62">
        <f>'Glad70-before-LQ'!BQ34*$CG34*BQ$93</f>
        <v>0.0072393765444028</v>
      </c>
      <c r="BR34" s="62">
        <f>'Glad70-before-LQ'!BR34*$CG34*BR$93</f>
        <v>0.0322818871506915</v>
      </c>
      <c r="BS34" s="62">
        <f>'Glad70-before-LQ'!BS34*$CG34*BS$93</f>
        <v>0.0069854953967933</v>
      </c>
      <c r="BT34" s="62">
        <f>'Glad70-before-LQ'!BT34*$CG34*BT$93</f>
        <v>0.571104426561225</v>
      </c>
      <c r="BU34" s="62">
        <f>'Glad70-before-LQ'!BU34*$CG34*BU$93</f>
        <v>0.213498227030656</v>
      </c>
      <c r="BV34" s="4">
        <f>SUM(D34:BU34)</f>
        <v>80.9527546137938</v>
      </c>
      <c r="BW34" s="66">
        <f>'Glad-base'!BW34*'Households'!$B$3/'Households'!$B$7</f>
        <v>0.400373617198764</v>
      </c>
      <c r="BX34" s="66">
        <f>'Glad-base'!BX34*'Households'!$B$3/'Households'!$B$7</f>
        <v>0.634516068475798</v>
      </c>
      <c r="BY34" s="66">
        <f>'Glad-base'!BY34*'Businesses'!$B$4/'Businesses'!$C$4</f>
        <v>151.208170658642</v>
      </c>
      <c r="BZ34" s="66">
        <f>'Glad-base'!BZ34*'Households'!$B$3/'Households'!$B$7</f>
        <v>8.45995898789907</v>
      </c>
      <c r="CA34" s="66">
        <f>'Glad-base'!CA34*'Households'!$B$3/'Households'!$B$7</f>
        <v>29.647718748723</v>
      </c>
      <c r="CB34" s="66">
        <f>'Glad-base'!CB34*'Glad-id-output'!B32/'Glad-id-output'!E32</f>
        <v>0.000105200164144084</v>
      </c>
      <c r="CC34" s="62">
        <f>'Exports'!D35</f>
        <v>0.4</v>
      </c>
      <c r="CD34" s="4">
        <f>SUM(BW34:CC34)</f>
        <v>190.750843281103</v>
      </c>
      <c r="CE34" s="4">
        <f>SUM(CD34,BV34)</f>
        <v>271.703597894897</v>
      </c>
      <c r="CF34" s="67">
        <v>0.00110042012703016</v>
      </c>
      <c r="CG34" s="67">
        <f>'Glad-id-output'!I32</f>
        <v>0.5</v>
      </c>
    </row>
    <row r="35" ht="20.05" customHeight="1">
      <c r="A35" t="s" s="58">
        <v>1</v>
      </c>
      <c r="B35" s="59">
        <v>31</v>
      </c>
      <c r="C35" t="s" s="60">
        <v>195</v>
      </c>
      <c r="D35" s="61">
        <f>'Glad70-before-LQ'!D35*$CG35*D$93</f>
        <v>0.9016016245458069</v>
      </c>
      <c r="E35" s="62">
        <f>'Glad70-before-LQ'!E35*$CG35*E$93</f>
        <v>0.00490198322433835</v>
      </c>
      <c r="F35" s="62">
        <f>'Glad70-before-LQ'!F35*$CG35*F$93</f>
        <v>0.00017494060390735</v>
      </c>
      <c r="G35" s="62">
        <f>'Glad70-before-LQ'!G35*$CG35*G$93</f>
        <v>0.00604152391669673</v>
      </c>
      <c r="H35" s="62">
        <f>'Glad70-before-LQ'!H35*$CG35*H$93</f>
        <v>0.0143196668986968</v>
      </c>
      <c r="I35" s="62">
        <f>'Glad70-before-LQ'!I35*$CG35*I$93</f>
        <v>0.865660896316247</v>
      </c>
      <c r="J35" s="62">
        <f>'Glad70-before-LQ'!J35*$CG35*J$93</f>
        <v>9.89816380322238</v>
      </c>
      <c r="K35" s="63">
        <f>'Glad70-before-LQ'!K35*$CG35*K$93</f>
        <v>0.54424437851345</v>
      </c>
      <c r="L35" s="62">
        <f>'Glad70-before-LQ'!L35*$CG35*L$93</f>
        <v>1.30456617629503</v>
      </c>
      <c r="M35" s="62">
        <f>'Glad70-before-LQ'!M35*$CG35*M$93</f>
        <v>0.0241228869585144</v>
      </c>
      <c r="N35" s="62">
        <f>'Glad70-before-LQ'!N35*$CG35*N$93</f>
        <v>0.00391409578123424</v>
      </c>
      <c r="O35" s="62">
        <f>'Glad70-before-LQ'!O35*$CG35*O$93</f>
        <v>0.00384545572381288</v>
      </c>
      <c r="P35" s="62">
        <f>'Glad70-before-LQ'!P35*$CG35*P$93</f>
        <v>0.00056560939558747</v>
      </c>
      <c r="Q35" s="62">
        <f>'Glad70-before-LQ'!Q35*$CG35*Q$93</f>
        <v>0.00746916004973363</v>
      </c>
      <c r="R35" s="62">
        <f>'Glad70-before-LQ'!R35*$CG35*R$93</f>
        <v>0.00063790555347225</v>
      </c>
      <c r="S35" s="62">
        <f>'Glad70-before-LQ'!S35*$CG35*S$93</f>
        <v>0.00154857504869017</v>
      </c>
      <c r="T35" s="62">
        <f>'Glad70-before-LQ'!T35*$CG35*T$93</f>
        <v>0.162507511024599</v>
      </c>
      <c r="U35" s="62">
        <f>'Glad70-before-LQ'!U35*$CG35*U$93</f>
        <v>0.11558453231841</v>
      </c>
      <c r="V35" s="62">
        <f>'Glad70-before-LQ'!V35*$CG35*V$93</f>
        <v>0.0030705668230072</v>
      </c>
      <c r="W35" s="62">
        <f>'Glad70-before-LQ'!W35*$CG35*W$93</f>
        <v>0.09511442016516219</v>
      </c>
      <c r="X35" s="64">
        <f>'Glad70-before-LQ'!X35*$CG35*X$93</f>
        <v>0</v>
      </c>
      <c r="Y35" s="62">
        <f>'Glad70-before-LQ'!Y35*$CG35*Y$93</f>
        <v>0.0767921414896503</v>
      </c>
      <c r="Z35" s="62">
        <f>'Glad70-before-LQ'!Z35*$CG35*Z$93</f>
        <v>0.0142554159497407</v>
      </c>
      <c r="AA35" s="62">
        <f>'Glad70-before-LQ'!AA35*$CG35*AA$93</f>
        <v>0.0167564210179958</v>
      </c>
      <c r="AB35" s="62">
        <f>'Glad70-before-LQ'!AB35*$CG35*AB$93</f>
        <v>0.00148371373024055</v>
      </c>
      <c r="AC35" s="65">
        <f>'Glad70-before-LQ'!AC35*$CG35*AC$93</f>
        <v>0</v>
      </c>
      <c r="AD35" s="62">
        <f>'Glad70-before-LQ'!AD35*$CG35*AD$93</f>
        <v>0.00484097128096944</v>
      </c>
      <c r="AE35" s="62">
        <f>'Glad70-before-LQ'!AE35*$CG35*AE$93</f>
        <v>0.07926880930716571</v>
      </c>
      <c r="AF35" s="62">
        <f>'Glad70-before-LQ'!AF35*$CG35*AF$93</f>
        <v>0.129030459082578</v>
      </c>
      <c r="AG35" s="62">
        <f>'Glad70-before-LQ'!AG35*$CG35*AG$93</f>
        <v>0.802896236024637</v>
      </c>
      <c r="AH35" s="62">
        <f>'Glad70-before-LQ'!AH35*$CG35*AH$93</f>
        <v>3.16757613359009</v>
      </c>
      <c r="AI35" s="62">
        <f>'Glad70-before-LQ'!AI35*$CG35*AI$93</f>
        <v>3.54894189585898</v>
      </c>
      <c r="AJ35" s="62">
        <f>'Glad70-before-LQ'!AJ35*$CG35*AJ$93</f>
        <v>0.46856104486228</v>
      </c>
      <c r="AK35" s="62">
        <f>'Glad70-before-LQ'!AK35*$CG35*AK$93</f>
        <v>0.278963723379436</v>
      </c>
      <c r="AL35" s="62">
        <f>'Glad70-before-LQ'!AL35*$CG35*AL$93</f>
        <v>0.0240430419886887</v>
      </c>
      <c r="AM35" s="62">
        <f>'Glad70-before-LQ'!AM35*$CG35*AM$93</f>
        <v>0.135183453802992</v>
      </c>
      <c r="AN35" s="62">
        <f>'Glad70-before-LQ'!AN35*$CG35*AN$93</f>
        <v>0.0828713170181954</v>
      </c>
      <c r="AO35" s="62">
        <f>'Glad70-before-LQ'!AO35*$CG35*AO$93</f>
        <v>11.244389090944</v>
      </c>
      <c r="AP35" s="62">
        <f>'Glad70-before-LQ'!AP35*$CG35*AP$93</f>
        <v>0.457739776697208</v>
      </c>
      <c r="AQ35" s="62">
        <f>'Glad70-before-LQ'!AQ35*$CG35*AQ$93</f>
        <v>0.0133041871704169</v>
      </c>
      <c r="AR35" s="62">
        <f>'Glad70-before-LQ'!AR35*$CG35*AR$93</f>
        <v>0.0160642103601828</v>
      </c>
      <c r="AS35" s="62">
        <f>'Glad70-before-LQ'!AS35*$CG35*AS$93</f>
        <v>24.2443732230125</v>
      </c>
      <c r="AT35" s="62">
        <f>'Glad70-before-LQ'!AT35*$CG35*AT$93</f>
        <v>0.00252098035987375</v>
      </c>
      <c r="AU35" s="62">
        <f>'Glad70-before-LQ'!AU35*$CG35*AU$93</f>
        <v>0.00249222444528557</v>
      </c>
      <c r="AV35" s="62">
        <f>'Glad70-before-LQ'!AV35*$CG35*AV$93</f>
        <v>0.00126591978044452</v>
      </c>
      <c r="AW35" s="62">
        <f>'Glad70-before-LQ'!AW35*$CG35*AW$93</f>
        <v>0.00020929355572466</v>
      </c>
      <c r="AX35" s="62">
        <f>'Glad70-before-LQ'!AX35*$CG35*AX$93</f>
        <v>0.0226550669866946</v>
      </c>
      <c r="AY35" s="62">
        <f>'Glad70-before-LQ'!AY35*$CG35*AY$93</f>
        <v>0.000437239293590641</v>
      </c>
      <c r="AZ35" s="62">
        <f>'Glad70-before-LQ'!AZ35*$CG35*AZ$93</f>
        <v>0.0189297194196299</v>
      </c>
      <c r="BA35" s="62">
        <f>'Glad70-before-LQ'!BA35*$CG35*BA$93</f>
        <v>0.009151826601340471</v>
      </c>
      <c r="BB35" s="62">
        <f>'Glad70-before-LQ'!BB35*$CG35*BB$93</f>
        <v>0.0283690160696117</v>
      </c>
      <c r="BC35" s="62">
        <f>'Glad70-before-LQ'!BC35*$CG35*BC$93</f>
        <v>0.199807158319363</v>
      </c>
      <c r="BD35" s="62">
        <f>'Glad70-before-LQ'!BD35*$CG35*BD$93</f>
        <v>0.404379557441267</v>
      </c>
      <c r="BE35" s="62">
        <f>'Glad70-before-LQ'!BE35*$CG35*BE$93</f>
        <v>0.793019080232846</v>
      </c>
      <c r="BF35" s="62">
        <f>'Glad70-before-LQ'!BF35*$CG35*BF$93</f>
        <v>0.0124770097767585</v>
      </c>
      <c r="BG35" s="62">
        <f>'Glad70-before-LQ'!BG35*$CG35*BG$93</f>
        <v>0.242124195910771</v>
      </c>
      <c r="BH35" s="62">
        <f>'Glad70-before-LQ'!BH35*$CG35*BH$93</f>
        <v>0.0566110424927868</v>
      </c>
      <c r="BI35" s="62">
        <f>'Glad70-before-LQ'!BI35*$CG35*BI$93</f>
        <v>1.41934655007751</v>
      </c>
      <c r="BJ35" s="62">
        <f>'Glad70-before-LQ'!BJ35*$CG35*BJ$93</f>
        <v>0.103909416189447</v>
      </c>
      <c r="BK35" s="62">
        <f>'Glad70-before-LQ'!BK35*$CG35*BK$93</f>
        <v>0.19507912088254</v>
      </c>
      <c r="BL35" s="62">
        <f>'Glad70-before-LQ'!BL35*$CG35*BL$93</f>
        <v>0.194954466070802</v>
      </c>
      <c r="BM35" s="62">
        <f>'Glad70-before-LQ'!BM35*$CG35*BM$93</f>
        <v>0.020854639419233</v>
      </c>
      <c r="BN35" s="62">
        <f>'Glad70-before-LQ'!BN35*$CG35*BN$93</f>
        <v>0.00663832914510868</v>
      </c>
      <c r="BO35" s="62">
        <f>'Glad70-before-LQ'!BO35*$CG35*BO$93</f>
        <v>0.586185346482758</v>
      </c>
      <c r="BP35" s="62">
        <f>'Glad70-before-LQ'!BP35*$CG35*BP$93</f>
        <v>0.154893958930075</v>
      </c>
      <c r="BQ35" s="62">
        <f>'Glad70-before-LQ'!BQ35*$CG35*BQ$93</f>
        <v>0.00276182455466927</v>
      </c>
      <c r="BR35" s="62">
        <f>'Glad70-before-LQ'!BR35*$CG35*BR$93</f>
        <v>0.009648140893647709</v>
      </c>
      <c r="BS35" s="62">
        <f>'Glad70-before-LQ'!BS35*$CG35*BS$93</f>
        <v>0.00206843240320632</v>
      </c>
      <c r="BT35" s="62">
        <f>'Glad70-before-LQ'!BT35*$CG35*BT$93</f>
        <v>0.166692080465618</v>
      </c>
      <c r="BU35" s="62">
        <f>'Glad70-before-LQ'!BU35*$CG35*BU$93</f>
        <v>0.104321468192656</v>
      </c>
      <c r="BV35" s="4">
        <f>SUM(D35:BU35)</f>
        <v>63.527194083340</v>
      </c>
      <c r="BW35" s="66">
        <f>'Glad-base'!BW35*'Households'!$B$3/'Households'!$B$7</f>
        <v>0.100071759577755</v>
      </c>
      <c r="BX35" s="66">
        <f>'Glad-base'!BX35*'Households'!$B$3/'Households'!$B$7</f>
        <v>0.00265409073120494</v>
      </c>
      <c r="BY35" s="66">
        <f>'Glad-base'!BY35*'Businesses'!$B$4/'Businesses'!$C$4</f>
        <v>48.8187965198066</v>
      </c>
      <c r="BZ35" s="66">
        <f>'Glad-base'!BZ35*'Households'!$B$3/'Households'!$B$7</f>
        <v>29.8012398353759</v>
      </c>
      <c r="CA35" s="66">
        <f>'Glad-base'!CA35*'Households'!$B$3/'Households'!$B$7</f>
        <v>46.8593072641298</v>
      </c>
      <c r="CB35" s="66">
        <f>'Glad-base'!CB35*'Glad-id-output'!B33/'Glad-id-output'!E33</f>
        <v>-0.000151308189141858</v>
      </c>
      <c r="CC35" s="62">
        <f>'Exports'!D36</f>
        <v>3.3</v>
      </c>
      <c r="CD35" s="4">
        <f>SUM(BW35:CC35)</f>
        <v>128.881918161432</v>
      </c>
      <c r="CE35" s="4">
        <f>SUM(CD35,BV35)</f>
        <v>192.409112244772</v>
      </c>
      <c r="CF35" s="67">
        <v>0.0141409522562484</v>
      </c>
      <c r="CG35" s="67">
        <f>'Glad-id-output'!I33</f>
        <v>1</v>
      </c>
    </row>
    <row r="36" ht="20.05" customHeight="1">
      <c r="A36" t="s" s="58">
        <v>1</v>
      </c>
      <c r="B36" s="59">
        <v>32</v>
      </c>
      <c r="C36" t="s" s="60">
        <v>196</v>
      </c>
      <c r="D36" s="61">
        <f>'Glad70-before-LQ'!D36*$CG36*D$93</f>
        <v>3.33675312608382</v>
      </c>
      <c r="E36" s="62">
        <f>'Glad70-before-LQ'!E36*$CG36*E$93</f>
        <v>0.168159225268685</v>
      </c>
      <c r="F36" s="62">
        <f>'Glad70-before-LQ'!F36*$CG36*F$93</f>
        <v>0.008044311037136849</v>
      </c>
      <c r="G36" s="62">
        <f>'Glad70-before-LQ'!G36*$CG36*G$93</f>
        <v>0.0579847184898678</v>
      </c>
      <c r="H36" s="62">
        <f>'Glad70-before-LQ'!H36*$CG36*H$93</f>
        <v>0.204620790257532</v>
      </c>
      <c r="I36" s="62">
        <f>'Glad70-before-LQ'!I36*$CG36*I$93</f>
        <v>1.50193247010763</v>
      </c>
      <c r="J36" s="62">
        <f>'Glad70-before-LQ'!J36*$CG36*J$93</f>
        <v>86.3122791135026</v>
      </c>
      <c r="K36" s="63">
        <f>'Glad70-before-LQ'!K36*$CG36*K$93</f>
        <v>5.47707935240656</v>
      </c>
      <c r="L36" s="62">
        <f>'Glad70-before-LQ'!L36*$CG36*L$93</f>
        <v>1.83249707750105</v>
      </c>
      <c r="M36" s="62">
        <f>'Glad70-before-LQ'!M36*$CG36*M$93</f>
        <v>0.645691313867214</v>
      </c>
      <c r="N36" s="62">
        <f>'Glad70-before-LQ'!N36*$CG36*N$93</f>
        <v>0.109382317347877</v>
      </c>
      <c r="O36" s="62">
        <f>'Glad70-before-LQ'!O36*$CG36*O$93</f>
        <v>0.0541640098245558</v>
      </c>
      <c r="P36" s="62">
        <f>'Glad70-before-LQ'!P36*$CG36*P$93</f>
        <v>0.0182982971533151</v>
      </c>
      <c r="Q36" s="62">
        <f>'Glad70-before-LQ'!Q36*$CG36*Q$93</f>
        <v>0.350976987343588</v>
      </c>
      <c r="R36" s="62">
        <f>'Glad70-before-LQ'!R36*$CG36*R$93</f>
        <v>0.0130770495581826</v>
      </c>
      <c r="S36" s="62">
        <f>'Glad70-before-LQ'!S36*$CG36*S$93</f>
        <v>0.0243846187498769</v>
      </c>
      <c r="T36" s="62">
        <f>'Glad70-before-LQ'!T36*$CG36*T$93</f>
        <v>0.623975070195299</v>
      </c>
      <c r="U36" s="62">
        <f>'Glad70-before-LQ'!U36*$CG36*U$93</f>
        <v>1.8702570277272</v>
      </c>
      <c r="V36" s="62">
        <f>'Glad70-before-LQ'!V36*$CG36*V$93</f>
        <v>0.0729887815589433</v>
      </c>
      <c r="W36" s="62">
        <f>'Glad70-before-LQ'!W36*$CG36*W$93</f>
        <v>1.9476737247309</v>
      </c>
      <c r="X36" s="64">
        <f>'Glad70-before-LQ'!X36*$CG36*X$93</f>
        <v>0</v>
      </c>
      <c r="Y36" s="62">
        <f>'Glad70-before-LQ'!Y36*$CG36*Y$93</f>
        <v>1.11513932066584</v>
      </c>
      <c r="Z36" s="62">
        <f>'Glad70-before-LQ'!Z36*$CG36*Z$93</f>
        <v>0.275488744747233</v>
      </c>
      <c r="AA36" s="62">
        <f>'Glad70-before-LQ'!AA36*$CG36*AA$93</f>
        <v>0.51069739200259</v>
      </c>
      <c r="AB36" s="62">
        <f>'Glad70-before-LQ'!AB36*$CG36*AB$93</f>
        <v>0.07398072294263509</v>
      </c>
      <c r="AC36" s="65">
        <f>'Glad70-before-LQ'!AC36*$CG36*AC$93</f>
        <v>0</v>
      </c>
      <c r="AD36" s="62">
        <f>'Glad70-before-LQ'!AD36*$CG36*AD$93</f>
        <v>0.132029927873273</v>
      </c>
      <c r="AE36" s="62">
        <f>'Glad70-before-LQ'!AE36*$CG36*AE$93</f>
        <v>2.6831829662168</v>
      </c>
      <c r="AF36" s="62">
        <f>'Glad70-before-LQ'!AF36*$CG36*AF$93</f>
        <v>0.500895033097014</v>
      </c>
      <c r="AG36" s="62">
        <f>'Glad70-before-LQ'!AG36*$CG36*AG$93</f>
        <v>45.2288948413454</v>
      </c>
      <c r="AH36" s="62">
        <f>'Glad70-before-LQ'!AH36*$CG36*AH$93</f>
        <v>154.926233652732</v>
      </c>
      <c r="AI36" s="62">
        <f>'Glad70-before-LQ'!AI36*$CG36*AI$93</f>
        <v>182.862024274243</v>
      </c>
      <c r="AJ36" s="62">
        <f>'Glad70-before-LQ'!AJ36*$CG36*AJ$93</f>
        <v>5.32779145320362</v>
      </c>
      <c r="AK36" s="62">
        <f>'Glad70-before-LQ'!AK36*$CG36*AK$93</f>
        <v>3.45610213805759</v>
      </c>
      <c r="AL36" s="62">
        <f>'Glad70-before-LQ'!AL36*$CG36*AL$93</f>
        <v>3.03843155420997</v>
      </c>
      <c r="AM36" s="62">
        <f>'Glad70-before-LQ'!AM36*$CG36*AM$93</f>
        <v>1.58112166117899</v>
      </c>
      <c r="AN36" s="62">
        <f>'Glad70-before-LQ'!AN36*$CG36*AN$93</f>
        <v>1.46668985786727</v>
      </c>
      <c r="AO36" s="62">
        <f>'Glad70-before-LQ'!AO36*$CG36*AO$93</f>
        <v>24.5847208689097</v>
      </c>
      <c r="AP36" s="62">
        <f>'Glad70-before-LQ'!AP36*$CG36*AP$93</f>
        <v>1.36029232782917</v>
      </c>
      <c r="AQ36" s="62">
        <f>'Glad70-before-LQ'!AQ36*$CG36*AQ$93</f>
        <v>0.143469941663997</v>
      </c>
      <c r="AR36" s="62">
        <f>'Glad70-before-LQ'!AR36*$CG36*AR$93</f>
        <v>0.25768149980798</v>
      </c>
      <c r="AS36" s="62">
        <f>'Glad70-before-LQ'!AS36*$CG36*AS$93</f>
        <v>13.0541450846089</v>
      </c>
      <c r="AT36" s="62">
        <f>'Glad70-before-LQ'!AT36*$CG36*AT$93</f>
        <v>0.0181027117018133</v>
      </c>
      <c r="AU36" s="62">
        <f>'Glad70-before-LQ'!AU36*$CG36*AU$93</f>
        <v>0.0219550487563653</v>
      </c>
      <c r="AV36" s="62">
        <f>'Glad70-before-LQ'!AV36*$CG36*AV$93</f>
        <v>0.0380028242810473</v>
      </c>
      <c r="AW36" s="62">
        <f>'Glad70-before-LQ'!AW36*$CG36*AW$93</f>
        <v>0.0306448201321953</v>
      </c>
      <c r="AX36" s="62">
        <f>'Glad70-before-LQ'!AX36*$CG36*AX$93</f>
        <v>0.304011998783897</v>
      </c>
      <c r="AY36" s="62">
        <f>'Glad70-before-LQ'!AY36*$CG36*AY$93</f>
        <v>0.00416852432730635</v>
      </c>
      <c r="AZ36" s="62">
        <f>'Glad70-before-LQ'!AZ36*$CG36*AZ$93</f>
        <v>0.302442690347029</v>
      </c>
      <c r="BA36" s="62">
        <f>'Glad70-before-LQ'!BA36*$CG36*BA$93</f>
        <v>0.09221243482259731</v>
      </c>
      <c r="BB36" s="62">
        <f>'Glad70-before-LQ'!BB36*$CG36*BB$93</f>
        <v>0.244756746163988</v>
      </c>
      <c r="BC36" s="62">
        <f>'Glad70-before-LQ'!BC36*$CG36*BC$93</f>
        <v>1.58601044450115</v>
      </c>
      <c r="BD36" s="62">
        <f>'Glad70-before-LQ'!BD36*$CG36*BD$93</f>
        <v>22.1292158470507</v>
      </c>
      <c r="BE36" s="62">
        <f>'Glad70-before-LQ'!BE36*$CG36*BE$93</f>
        <v>14.2906091987345</v>
      </c>
      <c r="BF36" s="62">
        <f>'Glad70-before-LQ'!BF36*$CG36*BF$93</f>
        <v>0.171584206963077</v>
      </c>
      <c r="BG36" s="62">
        <f>'Glad70-before-LQ'!BG36*$CG36*BG$93</f>
        <v>3.5791581711489</v>
      </c>
      <c r="BH36" s="62">
        <f>'Glad70-before-LQ'!BH36*$CG36*BH$93</f>
        <v>0.481531884650364</v>
      </c>
      <c r="BI36" s="62">
        <f>'Glad70-before-LQ'!BI36*$CG36*BI$93</f>
        <v>10.4665371107239</v>
      </c>
      <c r="BJ36" s="62">
        <f>'Glad70-before-LQ'!BJ36*$CG36*BJ$93</f>
        <v>0.252656110516116</v>
      </c>
      <c r="BK36" s="62">
        <f>'Glad70-before-LQ'!BK36*$CG36*BK$93</f>
        <v>1.56318483946145</v>
      </c>
      <c r="BL36" s="62">
        <f>'Glad70-before-LQ'!BL36*$CG36*BL$93</f>
        <v>3.97934533008703</v>
      </c>
      <c r="BM36" s="62">
        <f>'Glad70-before-LQ'!BM36*$CG36*BM$93</f>
        <v>0.459539162871038</v>
      </c>
      <c r="BN36" s="62">
        <f>'Glad70-before-LQ'!BN36*$CG36*BN$93</f>
        <v>0.0483218142199933</v>
      </c>
      <c r="BO36" s="62">
        <f>'Glad70-before-LQ'!BO36*$CG36*BO$93</f>
        <v>4.86377675116522</v>
      </c>
      <c r="BP36" s="62">
        <f>'Glad70-before-LQ'!BP36*$CG36*BP$93</f>
        <v>1.86835719422365</v>
      </c>
      <c r="BQ36" s="62">
        <f>'Glad70-before-LQ'!BQ36*$CG36*BQ$93</f>
        <v>0.0155411456140778</v>
      </c>
      <c r="BR36" s="62">
        <f>'Glad70-before-LQ'!BR36*$CG36*BR$93</f>
        <v>0.08691793145297221</v>
      </c>
      <c r="BS36" s="62">
        <f>'Glad70-before-LQ'!BS36*$CG36*BS$93</f>
        <v>0.0260347234270689</v>
      </c>
      <c r="BT36" s="62">
        <f>'Glad70-before-LQ'!BT36*$CG36*BT$93</f>
        <v>1.789569905585</v>
      </c>
      <c r="BU36" s="62">
        <f>'Glad70-before-LQ'!BU36*$CG36*BU$93</f>
        <v>0.81053983780603</v>
      </c>
      <c r="BV36" s="4">
        <f>SUM(D36:BU36)</f>
        <v>616.733962055433</v>
      </c>
      <c r="BW36" s="66">
        <f>'Glad-base'!BW36*'Households'!$B$3/'Households'!$B$7</f>
        <v>4.92025132121524</v>
      </c>
      <c r="BX36" s="66">
        <f>'Glad-base'!BX36*'Households'!$B$3/'Households'!$B$7</f>
        <v>0.198919472811535</v>
      </c>
      <c r="BY36" s="66">
        <f>'Glad-base'!BY36*'Businesses'!$B$4/'Businesses'!$C$4</f>
        <v>70.0237040210246</v>
      </c>
      <c r="BZ36" s="66">
        <f>'Glad-base'!BZ36*'Households'!$B$3/'Households'!$B$7</f>
        <v>9.724337360360449</v>
      </c>
      <c r="CA36" s="66">
        <f>'Glad-base'!CA36*'Households'!$B$3/'Households'!$B$7</f>
        <v>21.6248535741504</v>
      </c>
      <c r="CB36" s="66">
        <f>'Glad-base'!CB36*'Glad-id-output'!B34/'Glad-id-output'!E34</f>
        <v>0.0011776533291217</v>
      </c>
      <c r="CC36" s="62">
        <f>'Exports'!D37</f>
        <v>3.2</v>
      </c>
      <c r="CD36" s="4">
        <f>SUM(BW36:CC36)</f>
        <v>109.693243402891</v>
      </c>
      <c r="CE36" s="4">
        <f>SUM(CD36,BV36)</f>
        <v>726.427205458324</v>
      </c>
      <c r="CF36" s="67">
        <v>0.00370680934567737</v>
      </c>
      <c r="CG36" s="67">
        <f>'Glad-id-output'!I34</f>
        <v>0.9</v>
      </c>
    </row>
    <row r="37" ht="20.05" customHeight="1">
      <c r="A37" t="s" s="58">
        <v>1</v>
      </c>
      <c r="B37" s="59">
        <v>33</v>
      </c>
      <c r="C37" t="s" s="60">
        <v>34</v>
      </c>
      <c r="D37" s="61">
        <f>'Glad70-before-LQ'!D37*$CG37*D$93</f>
        <v>4.410465998743</v>
      </c>
      <c r="E37" s="62">
        <f>'Glad70-before-LQ'!E37*$CG37*E$93</f>
        <v>0.38645986299954</v>
      </c>
      <c r="F37" s="62">
        <f>'Glad70-before-LQ'!F37*$CG37*F$93</f>
        <v>0.171389441058813</v>
      </c>
      <c r="G37" s="62">
        <f>'Glad70-before-LQ'!G37*$CG37*G$93</f>
        <v>0.24733954328064</v>
      </c>
      <c r="H37" s="62">
        <f>'Glad70-before-LQ'!H37*$CG37*H$93</f>
        <v>0.336042654384955</v>
      </c>
      <c r="I37" s="62">
        <f>'Glad70-before-LQ'!I37*$CG37*I$93</f>
        <v>1.46283875260246</v>
      </c>
      <c r="J37" s="62">
        <f>'Glad70-before-LQ'!J37*$CG37*J$93</f>
        <v>18.9128527414379</v>
      </c>
      <c r="K37" s="63">
        <f>'Glad70-before-LQ'!K37*$CG37*K$93</f>
        <v>6.82671955784838</v>
      </c>
      <c r="L37" s="62">
        <f>'Glad70-before-LQ'!L37*$CG37*L$93</f>
        <v>0.860191545780247</v>
      </c>
      <c r="M37" s="62">
        <f>'Glad70-before-LQ'!M37*$CG37*M$93</f>
        <v>0.513402366114791</v>
      </c>
      <c r="N37" s="62">
        <f>'Glad70-before-LQ'!N37*$CG37*N$93</f>
        <v>1.19615622329366</v>
      </c>
      <c r="O37" s="62">
        <f>'Glad70-before-LQ'!O37*$CG37*O$93</f>
        <v>0.292900548024137</v>
      </c>
      <c r="P37" s="62">
        <f>'Glad70-before-LQ'!P37*$CG37*P$93</f>
        <v>0.17923214641647</v>
      </c>
      <c r="Q37" s="62">
        <f>'Glad70-before-LQ'!Q37*$CG37*Q$93</f>
        <v>0.288448927008236</v>
      </c>
      <c r="R37" s="62">
        <f>'Glad70-before-LQ'!R37*$CG37*R$93</f>
        <v>0.03679103000103</v>
      </c>
      <c r="S37" s="62">
        <f>'Glad70-before-LQ'!S37*$CG37*S$93</f>
        <v>0.0794678135301773</v>
      </c>
      <c r="T37" s="62">
        <f>'Glad70-before-LQ'!T37*$CG37*T$93</f>
        <v>2.90324884561383</v>
      </c>
      <c r="U37" s="62">
        <f>'Glad70-before-LQ'!U37*$CG37*U$93</f>
        <v>12.209462244795</v>
      </c>
      <c r="V37" s="62">
        <f>'Glad70-before-LQ'!V37*$CG37*V$93</f>
        <v>0.230646682157699</v>
      </c>
      <c r="W37" s="62">
        <f>'Glad70-before-LQ'!W37*$CG37*W$93</f>
        <v>5.88914436956485</v>
      </c>
      <c r="X37" s="64">
        <f>'Glad70-before-LQ'!X37*$CG37*X$93</f>
        <v>0</v>
      </c>
      <c r="Y37" s="62">
        <f>'Glad70-before-LQ'!Y37*$CG37*Y$93</f>
        <v>6.27649408899462</v>
      </c>
      <c r="Z37" s="62">
        <f>'Glad70-before-LQ'!Z37*$CG37*Z$93</f>
        <v>1.56066433871668</v>
      </c>
      <c r="AA37" s="62">
        <f>'Glad70-before-LQ'!AA37*$CG37*AA$93</f>
        <v>2.73512529006043</v>
      </c>
      <c r="AB37" s="62">
        <f>'Glad70-before-LQ'!AB37*$CG37*AB$93</f>
        <v>0.113689683445035</v>
      </c>
      <c r="AC37" s="65">
        <f>'Glad70-before-LQ'!AC37*$CG37*AC$93</f>
        <v>0</v>
      </c>
      <c r="AD37" s="62">
        <f>'Glad70-before-LQ'!AD37*$CG37*AD$93</f>
        <v>0.0169828142488961</v>
      </c>
      <c r="AE37" s="62">
        <f>'Glad70-before-LQ'!AE37*$CG37*AE$93</f>
        <v>0.5358604164663749</v>
      </c>
      <c r="AF37" s="62">
        <f>'Glad70-before-LQ'!AF37*$CG37*AF$93</f>
        <v>1.61631506312707</v>
      </c>
      <c r="AG37" s="62">
        <f>'Glad70-before-LQ'!AG37*$CG37*AG$93</f>
        <v>3.38670214311679</v>
      </c>
      <c r="AH37" s="62">
        <f>'Glad70-before-LQ'!AH37*$CG37*AH$93</f>
        <v>11.2846296531706</v>
      </c>
      <c r="AI37" s="62">
        <f>'Glad70-before-LQ'!AI37*$CG37*AI$93</f>
        <v>15.765070837604</v>
      </c>
      <c r="AJ37" s="62">
        <f>'Glad70-before-LQ'!AJ37*$CG37*AJ$93</f>
        <v>7.34033167865132</v>
      </c>
      <c r="AK37" s="62">
        <f>'Glad70-before-LQ'!AK37*$CG37*AK$93</f>
        <v>9.151700137535901</v>
      </c>
      <c r="AL37" s="62">
        <f>'Glad70-before-LQ'!AL37*$CG37*AL$93</f>
        <v>1.406534750338</v>
      </c>
      <c r="AM37" s="62">
        <f>'Glad70-before-LQ'!AM37*$CG37*AM$93</f>
        <v>7.5602161751969</v>
      </c>
      <c r="AN37" s="62">
        <f>'Glad70-before-LQ'!AN37*$CG37*AN$93</f>
        <v>8.085744409370159</v>
      </c>
      <c r="AO37" s="62">
        <f>'Glad70-before-LQ'!AO37*$CG37*AO$93</f>
        <v>4.79377149708064</v>
      </c>
      <c r="AP37" s="62">
        <f>'Glad70-before-LQ'!AP37*$CG37*AP$93</f>
        <v>1.19783543554405</v>
      </c>
      <c r="AQ37" s="62">
        <f>'Glad70-before-LQ'!AQ37*$CG37*AQ$93</f>
        <v>0.215621084821027</v>
      </c>
      <c r="AR37" s="62">
        <f>'Glad70-before-LQ'!AR37*$CG37*AR$93</f>
        <v>0.816730615066727</v>
      </c>
      <c r="AS37" s="62">
        <f>'Glad70-before-LQ'!AS37*$CG37*AS$93</f>
        <v>3.15151472810305</v>
      </c>
      <c r="AT37" s="62">
        <f>'Glad70-before-LQ'!AT37*$CG37*AT$93</f>
        <v>0.107811049050969</v>
      </c>
      <c r="AU37" s="62">
        <f>'Glad70-before-LQ'!AU37*$CG37*AU$93</f>
        <v>0.339916702450615</v>
      </c>
      <c r="AV37" s="62">
        <f>'Glad70-before-LQ'!AV37*$CG37*AV$93</f>
        <v>0.07543224284329619</v>
      </c>
      <c r="AW37" s="62">
        <f>'Glad70-before-LQ'!AW37*$CG37*AW$93</f>
        <v>0.012964285588787</v>
      </c>
      <c r="AX37" s="62">
        <f>'Glad70-before-LQ'!AX37*$CG37*AX$93</f>
        <v>0.408042854586893</v>
      </c>
      <c r="AY37" s="62">
        <f>'Glad70-before-LQ'!AY37*$CG37*AY$93</f>
        <v>0.0129664800847755</v>
      </c>
      <c r="AZ37" s="62">
        <f>'Glad70-before-LQ'!AZ37*$CG37*AZ$93</f>
        <v>0.415976478006278</v>
      </c>
      <c r="BA37" s="62">
        <f>'Glad70-before-LQ'!BA37*$CG37*BA$93</f>
        <v>0.222438961952236</v>
      </c>
      <c r="BB37" s="62">
        <f>'Glad70-before-LQ'!BB37*$CG37*BB$93</f>
        <v>0.579741761273758</v>
      </c>
      <c r="BC37" s="62">
        <f>'Glad70-before-LQ'!BC37*$CG37*BC$93</f>
        <v>2.91823798050638</v>
      </c>
      <c r="BD37" s="62">
        <f>'Glad70-before-LQ'!BD37*$CG37*BD$93</f>
        <v>1.01603920801597</v>
      </c>
      <c r="BE37" s="62">
        <f>'Glad70-before-LQ'!BE37*$CG37*BE$93</f>
        <v>9.2242521695936</v>
      </c>
      <c r="BF37" s="62">
        <f>'Glad70-before-LQ'!BF37*$CG37*BF$93</f>
        <v>0.163071531577416</v>
      </c>
      <c r="BG37" s="62">
        <f>'Glad70-before-LQ'!BG37*$CG37*BG$93</f>
        <v>3.82604359826911</v>
      </c>
      <c r="BH37" s="62">
        <f>'Glad70-before-LQ'!BH37*$CG37*BH$93</f>
        <v>1.19526669061932</v>
      </c>
      <c r="BI37" s="62">
        <f>'Glad70-before-LQ'!BI37*$CG37*BI$93</f>
        <v>1.8322737392002</v>
      </c>
      <c r="BJ37" s="62">
        <f>'Glad70-before-LQ'!BJ37*$CG37*BJ$93</f>
        <v>0.034620511815951</v>
      </c>
      <c r="BK37" s="62">
        <f>'Glad70-before-LQ'!BK37*$CG37*BK$93</f>
        <v>2.84044130789372</v>
      </c>
      <c r="BL37" s="62">
        <f>'Glad70-before-LQ'!BL37*$CG37*BL$93</f>
        <v>9.496628459584191</v>
      </c>
      <c r="BM37" s="62">
        <f>'Glad70-before-LQ'!BM37*$CG37*BM$93</f>
        <v>1.16230098016236</v>
      </c>
      <c r="BN37" s="62">
        <f>'Glad70-before-LQ'!BN37*$CG37*BN$93</f>
        <v>0.131339000955521</v>
      </c>
      <c r="BO37" s="62">
        <f>'Glad70-before-LQ'!BO37*$CG37*BO$93</f>
        <v>19.7035608240461</v>
      </c>
      <c r="BP37" s="62">
        <f>'Glad70-before-LQ'!BP37*$CG37*BP$93</f>
        <v>5.33512676207431</v>
      </c>
      <c r="BQ37" s="62">
        <f>'Glad70-before-LQ'!BQ37*$CG37*BQ$93</f>
        <v>0.0748193189557268</v>
      </c>
      <c r="BR37" s="62">
        <f>'Glad70-before-LQ'!BR37*$CG37*BR$93</f>
        <v>0.5015047143326949</v>
      </c>
      <c r="BS37" s="62">
        <f>'Glad70-before-LQ'!BS37*$CG37*BS$93</f>
        <v>0.08041555464160061</v>
      </c>
      <c r="BT37" s="62">
        <f>'Glad70-before-LQ'!BT37*$CG37*BT$93</f>
        <v>10.0603609272301</v>
      </c>
      <c r="BU37" s="62">
        <f>'Glad70-before-LQ'!BU37*$CG37*BU$93</f>
        <v>2.19985941745328</v>
      </c>
      <c r="BV37" s="4">
        <f>SUM(D37:BU37)</f>
        <v>218.416189648079</v>
      </c>
      <c r="BW37" s="66">
        <f>'Glad-base'!BW37*'Households'!$B$3/'Households'!$B$7</f>
        <v>119.927536886540</v>
      </c>
      <c r="BX37" s="66">
        <f>'Glad-base'!BX37*'Households'!$B$3/'Households'!$B$7</f>
        <v>1.77713974529351</v>
      </c>
      <c r="BY37" s="66">
        <f>'Glad-base'!BY37*'Businesses'!$B$4/'Businesses'!$C$4</f>
        <v>16.1905286176707</v>
      </c>
      <c r="BZ37" s="66">
        <f>'Glad-base'!BZ37*'Households'!$B$3/'Households'!$B$7</f>
        <v>1.81258155936148</v>
      </c>
      <c r="CA37" s="66">
        <f>'Glad-base'!CA37*'Households'!$B$3/'Households'!$B$7</f>
        <v>5.57807353062822</v>
      </c>
      <c r="CB37" s="66">
        <f>'Glad-base'!CB37*'Glad-id-output'!B35/'Glad-id-output'!E35</f>
        <v>1.4218651423231</v>
      </c>
      <c r="CC37" s="62">
        <f>'Exports'!D38</f>
        <v>60.6</v>
      </c>
      <c r="CD37" s="4">
        <f>SUM(BW37:CC37)</f>
        <v>207.307725481817</v>
      </c>
      <c r="CE37" s="4">
        <f>SUM(CD37,BV37)</f>
        <v>425.723915129896</v>
      </c>
      <c r="CF37" s="67">
        <v>0.00251907091382932</v>
      </c>
      <c r="CG37" s="67">
        <f>'Glad-id-output'!I35</f>
        <v>0.78</v>
      </c>
    </row>
    <row r="38" ht="20.05" customHeight="1">
      <c r="A38" t="s" s="58">
        <v>1</v>
      </c>
      <c r="B38" s="59">
        <v>34</v>
      </c>
      <c r="C38" t="s" s="60">
        <v>197</v>
      </c>
      <c r="D38" s="61">
        <f>'Glad70-before-LQ'!D38*$CG38*D$93</f>
        <v>1.17896826220626</v>
      </c>
      <c r="E38" s="62">
        <f>'Glad70-before-LQ'!E38*$CG38*E$93</f>
        <v>0.192695615328317</v>
      </c>
      <c r="F38" s="62">
        <f>'Glad70-before-LQ'!F38*$CG38*F$93</f>
        <v>0.035152274750332</v>
      </c>
      <c r="G38" s="62">
        <f>'Glad70-before-LQ'!G38*$CG38*G$93</f>
        <v>0.107760407491596</v>
      </c>
      <c r="H38" s="62">
        <f>'Glad70-before-LQ'!H38*$CG38*H$93</f>
        <v>0.110142674631858</v>
      </c>
      <c r="I38" s="62">
        <f>'Glad70-before-LQ'!I38*$CG38*I$93</f>
        <v>0.5956556780440589</v>
      </c>
      <c r="J38" s="62">
        <f>'Glad70-before-LQ'!J38*$CG38*J$93</f>
        <v>9.62861088430467</v>
      </c>
      <c r="K38" s="63">
        <f>'Glad70-before-LQ'!K38*$CG38*K$93</f>
        <v>5.590444207435</v>
      </c>
      <c r="L38" s="62">
        <f>'Glad70-before-LQ'!L38*$CG38*L$93</f>
        <v>0.363285099349438</v>
      </c>
      <c r="M38" s="62">
        <f>'Glad70-before-LQ'!M38*$CG38*M$93</f>
        <v>0.199268638244886</v>
      </c>
      <c r="N38" s="62">
        <f>'Glad70-before-LQ'!N38*$CG38*N$93</f>
        <v>0.456666682306312</v>
      </c>
      <c r="O38" s="62">
        <f>'Glad70-before-LQ'!O38*$CG38*O$93</f>
        <v>0.106888629253389</v>
      </c>
      <c r="P38" s="62">
        <f>'Glad70-before-LQ'!P38*$CG38*P$93</f>
        <v>0.158265091869462</v>
      </c>
      <c r="Q38" s="62">
        <f>'Glad70-before-LQ'!Q38*$CG38*Q$93</f>
        <v>0.0952723635623994</v>
      </c>
      <c r="R38" s="62">
        <f>'Glad70-before-LQ'!R38*$CG38*R$93</f>
        <v>0.0165044210639389</v>
      </c>
      <c r="S38" s="62">
        <f>'Glad70-before-LQ'!S38*$CG38*S$93</f>
        <v>0.0324063515916093</v>
      </c>
      <c r="T38" s="62">
        <f>'Glad70-before-LQ'!T38*$CG38*T$93</f>
        <v>0.613483022733046</v>
      </c>
      <c r="U38" s="62">
        <f>'Glad70-before-LQ'!U38*$CG38*U$93</f>
        <v>4.25549961974094</v>
      </c>
      <c r="V38" s="62">
        <f>'Glad70-before-LQ'!V38*$CG38*V$93</f>
        <v>0.0852614569783476</v>
      </c>
      <c r="W38" s="62">
        <f>'Glad70-before-LQ'!W38*$CG38*W$93</f>
        <v>2.54611283118395</v>
      </c>
      <c r="X38" s="64">
        <f>'Glad70-before-LQ'!X38*$CG38*X$93</f>
        <v>0</v>
      </c>
      <c r="Y38" s="62">
        <f>'Glad70-before-LQ'!Y38*$CG38*Y$93</f>
        <v>3.14184941425044</v>
      </c>
      <c r="Z38" s="62">
        <f>'Glad70-before-LQ'!Z38*$CG38*Z$93</f>
        <v>0.58093608614354</v>
      </c>
      <c r="AA38" s="62">
        <f>'Glad70-before-LQ'!AA38*$CG38*AA$93</f>
        <v>1.09882474984488</v>
      </c>
      <c r="AB38" s="62">
        <f>'Glad70-before-LQ'!AB38*$CG38*AB$93</f>
        <v>0.06466740086160649</v>
      </c>
      <c r="AC38" s="65">
        <f>'Glad70-before-LQ'!AC38*$CG38*AC$93</f>
        <v>0</v>
      </c>
      <c r="AD38" s="62">
        <f>'Glad70-before-LQ'!AD38*$CG38*AD$93</f>
        <v>0.00721222571677002</v>
      </c>
      <c r="AE38" s="62">
        <f>'Glad70-before-LQ'!AE38*$CG38*AE$93</f>
        <v>0.287197458458226</v>
      </c>
      <c r="AF38" s="62">
        <f>'Glad70-before-LQ'!AF38*$CG38*AF$93</f>
        <v>1.58908104995767</v>
      </c>
      <c r="AG38" s="62">
        <f>'Glad70-before-LQ'!AG38*$CG38*AG$93</f>
        <v>1.44575359054941</v>
      </c>
      <c r="AH38" s="62">
        <f>'Glad70-before-LQ'!AH38*$CG38*AH$93</f>
        <v>5.45839993479765</v>
      </c>
      <c r="AI38" s="62">
        <f>'Glad70-before-LQ'!AI38*$CG38*AI$93</f>
        <v>8.225336506164931</v>
      </c>
      <c r="AJ38" s="62">
        <f>'Glad70-before-LQ'!AJ38*$CG38*AJ$93</f>
        <v>4.57966909249622</v>
      </c>
      <c r="AK38" s="62">
        <f>'Glad70-before-LQ'!AK38*$CG38*AK$93</f>
        <v>9.28153634129748</v>
      </c>
      <c r="AL38" s="62">
        <f>'Glad70-before-LQ'!AL38*$CG38*AL$93</f>
        <v>0.760633257285357</v>
      </c>
      <c r="AM38" s="62">
        <f>'Glad70-before-LQ'!AM38*$CG38*AM$93</f>
        <v>4.43525270333321</v>
      </c>
      <c r="AN38" s="62">
        <f>'Glad70-before-LQ'!AN38*$CG38*AN$93</f>
        <v>8.374789918489331</v>
      </c>
      <c r="AO38" s="62">
        <f>'Glad70-before-LQ'!AO38*$CG38*AO$93</f>
        <v>2.17715933428005</v>
      </c>
      <c r="AP38" s="62">
        <f>'Glad70-before-LQ'!AP38*$CG38*AP$93</f>
        <v>0.802610977198783</v>
      </c>
      <c r="AQ38" s="62">
        <f>'Glad70-before-LQ'!AQ38*$CG38*AQ$93</f>
        <v>0.08383910089087671</v>
      </c>
      <c r="AR38" s="62">
        <f>'Glad70-before-LQ'!AR38*$CG38*AR$93</f>
        <v>0.492966986156146</v>
      </c>
      <c r="AS38" s="62">
        <f>'Glad70-before-LQ'!AS38*$CG38*AS$93</f>
        <v>1.45915288560376</v>
      </c>
      <c r="AT38" s="62">
        <f>'Glad70-before-LQ'!AT38*$CG38*AT$93</f>
        <v>0.0229813012579299</v>
      </c>
      <c r="AU38" s="62">
        <f>'Glad70-before-LQ'!AU38*$CG38*AU$93</f>
        <v>0.0621186751179492</v>
      </c>
      <c r="AV38" s="62">
        <f>'Glad70-before-LQ'!AV38*$CG38*AV$93</f>
        <v>0.0152677137059212</v>
      </c>
      <c r="AW38" s="62">
        <f>'Glad70-before-LQ'!AW38*$CG38*AW$93</f>
        <v>0.0199963695407202</v>
      </c>
      <c r="AX38" s="62">
        <f>'Glad70-before-LQ'!AX38*$CG38*AX$93</f>
        <v>0.130712003073806</v>
      </c>
      <c r="AY38" s="62">
        <f>'Glad70-before-LQ'!AY38*$CG38*AY$93</f>
        <v>0.00840436983520732</v>
      </c>
      <c r="AZ38" s="62">
        <f>'Glad70-before-LQ'!AZ38*$CG38*AZ$93</f>
        <v>0.219569933334619</v>
      </c>
      <c r="BA38" s="62">
        <f>'Glad70-before-LQ'!BA38*$CG38*BA$93</f>
        <v>0.0521633677342687</v>
      </c>
      <c r="BB38" s="62">
        <f>'Glad70-before-LQ'!BB38*$CG38*BB$93</f>
        <v>0.178820071018033</v>
      </c>
      <c r="BC38" s="62">
        <f>'Glad70-before-LQ'!BC38*$CG38*BC$93</f>
        <v>1.5417402057466</v>
      </c>
      <c r="BD38" s="62">
        <f>'Glad70-before-LQ'!BD38*$CG38*BD$93</f>
        <v>0.597076676449747</v>
      </c>
      <c r="BE38" s="62">
        <f>'Glad70-before-LQ'!BE38*$CG38*BE$93</f>
        <v>4.12680908286865</v>
      </c>
      <c r="BF38" s="62">
        <f>'Glad70-before-LQ'!BF38*$CG38*BF$93</f>
        <v>0.06659380565777211</v>
      </c>
      <c r="BG38" s="62">
        <f>'Glad70-before-LQ'!BG38*$CG38*BG$93</f>
        <v>2.04261358618637</v>
      </c>
      <c r="BH38" s="62">
        <f>'Glad70-before-LQ'!BH38*$CG38*BH$93</f>
        <v>0.608401751341989</v>
      </c>
      <c r="BI38" s="62">
        <f>'Glad70-before-LQ'!BI38*$CG38*BI$93</f>
        <v>0.630767126631966</v>
      </c>
      <c r="BJ38" s="62">
        <f>'Glad70-before-LQ'!BJ38*$CG38*BJ$93</f>
        <v>0.0182587750981343</v>
      </c>
      <c r="BK38" s="62">
        <f>'Glad70-before-LQ'!BK38*$CG38*BK$93</f>
        <v>1.32664043965664</v>
      </c>
      <c r="BL38" s="62">
        <f>'Glad70-before-LQ'!BL38*$CG38*BL$93</f>
        <v>3.67393417955706</v>
      </c>
      <c r="BM38" s="62">
        <f>'Glad70-before-LQ'!BM38*$CG38*BM$93</f>
        <v>0.483764264586789</v>
      </c>
      <c r="BN38" s="62">
        <f>'Glad70-before-LQ'!BN38*$CG38*BN$93</f>
        <v>0.0594314648546382</v>
      </c>
      <c r="BO38" s="62">
        <f>'Glad70-before-LQ'!BO38*$CG38*BO$93</f>
        <v>8.987016946451931</v>
      </c>
      <c r="BP38" s="62">
        <f>'Glad70-before-LQ'!BP38*$CG38*BP$93</f>
        <v>4.24950225564966</v>
      </c>
      <c r="BQ38" s="62">
        <f>'Glad70-before-LQ'!BQ38*$CG38*BQ$93</f>
        <v>0.0353773039162784</v>
      </c>
      <c r="BR38" s="62">
        <f>'Glad70-before-LQ'!BR38*$CG38*BR$93</f>
        <v>0.111070211632562</v>
      </c>
      <c r="BS38" s="62">
        <f>'Glad70-before-LQ'!BS38*$CG38*BS$93</f>
        <v>0.0322716749974058</v>
      </c>
      <c r="BT38" s="62">
        <f>'Glad70-before-LQ'!BT38*$CG38*BT$93</f>
        <v>3.95961469631412</v>
      </c>
      <c r="BU38" s="62">
        <f>'Glad70-before-LQ'!BU38*$CG38*BU$93</f>
        <v>1.27496819229988</v>
      </c>
      <c r="BV38" s="4">
        <f>SUM(D38:BU38)</f>
        <v>115.251099670363</v>
      </c>
      <c r="BW38" s="66">
        <f>'Glad-base'!BW38*'Households'!$B$3/'Households'!$B$7</f>
        <v>266.415020678187</v>
      </c>
      <c r="BX38" s="66">
        <f>'Glad-base'!BX38*'Households'!$B$3/'Households'!$B$7</f>
        <v>7.70407962006179</v>
      </c>
      <c r="BY38" s="66">
        <f>'Glad-base'!BY38*'Businesses'!$B$4/'Businesses'!$C$4</f>
        <v>4.11725037316965</v>
      </c>
      <c r="BZ38" s="66">
        <f>'Glad-base'!BZ38*'Households'!$B$3/'Households'!$B$7</f>
        <v>0.340156209485067</v>
      </c>
      <c r="CA38" s="66">
        <f>'Glad-base'!CA38*'Households'!$B$3/'Households'!$B$7</f>
        <v>1.42684037128733</v>
      </c>
      <c r="CB38" s="66">
        <f>'Glad-base'!CB38*'Glad-id-output'!B36/'Glad-id-output'!E36</f>
        <v>0.206717910551031</v>
      </c>
      <c r="CC38" s="62">
        <f>'Exports'!D39</f>
        <v>64.3</v>
      </c>
      <c r="CD38" s="4">
        <f>SUM(BW38:CC38)</f>
        <v>344.510065162742</v>
      </c>
      <c r="CE38" s="4">
        <f>SUM(CD38,BV38)</f>
        <v>459.761164833105</v>
      </c>
      <c r="CF38" s="67">
        <v>0.00443931233238121</v>
      </c>
      <c r="CG38" s="67">
        <f>'Glad-id-output'!I36</f>
        <v>0.98</v>
      </c>
    </row>
    <row r="39" ht="20.05" customHeight="1">
      <c r="A39" t="s" s="58">
        <v>1</v>
      </c>
      <c r="B39" s="59">
        <v>35</v>
      </c>
      <c r="C39" t="s" s="60">
        <v>123</v>
      </c>
      <c r="D39" s="61">
        <f>'Glad70-before-LQ'!D39*$CG39*D$93</f>
        <v>0.078993545623376</v>
      </c>
      <c r="E39" s="62">
        <f>'Glad70-before-LQ'!E39*$CG39*E$93</f>
        <v>0.0025664976186386</v>
      </c>
      <c r="F39" s="62">
        <f>'Glad70-before-LQ'!F39*$CG39*F$93</f>
        <v>3.21956416580663e-05</v>
      </c>
      <c r="G39" s="62">
        <f>'Glad70-before-LQ'!G39*$CG39*G$93</f>
        <v>0.00294243170582546</v>
      </c>
      <c r="H39" s="62">
        <f>'Glad70-before-LQ'!H39*$CG39*H$93</f>
        <v>0.00160885478380844</v>
      </c>
      <c r="I39" s="62">
        <f>'Glad70-before-LQ'!I39*$CG39*I$93</f>
        <v>0.41189176817856</v>
      </c>
      <c r="J39" s="62">
        <f>'Glad70-before-LQ'!J39*$CG39*J$93</f>
        <v>4.08411327298789</v>
      </c>
      <c r="K39" s="63">
        <f>'Glad70-before-LQ'!K39*$CG39*K$93</f>
        <v>0.142854530537888</v>
      </c>
      <c r="L39" s="62">
        <f>'Glad70-before-LQ'!L39*$CG39*L$93</f>
        <v>0.139495060498504</v>
      </c>
      <c r="M39" s="62">
        <f>'Glad70-before-LQ'!M39*$CG39*M$93</f>
        <v>0.10234871499635</v>
      </c>
      <c r="N39" s="62">
        <f>'Glad70-before-LQ'!N39*$CG39*N$93</f>
        <v>0.0135344038318841</v>
      </c>
      <c r="O39" s="62">
        <f>'Glad70-before-LQ'!O39*$CG39*O$93</f>
        <v>0.063819110135051</v>
      </c>
      <c r="P39" s="62">
        <f>'Glad70-before-LQ'!P39*$CG39*P$93</f>
        <v>0.00119738344175259</v>
      </c>
      <c r="Q39" s="62">
        <f>'Glad70-before-LQ'!Q39*$CG39*Q$93</f>
        <v>0.00304258816206074</v>
      </c>
      <c r="R39" s="62">
        <f>'Glad70-before-LQ'!R39*$CG39*R$93</f>
        <v>0.00263562385752839</v>
      </c>
      <c r="S39" s="62">
        <f>'Glad70-before-LQ'!S39*$CG39*S$93</f>
        <v>0.00444415009661974</v>
      </c>
      <c r="T39" s="62">
        <f>'Glad70-before-LQ'!T39*$CG39*T$93</f>
        <v>0.651310830679165</v>
      </c>
      <c r="U39" s="62">
        <f>'Glad70-before-LQ'!U39*$CG39*U$93</f>
        <v>0.677242023304846</v>
      </c>
      <c r="V39" s="62">
        <f>'Glad70-before-LQ'!V39*$CG39*V$93</f>
        <v>0.00923542186703376</v>
      </c>
      <c r="W39" s="62">
        <f>'Glad70-before-LQ'!W39*$CG39*W$93</f>
        <v>0.216375971968454</v>
      </c>
      <c r="X39" s="64">
        <f>'Glad70-before-LQ'!X39*$CG39*X$93</f>
        <v>0</v>
      </c>
      <c r="Y39" s="62">
        <f>'Glad70-before-LQ'!Y39*$CG39*Y$93</f>
        <v>0.255521424832387</v>
      </c>
      <c r="Z39" s="62">
        <f>'Glad70-before-LQ'!Z39*$CG39*Z$93</f>
        <v>0.0408829801179895</v>
      </c>
      <c r="AA39" s="62">
        <f>'Glad70-before-LQ'!AA39*$CG39*AA$93</f>
        <v>0.0376600702496092</v>
      </c>
      <c r="AB39" s="62">
        <f>'Glad70-before-LQ'!AB39*$CG39*AB$93</f>
        <v>0.000976137404119489</v>
      </c>
      <c r="AC39" s="65">
        <f>'Glad70-before-LQ'!AC39*$CG39*AC$93</f>
        <v>0</v>
      </c>
      <c r="AD39" s="62">
        <f>'Glad70-before-LQ'!AD39*$CG39*AD$93</f>
        <v>0.0009975023393298419</v>
      </c>
      <c r="AE39" s="62">
        <f>'Glad70-before-LQ'!AE39*$CG39*AE$93</f>
        <v>0.0321794439953221</v>
      </c>
      <c r="AF39" s="62">
        <f>'Glad70-before-LQ'!AF39*$CG39*AF$93</f>
        <v>0.150944601421558</v>
      </c>
      <c r="AG39" s="62">
        <f>'Glad70-before-LQ'!AG39*$CG39*AG$93</f>
        <v>0.0340076058906058</v>
      </c>
      <c r="AH39" s="62">
        <f>'Glad70-before-LQ'!AH39*$CG39*AH$93</f>
        <v>0.537569459579367</v>
      </c>
      <c r="AI39" s="62">
        <f>'Glad70-before-LQ'!AI39*$CG39*AI$93</f>
        <v>2.54332820141804</v>
      </c>
      <c r="AJ39" s="62">
        <f>'Glad70-before-LQ'!AJ39*$CG39*AJ$93</f>
        <v>0.706963548220428</v>
      </c>
      <c r="AK39" s="62">
        <f>'Glad70-before-LQ'!AK39*$CG39*AK$93</f>
        <v>0.9324378146926739</v>
      </c>
      <c r="AL39" s="62">
        <f>'Glad70-before-LQ'!AL39*$CG39*AL$93</f>
        <v>0.0243454600172673</v>
      </c>
      <c r="AM39" s="62">
        <f>'Glad70-before-LQ'!AM39*$CG39*AM$93</f>
        <v>0.452883527232253</v>
      </c>
      <c r="AN39" s="62">
        <f>'Glad70-before-LQ'!AN39*$CG39*AN$93</f>
        <v>0.317467454005615</v>
      </c>
      <c r="AO39" s="62">
        <f>'Glad70-before-LQ'!AO39*$CG39*AO$93</f>
        <v>0.267708011247341</v>
      </c>
      <c r="AP39" s="62">
        <f>'Glad70-before-LQ'!AP39*$CG39*AP$93</f>
        <v>0.0541101315115397</v>
      </c>
      <c r="AQ39" s="62">
        <f>'Glad70-before-LQ'!AQ39*$CG39*AQ$93</f>
        <v>0.0209073704157711</v>
      </c>
      <c r="AR39" s="62">
        <f>'Glad70-before-LQ'!AR39*$CG39*AR$93</f>
        <v>0.0630459174085705</v>
      </c>
      <c r="AS39" s="62">
        <f>'Glad70-before-LQ'!AS39*$CG39*AS$93</f>
        <v>0.566459811232464</v>
      </c>
      <c r="AT39" s="62">
        <f>'Glad70-before-LQ'!AT39*$CG39*AT$93</f>
        <v>0.00698817838392233</v>
      </c>
      <c r="AU39" s="62">
        <f>'Glad70-before-LQ'!AU39*$CG39*AU$93</f>
        <v>0.00816227162143099</v>
      </c>
      <c r="AV39" s="62">
        <f>'Glad70-before-LQ'!AV39*$CG39*AV$93</f>
        <v>0.00511041806740703</v>
      </c>
      <c r="AW39" s="62">
        <f>'Glad70-before-LQ'!AW39*$CG39*AW$93</f>
        <v>0.000684935834911415</v>
      </c>
      <c r="AX39" s="62">
        <f>'Glad70-before-LQ'!AX39*$CG39*AX$93</f>
        <v>0.0414531767290731</v>
      </c>
      <c r="AY39" s="62">
        <f>'Glad70-before-LQ'!AY39*$CG39*AY$93</f>
        <v>0.00133561500363595</v>
      </c>
      <c r="AZ39" s="62">
        <f>'Glad70-before-LQ'!AZ39*$CG39*AZ$93</f>
        <v>0.0384528260756096</v>
      </c>
      <c r="BA39" s="62">
        <f>'Glad70-before-LQ'!BA39*$CG39*BA$93</f>
        <v>0.011742561578876</v>
      </c>
      <c r="BB39" s="62">
        <f>'Glad70-before-LQ'!BB39*$CG39*BB$93</f>
        <v>0.0534823660951805</v>
      </c>
      <c r="BC39" s="62">
        <f>'Glad70-before-LQ'!BC39*$CG39*BC$93</f>
        <v>0.607073364394354</v>
      </c>
      <c r="BD39" s="62">
        <f>'Glad70-before-LQ'!BD39*$CG39*BD$93</f>
        <v>0.122406597890847</v>
      </c>
      <c r="BE39" s="62">
        <f>'Glad70-before-LQ'!BE39*$CG39*BE$93</f>
        <v>1.91825002661264</v>
      </c>
      <c r="BF39" s="62">
        <f>'Glad70-before-LQ'!BF39*$CG39*BF$93</f>
        <v>0.0124326832923461</v>
      </c>
      <c r="BG39" s="62">
        <f>'Glad70-before-LQ'!BG39*$CG39*BG$93</f>
        <v>0.850800944418125</v>
      </c>
      <c r="BH39" s="62">
        <f>'Glad70-before-LQ'!BH39*$CG39*BH$93</f>
        <v>0.08553001674952231</v>
      </c>
      <c r="BI39" s="62">
        <f>'Glad70-before-LQ'!BI39*$CG39*BI$93</f>
        <v>0.250981642584975</v>
      </c>
      <c r="BJ39" s="62">
        <f>'Glad70-before-LQ'!BJ39*$CG39*BJ$93</f>
        <v>0.000896964264754932</v>
      </c>
      <c r="BK39" s="62">
        <f>'Glad70-before-LQ'!BK39*$CG39*BK$93</f>
        <v>0.209430482726959</v>
      </c>
      <c r="BL39" s="62">
        <f>'Glad70-before-LQ'!BL39*$CG39*BL$93</f>
        <v>0.577112069401139</v>
      </c>
      <c r="BM39" s="62">
        <f>'Glad70-before-LQ'!BM39*$CG39*BM$93</f>
        <v>0.0846438280426511</v>
      </c>
      <c r="BN39" s="62">
        <f>'Glad70-before-LQ'!BN39*$CG39*BN$93</f>
        <v>0.0161656890822308</v>
      </c>
      <c r="BO39" s="62">
        <f>'Glad70-before-LQ'!BO39*$CG39*BO$93</f>
        <v>0.169855634610447</v>
      </c>
      <c r="BP39" s="62">
        <f>'Glad70-before-LQ'!BP39*$CG39*BP$93</f>
        <v>0.242108066650751</v>
      </c>
      <c r="BQ39" s="62">
        <f>'Glad70-before-LQ'!BQ39*$CG39*BQ$93</f>
        <v>0.00618577828367553</v>
      </c>
      <c r="BR39" s="62">
        <f>'Glad70-before-LQ'!BR39*$CG39*BR$93</f>
        <v>0.0261962847938646</v>
      </c>
      <c r="BS39" s="62">
        <f>'Glad70-before-LQ'!BS39*$CG39*BS$93</f>
        <v>0.00583998326598655</v>
      </c>
      <c r="BT39" s="62">
        <f>'Glad70-before-LQ'!BT39*$CG39*BT$93</f>
        <v>0.0588637535883043</v>
      </c>
      <c r="BU39" s="62">
        <f>'Glad70-before-LQ'!BU39*$CG39*BU$93</f>
        <v>0.113495972838012</v>
      </c>
      <c r="BV39" s="4">
        <f>SUM(D39:BU39)</f>
        <v>19.1757629860308</v>
      </c>
      <c r="BW39" s="66">
        <f>'Glad-base'!BW39*'Households'!$B$3/'Households'!$B$7</f>
        <v>18.4590320574253</v>
      </c>
      <c r="BX39" s="66">
        <f>'Glad-base'!BX39*'Households'!$B$3/'Households'!$B$7</f>
        <v>0.0488896051699279</v>
      </c>
      <c r="BY39" s="66">
        <f>'Glad-base'!BY39*'Businesses'!$B$4/'Businesses'!$C$4</f>
        <v>0.00897118624505088</v>
      </c>
      <c r="BZ39" s="66">
        <f>'Glad-base'!BZ39*'Households'!$B$3/'Households'!$B$7</f>
        <v>0.00114642389289392</v>
      </c>
      <c r="CA39" s="66">
        <f>'Glad-base'!CA39*'Households'!$B$3/'Households'!$B$7</f>
        <v>0.00339150401647786</v>
      </c>
      <c r="CB39" s="66">
        <f>'Glad-base'!CB39*'Glad-id-output'!B37/'Glad-id-output'!E37</f>
        <v>0</v>
      </c>
      <c r="CC39" s="62">
        <f>'Exports'!D40</f>
        <v>44.5</v>
      </c>
      <c r="CD39" s="4">
        <f>SUM(BW39:CC39)</f>
        <v>63.0214307767497</v>
      </c>
      <c r="CE39" s="4">
        <f>SUM(CD39,BV39)</f>
        <v>82.1971937627805</v>
      </c>
      <c r="CF39" s="67">
        <v>0.00525140703929073</v>
      </c>
      <c r="CG39" s="67">
        <f>'Glad-id-output'!I37</f>
        <v>0.98</v>
      </c>
    </row>
    <row r="40" ht="20.05" customHeight="1">
      <c r="A40" t="s" s="58">
        <v>1</v>
      </c>
      <c r="B40" s="59">
        <v>36</v>
      </c>
      <c r="C40" t="s" s="60">
        <v>198</v>
      </c>
      <c r="D40" s="61">
        <f>'Glad70-before-LQ'!D40*$CG40*D$93</f>
        <v>0.356653149772913</v>
      </c>
      <c r="E40" s="62">
        <f>'Glad70-before-LQ'!E40*$CG40*E$93</f>
        <v>0.0473188709689466</v>
      </c>
      <c r="F40" s="62">
        <f>'Glad70-before-LQ'!F40*$CG40*F$93</f>
        <v>0.001817635612322</v>
      </c>
      <c r="G40" s="62">
        <f>'Glad70-before-LQ'!G40*$CG40*G$93</f>
        <v>0.0299090122478755</v>
      </c>
      <c r="H40" s="62">
        <f>'Glad70-before-LQ'!H40*$CG40*H$93</f>
        <v>0.0105764018846514</v>
      </c>
      <c r="I40" s="62">
        <f>'Glad70-before-LQ'!I40*$CG40*I$93</f>
        <v>0.297543768184367</v>
      </c>
      <c r="J40" s="62">
        <f>'Glad70-before-LQ'!J40*$CG40*J$93</f>
        <v>5.12988274901992</v>
      </c>
      <c r="K40" s="63">
        <f>'Glad70-before-LQ'!K40*$CG40*K$93</f>
        <v>0.659683217936476</v>
      </c>
      <c r="L40" s="62">
        <f>'Glad70-before-LQ'!L40*$CG40*L$93</f>
        <v>0.123230896533298</v>
      </c>
      <c r="M40" s="62">
        <f>'Glad70-before-LQ'!M40*$CG40*M$93</f>
        <v>0.17379844138344</v>
      </c>
      <c r="N40" s="62">
        <f>'Glad70-before-LQ'!N40*$CG40*N$93</f>
        <v>0.08262286946535551</v>
      </c>
      <c r="O40" s="62">
        <f>'Glad70-before-LQ'!O40*$CG40*O$93</f>
        <v>0.5491578159671709</v>
      </c>
      <c r="P40" s="62">
        <f>'Glad70-before-LQ'!P40*$CG40*P$93</f>
        <v>0.00662804095943921</v>
      </c>
      <c r="Q40" s="62">
        <f>'Glad70-before-LQ'!Q40*$CG40*Q$93</f>
        <v>0.0166266735336946</v>
      </c>
      <c r="R40" s="62">
        <f>'Glad70-before-LQ'!R40*$CG40*R$93</f>
        <v>0.0114772877326233</v>
      </c>
      <c r="S40" s="62">
        <f>'Glad70-before-LQ'!S40*$CG40*S$93</f>
        <v>0.0206542692959389</v>
      </c>
      <c r="T40" s="62">
        <f>'Glad70-before-LQ'!T40*$CG40*T$93</f>
        <v>0.719241449558048</v>
      </c>
      <c r="U40" s="62">
        <f>'Glad70-before-LQ'!U40*$CG40*U$93</f>
        <v>3.44615806417853</v>
      </c>
      <c r="V40" s="62">
        <f>'Glad70-before-LQ'!V40*$CG40*V$93</f>
        <v>0.0414299426179965</v>
      </c>
      <c r="W40" s="62">
        <f>'Glad70-before-LQ'!W40*$CG40*W$93</f>
        <v>1.43090866911624</v>
      </c>
      <c r="X40" s="64">
        <f>'Glad70-before-LQ'!X40*$CG40*X$93</f>
        <v>0</v>
      </c>
      <c r="Y40" s="62">
        <f>'Glad70-before-LQ'!Y40*$CG40*Y$93</f>
        <v>1.37624884586305</v>
      </c>
      <c r="Z40" s="62">
        <f>'Glad70-before-LQ'!Z40*$CG40*Z$93</f>
        <v>0.219136785040078</v>
      </c>
      <c r="AA40" s="62">
        <f>'Glad70-before-LQ'!AA40*$CG40*AA$93</f>
        <v>0.207337550091697</v>
      </c>
      <c r="AB40" s="62">
        <f>'Glad70-before-LQ'!AB40*$CG40*AB$93</f>
        <v>0.00831398915483313</v>
      </c>
      <c r="AC40" s="65">
        <f>'Glad70-before-LQ'!AC40*$CG40*AC$93</f>
        <v>0</v>
      </c>
      <c r="AD40" s="62">
        <f>'Glad70-before-LQ'!AD40*$CG40*AD$93</f>
        <v>0.00202337724581244</v>
      </c>
      <c r="AE40" s="62">
        <f>'Glad70-before-LQ'!AE40*$CG40*AE$93</f>
        <v>0.134837313503307</v>
      </c>
      <c r="AF40" s="62">
        <f>'Glad70-before-LQ'!AF40*$CG40*AF$93</f>
        <v>0.40083737497244</v>
      </c>
      <c r="AG40" s="62">
        <f>'Glad70-before-LQ'!AG40*$CG40*AG$93</f>
        <v>0.107980278758054</v>
      </c>
      <c r="AH40" s="62">
        <f>'Glad70-before-LQ'!AH40*$CG40*AH$93</f>
        <v>1.06469562794416</v>
      </c>
      <c r="AI40" s="62">
        <f>'Glad70-before-LQ'!AI40*$CG40*AI$93</f>
        <v>3.68550297623934</v>
      </c>
      <c r="AJ40" s="62">
        <f>'Glad70-before-LQ'!AJ40*$CG40*AJ$93</f>
        <v>1.10108068699614</v>
      </c>
      <c r="AK40" s="62">
        <f>'Glad70-before-LQ'!AK40*$CG40*AK$93</f>
        <v>1.72095026465241</v>
      </c>
      <c r="AL40" s="62">
        <f>'Glad70-before-LQ'!AL40*$CG40*AL$93</f>
        <v>0.0612410056501978</v>
      </c>
      <c r="AM40" s="62">
        <f>'Glad70-before-LQ'!AM40*$CG40*AM$93</f>
        <v>0.511332264019744</v>
      </c>
      <c r="AN40" s="62">
        <f>'Glad70-before-LQ'!AN40*$CG40*AN$93</f>
        <v>0.891134851091807</v>
      </c>
      <c r="AO40" s="62">
        <f>'Glad70-before-LQ'!AO40*$CG40*AO$93</f>
        <v>0.510021770799181</v>
      </c>
      <c r="AP40" s="62">
        <f>'Glad70-before-LQ'!AP40*$CG40*AP$93</f>
        <v>0.144941505843915</v>
      </c>
      <c r="AQ40" s="62">
        <f>'Glad70-before-LQ'!AQ40*$CG40*AQ$93</f>
        <v>0.013534527404276</v>
      </c>
      <c r="AR40" s="62">
        <f>'Glad70-before-LQ'!AR40*$CG40*AR$93</f>
        <v>0.216838501563998</v>
      </c>
      <c r="AS40" s="62">
        <f>'Glad70-before-LQ'!AS40*$CG40*AS$93</f>
        <v>1.73307203535101</v>
      </c>
      <c r="AT40" s="62">
        <f>'Glad70-before-LQ'!AT40*$CG40*AT$93</f>
        <v>0.00769685617782253</v>
      </c>
      <c r="AU40" s="62">
        <f>'Glad70-before-LQ'!AU40*$CG40*AU$93</f>
        <v>0.0570746525092737</v>
      </c>
      <c r="AV40" s="62">
        <f>'Glad70-before-LQ'!AV40*$CG40*AV$93</f>
        <v>0.0123319091154398</v>
      </c>
      <c r="AW40" s="62">
        <f>'Glad70-before-LQ'!AW40*$CG40*AW$93</f>
        <v>0.00812596408740943</v>
      </c>
      <c r="AX40" s="62">
        <f>'Glad70-before-LQ'!AX40*$CG40*AX$93</f>
        <v>0.151297818614926</v>
      </c>
      <c r="AY40" s="62">
        <f>'Glad70-before-LQ'!AY40*$CG40*AY$93</f>
        <v>0.00637938523670235</v>
      </c>
      <c r="AZ40" s="62">
        <f>'Glad70-before-LQ'!AZ40*$CG40*AZ$93</f>
        <v>0.240178653871766</v>
      </c>
      <c r="BA40" s="62">
        <f>'Glad70-before-LQ'!BA40*$CG40*BA$93</f>
        <v>0.0416005029476435</v>
      </c>
      <c r="BB40" s="62">
        <f>'Glad70-before-LQ'!BB40*$CG40*BB$93</f>
        <v>0.09635903151294339</v>
      </c>
      <c r="BC40" s="62">
        <f>'Glad70-before-LQ'!BC40*$CG40*BC$93</f>
        <v>0.648716664154504</v>
      </c>
      <c r="BD40" s="62">
        <f>'Glad70-before-LQ'!BD40*$CG40*BD$93</f>
        <v>0.142529069920576</v>
      </c>
      <c r="BE40" s="62">
        <f>'Glad70-before-LQ'!BE40*$CG40*BE$93</f>
        <v>11.1846250323666</v>
      </c>
      <c r="BF40" s="62">
        <f>'Glad70-before-LQ'!BF40*$CG40*BF$93</f>
        <v>0.032312416023237</v>
      </c>
      <c r="BG40" s="62">
        <f>'Glad70-before-LQ'!BG40*$CG40*BG$93</f>
        <v>5.24539239212029</v>
      </c>
      <c r="BH40" s="62">
        <f>'Glad70-before-LQ'!BH40*$CG40*BH$93</f>
        <v>0.253953600868282</v>
      </c>
      <c r="BI40" s="62">
        <f>'Glad70-before-LQ'!BI40*$CG40*BI$93</f>
        <v>1.0867199664123</v>
      </c>
      <c r="BJ40" s="62">
        <f>'Glad70-before-LQ'!BJ40*$CG40*BJ$93</f>
        <v>0.00438529056533564</v>
      </c>
      <c r="BK40" s="62">
        <f>'Glad70-before-LQ'!BK40*$CG40*BK$93</f>
        <v>1.09597717450036</v>
      </c>
      <c r="BL40" s="62">
        <f>'Glad70-before-LQ'!BL40*$CG40*BL$93</f>
        <v>2.09164443823467</v>
      </c>
      <c r="BM40" s="62">
        <f>'Glad70-before-LQ'!BM40*$CG40*BM$93</f>
        <v>0.345071737289281</v>
      </c>
      <c r="BN40" s="62">
        <f>'Glad70-before-LQ'!BN40*$CG40*BN$93</f>
        <v>0.0473622418229278</v>
      </c>
      <c r="BO40" s="62">
        <f>'Glad70-before-LQ'!BO40*$CG40*BO$93</f>
        <v>1.0838513672231</v>
      </c>
      <c r="BP40" s="62">
        <f>'Glad70-before-LQ'!BP40*$CG40*BP$93</f>
        <v>0.374600144091956</v>
      </c>
      <c r="BQ40" s="62">
        <f>'Glad70-before-LQ'!BQ40*$CG40*BQ$93</f>
        <v>0.0278461351609211</v>
      </c>
      <c r="BR40" s="62">
        <f>'Glad70-before-LQ'!BR40*$CG40*BR$93</f>
        <v>0.122981499295194</v>
      </c>
      <c r="BS40" s="62">
        <f>'Glad70-before-LQ'!BS40*$CG40*BS$93</f>
        <v>0.0316986636046169</v>
      </c>
      <c r="BT40" s="62">
        <f>'Glad70-before-LQ'!BT40*$CG40*BT$93</f>
        <v>0.442250662148319</v>
      </c>
      <c r="BU40" s="62">
        <f>'Glad70-before-LQ'!BU40*$CG40*BU$93</f>
        <v>0.390064203721203</v>
      </c>
      <c r="BV40" s="4">
        <f>SUM(D40:BU40)</f>
        <v>52.5394082317523</v>
      </c>
      <c r="BW40" s="66">
        <f>'Glad-base'!BW40*'Households'!$B$3/'Households'!$B$7</f>
        <v>154.556034853996</v>
      </c>
      <c r="BX40" s="66">
        <f>'Glad-base'!BX40*'Households'!$B$3/'Households'!$B$7</f>
        <v>0.0078795744284243</v>
      </c>
      <c r="BY40" s="66">
        <f>'Glad-base'!BY40*'Businesses'!$B$4/'Businesses'!$C$4</f>
        <v>0.06741516826028369</v>
      </c>
      <c r="BZ40" s="66">
        <f>'Glad-base'!BZ40*'Households'!$B$3/'Households'!$B$7</f>
        <v>0.00488185507723996</v>
      </c>
      <c r="CA40" s="66">
        <f>'Glad-base'!CA40*'Households'!$B$3/'Households'!$B$7</f>
        <v>0.0278894481256437</v>
      </c>
      <c r="CB40" s="66">
        <f>'Glad-base'!CB40*'Glad-id-output'!B38/'Glad-id-output'!E38</f>
        <v>0.000468833600491787</v>
      </c>
      <c r="CC40" s="62">
        <f>'Exports'!D41</f>
        <v>21.4</v>
      </c>
      <c r="CD40" s="4">
        <f>SUM(BW40:CC40)</f>
        <v>176.064569733488</v>
      </c>
      <c r="CE40" s="4">
        <f>SUM(CD40,BV40)</f>
        <v>228.603977965240</v>
      </c>
      <c r="CF40" s="67">
        <v>0.00442713503769393</v>
      </c>
      <c r="CG40" s="67">
        <f>'Glad-id-output'!I38</f>
        <v>0.9399999999999999</v>
      </c>
    </row>
    <row r="41" ht="20.05" customHeight="1">
      <c r="A41" t="s" s="58">
        <v>1</v>
      </c>
      <c r="B41" s="59">
        <v>37</v>
      </c>
      <c r="C41" t="s" s="60">
        <v>125</v>
      </c>
      <c r="D41" s="61">
        <f>'Glad70-before-LQ'!D41*$CG41*D$93</f>
        <v>2.08268928140273</v>
      </c>
      <c r="E41" s="62">
        <f>'Glad70-before-LQ'!E41*$CG41*E$93</f>
        <v>0.0822788257801475</v>
      </c>
      <c r="F41" s="62">
        <f>'Glad70-before-LQ'!F41*$CG41*F$93</f>
        <v>0.164055543845287</v>
      </c>
      <c r="G41" s="62">
        <f>'Glad70-before-LQ'!G41*$CG41*G$93</f>
        <v>0.0397056081302876</v>
      </c>
      <c r="H41" s="62">
        <f>'Glad70-before-LQ'!H41*$CG41*H$93</f>
        <v>0.0646701917375937</v>
      </c>
      <c r="I41" s="62">
        <f>'Glad70-before-LQ'!I41*$CG41*I$93</f>
        <v>0.589669816005862</v>
      </c>
      <c r="J41" s="62">
        <f>'Glad70-before-LQ'!J41*$CG41*J$93</f>
        <v>4.32662198686376</v>
      </c>
      <c r="K41" s="63">
        <f>'Glad70-before-LQ'!K41*$CG41*K$93</f>
        <v>17.9067782694886</v>
      </c>
      <c r="L41" s="62">
        <f>'Glad70-before-LQ'!L41*$CG41*L$93</f>
        <v>0.7570561357439159</v>
      </c>
      <c r="M41" s="62">
        <f>'Glad70-before-LQ'!M41*$CG41*M$93</f>
        <v>0.25375134602427</v>
      </c>
      <c r="N41" s="62">
        <f>'Glad70-before-LQ'!N41*$CG41*N$93</f>
        <v>1.37142145856884</v>
      </c>
      <c r="O41" s="62">
        <f>'Glad70-before-LQ'!O41*$CG41*O$93</f>
        <v>0.31875541458406</v>
      </c>
      <c r="P41" s="62">
        <f>'Glad70-before-LQ'!P41*$CG41*P$93</f>
        <v>0.0885017435243806</v>
      </c>
      <c r="Q41" s="62">
        <f>'Glad70-before-LQ'!Q41*$CG41*Q$93</f>
        <v>0.560506404907428</v>
      </c>
      <c r="R41" s="62">
        <f>'Glad70-before-LQ'!R41*$CG41*R$93</f>
        <v>0.0323759625076602</v>
      </c>
      <c r="S41" s="62">
        <f>'Glad70-before-LQ'!S41*$CG41*S$93</f>
        <v>0.0262750886763018</v>
      </c>
      <c r="T41" s="62">
        <f>'Glad70-before-LQ'!T41*$CG41*T$93</f>
        <v>1.00282836542114</v>
      </c>
      <c r="U41" s="62">
        <f>'Glad70-before-LQ'!U41*$CG41*U$93</f>
        <v>7.62218101471343</v>
      </c>
      <c r="V41" s="62">
        <f>'Glad70-before-LQ'!V41*$CG41*V$93</f>
        <v>0.273685056851155</v>
      </c>
      <c r="W41" s="62">
        <f>'Glad70-before-LQ'!W41*$CG41*W$93</f>
        <v>11.1078634079553</v>
      </c>
      <c r="X41" s="64">
        <f>'Glad70-before-LQ'!X41*$CG41*X$93</f>
        <v>0</v>
      </c>
      <c r="Y41" s="62">
        <f>'Glad70-before-LQ'!Y41*$CG41*Y$93</f>
        <v>3.84951742695016</v>
      </c>
      <c r="Z41" s="62">
        <f>'Glad70-before-LQ'!Z41*$CG41*Z$93</f>
        <v>0.429930710905487</v>
      </c>
      <c r="AA41" s="62">
        <f>'Glad70-before-LQ'!AA41*$CG41*AA$93</f>
        <v>0.62665036750951</v>
      </c>
      <c r="AB41" s="62">
        <f>'Glad70-before-LQ'!AB41*$CG41*AB$93</f>
        <v>0.0611639903316124</v>
      </c>
      <c r="AC41" s="65">
        <f>'Glad70-before-LQ'!AC41*$CG41*AC$93</f>
        <v>0</v>
      </c>
      <c r="AD41" s="62">
        <f>'Glad70-before-LQ'!AD41*$CG41*AD$93</f>
        <v>0.0185602923239127</v>
      </c>
      <c r="AE41" s="62">
        <f>'Glad70-before-LQ'!AE41*$CG41*AE$93</f>
        <v>0.146178604581079</v>
      </c>
      <c r="AF41" s="62">
        <f>'Glad70-before-LQ'!AF41*$CG41*AF$93</f>
        <v>0.726411161592072</v>
      </c>
      <c r="AG41" s="62">
        <f>'Glad70-before-LQ'!AG41*$CG41*AG$93</f>
        <v>1.93786076177216</v>
      </c>
      <c r="AH41" s="62">
        <f>'Glad70-before-LQ'!AH41*$CG41*AH$93</f>
        <v>6.70615050144488</v>
      </c>
      <c r="AI41" s="62">
        <f>'Glad70-before-LQ'!AI41*$CG41*AI$93</f>
        <v>8.16795264815679</v>
      </c>
      <c r="AJ41" s="62">
        <f>'Glad70-before-LQ'!AJ41*$CG41*AJ$93</f>
        <v>5.14593839647239</v>
      </c>
      <c r="AK41" s="62">
        <f>'Glad70-before-LQ'!AK41*$CG41*AK$93</f>
        <v>4.5394951808334</v>
      </c>
      <c r="AL41" s="62">
        <f>'Glad70-before-LQ'!AL41*$CG41*AL$93</f>
        <v>0.574304257903723</v>
      </c>
      <c r="AM41" s="62">
        <f>'Glad70-before-LQ'!AM41*$CG41*AM$93</f>
        <v>2.30875210634032</v>
      </c>
      <c r="AN41" s="62">
        <f>'Glad70-before-LQ'!AN41*$CG41*AN$93</f>
        <v>10.0553278452184</v>
      </c>
      <c r="AO41" s="62">
        <f>'Glad70-before-LQ'!AO41*$CG41*AO$93</f>
        <v>5.97917165460183</v>
      </c>
      <c r="AP41" s="62">
        <f>'Glad70-before-LQ'!AP41*$CG41*AP$93</f>
        <v>5.81081722196985</v>
      </c>
      <c r="AQ41" s="62">
        <f>'Glad70-before-LQ'!AQ41*$CG41*AQ$93</f>
        <v>0.371125589688034</v>
      </c>
      <c r="AR41" s="62">
        <f>'Glad70-before-LQ'!AR41*$CG41*AR$93</f>
        <v>1.17361197685717</v>
      </c>
      <c r="AS41" s="62">
        <f>'Glad70-before-LQ'!AS41*$CG41*AS$93</f>
        <v>7.80271417949039</v>
      </c>
      <c r="AT41" s="62">
        <f>'Glad70-before-LQ'!AT41*$CG41*AT$93</f>
        <v>0.0854816160698245</v>
      </c>
      <c r="AU41" s="62">
        <f>'Glad70-before-LQ'!AU41*$CG41*AU$93</f>
        <v>0.0309214457933815</v>
      </c>
      <c r="AV41" s="62">
        <f>'Glad70-before-LQ'!AV41*$CG41*AV$93</f>
        <v>0.00856062960742684</v>
      </c>
      <c r="AW41" s="62">
        <f>'Glad70-before-LQ'!AW41*$CG41*AW$93</f>
        <v>0.0008247062558688661</v>
      </c>
      <c r="AX41" s="62">
        <f>'Glad70-before-LQ'!AX41*$CG41*AX$93</f>
        <v>0.06425762377396579</v>
      </c>
      <c r="AY41" s="62">
        <f>'Glad70-before-LQ'!AY41*$CG41*AY$93</f>
        <v>0.00264262020238881</v>
      </c>
      <c r="AZ41" s="62">
        <f>'Glad70-before-LQ'!AZ41*$CG41*AZ$93</f>
        <v>0.041456737913726</v>
      </c>
      <c r="BA41" s="62">
        <f>'Glad70-before-LQ'!BA41*$CG41*BA$93</f>
        <v>0.0250782660839252</v>
      </c>
      <c r="BB41" s="62">
        <f>'Glad70-before-LQ'!BB41*$CG41*BB$93</f>
        <v>0.216261122502278</v>
      </c>
      <c r="BC41" s="62">
        <f>'Glad70-before-LQ'!BC41*$CG41*BC$93</f>
        <v>1.05202016698228</v>
      </c>
      <c r="BD41" s="62">
        <f>'Glad70-before-LQ'!BD41*$CG41*BD$93</f>
        <v>0.263573526879761</v>
      </c>
      <c r="BE41" s="62">
        <f>'Glad70-before-LQ'!BE41*$CG41*BE$93</f>
        <v>2.20504603542424</v>
      </c>
      <c r="BF41" s="62">
        <f>'Glad70-before-LQ'!BF41*$CG41*BF$93</f>
        <v>0.0164000401933974</v>
      </c>
      <c r="BG41" s="62">
        <f>'Glad70-before-LQ'!BG41*$CG41*BG$93</f>
        <v>0.92925212253885</v>
      </c>
      <c r="BH41" s="62">
        <f>'Glad70-before-LQ'!BH41*$CG41*BH$93</f>
        <v>0.265246716357667</v>
      </c>
      <c r="BI41" s="62">
        <f>'Glad70-before-LQ'!BI41*$CG41*BI$93</f>
        <v>0.639343290344509</v>
      </c>
      <c r="BJ41" s="62">
        <f>'Glad70-before-LQ'!BJ41*$CG41*BJ$93</f>
        <v>0.00841535367150812</v>
      </c>
      <c r="BK41" s="62">
        <f>'Glad70-before-LQ'!BK41*$CG41*BK$93</f>
        <v>0.658787974494336</v>
      </c>
      <c r="BL41" s="62">
        <f>'Glad70-before-LQ'!BL41*$CG41*BL$93</f>
        <v>2.30776681971764</v>
      </c>
      <c r="BM41" s="62">
        <f>'Glad70-before-LQ'!BM41*$CG41*BM$93</f>
        <v>0.341151960902761</v>
      </c>
      <c r="BN41" s="62">
        <f>'Glad70-before-LQ'!BN41*$CG41*BN$93</f>
        <v>0.0394805766739155</v>
      </c>
      <c r="BO41" s="62">
        <f>'Glad70-before-LQ'!BO41*$CG41*BO$93</f>
        <v>4.37845733110971</v>
      </c>
      <c r="BP41" s="62">
        <f>'Glad70-before-LQ'!BP41*$CG41*BP$93</f>
        <v>1.37640303192279</v>
      </c>
      <c r="BQ41" s="62">
        <f>'Glad70-before-LQ'!BQ41*$CG41*BQ$93</f>
        <v>0.0216462526047336</v>
      </c>
      <c r="BR41" s="62">
        <f>'Glad70-before-LQ'!BR41*$CG41*BR$93</f>
        <v>0.120892420929647</v>
      </c>
      <c r="BS41" s="62">
        <f>'Glad70-before-LQ'!BS41*$CG41*BS$93</f>
        <v>0.0194174578343938</v>
      </c>
      <c r="BT41" s="62">
        <f>'Glad70-before-LQ'!BT41*$CG41*BT$93</f>
        <v>1.3121039228926</v>
      </c>
      <c r="BU41" s="62">
        <f>'Glad70-before-LQ'!BU41*$CG41*BU$93</f>
        <v>0.323082024150204</v>
      </c>
      <c r="BV41" s="4">
        <f>SUM(D41:BU41)</f>
        <v>131.857277591503</v>
      </c>
      <c r="BW41" s="66">
        <f>'Glad-base'!BW41*'Households'!$B$3/'Households'!$B$7</f>
        <v>38.689175581174</v>
      </c>
      <c r="BX41" s="66">
        <f>'Glad-base'!BX41*'Households'!$B$3/'Households'!$B$7</f>
        <v>4.23425693882595</v>
      </c>
      <c r="BY41" s="66">
        <f>'Glad-base'!BY41*'Businesses'!$B$4/'Businesses'!$C$4</f>
        <v>2.30754659552127</v>
      </c>
      <c r="BZ41" s="66">
        <f>'Glad-base'!BZ41*'Households'!$B$3/'Households'!$B$7</f>
        <v>0.27368780607621</v>
      </c>
      <c r="CA41" s="66">
        <f>'Glad-base'!CA41*'Households'!$B$3/'Households'!$B$7</f>
        <v>1.12275710610711</v>
      </c>
      <c r="CB41" s="66">
        <f>'Glad-base'!CB41*'Glad-id-output'!B39/'Glad-id-output'!E39</f>
        <v>0.541319266980013</v>
      </c>
      <c r="CC41" s="62">
        <f>'Exports'!D42</f>
        <v>37</v>
      </c>
      <c r="CD41" s="4">
        <f>SUM(BW41:CC41)</f>
        <v>84.1687432946846</v>
      </c>
      <c r="CE41" s="4">
        <f>SUM(CD41,BV41)</f>
        <v>216.026020886188</v>
      </c>
      <c r="CF41" s="67">
        <v>0.00553272158696492</v>
      </c>
      <c r="CG41" s="67">
        <f>'Glad-id-output'!I39</f>
        <v>0.89533891347443</v>
      </c>
    </row>
    <row r="42" ht="20.05" customHeight="1">
      <c r="A42" t="s" s="58">
        <v>1</v>
      </c>
      <c r="B42" s="59">
        <v>38</v>
      </c>
      <c r="C42" t="s" s="60">
        <v>126</v>
      </c>
      <c r="D42" s="61">
        <f>'Glad70-before-LQ'!D42*$CG42*D$93</f>
        <v>0.181461641911253</v>
      </c>
      <c r="E42" s="62">
        <f>'Glad70-before-LQ'!E42*$CG42*E$93</f>
        <v>0.00646674362130607</v>
      </c>
      <c r="F42" s="62">
        <f>'Glad70-before-LQ'!F42*$CG42*F$93</f>
        <v>0.00255511839791439</v>
      </c>
      <c r="G42" s="62">
        <f>'Glad70-before-LQ'!G42*$CG42*G$93</f>
        <v>0.00279143670857067</v>
      </c>
      <c r="H42" s="62">
        <f>'Glad70-before-LQ'!H42*$CG42*H$93</f>
        <v>0.00302329937364953</v>
      </c>
      <c r="I42" s="62">
        <f>'Glad70-before-LQ'!I42*$CG42*I$93</f>
        <v>1.24083183106081</v>
      </c>
      <c r="J42" s="62">
        <f>'Glad70-before-LQ'!J42*$CG42*J$93</f>
        <v>1.19098263858658</v>
      </c>
      <c r="K42" s="63">
        <f>'Glad70-before-LQ'!K42*$CG42*K$93</f>
        <v>10</v>
      </c>
      <c r="L42" s="62">
        <f>'Glad70-before-LQ'!L42*$CG42*L$93</f>
        <v>0.0480017132319778</v>
      </c>
      <c r="M42" s="62">
        <f>'Glad70-before-LQ'!M42*$CG42*M$93</f>
        <v>0.00654878292803014</v>
      </c>
      <c r="N42" s="62">
        <f>'Glad70-before-LQ'!N42*$CG42*N$93</f>
        <v>0.07578766777878231</v>
      </c>
      <c r="O42" s="62">
        <f>'Glad70-before-LQ'!O42*$CG42*O$93</f>
        <v>0.0245210675699343</v>
      </c>
      <c r="P42" s="62">
        <f>'Glad70-before-LQ'!P42*$CG42*P$93</f>
        <v>0.0059939064324155</v>
      </c>
      <c r="Q42" s="62">
        <f>'Glad70-before-LQ'!Q42*$CG42*Q$93</f>
        <v>0.0158482613947504</v>
      </c>
      <c r="R42" s="62">
        <f>'Glad70-before-LQ'!R42*$CG42*R$93</f>
        <v>0.00242265516733909</v>
      </c>
      <c r="S42" s="62">
        <f>'Glad70-before-LQ'!S42*$CG42*S$93</f>
        <v>0.0015483637718062</v>
      </c>
      <c r="T42" s="62">
        <f>'Glad70-before-LQ'!T42*$CG42*T$93</f>
        <v>0.0808341726390083</v>
      </c>
      <c r="U42" s="62">
        <f>'Glad70-before-LQ'!U42*$CG42*U$93</f>
        <v>1.08524760404031</v>
      </c>
      <c r="V42" s="62">
        <f>'Glad70-before-LQ'!V42*$CG42*V$93</f>
        <v>0.008961023901169939</v>
      </c>
      <c r="W42" s="62">
        <f>'Glad70-before-LQ'!W42*$CG42*W$93</f>
        <v>1.40430730546504</v>
      </c>
      <c r="X42" s="64">
        <f>'Glad70-before-LQ'!X42*$CG42*X$93</f>
        <v>0</v>
      </c>
      <c r="Y42" s="62">
        <f>'Glad70-before-LQ'!Y42*$CG42*Y$93</f>
        <v>0.487146593640568</v>
      </c>
      <c r="Z42" s="62">
        <f>'Glad70-before-LQ'!Z42*$CG42*Z$93</f>
        <v>0.0432664150758832</v>
      </c>
      <c r="AA42" s="62">
        <f>'Glad70-before-LQ'!AA42*$CG42*AA$93</f>
        <v>0.0288818598657553</v>
      </c>
      <c r="AB42" s="62">
        <f>'Glad70-before-LQ'!AB42*$CG42*AB$93</f>
        <v>0.00226638182098637</v>
      </c>
      <c r="AC42" s="65">
        <f>'Glad70-before-LQ'!AC42*$CG42*AC$93</f>
        <v>0</v>
      </c>
      <c r="AD42" s="62">
        <f>'Glad70-before-LQ'!AD42*$CG42*AD$93</f>
        <v>0.000385803163434772</v>
      </c>
      <c r="AE42" s="62">
        <f>'Glad70-before-LQ'!AE42*$CG42*AE$93</f>
        <v>0.00818223147735306</v>
      </c>
      <c r="AF42" s="62">
        <f>'Glad70-before-LQ'!AF42*$CG42*AF$93</f>
        <v>0.7235045627201649</v>
      </c>
      <c r="AG42" s="62">
        <f>'Glad70-before-LQ'!AG42*$CG42*AG$93</f>
        <v>0.0898374188346409</v>
      </c>
      <c r="AH42" s="62">
        <f>'Glad70-before-LQ'!AH42*$CG42*AH$93</f>
        <v>0.694090258260019</v>
      </c>
      <c r="AI42" s="62">
        <f>'Glad70-before-LQ'!AI42*$CG42*AI$93</f>
        <v>0.407604091779094</v>
      </c>
      <c r="AJ42" s="62">
        <f>'Glad70-before-LQ'!AJ42*$CG42*AJ$93</f>
        <v>1.75956397991122</v>
      </c>
      <c r="AK42" s="62">
        <f>'Glad70-before-LQ'!AK42*$CG42*AK$93</f>
        <v>0.304051165232188</v>
      </c>
      <c r="AL42" s="62">
        <f>'Glad70-before-LQ'!AL42*$CG42*AL$93</f>
        <v>0.0384156179145235</v>
      </c>
      <c r="AM42" s="62">
        <f>'Glad70-before-LQ'!AM42*$CG42*AM$93</f>
        <v>0.213770413284104</v>
      </c>
      <c r="AN42" s="62">
        <f>'Glad70-before-LQ'!AN42*$CG42*AN$93</f>
        <v>1.91187897250922</v>
      </c>
      <c r="AO42" s="62">
        <f>'Glad70-before-LQ'!AO42*$CG42*AO$93</f>
        <v>8.350568490396469</v>
      </c>
      <c r="AP42" s="62">
        <f>'Glad70-before-LQ'!AP42*$CG42*AP$93</f>
        <v>0.669447247030168</v>
      </c>
      <c r="AQ42" s="62">
        <f>'Glad70-before-LQ'!AQ42*$CG42*AQ$93</f>
        <v>0.024065013173156</v>
      </c>
      <c r="AR42" s="62">
        <f>'Glad70-before-LQ'!AR42*$CG42*AR$93</f>
        <v>0.0784837771055459</v>
      </c>
      <c r="AS42" s="62">
        <f>'Glad70-before-LQ'!AS42*$CG42*AS$93</f>
        <v>3.42517898061691</v>
      </c>
      <c r="AT42" s="62">
        <f>'Glad70-before-LQ'!AT42*$CG42*AT$93</f>
        <v>0.00180181005133646</v>
      </c>
      <c r="AU42" s="62">
        <f>'Glad70-before-LQ'!AU42*$CG42*AU$93</f>
        <v>0.00232480351850229</v>
      </c>
      <c r="AV42" s="62">
        <f>'Glad70-before-LQ'!AV42*$CG42*AV$93</f>
        <v>0.000530304889237767</v>
      </c>
      <c r="AW42" s="62">
        <f>'Glad70-before-LQ'!AW42*$CG42*AW$93</f>
        <v>0.000148865701611547</v>
      </c>
      <c r="AX42" s="62">
        <f>'Glad70-before-LQ'!AX42*$CG42*AX$93</f>
        <v>0.0135239417787557</v>
      </c>
      <c r="AY42" s="62">
        <f>'Glad70-before-LQ'!AY42*$CG42*AY$93</f>
        <v>0.000265033601056959</v>
      </c>
      <c r="AZ42" s="62">
        <f>'Glad70-before-LQ'!AZ42*$CG42*AZ$93</f>
        <v>0.00342656278721476</v>
      </c>
      <c r="BA42" s="62">
        <f>'Glad70-before-LQ'!BA42*$CG42*BA$93</f>
        <v>0.00708258322989685</v>
      </c>
      <c r="BB42" s="62">
        <f>'Glad70-before-LQ'!BB42*$CG42*BB$93</f>
        <v>0.0103229791061302</v>
      </c>
      <c r="BC42" s="62">
        <f>'Glad70-before-LQ'!BC42*$CG42*BC$93</f>
        <v>0.1792945867329</v>
      </c>
      <c r="BD42" s="62">
        <f>'Glad70-before-LQ'!BD42*$CG42*BD$93</f>
        <v>0.0412019914384968</v>
      </c>
      <c r="BE42" s="62">
        <f>'Glad70-before-LQ'!BE42*$CG42*BE$93</f>
        <v>0.282259786092935</v>
      </c>
      <c r="BF42" s="62">
        <f>'Glad70-before-LQ'!BF42*$CG42*BF$93</f>
        <v>0.00201492901192979</v>
      </c>
      <c r="BG42" s="62">
        <f>'Glad70-before-LQ'!BG42*$CG42*BG$93</f>
        <v>0.124056663792776</v>
      </c>
      <c r="BH42" s="62">
        <f>'Glad70-before-LQ'!BH42*$CG42*BH$93</f>
        <v>0.0334523339523567</v>
      </c>
      <c r="BI42" s="62">
        <f>'Glad70-before-LQ'!BI42*$CG42*BI$93</f>
        <v>0.115916289299083</v>
      </c>
      <c r="BJ42" s="62">
        <f>'Glad70-before-LQ'!BJ42*$CG42*BJ$93</f>
        <v>0.000714830187151228</v>
      </c>
      <c r="BK42" s="62">
        <f>'Glad70-before-LQ'!BK42*$CG42*BK$93</f>
        <v>0.0545924773354178</v>
      </c>
      <c r="BL42" s="62">
        <f>'Glad70-before-LQ'!BL42*$CG42*BL$93</f>
        <v>0.168343647959264</v>
      </c>
      <c r="BM42" s="62">
        <f>'Glad70-before-LQ'!BM42*$CG42*BM$93</f>
        <v>0.0245411559341649</v>
      </c>
      <c r="BN42" s="62">
        <f>'Glad70-before-LQ'!BN42*$CG42*BN$93</f>
        <v>0.00489511026135049</v>
      </c>
      <c r="BO42" s="62">
        <f>'Glad70-before-LQ'!BO42*$CG42*BO$93</f>
        <v>0.179094153102182</v>
      </c>
      <c r="BP42" s="62">
        <f>'Glad70-before-LQ'!BP42*$CG42*BP$93</f>
        <v>0.06596860330217209</v>
      </c>
      <c r="BQ42" s="62">
        <f>'Glad70-before-LQ'!BQ42*$CG42*BQ$93</f>
        <v>0.00254703021807411</v>
      </c>
      <c r="BR42" s="62">
        <f>'Glad70-before-LQ'!BR42*$CG42*BR$93</f>
        <v>0.0199398815492592</v>
      </c>
      <c r="BS42" s="62">
        <f>'Glad70-before-LQ'!BS42*$CG42*BS$93</f>
        <v>0.00156896963821313</v>
      </c>
      <c r="BT42" s="62">
        <f>'Glad70-before-LQ'!BT42*$CG42*BT$93</f>
        <v>0.0660394025463282</v>
      </c>
      <c r="BU42" s="62">
        <f>'Glad70-before-LQ'!BU42*$CG42*BU$93</f>
        <v>0.0250949029377217</v>
      </c>
      <c r="BV42" s="4">
        <f>SUM(D42:BU42)</f>
        <v>36.0796881377476</v>
      </c>
      <c r="BW42" s="66">
        <f>'Glad-base'!BW42*'Households'!$B$3/'Households'!$B$7</f>
        <v>11.3675703167456</v>
      </c>
      <c r="BX42" s="66">
        <f>'Glad-base'!BX42*'Households'!$B$3/'Households'!$B$7</f>
        <v>0.0132611986714727</v>
      </c>
      <c r="BY42" s="66">
        <f>'Glad-base'!BY42*'Businesses'!$B$4/'Businesses'!$C$4</f>
        <v>0.496594604915681</v>
      </c>
      <c r="BZ42" s="66">
        <f>'Glad-base'!BZ42*'Households'!$B$3/'Households'!$B$7</f>
        <v>0.244028566065911</v>
      </c>
      <c r="CA42" s="66">
        <f>'Glad-base'!CA42*'Households'!$B$3/'Households'!$B$7</f>
        <v>0.303110297610711</v>
      </c>
      <c r="CB42" s="66">
        <f>'Glad-base'!CB42*'Glad-id-output'!B40/'Glad-id-output'!E40</f>
        <v>0.0854870265255578</v>
      </c>
      <c r="CC42" s="62">
        <f>'Exports'!D43</f>
        <v>147.6</v>
      </c>
      <c r="CD42" s="4">
        <f>SUM(BW42:CC42)</f>
        <v>160.110052010535</v>
      </c>
      <c r="CE42" s="4">
        <f>SUM(CD42,BV42)</f>
        <v>196.189740148283</v>
      </c>
      <c r="CF42" s="67">
        <v>0.023093367152617</v>
      </c>
      <c r="CG42" s="67">
        <f>'Glad-id-output'!I40</f>
        <v>1</v>
      </c>
    </row>
    <row r="43" ht="20.05" customHeight="1">
      <c r="A43" t="s" s="58">
        <v>1</v>
      </c>
      <c r="B43" s="59">
        <v>39</v>
      </c>
      <c r="C43" t="s" s="60">
        <v>199</v>
      </c>
      <c r="D43" s="61">
        <f>'Glad70-before-LQ'!D43*$CG43*D$93</f>
        <v>0.108400472686069</v>
      </c>
      <c r="E43" s="62">
        <f>'Glad70-before-LQ'!E43*$CG43*E$93</f>
        <v>0.0246869471294643</v>
      </c>
      <c r="F43" s="62">
        <f>'Glad70-before-LQ'!F43*$CG43*F$93</f>
        <v>0.000666088402670708</v>
      </c>
      <c r="G43" s="62">
        <f>'Glad70-before-LQ'!G43*$CG43*G$93</f>
        <v>0.0277859568356692</v>
      </c>
      <c r="H43" s="62">
        <f>'Glad70-before-LQ'!H43*$CG43*H$93</f>
        <v>0.00291416871572989</v>
      </c>
      <c r="I43" s="62">
        <f>'Glad70-before-LQ'!I43*$CG43*I$93</f>
        <v>0.161130340780373</v>
      </c>
      <c r="J43" s="62">
        <f>'Glad70-before-LQ'!J43*$CG43*J$93</f>
        <v>3.73411849232923</v>
      </c>
      <c r="K43" s="63">
        <f>'Glad70-before-LQ'!K43*$CG43*K$93</f>
        <v>63.4418400050976</v>
      </c>
      <c r="L43" s="62">
        <f>'Glad70-before-LQ'!L43*$CG43*L$93</f>
        <v>0.0733031027574451</v>
      </c>
      <c r="M43" s="62">
        <f>'Glad70-before-LQ'!M43*$CG43*M$93</f>
        <v>0.134930056324669</v>
      </c>
      <c r="N43" s="62">
        <f>'Glad70-before-LQ'!N43*$CG43*N$93</f>
        <v>0.06464455367175111</v>
      </c>
      <c r="O43" s="62">
        <f>'Glad70-before-LQ'!O43*$CG43*O$93</f>
        <v>0.0396444166296692</v>
      </c>
      <c r="P43" s="62">
        <f>'Glad70-before-LQ'!P43*$CG43*P$93</f>
        <v>0.00313511981341361</v>
      </c>
      <c r="Q43" s="62">
        <f>'Glad70-before-LQ'!Q43*$CG43*Q$93</f>
        <v>0.00917087559133906</v>
      </c>
      <c r="R43" s="62">
        <f>'Glad70-before-LQ'!R43*$CG43*R$93</f>
        <v>0.009151248725607949</v>
      </c>
      <c r="S43" s="62">
        <f>'Glad70-before-LQ'!S43*$CG43*S$93</f>
        <v>0.00330462399743132</v>
      </c>
      <c r="T43" s="62">
        <f>'Glad70-before-LQ'!T43*$CG43*T$93</f>
        <v>0.8991360622468469</v>
      </c>
      <c r="U43" s="62">
        <f>'Glad70-before-LQ'!U43*$CG43*U$93</f>
        <v>6.73769173720853</v>
      </c>
      <c r="V43" s="62">
        <f>'Glad70-before-LQ'!V43*$CG43*V$93</f>
        <v>0.0531642189030569</v>
      </c>
      <c r="W43" s="62">
        <f>'Glad70-before-LQ'!W43*$CG43*W$93</f>
        <v>1.27154703298173</v>
      </c>
      <c r="X43" s="64">
        <f>'Glad70-before-LQ'!X43*$CG43*X$93</f>
        <v>0</v>
      </c>
      <c r="Y43" s="62">
        <f>'Glad70-before-LQ'!Y43*$CG43*Y$93</f>
        <v>0.786393386775134</v>
      </c>
      <c r="Z43" s="62">
        <f>'Glad70-before-LQ'!Z43*$CG43*Z$93</f>
        <v>0.0400920269105728</v>
      </c>
      <c r="AA43" s="62">
        <f>'Glad70-before-LQ'!AA43*$CG43*AA$93</f>
        <v>0.0237011109707213</v>
      </c>
      <c r="AB43" s="62">
        <f>'Glad70-before-LQ'!AB43*$CG43*AB$93</f>
        <v>0.0017350560555175</v>
      </c>
      <c r="AC43" s="65">
        <f>'Glad70-before-LQ'!AC43*$CG43*AC$93</f>
        <v>0</v>
      </c>
      <c r="AD43" s="62">
        <f>'Glad70-before-LQ'!AD43*$CG43*AD$93</f>
        <v>0.0114815151011039</v>
      </c>
      <c r="AE43" s="62">
        <f>'Glad70-before-LQ'!AE43*$CG43*AE$93</f>
        <v>0.00608120112515676</v>
      </c>
      <c r="AF43" s="62">
        <f>'Glad70-before-LQ'!AF43*$CG43*AF$93</f>
        <v>0.0441217360401026</v>
      </c>
      <c r="AG43" s="62">
        <f>'Glad70-before-LQ'!AG43*$CG43*AG$93</f>
        <v>0.128364007818069</v>
      </c>
      <c r="AH43" s="62">
        <f>'Glad70-before-LQ'!AH43*$CG43*AH$93</f>
        <v>0.895299039723726</v>
      </c>
      <c r="AI43" s="62">
        <f>'Glad70-before-LQ'!AI43*$CG43*AI$93</f>
        <v>0.429275952618597</v>
      </c>
      <c r="AJ43" s="62">
        <f>'Glad70-before-LQ'!AJ43*$CG43*AJ$93</f>
        <v>1.73572450041111</v>
      </c>
      <c r="AK43" s="62">
        <f>'Glad70-before-LQ'!AK43*$CG43*AK$93</f>
        <v>0.291262394265065</v>
      </c>
      <c r="AL43" s="62">
        <f>'Glad70-before-LQ'!AL43*$CG43*AL$93</f>
        <v>0.147688996150901</v>
      </c>
      <c r="AM43" s="62">
        <f>'Glad70-before-LQ'!AM43*$CG43*AM$93</f>
        <v>0.455715556661596</v>
      </c>
      <c r="AN43" s="62">
        <f>'Glad70-before-LQ'!AN43*$CG43*AN$93</f>
        <v>0.663278155465798</v>
      </c>
      <c r="AO43" s="62">
        <f>'Glad70-before-LQ'!AO43*$CG43*AO$93</f>
        <v>0.182266709588745</v>
      </c>
      <c r="AP43" s="62">
        <f>'Glad70-before-LQ'!AP43*$CG43*AP$93</f>
        <v>14.9111944329971</v>
      </c>
      <c r="AQ43" s="62">
        <f>'Glad70-before-LQ'!AQ43*$CG43*AQ$93</f>
        <v>0.0704559389448734</v>
      </c>
      <c r="AR43" s="62">
        <f>'Glad70-before-LQ'!AR43*$CG43*AR$93</f>
        <v>0.0596892100730594</v>
      </c>
      <c r="AS43" s="62">
        <f>'Glad70-before-LQ'!AS43*$CG43*AS$93</f>
        <v>2.07153153798273</v>
      </c>
      <c r="AT43" s="62">
        <f>'Glad70-before-LQ'!AT43*$CG43*AT$93</f>
        <v>0.00404890734955857</v>
      </c>
      <c r="AU43" s="62">
        <f>'Glad70-before-LQ'!AU43*$CG43*AU$93</f>
        <v>0.00177449741710064</v>
      </c>
      <c r="AV43" s="62">
        <f>'Glad70-before-LQ'!AV43*$CG43*AV$93</f>
        <v>0.000463279450689506</v>
      </c>
      <c r="AW43" s="62">
        <f>'Glad70-before-LQ'!AW43*$CG43*AW$93</f>
        <v>3.01738555352611e-05</v>
      </c>
      <c r="AX43" s="62">
        <f>'Glad70-before-LQ'!AX43*$CG43*AX$93</f>
        <v>0.0177938263793587</v>
      </c>
      <c r="AY43" s="62">
        <f>'Glad70-before-LQ'!AY43*$CG43*AY$93</f>
        <v>0.000202854336915476</v>
      </c>
      <c r="AZ43" s="62">
        <f>'Glad70-before-LQ'!AZ43*$CG43*AZ$93</f>
        <v>0.00955606640658029</v>
      </c>
      <c r="BA43" s="62">
        <f>'Glad70-before-LQ'!BA43*$CG43*BA$93</f>
        <v>0.0138470597269741</v>
      </c>
      <c r="BB43" s="62">
        <f>'Glad70-before-LQ'!BB43*$CG43*BB$93</f>
        <v>0.00397680971206438</v>
      </c>
      <c r="BC43" s="62">
        <f>'Glad70-before-LQ'!BC43*$CG43*BC$93</f>
        <v>0.138462929412638</v>
      </c>
      <c r="BD43" s="62">
        <f>'Glad70-before-LQ'!BD43*$CG43*BD$93</f>
        <v>0.0949175569506213</v>
      </c>
      <c r="BE43" s="62">
        <f>'Glad70-before-LQ'!BE43*$CG43*BE$93</f>
        <v>0.906978592524629</v>
      </c>
      <c r="BF43" s="62">
        <f>'Glad70-before-LQ'!BF43*$CG43*BF$93</f>
        <v>0.000569398601741744</v>
      </c>
      <c r="BG43" s="62">
        <f>'Glad70-before-LQ'!BG43*$CG43*BG$93</f>
        <v>0.819602975896351</v>
      </c>
      <c r="BH43" s="62">
        <f>'Glad70-before-LQ'!BH43*$CG43*BH$93</f>
        <v>0.0437596926113262</v>
      </c>
      <c r="BI43" s="62">
        <f>'Glad70-before-LQ'!BI43*$CG43*BI$93</f>
        <v>0.254141430394054</v>
      </c>
      <c r="BJ43" s="62">
        <f>'Glad70-before-LQ'!BJ43*$CG43*BJ$93</f>
        <v>0.00405117777483203</v>
      </c>
      <c r="BK43" s="62">
        <f>'Glad70-before-LQ'!BK43*$CG43*BK$93</f>
        <v>0.172863483439352</v>
      </c>
      <c r="BL43" s="62">
        <f>'Glad70-before-LQ'!BL43*$CG43*BL$93</f>
        <v>0.593869261402264</v>
      </c>
      <c r="BM43" s="62">
        <f>'Glad70-before-LQ'!BM43*$CG43*BM$93</f>
        <v>0.09071507779849609</v>
      </c>
      <c r="BN43" s="62">
        <f>'Glad70-before-LQ'!BN43*$CG43*BN$93</f>
        <v>0.00721762512482853</v>
      </c>
      <c r="BO43" s="62">
        <f>'Glad70-before-LQ'!BO43*$CG43*BO$93</f>
        <v>0.364596303297655</v>
      </c>
      <c r="BP43" s="62">
        <f>'Glad70-before-LQ'!BP43*$CG43*BP$93</f>
        <v>0.190307749939524</v>
      </c>
      <c r="BQ43" s="62">
        <f>'Glad70-before-LQ'!BQ43*$CG43*BQ$93</f>
        <v>0.00435464759307795</v>
      </c>
      <c r="BR43" s="62">
        <f>'Glad70-before-LQ'!BR43*$CG43*BR$93</f>
        <v>0.0171815423004473</v>
      </c>
      <c r="BS43" s="62">
        <f>'Glad70-before-LQ'!BS43*$CG43*BS$93</f>
        <v>0.00278852421681426</v>
      </c>
      <c r="BT43" s="62">
        <f>'Glad70-before-LQ'!BT43*$CG43*BT$93</f>
        <v>0.223571230955851</v>
      </c>
      <c r="BU43" s="62">
        <f>'Glad70-before-LQ'!BU43*$CG43*BU$93</f>
        <v>0.0880672469011433</v>
      </c>
      <c r="BV43" s="4">
        <f>SUM(D43:BU43)</f>
        <v>103.825427908278</v>
      </c>
      <c r="BW43" s="66">
        <f>'Glad-base'!BW43*'Households'!$B$3/'Households'!$B$7</f>
        <v>8.775148831637489</v>
      </c>
      <c r="BX43" s="66">
        <f>'Glad-base'!BX43*'Households'!$B$3/'Households'!$B$7</f>
        <v>0.634725350545829</v>
      </c>
      <c r="BY43" s="66">
        <f>'Glad-base'!BY43*'Businesses'!$B$4/'Businesses'!$C$4</f>
        <v>0.251698528805931</v>
      </c>
      <c r="BZ43" s="66">
        <f>'Glad-base'!BZ43*'Households'!$B$3/'Households'!$B$7</f>
        <v>0.156926622420185</v>
      </c>
      <c r="CA43" s="66">
        <f>'Glad-base'!CA43*'Households'!$B$3/'Households'!$B$7</f>
        <v>0.130022382327497</v>
      </c>
      <c r="CB43" s="66">
        <f>'Glad-base'!CB43*'Glad-id-output'!B41/'Glad-id-output'!E41</f>
        <v>-0.252685759474709</v>
      </c>
      <c r="CC43" s="62">
        <f>'Exports'!D44</f>
        <v>68.7</v>
      </c>
      <c r="CD43" s="4">
        <f>SUM(BW43:CC43)</f>
        <v>78.3958359562622</v>
      </c>
      <c r="CE43" s="4">
        <f>SUM(CD43,BV43)</f>
        <v>182.221263864540</v>
      </c>
      <c r="CF43" s="67">
        <v>0.0171127909219694</v>
      </c>
      <c r="CG43" s="67">
        <f>'Glad-id-output'!I41</f>
        <v>1</v>
      </c>
    </row>
    <row r="44" ht="20.05" customHeight="1">
      <c r="A44" t="s" s="58">
        <v>1</v>
      </c>
      <c r="B44" s="59">
        <v>40</v>
      </c>
      <c r="C44" t="s" s="60">
        <v>200</v>
      </c>
      <c r="D44" s="61">
        <f>'Glad70-before-LQ'!D44*$CG44*D$93</f>
        <v>0.0187782417324009</v>
      </c>
      <c r="E44" s="62">
        <f>'Glad70-before-LQ'!E44*$CG44*E$93</f>
        <v>0.000838421341870195</v>
      </c>
      <c r="F44" s="62">
        <f>'Glad70-before-LQ'!F44*$CG44*F$93</f>
        <v>6.373650623039211e-05</v>
      </c>
      <c r="G44" s="62">
        <f>'Glad70-before-LQ'!G44*$CG44*G$93</f>
        <v>0.000744522841229388</v>
      </c>
      <c r="H44" s="62">
        <f>'Glad70-before-LQ'!H44*$CG44*H$93</f>
        <v>0.00111054497714347</v>
      </c>
      <c r="I44" s="62">
        <f>'Glad70-before-LQ'!I44*$CG44*I$93</f>
        <v>0.0314879756695548</v>
      </c>
      <c r="J44" s="62">
        <f>'Glad70-before-LQ'!J44*$CG44*J$93</f>
        <v>0.499713653099836</v>
      </c>
      <c r="K44" s="63">
        <f>'Glad70-before-LQ'!K44*$CG44*K$93</f>
        <v>0.0756199410660964</v>
      </c>
      <c r="L44" s="62">
        <f>'Glad70-before-LQ'!L44*$CG44*L$93</f>
        <v>0.0220395066454717</v>
      </c>
      <c r="M44" s="62">
        <f>'Glad70-before-LQ'!M44*$CG44*M$93</f>
        <v>0.0114791586202979</v>
      </c>
      <c r="N44" s="62">
        <f>'Glad70-before-LQ'!N44*$CG44*N$93</f>
        <v>0.00631679587433814</v>
      </c>
      <c r="O44" s="62">
        <f>'Glad70-before-LQ'!O44*$CG44*O$93</f>
        <v>0.00201011885416269</v>
      </c>
      <c r="P44" s="62">
        <f>'Glad70-before-LQ'!P44*$CG44*P$93</f>
        <v>0.000762193944866149</v>
      </c>
      <c r="Q44" s="62">
        <f>'Glad70-before-LQ'!Q44*$CG44*Q$93</f>
        <v>0.00082553092778537</v>
      </c>
      <c r="R44" s="62">
        <f>'Glad70-before-LQ'!R44*$CG44*R$93</f>
        <v>0.000732583807839152</v>
      </c>
      <c r="S44" s="62">
        <f>'Glad70-before-LQ'!S44*$CG44*S$93</f>
        <v>0.0007810230726604601</v>
      </c>
      <c r="T44" s="62">
        <f>'Glad70-before-LQ'!T44*$CG44*T$93</f>
        <v>0.017256894349036</v>
      </c>
      <c r="U44" s="62">
        <f>'Glad70-before-LQ'!U44*$CG44*U$93</f>
        <v>0.114642992538721</v>
      </c>
      <c r="V44" s="62">
        <f>'Glad70-before-LQ'!V44*$CG44*V$93</f>
        <v>0.00579808762964857</v>
      </c>
      <c r="W44" s="62">
        <f>'Glad70-before-LQ'!W44*$CG44*W$93</f>
        <v>0.0604514300778468</v>
      </c>
      <c r="X44" s="64">
        <f>'Glad70-before-LQ'!X44*$CG44*X$93</f>
        <v>0</v>
      </c>
      <c r="Y44" s="62">
        <f>'Glad70-before-LQ'!Y44*$CG44*Y$93</f>
        <v>0.0620511188680433</v>
      </c>
      <c r="Z44" s="62">
        <f>'Glad70-before-LQ'!Z44*$CG44*Z$93</f>
        <v>0.00831366672111254</v>
      </c>
      <c r="AA44" s="62">
        <f>'Glad70-before-LQ'!AA44*$CG44*AA$93</f>
        <v>0.0256522514404084</v>
      </c>
      <c r="AB44" s="62">
        <f>'Glad70-before-LQ'!AB44*$CG44*AB$93</f>
        <v>0.000424490907925178</v>
      </c>
      <c r="AC44" s="65">
        <f>'Glad70-before-LQ'!AC44*$CG44*AC$93</f>
        <v>0</v>
      </c>
      <c r="AD44" s="62">
        <f>'Glad70-before-LQ'!AD44*$CG44*AD$93</f>
        <v>0.000323134230657262</v>
      </c>
      <c r="AE44" s="62">
        <f>'Glad70-before-LQ'!AE44*$CG44*AE$93</f>
        <v>0.0181031350201558</v>
      </c>
      <c r="AF44" s="62">
        <f>'Glad70-before-LQ'!AF44*$CG44*AF$93</f>
        <v>0.0213854776547327</v>
      </c>
      <c r="AG44" s="62">
        <f>'Glad70-before-LQ'!AG44*$CG44*AG$93</f>
        <v>0.0252478200418779</v>
      </c>
      <c r="AH44" s="62">
        <f>'Glad70-before-LQ'!AH44*$CG44*AH$93</f>
        <v>0.0765298517157882</v>
      </c>
      <c r="AI44" s="62">
        <f>'Glad70-before-LQ'!AI44*$CG44*AI$93</f>
        <v>0.0428981488223888</v>
      </c>
      <c r="AJ44" s="62">
        <f>'Glad70-before-LQ'!AJ44*$CG44*AJ$93</f>
        <v>0.230257089980024</v>
      </c>
      <c r="AK44" s="62">
        <f>'Glad70-before-LQ'!AK44*$CG44*AK$93</f>
        <v>0.15346606381476</v>
      </c>
      <c r="AL44" s="62">
        <f>'Glad70-before-LQ'!AL44*$CG44*AL$93</f>
        <v>0.0695047872282471</v>
      </c>
      <c r="AM44" s="62">
        <f>'Glad70-before-LQ'!AM44*$CG44*AM$93</f>
        <v>0.0622532835090493</v>
      </c>
      <c r="AN44" s="62">
        <f>'Glad70-before-LQ'!AN44*$CG44*AN$93</f>
        <v>0.121061958350267</v>
      </c>
      <c r="AO44" s="62">
        <f>'Glad70-before-LQ'!AO44*$CG44*AO$93</f>
        <v>0.0672652244471358</v>
      </c>
      <c r="AP44" s="62">
        <f>'Glad70-before-LQ'!AP44*$CG44*AP$93</f>
        <v>0.0450507321668098</v>
      </c>
      <c r="AQ44" s="62">
        <f>'Glad70-before-LQ'!AQ44*$CG44*AQ$93</f>
        <v>0.125954427445157</v>
      </c>
      <c r="AR44" s="62">
        <f>'Glad70-before-LQ'!AR44*$CG44*AR$93</f>
        <v>0.0396356416207951</v>
      </c>
      <c r="AS44" s="62">
        <f>'Glad70-before-LQ'!AS44*$CG44*AS$93</f>
        <v>1.40537546195393</v>
      </c>
      <c r="AT44" s="62">
        <f>'Glad70-before-LQ'!AT44*$CG44*AT$93</f>
        <v>0.00145794595551673</v>
      </c>
      <c r="AU44" s="62">
        <f>'Glad70-before-LQ'!AU44*$CG44*AU$93</f>
        <v>0.00248858715677802</v>
      </c>
      <c r="AV44" s="62">
        <f>'Glad70-before-LQ'!AV44*$CG44*AV$93</f>
        <v>0.00194675348667178</v>
      </c>
      <c r="AW44" s="62">
        <f>'Glad70-before-LQ'!AW44*$CG44*AW$93</f>
        <v>0.000294915808726003</v>
      </c>
      <c r="AX44" s="62">
        <f>'Glad70-before-LQ'!AX44*$CG44*AX$93</f>
        <v>0.00432268674163668</v>
      </c>
      <c r="AY44" s="62">
        <f>'Glad70-before-LQ'!AY44*$CG44*AY$93</f>
        <v>0.00019797952039569</v>
      </c>
      <c r="AZ44" s="62">
        <f>'Glad70-before-LQ'!AZ44*$CG44*AZ$93</f>
        <v>0.00812165496903814</v>
      </c>
      <c r="BA44" s="62">
        <f>'Glad70-before-LQ'!BA44*$CG44*BA$93</f>
        <v>0.00314262635494933</v>
      </c>
      <c r="BB44" s="62">
        <f>'Glad70-before-LQ'!BB44*$CG44*BB$93</f>
        <v>0.0223551745823323</v>
      </c>
      <c r="BC44" s="62">
        <f>'Glad70-before-LQ'!BC44*$CG44*BC$93</f>
        <v>0.0313507196052176</v>
      </c>
      <c r="BD44" s="62">
        <f>'Glad70-before-LQ'!BD44*$CG44*BD$93</f>
        <v>0.0151838111130283</v>
      </c>
      <c r="BE44" s="62">
        <f>'Glad70-before-LQ'!BE44*$CG44*BE$93</f>
        <v>0.690215207930739</v>
      </c>
      <c r="BF44" s="62">
        <f>'Glad70-before-LQ'!BF44*$CG44*BF$93</f>
        <v>0.0106611958231407</v>
      </c>
      <c r="BG44" s="62">
        <f>'Glad70-before-LQ'!BG44*$CG44*BG$93</f>
        <v>0.280687033264669</v>
      </c>
      <c r="BH44" s="62">
        <f>'Glad70-before-LQ'!BH44*$CG44*BH$93</f>
        <v>0.0240002202225607</v>
      </c>
      <c r="BI44" s="62">
        <f>'Glad70-before-LQ'!BI44*$CG44*BI$93</f>
        <v>0.133771717370638</v>
      </c>
      <c r="BJ44" s="62">
        <f>'Glad70-before-LQ'!BJ44*$CG44*BJ$93</f>
        <v>0.00117727955545781</v>
      </c>
      <c r="BK44" s="62">
        <f>'Glad70-before-LQ'!BK44*$CG44*BK$93</f>
        <v>0.07209002986604179</v>
      </c>
      <c r="BL44" s="62">
        <f>'Glad70-before-LQ'!BL44*$CG44*BL$93</f>
        <v>0.351371011605134</v>
      </c>
      <c r="BM44" s="62">
        <f>'Glad70-before-LQ'!BM44*$CG44*BM$93</f>
        <v>0.0492853837445534</v>
      </c>
      <c r="BN44" s="62">
        <f>'Glad70-before-LQ'!BN44*$CG44*BN$93</f>
        <v>0.00637606483323017</v>
      </c>
      <c r="BO44" s="62">
        <f>'Glad70-before-LQ'!BO44*$CG44*BO$93</f>
        <v>0.113375103308442</v>
      </c>
      <c r="BP44" s="62">
        <f>'Glad70-before-LQ'!BP44*$CG44*BP$93</f>
        <v>0.0400841703550467</v>
      </c>
      <c r="BQ44" s="62">
        <f>'Glad70-before-LQ'!BQ44*$CG44*BQ$93</f>
        <v>0.00451461069658412</v>
      </c>
      <c r="BR44" s="62">
        <f>'Glad70-before-LQ'!BR44*$CG44*BR$93</f>
        <v>0.0203732986961046</v>
      </c>
      <c r="BS44" s="62">
        <f>'Glad70-before-LQ'!BS44*$CG44*BS$93</f>
        <v>0.00382043611812994</v>
      </c>
      <c r="BT44" s="62">
        <f>'Glad70-before-LQ'!BT44*$CG44*BT$93</f>
        <v>0.0443999299045516</v>
      </c>
      <c r="BU44" s="62">
        <f>'Glad70-before-LQ'!BU44*$CG44*BU$93</f>
        <v>0.0459751343265527</v>
      </c>
      <c r="BV44" s="4">
        <f>SUM(D44:BU44)</f>
        <v>5.45524780243217</v>
      </c>
      <c r="BW44" s="66">
        <f>'Glad-base'!BW44*'Households'!$B$3/'Households'!$B$7</f>
        <v>36.2804007545314</v>
      </c>
      <c r="BX44" s="66">
        <f>'Glad-base'!BX44*'Households'!$B$3/'Households'!$B$7</f>
        <v>0.0985987242945417</v>
      </c>
      <c r="BY44" s="66">
        <f>'Glad-base'!BY44*'Businesses'!$B$4/'Businesses'!$C$4</f>
        <v>0.197731064358094</v>
      </c>
      <c r="BZ44" s="66">
        <f>'Glad-base'!BZ44*'Households'!$B$3/'Households'!$B$7</f>
        <v>0.0147282629969104</v>
      </c>
      <c r="CA44" s="66">
        <f>'Glad-base'!CA44*'Households'!$B$3/'Households'!$B$7</f>
        <v>0.0721611145520082</v>
      </c>
      <c r="CB44" s="66">
        <f>'Glad-base'!CB44*'Glad-id-output'!B42/'Glad-id-output'!E42</f>
        <v>0.00647375557616913</v>
      </c>
      <c r="CC44" s="62">
        <f>'Exports'!D45</f>
        <v>4.7</v>
      </c>
      <c r="CD44" s="4">
        <f>SUM(BW44:CC44)</f>
        <v>41.3700936763091</v>
      </c>
      <c r="CE44" s="4">
        <f>SUM(CD44,BV44)</f>
        <v>46.8253414787413</v>
      </c>
      <c r="CF44" s="67">
        <v>0.000903663587734213</v>
      </c>
      <c r="CG44" s="67">
        <f>'Glad-id-output'!I42</f>
        <v>0.146236379704079</v>
      </c>
    </row>
    <row r="45" ht="20.05" customHeight="1">
      <c r="A45" t="s" s="58">
        <v>1</v>
      </c>
      <c r="B45" s="59">
        <v>41</v>
      </c>
      <c r="C45" t="s" s="60">
        <v>201</v>
      </c>
      <c r="D45" s="61">
        <f>'Glad70-before-LQ'!D45*$CG45*D$93</f>
        <v>0.0578983739183683</v>
      </c>
      <c r="E45" s="62">
        <f>'Glad70-before-LQ'!E45*$CG45*E$93</f>
        <v>0.00137930904633612</v>
      </c>
      <c r="F45" s="62">
        <f>'Glad70-before-LQ'!F45*$CG45*F$93</f>
        <v>0.00062339951241945</v>
      </c>
      <c r="G45" s="62">
        <f>'Glad70-before-LQ'!G45*$CG45*G$93</f>
        <v>0.00120518493203935</v>
      </c>
      <c r="H45" s="62">
        <f>'Glad70-before-LQ'!H45*$CG45*H$93</f>
        <v>0.00201202866327214</v>
      </c>
      <c r="I45" s="62">
        <f>'Glad70-before-LQ'!I45*$CG45*I$93</f>
        <v>0.0450577266696542</v>
      </c>
      <c r="J45" s="62">
        <f>'Glad70-before-LQ'!J45*$CG45*J$93</f>
        <v>1.29848635793643</v>
      </c>
      <c r="K45" s="63">
        <f>'Glad70-before-LQ'!K45*$CG45*K$93</f>
        <v>0.15486015943388</v>
      </c>
      <c r="L45" s="62">
        <f>'Glad70-before-LQ'!L45*$CG45*L$93</f>
        <v>0.0278171184059554</v>
      </c>
      <c r="M45" s="62">
        <f>'Glad70-before-LQ'!M45*$CG45*M$93</f>
        <v>0.0146940179878761</v>
      </c>
      <c r="N45" s="62">
        <f>'Glad70-before-LQ'!N45*$CG45*N$93</f>
        <v>0.009420621243305879</v>
      </c>
      <c r="O45" s="62">
        <f>'Glad70-before-LQ'!O45*$CG45*O$93</f>
        <v>0.00521489251166417</v>
      </c>
      <c r="P45" s="62">
        <f>'Glad70-before-LQ'!P45*$CG45*P$93</f>
        <v>0.00190850765391975</v>
      </c>
      <c r="Q45" s="62">
        <f>'Glad70-before-LQ'!Q45*$CG45*Q$93</f>
        <v>0.00225104666654175</v>
      </c>
      <c r="R45" s="62">
        <f>'Glad70-before-LQ'!R45*$CG45*R$93</f>
        <v>0.000849196770409039</v>
      </c>
      <c r="S45" s="62">
        <f>'Glad70-before-LQ'!S45*$CG45*S$93</f>
        <v>0.00184598333820669</v>
      </c>
      <c r="T45" s="62">
        <f>'Glad70-before-LQ'!T45*$CG45*T$93</f>
        <v>0.013407768456652</v>
      </c>
      <c r="U45" s="62">
        <f>'Glad70-before-LQ'!U45*$CG45*U$93</f>
        <v>0.171107392370446</v>
      </c>
      <c r="V45" s="62">
        <f>'Glad70-before-LQ'!V45*$CG45*V$93</f>
        <v>0.0111067891554785</v>
      </c>
      <c r="W45" s="62">
        <f>'Glad70-before-LQ'!W45*$CG45*W$93</f>
        <v>0.174136465647006</v>
      </c>
      <c r="X45" s="64">
        <f>'Glad70-before-LQ'!X45*$CG45*X$93</f>
        <v>0</v>
      </c>
      <c r="Y45" s="62">
        <f>'Glad70-before-LQ'!Y45*$CG45*Y$93</f>
        <v>0.086865724139851</v>
      </c>
      <c r="Z45" s="62">
        <f>'Glad70-before-LQ'!Z45*$CG45*Z$93</f>
        <v>0.00932885211775898</v>
      </c>
      <c r="AA45" s="62">
        <f>'Glad70-before-LQ'!AA45*$CG45*AA$93</f>
        <v>0.0315078763302597</v>
      </c>
      <c r="AB45" s="62">
        <f>'Glad70-before-LQ'!AB45*$CG45*AB$93</f>
        <v>0.00130304267406362</v>
      </c>
      <c r="AC45" s="65">
        <f>'Glad70-before-LQ'!AC45*$CG45*AC$93</f>
        <v>0</v>
      </c>
      <c r="AD45" s="62">
        <f>'Glad70-before-LQ'!AD45*$CG45*AD$93</f>
        <v>0.00181249200019961</v>
      </c>
      <c r="AE45" s="62">
        <f>'Glad70-before-LQ'!AE45*$CG45*AE$93</f>
        <v>0.0291779766566027</v>
      </c>
      <c r="AF45" s="62">
        <f>'Glad70-before-LQ'!AF45*$CG45*AF$93</f>
        <v>0.205114975600461</v>
      </c>
      <c r="AG45" s="62">
        <f>'Glad70-before-LQ'!AG45*$CG45*AG$93</f>
        <v>0.112535607512983</v>
      </c>
      <c r="AH45" s="62">
        <f>'Glad70-before-LQ'!AH45*$CG45*AH$93</f>
        <v>0.430146609546573</v>
      </c>
      <c r="AI45" s="62">
        <f>'Glad70-before-LQ'!AI45*$CG45*AI$93</f>
        <v>0.258443317960365</v>
      </c>
      <c r="AJ45" s="62">
        <f>'Glad70-before-LQ'!AJ45*$CG45*AJ$93</f>
        <v>0.454516794835404</v>
      </c>
      <c r="AK45" s="62">
        <f>'Glad70-before-LQ'!AK45*$CG45*AK$93</f>
        <v>0.647986705320856</v>
      </c>
      <c r="AL45" s="62">
        <f>'Glad70-before-LQ'!AL45*$CG45*AL$93</f>
        <v>0.0562523273108648</v>
      </c>
      <c r="AM45" s="62">
        <f>'Glad70-before-LQ'!AM45*$CG45*AM$93</f>
        <v>0.0136883576445582</v>
      </c>
      <c r="AN45" s="62">
        <f>'Glad70-before-LQ'!AN45*$CG45*AN$93</f>
        <v>1.08901738671325</v>
      </c>
      <c r="AO45" s="62">
        <f>'Glad70-before-LQ'!AO45*$CG45*AO$93</f>
        <v>0.144152975117856</v>
      </c>
      <c r="AP45" s="62">
        <f>'Glad70-before-LQ'!AP45*$CG45*AP$93</f>
        <v>0.0903758277548934</v>
      </c>
      <c r="AQ45" s="62">
        <f>'Glad70-before-LQ'!AQ45*$CG45*AQ$93</f>
        <v>0.0241253224918697</v>
      </c>
      <c r="AR45" s="62">
        <f>'Glad70-before-LQ'!AR45*$CG45*AR$93</f>
        <v>0.520797740554345</v>
      </c>
      <c r="AS45" s="62">
        <f>'Glad70-before-LQ'!AS45*$CG45*AS$93</f>
        <v>1.98058417613693</v>
      </c>
      <c r="AT45" s="62">
        <f>'Glad70-before-LQ'!AT45*$CG45*AT$93</f>
        <v>0.0124804317805608</v>
      </c>
      <c r="AU45" s="62">
        <f>'Glad70-before-LQ'!AU45*$CG45*AU$93</f>
        <v>0.00759169734983589</v>
      </c>
      <c r="AV45" s="62">
        <f>'Glad70-before-LQ'!AV45*$CG45*AV$93</f>
        <v>0.00157211359340983</v>
      </c>
      <c r="AW45" s="62">
        <f>'Glad70-before-LQ'!AW45*$CG45*AW$93</f>
        <v>0.000294709937891248</v>
      </c>
      <c r="AX45" s="62">
        <f>'Glad70-before-LQ'!AX45*$CG45*AX$93</f>
        <v>0.0172860066169361</v>
      </c>
      <c r="AY45" s="62">
        <f>'Glad70-before-LQ'!AY45*$CG45*AY$93</f>
        <v>0.0005942337852595649</v>
      </c>
      <c r="AZ45" s="62">
        <f>'Glad70-before-LQ'!AZ45*$CG45*AZ$93</f>
        <v>0.039460760520635</v>
      </c>
      <c r="BA45" s="62">
        <f>'Glad70-before-LQ'!BA45*$CG45*BA$93</f>
        <v>0.0990513385702009</v>
      </c>
      <c r="BB45" s="62">
        <f>'Glad70-before-LQ'!BB45*$CG45*BB$93</f>
        <v>0.289228489741726</v>
      </c>
      <c r="BC45" s="62">
        <f>'Glad70-before-LQ'!BC45*$CG45*BC$93</f>
        <v>0.25703003523123</v>
      </c>
      <c r="BD45" s="62">
        <f>'Glad70-before-LQ'!BD45*$CG45*BD$93</f>
        <v>0.0671049766514628</v>
      </c>
      <c r="BE45" s="62">
        <f>'Glad70-before-LQ'!BE45*$CG45*BE$93</f>
        <v>1.86176519581117</v>
      </c>
      <c r="BF45" s="62">
        <f>'Glad70-before-LQ'!BF45*$CG45*BF$93</f>
        <v>0.000587065510289443</v>
      </c>
      <c r="BG45" s="62">
        <f>'Glad70-before-LQ'!BG45*$CG45*BG$93</f>
        <v>0.864552926264446</v>
      </c>
      <c r="BH45" s="62">
        <f>'Glad70-before-LQ'!BH45*$CG45*BH$93</f>
        <v>0.0815068648898789</v>
      </c>
      <c r="BI45" s="62">
        <f>'Glad70-before-LQ'!BI45*$CG45*BI$93</f>
        <v>0.561970241743876</v>
      </c>
      <c r="BJ45" s="62">
        <f>'Glad70-before-LQ'!BJ45*$CG45*BJ$93</f>
        <v>0.000548988610709332</v>
      </c>
      <c r="BK45" s="62">
        <f>'Glad70-before-LQ'!BK45*$CG45*BK$93</f>
        <v>0.278133701855397</v>
      </c>
      <c r="BL45" s="62">
        <f>'Glad70-before-LQ'!BL45*$CG45*BL$93</f>
        <v>1.14697432952117</v>
      </c>
      <c r="BM45" s="62">
        <f>'Glad70-before-LQ'!BM45*$CG45*BM$93</f>
        <v>0.121939453993353</v>
      </c>
      <c r="BN45" s="62">
        <f>'Glad70-before-LQ'!BN45*$CG45*BN$93</f>
        <v>0.0183339328951257</v>
      </c>
      <c r="BO45" s="62">
        <f>'Glad70-before-LQ'!BO45*$CG45*BO$93</f>
        <v>1.31302382980771</v>
      </c>
      <c r="BP45" s="62">
        <f>'Glad70-before-LQ'!BP45*$CG45*BP$93</f>
        <v>0.449004308420608</v>
      </c>
      <c r="BQ45" s="62">
        <f>'Glad70-before-LQ'!BQ45*$CG45*BQ$93</f>
        <v>0.0070443236328665</v>
      </c>
      <c r="BR45" s="62">
        <f>'Glad70-before-LQ'!BR45*$CG45*BR$93</f>
        <v>0.0446119399146936</v>
      </c>
      <c r="BS45" s="62">
        <f>'Glad70-before-LQ'!BS45*$CG45*BS$93</f>
        <v>0.010770383275349</v>
      </c>
      <c r="BT45" s="62">
        <f>'Glad70-before-LQ'!BT45*$CG45*BT$93</f>
        <v>0.183711929933896</v>
      </c>
      <c r="BU45" s="62">
        <f>'Glad70-before-LQ'!BU45*$CG45*BU$93</f>
        <v>0.243377219786073</v>
      </c>
      <c r="BV45" s="4">
        <f>SUM(D45:BU45)</f>
        <v>16.1625678583856</v>
      </c>
      <c r="BW45" s="66">
        <f>'Glad-base'!BW45*'Households'!$B$3/'Households'!$B$7</f>
        <v>5.50872414009269</v>
      </c>
      <c r="BX45" s="66">
        <f>'Glad-base'!BX45*'Households'!$B$3/'Households'!$B$7</f>
        <v>0.128825503841401</v>
      </c>
      <c r="BY45" s="66">
        <f>'Glad-base'!BY45*'Businesses'!$B$4/'Businesses'!$C$4</f>
        <v>0.250916896620442</v>
      </c>
      <c r="BZ45" s="66">
        <f>'Glad-base'!BZ45*'Households'!$B$3/'Households'!$B$7</f>
        <v>0.108945199927909</v>
      </c>
      <c r="CA45" s="66">
        <f>'Glad-base'!CA45*'Households'!$B$3/'Households'!$B$7</f>
        <v>0.116338141297631</v>
      </c>
      <c r="CB45" s="66">
        <f>'Glad-base'!CB45*'Glad-id-output'!B43/'Glad-id-output'!E43</f>
        <v>0.00509167292947096</v>
      </c>
      <c r="CC45" s="62">
        <f>'Exports'!D46</f>
        <v>6.9</v>
      </c>
      <c r="CD45" s="4">
        <f>SUM(BW45:CC45)</f>
        <v>13.0188415547095</v>
      </c>
      <c r="CE45" s="4">
        <f>SUM(CD45,BV45)</f>
        <v>29.1814094130951</v>
      </c>
      <c r="CF45" s="67">
        <v>0.00208615271416846</v>
      </c>
      <c r="CG45" s="67">
        <f>'Glad-id-output'!I43</f>
        <v>0.337594016811887</v>
      </c>
    </row>
    <row r="46" ht="20.05" customHeight="1">
      <c r="A46" t="s" s="58">
        <v>1</v>
      </c>
      <c r="B46" s="59">
        <v>42</v>
      </c>
      <c r="C46" t="s" s="60">
        <v>202</v>
      </c>
      <c r="D46" s="61">
        <f>'Glad70-before-LQ'!D46*$CG46*D$93</f>
        <v>2.51148552630032</v>
      </c>
      <c r="E46" s="62">
        <f>'Glad70-before-LQ'!E46*$CG46*E$93</f>
        <v>0.08593214258437</v>
      </c>
      <c r="F46" s="62">
        <f>'Glad70-before-LQ'!F46*$CG46*F$93</f>
        <v>0.0103439449725061</v>
      </c>
      <c r="G46" s="62">
        <f>'Glad70-before-LQ'!G46*$CG46*G$93</f>
        <v>0.086615983355761</v>
      </c>
      <c r="H46" s="62">
        <f>'Glad70-before-LQ'!H46*$CG46*H$93</f>
        <v>0.0586109517270278</v>
      </c>
      <c r="I46" s="62">
        <f>'Glad70-before-LQ'!I46*$CG46*I$93</f>
        <v>2.22495591514466</v>
      </c>
      <c r="J46" s="62">
        <f>'Glad70-before-LQ'!J46*$CG46*J$93</f>
        <v>20.5396920083145</v>
      </c>
      <c r="K46" s="63">
        <f>'Glad70-before-LQ'!K46*$CG46*K$93</f>
        <v>2.48367566628528</v>
      </c>
      <c r="L46" s="62">
        <f>'Glad70-before-LQ'!L46*$CG46*L$93</f>
        <v>0.6063924118588579</v>
      </c>
      <c r="M46" s="62">
        <f>'Glad70-before-LQ'!M46*$CG46*M$93</f>
        <v>0.06791822972163709</v>
      </c>
      <c r="N46" s="62">
        <f>'Glad70-before-LQ'!N46*$CG46*N$93</f>
        <v>0.461331934316721</v>
      </c>
      <c r="O46" s="62">
        <f>'Glad70-before-LQ'!O46*$CG46*O$93</f>
        <v>0.473721723128941</v>
      </c>
      <c r="P46" s="62">
        <f>'Glad70-before-LQ'!P46*$CG46*P$93</f>
        <v>0.0227819569308507</v>
      </c>
      <c r="Q46" s="62">
        <f>'Glad70-before-LQ'!Q46*$CG46*Q$93</f>
        <v>0.105095132468125</v>
      </c>
      <c r="R46" s="62">
        <f>'Glad70-before-LQ'!R46*$CG46*R$93</f>
        <v>0.0880281802194611</v>
      </c>
      <c r="S46" s="62">
        <f>'Glad70-before-LQ'!S46*$CG46*S$93</f>
        <v>0.0432880559458935</v>
      </c>
      <c r="T46" s="62">
        <f>'Glad70-before-LQ'!T46*$CG46*T$93</f>
        <v>1.39520012548308</v>
      </c>
      <c r="U46" s="62">
        <f>'Glad70-before-LQ'!U46*$CG46*U$93</f>
        <v>14.618052107244</v>
      </c>
      <c r="V46" s="62">
        <f>'Glad70-before-LQ'!V46*$CG46*V$93</f>
        <v>0.200765748681187</v>
      </c>
      <c r="W46" s="62">
        <f>'Glad70-before-LQ'!W46*$CG46*W$93</f>
        <v>4.74364842916137</v>
      </c>
      <c r="X46" s="64">
        <f>'Glad70-before-LQ'!X46*$CG46*X$93</f>
        <v>0</v>
      </c>
      <c r="Y46" s="62">
        <f>'Glad70-before-LQ'!Y46*$CG46*Y$93</f>
        <v>9.245336075505749</v>
      </c>
      <c r="Z46" s="62">
        <f>'Glad70-before-LQ'!Z46*$CG46*Z$93</f>
        <v>0.5493079254419611</v>
      </c>
      <c r="AA46" s="62">
        <f>'Glad70-before-LQ'!AA46*$CG46*AA$93</f>
        <v>0.305294786405263</v>
      </c>
      <c r="AB46" s="62">
        <f>'Glad70-before-LQ'!AB46*$CG46*AB$93</f>
        <v>0.0239996473715086</v>
      </c>
      <c r="AC46" s="65">
        <f>'Glad70-before-LQ'!AC46*$CG46*AC$93</f>
        <v>0</v>
      </c>
      <c r="AD46" s="62">
        <f>'Glad70-before-LQ'!AD46*$CG46*AD$93</f>
        <v>0.00181978590389913</v>
      </c>
      <c r="AE46" s="62">
        <f>'Glad70-before-LQ'!AE46*$CG46*AE$93</f>
        <v>0.105356495498155</v>
      </c>
      <c r="AF46" s="62">
        <f>'Glad70-before-LQ'!AF46*$CG46*AF$93</f>
        <v>0.919334853423675</v>
      </c>
      <c r="AG46" s="62">
        <f>'Glad70-before-LQ'!AG46*$CG46*AG$93</f>
        <v>1.27181375303348</v>
      </c>
      <c r="AH46" s="62">
        <f>'Glad70-before-LQ'!AH46*$CG46*AH$93</f>
        <v>10.3213707524081</v>
      </c>
      <c r="AI46" s="62">
        <f>'Glad70-before-LQ'!AI46*$CG46*AI$93</f>
        <v>4.4253483896715</v>
      </c>
      <c r="AJ46" s="62">
        <f>'Glad70-before-LQ'!AJ46*$CG46*AJ$93</f>
        <v>16.2806736981813</v>
      </c>
      <c r="AK46" s="62">
        <f>'Glad70-before-LQ'!AK46*$CG46*AK$93</f>
        <v>4.2976174734938</v>
      </c>
      <c r="AL46" s="62">
        <f>'Glad70-before-LQ'!AL46*$CG46*AL$93</f>
        <v>0.22161620388722</v>
      </c>
      <c r="AM46" s="62">
        <f>'Glad70-before-LQ'!AM46*$CG46*AM$93</f>
        <v>1.33343093767822</v>
      </c>
      <c r="AN46" s="62">
        <f>'Glad70-before-LQ'!AN46*$CG46*AN$93</f>
        <v>7.38932037173798</v>
      </c>
      <c r="AO46" s="62">
        <f>'Glad70-before-LQ'!AO46*$CG46*AO$93</f>
        <v>17.3179954574901</v>
      </c>
      <c r="AP46" s="62">
        <f>'Glad70-before-LQ'!AP46*$CG46*AP$93</f>
        <v>6.24811269956758</v>
      </c>
      <c r="AQ46" s="62">
        <f>'Glad70-before-LQ'!AQ46*$CG46*AQ$93</f>
        <v>2.15129831606809</v>
      </c>
      <c r="AR46" s="62">
        <f>'Glad70-before-LQ'!AR46*$CG46*AR$93</f>
        <v>1.0497825035992</v>
      </c>
      <c r="AS46" s="62">
        <f>'Glad70-before-LQ'!AS46*$CG46*AS$93</f>
        <v>68.02904066669871</v>
      </c>
      <c r="AT46" s="62">
        <f>'Glad70-before-LQ'!AT46*$CG46*AT$93</f>
        <v>0.0229944416945028</v>
      </c>
      <c r="AU46" s="62">
        <f>'Glad70-before-LQ'!AU46*$CG46*AU$93</f>
        <v>0.022289452191793</v>
      </c>
      <c r="AV46" s="62">
        <f>'Glad70-before-LQ'!AV46*$CG46*AV$93</f>
        <v>0.00449346341427061</v>
      </c>
      <c r="AW46" s="62">
        <f>'Glad70-before-LQ'!AW46*$CG46*AW$93</f>
        <v>0.0013686962385315</v>
      </c>
      <c r="AX46" s="62">
        <f>'Glad70-before-LQ'!AX46*$CG46*AX$93</f>
        <v>0.466984563083964</v>
      </c>
      <c r="AY46" s="62">
        <f>'Glad70-before-LQ'!AY46*$CG46*AY$93</f>
        <v>0.00429191268267364</v>
      </c>
      <c r="AZ46" s="62">
        <f>'Glad70-before-LQ'!AZ46*$CG46*AZ$93</f>
        <v>0.121000913097331</v>
      </c>
      <c r="BA46" s="62">
        <f>'Glad70-before-LQ'!BA46*$CG46*BA$93</f>
        <v>0.0360049459170351</v>
      </c>
      <c r="BB46" s="62">
        <f>'Glad70-before-LQ'!BB46*$CG46*BB$93</f>
        <v>0.120366188512577</v>
      </c>
      <c r="BC46" s="62">
        <f>'Glad70-before-LQ'!BC46*$CG46*BC$93</f>
        <v>1.88836049792676</v>
      </c>
      <c r="BD46" s="62">
        <f>'Glad70-before-LQ'!BD46*$CG46*BD$93</f>
        <v>0.753965993284537</v>
      </c>
      <c r="BE46" s="62">
        <f>'Glad70-before-LQ'!BE46*$CG46*BE$93</f>
        <v>9.47942845673815</v>
      </c>
      <c r="BF46" s="62">
        <f>'Glad70-before-LQ'!BF46*$CG46*BF$93</f>
        <v>0.0183737502028451</v>
      </c>
      <c r="BG46" s="62">
        <f>'Glad70-before-LQ'!BG46*$CG46*BG$93</f>
        <v>4.48040773933695</v>
      </c>
      <c r="BH46" s="62">
        <f>'Glad70-before-LQ'!BH46*$CG46*BH$93</f>
        <v>0.594890114366081</v>
      </c>
      <c r="BI46" s="62">
        <f>'Glad70-before-LQ'!BI46*$CG46*BI$93</f>
        <v>1.68573059756918</v>
      </c>
      <c r="BJ46" s="62">
        <f>'Glad70-before-LQ'!BJ46*$CG46*BJ$93</f>
        <v>0.0208133074297049</v>
      </c>
      <c r="BK46" s="62">
        <f>'Glad70-before-LQ'!BK46*$CG46*BK$93</f>
        <v>1.37301325564466</v>
      </c>
      <c r="BL46" s="62">
        <f>'Glad70-before-LQ'!BL46*$CG46*BL$93</f>
        <v>3.63042957388205</v>
      </c>
      <c r="BM46" s="62">
        <f>'Glad70-before-LQ'!BM46*$CG46*BM$93</f>
        <v>0.562951310213153</v>
      </c>
      <c r="BN46" s="62">
        <f>'Glad70-before-LQ'!BN46*$CG46*BN$93</f>
        <v>0.188243709427909</v>
      </c>
      <c r="BO46" s="62">
        <f>'Glad70-before-LQ'!BO46*$CG46*BO$93</f>
        <v>2.68347588813737</v>
      </c>
      <c r="BP46" s="62">
        <f>'Glad70-before-LQ'!BP46*$CG46*BP$93</f>
        <v>0.911145077734986</v>
      </c>
      <c r="BQ46" s="62">
        <f>'Glad70-before-LQ'!BQ46*$CG46*BQ$93</f>
        <v>0.0223739828656223</v>
      </c>
      <c r="BR46" s="62">
        <f>'Glad70-before-LQ'!BR46*$CG46*BR$93</f>
        <v>0.150181636781073</v>
      </c>
      <c r="BS46" s="62">
        <f>'Glad70-before-LQ'!BS46*$CG46*BS$93</f>
        <v>0.0290828491912507</v>
      </c>
      <c r="BT46" s="62">
        <f>'Glad70-before-LQ'!BT46*$CG46*BT$93</f>
        <v>1.73892398099988</v>
      </c>
      <c r="BU46" s="62">
        <f>'Glad70-before-LQ'!BU46*$CG46*BU$93</f>
        <v>0.596778859922795</v>
      </c>
      <c r="BV46" s="4">
        <f>SUM(D46:BU46)</f>
        <v>233.923772125398</v>
      </c>
      <c r="BW46" s="66">
        <f>'Glad-base'!BW46*'Households'!$B$3/'Households'!$B$7</f>
        <v>11.9050090609681</v>
      </c>
      <c r="BX46" s="66">
        <f>'Glad-base'!BX46*'Households'!$B$3/'Households'!$B$7</f>
        <v>39.4167678350978</v>
      </c>
      <c r="BY46" s="66">
        <f>'Glad-base'!BY46*'Businesses'!$B$4/'Businesses'!$C$4</f>
        <v>2.11851234392906</v>
      </c>
      <c r="BZ46" s="66">
        <f>'Glad-base'!BZ46*'Households'!$B$3/'Households'!$B$7</f>
        <v>0.715809762945417</v>
      </c>
      <c r="CA46" s="66">
        <f>'Glad-base'!CA46*'Households'!$B$3/'Households'!$B$7</f>
        <v>1.81167516797116</v>
      </c>
      <c r="CB46" s="66">
        <f>'Glad-base'!CB46*'Glad-id-output'!B44/'Glad-id-output'!E44</f>
        <v>-0.222262366511985</v>
      </c>
      <c r="CC46" s="62">
        <f>'Exports'!D47</f>
        <v>427.7</v>
      </c>
      <c r="CD46" s="4">
        <f>SUM(BW46:CC46)</f>
        <v>483.4455118044</v>
      </c>
      <c r="CE46" s="4">
        <f>SUM(CD46,BV46)</f>
        <v>717.369283929798</v>
      </c>
      <c r="CF46" s="67">
        <v>0.0115244250558423</v>
      </c>
      <c r="CG46" s="67">
        <f>'Glad-id-output'!I44</f>
        <v>1</v>
      </c>
    </row>
    <row r="47" ht="20.05" customHeight="1">
      <c r="A47" t="s" s="58">
        <v>1</v>
      </c>
      <c r="B47" s="59">
        <v>43</v>
      </c>
      <c r="C47" t="s" s="60">
        <v>203</v>
      </c>
      <c r="D47" s="61">
        <f>'Glad70-before-LQ'!D47*$CG47*D$93</f>
        <v>0.0201793849218489</v>
      </c>
      <c r="E47" s="62">
        <f>'Glad70-before-LQ'!E47*$CG47*E$93</f>
        <v>0.000105680516493968</v>
      </c>
      <c r="F47" s="62">
        <f>'Glad70-before-LQ'!F47*$CG47*F$93</f>
        <v>2.20113060315351e-05</v>
      </c>
      <c r="G47" s="62">
        <f>'Glad70-before-LQ'!G47*$CG47*G$93</f>
        <v>0.000114142444477813</v>
      </c>
      <c r="H47" s="62">
        <f>'Glad70-before-LQ'!H47*$CG47*H$93</f>
        <v>0.000523790070280028</v>
      </c>
      <c r="I47" s="62">
        <f>'Glad70-before-LQ'!I47*$CG47*I$93</f>
        <v>0.00685560442585824</v>
      </c>
      <c r="J47" s="62">
        <f>'Glad70-before-LQ'!J47*$CG47*J$93</f>
        <v>0.223467400932099</v>
      </c>
      <c r="K47" s="63">
        <f>'Glad70-before-LQ'!K47*$CG47*K$93</f>
        <v>0.0215197199425091</v>
      </c>
      <c r="L47" s="62">
        <f>'Glad70-before-LQ'!L47*$CG47*L$93</f>
        <v>0.00421139138137092</v>
      </c>
      <c r="M47" s="62">
        <f>'Glad70-before-LQ'!M47*$CG47*M$93</f>
        <v>0.0152775020693026</v>
      </c>
      <c r="N47" s="62">
        <f>'Glad70-before-LQ'!N47*$CG47*N$93</f>
        <v>0.00538128376306964</v>
      </c>
      <c r="O47" s="62">
        <f>'Glad70-before-LQ'!O47*$CG47*O$93</f>
        <v>0.00178164303137694</v>
      </c>
      <c r="P47" s="62">
        <f>'Glad70-before-LQ'!P47*$CG47*P$93</f>
        <v>0.00128734381026588</v>
      </c>
      <c r="Q47" s="62">
        <f>'Glad70-before-LQ'!Q47*$CG47*Q$93</f>
        <v>0.00194128960517377</v>
      </c>
      <c r="R47" s="62">
        <f>'Glad70-before-LQ'!R47*$CG47*R$93</f>
        <v>0.00695334020282984</v>
      </c>
      <c r="S47" s="62">
        <f>'Glad70-before-LQ'!S47*$CG47*S$93</f>
        <v>0.00202781863011956</v>
      </c>
      <c r="T47" s="62">
        <f>'Glad70-before-LQ'!T47*$CG47*T$93</f>
        <v>0.0128062882003442</v>
      </c>
      <c r="U47" s="62">
        <f>'Glad70-before-LQ'!U47*$CG47*U$93</f>
        <v>0.253519164652833</v>
      </c>
      <c r="V47" s="62">
        <f>'Glad70-before-LQ'!V47*$CG47*V$93</f>
        <v>0.0126439350233738</v>
      </c>
      <c r="W47" s="62">
        <f>'Glad70-before-LQ'!W47*$CG47*W$93</f>
        <v>0.077803967962892</v>
      </c>
      <c r="X47" s="64">
        <f>'Glad70-before-LQ'!X47*$CG47*X$93</f>
        <v>0</v>
      </c>
      <c r="Y47" s="62">
        <f>'Glad70-before-LQ'!Y47*$CG47*Y$93</f>
        <v>0.172741156365216</v>
      </c>
      <c r="Z47" s="62">
        <f>'Glad70-before-LQ'!Z47*$CG47*Z$93</f>
        <v>0.021386552621324</v>
      </c>
      <c r="AA47" s="62">
        <f>'Glad70-before-LQ'!AA47*$CG47*AA$93</f>
        <v>0.0269305191774979</v>
      </c>
      <c r="AB47" s="62">
        <f>'Glad70-before-LQ'!AB47*$CG47*AB$93</f>
        <v>0.0007176348001138</v>
      </c>
      <c r="AC47" s="65">
        <f>'Glad70-before-LQ'!AC47*$CG47*AC$93</f>
        <v>0</v>
      </c>
      <c r="AD47" s="62">
        <f>'Glad70-before-LQ'!AD47*$CG47*AD$93</f>
        <v>0.0020534705404246</v>
      </c>
      <c r="AE47" s="62">
        <f>'Glad70-before-LQ'!AE47*$CG47*AE$93</f>
        <v>0.008890540207675039</v>
      </c>
      <c r="AF47" s="62">
        <f>'Glad70-before-LQ'!AF47*$CG47*AF$93</f>
        <v>0.131785743254356</v>
      </c>
      <c r="AG47" s="62">
        <f>'Glad70-before-LQ'!AG47*$CG47*AG$93</f>
        <v>0.0272471066141481</v>
      </c>
      <c r="AH47" s="62">
        <f>'Glad70-before-LQ'!AH47*$CG47*AH$93</f>
        <v>0.185032097720649</v>
      </c>
      <c r="AI47" s="62">
        <f>'Glad70-before-LQ'!AI47*$CG47*AI$93</f>
        <v>0.191847696954018</v>
      </c>
      <c r="AJ47" s="62">
        <f>'Glad70-before-LQ'!AJ47*$CG47*AJ$93</f>
        <v>0.451709014644364</v>
      </c>
      <c r="AK47" s="62">
        <f>'Glad70-before-LQ'!AK47*$CG47*AK$93</f>
        <v>1.33506600562081</v>
      </c>
      <c r="AL47" s="62">
        <f>'Glad70-before-LQ'!AL47*$CG47*AL$93</f>
        <v>0.08189800339683639</v>
      </c>
      <c r="AM47" s="62">
        <f>'Glad70-before-LQ'!AM47*$CG47*AM$93</f>
        <v>0.085282912682924</v>
      </c>
      <c r="AN47" s="62">
        <f>'Glad70-before-LQ'!AN47*$CG47*AN$93</f>
        <v>0.0669463738200024</v>
      </c>
      <c r="AO47" s="62">
        <f>'Glad70-before-LQ'!AO47*$CG47*AO$93</f>
        <v>0.257143719509705</v>
      </c>
      <c r="AP47" s="62">
        <f>'Glad70-before-LQ'!AP47*$CG47*AP$93</f>
        <v>0.069789383937976</v>
      </c>
      <c r="AQ47" s="62">
        <f>'Glad70-before-LQ'!AQ47*$CG47*AQ$93</f>
        <v>0.00327118989451083</v>
      </c>
      <c r="AR47" s="62">
        <f>'Glad70-before-LQ'!AR47*$CG47*AR$93</f>
        <v>0.11137351839742</v>
      </c>
      <c r="AS47" s="62">
        <f>'Glad70-before-LQ'!AS47*$CG47*AS$93</f>
        <v>0.156061459221205</v>
      </c>
      <c r="AT47" s="62">
        <f>'Glad70-before-LQ'!AT47*$CG47*AT$93</f>
        <v>0.0131172961814569</v>
      </c>
      <c r="AU47" s="62">
        <f>'Glad70-before-LQ'!AU47*$CG47*AU$93</f>
        <v>0.0143410226710832</v>
      </c>
      <c r="AV47" s="62">
        <f>'Glad70-before-LQ'!AV47*$CG47*AV$93</f>
        <v>0.00122502903028406</v>
      </c>
      <c r="AW47" s="62">
        <f>'Glad70-before-LQ'!AW47*$CG47*AW$93</f>
        <v>0.00262194909564638</v>
      </c>
      <c r="AX47" s="62">
        <f>'Glad70-before-LQ'!AX47*$CG47*AX$93</f>
        <v>0.0229731309311763</v>
      </c>
      <c r="AY47" s="62">
        <f>'Glad70-before-LQ'!AY47*$CG47*AY$93</f>
        <v>0.0200525921917838</v>
      </c>
      <c r="AZ47" s="62">
        <f>'Glad70-before-LQ'!AZ47*$CG47*AZ$93</f>
        <v>0.0216881511471202</v>
      </c>
      <c r="BA47" s="62">
        <f>'Glad70-before-LQ'!BA47*$CG47*BA$93</f>
        <v>0.00790096703635928</v>
      </c>
      <c r="BB47" s="62">
        <f>'Glad70-before-LQ'!BB47*$CG47*BB$93</f>
        <v>0.0089364846507288</v>
      </c>
      <c r="BC47" s="62">
        <f>'Glad70-before-LQ'!BC47*$CG47*BC$93</f>
        <v>0.235176525746661</v>
      </c>
      <c r="BD47" s="62">
        <f>'Glad70-before-LQ'!BD47*$CG47*BD$93</f>
        <v>0.0733036786896064</v>
      </c>
      <c r="BE47" s="62">
        <f>'Glad70-before-LQ'!BE47*$CG47*BE$93</f>
        <v>2.05684195536829</v>
      </c>
      <c r="BF47" s="62">
        <f>'Glad70-before-LQ'!BF47*$CG47*BF$93</f>
        <v>0.0118311306914618</v>
      </c>
      <c r="BG47" s="62">
        <f>'Glad70-before-LQ'!BG47*$CG47*BG$93</f>
        <v>0.73155444799258</v>
      </c>
      <c r="BH47" s="62">
        <f>'Glad70-before-LQ'!BH47*$CG47*BH$93</f>
        <v>0.095128346422108</v>
      </c>
      <c r="BI47" s="62">
        <f>'Glad70-before-LQ'!BI47*$CG47*BI$93</f>
        <v>0.251211455391215</v>
      </c>
      <c r="BJ47" s="62">
        <f>'Glad70-before-LQ'!BJ47*$CG47*BJ$93</f>
        <v>0.000517104767313024</v>
      </c>
      <c r="BK47" s="62">
        <f>'Glad70-before-LQ'!BK47*$CG47*BK$93</f>
        <v>0.274263114336704</v>
      </c>
      <c r="BL47" s="62">
        <f>'Glad70-before-LQ'!BL47*$CG47*BL$93</f>
        <v>2.20886061184085</v>
      </c>
      <c r="BM47" s="62">
        <f>'Glad70-before-LQ'!BM47*$CG47*BM$93</f>
        <v>0.307833760997587</v>
      </c>
      <c r="BN47" s="62">
        <f>'Glad70-before-LQ'!BN47*$CG47*BN$93</f>
        <v>0.0798080315357112</v>
      </c>
      <c r="BO47" s="62">
        <f>'Glad70-before-LQ'!BO47*$CG47*BO$93</f>
        <v>0.176590611128004</v>
      </c>
      <c r="BP47" s="62">
        <f>'Glad70-before-LQ'!BP47*$CG47*BP$93</f>
        <v>0.237800613417741</v>
      </c>
      <c r="BQ47" s="62">
        <f>'Glad70-before-LQ'!BQ47*$CG47*BQ$93</f>
        <v>0.0212360342537514</v>
      </c>
      <c r="BR47" s="62">
        <f>'Glad70-before-LQ'!BR47*$CG47*BR$93</f>
        <v>0.0147636897295034</v>
      </c>
      <c r="BS47" s="62">
        <f>'Glad70-before-LQ'!BS47*$CG47*BS$93</f>
        <v>0.0050045539307118</v>
      </c>
      <c r="BT47" s="62">
        <f>'Glad70-before-LQ'!BT47*$CG47*BT$93</f>
        <v>0.157473235638172</v>
      </c>
      <c r="BU47" s="62">
        <f>'Glad70-before-LQ'!BU47*$CG47*BU$93</f>
        <v>0.347951150879704</v>
      </c>
      <c r="BV47" s="4">
        <f>SUM(D47:BU47)</f>
        <v>11.455603477967</v>
      </c>
      <c r="BW47" s="66">
        <f>'Glad-base'!BW47*'Households'!$B$3/'Households'!$B$7</f>
        <v>5.78262152678682</v>
      </c>
      <c r="BX47" s="66">
        <f>'Glad-base'!BX47*'Households'!$B$3/'Households'!$B$7</f>
        <v>0.0500022931513903</v>
      </c>
      <c r="BY47" s="66">
        <f>'Glad-base'!BY47*'Businesses'!$B$4/'Businesses'!$C$4</f>
        <v>0.417797394015712</v>
      </c>
      <c r="BZ47" s="66">
        <f>'Glad-base'!BZ47*'Households'!$B$3/'Households'!$B$7</f>
        <v>0.26796792707518</v>
      </c>
      <c r="CA47" s="66">
        <f>'Glad-base'!CA47*'Households'!$B$3/'Households'!$B$7</f>
        <v>0.458313104521112</v>
      </c>
      <c r="CB47" s="66">
        <f>'Glad-base'!CB47*'Glad-id-output'!B45/'Glad-id-output'!E45</f>
        <v>0.06601937151589379</v>
      </c>
      <c r="CC47" s="62">
        <f>'Exports'!D48</f>
        <v>1</v>
      </c>
      <c r="CD47" s="4">
        <f>SUM(BW47:CC47)</f>
        <v>8.04272161706611</v>
      </c>
      <c r="CE47" s="4">
        <f>SUM(CD47,BV47)</f>
        <v>19.4983250950331</v>
      </c>
      <c r="CF47" s="67">
        <v>0.0008264425517550969</v>
      </c>
      <c r="CG47" s="67">
        <f>'Glad-id-output'!I45</f>
        <v>0.4</v>
      </c>
    </row>
    <row r="48" ht="20.05" customHeight="1">
      <c r="A48" t="s" s="58">
        <v>1</v>
      </c>
      <c r="B48" s="59">
        <v>44</v>
      </c>
      <c r="C48" t="s" s="60">
        <v>204</v>
      </c>
      <c r="D48" s="61">
        <f>'Glad70-before-LQ'!D48*$CG48*D$93</f>
        <v>0.000202689517236452</v>
      </c>
      <c r="E48" s="62">
        <f>'Glad70-before-LQ'!E48*$CG48*E$93</f>
        <v>2.00168799061896e-05</v>
      </c>
      <c r="F48" s="62">
        <f>'Glad70-before-LQ'!F48*$CG48*F$93</f>
        <v>6.132503172965e-06</v>
      </c>
      <c r="G48" s="62">
        <f>'Glad70-before-LQ'!G48*$CG48*G$93</f>
        <v>1.08792017392915e-05</v>
      </c>
      <c r="H48" s="62">
        <f>'Glad70-before-LQ'!H48*$CG48*H$93</f>
        <v>8.32619633065684e-06</v>
      </c>
      <c r="I48" s="62">
        <f>'Glad70-before-LQ'!I48*$CG48*I$93</f>
        <v>0.000119209690905523</v>
      </c>
      <c r="J48" s="62">
        <f>'Glad70-before-LQ'!J48*$CG48*J$93</f>
        <v>0.031053636932098</v>
      </c>
      <c r="K48" s="63">
        <f>'Glad70-before-LQ'!K48*$CG48*K$93</f>
        <v>0.000503271331351578</v>
      </c>
      <c r="L48" s="62">
        <f>'Glad70-before-LQ'!L48*$CG48*L$93</f>
        <v>4.74501978434312e-05</v>
      </c>
      <c r="M48" s="62">
        <f>'Glad70-before-LQ'!M48*$CG48*M$93</f>
        <v>8.05238414098138e-05</v>
      </c>
      <c r="N48" s="62">
        <f>'Glad70-before-LQ'!N48*$CG48*N$93</f>
        <v>0.000450260631454946</v>
      </c>
      <c r="O48" s="62">
        <f>'Glad70-before-LQ'!O48*$CG48*O$93</f>
        <v>0.000111651516962349</v>
      </c>
      <c r="P48" s="62">
        <f>'Glad70-before-LQ'!P48*$CG48*P$93</f>
        <v>6.94068737720322e-06</v>
      </c>
      <c r="Q48" s="62">
        <f>'Glad70-before-LQ'!Q48*$CG48*Q$93</f>
        <v>5.29275897518404e-05</v>
      </c>
      <c r="R48" s="62">
        <f>'Glad70-before-LQ'!R48*$CG48*R$93</f>
        <v>3.37911164758938e-06</v>
      </c>
      <c r="S48" s="62">
        <f>'Glad70-before-LQ'!S48*$CG48*S$93</f>
        <v>7.07355007505822e-06</v>
      </c>
      <c r="T48" s="62">
        <f>'Glad70-before-LQ'!T48*$CG48*T$93</f>
        <v>0.000192225385768187</v>
      </c>
      <c r="U48" s="62">
        <f>'Glad70-before-LQ'!U48*$CG48*U$93</f>
        <v>0.00121264911392955</v>
      </c>
      <c r="V48" s="62">
        <f>'Glad70-before-LQ'!V48*$CG48*V$93</f>
        <v>1.87520932902439e-05</v>
      </c>
      <c r="W48" s="62">
        <f>'Glad70-before-LQ'!W48*$CG48*W$93</f>
        <v>0.000797654491216978</v>
      </c>
      <c r="X48" s="64">
        <f>'Glad70-before-LQ'!X48*$CG48*X$93</f>
        <v>0</v>
      </c>
      <c r="Y48" s="62">
        <f>'Glad70-before-LQ'!Y48*$CG48*Y$93</f>
        <v>0.00051634953783408</v>
      </c>
      <c r="Z48" s="62">
        <f>'Glad70-before-LQ'!Z48*$CG48*Z$93</f>
        <v>0.000849276800981736</v>
      </c>
      <c r="AA48" s="62">
        <f>'Glad70-before-LQ'!AA48*$CG48*AA$93</f>
        <v>0.000113519950217699</v>
      </c>
      <c r="AB48" s="62">
        <f>'Glad70-before-LQ'!AB48*$CG48*AB$93</f>
        <v>6.87197707695906e-06</v>
      </c>
      <c r="AC48" s="65">
        <f>'Glad70-before-LQ'!AC48*$CG48*AC$93</f>
        <v>0</v>
      </c>
      <c r="AD48" s="62">
        <f>'Glad70-before-LQ'!AD48*$CG48*AD$93</f>
        <v>1.72331891643408e-06</v>
      </c>
      <c r="AE48" s="62">
        <f>'Glad70-before-LQ'!AE48*$CG48*AE$93</f>
        <v>3.51030515618328e-05</v>
      </c>
      <c r="AF48" s="62">
        <f>'Glad70-before-LQ'!AF48*$CG48*AF$93</f>
        <v>2.99807945912362e-05</v>
      </c>
      <c r="AG48" s="62">
        <f>'Glad70-before-LQ'!AG48*$CG48*AG$93</f>
        <v>0.000164314733368144</v>
      </c>
      <c r="AH48" s="62">
        <f>'Glad70-before-LQ'!AH48*$CG48*AH$93</f>
        <v>0.000505114814593192</v>
      </c>
      <c r="AI48" s="62">
        <f>'Glad70-before-LQ'!AI48*$CG48*AI$93</f>
        <v>0.023818918948706</v>
      </c>
      <c r="AJ48" s="62">
        <f>'Glad70-before-LQ'!AJ48*$CG48*AJ$93</f>
        <v>0.0030835443242002</v>
      </c>
      <c r="AK48" s="62">
        <f>'Glad70-before-LQ'!AK48*$CG48*AK$93</f>
        <v>0.0166042711305588</v>
      </c>
      <c r="AL48" s="62">
        <f>'Glad70-before-LQ'!AL48*$CG48*AL$93</f>
        <v>0.00604846559971428</v>
      </c>
      <c r="AM48" s="62">
        <f>'Glad70-before-LQ'!AM48*$CG48*AM$93</f>
        <v>0.0160236610981302</v>
      </c>
      <c r="AN48" s="62">
        <f>'Glad70-before-LQ'!AN48*$CG48*AN$93</f>
        <v>0.00182192521858755</v>
      </c>
      <c r="AO48" s="62">
        <f>'Glad70-before-LQ'!AO48*$CG48*AO$93</f>
        <v>0.000160267968039162</v>
      </c>
      <c r="AP48" s="62">
        <f>'Glad70-before-LQ'!AP48*$CG48*AP$93</f>
        <v>0.0587194617463722</v>
      </c>
      <c r="AQ48" s="62">
        <f>'Glad70-before-LQ'!AQ48*$CG48*AQ$93</f>
        <v>0.0007259852531139119</v>
      </c>
      <c r="AR48" s="62">
        <f>'Glad70-before-LQ'!AR48*$CG48*AR$93</f>
        <v>6.0581874819452e-05</v>
      </c>
      <c r="AS48" s="62">
        <f>'Glad70-before-LQ'!AS48*$CG48*AS$93</f>
        <v>0.00238693891756606</v>
      </c>
      <c r="AT48" s="62">
        <f>'Glad70-before-LQ'!AT48*$CG48*AT$93</f>
        <v>4.53386383892846e-05</v>
      </c>
      <c r="AU48" s="62">
        <f>'Glad70-before-LQ'!AU48*$CG48*AU$93</f>
        <v>0.383734883773788</v>
      </c>
      <c r="AV48" s="62">
        <f>'Glad70-before-LQ'!AV48*$CG48*AV$93</f>
        <v>0.160829628098009</v>
      </c>
      <c r="AW48" s="62">
        <f>'Glad70-before-LQ'!AW48*$CG48*AW$93</f>
        <v>1.44524620137904e-06</v>
      </c>
      <c r="AX48" s="62">
        <f>'Glad70-before-LQ'!AX48*$CG48*AX$93</f>
        <v>0.0171151647831421</v>
      </c>
      <c r="AY48" s="62">
        <f>'Glad70-before-LQ'!AY48*$CG48*AY$93</f>
        <v>0.0040291722175992</v>
      </c>
      <c r="AZ48" s="62">
        <f>'Glad70-before-LQ'!AZ48*$CG48*AZ$93</f>
        <v>0.00120454879240551</v>
      </c>
      <c r="BA48" s="62">
        <f>'Glad70-before-LQ'!BA48*$CG48*BA$93</f>
        <v>0.000624047055248266</v>
      </c>
      <c r="BB48" s="62">
        <f>'Glad70-before-LQ'!BB48*$CG48*BB$93</f>
        <v>0.000171540646641309</v>
      </c>
      <c r="BC48" s="62">
        <f>'Glad70-before-LQ'!BC48*$CG48*BC$93</f>
        <v>0.0946440655115144</v>
      </c>
      <c r="BD48" s="62">
        <f>'Glad70-before-LQ'!BD48*$CG48*BD$93</f>
        <v>0.0189840360429001</v>
      </c>
      <c r="BE48" s="62">
        <f>'Glad70-before-LQ'!BE48*$CG48*BE$93</f>
        <v>0.432250872444328</v>
      </c>
      <c r="BF48" s="62">
        <f>'Glad70-before-LQ'!BF48*$CG48*BF$93</f>
        <v>7.90884485056974e-05</v>
      </c>
      <c r="BG48" s="62">
        <f>'Glad70-before-LQ'!BG48*$CG48*BG$93</f>
        <v>0.31290900504489</v>
      </c>
      <c r="BH48" s="62">
        <f>'Glad70-before-LQ'!BH48*$CG48*BH$93</f>
        <v>0.000972685059477692</v>
      </c>
      <c r="BI48" s="62">
        <f>'Glad70-before-LQ'!BI48*$CG48*BI$93</f>
        <v>0.008568744398599721</v>
      </c>
      <c r="BJ48" s="62">
        <f>'Glad70-before-LQ'!BJ48*$CG48*BJ$93</f>
        <v>0.000101306850637779</v>
      </c>
      <c r="BK48" s="62">
        <f>'Glad70-before-LQ'!BK48*$CG48*BK$93</f>
        <v>0.0677088802949026</v>
      </c>
      <c r="BL48" s="62">
        <f>'Glad70-before-LQ'!BL48*$CG48*BL$93</f>
        <v>0.102266611384348</v>
      </c>
      <c r="BM48" s="62">
        <f>'Glad70-before-LQ'!BM48*$CG48*BM$93</f>
        <v>0.0144299830890726</v>
      </c>
      <c r="BN48" s="62">
        <f>'Glad70-before-LQ'!BN48*$CG48*BN$93</f>
        <v>0.0010008433854939</v>
      </c>
      <c r="BO48" s="62">
        <f>'Glad70-before-LQ'!BO48*$CG48*BO$93</f>
        <v>0.00853911653927612</v>
      </c>
      <c r="BP48" s="62">
        <f>'Glad70-before-LQ'!BP48*$CG48*BP$93</f>
        <v>0.0123997568474152</v>
      </c>
      <c r="BQ48" s="62">
        <f>'Glad70-before-LQ'!BQ48*$CG48*BQ$93</f>
        <v>0.021157229338732</v>
      </c>
      <c r="BR48" s="62">
        <f>'Glad70-before-LQ'!BR48*$CG48*BR$93</f>
        <v>0.000248962107288126</v>
      </c>
      <c r="BS48" s="62">
        <f>'Glad70-before-LQ'!BS48*$CG48*BS$93</f>
        <v>0.00261598026705262</v>
      </c>
      <c r="BT48" s="62">
        <f>'Glad70-before-LQ'!BT48*$CG48*BT$93</f>
        <v>0.00413047937826496</v>
      </c>
      <c r="BU48" s="62">
        <f>'Glad70-before-LQ'!BU48*$CG48*BU$93</f>
        <v>0.0134999084681341</v>
      </c>
      <c r="BV48" s="4">
        <f>SUM(D48:BU48)</f>
        <v>1.85084525167467</v>
      </c>
      <c r="BW48" s="66">
        <f>'Glad-base'!BW48*'Households'!$B$3/'Households'!$B$7</f>
        <v>3.5070519015139</v>
      </c>
      <c r="BX48" s="66">
        <f>'Glad-base'!BX48*'Households'!$B$3/'Households'!$B$7</f>
        <v>1.1006379915757</v>
      </c>
      <c r="BY48" s="66">
        <f>'Glad-base'!BY48*'Businesses'!$B$4/'Businesses'!$C$4</f>
        <v>1.61938809008465</v>
      </c>
      <c r="BZ48" s="66">
        <f>'Glad-base'!BZ48*'Households'!$B$3/'Households'!$B$7</f>
        <v>0.00481975711637487</v>
      </c>
      <c r="CA48" s="66">
        <f>'Glad-base'!CA48*'Households'!$B$3/'Households'!$B$7</f>
        <v>1.30627747881565</v>
      </c>
      <c r="CB48" s="66">
        <f>'Glad-base'!CB48*'Glad-id-output'!B46/'Glad-id-output'!E46</f>
        <v>0.00187487690348079</v>
      </c>
      <c r="CC48" s="62">
        <f>'Exports'!D49</f>
        <v>0.5</v>
      </c>
      <c r="CD48" s="4">
        <f>SUM(BW48:CC48)</f>
        <v>8.040050096009759</v>
      </c>
      <c r="CE48" s="4">
        <f>SUM(CD48,BV48)</f>
        <v>9.890895347684429</v>
      </c>
      <c r="CF48" s="67">
        <v>0.000913371122658347</v>
      </c>
      <c r="CG48" s="67">
        <f>'Glad-id-output'!I46</f>
        <v>0.2</v>
      </c>
    </row>
    <row r="49" ht="20.05" customHeight="1">
      <c r="A49" t="s" s="58">
        <v>1</v>
      </c>
      <c r="B49" s="59">
        <v>45</v>
      </c>
      <c r="C49" t="s" s="60">
        <v>205</v>
      </c>
      <c r="D49" s="61">
        <f>'Glad70-before-LQ'!D49*$CG49*D$93</f>
        <v>0.00124640664648676</v>
      </c>
      <c r="E49" s="62">
        <f>'Glad70-before-LQ'!E49*$CG49*E$93</f>
        <v>0.0142147827918761</v>
      </c>
      <c r="F49" s="62">
        <f>'Glad70-before-LQ'!F49*$CG49*F$93</f>
        <v>0</v>
      </c>
      <c r="G49" s="62">
        <f>'Glad70-before-LQ'!G49*$CG49*G$93</f>
        <v>0.007550284905448</v>
      </c>
      <c r="H49" s="62">
        <f>'Glad70-before-LQ'!H49*$CG49*H$93</f>
        <v>0.00271144716052557</v>
      </c>
      <c r="I49" s="62">
        <f>'Glad70-before-LQ'!I49*$CG49*I$93</f>
        <v>0.00302174553899493</v>
      </c>
      <c r="J49" s="62">
        <f>'Glad70-before-LQ'!J49*$CG49*J$93</f>
        <v>0.143521319050346</v>
      </c>
      <c r="K49" s="63">
        <f>'Glad70-before-LQ'!K49*$CG49*K$93</f>
        <v>0.0507869900207512</v>
      </c>
      <c r="L49" s="62">
        <f>'Glad70-before-LQ'!L49*$CG49*L$93</f>
        <v>0.00735304165324544</v>
      </c>
      <c r="M49" s="62">
        <f>'Glad70-before-LQ'!M49*$CG49*M$93</f>
        <v>0.00683759184250912</v>
      </c>
      <c r="N49" s="62">
        <f>'Glad70-before-LQ'!N49*$CG49*N$93</f>
        <v>0.0144060073720118</v>
      </c>
      <c r="O49" s="62">
        <f>'Glad70-before-LQ'!O49*$CG49*O$93</f>
        <v>0.009630297149764161</v>
      </c>
      <c r="P49" s="62">
        <f>'Glad70-before-LQ'!P49*$CG49*P$93</f>
        <v>0.000165929346714676</v>
      </c>
      <c r="Q49" s="62">
        <f>'Glad70-before-LQ'!Q49*$CG49*Q$93</f>
        <v>0.00300267789843706</v>
      </c>
      <c r="R49" s="62">
        <f>'Glad70-before-LQ'!R49*$CG49*R$93</f>
        <v>0.000158453903474698</v>
      </c>
      <c r="S49" s="62">
        <f>'Glad70-before-LQ'!S49*$CG49*S$93</f>
        <v>0.000374450246984086</v>
      </c>
      <c r="T49" s="62">
        <f>'Glad70-before-LQ'!T49*$CG49*T$93</f>
        <v>0.000269649499480373</v>
      </c>
      <c r="U49" s="62">
        <f>'Glad70-before-LQ'!U49*$CG49*U$93</f>
        <v>0.313320048634712</v>
      </c>
      <c r="V49" s="62">
        <f>'Glad70-before-LQ'!V49*$CG49*V$93</f>
        <v>0.0053342982962206</v>
      </c>
      <c r="W49" s="62">
        <f>'Glad70-before-LQ'!W49*$CG49*W$93</f>
        <v>0.0409355239930336</v>
      </c>
      <c r="X49" s="64">
        <f>'Glad70-before-LQ'!X49*$CG49*X$93</f>
        <v>0</v>
      </c>
      <c r="Y49" s="62">
        <f>'Glad70-before-LQ'!Y49*$CG49*Y$93</f>
        <v>0.0294376948216597</v>
      </c>
      <c r="Z49" s="62">
        <f>'Glad70-before-LQ'!Z49*$CG49*Z$93</f>
        <v>0.08497350438599641</v>
      </c>
      <c r="AA49" s="62">
        <f>'Glad70-before-LQ'!AA49*$CG49*AA$93</f>
        <v>0.0140864603217176</v>
      </c>
      <c r="AB49" s="62">
        <f>'Glad70-before-LQ'!AB49*$CG49*AB$93</f>
        <v>0.000182225548954081</v>
      </c>
      <c r="AC49" s="65">
        <f>'Glad70-before-LQ'!AC49*$CG49*AC$93</f>
        <v>0</v>
      </c>
      <c r="AD49" s="62">
        <f>'Glad70-before-LQ'!AD49*$CG49*AD$93</f>
        <v>0.00100444873986443</v>
      </c>
      <c r="AE49" s="62">
        <f>'Glad70-before-LQ'!AE49*$CG49*AE$93</f>
        <v>0.0172396561008019</v>
      </c>
      <c r="AF49" s="62">
        <f>'Glad70-before-LQ'!AF49*$CG49*AF$93</f>
        <v>0.0586712682086988</v>
      </c>
      <c r="AG49" s="62">
        <f>'Glad70-before-LQ'!AG49*$CG49*AG$93</f>
        <v>0.016652921883178</v>
      </c>
      <c r="AH49" s="62">
        <f>'Glad70-before-LQ'!AH49*$CG49*AH$93</f>
        <v>0.100381529324295</v>
      </c>
      <c r="AI49" s="62">
        <f>'Glad70-before-LQ'!AI49*$CG49*AI$93</f>
        <v>0.449688313778624</v>
      </c>
      <c r="AJ49" s="62">
        <f>'Glad70-before-LQ'!AJ49*$CG49*AJ$93</f>
        <v>0.241663239130427</v>
      </c>
      <c r="AK49" s="62">
        <f>'Glad70-before-LQ'!AK49*$CG49*AK$93</f>
        <v>1.22217145184846</v>
      </c>
      <c r="AL49" s="62">
        <f>'Glad70-before-LQ'!AL49*$CG49*AL$93</f>
        <v>0.639565082302148</v>
      </c>
      <c r="AM49" s="62">
        <f>'Glad70-before-LQ'!AM49*$CG49*AM$93</f>
        <v>1.39531449374752</v>
      </c>
      <c r="AN49" s="62">
        <f>'Glad70-before-LQ'!AN49*$CG49*AN$93</f>
        <v>0.0845488382033632</v>
      </c>
      <c r="AO49" s="62">
        <f>'Glad70-before-LQ'!AO49*$CG49*AO$93</f>
        <v>0.00111679523550056</v>
      </c>
      <c r="AP49" s="62">
        <f>'Glad70-before-LQ'!AP49*$CG49*AP$93</f>
        <v>0.0188007966185125</v>
      </c>
      <c r="AQ49" s="62">
        <f>'Glad70-before-LQ'!AQ49*$CG49*AQ$93</f>
        <v>0.08004146008540521</v>
      </c>
      <c r="AR49" s="62">
        <f>'Glad70-before-LQ'!AR49*$CG49*AR$93</f>
        <v>0.0148124352855732</v>
      </c>
      <c r="AS49" s="62">
        <f>'Glad70-before-LQ'!AS49*$CG49*AS$93</f>
        <v>0.262064042838847</v>
      </c>
      <c r="AT49" s="62">
        <f>'Glad70-before-LQ'!AT49*$CG49*AT$93</f>
        <v>0.000117156496136802</v>
      </c>
      <c r="AU49" s="62">
        <f>'Glad70-before-LQ'!AU49*$CG49*AU$93</f>
        <v>0.0488653185273768</v>
      </c>
      <c r="AV49" s="62">
        <f>'Glad70-before-LQ'!AV49*$CG49*AV$93</f>
        <v>0.00770312091261468</v>
      </c>
      <c r="AW49" s="62">
        <f>'Glad70-before-LQ'!AW49*$CG49*AW$93</f>
        <v>0.00675449837246948</v>
      </c>
      <c r="AX49" s="62">
        <f>'Glad70-before-LQ'!AX49*$CG49*AX$93</f>
        <v>0.171835204911484</v>
      </c>
      <c r="AY49" s="62">
        <f>'Glad70-before-LQ'!AY49*$CG49*AY$93</f>
        <v>0.0061359027040042</v>
      </c>
      <c r="AZ49" s="62">
        <f>'Glad70-before-LQ'!AZ49*$CG49*AZ$93</f>
        <v>0.122234000064483</v>
      </c>
      <c r="BA49" s="62">
        <f>'Glad70-before-LQ'!BA49*$CG49*BA$93</f>
        <v>0.012555433548469</v>
      </c>
      <c r="BB49" s="62">
        <f>'Glad70-before-LQ'!BB49*$CG49*BB$93</f>
        <v>0.0119156206381806</v>
      </c>
      <c r="BC49" s="62">
        <f>'Glad70-before-LQ'!BC49*$CG49*BC$93</f>
        <v>0.427319648017896</v>
      </c>
      <c r="BD49" s="62">
        <f>'Glad70-before-LQ'!BD49*$CG49*BD$93</f>
        <v>0.252759223504212</v>
      </c>
      <c r="BE49" s="62">
        <f>'Glad70-before-LQ'!BE49*$CG49*BE$93</f>
        <v>1.35529634134815</v>
      </c>
      <c r="BF49" s="62">
        <f>'Glad70-before-LQ'!BF49*$CG49*BF$93</f>
        <v>0.000498597025579472</v>
      </c>
      <c r="BG49" s="62">
        <f>'Glad70-before-LQ'!BG49*$CG49*BG$93</f>
        <v>0.609034192686188</v>
      </c>
      <c r="BH49" s="62">
        <f>'Glad70-before-LQ'!BH49*$CG49*BH$93</f>
        <v>0.335362478034774</v>
      </c>
      <c r="BI49" s="62">
        <f>'Glad70-before-LQ'!BI49*$CG49*BI$93</f>
        <v>0.0578166984376364</v>
      </c>
      <c r="BJ49" s="62">
        <f>'Glad70-before-LQ'!BJ49*$CG49*BJ$93</f>
        <v>0.00124471956276303</v>
      </c>
      <c r="BK49" s="62">
        <f>'Glad70-before-LQ'!BK49*$CG49*BK$93</f>
        <v>0.259145670773841</v>
      </c>
      <c r="BL49" s="62">
        <f>'Glad70-before-LQ'!BL49*$CG49*BL$93</f>
        <v>0.232456518857428</v>
      </c>
      <c r="BM49" s="62">
        <f>'Glad70-before-LQ'!BM49*$CG49*BM$93</f>
        <v>0.0368700849772431</v>
      </c>
      <c r="BN49" s="62">
        <f>'Glad70-before-LQ'!BN49*$CG49*BN$93</f>
        <v>0.00260017415126278</v>
      </c>
      <c r="BO49" s="62">
        <f>'Glad70-before-LQ'!BO49*$CG49*BO$93</f>
        <v>0.7189835701060761</v>
      </c>
      <c r="BP49" s="62">
        <f>'Glad70-before-LQ'!BP49*$CG49*BP$93</f>
        <v>0.541266870261632</v>
      </c>
      <c r="BQ49" s="62">
        <f>'Glad70-before-LQ'!BQ49*$CG49*BQ$93</f>
        <v>0.0272034976755177</v>
      </c>
      <c r="BR49" s="62">
        <f>'Glad70-before-LQ'!BR49*$CG49*BR$93</f>
        <v>0.0448846168487324</v>
      </c>
      <c r="BS49" s="62">
        <f>'Glad70-before-LQ'!BS49*$CG49*BS$93</f>
        <v>0.0255537757944725</v>
      </c>
      <c r="BT49" s="62">
        <f>'Glad70-before-LQ'!BT49*$CG49*BT$93</f>
        <v>0.101161974747125</v>
      </c>
      <c r="BU49" s="62">
        <f>'Glad70-before-LQ'!BU49*$CG49*BU$93</f>
        <v>0.114959731360804</v>
      </c>
      <c r="BV49" s="4">
        <f>SUM(D49:BU49)</f>
        <v>10.8897922447071</v>
      </c>
      <c r="BW49" s="66">
        <f>'Glad-base'!BW49*'Households'!$B$3/'Households'!$B$7</f>
        <v>6.28630644670443</v>
      </c>
      <c r="BX49" s="66">
        <f>'Glad-base'!BX49*'Households'!$B$3/'Households'!$B$7</f>
        <v>2.07832112499485</v>
      </c>
      <c r="BY49" s="66">
        <f>'Glad-base'!BY49*'Businesses'!$B$4/'Businesses'!$C$4</f>
        <v>0.521953974834986</v>
      </c>
      <c r="BZ49" s="66">
        <f>'Glad-base'!BZ49*'Households'!$B$3/'Households'!$B$7</f>
        <v>0.0024454057569516</v>
      </c>
      <c r="CA49" s="66">
        <f>'Glad-base'!CA49*'Households'!$B$3/'Households'!$B$7</f>
        <v>0.0420543512564367</v>
      </c>
      <c r="CB49" s="66">
        <f>'Glad-base'!CB49*'Glad-id-output'!B47/'Glad-id-output'!E47</f>
        <v>0</v>
      </c>
      <c r="CC49" s="62">
        <f>'Exports'!D50</f>
        <v>0.3</v>
      </c>
      <c r="CD49" s="4">
        <f>SUM(BW49:CC49)</f>
        <v>9.231081303547651</v>
      </c>
      <c r="CE49" s="4">
        <f>SUM(CD49,BV49)</f>
        <v>20.1208735482548</v>
      </c>
      <c r="CF49" s="67">
        <v>0.000475695092606537</v>
      </c>
      <c r="CG49" s="67">
        <f>'Glad-id-output'!I47</f>
        <v>0.4</v>
      </c>
    </row>
    <row r="50" ht="20.05" customHeight="1">
      <c r="A50" t="s" s="58">
        <v>1</v>
      </c>
      <c r="B50" s="59">
        <v>46</v>
      </c>
      <c r="C50" t="s" s="60">
        <v>134</v>
      </c>
      <c r="D50" s="61">
        <f>'Glad70-before-LQ'!D50*$CG50*D$93</f>
        <v>0.0326916886200929</v>
      </c>
      <c r="E50" s="62">
        <f>'Glad70-before-LQ'!E50*$CG50*E$93</f>
        <v>0.000626011776420993</v>
      </c>
      <c r="F50" s="62">
        <f>'Glad70-before-LQ'!F50*$CG50*F$93</f>
        <v>1.26482877942404e-05</v>
      </c>
      <c r="G50" s="62">
        <f>'Glad70-before-LQ'!G50*$CG50*G$93</f>
        <v>0.000769450863998089</v>
      </c>
      <c r="H50" s="62">
        <f>'Glad70-before-LQ'!H50*$CG50*H$93</f>
        <v>0.001134838307228</v>
      </c>
      <c r="I50" s="62">
        <f>'Glad70-before-LQ'!I50*$CG50*I$93</f>
        <v>0.0574752064264</v>
      </c>
      <c r="J50" s="62">
        <f>'Glad70-before-LQ'!J50*$CG50*J$93</f>
        <v>1.56214146953417</v>
      </c>
      <c r="K50" s="63">
        <f>'Glad70-before-LQ'!K50*$CG50*K$93</f>
        <v>0.0872898856824092</v>
      </c>
      <c r="L50" s="62">
        <f>'Glad70-before-LQ'!L50*$CG50*L$93</f>
        <v>0.0123243814911769</v>
      </c>
      <c r="M50" s="62">
        <f>'Glad70-before-LQ'!M50*$CG50*M$93</f>
        <v>0.0136199510197351</v>
      </c>
      <c r="N50" s="62">
        <f>'Glad70-before-LQ'!N50*$CG50*N$93</f>
        <v>0.0172584984867028</v>
      </c>
      <c r="O50" s="62">
        <f>'Glad70-before-LQ'!O50*$CG50*O$93</f>
        <v>0.0247140097297279</v>
      </c>
      <c r="P50" s="62">
        <f>'Glad70-before-LQ'!P50*$CG50*P$93</f>
        <v>0.00326531837208038</v>
      </c>
      <c r="Q50" s="62">
        <f>'Glad70-before-LQ'!Q50*$CG50*Q$93</f>
        <v>0.0116558986765864</v>
      </c>
      <c r="R50" s="62">
        <f>'Glad70-before-LQ'!R50*$CG50*R$93</f>
        <v>0.0242349869505112</v>
      </c>
      <c r="S50" s="62">
        <f>'Glad70-before-LQ'!S50*$CG50*S$93</f>
        <v>0.00793225539115926</v>
      </c>
      <c r="T50" s="62">
        <f>'Glad70-before-LQ'!T50*$CG50*T$93</f>
        <v>0.112834420452567</v>
      </c>
      <c r="U50" s="62">
        <f>'Glad70-before-LQ'!U50*$CG50*U$93</f>
        <v>0.757042099677059</v>
      </c>
      <c r="V50" s="62">
        <f>'Glad70-before-LQ'!V50*$CG50*V$93</f>
        <v>0.0342343787662717</v>
      </c>
      <c r="W50" s="62">
        <f>'Glad70-before-LQ'!W50*$CG50*W$93</f>
        <v>0.776479746971495</v>
      </c>
      <c r="X50" s="64">
        <f>'Glad70-before-LQ'!X50*$CG50*X$93</f>
        <v>0</v>
      </c>
      <c r="Y50" s="62">
        <f>'Glad70-before-LQ'!Y50*$CG50*Y$93</f>
        <v>0.255082867205529</v>
      </c>
      <c r="Z50" s="62">
        <f>'Glad70-before-LQ'!Z50*$CG50*Z$93</f>
        <v>0.177950578134681</v>
      </c>
      <c r="AA50" s="62">
        <f>'Glad70-before-LQ'!AA50*$CG50*AA$93</f>
        <v>0.0906993067064651</v>
      </c>
      <c r="AB50" s="62">
        <f>'Glad70-before-LQ'!AB50*$CG50*AB$93</f>
        <v>0.00122310794205381</v>
      </c>
      <c r="AC50" s="65">
        <f>'Glad70-before-LQ'!AC50*$CG50*AC$93</f>
        <v>0</v>
      </c>
      <c r="AD50" s="62">
        <f>'Glad70-before-LQ'!AD50*$CG50*AD$93</f>
        <v>0.00369992036308616</v>
      </c>
      <c r="AE50" s="62">
        <f>'Glad70-before-LQ'!AE50*$CG50*AE$93</f>
        <v>0.041720105599776</v>
      </c>
      <c r="AF50" s="62">
        <f>'Glad70-before-LQ'!AF50*$CG50*AF$93</f>
        <v>0.252869653475469</v>
      </c>
      <c r="AG50" s="62">
        <f>'Glad70-before-LQ'!AG50*$CG50*AG$93</f>
        <v>0.195383246949027</v>
      </c>
      <c r="AH50" s="62">
        <f>'Glad70-before-LQ'!AH50*$CG50*AH$93</f>
        <v>0.707364652962002</v>
      </c>
      <c r="AI50" s="62">
        <f>'Glad70-before-LQ'!AI50*$CG50*AI$93</f>
        <v>0.414436112084112</v>
      </c>
      <c r="AJ50" s="62">
        <f>'Glad70-before-LQ'!AJ50*$CG50*AJ$93</f>
        <v>0.975640019104597</v>
      </c>
      <c r="AK50" s="62">
        <f>'Glad70-before-LQ'!AK50*$CG50*AK$93</f>
        <v>2.8770504455307</v>
      </c>
      <c r="AL50" s="62">
        <f>'Glad70-before-LQ'!AL50*$CG50*AL$93</f>
        <v>0.250267670637309</v>
      </c>
      <c r="AM50" s="62">
        <f>'Glad70-before-LQ'!AM50*$CG50*AM$93</f>
        <v>0.135147771094588</v>
      </c>
      <c r="AN50" s="62">
        <f>'Glad70-before-LQ'!AN50*$CG50*AN$93</f>
        <v>0.5703546025778941</v>
      </c>
      <c r="AO50" s="62">
        <f>'Glad70-before-LQ'!AO50*$CG50*AO$93</f>
        <v>0.157478058353454</v>
      </c>
      <c r="AP50" s="62">
        <f>'Glad70-before-LQ'!AP50*$CG50*AP$93</f>
        <v>0.147713675296528</v>
      </c>
      <c r="AQ50" s="62">
        <f>'Glad70-before-LQ'!AQ50*$CG50*AQ$93</f>
        <v>0.00658278258802926</v>
      </c>
      <c r="AR50" s="62">
        <f>'Glad70-before-LQ'!AR50*$CG50*AR$93</f>
        <v>0.13291143883362</v>
      </c>
      <c r="AS50" s="62">
        <f>'Glad70-before-LQ'!AS50*$CG50*AS$93</f>
        <v>1.3121803716425</v>
      </c>
      <c r="AT50" s="62">
        <f>'Glad70-before-LQ'!AT50*$CG50*AT$93</f>
        <v>0.0381957615298694</v>
      </c>
      <c r="AU50" s="62">
        <f>'Glad70-before-LQ'!AU50*$CG50*AU$93</f>
        <v>0.0516632117525711</v>
      </c>
      <c r="AV50" s="62">
        <f>'Glad70-before-LQ'!AV50*$CG50*AV$93</f>
        <v>0.00315794468482683</v>
      </c>
      <c r="AW50" s="62">
        <f>'Glad70-before-LQ'!AW50*$CG50*AW$93</f>
        <v>0.054769883535103</v>
      </c>
      <c r="AX50" s="62">
        <f>'Glad70-before-LQ'!AX50*$CG50*AX$93</f>
        <v>0.17310608173891</v>
      </c>
      <c r="AY50" s="62">
        <f>'Glad70-before-LQ'!AY50*$CG50*AY$93</f>
        <v>0.0701280451853625</v>
      </c>
      <c r="AZ50" s="62">
        <f>'Glad70-before-LQ'!AZ50*$CG50*AZ$93</f>
        <v>0.328984649066014</v>
      </c>
      <c r="BA50" s="62">
        <f>'Glad70-before-LQ'!BA50*$CG50*BA$93</f>
        <v>0.0576206003870399</v>
      </c>
      <c r="BB50" s="62">
        <f>'Glad70-before-LQ'!BB50*$CG50*BB$93</f>
        <v>0.344463268837847</v>
      </c>
      <c r="BC50" s="62">
        <f>'Glad70-before-LQ'!BC50*$CG50*BC$93</f>
        <v>0.348555089282731</v>
      </c>
      <c r="BD50" s="62">
        <f>'Glad70-before-LQ'!BD50*$CG50*BD$93</f>
        <v>0.150778468021277</v>
      </c>
      <c r="BE50" s="62">
        <f>'Glad70-before-LQ'!BE50*$CG50*BE$93</f>
        <v>3.21880941158818</v>
      </c>
      <c r="BF50" s="62">
        <f>'Glad70-before-LQ'!BF50*$CG50*BF$93</f>
        <v>0.0389590291989055</v>
      </c>
      <c r="BG50" s="62">
        <f>'Glad70-before-LQ'!BG50*$CG50*BG$93</f>
        <v>0.783686288722267</v>
      </c>
      <c r="BH50" s="62">
        <f>'Glad70-before-LQ'!BH50*$CG50*BH$93</f>
        <v>0.160462153566415</v>
      </c>
      <c r="BI50" s="62">
        <f>'Glad70-before-LQ'!BI50*$CG50*BI$93</f>
        <v>0.681427473300218</v>
      </c>
      <c r="BJ50" s="62">
        <f>'Glad70-before-LQ'!BJ50*$CG50*BJ$93</f>
        <v>0.000639619085634156</v>
      </c>
      <c r="BK50" s="62">
        <f>'Glad70-before-LQ'!BK50*$CG50*BK$93</f>
        <v>0.461279115273862</v>
      </c>
      <c r="BL50" s="62">
        <f>'Glad70-before-LQ'!BL50*$CG50*BL$93</f>
        <v>1.82022148934168</v>
      </c>
      <c r="BM50" s="62">
        <f>'Glad70-before-LQ'!BM50*$CG50*BM$93</f>
        <v>0.344919855172939</v>
      </c>
      <c r="BN50" s="62">
        <f>'Glad70-before-LQ'!BN50*$CG50*BN$93</f>
        <v>0.176529882702775</v>
      </c>
      <c r="BO50" s="62">
        <f>'Glad70-before-LQ'!BO50*$CG50*BO$93</f>
        <v>0.6823651171512291</v>
      </c>
      <c r="BP50" s="62">
        <f>'Glad70-before-LQ'!BP50*$CG50*BP$93</f>
        <v>0.458123399985563</v>
      </c>
      <c r="BQ50" s="62">
        <f>'Glad70-before-LQ'!BQ50*$CG50*BQ$93</f>
        <v>0.0754759039755287</v>
      </c>
      <c r="BR50" s="62">
        <f>'Glad70-before-LQ'!BR50*$CG50*BR$93</f>
        <v>0.050327859289656</v>
      </c>
      <c r="BS50" s="62">
        <f>'Glad70-before-LQ'!BS50*$CG50*BS$93</f>
        <v>0.0172579489837303</v>
      </c>
      <c r="BT50" s="62">
        <f>'Glad70-before-LQ'!BT50*$CG50*BT$93</f>
        <v>0.276641415905518</v>
      </c>
      <c r="BU50" s="62">
        <f>'Glad70-before-LQ'!BU50*$CG50*BU$93</f>
        <v>0.445206326901153</v>
      </c>
      <c r="BV50" s="4">
        <f>SUM(D50:BU50)</f>
        <v>23.5572488267318</v>
      </c>
      <c r="BW50" s="66">
        <f>'Glad-base'!BW50*'Households'!$B$3/'Households'!$B$7</f>
        <v>7.0962997092173</v>
      </c>
      <c r="BX50" s="66">
        <f>'Glad-base'!BX50*'Households'!$B$3/'Households'!$B$7</f>
        <v>0.115926443759011</v>
      </c>
      <c r="BY50" s="66">
        <f>'Glad-base'!BY50*'Businesses'!$B$4/'Businesses'!$C$4</f>
        <v>0.149318974093618</v>
      </c>
      <c r="BZ50" s="66">
        <f>'Glad-base'!BZ50*'Households'!$B$3/'Households'!$B$7</f>
        <v>0.00679196446961895</v>
      </c>
      <c r="CA50" s="66">
        <f>'Glad-base'!CA50*'Households'!$B$3/'Households'!$B$7</f>
        <v>0.06332051446961889</v>
      </c>
      <c r="CB50" s="66">
        <f>'Glad-base'!CB50*'Glad-id-output'!B48/'Glad-id-output'!E48</f>
        <v>-2.32681966987272e-05</v>
      </c>
      <c r="CC50" s="62">
        <f>'Exports'!D51</f>
        <v>0</v>
      </c>
      <c r="CD50" s="4">
        <f>SUM(BW50:CC50)</f>
        <v>7.43163433781247</v>
      </c>
      <c r="CE50" s="4">
        <f>SUM(CD50,BV50)</f>
        <v>30.9888831645443</v>
      </c>
      <c r="CF50" s="67">
        <v>0.000133571737650558</v>
      </c>
      <c r="CG50" s="67">
        <f>'Glad-id-output'!I48</f>
        <v>0.7</v>
      </c>
    </row>
    <row r="51" ht="20.05" customHeight="1">
      <c r="A51" t="s" s="58">
        <v>1</v>
      </c>
      <c r="B51" s="59">
        <v>47</v>
      </c>
      <c r="C51" t="s" s="60">
        <v>206</v>
      </c>
      <c r="D51" s="61">
        <f>'Glad70-before-LQ'!D51*$CG51*D$93</f>
        <v>0.0446726066090666</v>
      </c>
      <c r="E51" s="62">
        <f>'Glad70-before-LQ'!E51*$CG51*E$93</f>
        <v>0.00211845312340506</v>
      </c>
      <c r="F51" s="62">
        <f>'Glad70-before-LQ'!F51*$CG51*F$93</f>
        <v>2.16280245832248e-05</v>
      </c>
      <c r="G51" s="62">
        <f>'Glad70-before-LQ'!G51*$CG51*G$93</f>
        <v>0.002356982029277</v>
      </c>
      <c r="H51" s="62">
        <f>'Glad70-before-LQ'!H51*$CG51*H$93</f>
        <v>0.00346134260243076</v>
      </c>
      <c r="I51" s="62">
        <f>'Glad70-before-LQ'!I51*$CG51*I$93</f>
        <v>0.0323507061835684</v>
      </c>
      <c r="J51" s="62">
        <f>'Glad70-before-LQ'!J51*$CG51*J$93</f>
        <v>1.03245945064496</v>
      </c>
      <c r="K51" s="63">
        <f>'Glad70-before-LQ'!K51*$CG51*K$93</f>
        <v>0.0647676282823296</v>
      </c>
      <c r="L51" s="62">
        <f>'Glad70-before-LQ'!L51*$CG51*L$93</f>
        <v>0.008330615100962179</v>
      </c>
      <c r="M51" s="62">
        <f>'Glad70-before-LQ'!M51*$CG51*M$93</f>
        <v>0.0269926196045024</v>
      </c>
      <c r="N51" s="62">
        <f>'Glad70-before-LQ'!N51*$CG51*N$93</f>
        <v>0.02420756488493</v>
      </c>
      <c r="O51" s="62">
        <f>'Glad70-before-LQ'!O51*$CG51*O$93</f>
        <v>0.0165713954123906</v>
      </c>
      <c r="P51" s="62">
        <f>'Glad70-before-LQ'!P51*$CG51*P$93</f>
        <v>0.0029706789124768</v>
      </c>
      <c r="Q51" s="62">
        <f>'Glad70-before-LQ'!Q51*$CG51*Q$93</f>
        <v>0.0102487815962574</v>
      </c>
      <c r="R51" s="62">
        <f>'Glad70-before-LQ'!R51*$CG51*R$93</f>
        <v>0.00229816026432278</v>
      </c>
      <c r="S51" s="62">
        <f>'Glad70-before-LQ'!S51*$CG51*S$93</f>
        <v>0.00771088792321894</v>
      </c>
      <c r="T51" s="62">
        <f>'Glad70-before-LQ'!T51*$CG51*T$93</f>
        <v>0.230208588036576</v>
      </c>
      <c r="U51" s="62">
        <f>'Glad70-before-LQ'!U51*$CG51*U$93</f>
        <v>0.680656118983704</v>
      </c>
      <c r="V51" s="62">
        <f>'Glad70-before-LQ'!V51*$CG51*V$93</f>
        <v>0.0276776120487406</v>
      </c>
      <c r="W51" s="62">
        <f>'Glad70-before-LQ'!W51*$CG51*W$93</f>
        <v>0.806790726487968</v>
      </c>
      <c r="X51" s="64">
        <f>'Glad70-before-LQ'!X51*$CG51*X$93</f>
        <v>0</v>
      </c>
      <c r="Y51" s="62">
        <f>'Glad70-before-LQ'!Y51*$CG51*Y$93</f>
        <v>0.41470030922428</v>
      </c>
      <c r="Z51" s="62">
        <f>'Glad70-before-LQ'!Z51*$CG51*Z$93</f>
        <v>0.170419323931516</v>
      </c>
      <c r="AA51" s="62">
        <f>'Glad70-before-LQ'!AA51*$CG51*AA$93</f>
        <v>0.132810138562614</v>
      </c>
      <c r="AB51" s="62">
        <f>'Glad70-before-LQ'!AB51*$CG51*AB$93</f>
        <v>0.00357091371151462</v>
      </c>
      <c r="AC51" s="65">
        <f>'Glad70-before-LQ'!AC51*$CG51*AC$93</f>
        <v>0</v>
      </c>
      <c r="AD51" s="62">
        <f>'Glad70-before-LQ'!AD51*$CG51*AD$93</f>
        <v>0.00358973808935762</v>
      </c>
      <c r="AE51" s="62">
        <f>'Glad70-before-LQ'!AE51*$CG51*AE$93</f>
        <v>0.06992424816286801</v>
      </c>
      <c r="AF51" s="62">
        <f>'Glad70-before-LQ'!AF51*$CG51*AF$93</f>
        <v>0.192200157115791</v>
      </c>
      <c r="AG51" s="62">
        <f>'Glad70-before-LQ'!AG51*$CG51*AG$93</f>
        <v>0.236540698363756</v>
      </c>
      <c r="AH51" s="62">
        <f>'Glad70-before-LQ'!AH51*$CG51*AH$93</f>
        <v>1.00913313974843</v>
      </c>
      <c r="AI51" s="62">
        <f>'Glad70-before-LQ'!AI51*$CG51*AI$93</f>
        <v>0.58120249909866</v>
      </c>
      <c r="AJ51" s="62">
        <f>'Glad70-before-LQ'!AJ51*$CG51*AJ$93</f>
        <v>1.04940806350312</v>
      </c>
      <c r="AK51" s="62">
        <f>'Glad70-before-LQ'!AK51*$CG51*AK$93</f>
        <v>2.07812192162338</v>
      </c>
      <c r="AL51" s="62">
        <f>'Glad70-before-LQ'!AL51*$CG51*AL$93</f>
        <v>0.124206384321445</v>
      </c>
      <c r="AM51" s="62">
        <f>'Glad70-before-LQ'!AM51*$CG51*AM$93</f>
        <v>0.16983092094959</v>
      </c>
      <c r="AN51" s="62">
        <f>'Glad70-before-LQ'!AN51*$CG51*AN$93</f>
        <v>0.46695473071064</v>
      </c>
      <c r="AO51" s="62">
        <f>'Glad70-before-LQ'!AO51*$CG51*AO$93</f>
        <v>0.175471717237759</v>
      </c>
      <c r="AP51" s="62">
        <f>'Glad70-before-LQ'!AP51*$CG51*AP$93</f>
        <v>0.108452312467981</v>
      </c>
      <c r="AQ51" s="62">
        <f>'Glad70-before-LQ'!AQ51*$CG51*AQ$93</f>
        <v>0.0131471304388687</v>
      </c>
      <c r="AR51" s="62">
        <f>'Glad70-before-LQ'!AR51*$CG51*AR$93</f>
        <v>0.09258137130208199</v>
      </c>
      <c r="AS51" s="62">
        <f>'Glad70-before-LQ'!AS51*$CG51*AS$93</f>
        <v>1.35330931600304</v>
      </c>
      <c r="AT51" s="62">
        <f>'Glad70-before-LQ'!AT51*$CG51*AT$93</f>
        <v>0.034875330231981</v>
      </c>
      <c r="AU51" s="62">
        <f>'Glad70-before-LQ'!AU51*$CG51*AU$93</f>
        <v>0.00705699757241764</v>
      </c>
      <c r="AV51" s="62">
        <f>'Glad70-before-LQ'!AV51*$CG51*AV$93</f>
        <v>0.0229039575968566</v>
      </c>
      <c r="AW51" s="62">
        <f>'Glad70-before-LQ'!AW51*$CG51*AW$93</f>
        <v>0.078280523623405</v>
      </c>
      <c r="AX51" s="62">
        <f>'Glad70-before-LQ'!AX51*$CG51*AX$93</f>
        <v>0.848965973270092</v>
      </c>
      <c r="AY51" s="62">
        <f>'Glad70-before-LQ'!AY51*$CG51*AY$93</f>
        <v>0.00327495097319368</v>
      </c>
      <c r="AZ51" s="62">
        <f>'Glad70-before-LQ'!AZ51*$CG51*AZ$93</f>
        <v>0.191734881655448</v>
      </c>
      <c r="BA51" s="62">
        <f>'Glad70-before-LQ'!BA51*$CG51*BA$93</f>
        <v>0.0325624080459974</v>
      </c>
      <c r="BB51" s="62">
        <f>'Glad70-before-LQ'!BB51*$CG51*BB$93</f>
        <v>0.235619716452346</v>
      </c>
      <c r="BC51" s="62">
        <f>'Glad70-before-LQ'!BC51*$CG51*BC$93</f>
        <v>0.476284467798898</v>
      </c>
      <c r="BD51" s="62">
        <f>'Glad70-before-LQ'!BD51*$CG51*BD$93</f>
        <v>0.180154664817435</v>
      </c>
      <c r="BE51" s="62">
        <f>'Glad70-before-LQ'!BE51*$CG51*BE$93</f>
        <v>1.87482331970119</v>
      </c>
      <c r="BF51" s="62">
        <f>'Glad70-before-LQ'!BF51*$CG51*BF$93</f>
        <v>0.0341420074999186</v>
      </c>
      <c r="BG51" s="62">
        <f>'Glad70-before-LQ'!BG51*$CG51*BG$93</f>
        <v>0.937447083503936</v>
      </c>
      <c r="BH51" s="62">
        <f>'Glad70-before-LQ'!BH51*$CG51*BH$93</f>
        <v>0.225061417578344</v>
      </c>
      <c r="BI51" s="62">
        <f>'Glad70-before-LQ'!BI51*$CG51*BI$93</f>
        <v>0.732814117679054</v>
      </c>
      <c r="BJ51" s="62">
        <f>'Glad70-before-LQ'!BJ51*$CG51*BJ$93</f>
        <v>0.00106606226079801</v>
      </c>
      <c r="BK51" s="62">
        <f>'Glad70-before-LQ'!BK51*$CG51*BK$93</f>
        <v>0.37470506984683</v>
      </c>
      <c r="BL51" s="62">
        <f>'Glad70-before-LQ'!BL51*$CG51*BL$93</f>
        <v>1.91517531705942</v>
      </c>
      <c r="BM51" s="62">
        <f>'Glad70-before-LQ'!BM51*$CG51*BM$93</f>
        <v>0.20811498278787</v>
      </c>
      <c r="BN51" s="62">
        <f>'Glad70-before-LQ'!BN51*$CG51*BN$93</f>
        <v>0.0472603876107716</v>
      </c>
      <c r="BO51" s="62">
        <f>'Glad70-before-LQ'!BO51*$CG51*BO$93</f>
        <v>1.30250844086123</v>
      </c>
      <c r="BP51" s="62">
        <f>'Glad70-before-LQ'!BP51*$CG51*BP$93</f>
        <v>0.396356971066032</v>
      </c>
      <c r="BQ51" s="62">
        <f>'Glad70-before-LQ'!BQ51*$CG51*BQ$93</f>
        <v>0.0175024447484659</v>
      </c>
      <c r="BR51" s="62">
        <f>'Glad70-before-LQ'!BR51*$CG51*BR$93</f>
        <v>0.0421175197550584</v>
      </c>
      <c r="BS51" s="62">
        <f>'Glad70-before-LQ'!BS51*$CG51*BS$93</f>
        <v>0.0144597478901759</v>
      </c>
      <c r="BT51" s="62">
        <f>'Glad70-before-LQ'!BT51*$CG51*BT$93</f>
        <v>0.603078352606446</v>
      </c>
      <c r="BU51" s="62">
        <f>'Glad70-before-LQ'!BU51*$CG51*BU$93</f>
        <v>0.47836121810988</v>
      </c>
      <c r="BV51" s="4">
        <f>SUM(D51:BU51)</f>
        <v>22.7891559139259</v>
      </c>
      <c r="BW51" s="66">
        <f>'Glad-base'!BW51*'Households'!$B$3/'Households'!$B$7</f>
        <v>46.8451859489907</v>
      </c>
      <c r="BX51" s="66">
        <f>'Glad-base'!BX51*'Households'!$B$3/'Households'!$B$7</f>
        <v>0.371457462883625</v>
      </c>
      <c r="BY51" s="66">
        <f>'Glad-base'!BY51*'Businesses'!$B$4/'Businesses'!$C$4</f>
        <v>2.88070760747351</v>
      </c>
      <c r="BZ51" s="66">
        <f>'Glad-base'!BZ51*'Households'!$B$3/'Households'!$B$7</f>
        <v>1.55117601342945</v>
      </c>
      <c r="CA51" s="66">
        <f>'Glad-base'!CA51*'Households'!$B$3/'Households'!$B$7</f>
        <v>1.44995066480947</v>
      </c>
      <c r="CB51" s="66">
        <f>'Glad-base'!CB51*'Glad-id-output'!B49/'Glad-id-output'!E49</f>
        <v>0</v>
      </c>
      <c r="CC51" s="62">
        <f>'Exports'!D52</f>
        <v>1.5</v>
      </c>
      <c r="CD51" s="4">
        <f>SUM(BW51:CC51)</f>
        <v>54.5984776975868</v>
      </c>
      <c r="CE51" s="4">
        <f>SUM(CD51,BV51)</f>
        <v>77.3876336115127</v>
      </c>
      <c r="CF51" s="67">
        <v>0.000419133890944007</v>
      </c>
      <c r="CG51" s="67">
        <f>'Glad-id-output'!I49</f>
        <v>0.2</v>
      </c>
    </row>
    <row r="52" ht="20.05" customHeight="1">
      <c r="A52" t="s" s="58">
        <v>1</v>
      </c>
      <c r="B52" s="59">
        <v>48</v>
      </c>
      <c r="C52" t="s" s="60">
        <v>207</v>
      </c>
      <c r="D52" s="61">
        <f>'Glad70-before-LQ'!D52*$CG52*D$93</f>
        <v>8.959023105996509e-05</v>
      </c>
      <c r="E52" s="62">
        <f>'Glad70-before-LQ'!E52*$CG52*E$93</f>
        <v>7.21915559296251e-05</v>
      </c>
      <c r="F52" s="62">
        <f>'Glad70-before-LQ'!F52*$CG52*F$93</f>
        <v>2.93059720800885e-07</v>
      </c>
      <c r="G52" s="62">
        <f>'Glad70-before-LQ'!G52*$CG52*G$93</f>
        <v>3.81824295507338e-06</v>
      </c>
      <c r="H52" s="62">
        <f>'Glad70-before-LQ'!H52*$CG52*H$93</f>
        <v>5.26032465328499e-06</v>
      </c>
      <c r="I52" s="62">
        <f>'Glad70-before-LQ'!I52*$CG52*I$93</f>
        <v>6.00140447657502e-05</v>
      </c>
      <c r="J52" s="62">
        <f>'Glad70-before-LQ'!J52*$CG52*J$93</f>
        <v>0.00182426015887776</v>
      </c>
      <c r="K52" s="63">
        <f>'Glad70-before-LQ'!K52*$CG52*K$93</f>
        <v>0.000201841694337971</v>
      </c>
      <c r="L52" s="62">
        <f>'Glad70-before-LQ'!L52*$CG52*L$93</f>
        <v>4.21059415723259e-05</v>
      </c>
      <c r="M52" s="62">
        <f>'Glad70-before-LQ'!M52*$CG52*M$93</f>
        <v>1.90674995894433e-05</v>
      </c>
      <c r="N52" s="62">
        <f>'Glad70-before-LQ'!N52*$CG52*N$93</f>
        <v>1.44828184833718e-05</v>
      </c>
      <c r="O52" s="62">
        <f>'Glad70-before-LQ'!O52*$CG52*O$93</f>
        <v>1.59684038756376e-05</v>
      </c>
      <c r="P52" s="62">
        <f>'Glad70-before-LQ'!P52*$CG52*P$93</f>
        <v>1.64526236981323e-06</v>
      </c>
      <c r="Q52" s="62">
        <f>'Glad70-before-LQ'!Q52*$CG52*Q$93</f>
        <v>6.32568624807887e-07</v>
      </c>
      <c r="R52" s="62">
        <f>'Glad70-before-LQ'!R52*$CG52*R$93</f>
        <v>2.51723417014238e-06</v>
      </c>
      <c r="S52" s="62">
        <f>'Glad70-before-LQ'!S52*$CG52*S$93</f>
        <v>2.65362628307451e-06</v>
      </c>
      <c r="T52" s="62">
        <f>'Glad70-before-LQ'!T52*$CG52*T$93</f>
        <v>6.40858859902913e-05</v>
      </c>
      <c r="U52" s="62">
        <f>'Glad70-before-LQ'!U52*$CG52*U$93</f>
        <v>0.000263650594211755</v>
      </c>
      <c r="V52" s="62">
        <f>'Glad70-before-LQ'!V52*$CG52*V$93</f>
        <v>1.66014014510716e-05</v>
      </c>
      <c r="W52" s="62">
        <f>'Glad70-before-LQ'!W52*$CG52*W$93</f>
        <v>0.000454034630410553</v>
      </c>
      <c r="X52" s="64">
        <f>'Glad70-before-LQ'!X52*$CG52*X$93</f>
        <v>0</v>
      </c>
      <c r="Y52" s="62">
        <f>'Glad70-before-LQ'!Y52*$CG52*Y$93</f>
        <v>0.000219249326019381</v>
      </c>
      <c r="Z52" s="62">
        <f>'Glad70-before-LQ'!Z52*$CG52*Z$93</f>
        <v>6.4185857887404e-05</v>
      </c>
      <c r="AA52" s="62">
        <f>'Glad70-before-LQ'!AA52*$CG52*AA$93</f>
        <v>8.64475402114843e-05</v>
      </c>
      <c r="AB52" s="62">
        <f>'Glad70-before-LQ'!AB52*$CG52*AB$93</f>
        <v>5.14354150329881e-06</v>
      </c>
      <c r="AC52" s="65">
        <f>'Glad70-before-LQ'!AC52*$CG52*AC$93</f>
        <v>0</v>
      </c>
      <c r="AD52" s="62">
        <f>'Glad70-before-LQ'!AD52*$CG52*AD$93</f>
        <v>7.62856888092686e-07</v>
      </c>
      <c r="AE52" s="62">
        <f>'Glad70-before-LQ'!AE52*$CG52*AE$93</f>
        <v>4.03339359279107e-05</v>
      </c>
      <c r="AF52" s="62">
        <f>'Glad70-before-LQ'!AF52*$CG52*AF$93</f>
        <v>5.845708601642759e-07</v>
      </c>
      <c r="AG52" s="62">
        <f>'Glad70-before-LQ'!AG52*$CG52*AG$93</f>
        <v>6.91846172762863e-05</v>
      </c>
      <c r="AH52" s="62">
        <f>'Glad70-before-LQ'!AH52*$CG52*AH$93</f>
        <v>0.00031031222499935</v>
      </c>
      <c r="AI52" s="62">
        <f>'Glad70-before-LQ'!AI52*$CG52*AI$93</f>
        <v>0.000339921383887286</v>
      </c>
      <c r="AJ52" s="62">
        <f>'Glad70-before-LQ'!AJ52*$CG52*AJ$93</f>
        <v>0.000135815698419501</v>
      </c>
      <c r="AK52" s="62">
        <f>'Glad70-before-LQ'!AK52*$CG52*AK$93</f>
        <v>0.000103119738601813</v>
      </c>
      <c r="AL52" s="62">
        <f>'Glad70-before-LQ'!AL52*$CG52*AL$93</f>
        <v>2.11738210834698e-05</v>
      </c>
      <c r="AM52" s="62">
        <f>'Glad70-before-LQ'!AM52*$CG52*AM$93</f>
        <v>3.79122120173492e-05</v>
      </c>
      <c r="AN52" s="62">
        <f>'Glad70-before-LQ'!AN52*$CG52*AN$93</f>
        <v>0.000160894626097929</v>
      </c>
      <c r="AO52" s="62">
        <f>'Glad70-before-LQ'!AO52*$CG52*AO$93</f>
        <v>0.000115361371210547</v>
      </c>
      <c r="AP52" s="62">
        <f>'Glad70-before-LQ'!AP52*$CG52*AP$93</f>
        <v>8.36539639821732e-05</v>
      </c>
      <c r="AQ52" s="62">
        <f>'Glad70-before-LQ'!AQ52*$CG52*AQ$93</f>
        <v>5.06234278536208e-06</v>
      </c>
      <c r="AR52" s="62">
        <f>'Glad70-before-LQ'!AR52*$CG52*AR$93</f>
        <v>1.70461652041137e-05</v>
      </c>
      <c r="AS52" s="62">
        <f>'Glad70-before-LQ'!AS52*$CG52*AS$93</f>
        <v>5.83919160070654e-05</v>
      </c>
      <c r="AT52" s="62">
        <f>'Glad70-before-LQ'!AT52*$CG52*AT$93</f>
        <v>4.15792734423543e-06</v>
      </c>
      <c r="AU52" s="62">
        <f>'Glad70-before-LQ'!AU52*$CG52*AU$93</f>
        <v>3.91087230883127e-07</v>
      </c>
      <c r="AV52" s="62">
        <f>'Glad70-before-LQ'!AV52*$CG52*AV$93</f>
        <v>0</v>
      </c>
      <c r="AW52" s="62">
        <f>'Glad70-before-LQ'!AW52*$CG52*AW$93</f>
        <v>1.93835742307402e-05</v>
      </c>
      <c r="AX52" s="62">
        <f>'Glad70-before-LQ'!AX52*$CG52*AX$93</f>
        <v>3.79268821196286e-05</v>
      </c>
      <c r="AY52" s="62">
        <f>'Glad70-before-LQ'!AY52*$CG52*AY$93</f>
        <v>1.02278637893781e-06</v>
      </c>
      <c r="AZ52" s="62">
        <f>'Glad70-before-LQ'!AZ52*$CG52*AZ$93</f>
        <v>0.000324118626784879</v>
      </c>
      <c r="BA52" s="62">
        <f>'Glad70-before-LQ'!BA52*$CG52*BA$93</f>
        <v>0.000175461844169615</v>
      </c>
      <c r="BB52" s="62">
        <f>'Glad70-before-LQ'!BB52*$CG52*BB$93</f>
        <v>5.43914170804949e-05</v>
      </c>
      <c r="BC52" s="62">
        <f>'Glad70-before-LQ'!BC52*$CG52*BC$93</f>
        <v>0.000226020450912466</v>
      </c>
      <c r="BD52" s="62">
        <f>'Glad70-before-LQ'!BD52*$CG52*BD$93</f>
        <v>0.000126507275313651</v>
      </c>
      <c r="BE52" s="62">
        <f>'Glad70-before-LQ'!BE52*$CG52*BE$93</f>
        <v>0.0317458063708807</v>
      </c>
      <c r="BF52" s="62">
        <f>'Glad70-before-LQ'!BF52*$CG52*BF$93</f>
        <v>5.2348088277675e-05</v>
      </c>
      <c r="BG52" s="62">
        <f>'Glad70-before-LQ'!BG52*$CG52*BG$93</f>
        <v>0.00305946691839467</v>
      </c>
      <c r="BH52" s="62">
        <f>'Glad70-before-LQ'!BH52*$CG52*BH$93</f>
        <v>0.000126082139669888</v>
      </c>
      <c r="BI52" s="62">
        <f>'Glad70-before-LQ'!BI52*$CG52*BI$93</f>
        <v>0.0106475614440312</v>
      </c>
      <c r="BJ52" s="62">
        <f>'Glad70-before-LQ'!BJ52*$CG52*BJ$93</f>
        <v>1.54093529016874e-06</v>
      </c>
      <c r="BK52" s="62">
        <f>'Glad70-before-LQ'!BK52*$CG52*BK$93</f>
        <v>0.00585273669590446</v>
      </c>
      <c r="BL52" s="62">
        <f>'Glad70-before-LQ'!BL52*$CG52*BL$93</f>
        <v>0.0264271598311244</v>
      </c>
      <c r="BM52" s="62">
        <f>'Glad70-before-LQ'!BM52*$CG52*BM$93</f>
        <v>0.00282768511186239</v>
      </c>
      <c r="BN52" s="62">
        <f>'Glad70-before-LQ'!BN52*$CG52*BN$93</f>
        <v>0.000797727744530044</v>
      </c>
      <c r="BO52" s="62">
        <f>'Glad70-before-LQ'!BO52*$CG52*BO$93</f>
        <v>0.000231400095196613</v>
      </c>
      <c r="BP52" s="62">
        <f>'Glad70-before-LQ'!BP52*$CG52*BP$93</f>
        <v>0.00010847807941271</v>
      </c>
      <c r="BQ52" s="62">
        <f>'Glad70-before-LQ'!BQ52*$CG52*BQ$93</f>
        <v>3.04099405312564e-06</v>
      </c>
      <c r="BR52" s="62">
        <f>'Glad70-before-LQ'!BR52*$CG52*BR$93</f>
        <v>8.35741072484694e-06</v>
      </c>
      <c r="BS52" s="62">
        <f>'Glad70-before-LQ'!BS52*$CG52*BS$93</f>
        <v>0.000641784553695698</v>
      </c>
      <c r="BT52" s="62">
        <f>'Glad70-before-LQ'!BT52*$CG52*BT$93</f>
        <v>0.000502031365314381</v>
      </c>
      <c r="BU52" s="62">
        <f>'Glad70-before-LQ'!BU52*$CG52*BU$93</f>
        <v>7.39976394480133e-05</v>
      </c>
      <c r="BV52" s="4">
        <f>SUM(D52:BU52)</f>
        <v>0.089105860179579</v>
      </c>
      <c r="BW52" s="66">
        <f>'Glad-base'!BW52*'Households'!$B$3/'Households'!$B$7</f>
        <v>1.39123316168898</v>
      </c>
      <c r="BX52" s="66">
        <f>'Glad-base'!BX52*'Households'!$B$3/'Households'!$B$7</f>
        <v>3.49599577754892</v>
      </c>
      <c r="BY52" s="66">
        <f>'Glad-base'!BY52*'Businesses'!$B$4/'Businesses'!$C$4</f>
        <v>0.0173770950563505</v>
      </c>
      <c r="BZ52" s="66">
        <f>'Glad-base'!BZ52*'Households'!$B$3/'Households'!$B$7</f>
        <v>0.000854742605561277</v>
      </c>
      <c r="CA52" s="66">
        <f>'Glad-base'!CA52*'Households'!$B$3/'Households'!$B$7</f>
        <v>0.00731949858908342</v>
      </c>
      <c r="CB52" s="66">
        <f>'Glad-base'!CB52*'Glad-id-output'!B50/'Glad-id-output'!E50</f>
        <v>0</v>
      </c>
      <c r="CC52" s="62">
        <f>'Exports'!D53</f>
        <v>1</v>
      </c>
      <c r="CD52" s="4">
        <f>SUM(BW52:CC52)</f>
        <v>5.9127802754889</v>
      </c>
      <c r="CE52" s="4">
        <f>SUM(CD52,BV52)</f>
        <v>6.00188613566848</v>
      </c>
      <c r="CF52" s="67">
        <v>0.00220493844473344</v>
      </c>
      <c r="CG52" s="67">
        <f>'Glad-id-output'!I50</f>
        <v>0.356816651688522</v>
      </c>
    </row>
    <row r="53" ht="20.05" customHeight="1">
      <c r="A53" t="s" s="58">
        <v>1</v>
      </c>
      <c r="B53" s="59">
        <v>49</v>
      </c>
      <c r="C53" t="s" s="60">
        <v>50</v>
      </c>
      <c r="D53" s="61">
        <f>'Glad70-before-LQ'!D53*$CG53*D$93</f>
        <v>1.73302564191473</v>
      </c>
      <c r="E53" s="62">
        <f>'Glad70-before-LQ'!E53*$CG53*E$93</f>
        <v>0.0650490483428852</v>
      </c>
      <c r="F53" s="62">
        <f>'Glad70-before-LQ'!F53*$CG53*F$93</f>
        <v>0.00108720520537851</v>
      </c>
      <c r="G53" s="62">
        <f>'Glad70-before-LQ'!G53*$CG53*G$93</f>
        <v>0.061720148883784</v>
      </c>
      <c r="H53" s="62">
        <f>'Glad70-before-LQ'!H53*$CG53*H$93</f>
        <v>0.0556645723141344</v>
      </c>
      <c r="I53" s="62">
        <f>'Glad70-before-LQ'!I53*$CG53*I$93</f>
        <v>0.75441654135504</v>
      </c>
      <c r="J53" s="62">
        <f>'Glad70-before-LQ'!J53*$CG53*J$93</f>
        <v>67.54058304864721</v>
      </c>
      <c r="K53" s="63">
        <f>'Glad70-before-LQ'!K53*$CG53*K$93</f>
        <v>0.854129872209064</v>
      </c>
      <c r="L53" s="62">
        <f>'Glad70-before-LQ'!L53*$CG53*L$93</f>
        <v>0.56857062929196</v>
      </c>
      <c r="M53" s="62">
        <f>'Glad70-before-LQ'!M53*$CG53*M$93</f>
        <v>0.500787804613644</v>
      </c>
      <c r="N53" s="62">
        <f>'Glad70-before-LQ'!N53*$CG53*N$93</f>
        <v>0.0890472165731208</v>
      </c>
      <c r="O53" s="62">
        <f>'Glad70-before-LQ'!O53*$CG53*O$93</f>
        <v>0.157343379844864</v>
      </c>
      <c r="P53" s="62">
        <f>'Glad70-before-LQ'!P53*$CG53*P$93</f>
        <v>0.00978002712854216</v>
      </c>
      <c r="Q53" s="62">
        <f>'Glad70-before-LQ'!Q53*$CG53*Q$93</f>
        <v>0.00826628940908696</v>
      </c>
      <c r="R53" s="62">
        <f>'Glad70-before-LQ'!R53*$CG53*R$93</f>
        <v>0.00195785585981343</v>
      </c>
      <c r="S53" s="62">
        <f>'Glad70-before-LQ'!S53*$CG53*S$93</f>
        <v>0.00741002118938124</v>
      </c>
      <c r="T53" s="62">
        <f>'Glad70-before-LQ'!T53*$CG53*T$93</f>
        <v>0.0248308112901337</v>
      </c>
      <c r="U53" s="62">
        <f>'Glad70-before-LQ'!U53*$CG53*U$93</f>
        <v>1.43143835146582</v>
      </c>
      <c r="V53" s="62">
        <f>'Glad70-before-LQ'!V53*$CG53*V$93</f>
        <v>0.0163629704611425</v>
      </c>
      <c r="W53" s="62">
        <f>'Glad70-before-LQ'!W53*$CG53*W$93</f>
        <v>0.653865077949272</v>
      </c>
      <c r="X53" s="64">
        <f>'Glad70-before-LQ'!X53*$CG53*X$93</f>
        <v>0</v>
      </c>
      <c r="Y53" s="62">
        <f>'Glad70-before-LQ'!Y53*$CG53*Y$93</f>
        <v>0.38138880468781</v>
      </c>
      <c r="Z53" s="62">
        <f>'Glad70-before-LQ'!Z53*$CG53*Z$93</f>
        <v>0.302978686262861</v>
      </c>
      <c r="AA53" s="62">
        <f>'Glad70-before-LQ'!AA53*$CG53*AA$93</f>
        <v>0.161115074552106</v>
      </c>
      <c r="AB53" s="62">
        <f>'Glad70-before-LQ'!AB53*$CG53*AB$93</f>
        <v>0.0043956643909078</v>
      </c>
      <c r="AC53" s="65">
        <f>'Glad70-before-LQ'!AC53*$CG53*AC$93</f>
        <v>0</v>
      </c>
      <c r="AD53" s="62">
        <f>'Glad70-before-LQ'!AD53*$CG53*AD$93</f>
        <v>0.0424539226344984</v>
      </c>
      <c r="AE53" s="62">
        <f>'Glad70-before-LQ'!AE53*$CG53*AE$93</f>
        <v>2.33411551629663</v>
      </c>
      <c r="AF53" s="62">
        <f>'Glad70-before-LQ'!AF53*$CG53*AF$93</f>
        <v>0.201835951731518</v>
      </c>
      <c r="AG53" s="62">
        <f>'Glad70-before-LQ'!AG53*$CG53*AG$93</f>
        <v>0.767878842809504</v>
      </c>
      <c r="AH53" s="62">
        <f>'Glad70-before-LQ'!AH53*$CG53*AH$93</f>
        <v>2.69295260588991</v>
      </c>
      <c r="AI53" s="62">
        <f>'Glad70-before-LQ'!AI53*$CG53*AI$93</f>
        <v>2.5190509577346</v>
      </c>
      <c r="AJ53" s="62">
        <f>'Glad70-before-LQ'!AJ53*$CG53*AJ$93</f>
        <v>1.96232550920789</v>
      </c>
      <c r="AK53" s="62">
        <f>'Glad70-before-LQ'!AK53*$CG53*AK$93</f>
        <v>2.19771513134655</v>
      </c>
      <c r="AL53" s="62">
        <f>'Glad70-before-LQ'!AL53*$CG53*AL$93</f>
        <v>0.922143715198948</v>
      </c>
      <c r="AM53" s="62">
        <f>'Glad70-before-LQ'!AM53*$CG53*AM$93</f>
        <v>1.14224227770899</v>
      </c>
      <c r="AN53" s="62">
        <f>'Glad70-before-LQ'!AN53*$CG53*AN$93</f>
        <v>0.983904018916548</v>
      </c>
      <c r="AO53" s="62">
        <f>'Glad70-before-LQ'!AO53*$CG53*AO$93</f>
        <v>1.78078773642352</v>
      </c>
      <c r="AP53" s="62">
        <f>'Glad70-before-LQ'!AP53*$CG53*AP$93</f>
        <v>2.52730868791579</v>
      </c>
      <c r="AQ53" s="62">
        <f>'Glad70-before-LQ'!AQ53*$CG53*AQ$93</f>
        <v>0.05469152765685</v>
      </c>
      <c r="AR53" s="62">
        <f>'Glad70-before-LQ'!AR53*$CG53*AR$93</f>
        <v>0.0489857028963668</v>
      </c>
      <c r="AS53" s="62">
        <f>'Glad70-before-LQ'!AS53*$CG53*AS$93</f>
        <v>9.92232852613024</v>
      </c>
      <c r="AT53" s="62">
        <f>'Glad70-before-LQ'!AT53*$CG53*AT$93</f>
        <v>0.0587336192681312</v>
      </c>
      <c r="AU53" s="62">
        <f>'Glad70-before-LQ'!AU53*$CG53*AU$93</f>
        <v>0.0180801083033322</v>
      </c>
      <c r="AV53" s="62">
        <f>'Glad70-before-LQ'!AV53*$CG53*AV$93</f>
        <v>0.0302492796886163</v>
      </c>
      <c r="AW53" s="62">
        <f>'Glad70-before-LQ'!AW53*$CG53*AW$93</f>
        <v>0.0030651027210844</v>
      </c>
      <c r="AX53" s="62">
        <f>'Glad70-before-LQ'!AX53*$CG53*AX$93</f>
        <v>0.150975699130916</v>
      </c>
      <c r="AY53" s="62">
        <f>'Glad70-before-LQ'!AY53*$CG53*AY$93</f>
        <v>1.90506681624969e-05</v>
      </c>
      <c r="AZ53" s="62">
        <f>'Glad70-before-LQ'!AZ53*$CG53*AZ$93</f>
        <v>2.86420805858972</v>
      </c>
      <c r="BA53" s="62">
        <f>'Glad70-before-LQ'!BA53*$CG53*BA$93</f>
        <v>1.38580781558856</v>
      </c>
      <c r="BB53" s="62">
        <f>'Glad70-before-LQ'!BB53*$CG53*BB$93</f>
        <v>0.60074802231674</v>
      </c>
      <c r="BC53" s="62">
        <f>'Glad70-before-LQ'!BC53*$CG53*BC$93</f>
        <v>2.5646807751836</v>
      </c>
      <c r="BD53" s="62">
        <f>'Glad70-before-LQ'!BD53*$CG53*BD$93</f>
        <v>25.9426480308247</v>
      </c>
      <c r="BE53" s="62">
        <f>'Glad70-before-LQ'!BE53*$CG53*BE$93</f>
        <v>9.00771186052904</v>
      </c>
      <c r="BF53" s="62">
        <f>'Glad70-before-LQ'!BF53*$CG53*BF$93</f>
        <v>0.0162908696871992</v>
      </c>
      <c r="BG53" s="62">
        <f>'Glad70-before-LQ'!BG53*$CG53*BG$93</f>
        <v>1.98027648932491</v>
      </c>
      <c r="BH53" s="62">
        <f>'Glad70-before-LQ'!BH53*$CG53*BH$93</f>
        <v>0.412268958410192</v>
      </c>
      <c r="BI53" s="62">
        <f>'Glad70-before-LQ'!BI53*$CG53*BI$93</f>
        <v>2.52801395332729</v>
      </c>
      <c r="BJ53" s="62">
        <f>'Glad70-before-LQ'!BJ53*$CG53*BJ$93</f>
        <v>0.0069691412908264</v>
      </c>
      <c r="BK53" s="62">
        <f>'Glad70-before-LQ'!BK53*$CG53*BK$93</f>
        <v>0.595428007243012</v>
      </c>
      <c r="BL53" s="62">
        <f>'Glad70-before-LQ'!BL53*$CG53*BL$93</f>
        <v>4.18869922131684</v>
      </c>
      <c r="BM53" s="62">
        <f>'Glad70-before-LQ'!BM53*$CG53*BM$93</f>
        <v>0.358979653157658</v>
      </c>
      <c r="BN53" s="62">
        <f>'Glad70-before-LQ'!BN53*$CG53*BN$93</f>
        <v>0.07643877977701639</v>
      </c>
      <c r="BO53" s="62">
        <f>'Glad70-before-LQ'!BO53*$CG53*BO$93</f>
        <v>4.41670703826256</v>
      </c>
      <c r="BP53" s="62">
        <f>'Glad70-before-LQ'!BP53*$CG53*BP$93</f>
        <v>0.405095503003352</v>
      </c>
      <c r="BQ53" s="62">
        <f>'Glad70-before-LQ'!BQ53*$CG53*BQ$93</f>
        <v>0.00780021275942312</v>
      </c>
      <c r="BR53" s="62">
        <f>'Glad70-before-LQ'!BR53*$CG53*BR$93</f>
        <v>0.0420539490032536</v>
      </c>
      <c r="BS53" s="62">
        <f>'Glad70-before-LQ'!BS53*$CG53*BS$93</f>
        <v>0.010979464158663</v>
      </c>
      <c r="BT53" s="62">
        <f>'Glad70-before-LQ'!BT53*$CG53*BT$93</f>
        <v>0.352971065069652</v>
      </c>
      <c r="BU53" s="62">
        <f>'Glad70-before-LQ'!BU53*$CG53*BU$93</f>
        <v>0.517874450405172</v>
      </c>
      <c r="BV53" s="4">
        <f>SUM(D53:BU53)</f>
        <v>164.029709553351</v>
      </c>
      <c r="BW53" s="66">
        <f>'Glad-base'!BW53*'Households'!$B$3/'Households'!$B$7</f>
        <v>115.572545390206</v>
      </c>
      <c r="BX53" s="66">
        <f>'Glad-base'!BX53*'Households'!$B$3/'Households'!$B$7</f>
        <v>0.269133159485067</v>
      </c>
      <c r="BY53" s="66">
        <f>'Glad-base'!BY53*'Businesses'!$B$4/'Businesses'!$C$4</f>
        <v>3.41346165497553</v>
      </c>
      <c r="BZ53" s="66">
        <f>'Glad-base'!BZ53*'Households'!$B$3/'Households'!$B$7</f>
        <v>0.0586840657569516</v>
      </c>
      <c r="CA53" s="66">
        <f>'Glad-base'!CA53*'Households'!$B$3/'Households'!$B$7</f>
        <v>1.4977950538208</v>
      </c>
      <c r="CB53" s="66">
        <f>'Glad-base'!CB53*'Glad-id-output'!B51/'Glad-id-output'!E51</f>
        <v>0</v>
      </c>
      <c r="CC53" s="62">
        <f>'Exports'!D54</f>
        <v>7.6</v>
      </c>
      <c r="CD53" s="4">
        <f>SUM(BW53:CC53)</f>
        <v>128.411619324244</v>
      </c>
      <c r="CE53" s="4">
        <f>SUM(CD53,BV53)</f>
        <v>292.441328877595</v>
      </c>
      <c r="CF53" s="67">
        <v>0.000861659865520346</v>
      </c>
      <c r="CG53" s="67">
        <f>'Glad-id-output'!I51</f>
        <v>0.4</v>
      </c>
    </row>
    <row r="54" ht="20.05" customHeight="1">
      <c r="A54" t="s" s="58">
        <v>1</v>
      </c>
      <c r="B54" s="59">
        <v>50</v>
      </c>
      <c r="C54" t="s" s="60">
        <v>208</v>
      </c>
      <c r="D54" s="61">
        <f>'Glad70-before-LQ'!D54*$CG54*D$93</f>
        <v>0.117488747763825</v>
      </c>
      <c r="E54" s="62">
        <f>'Glad70-before-LQ'!E54*$CG54*E$93</f>
        <v>0.0110684736470516</v>
      </c>
      <c r="F54" s="62">
        <f>'Glad70-before-LQ'!F54*$CG54*F$93</f>
        <v>0.00013349145299722</v>
      </c>
      <c r="G54" s="62">
        <f>'Glad70-before-LQ'!G54*$CG54*G$93</f>
        <v>0.0096059189914656</v>
      </c>
      <c r="H54" s="62">
        <f>'Glad70-before-LQ'!H54*$CG54*H$93</f>
        <v>0.00489658228484468</v>
      </c>
      <c r="I54" s="62">
        <f>'Glad70-before-LQ'!I54*$CG54*I$93</f>
        <v>0.03244512504596</v>
      </c>
      <c r="J54" s="62">
        <f>'Glad70-before-LQ'!J54*$CG54*J$93</f>
        <v>2.2288063683367</v>
      </c>
      <c r="K54" s="63">
        <f>'Glad70-before-LQ'!K54*$CG54*K$93</f>
        <v>0.0765650836178092</v>
      </c>
      <c r="L54" s="62">
        <f>'Glad70-before-LQ'!L54*$CG54*L$93</f>
        <v>0.073223853474136</v>
      </c>
      <c r="M54" s="62">
        <f>'Glad70-before-LQ'!M54*$CG54*M$93</f>
        <v>0.0306191295077524</v>
      </c>
      <c r="N54" s="62">
        <f>'Glad70-before-LQ'!N54*$CG54*N$93</f>
        <v>0.013565456451736</v>
      </c>
      <c r="O54" s="62">
        <f>'Glad70-before-LQ'!O54*$CG54*O$93</f>
        <v>0.00435815765370784</v>
      </c>
      <c r="P54" s="62">
        <f>'Glad70-before-LQ'!P54*$CG54*P$93</f>
        <v>0.0048764072284104</v>
      </c>
      <c r="Q54" s="62">
        <f>'Glad70-before-LQ'!Q54*$CG54*Q$93</f>
        <v>0.00473878598103856</v>
      </c>
      <c r="R54" s="62">
        <f>'Glad70-before-LQ'!R54*$CG54*R$93</f>
        <v>0.000501258707723272</v>
      </c>
      <c r="S54" s="62">
        <f>'Glad70-before-LQ'!S54*$CG54*S$93</f>
        <v>0.0012987274567917</v>
      </c>
      <c r="T54" s="62">
        <f>'Glad70-before-LQ'!T54*$CG54*T$93</f>
        <v>0.00982218325334944</v>
      </c>
      <c r="U54" s="62">
        <f>'Glad70-before-LQ'!U54*$CG54*U$93</f>
        <v>0.168954332640019</v>
      </c>
      <c r="V54" s="62">
        <f>'Glad70-before-LQ'!V54*$CG54*V$93</f>
        <v>0.004961980791139</v>
      </c>
      <c r="W54" s="62">
        <f>'Glad70-before-LQ'!W54*$CG54*W$93</f>
        <v>0.143701897682155</v>
      </c>
      <c r="X54" s="64">
        <f>'Glad70-before-LQ'!X54*$CG54*X$93</f>
        <v>0</v>
      </c>
      <c r="Y54" s="62">
        <f>'Glad70-before-LQ'!Y54*$CG54*Y$93</f>
        <v>0.119660355979812</v>
      </c>
      <c r="Z54" s="62">
        <f>'Glad70-before-LQ'!Z54*$CG54*Z$93</f>
        <v>0.0194271580732148</v>
      </c>
      <c r="AA54" s="62">
        <f>'Glad70-before-LQ'!AA54*$CG54*AA$93</f>
        <v>0.0511150580152144</v>
      </c>
      <c r="AB54" s="62">
        <f>'Glad70-before-LQ'!AB54*$CG54*AB$93</f>
        <v>0.00209715347764552</v>
      </c>
      <c r="AC54" s="65">
        <f>'Glad70-before-LQ'!AC54*$CG54*AC$93</f>
        <v>0</v>
      </c>
      <c r="AD54" s="62">
        <f>'Glad70-before-LQ'!AD54*$CG54*AD$93</f>
        <v>0.000412015751163692</v>
      </c>
      <c r="AE54" s="62">
        <f>'Glad70-before-LQ'!AE54*$CG54*AE$93</f>
        <v>0.0301063092974954</v>
      </c>
      <c r="AF54" s="62">
        <f>'Glad70-before-LQ'!AF54*$CG54*AF$93</f>
        <v>0.0567007272396092</v>
      </c>
      <c r="AG54" s="62">
        <f>'Glad70-before-LQ'!AG54*$CG54*AG$93</f>
        <v>0.0857752839609168</v>
      </c>
      <c r="AH54" s="62">
        <f>'Glad70-before-LQ'!AH54*$CG54*AH$93</f>
        <v>0.412830960168916</v>
      </c>
      <c r="AI54" s="62">
        <f>'Glad70-before-LQ'!AI54*$CG54*AI$93</f>
        <v>0.648760137330248</v>
      </c>
      <c r="AJ54" s="62">
        <f>'Glad70-before-LQ'!AJ54*$CG54*AJ$93</f>
        <v>0.273031717777795</v>
      </c>
      <c r="AK54" s="62">
        <f>'Glad70-before-LQ'!AK54*$CG54*AK$93</f>
        <v>0.447606983849332</v>
      </c>
      <c r="AL54" s="62">
        <f>'Glad70-before-LQ'!AL54*$CG54*AL$93</f>
        <v>0.0569027762837832</v>
      </c>
      <c r="AM54" s="62">
        <f>'Glad70-before-LQ'!AM54*$CG54*AM$93</f>
        <v>0.269259415504954</v>
      </c>
      <c r="AN54" s="62">
        <f>'Glad70-before-LQ'!AN54*$CG54*AN$93</f>
        <v>0.246826881981996</v>
      </c>
      <c r="AO54" s="62">
        <f>'Glad70-before-LQ'!AO54*$CG54*AO$93</f>
        <v>0.16091827725818</v>
      </c>
      <c r="AP54" s="62">
        <f>'Glad70-before-LQ'!AP54*$CG54*AP$93</f>
        <v>0.08919528884348921</v>
      </c>
      <c r="AQ54" s="62">
        <f>'Glad70-before-LQ'!AQ54*$CG54*AQ$93</f>
        <v>0.0156235843545108</v>
      </c>
      <c r="AR54" s="62">
        <f>'Glad70-before-LQ'!AR54*$CG54*AR$93</f>
        <v>0.094961921887274</v>
      </c>
      <c r="AS54" s="62">
        <f>'Glad70-before-LQ'!AS54*$CG54*AS$93</f>
        <v>0.222083046458116</v>
      </c>
      <c r="AT54" s="62">
        <f>'Glad70-before-LQ'!AT54*$CG54*AT$93</f>
        <v>0.00256782312370723</v>
      </c>
      <c r="AU54" s="62">
        <f>'Glad70-before-LQ'!AU54*$CG54*AU$93</f>
        <v>0.00326300006827449</v>
      </c>
      <c r="AV54" s="62">
        <f>'Glad70-before-LQ'!AV54*$CG54*AV$93</f>
        <v>0.00100402109025906</v>
      </c>
      <c r="AW54" s="62">
        <f>'Glad70-before-LQ'!AW54*$CG54*AW$93</f>
        <v>0.000336029091842262</v>
      </c>
      <c r="AX54" s="62">
        <f>'Glad70-before-LQ'!AX54*$CG54*AX$93</f>
        <v>0.0104771234026386</v>
      </c>
      <c r="AY54" s="62">
        <f>'Glad70-before-LQ'!AY54*$CG54*AY$93</f>
        <v>0.00089714535439314</v>
      </c>
      <c r="AZ54" s="62">
        <f>'Glad70-before-LQ'!AZ54*$CG54*AZ$93</f>
        <v>0.407650007121076</v>
      </c>
      <c r="BA54" s="62">
        <f>'Glad70-before-LQ'!BA54*$CG54*BA$93</f>
        <v>0.0522262913598448</v>
      </c>
      <c r="BB54" s="62">
        <f>'Glad70-before-LQ'!BB54*$CG54*BB$93</f>
        <v>0.0499453705496868</v>
      </c>
      <c r="BC54" s="62">
        <f>'Glad70-before-LQ'!BC54*$CG54*BC$93</f>
        <v>0.40207527241238</v>
      </c>
      <c r="BD54" s="62">
        <f>'Glad70-before-LQ'!BD54*$CG54*BD$93</f>
        <v>2.18755080715066</v>
      </c>
      <c r="BE54" s="62">
        <f>'Glad70-before-LQ'!BE54*$CG54*BE$93</f>
        <v>1.06856254153878</v>
      </c>
      <c r="BF54" s="62">
        <f>'Glad70-before-LQ'!BF54*$CG54*BF$93</f>
        <v>0.0056769025727402</v>
      </c>
      <c r="BG54" s="62">
        <f>'Glad70-before-LQ'!BG54*$CG54*BG$93</f>
        <v>0.302684968640632</v>
      </c>
      <c r="BH54" s="62">
        <f>'Glad70-before-LQ'!BH54*$CG54*BH$93</f>
        <v>0.104497390256091</v>
      </c>
      <c r="BI54" s="62">
        <f>'Glad70-before-LQ'!BI54*$CG54*BI$93</f>
        <v>0.43074137623604</v>
      </c>
      <c r="BJ54" s="62">
        <f>'Glad70-before-LQ'!BJ54*$CG54*BJ$93</f>
        <v>0.000109658287629626</v>
      </c>
      <c r="BK54" s="62">
        <f>'Glad70-before-LQ'!BK54*$CG54*BK$93</f>
        <v>0.0794404770275856</v>
      </c>
      <c r="BL54" s="62">
        <f>'Glad70-before-LQ'!BL54*$CG54*BL$93</f>
        <v>0.260019694200793</v>
      </c>
      <c r="BM54" s="62">
        <f>'Glad70-before-LQ'!BM54*$CG54*BM$93</f>
        <v>0.0140176759514868</v>
      </c>
      <c r="BN54" s="62">
        <f>'Glad70-before-LQ'!BN54*$CG54*BN$93</f>
        <v>0.00875824442075096</v>
      </c>
      <c r="BO54" s="62">
        <f>'Glad70-before-LQ'!BO54*$CG54*BO$93</f>
        <v>0.51524766959644</v>
      </c>
      <c r="BP54" s="62">
        <f>'Glad70-before-LQ'!BP54*$CG54*BP$93</f>
        <v>0.130484032150592</v>
      </c>
      <c r="BQ54" s="62">
        <f>'Glad70-before-LQ'!BQ54*$CG54*BQ$93</f>
        <v>0.00272173644698015</v>
      </c>
      <c r="BR54" s="62">
        <f>'Glad70-before-LQ'!BR54*$CG54*BR$93</f>
        <v>0.012096925968974</v>
      </c>
      <c r="BS54" s="62">
        <f>'Glad70-before-LQ'!BS54*$CG54*BS$93</f>
        <v>0.0028494785641156</v>
      </c>
      <c r="BT54" s="62">
        <f>'Glad70-before-LQ'!BT54*$CG54*BT$93</f>
        <v>0.128341556606621</v>
      </c>
      <c r="BU54" s="62">
        <f>'Glad70-before-LQ'!BU54*$CG54*BU$93</f>
        <v>0.115494494053989</v>
      </c>
      <c r="BV54" s="4">
        <f>SUM(D54:BU54)</f>
        <v>12.5446647287073</v>
      </c>
      <c r="BW54" s="66">
        <f>'Glad-base'!BW54*'Households'!$B$3/'Households'!$B$7</f>
        <v>128.592728739454</v>
      </c>
      <c r="BX54" s="66">
        <f>'Glad-base'!BX54*'Households'!$B$3/'Households'!$B$7</f>
        <v>0.00359481512873326</v>
      </c>
      <c r="BY54" s="66">
        <f>'Glad-base'!BY54*'Businesses'!$B$4/'Businesses'!$C$4</f>
        <v>0.616968878623571</v>
      </c>
      <c r="BZ54" s="66">
        <f>'Glad-base'!BZ54*'Households'!$B$3/'Households'!$B$7</f>
        <v>0.0587548216065911</v>
      </c>
      <c r="CA54" s="66">
        <f>'Glad-base'!CA54*'Households'!$B$3/'Households'!$B$7</f>
        <v>0.244124698486097</v>
      </c>
      <c r="CB54" s="66">
        <f>'Glad-base'!CB54*'Glad-id-output'!B52/'Glad-id-output'!E52</f>
        <v>0</v>
      </c>
      <c r="CC54" s="62">
        <f>'Exports'!D55</f>
        <v>1</v>
      </c>
      <c r="CD54" s="4">
        <f>SUM(BW54:CC54)</f>
        <v>130.516171953299</v>
      </c>
      <c r="CE54" s="4">
        <f>SUM(CD54,BV54)</f>
        <v>143.060836682006</v>
      </c>
      <c r="CF54" s="67">
        <v>0.000397335414463616</v>
      </c>
      <c r="CG54" s="67">
        <f>'Glad-id-output'!I52</f>
        <v>0.4</v>
      </c>
    </row>
    <row r="55" ht="20.05" customHeight="1">
      <c r="A55" t="s" s="58">
        <v>1</v>
      </c>
      <c r="B55" s="59">
        <v>51</v>
      </c>
      <c r="C55" t="s" s="60">
        <v>209</v>
      </c>
      <c r="D55" s="61">
        <f>'Glad70-before-LQ'!D55*$CG55*D$93</f>
        <v>1.18743441667905</v>
      </c>
      <c r="E55" s="62">
        <f>'Glad70-before-LQ'!E55*$CG55*E$93</f>
        <v>0.017787742046314</v>
      </c>
      <c r="F55" s="62">
        <f>'Glad70-before-LQ'!F55*$CG55*F$93</f>
        <v>5.74922172465468e-07</v>
      </c>
      <c r="G55" s="62">
        <f>'Glad70-before-LQ'!G55*$CG55*G$93</f>
        <v>0.0405340330311204</v>
      </c>
      <c r="H55" s="62">
        <f>'Glad70-before-LQ'!H55*$CG55*H$93</f>
        <v>0.0338446529256885</v>
      </c>
      <c r="I55" s="62">
        <f>'Glad70-before-LQ'!I55*$CG55*I$93</f>
        <v>0.238276236147782</v>
      </c>
      <c r="J55" s="62">
        <f>'Glad70-before-LQ'!J55*$CG55*J$93</f>
        <v>12.7254537560815</v>
      </c>
      <c r="K55" s="63">
        <f>'Glad70-before-LQ'!K55*$CG55*K$93</f>
        <v>0.723494766536205</v>
      </c>
      <c r="L55" s="62">
        <f>'Glad70-before-LQ'!L55*$CG55*L$93</f>
        <v>0.325325139818976</v>
      </c>
      <c r="M55" s="62">
        <f>'Glad70-before-LQ'!M55*$CG55*M$93</f>
        <v>0.139672396601741</v>
      </c>
      <c r="N55" s="62">
        <f>'Glad70-before-LQ'!N55*$CG55*N$93</f>
        <v>0.0505913875248936</v>
      </c>
      <c r="O55" s="62">
        <f>'Glad70-before-LQ'!O55*$CG55*O$93</f>
        <v>0.0722621699253021</v>
      </c>
      <c r="P55" s="62">
        <f>'Glad70-before-LQ'!P55*$CG55*P$93</f>
        <v>0.00717390418033233</v>
      </c>
      <c r="Q55" s="62">
        <f>'Glad70-before-LQ'!Q55*$CG55*Q$93</f>
        <v>0.0184213137353023</v>
      </c>
      <c r="R55" s="62">
        <f>'Glad70-before-LQ'!R55*$CG55*R$93</f>
        <v>0.00391260943795041</v>
      </c>
      <c r="S55" s="62">
        <f>'Glad70-before-LQ'!S55*$CG55*S$93</f>
        <v>0.009235305572996851</v>
      </c>
      <c r="T55" s="62">
        <f>'Glad70-before-LQ'!T55*$CG55*T$93</f>
        <v>0.220331431235402</v>
      </c>
      <c r="U55" s="62">
        <f>'Glad70-before-LQ'!U55*$CG55*U$93</f>
        <v>1.19973041118263</v>
      </c>
      <c r="V55" s="62">
        <f>'Glad70-before-LQ'!V55*$CG55*V$93</f>
        <v>0.0293434878684222</v>
      </c>
      <c r="W55" s="62">
        <f>'Glad70-before-LQ'!W55*$CG55*W$93</f>
        <v>1.25507342135376</v>
      </c>
      <c r="X55" s="64">
        <f>'Glad70-before-LQ'!X55*$CG55*X$93</f>
        <v>0</v>
      </c>
      <c r="Y55" s="62">
        <f>'Glad70-before-LQ'!Y55*$CG55*Y$93</f>
        <v>0.489501653358741</v>
      </c>
      <c r="Z55" s="62">
        <f>'Glad70-before-LQ'!Z55*$CG55*Z$93</f>
        <v>0.09411021738795571</v>
      </c>
      <c r="AA55" s="62">
        <f>'Glad70-before-LQ'!AA55*$CG55*AA$93</f>
        <v>0.128098729443806</v>
      </c>
      <c r="AB55" s="62">
        <f>'Glad70-before-LQ'!AB55*$CG55*AB$93</f>
        <v>0.00671064158211786</v>
      </c>
      <c r="AC55" s="65">
        <f>'Glad70-before-LQ'!AC55*$CG55*AC$93</f>
        <v>0</v>
      </c>
      <c r="AD55" s="62">
        <f>'Glad70-before-LQ'!AD55*$CG55*AD$93</f>
        <v>0.0400882722244974</v>
      </c>
      <c r="AE55" s="62">
        <f>'Glad70-before-LQ'!AE55*$CG55*AE$93</f>
        <v>0.854655671016933</v>
      </c>
      <c r="AF55" s="62">
        <f>'Glad70-before-LQ'!AF55*$CG55*AF$93</f>
        <v>5.96949517911003</v>
      </c>
      <c r="AG55" s="62">
        <f>'Glad70-before-LQ'!AG55*$CG55*AG$93</f>
        <v>0.429466145954859</v>
      </c>
      <c r="AH55" s="62">
        <f>'Glad70-before-LQ'!AH55*$CG55*AH$93</f>
        <v>0.838111897523277</v>
      </c>
      <c r="AI55" s="62">
        <f>'Glad70-before-LQ'!AI55*$CG55*AI$93</f>
        <v>2.54746342896066</v>
      </c>
      <c r="AJ55" s="62">
        <f>'Glad70-before-LQ'!AJ55*$CG55*AJ$93</f>
        <v>1.21743712166338</v>
      </c>
      <c r="AK55" s="62">
        <f>'Glad70-before-LQ'!AK55*$CG55*AK$93</f>
        <v>1.73263683427502</v>
      </c>
      <c r="AL55" s="62">
        <f>'Glad70-before-LQ'!AL55*$CG55*AL$93</f>
        <v>0.965037417952155</v>
      </c>
      <c r="AM55" s="62">
        <f>'Glad70-before-LQ'!AM55*$CG55*AM$93</f>
        <v>1.0975184741312</v>
      </c>
      <c r="AN55" s="62">
        <f>'Glad70-before-LQ'!AN55*$CG55*AN$93</f>
        <v>1.3411937898165</v>
      </c>
      <c r="AO55" s="62">
        <f>'Glad70-before-LQ'!AO55*$CG55*AO$93</f>
        <v>1.05464682768678</v>
      </c>
      <c r="AP55" s="62">
        <f>'Glad70-before-LQ'!AP55*$CG55*AP$93</f>
        <v>2.06955094278812</v>
      </c>
      <c r="AQ55" s="62">
        <f>'Glad70-before-LQ'!AQ55*$CG55*AQ$93</f>
        <v>0.0161456308091449</v>
      </c>
      <c r="AR55" s="62">
        <f>'Glad70-before-LQ'!AR55*$CG55*AR$93</f>
        <v>0.0536605833750741</v>
      </c>
      <c r="AS55" s="62">
        <f>'Glad70-before-LQ'!AS55*$CG55*AS$93</f>
        <v>3.94036319049726</v>
      </c>
      <c r="AT55" s="62">
        <f>'Glad70-before-LQ'!AT55*$CG55*AT$93</f>
        <v>0.000539650457445042</v>
      </c>
      <c r="AU55" s="62">
        <f>'Glad70-before-LQ'!AU55*$CG55*AU$93</f>
        <v>0.0131724921915991</v>
      </c>
      <c r="AV55" s="62">
        <f>'Glad70-before-LQ'!AV55*$CG55*AV$93</f>
        <v>0.000325161380551197</v>
      </c>
      <c r="AW55" s="62">
        <f>'Glad70-before-LQ'!AW55*$CG55*AW$93</f>
        <v>0.00194635393234887</v>
      </c>
      <c r="AX55" s="62">
        <f>'Glad70-before-LQ'!AX55*$CG55*AX$93</f>
        <v>0.043316657743959</v>
      </c>
      <c r="AY55" s="62">
        <f>'Glad70-before-LQ'!AY55*$CG55*AY$93</f>
        <v>0.000673586645481618</v>
      </c>
      <c r="AZ55" s="62">
        <f>'Glad70-before-LQ'!AZ55*$CG55*AZ$93</f>
        <v>0.151467060409066</v>
      </c>
      <c r="BA55" s="62">
        <f>'Glad70-before-LQ'!BA55*$CG55*BA$93</f>
        <v>0.836922435882507</v>
      </c>
      <c r="BB55" s="62">
        <f>'Glad70-before-LQ'!BB55*$CG55*BB$93</f>
        <v>0.335918099634897</v>
      </c>
      <c r="BC55" s="62">
        <f>'Glad70-before-LQ'!BC55*$CG55*BC$93</f>
        <v>1.17782209406597</v>
      </c>
      <c r="BD55" s="62">
        <f>'Glad70-before-LQ'!BD55*$CG55*BD$93</f>
        <v>2.63615258027171</v>
      </c>
      <c r="BE55" s="62">
        <f>'Glad70-before-LQ'!BE55*$CG55*BE$93</f>
        <v>3.9428922066783</v>
      </c>
      <c r="BF55" s="62">
        <f>'Glad70-before-LQ'!BF55*$CG55*BF$93</f>
        <v>0.0160703118826164</v>
      </c>
      <c r="BG55" s="62">
        <f>'Glad70-before-LQ'!BG55*$CG55*BG$93</f>
        <v>1.69992649699002</v>
      </c>
      <c r="BH55" s="62">
        <f>'Glad70-before-LQ'!BH55*$CG55*BH$93</f>
        <v>0.199551948313006</v>
      </c>
      <c r="BI55" s="62">
        <f>'Glad70-before-LQ'!BI55*$CG55*BI$93</f>
        <v>2.97835690956392</v>
      </c>
      <c r="BJ55" s="62">
        <f>'Glad70-before-LQ'!BJ55*$CG55*BJ$93</f>
        <v>4.35361008339918e-05</v>
      </c>
      <c r="BK55" s="62">
        <f>'Glad70-before-LQ'!BK55*$CG55*BK$93</f>
        <v>0.165775543042831</v>
      </c>
      <c r="BL55" s="62">
        <f>'Glad70-before-LQ'!BL55*$CG55*BL$93</f>
        <v>3.25405958881512</v>
      </c>
      <c r="BM55" s="62">
        <f>'Glad70-before-LQ'!BM55*$CG55*BM$93</f>
        <v>0.336741695497992</v>
      </c>
      <c r="BN55" s="62">
        <f>'Glad70-before-LQ'!BN55*$CG55*BN$93</f>
        <v>0.06349421564220779</v>
      </c>
      <c r="BO55" s="62">
        <f>'Glad70-before-LQ'!BO55*$CG55*BO$93</f>
        <v>4.3352121428784</v>
      </c>
      <c r="BP55" s="62">
        <f>'Glad70-before-LQ'!BP55*$CG55*BP$93</f>
        <v>0.337118631387024</v>
      </c>
      <c r="BQ55" s="62">
        <f>'Glad70-before-LQ'!BQ55*$CG55*BQ$93</f>
        <v>0.00762736483474182</v>
      </c>
      <c r="BR55" s="62">
        <f>'Glad70-before-LQ'!BR55*$CG55*BR$93</f>
        <v>0.0459995745138957</v>
      </c>
      <c r="BS55" s="62">
        <f>'Glad70-before-LQ'!BS55*$CG55*BS$93</f>
        <v>0.0120133218419591</v>
      </c>
      <c r="BT55" s="62">
        <f>'Glad70-before-LQ'!BT55*$CG55*BT$93</f>
        <v>0.641954905199322</v>
      </c>
      <c r="BU55" s="62">
        <f>'Glad70-before-LQ'!BU55*$CG55*BU$93</f>
        <v>0.0483720401488323</v>
      </c>
      <c r="BV55" s="4">
        <f>SUM(D55:BU55)</f>
        <v>66.46725841231159</v>
      </c>
      <c r="BW55" s="66">
        <f>'Glad-base'!BW55*'Households'!$B$3/'Households'!$B$7</f>
        <v>8.236486339618949</v>
      </c>
      <c r="BX55" s="66">
        <f>'Glad-base'!BX55*'Households'!$B$3/'Households'!$B$7</f>
        <v>0.00334463199794027</v>
      </c>
      <c r="BY55" s="66">
        <f>'Glad-base'!BY55*'Businesses'!$B$4/'Businesses'!$C$4</f>
        <v>0.529478906544832</v>
      </c>
      <c r="BZ55" s="66">
        <f>'Glad-base'!BZ55*'Households'!$B$3/'Households'!$B$7</f>
        <v>0.0283587654067971</v>
      </c>
      <c r="CA55" s="66">
        <f>'Glad-base'!CA55*'Households'!$B$3/'Households'!$B$7</f>
        <v>0.221776000628218</v>
      </c>
      <c r="CB55" s="66">
        <f>'Glad-base'!CB55*'Glad-id-output'!B53/'Glad-id-output'!E53</f>
        <v>5.41557781033012e-06</v>
      </c>
      <c r="CC55" s="62">
        <f>'Exports'!D56</f>
        <v>2.2</v>
      </c>
      <c r="CD55" s="4">
        <f>SUM(BW55:CC55)</f>
        <v>11.2194500597745</v>
      </c>
      <c r="CE55" s="4">
        <f>SUM(CD55,BV55)</f>
        <v>77.6867084720861</v>
      </c>
      <c r="CF55" s="67">
        <v>0.000887799641037724</v>
      </c>
      <c r="CG55" s="67">
        <f>'Glad-id-output'!I53</f>
        <v>0.3</v>
      </c>
    </row>
    <row r="56" ht="20.05" customHeight="1">
      <c r="A56" t="s" s="58">
        <v>1</v>
      </c>
      <c r="B56" s="59">
        <v>52</v>
      </c>
      <c r="C56" t="s" s="60">
        <v>210</v>
      </c>
      <c r="D56" s="61">
        <f>'Glad70-before-LQ'!D56*$CG56*D$93</f>
        <v>0.488882807985499</v>
      </c>
      <c r="E56" s="62">
        <f>'Glad70-before-LQ'!E56*$CG56*E$93</f>
        <v>0.225041386609845</v>
      </c>
      <c r="F56" s="62">
        <f>'Glad70-before-LQ'!F56*$CG56*F$93</f>
        <v>0.00460375773913302</v>
      </c>
      <c r="G56" s="62">
        <f>'Glad70-before-LQ'!G56*$CG56*G$93</f>
        <v>0.177141939926785</v>
      </c>
      <c r="H56" s="62">
        <f>'Glad70-before-LQ'!H56*$CG56*H$93</f>
        <v>0.140274711847054</v>
      </c>
      <c r="I56" s="62">
        <f>'Glad70-before-LQ'!I56*$CG56*I$93</f>
        <v>0.829520783765909</v>
      </c>
      <c r="J56" s="62">
        <f>'Glad70-before-LQ'!J56*$CG56*J$93</f>
        <v>58.2830346404536</v>
      </c>
      <c r="K56" s="63">
        <f>'Glad70-before-LQ'!K56*$CG56*K$93</f>
        <v>2.72428910633014</v>
      </c>
      <c r="L56" s="62">
        <f>'Glad70-before-LQ'!L56*$CG56*L$93</f>
        <v>0.516877986272758</v>
      </c>
      <c r="M56" s="62">
        <f>'Glad70-before-LQ'!M56*$CG56*M$93</f>
        <v>0.08689721779373941</v>
      </c>
      <c r="N56" s="62">
        <f>'Glad70-before-LQ'!N56*$CG56*N$93</f>
        <v>0.051854140261107</v>
      </c>
      <c r="O56" s="62">
        <f>'Glad70-before-LQ'!O56*$CG56*O$93</f>
        <v>0.030270126195571</v>
      </c>
      <c r="P56" s="62">
        <f>'Glad70-before-LQ'!P56*$CG56*P$93</f>
        <v>0.00465187841857166</v>
      </c>
      <c r="Q56" s="62">
        <f>'Glad70-before-LQ'!Q56*$CG56*Q$93</f>
        <v>0.0239094181864069</v>
      </c>
      <c r="R56" s="62">
        <f>'Glad70-before-LQ'!R56*$CG56*R$93</f>
        <v>0.0101470329217567</v>
      </c>
      <c r="S56" s="62">
        <f>'Glad70-before-LQ'!S56*$CG56*S$93</f>
        <v>0.0194872924137711</v>
      </c>
      <c r="T56" s="62">
        <f>'Glad70-before-LQ'!T56*$CG56*T$93</f>
        <v>1.18759731562549</v>
      </c>
      <c r="U56" s="62">
        <f>'Glad70-before-LQ'!U56*$CG56*U$93</f>
        <v>0.739266896458375</v>
      </c>
      <c r="V56" s="62">
        <f>'Glad70-before-LQ'!V56*$CG56*V$93</f>
        <v>0.044575317909774</v>
      </c>
      <c r="W56" s="62">
        <f>'Glad70-before-LQ'!W56*$CG56*W$93</f>
        <v>1.58746523480335</v>
      </c>
      <c r="X56" s="64">
        <f>'Glad70-before-LQ'!X56*$CG56*X$93</f>
        <v>0</v>
      </c>
      <c r="Y56" s="62">
        <f>'Glad70-before-LQ'!Y56*$CG56*Y$93</f>
        <v>1.07244542931025</v>
      </c>
      <c r="Z56" s="62">
        <f>'Glad70-before-LQ'!Z56*$CG56*Z$93</f>
        <v>0.24655806812276</v>
      </c>
      <c r="AA56" s="62">
        <f>'Glad70-before-LQ'!AA56*$CG56*AA$93</f>
        <v>0.173522479021277</v>
      </c>
      <c r="AB56" s="62">
        <f>'Glad70-before-LQ'!AB56*$CG56*AB$93</f>
        <v>0.0076677841610157</v>
      </c>
      <c r="AC56" s="65">
        <f>'Glad70-before-LQ'!AC56*$CG56*AC$93</f>
        <v>0</v>
      </c>
      <c r="AD56" s="62">
        <f>'Glad70-before-LQ'!AD56*$CG56*AD$93</f>
        <v>0.0427370133990565</v>
      </c>
      <c r="AE56" s="62">
        <f>'Glad70-before-LQ'!AE56*$CG56*AE$93</f>
        <v>0.0382372065875185</v>
      </c>
      <c r="AF56" s="62">
        <f>'Glad70-before-LQ'!AF56*$CG56*AF$93</f>
        <v>0.151092555823719</v>
      </c>
      <c r="AG56" s="62">
        <f>'Glad70-before-LQ'!AG56*$CG56*AG$93</f>
        <v>0.847297858024266</v>
      </c>
      <c r="AH56" s="62">
        <f>'Glad70-before-LQ'!AH56*$CG56*AH$93</f>
        <v>15.2895779710714</v>
      </c>
      <c r="AI56" s="62">
        <f>'Glad70-before-LQ'!AI56*$CG56*AI$93</f>
        <v>8.176564199267281</v>
      </c>
      <c r="AJ56" s="62">
        <f>'Glad70-before-LQ'!AJ56*$CG56*AJ$93</f>
        <v>1.94680173470142</v>
      </c>
      <c r="AK56" s="62">
        <f>'Glad70-before-LQ'!AK56*$CG56*AK$93</f>
        <v>2.41260954492385</v>
      </c>
      <c r="AL56" s="62">
        <f>'Glad70-before-LQ'!AL56*$CG56*AL$93</f>
        <v>0.413521522168245</v>
      </c>
      <c r="AM56" s="62">
        <f>'Glad70-before-LQ'!AM56*$CG56*AM$93</f>
        <v>1.05699265708155</v>
      </c>
      <c r="AN56" s="62">
        <f>'Glad70-before-LQ'!AN56*$CG56*AN$93</f>
        <v>1.12677914005299</v>
      </c>
      <c r="AO56" s="62">
        <f>'Glad70-before-LQ'!AO56*$CG56*AO$93</f>
        <v>1.95127174822366</v>
      </c>
      <c r="AP56" s="62">
        <f>'Glad70-before-LQ'!AP56*$CG56*AP$93</f>
        <v>0.1670037266075</v>
      </c>
      <c r="AQ56" s="62">
        <f>'Glad70-before-LQ'!AQ56*$CG56*AQ$93</f>
        <v>0.0364368002537487</v>
      </c>
      <c r="AR56" s="62">
        <f>'Glad70-before-LQ'!AR56*$CG56*AR$93</f>
        <v>0.266375207459842</v>
      </c>
      <c r="AS56" s="62">
        <f>'Glad70-before-LQ'!AS56*$CG56*AS$93</f>
        <v>4.62120801420483</v>
      </c>
      <c r="AT56" s="62">
        <f>'Glad70-before-LQ'!AT56*$CG56*AT$93</f>
        <v>0.0101584665576633</v>
      </c>
      <c r="AU56" s="62">
        <f>'Glad70-before-LQ'!AU56*$CG56*AU$93</f>
        <v>0.0507144749000434</v>
      </c>
      <c r="AV56" s="62">
        <f>'Glad70-before-LQ'!AV56*$CG56*AV$93</f>
        <v>0.0170305502884437</v>
      </c>
      <c r="AW56" s="62">
        <f>'Glad70-before-LQ'!AW56*$CG56*AW$93</f>
        <v>0.0175225282606459</v>
      </c>
      <c r="AX56" s="62">
        <f>'Glad70-before-LQ'!AX56*$CG56*AX$93</f>
        <v>0.103472170444794</v>
      </c>
      <c r="AY56" s="62">
        <f>'Glad70-before-LQ'!AY56*$CG56*AY$93</f>
        <v>0.011055340868049</v>
      </c>
      <c r="AZ56" s="62">
        <f>'Glad70-before-LQ'!AZ56*$CG56*AZ$93</f>
        <v>0.205787813034601</v>
      </c>
      <c r="BA56" s="62">
        <f>'Glad70-before-LQ'!BA56*$CG56*BA$93</f>
        <v>0.0828228586026586</v>
      </c>
      <c r="BB56" s="62">
        <f>'Glad70-before-LQ'!BB56*$CG56*BB$93</f>
        <v>0.184963466974087</v>
      </c>
      <c r="BC56" s="62">
        <f>'Glad70-before-LQ'!BC56*$CG56*BC$93</f>
        <v>1.98081141665434</v>
      </c>
      <c r="BD56" s="62">
        <f>'Glad70-before-LQ'!BD56*$CG56*BD$93</f>
        <v>0.970742027227868</v>
      </c>
      <c r="BE56" s="62">
        <f>'Glad70-before-LQ'!BE56*$CG56*BE$93</f>
        <v>5.18043825224664</v>
      </c>
      <c r="BF56" s="62">
        <f>'Glad70-before-LQ'!BF56*$CG56*BF$93</f>
        <v>0.140578039456409</v>
      </c>
      <c r="BG56" s="62">
        <f>'Glad70-before-LQ'!BG56*$CG56*BG$93</f>
        <v>1.66296042705272</v>
      </c>
      <c r="BH56" s="62">
        <f>'Glad70-before-LQ'!BH56*$CG56*BH$93</f>
        <v>1.16779033086574</v>
      </c>
      <c r="BI56" s="62">
        <f>'Glad70-before-LQ'!BI56*$CG56*BI$93</f>
        <v>1.40648246456204</v>
      </c>
      <c r="BJ56" s="62">
        <f>'Glad70-before-LQ'!BJ56*$CG56*BJ$93</f>
        <v>0.0037320940828434</v>
      </c>
      <c r="BK56" s="62">
        <f>'Glad70-before-LQ'!BK56*$CG56*BK$93</f>
        <v>1.1148547024044</v>
      </c>
      <c r="BL56" s="62">
        <f>'Glad70-before-LQ'!BL56*$CG56*BL$93</f>
        <v>1.08029681132501</v>
      </c>
      <c r="BM56" s="62">
        <f>'Glad70-before-LQ'!BM56*$CG56*BM$93</f>
        <v>0.179709653435619</v>
      </c>
      <c r="BN56" s="62">
        <f>'Glad70-before-LQ'!BN56*$CG56*BN$93</f>
        <v>0.0216798854937854</v>
      </c>
      <c r="BO56" s="62">
        <f>'Glad70-before-LQ'!BO56*$CG56*BO$93</f>
        <v>5.85055092905544</v>
      </c>
      <c r="BP56" s="62">
        <f>'Glad70-before-LQ'!BP56*$CG56*BP$93</f>
        <v>1.58759778595654</v>
      </c>
      <c r="BQ56" s="62">
        <f>'Glad70-before-LQ'!BQ56*$CG56*BQ$93</f>
        <v>0.0302397360926676</v>
      </c>
      <c r="BR56" s="62">
        <f>'Glad70-before-LQ'!BR56*$CG56*BR$93</f>
        <v>0.237227358938364</v>
      </c>
      <c r="BS56" s="62">
        <f>'Glad70-before-LQ'!BS56*$CG56*BS$93</f>
        <v>0.0466774936285685</v>
      </c>
      <c r="BT56" s="62">
        <f>'Glad70-before-LQ'!BT56*$CG56*BT$93</f>
        <v>6.80502604307982</v>
      </c>
      <c r="BU56" s="62">
        <f>'Glad70-before-LQ'!BU56*$CG56*BU$93</f>
        <v>1.33907277516089</v>
      </c>
      <c r="BV56" s="4">
        <f>SUM(D56:BU56)</f>
        <v>138.710485549036</v>
      </c>
      <c r="BW56" s="66">
        <f>'Glad-base'!BW56*'Households'!$B$3/'Households'!$B$7</f>
        <v>3.43673193179197</v>
      </c>
      <c r="BX56" s="66">
        <f>'Glad-base'!BX56*'Households'!$B$3/'Households'!$B$7</f>
        <v>0</v>
      </c>
      <c r="BY56" s="66">
        <f>'Glad-base'!BY56*'Businesses'!$B$4/'Businesses'!$C$4</f>
        <v>0.137224338312819</v>
      </c>
      <c r="BZ56" s="66">
        <f>'Glad-base'!BZ56*'Households'!$B$3/'Households'!$B$7</f>
        <v>0.00583452139031926</v>
      </c>
      <c r="CA56" s="66">
        <f>'Glad-base'!CA56*'Households'!$B$3/'Households'!$B$7</f>
        <v>0.0610948399588054</v>
      </c>
      <c r="CB56" s="66">
        <f>'Glad-base'!CB56*'Glad-id-output'!B54/'Glad-id-output'!E54</f>
        <v>0.00643494020310484</v>
      </c>
      <c r="CC56" s="62">
        <f>'Exports'!D57</f>
        <v>12</v>
      </c>
      <c r="CD56" s="4">
        <f>SUM(BW56:CC56)</f>
        <v>15.647320571657</v>
      </c>
      <c r="CE56" s="4">
        <f>SUM(CD56,BV56)</f>
        <v>154.357806120693</v>
      </c>
      <c r="CF56" s="67">
        <v>0.00767801002637494</v>
      </c>
      <c r="CG56" s="67">
        <f>'Glad-id-output'!I54</f>
        <v>1</v>
      </c>
    </row>
    <row r="57" ht="20.05" customHeight="1">
      <c r="A57" t="s" s="58">
        <v>1</v>
      </c>
      <c r="B57" s="59">
        <v>53</v>
      </c>
      <c r="C57" t="s" s="60">
        <v>211</v>
      </c>
      <c r="D57" s="61">
        <f>'Glad70-before-LQ'!D57*$CG57*D$93</f>
        <v>1.24466105432762</v>
      </c>
      <c r="E57" s="62">
        <f>'Glad70-before-LQ'!E57*$CG57*E$93</f>
        <v>1.4931946704214e-05</v>
      </c>
      <c r="F57" s="62">
        <f>'Glad70-before-LQ'!F57*$CG57*F$93</f>
        <v>5.3385630300365e-06</v>
      </c>
      <c r="G57" s="62">
        <f>'Glad70-before-LQ'!G57*$CG57*G$93</f>
        <v>0.00340822205307969</v>
      </c>
      <c r="H57" s="62">
        <f>'Glad70-before-LQ'!H57*$CG57*H$93</f>
        <v>0.0519310567382202</v>
      </c>
      <c r="I57" s="62">
        <f>'Glad70-before-LQ'!I57*$CG57*I$93</f>
        <v>0.421602874266824</v>
      </c>
      <c r="J57" s="62">
        <f>'Glad70-before-LQ'!J57*$CG57*J$93</f>
        <v>10.8878082717731</v>
      </c>
      <c r="K57" s="63">
        <f>'Glad70-before-LQ'!K57*$CG57*K$93</f>
        <v>3.82024513041715</v>
      </c>
      <c r="L57" s="62">
        <f>'Glad70-before-LQ'!L57*$CG57*L$93</f>
        <v>0.305981110211235</v>
      </c>
      <c r="M57" s="62">
        <f>'Glad70-before-LQ'!M57*$CG57*M$93</f>
        <v>0.06435084814063829</v>
      </c>
      <c r="N57" s="62">
        <f>'Glad70-before-LQ'!N57*$CG57*N$93</f>
        <v>0.124322894345314</v>
      </c>
      <c r="O57" s="62">
        <f>'Glad70-before-LQ'!O57*$CG57*O$93</f>
        <v>0.0456350474073495</v>
      </c>
      <c r="P57" s="62">
        <f>'Glad70-before-LQ'!P57*$CG57*P$93</f>
        <v>0.00577272258088732</v>
      </c>
      <c r="Q57" s="62">
        <f>'Glad70-before-LQ'!Q57*$CG57*Q$93</f>
        <v>0.0378798596803724</v>
      </c>
      <c r="R57" s="62">
        <f>'Glad70-before-LQ'!R57*$CG57*R$93</f>
        <v>0.0209630790487415</v>
      </c>
      <c r="S57" s="62">
        <f>'Glad70-before-LQ'!S57*$CG57*S$93</f>
        <v>0.0247905112227323</v>
      </c>
      <c r="T57" s="62">
        <f>'Glad70-before-LQ'!T57*$CG57*T$93</f>
        <v>0.875923390662413</v>
      </c>
      <c r="U57" s="62">
        <f>'Glad70-before-LQ'!U57*$CG57*U$93</f>
        <v>1.33763534452724</v>
      </c>
      <c r="V57" s="62">
        <f>'Glad70-before-LQ'!V57*$CG57*V$93</f>
        <v>0.0510152245893314</v>
      </c>
      <c r="W57" s="62">
        <f>'Glad70-before-LQ'!W57*$CG57*W$93</f>
        <v>2.05150492580271</v>
      </c>
      <c r="X57" s="64">
        <f>'Glad70-before-LQ'!X57*$CG57*X$93</f>
        <v>0</v>
      </c>
      <c r="Y57" s="62">
        <f>'Glad70-before-LQ'!Y57*$CG57*Y$93</f>
        <v>2.97576146920746</v>
      </c>
      <c r="Z57" s="62">
        <f>'Glad70-before-LQ'!Z57*$CG57*Z$93</f>
        <v>0.516749403324576</v>
      </c>
      <c r="AA57" s="62">
        <f>'Glad70-before-LQ'!AA57*$CG57*AA$93</f>
        <v>0.283296729445325</v>
      </c>
      <c r="AB57" s="62">
        <f>'Glad70-before-LQ'!AB57*$CG57*AB$93</f>
        <v>0.00216885551632127</v>
      </c>
      <c r="AC57" s="65">
        <f>'Glad70-before-LQ'!AC57*$CG57*AC$93</f>
        <v>0</v>
      </c>
      <c r="AD57" s="62">
        <f>'Glad70-before-LQ'!AD57*$CG57*AD$93</f>
        <v>0.000704746735825936</v>
      </c>
      <c r="AE57" s="62">
        <f>'Glad70-before-LQ'!AE57*$CG57*AE$93</f>
        <v>0.0447841672385588</v>
      </c>
      <c r="AF57" s="62">
        <f>'Glad70-before-LQ'!AF57*$CG57*AF$93</f>
        <v>1.90236742729022</v>
      </c>
      <c r="AG57" s="62">
        <f>'Glad70-before-LQ'!AG57*$CG57*AG$93</f>
        <v>0.76216082874123</v>
      </c>
      <c r="AH57" s="62">
        <f>'Glad70-before-LQ'!AH57*$CG57*AH$93</f>
        <v>6.27839826234734</v>
      </c>
      <c r="AI57" s="62">
        <f>'Glad70-before-LQ'!AI57*$CG57*AI$93</f>
        <v>11.0898793871823</v>
      </c>
      <c r="AJ57" s="62">
        <f>'Glad70-before-LQ'!AJ57*$CG57*AJ$93</f>
        <v>17.7270066392672</v>
      </c>
      <c r="AK57" s="62">
        <f>'Glad70-before-LQ'!AK57*$CG57*AK$93</f>
        <v>24.7323482512025</v>
      </c>
      <c r="AL57" s="62">
        <f>'Glad70-before-LQ'!AL57*$CG57*AL$93</f>
        <v>0.771877669814618</v>
      </c>
      <c r="AM57" s="62">
        <f>'Glad70-before-LQ'!AM57*$CG57*AM$93</f>
        <v>16.5741247600496</v>
      </c>
      <c r="AN57" s="62">
        <f>'Glad70-before-LQ'!AN57*$CG57*AN$93</f>
        <v>3.92942089366001</v>
      </c>
      <c r="AO57" s="62">
        <f>'Glad70-before-LQ'!AO57*$CG57*AO$93</f>
        <v>9.93030664252448</v>
      </c>
      <c r="AP57" s="62">
        <f>'Glad70-before-LQ'!AP57*$CG57*AP$93</f>
        <v>0.79093565580273</v>
      </c>
      <c r="AQ57" s="62">
        <f>'Glad70-before-LQ'!AQ57*$CG57*AQ$93</f>
        <v>0.284025215828753</v>
      </c>
      <c r="AR57" s="62">
        <f>'Glad70-before-LQ'!AR57*$CG57*AR$93</f>
        <v>1.42153084926623</v>
      </c>
      <c r="AS57" s="62">
        <f>'Glad70-before-LQ'!AS57*$CG57*AS$93</f>
        <v>13.5954858210615</v>
      </c>
      <c r="AT57" s="62">
        <f>'Glad70-before-LQ'!AT57*$CG57*AT$93</f>
        <v>0.0755707746971655</v>
      </c>
      <c r="AU57" s="62">
        <f>'Glad70-before-LQ'!AU57*$CG57*AU$93</f>
        <v>0.102323984997458</v>
      </c>
      <c r="AV57" s="62">
        <f>'Glad70-before-LQ'!AV57*$CG57*AV$93</f>
        <v>0.060418438052785</v>
      </c>
      <c r="AW57" s="62">
        <f>'Glad70-before-LQ'!AW57*$CG57*AW$93</f>
        <v>0.0180296500591034</v>
      </c>
      <c r="AX57" s="62">
        <f>'Glad70-before-LQ'!AX57*$CG57*AX$93</f>
        <v>1.03032036898079</v>
      </c>
      <c r="AY57" s="62">
        <f>'Glad70-before-LQ'!AY57*$CG57*AY$93</f>
        <v>0.0190109792704917</v>
      </c>
      <c r="AZ57" s="62">
        <f>'Glad70-before-LQ'!AZ57*$CG57*AZ$93</f>
        <v>0.268931389679254</v>
      </c>
      <c r="BA57" s="62">
        <f>'Glad70-before-LQ'!BA57*$CG57*BA$93</f>
        <v>0.361784026922192</v>
      </c>
      <c r="BB57" s="62">
        <f>'Glad70-before-LQ'!BB57*$CG57*BB$93</f>
        <v>0.887578024052333</v>
      </c>
      <c r="BC57" s="62">
        <f>'Glad70-before-LQ'!BC57*$CG57*BC$93</f>
        <v>24.6154884234316</v>
      </c>
      <c r="BD57" s="62">
        <f>'Glad70-before-LQ'!BD57*$CG57*BD$93</f>
        <v>10.2557061838036</v>
      </c>
      <c r="BE57" s="62">
        <f>'Glad70-before-LQ'!BE57*$CG57*BE$93</f>
        <v>29.606734216333</v>
      </c>
      <c r="BF57" s="62">
        <f>'Glad70-before-LQ'!BF57*$CG57*BF$93</f>
        <v>0.337015513151156</v>
      </c>
      <c r="BG57" s="62">
        <f>'Glad70-before-LQ'!BG57*$CG57*BG$93</f>
        <v>14.0235544443353</v>
      </c>
      <c r="BH57" s="62">
        <f>'Glad70-before-LQ'!BH57*$CG57*BH$93</f>
        <v>4.29010788711377</v>
      </c>
      <c r="BI57" s="62">
        <f>'Glad70-before-LQ'!BI57*$CG57*BI$93</f>
        <v>2.47830519599312</v>
      </c>
      <c r="BJ57" s="62">
        <f>'Glad70-before-LQ'!BJ57*$CG57*BJ$93</f>
        <v>0.00306820633255374</v>
      </c>
      <c r="BK57" s="62">
        <f>'Glad70-before-LQ'!BK57*$CG57*BK$93</f>
        <v>3.11611557258668</v>
      </c>
      <c r="BL57" s="62">
        <f>'Glad70-before-LQ'!BL57*$CG57*BL$93</f>
        <v>11.3302466824409</v>
      </c>
      <c r="BM57" s="62">
        <f>'Glad70-before-LQ'!BM57*$CG57*BM$93</f>
        <v>1.70041340977664</v>
      </c>
      <c r="BN57" s="62">
        <f>'Glad70-before-LQ'!BN57*$CG57*BN$93</f>
        <v>0.491295589455806</v>
      </c>
      <c r="BO57" s="62">
        <f>'Glad70-before-LQ'!BO57*$CG57*BO$93</f>
        <v>6.77912554764161</v>
      </c>
      <c r="BP57" s="62">
        <f>'Glad70-before-LQ'!BP57*$CG57*BP$93</f>
        <v>2.85123612188253</v>
      </c>
      <c r="BQ57" s="62">
        <f>'Glad70-before-LQ'!BQ57*$CG57*BQ$93</f>
        <v>0.105791609467286</v>
      </c>
      <c r="BR57" s="62">
        <f>'Glad70-before-LQ'!BR57*$CG57*BR$93</f>
        <v>0.50649522329312</v>
      </c>
      <c r="BS57" s="62">
        <f>'Glad70-before-LQ'!BS57*$CG57*BS$93</f>
        <v>0.06982986548031481</v>
      </c>
      <c r="BT57" s="62">
        <f>'Glad70-before-LQ'!BT57*$CG57*BT$93</f>
        <v>1.03020273724703</v>
      </c>
      <c r="BU57" s="62">
        <f>'Glad70-before-LQ'!BU57*$CG57*BU$93</f>
        <v>0.963187278668618</v>
      </c>
      <c r="BV57" s="4">
        <f>SUM(D57:BU57)</f>
        <v>252.366672858958</v>
      </c>
      <c r="BW57" s="66">
        <f>'Glad-base'!BW57*'Households'!$B$3/'Households'!$B$7</f>
        <v>578.748379712255</v>
      </c>
      <c r="BX57" s="66">
        <f>'Glad-base'!BX57*'Households'!$B$3/'Households'!$B$7</f>
        <v>1.09457299121524</v>
      </c>
      <c r="BY57" s="66">
        <f>'Glad-base'!BY57*'Businesses'!$B$4/'Businesses'!$C$4</f>
        <v>11.6808911083387</v>
      </c>
      <c r="BZ57" s="66">
        <f>'Glad-base'!BZ57*'Households'!$B$3/'Households'!$B$7</f>
        <v>0.008998233367662201</v>
      </c>
      <c r="CA57" s="66">
        <f>'Glad-base'!CA57*'Households'!$B$3/'Households'!$B$7</f>
        <v>0.0547814477548919</v>
      </c>
      <c r="CB57" s="66">
        <f>'Glad-base'!CB57*'Glad-id-output'!B55/'Glad-id-output'!E55</f>
        <v>4.2779380188171e-05</v>
      </c>
      <c r="CC57" s="62">
        <f>'Exports'!D58</f>
        <v>23</v>
      </c>
      <c r="CD57" s="4">
        <f>SUM(BW57:CC57)</f>
        <v>614.587666272312</v>
      </c>
      <c r="CE57" s="4">
        <f>SUM(CD57,BV57)</f>
        <v>866.954339131270</v>
      </c>
      <c r="CF57" s="67">
        <v>0.00201789529189486</v>
      </c>
      <c r="CG57" s="67">
        <f>'Glad-id-output'!I55</f>
        <v>0.75</v>
      </c>
    </row>
    <row r="58" ht="20.05" customHeight="1">
      <c r="A58" t="s" s="58">
        <v>1</v>
      </c>
      <c r="B58" s="59">
        <v>54</v>
      </c>
      <c r="C58" t="s" s="60">
        <v>142</v>
      </c>
      <c r="D58" s="61">
        <f>'Glad70-before-LQ'!D58*$CG58*D$93</f>
        <v>4.6872426247984</v>
      </c>
      <c r="E58" s="62">
        <f>'Glad70-before-LQ'!E58*$CG58*E$93</f>
        <v>0.30260625815816</v>
      </c>
      <c r="F58" s="62">
        <f>'Glad70-before-LQ'!F58*$CG58*F$93</f>
        <v>0.00171080412177939</v>
      </c>
      <c r="G58" s="62">
        <f>'Glad70-before-LQ'!G58*$CG58*G$93</f>
        <v>0.07879871213877671</v>
      </c>
      <c r="H58" s="62">
        <f>'Glad70-before-LQ'!H58*$CG58*H$93</f>
        <v>0.26458296867705</v>
      </c>
      <c r="I58" s="62">
        <f>'Glad70-before-LQ'!I58*$CG58*I$93</f>
        <v>2.91684507156481</v>
      </c>
      <c r="J58" s="62">
        <f>'Glad70-before-LQ'!J58*$CG58*J$93</f>
        <v>22.4593752116018</v>
      </c>
      <c r="K58" s="63">
        <f>'Glad70-before-LQ'!K58*$CG58*K$93</f>
        <v>8.97796992019428</v>
      </c>
      <c r="L58" s="62">
        <f>'Glad70-before-LQ'!L58*$CG58*L$93</f>
        <v>1.24941712174391</v>
      </c>
      <c r="M58" s="62">
        <f>'Glad70-before-LQ'!M58*$CG58*M$93</f>
        <v>12.9848100423658</v>
      </c>
      <c r="N58" s="62">
        <f>'Glad70-before-LQ'!N58*$CG58*N$93</f>
        <v>0.771038636336967</v>
      </c>
      <c r="O58" s="62">
        <f>'Glad70-before-LQ'!O58*$CG58*O$93</f>
        <v>0.5763636626459679</v>
      </c>
      <c r="P58" s="62">
        <f>'Glad70-before-LQ'!P58*$CG58*P$93</f>
        <v>0.0507174955799632</v>
      </c>
      <c r="Q58" s="62">
        <f>'Glad70-before-LQ'!Q58*$CG58*Q$93</f>
        <v>0.190606751070932</v>
      </c>
      <c r="R58" s="62">
        <f>'Glad70-before-LQ'!R58*$CG58*R$93</f>
        <v>0.129677695875795</v>
      </c>
      <c r="S58" s="62">
        <f>'Glad70-before-LQ'!S58*$CG58*S$93</f>
        <v>0.255530052714146</v>
      </c>
      <c r="T58" s="62">
        <f>'Glad70-before-LQ'!T58*$CG58*T$93</f>
        <v>2.42989998582827</v>
      </c>
      <c r="U58" s="62">
        <f>'Glad70-before-LQ'!U58*$CG58*U$93</f>
        <v>23.2318666015762</v>
      </c>
      <c r="V58" s="62">
        <f>'Glad70-before-LQ'!V58*$CG58*V$93</f>
        <v>0.492155499304259</v>
      </c>
      <c r="W58" s="62">
        <f>'Glad70-before-LQ'!W58*$CG58*W$93</f>
        <v>12.1124106616875</v>
      </c>
      <c r="X58" s="64">
        <f>'Glad70-before-LQ'!X58*$CG58*X$93</f>
        <v>0</v>
      </c>
      <c r="Y58" s="62">
        <f>'Glad70-before-LQ'!Y58*$CG58*Y$93</f>
        <v>9.481827388896621</v>
      </c>
      <c r="Z58" s="62">
        <f>'Glad70-before-LQ'!Z58*$CG58*Z$93</f>
        <v>3.9414210944836</v>
      </c>
      <c r="AA58" s="62">
        <f>'Glad70-before-LQ'!AA58*$CG58*AA$93</f>
        <v>4.55569877596163</v>
      </c>
      <c r="AB58" s="62">
        <f>'Glad70-before-LQ'!AB58*$CG58*AB$93</f>
        <v>0.07144951478633001</v>
      </c>
      <c r="AC58" s="65">
        <f>'Glad70-before-LQ'!AC58*$CG58*AC$93</f>
        <v>0</v>
      </c>
      <c r="AD58" s="62">
        <f>'Glad70-before-LQ'!AD58*$CG58*AD$93</f>
        <v>0.138111248226382</v>
      </c>
      <c r="AE58" s="62">
        <f>'Glad70-before-LQ'!AE58*$CG58*AE$93</f>
        <v>2.11348227411041</v>
      </c>
      <c r="AF58" s="62">
        <f>'Glad70-before-LQ'!AF58*$CG58*AF$93</f>
        <v>24.3014630442899</v>
      </c>
      <c r="AG58" s="62">
        <f>'Glad70-before-LQ'!AG58*$CG58*AG$93</f>
        <v>6.22807519341378</v>
      </c>
      <c r="AH58" s="62">
        <f>'Glad70-before-LQ'!AH58*$CG58*AH$93</f>
        <v>86.5115558938474</v>
      </c>
      <c r="AI58" s="62">
        <f>'Glad70-before-LQ'!AI58*$CG58*AI$93</f>
        <v>20.3968933859908</v>
      </c>
      <c r="AJ58" s="62">
        <f>'Glad70-before-LQ'!AJ58*$CG58*AJ$93</f>
        <v>17.1076269924675</v>
      </c>
      <c r="AK58" s="62">
        <f>'Glad70-before-LQ'!AK58*$CG58*AK$93</f>
        <v>31.5895121794924</v>
      </c>
      <c r="AL58" s="62">
        <f>'Glad70-before-LQ'!AL58*$CG58*AL$93</f>
        <v>1.16297975376555</v>
      </c>
      <c r="AM58" s="62">
        <f>'Glad70-before-LQ'!AM58*$CG58*AM$93</f>
        <v>3.25212071578301</v>
      </c>
      <c r="AN58" s="62">
        <f>'Glad70-before-LQ'!AN58*$CG58*AN$93</f>
        <v>19.3124078703002</v>
      </c>
      <c r="AO58" s="62">
        <f>'Glad70-before-LQ'!AO58*$CG58*AO$93</f>
        <v>1.73022896584896</v>
      </c>
      <c r="AP58" s="62">
        <f>'Glad70-before-LQ'!AP58*$CG58*AP$93</f>
        <v>6.21307768271304</v>
      </c>
      <c r="AQ58" s="62">
        <f>'Glad70-before-LQ'!AQ58*$CG58*AQ$93</f>
        <v>0.78279867324112</v>
      </c>
      <c r="AR58" s="62">
        <f>'Glad70-before-LQ'!AR58*$CG58*AR$93</f>
        <v>0.742412934999043</v>
      </c>
      <c r="AS58" s="62">
        <f>'Glad70-before-LQ'!AS58*$CG58*AS$93</f>
        <v>25.7314331723057</v>
      </c>
      <c r="AT58" s="62">
        <f>'Glad70-before-LQ'!AT58*$CG58*AT$93</f>
        <v>0.5024233527012349</v>
      </c>
      <c r="AU58" s="62">
        <f>'Glad70-before-LQ'!AU58*$CG58*AU$93</f>
        <v>0.290540339992915</v>
      </c>
      <c r="AV58" s="62">
        <f>'Glad70-before-LQ'!AV58*$CG58*AV$93</f>
        <v>0.223492780910736</v>
      </c>
      <c r="AW58" s="62">
        <f>'Glad70-before-LQ'!AW58*$CG58*AW$93</f>
        <v>0.0576340142197184</v>
      </c>
      <c r="AX58" s="62">
        <f>'Glad70-before-LQ'!AX58*$CG58*AX$93</f>
        <v>1.74622738679986</v>
      </c>
      <c r="AY58" s="62">
        <f>'Glad70-before-LQ'!AY58*$CG58*AY$93</f>
        <v>0.0473554629775401</v>
      </c>
      <c r="AZ58" s="62">
        <f>'Glad70-before-LQ'!AZ58*$CG58*AZ$93</f>
        <v>0.498231724752744</v>
      </c>
      <c r="BA58" s="62">
        <f>'Glad70-before-LQ'!BA58*$CG58*BA$93</f>
        <v>0.456955394736175</v>
      </c>
      <c r="BB58" s="62">
        <f>'Glad70-before-LQ'!BB58*$CG58*BB$93</f>
        <v>7.73187095560788</v>
      </c>
      <c r="BC58" s="62">
        <f>'Glad70-before-LQ'!BC58*$CG58*BC$93</f>
        <v>8.485287517563039</v>
      </c>
      <c r="BD58" s="62">
        <f>'Glad70-before-LQ'!BD58*$CG58*BD$93</f>
        <v>13.2724314450997</v>
      </c>
      <c r="BE58" s="62">
        <f>'Glad70-before-LQ'!BE58*$CG58*BE$93</f>
        <v>174.304163009</v>
      </c>
      <c r="BF58" s="62">
        <f>'Glad70-before-LQ'!BF58*$CG58*BF$93</f>
        <v>1.06257785622358</v>
      </c>
      <c r="BG58" s="62">
        <f>'Glad70-before-LQ'!BG58*$CG58*BG$93</f>
        <v>32.4863471873804</v>
      </c>
      <c r="BH58" s="62">
        <f>'Glad70-before-LQ'!BH58*$CG58*BH$93</f>
        <v>3.93652168718812</v>
      </c>
      <c r="BI58" s="62">
        <f>'Glad70-before-LQ'!BI58*$CG58*BI$93</f>
        <v>12.2120529700912</v>
      </c>
      <c r="BJ58" s="62">
        <f>'Glad70-before-LQ'!BJ58*$CG58*BJ$93</f>
        <v>0.0564051868744957</v>
      </c>
      <c r="BK58" s="62">
        <f>'Glad70-before-LQ'!BK58*$CG58*BK$93</f>
        <v>3.7648924926777</v>
      </c>
      <c r="BL58" s="62">
        <f>'Glad70-before-LQ'!BL58*$CG58*BL$93</f>
        <v>13.7922689781505</v>
      </c>
      <c r="BM58" s="62">
        <f>'Glad70-before-LQ'!BM58*$CG58*BM$93</f>
        <v>1.74160183378057</v>
      </c>
      <c r="BN58" s="62">
        <f>'Glad70-before-LQ'!BN58*$CG58*BN$93</f>
        <v>0.215193411355612</v>
      </c>
      <c r="BO58" s="62">
        <f>'Glad70-before-LQ'!BO58*$CG58*BO$93</f>
        <v>27.0957828425588</v>
      </c>
      <c r="BP58" s="62">
        <f>'Glad70-before-LQ'!BP58*$CG58*BP$93</f>
        <v>6.13294729774622</v>
      </c>
      <c r="BQ58" s="62">
        <f>'Glad70-before-LQ'!BQ58*$CG58*BQ$93</f>
        <v>0.246916406708556</v>
      </c>
      <c r="BR58" s="62">
        <f>'Glad70-before-LQ'!BR58*$CG58*BR$93</f>
        <v>1.80893094686641</v>
      </c>
      <c r="BS58" s="62">
        <f>'Glad70-before-LQ'!BS58*$CG58*BS$93</f>
        <v>0.420248986786736</v>
      </c>
      <c r="BT58" s="62">
        <f>'Glad70-before-LQ'!BT58*$CG58*BT$93</f>
        <v>11.2043044249464</v>
      </c>
      <c r="BU58" s="62">
        <f>'Glad70-before-LQ'!BU58*$CG58*BU$93</f>
        <v>2.70217939732373</v>
      </c>
      <c r="BV58" s="4">
        <f>SUM(D58:BU58)</f>
        <v>686.023987823929</v>
      </c>
      <c r="BW58" s="66">
        <f>'Glad-base'!BW58*'Households'!$B$3/'Households'!$B$7</f>
        <v>18.4016621994748</v>
      </c>
      <c r="BX58" s="66">
        <f>'Glad-base'!BX58*'Households'!$B$3/'Households'!$B$7</f>
        <v>12.9726566151905</v>
      </c>
      <c r="BY58" s="66">
        <f>'Glad-base'!BY58*'Businesses'!$B$4/'Businesses'!$C$4</f>
        <v>14.7344100884843</v>
      </c>
      <c r="BZ58" s="66">
        <f>'Glad-base'!BZ58*'Households'!$B$3/'Households'!$B$7</f>
        <v>0.121410171380021</v>
      </c>
      <c r="CA58" s="66">
        <f>'Glad-base'!CA58*'Households'!$B$3/'Households'!$B$7</f>
        <v>1.68631849204943</v>
      </c>
      <c r="CB58" s="66">
        <f>'Glad-base'!CB58*'Glad-id-output'!B56/'Glad-id-output'!E56</f>
        <v>0.00124440397494558</v>
      </c>
      <c r="CC58" s="62">
        <f>'Exports'!D59</f>
        <v>124.4</v>
      </c>
      <c r="CD58" s="4">
        <f>SUM(BW58:CC58)</f>
        <v>172.317701970554</v>
      </c>
      <c r="CE58" s="4">
        <f>SUM(CD58,BV58)</f>
        <v>858.341689794483</v>
      </c>
      <c r="CF58" s="67">
        <v>0.0059597891520382</v>
      </c>
      <c r="CG58" s="67">
        <f>'Glad-id-output'!I56</f>
        <v>1</v>
      </c>
    </row>
    <row r="59" ht="20.05" customHeight="1">
      <c r="A59" t="s" s="58">
        <v>1</v>
      </c>
      <c r="B59" s="59">
        <v>55</v>
      </c>
      <c r="C59" t="s" s="60">
        <v>212</v>
      </c>
      <c r="D59" s="61">
        <f>'Glad70-before-LQ'!D59*$CG59*D$93</f>
        <v>0.00807835893826544</v>
      </c>
      <c r="E59" s="62">
        <f>'Glad70-before-LQ'!E59*$CG59*E$93</f>
        <v>0.00533869558272178</v>
      </c>
      <c r="F59" s="62">
        <f>'Glad70-before-LQ'!F59*$CG59*F$93</f>
        <v>2.65011744260274e-05</v>
      </c>
      <c r="G59" s="62">
        <f>'Glad70-before-LQ'!G59*$CG59*G$93</f>
        <v>0.00029671090645248</v>
      </c>
      <c r="H59" s="62">
        <f>'Glad70-before-LQ'!H59*$CG59*H$93</f>
        <v>0.000957475490291324</v>
      </c>
      <c r="I59" s="62">
        <f>'Glad70-before-LQ'!I59*$CG59*I$93</f>
        <v>0.024022697515217</v>
      </c>
      <c r="J59" s="62">
        <f>'Glad70-before-LQ'!J59*$CG59*J$93</f>
        <v>0.422768166374534</v>
      </c>
      <c r="K59" s="63">
        <f>'Glad70-before-LQ'!K59*$CG59*K$93</f>
        <v>0.0502132073002752</v>
      </c>
      <c r="L59" s="62">
        <f>'Glad70-before-LQ'!L59*$CG59*L$93</f>
        <v>0.009462215368903701</v>
      </c>
      <c r="M59" s="62">
        <f>'Glad70-before-LQ'!M59*$CG59*M$93</f>
        <v>0.00742973170163012</v>
      </c>
      <c r="N59" s="62">
        <f>'Glad70-before-LQ'!N59*$CG59*N$93</f>
        <v>0.008051531015311799</v>
      </c>
      <c r="O59" s="62">
        <f>'Glad70-before-LQ'!O59*$CG59*O$93</f>
        <v>0.00745628643733216</v>
      </c>
      <c r="P59" s="62">
        <f>'Glad70-before-LQ'!P59*$CG59*P$93</f>
        <v>0.00180972356326153</v>
      </c>
      <c r="Q59" s="62">
        <f>'Glad70-before-LQ'!Q59*$CG59*Q$93</f>
        <v>0.00250825914076214</v>
      </c>
      <c r="R59" s="62">
        <f>'Glad70-before-LQ'!R59*$CG59*R$93</f>
        <v>0.00130482288791883</v>
      </c>
      <c r="S59" s="62">
        <f>'Glad70-before-LQ'!S59*$CG59*S$93</f>
        <v>0.00254104398556546</v>
      </c>
      <c r="T59" s="62">
        <f>'Glad70-before-LQ'!T59*$CG59*T$93</f>
        <v>0.0309430688690392</v>
      </c>
      <c r="U59" s="62">
        <f>'Glad70-before-LQ'!U59*$CG59*U$93</f>
        <v>0.381640248861368</v>
      </c>
      <c r="V59" s="62">
        <f>'Glad70-before-LQ'!V59*$CG59*V$93</f>
        <v>0.0094229091876935</v>
      </c>
      <c r="W59" s="62">
        <f>'Glad70-before-LQ'!W59*$CG59*W$93</f>
        <v>0.337124839184732</v>
      </c>
      <c r="X59" s="64">
        <f>'Glad70-before-LQ'!X59*$CG59*X$93</f>
        <v>0</v>
      </c>
      <c r="Y59" s="62">
        <f>'Glad70-before-LQ'!Y59*$CG59*Y$93</f>
        <v>0.105120923908065</v>
      </c>
      <c r="Z59" s="62">
        <f>'Glad70-before-LQ'!Z59*$CG59*Z$93</f>
        <v>0.0572457803158604</v>
      </c>
      <c r="AA59" s="62">
        <f>'Glad70-before-LQ'!AA59*$CG59*AA$93</f>
        <v>0.0686559793355004</v>
      </c>
      <c r="AB59" s="62">
        <f>'Glad70-before-LQ'!AB59*$CG59*AB$93</f>
        <v>0.00136597322615444</v>
      </c>
      <c r="AC59" s="65">
        <f>'Glad70-before-LQ'!AC59*$CG59*AC$93</f>
        <v>0</v>
      </c>
      <c r="AD59" s="62">
        <f>'Glad70-before-LQ'!AD59*$CG59*AD$93</f>
        <v>0.00148530654668989</v>
      </c>
      <c r="AE59" s="62">
        <f>'Glad70-before-LQ'!AE59*$CG59*AE$93</f>
        <v>0.00623140354028006</v>
      </c>
      <c r="AF59" s="62">
        <f>'Glad70-before-LQ'!AF59*$CG59*AF$93</f>
        <v>0.06459829108695959</v>
      </c>
      <c r="AG59" s="62">
        <f>'Glad70-before-LQ'!AG59*$CG59*AG$93</f>
        <v>0.0274856336808832</v>
      </c>
      <c r="AH59" s="62">
        <f>'Glad70-before-LQ'!AH59*$CG59*AH$93</f>
        <v>0.12018480168299</v>
      </c>
      <c r="AI59" s="62">
        <f>'Glad70-before-LQ'!AI59*$CG59*AI$93</f>
        <v>0.14343224459207</v>
      </c>
      <c r="AJ59" s="62">
        <f>'Glad70-before-LQ'!AJ59*$CG59*AJ$93</f>
        <v>0.505077446447732</v>
      </c>
      <c r="AK59" s="62">
        <f>'Glad70-before-LQ'!AK59*$CG59*AK$93</f>
        <v>0.384713736670294</v>
      </c>
      <c r="AL59" s="62">
        <f>'Glad70-before-LQ'!AL59*$CG59*AL$93</f>
        <v>0.0369063635314314</v>
      </c>
      <c r="AM59" s="62">
        <f>'Glad70-before-LQ'!AM59*$CG59*AM$93</f>
        <v>0.0437370837205904</v>
      </c>
      <c r="AN59" s="62">
        <f>'Glad70-before-LQ'!AN59*$CG59*AN$93</f>
        <v>0.16261565044987</v>
      </c>
      <c r="AO59" s="62">
        <f>'Glad70-before-LQ'!AO59*$CG59*AO$93</f>
        <v>0.106418392645347</v>
      </c>
      <c r="AP59" s="62">
        <f>'Glad70-before-LQ'!AP59*$CG59*AP$93</f>
        <v>0.08458510296911061</v>
      </c>
      <c r="AQ59" s="62">
        <f>'Glad70-before-LQ'!AQ59*$CG59*AQ$93</f>
        <v>0.00666334419687576</v>
      </c>
      <c r="AR59" s="62">
        <f>'Glad70-before-LQ'!AR59*$CG59*AR$93</f>
        <v>0.0345515705439808</v>
      </c>
      <c r="AS59" s="62">
        <f>'Glad70-before-LQ'!AS59*$CG59*AS$93</f>
        <v>0.33049630930894</v>
      </c>
      <c r="AT59" s="62">
        <f>'Glad70-before-LQ'!AT59*$CG59*AT$93</f>
        <v>0.0310751986193516</v>
      </c>
      <c r="AU59" s="62">
        <f>'Glad70-before-LQ'!AU59*$CG59*AU$93</f>
        <v>0.00203676280126076</v>
      </c>
      <c r="AV59" s="62">
        <f>'Glad70-before-LQ'!AV59*$CG59*AV$93</f>
        <v>7.04980127242888e-06</v>
      </c>
      <c r="AW59" s="62">
        <f>'Glad70-before-LQ'!AW59*$CG59*AW$93</f>
        <v>0.00641283789616786</v>
      </c>
      <c r="AX59" s="62">
        <f>'Glad70-before-LQ'!AX59*$CG59*AX$93</f>
        <v>0.175860306937098</v>
      </c>
      <c r="AY59" s="62">
        <f>'Glad70-before-LQ'!AY59*$CG59*AY$93</f>
        <v>0.00296683287492664</v>
      </c>
      <c r="AZ59" s="62">
        <f>'Glad70-before-LQ'!AZ59*$CG59*AZ$93</f>
        <v>0.941802125818106</v>
      </c>
      <c r="BA59" s="62">
        <f>'Glad70-before-LQ'!BA59*$CG59*BA$93</f>
        <v>0.524565067043142</v>
      </c>
      <c r="BB59" s="62">
        <f>'Glad70-before-LQ'!BB59*$CG59*BB$93</f>
        <v>0.296281130521236</v>
      </c>
      <c r="BC59" s="62">
        <f>'Glad70-before-LQ'!BC59*$CG59*BC$93</f>
        <v>0.181880386949582</v>
      </c>
      <c r="BD59" s="62">
        <f>'Glad70-before-LQ'!BD59*$CG59*BD$93</f>
        <v>0.0733841927117528</v>
      </c>
      <c r="BE59" s="62">
        <f>'Glad70-before-LQ'!BE59*$CG59*BE$93</f>
        <v>2.59987422294118</v>
      </c>
      <c r="BF59" s="62">
        <f>'Glad70-before-LQ'!BF59*$CG59*BF$93</f>
        <v>0.138291724932107</v>
      </c>
      <c r="BG59" s="62">
        <f>'Glad70-before-LQ'!BG59*$CG59*BG$93</f>
        <v>1.39942648691748</v>
      </c>
      <c r="BH59" s="62">
        <f>'Glad70-before-LQ'!BH59*$CG59*BH$93</f>
        <v>0.0599359729525294</v>
      </c>
      <c r="BI59" s="62">
        <f>'Glad70-before-LQ'!BI59*$CG59*BI$93</f>
        <v>1.13702221054881</v>
      </c>
      <c r="BJ59" s="62">
        <f>'Glad70-before-LQ'!BJ59*$CG59*BJ$93</f>
        <v>0.00654236425750116</v>
      </c>
      <c r="BK59" s="62">
        <f>'Glad70-before-LQ'!BK59*$CG59*BK$93</f>
        <v>1.33027629571761</v>
      </c>
      <c r="BL59" s="62">
        <f>'Glad70-before-LQ'!BL59*$CG59*BL$93</f>
        <v>1.50184488260175</v>
      </c>
      <c r="BM59" s="62">
        <f>'Glad70-before-LQ'!BM59*$CG59*BM$93</f>
        <v>0.177810759591596</v>
      </c>
      <c r="BN59" s="62">
        <f>'Glad70-before-LQ'!BN59*$CG59*BN$93</f>
        <v>0.028341196933386</v>
      </c>
      <c r="BO59" s="62">
        <f>'Glad70-before-LQ'!BO59*$CG59*BO$93</f>
        <v>0.433176668357172</v>
      </c>
      <c r="BP59" s="62">
        <f>'Glad70-before-LQ'!BP59*$CG59*BP$93</f>
        <v>0.232395227020708</v>
      </c>
      <c r="BQ59" s="62">
        <f>'Glad70-before-LQ'!BQ59*$CG59*BQ$93</f>
        <v>0.0143779561044786</v>
      </c>
      <c r="BR59" s="62">
        <f>'Glad70-before-LQ'!BR59*$CG59*BR$93</f>
        <v>0.009577849005088301</v>
      </c>
      <c r="BS59" s="62">
        <f>'Glad70-before-LQ'!BS59*$CG59*BS$93</f>
        <v>0.00330560737721188</v>
      </c>
      <c r="BT59" s="62">
        <f>'Glad70-before-LQ'!BT59*$CG59*BT$93</f>
        <v>0.0643859916672956</v>
      </c>
      <c r="BU59" s="62">
        <f>'Glad70-before-LQ'!BU59*$CG59*BU$93</f>
        <v>0.212915418014978</v>
      </c>
      <c r="BV59" s="4">
        <f>SUM(D59:BU59)</f>
        <v>15.1887405588001</v>
      </c>
      <c r="BW59" s="66">
        <f>'Glad-base'!BW59*'Households'!$B$3/'Households'!$B$7</f>
        <v>0.0135376540164779</v>
      </c>
      <c r="BX59" s="66">
        <f>'Glad-base'!BX59*'Households'!$B$3/'Households'!$B$7</f>
        <v>0.0686660144181256</v>
      </c>
      <c r="BY59" s="66">
        <f>'Glad-base'!BY59*'Businesses'!$B$4/'Businesses'!$C$4</f>
        <v>22.158373492440</v>
      </c>
      <c r="BZ59" s="66">
        <f>'Glad-base'!BZ59*'Households'!$B$3/'Households'!$B$7</f>
        <v>2.97259565070031</v>
      </c>
      <c r="CA59" s="66">
        <f>'Glad-base'!CA59*'Households'!$B$3/'Households'!$B$7</f>
        <v>8.29990746472709</v>
      </c>
      <c r="CB59" s="66">
        <f>'Glad-base'!CB59*'Glad-id-output'!B57/'Glad-id-output'!E57</f>
        <v>1.4144174732759e-05</v>
      </c>
      <c r="CC59" s="62">
        <f>'Exports'!D60</f>
        <v>0.5</v>
      </c>
      <c r="CD59" s="4">
        <f>SUM(BW59:CC59)</f>
        <v>34.0130944204767</v>
      </c>
      <c r="CE59" s="4">
        <f>SUM(CD59,BV59)</f>
        <v>49.2018349792768</v>
      </c>
      <c r="CF59" s="67">
        <v>0.000212374995987372</v>
      </c>
      <c r="CG59" s="67">
        <f>'Glad-id-output'!I57</f>
        <v>0.2</v>
      </c>
    </row>
    <row r="60" ht="20.05" customHeight="1">
      <c r="A60" t="s" s="58">
        <v>1</v>
      </c>
      <c r="B60" s="59">
        <v>56</v>
      </c>
      <c r="C60" t="s" s="60">
        <v>213</v>
      </c>
      <c r="D60" s="61">
        <f>'Glad70-before-LQ'!D60*$CG60*D$93</f>
        <v>1.48794269824091</v>
      </c>
      <c r="E60" s="62">
        <f>'Glad70-before-LQ'!E60*$CG60*E$93</f>
        <v>0.157825995296467</v>
      </c>
      <c r="F60" s="62">
        <f>'Glad70-before-LQ'!F60*$CG60*F$93</f>
        <v>0.000630114701022154</v>
      </c>
      <c r="G60" s="62">
        <f>'Glad70-before-LQ'!G60*$CG60*G$93</f>
        <v>0.0325020610650572</v>
      </c>
      <c r="H60" s="62">
        <f>'Glad70-before-LQ'!H60*$CG60*H$93</f>
        <v>0.0745435270988825</v>
      </c>
      <c r="I60" s="62">
        <f>'Glad70-before-LQ'!I60*$CG60*I$93</f>
        <v>0.799653819399777</v>
      </c>
      <c r="J60" s="62">
        <f>'Glad70-before-LQ'!J60*$CG60*J$93</f>
        <v>15.9793218403334</v>
      </c>
      <c r="K60" s="63">
        <f>'Glad70-before-LQ'!K60*$CG60*K$93</f>
        <v>7.63038845526104</v>
      </c>
      <c r="L60" s="62">
        <f>'Glad70-before-LQ'!L60*$CG60*L$93</f>
        <v>0.67644405812743</v>
      </c>
      <c r="M60" s="62">
        <f>'Glad70-before-LQ'!M60*$CG60*M$93</f>
        <v>0.520261031217925</v>
      </c>
      <c r="N60" s="62">
        <f>'Glad70-before-LQ'!N60*$CG60*N$93</f>
        <v>0.469061628420561</v>
      </c>
      <c r="O60" s="62">
        <f>'Glad70-before-LQ'!O60*$CG60*O$93</f>
        <v>0.275794087866027</v>
      </c>
      <c r="P60" s="62">
        <f>'Glad70-before-LQ'!P60*$CG60*P$93</f>
        <v>0.0537259680721909</v>
      </c>
      <c r="Q60" s="62">
        <f>'Glad70-before-LQ'!Q60*$CG60*Q$93</f>
        <v>0.146308388012028</v>
      </c>
      <c r="R60" s="62">
        <f>'Glad70-before-LQ'!R60*$CG60*R$93</f>
        <v>0.0186281638012518</v>
      </c>
      <c r="S60" s="62">
        <f>'Glad70-before-LQ'!S60*$CG60*S$93</f>
        <v>0.0450598492480275</v>
      </c>
      <c r="T60" s="62">
        <f>'Glad70-before-LQ'!T60*$CG60*T$93</f>
        <v>0.42471082524907</v>
      </c>
      <c r="U60" s="62">
        <f>'Glad70-before-LQ'!U60*$CG60*U$93</f>
        <v>4.94244147624443</v>
      </c>
      <c r="V60" s="62">
        <f>'Glad70-before-LQ'!V60*$CG60*V$93</f>
        <v>0.229807044797171</v>
      </c>
      <c r="W60" s="62">
        <f>'Glad70-before-LQ'!W60*$CG60*W$93</f>
        <v>5.37866521884779</v>
      </c>
      <c r="X60" s="64">
        <f>'Glad70-before-LQ'!X60*$CG60*X$93</f>
        <v>0</v>
      </c>
      <c r="Y60" s="62">
        <f>'Glad70-before-LQ'!Y60*$CG60*Y$93</f>
        <v>2.5125765409581</v>
      </c>
      <c r="Z60" s="62">
        <f>'Glad70-before-LQ'!Z60*$CG60*Z$93</f>
        <v>0.642143610138041</v>
      </c>
      <c r="AA60" s="62">
        <f>'Glad70-before-LQ'!AA60*$CG60*AA$93</f>
        <v>0.721393400269605</v>
      </c>
      <c r="AB60" s="62">
        <f>'Glad70-before-LQ'!AB60*$CG60*AB$93</f>
        <v>0.0243714903347182</v>
      </c>
      <c r="AC60" s="65">
        <f>'Glad70-before-LQ'!AC60*$CG60*AC$93</f>
        <v>0</v>
      </c>
      <c r="AD60" s="62">
        <f>'Glad70-before-LQ'!AD60*$CG60*AD$93</f>
        <v>0.008164748136652401</v>
      </c>
      <c r="AE60" s="62">
        <f>'Glad70-before-LQ'!AE60*$CG60*AE$93</f>
        <v>0.9060134965484959</v>
      </c>
      <c r="AF60" s="62">
        <f>'Glad70-before-LQ'!AF60*$CG60*AF$93</f>
        <v>1.68821952640938</v>
      </c>
      <c r="AG60" s="62">
        <f>'Glad70-before-LQ'!AG60*$CG60*AG$93</f>
        <v>0.77337570544485</v>
      </c>
      <c r="AH60" s="62">
        <f>'Glad70-before-LQ'!AH60*$CG60*AH$93</f>
        <v>11.7041234058141</v>
      </c>
      <c r="AI60" s="62">
        <f>'Glad70-before-LQ'!AI60*$CG60*AI$93</f>
        <v>5.49876638826513</v>
      </c>
      <c r="AJ60" s="62">
        <f>'Glad70-before-LQ'!AJ60*$CG60*AJ$93</f>
        <v>4.05369314657328</v>
      </c>
      <c r="AK60" s="62">
        <f>'Glad70-before-LQ'!AK60*$CG60*AK$93</f>
        <v>6.3724375233906</v>
      </c>
      <c r="AL60" s="62">
        <f>'Glad70-before-LQ'!AL60*$CG60*AL$93</f>
        <v>3.02349340174601</v>
      </c>
      <c r="AM60" s="62">
        <f>'Glad70-before-LQ'!AM60*$CG60*AM$93</f>
        <v>11.6526472575405</v>
      </c>
      <c r="AN60" s="62">
        <f>'Glad70-before-LQ'!AN60*$CG60*AN$93</f>
        <v>3.10099218835846</v>
      </c>
      <c r="AO60" s="62">
        <f>'Glad70-before-LQ'!AO60*$CG60*AO$93</f>
        <v>4.88206159651118</v>
      </c>
      <c r="AP60" s="62">
        <f>'Glad70-before-LQ'!AP60*$CG60*AP$93</f>
        <v>2.03548707681838</v>
      </c>
      <c r="AQ60" s="62">
        <f>'Glad70-before-LQ'!AQ60*$CG60*AQ$93</f>
        <v>1.66635298093767</v>
      </c>
      <c r="AR60" s="62">
        <f>'Glad70-before-LQ'!AR60*$CG60*AR$93</f>
        <v>0.524405720616902</v>
      </c>
      <c r="AS60" s="62">
        <f>'Glad70-before-LQ'!AS60*$CG60*AS$93</f>
        <v>28.1624209778086</v>
      </c>
      <c r="AT60" s="62">
        <f>'Glad70-before-LQ'!AT60*$CG60*AT$93</f>
        <v>0.175486282516444</v>
      </c>
      <c r="AU60" s="62">
        <f>'Glad70-before-LQ'!AU60*$CG60*AU$93</f>
        <v>0.134237423200199</v>
      </c>
      <c r="AV60" s="62">
        <f>'Glad70-before-LQ'!AV60*$CG60*AV$93</f>
        <v>0.0303968403063429</v>
      </c>
      <c r="AW60" s="62">
        <f>'Glad70-before-LQ'!AW60*$CG60*AW$93</f>
        <v>0.0105720320632175</v>
      </c>
      <c r="AX60" s="62">
        <f>'Glad70-before-LQ'!AX60*$CG60*AX$93</f>
        <v>0.09372135577909441</v>
      </c>
      <c r="AY60" s="62">
        <f>'Glad70-before-LQ'!AY60*$CG60*AY$93</f>
        <v>0.442152072840582</v>
      </c>
      <c r="AZ60" s="62">
        <f>'Glad70-before-LQ'!AZ60*$CG60*AZ$93</f>
        <v>1.6004072599981</v>
      </c>
      <c r="BA60" s="62">
        <f>'Glad70-before-LQ'!BA60*$CG60*BA$93</f>
        <v>1.21135066108476</v>
      </c>
      <c r="BB60" s="62">
        <f>'Glad70-before-LQ'!BB60*$CG60*BB$93</f>
        <v>0.823127556578464</v>
      </c>
      <c r="BC60" s="62">
        <f>'Glad70-before-LQ'!BC60*$CG60*BC$93</f>
        <v>4.70761767323046</v>
      </c>
      <c r="BD60" s="62">
        <f>'Glad70-before-LQ'!BD60*$CG60*BD$93</f>
        <v>1.56557389202436</v>
      </c>
      <c r="BE60" s="62">
        <f>'Glad70-before-LQ'!BE60*$CG60*BE$93</f>
        <v>35.7795164586108</v>
      </c>
      <c r="BF60" s="62">
        <f>'Glad70-before-LQ'!BF60*$CG60*BF$93</f>
        <v>0.31062237054108</v>
      </c>
      <c r="BG60" s="62">
        <f>'Glad70-before-LQ'!BG60*$CG60*BG$93</f>
        <v>14.4250964665482</v>
      </c>
      <c r="BH60" s="62">
        <f>'Glad70-before-LQ'!BH60*$CG60*BH$93</f>
        <v>3.57547833411816</v>
      </c>
      <c r="BI60" s="62">
        <f>'Glad70-before-LQ'!BI60*$CG60*BI$93</f>
        <v>3.02099750460454</v>
      </c>
      <c r="BJ60" s="62">
        <f>'Glad70-before-LQ'!BJ60*$CG60*BJ$93</f>
        <v>0.0006509337214313839</v>
      </c>
      <c r="BK60" s="62">
        <f>'Glad70-before-LQ'!BK60*$CG60*BK$93</f>
        <v>8.95264716377136</v>
      </c>
      <c r="BL60" s="62">
        <f>'Glad70-before-LQ'!BL60*$CG60*BL$93</f>
        <v>20.3154273215056</v>
      </c>
      <c r="BM60" s="62">
        <f>'Glad70-before-LQ'!BM60*$CG60*BM$93</f>
        <v>2.54850255603389</v>
      </c>
      <c r="BN60" s="62">
        <f>'Glad70-before-LQ'!BN60*$CG60*BN$93</f>
        <v>0.333228390874618</v>
      </c>
      <c r="BO60" s="62">
        <f>'Glad70-before-LQ'!BO60*$CG60*BO$93</f>
        <v>22.819566772551</v>
      </c>
      <c r="BP60" s="62">
        <f>'Glad70-before-LQ'!BP60*$CG60*BP$93</f>
        <v>6.29202142215666</v>
      </c>
      <c r="BQ60" s="62">
        <f>'Glad70-before-LQ'!BQ60*$CG60*BQ$93</f>
        <v>0.259517439497467</v>
      </c>
      <c r="BR60" s="62">
        <f>'Glad70-before-LQ'!BR60*$CG60*BR$93</f>
        <v>1.06042908267233</v>
      </c>
      <c r="BS60" s="62">
        <f>'Glad70-before-LQ'!BS60*$CG60*BS$93</f>
        <v>0.125539992480218</v>
      </c>
      <c r="BT60" s="62">
        <f>'Glad70-before-LQ'!BT60*$CG60*BT$93</f>
        <v>2.53675002628357</v>
      </c>
      <c r="BU60" s="62">
        <f>'Glad70-before-LQ'!BU60*$CG60*BU$93</f>
        <v>2.48190648051406</v>
      </c>
      <c r="BV60" s="4">
        <f>SUM(D60:BU60)</f>
        <v>264.929398200028</v>
      </c>
      <c r="BW60" s="66">
        <f>'Glad-base'!BW60*'Households'!$B$3/'Households'!$B$7</f>
        <v>7.52185166116375</v>
      </c>
      <c r="BX60" s="66">
        <f>'Glad-base'!BX60*'Households'!$B$3/'Households'!$B$7</f>
        <v>12.6556441365911</v>
      </c>
      <c r="BY60" s="66">
        <f>'Glad-base'!BY60*'Businesses'!$B$4/'Businesses'!$C$4</f>
        <v>0.365996556291448</v>
      </c>
      <c r="BZ60" s="66">
        <f>'Glad-base'!BZ60*'Households'!$B$3/'Households'!$B$7</f>
        <v>0.0167518205870237</v>
      </c>
      <c r="CA60" s="66">
        <f>'Glad-base'!CA60*'Households'!$B$3/'Households'!$B$7</f>
        <v>0.154852013141092</v>
      </c>
      <c r="CB60" s="66">
        <f>'Glad-base'!CB60*'Glad-id-output'!B58/'Glad-id-output'!E58</f>
        <v>0</v>
      </c>
      <c r="CC60" s="62">
        <f>'Exports'!D61</f>
        <v>13.9</v>
      </c>
      <c r="CD60" s="4">
        <f>SUM(BW60:CC60)</f>
        <v>34.6150961877744</v>
      </c>
      <c r="CE60" s="4">
        <f>SUM(CD60,BV60)</f>
        <v>299.544494387802</v>
      </c>
      <c r="CF60" s="67">
        <v>0.00583963696838977</v>
      </c>
      <c r="CG60" s="67">
        <f>'Glad-id-output'!I58</f>
        <v>0.8</v>
      </c>
    </row>
    <row r="61" ht="20.05" customHeight="1">
      <c r="A61" t="s" s="58">
        <v>1</v>
      </c>
      <c r="B61" s="59">
        <v>57</v>
      </c>
      <c r="C61" t="s" s="60">
        <v>214</v>
      </c>
      <c r="D61" s="61">
        <f>'Glad70-before-LQ'!D61*$CG61*D$93</f>
        <v>0.0883963027619708</v>
      </c>
      <c r="E61" s="62">
        <f>'Glad70-before-LQ'!E61*$CG61*E$93</f>
        <v>0.0601413667236305</v>
      </c>
      <c r="F61" s="62">
        <f>'Glad70-before-LQ'!F61*$CG61*F$93</f>
        <v>1.28263922797893e-05</v>
      </c>
      <c r="G61" s="62">
        <f>'Glad70-before-LQ'!G61*$CG61*G$93</f>
        <v>0.0195622962413669</v>
      </c>
      <c r="H61" s="62">
        <f>'Glad70-before-LQ'!H61*$CG61*H$93</f>
        <v>0.0262554613865729</v>
      </c>
      <c r="I61" s="62">
        <f>'Glad70-before-LQ'!I61*$CG61*I$93</f>
        <v>0.00690087857452906</v>
      </c>
      <c r="J61" s="62">
        <f>'Glad70-before-LQ'!J61*$CG61*J$93</f>
        <v>0.870502273728742</v>
      </c>
      <c r="K61" s="63">
        <f>'Glad70-before-LQ'!K61*$CG61*K$93</f>
        <v>0.0929581740333323</v>
      </c>
      <c r="L61" s="62">
        <f>'Glad70-before-LQ'!L61*$CG61*L$93</f>
        <v>0.00596653115763642</v>
      </c>
      <c r="M61" s="62">
        <f>'Glad70-before-LQ'!M61*$CG61*M$93</f>
        <v>0.00783076623168656</v>
      </c>
      <c r="N61" s="62">
        <f>'Glad70-before-LQ'!N61*$CG61*N$93</f>
        <v>0.106269746581195</v>
      </c>
      <c r="O61" s="62">
        <f>'Glad70-before-LQ'!O61*$CG61*O$93</f>
        <v>0.0981156555296874</v>
      </c>
      <c r="P61" s="62">
        <f>'Glad70-before-LQ'!P61*$CG61*P$93</f>
        <v>0.008331408518271509</v>
      </c>
      <c r="Q61" s="62">
        <f>'Glad70-before-LQ'!Q61*$CG61*Q$93</f>
        <v>0.0150369516940631</v>
      </c>
      <c r="R61" s="62">
        <f>'Glad70-before-LQ'!R61*$CG61*R$93</f>
        <v>0.00823303838469366</v>
      </c>
      <c r="S61" s="62">
        <f>'Glad70-before-LQ'!S61*$CG61*S$93</f>
        <v>0.009111158334709201</v>
      </c>
      <c r="T61" s="62">
        <f>'Glad70-before-LQ'!T61*$CG61*T$93</f>
        <v>0.0465567688520348</v>
      </c>
      <c r="U61" s="62">
        <f>'Glad70-before-LQ'!U61*$CG61*U$93</f>
        <v>0.960415379222444</v>
      </c>
      <c r="V61" s="62">
        <f>'Glad70-before-LQ'!V61*$CG61*V$93</f>
        <v>0.0192131997769156</v>
      </c>
      <c r="W61" s="62">
        <f>'Glad70-before-LQ'!W61*$CG61*W$93</f>
        <v>1.31582432758436</v>
      </c>
      <c r="X61" s="64">
        <f>'Glad70-before-LQ'!X61*$CG61*X$93</f>
        <v>0</v>
      </c>
      <c r="Y61" s="62">
        <f>'Glad70-before-LQ'!Y61*$CG61*Y$93</f>
        <v>0.163146965800889</v>
      </c>
      <c r="Z61" s="62">
        <f>'Glad70-before-LQ'!Z61*$CG61*Z$93</f>
        <v>0.0369055619813399</v>
      </c>
      <c r="AA61" s="62">
        <f>'Glad70-before-LQ'!AA61*$CG61*AA$93</f>
        <v>0.0403710173150124</v>
      </c>
      <c r="AB61" s="62">
        <f>'Glad70-before-LQ'!AB61*$CG61*AB$93</f>
        <v>0.00352297230694763</v>
      </c>
      <c r="AC61" s="65">
        <f>'Glad70-before-LQ'!AC61*$CG61*AC$93</f>
        <v>0</v>
      </c>
      <c r="AD61" s="62">
        <f>'Glad70-before-LQ'!AD61*$CG61*AD$93</f>
        <v>0.0024915758172018</v>
      </c>
      <c r="AE61" s="62">
        <f>'Glad70-before-LQ'!AE61*$CG61*AE$93</f>
        <v>0.0173529990027296</v>
      </c>
      <c r="AF61" s="62">
        <f>'Glad70-before-LQ'!AF61*$CG61*AF$93</f>
        <v>0.333087277072221</v>
      </c>
      <c r="AG61" s="62">
        <f>'Glad70-before-LQ'!AG61*$CG61*AG$93</f>
        <v>0.322539710662316</v>
      </c>
      <c r="AH61" s="62">
        <f>'Glad70-before-LQ'!AH61*$CG61*AH$93</f>
        <v>1.97360812146343</v>
      </c>
      <c r="AI61" s="62">
        <f>'Glad70-before-LQ'!AI61*$CG61*AI$93</f>
        <v>2.31863655501185</v>
      </c>
      <c r="AJ61" s="62">
        <f>'Glad70-before-LQ'!AJ61*$CG61*AJ$93</f>
        <v>1.49699903960782</v>
      </c>
      <c r="AK61" s="62">
        <f>'Glad70-before-LQ'!AK61*$CG61*AK$93</f>
        <v>1.10686286728424</v>
      </c>
      <c r="AL61" s="62">
        <f>'Glad70-before-LQ'!AL61*$CG61*AL$93</f>
        <v>1.82319949441302</v>
      </c>
      <c r="AM61" s="62">
        <f>'Glad70-before-LQ'!AM61*$CG61*AM$93</f>
        <v>1.08510067348376</v>
      </c>
      <c r="AN61" s="62">
        <f>'Glad70-before-LQ'!AN61*$CG61*AN$93</f>
        <v>0.233076626663735</v>
      </c>
      <c r="AO61" s="62">
        <f>'Glad70-before-LQ'!AO61*$CG61*AO$93</f>
        <v>0.8367493506046531</v>
      </c>
      <c r="AP61" s="62">
        <f>'Glad70-before-LQ'!AP61*$CG61*AP$93</f>
        <v>0.329214497785286</v>
      </c>
      <c r="AQ61" s="62">
        <f>'Glad70-before-LQ'!AQ61*$CG61*AQ$93</f>
        <v>0.0446941267627124</v>
      </c>
      <c r="AR61" s="62">
        <f>'Glad70-before-LQ'!AR61*$CG61*AR$93</f>
        <v>0.196294698218961</v>
      </c>
      <c r="AS61" s="62">
        <f>'Glad70-before-LQ'!AS61*$CG61*AS$93</f>
        <v>4.11007385404962</v>
      </c>
      <c r="AT61" s="62">
        <f>'Glad70-before-LQ'!AT61*$CG61*AT$93</f>
        <v>0.00226428443111202</v>
      </c>
      <c r="AU61" s="62">
        <f>'Glad70-before-LQ'!AU61*$CG61*AU$93</f>
        <v>0.00642888633345295</v>
      </c>
      <c r="AV61" s="62">
        <f>'Glad70-before-LQ'!AV61*$CG61*AV$93</f>
        <v>0.000331641451919544</v>
      </c>
      <c r="AW61" s="62">
        <f>'Glad70-before-LQ'!AW61*$CG61*AW$93</f>
        <v>0.000139142227660746</v>
      </c>
      <c r="AX61" s="62">
        <f>'Glad70-before-LQ'!AX61*$CG61*AX$93</f>
        <v>0.0398410632827139</v>
      </c>
      <c r="AY61" s="62">
        <f>'Glad70-before-LQ'!AY61*$CG61*AY$93</f>
        <v>0.0032934985812088</v>
      </c>
      <c r="AZ61" s="62">
        <f>'Glad70-before-LQ'!AZ61*$CG61*AZ$93</f>
        <v>0.00372608124965662</v>
      </c>
      <c r="BA61" s="62">
        <f>'Glad70-before-LQ'!BA61*$CG61*BA$93</f>
        <v>0.00187755253741513</v>
      </c>
      <c r="BB61" s="62">
        <f>'Glad70-before-LQ'!BB61*$CG61*BB$93</f>
        <v>0.0153937984558451</v>
      </c>
      <c r="BC61" s="62">
        <f>'Glad70-before-LQ'!BC61*$CG61*BC$93</f>
        <v>1.1819943481941</v>
      </c>
      <c r="BD61" s="62">
        <f>'Glad70-before-LQ'!BD61*$CG61*BD$93</f>
        <v>4.17829566994236</v>
      </c>
      <c r="BE61" s="62">
        <f>'Glad70-before-LQ'!BE61*$CG61*BE$93</f>
        <v>3.73633876834304</v>
      </c>
      <c r="BF61" s="62">
        <f>'Glad70-before-LQ'!BF61*$CG61*BF$93</f>
        <v>0.0010085103182079</v>
      </c>
      <c r="BG61" s="62">
        <f>'Glad70-before-LQ'!BG61*$CG61*BG$93</f>
        <v>0.238008779080151</v>
      </c>
      <c r="BH61" s="62">
        <f>'Glad70-before-LQ'!BH61*$CG61*BH$93</f>
        <v>1.37827307909709</v>
      </c>
      <c r="BI61" s="62">
        <f>'Glad70-before-LQ'!BI61*$CG61*BI$93</f>
        <v>0.73550247190258</v>
      </c>
      <c r="BJ61" s="62">
        <f>'Glad70-before-LQ'!BJ61*$CG61*BJ$93</f>
        <v>0.0022595287209343</v>
      </c>
      <c r="BK61" s="62">
        <f>'Glad70-before-LQ'!BK61*$CG61*BK$93</f>
        <v>2.05078612863315</v>
      </c>
      <c r="BL61" s="62">
        <f>'Glad70-before-LQ'!BL61*$CG61*BL$93</f>
        <v>3.9327242255861</v>
      </c>
      <c r="BM61" s="62">
        <f>'Glad70-before-LQ'!BM61*$CG61*BM$93</f>
        <v>0.427948396469126</v>
      </c>
      <c r="BN61" s="62">
        <f>'Glad70-before-LQ'!BN61*$CG61*BN$93</f>
        <v>0.0529507716828181</v>
      </c>
      <c r="BO61" s="62">
        <f>'Glad70-before-LQ'!BO61*$CG61*BO$93</f>
        <v>5.19704534336162</v>
      </c>
      <c r="BP61" s="62">
        <f>'Glad70-before-LQ'!BP61*$CG61*BP$93</f>
        <v>2.48924136360223</v>
      </c>
      <c r="BQ61" s="62">
        <f>'Glad70-before-LQ'!BQ61*$CG61*BQ$93</f>
        <v>0.0152984977359875</v>
      </c>
      <c r="BR61" s="62">
        <f>'Glad70-before-LQ'!BR61*$CG61*BR$93</f>
        <v>0.225702484920747</v>
      </c>
      <c r="BS61" s="62">
        <f>'Glad70-before-LQ'!BS61*$CG61*BS$93</f>
        <v>0.0343122495454913</v>
      </c>
      <c r="BT61" s="62">
        <f>'Glad70-before-LQ'!BT61*$CG61*BT$93</f>
        <v>0.122306493313619</v>
      </c>
      <c r="BU61" s="62">
        <f>'Glad70-before-LQ'!BU61*$CG61*BU$93</f>
        <v>1.16242103513496</v>
      </c>
      <c r="BV61" s="4">
        <f>SUM(D61:BU61)</f>
        <v>47.4752765911532</v>
      </c>
      <c r="BW61" s="66">
        <f>'Glad-base'!BW61*'Households'!$B$3/'Households'!$B$7</f>
        <v>4.16230092667353</v>
      </c>
      <c r="BX61" s="66">
        <f>'Glad-base'!BX61*'Households'!$B$3/'Households'!$B$7</f>
        <v>0.000319744788877446</v>
      </c>
      <c r="BY61" s="66">
        <f>'Glad-base'!BY61*'Businesses'!$B$4/'Businesses'!$C$4</f>
        <v>0.07783455380235341</v>
      </c>
      <c r="BZ61" s="66">
        <f>'Glad-base'!BZ61*'Households'!$B$3/'Households'!$B$7</f>
        <v>0.00226836685890834</v>
      </c>
      <c r="CA61" s="66">
        <f>'Glad-base'!CA61*'Households'!$B$3/'Households'!$B$7</f>
        <v>0.0336421673944387</v>
      </c>
      <c r="CB61" s="66">
        <f>'Glad-base'!CB61*'Glad-id-output'!B59/'Glad-id-output'!E59</f>
        <v>0</v>
      </c>
      <c r="CC61" s="62">
        <f>'Exports'!D62</f>
        <v>2.3</v>
      </c>
      <c r="CD61" s="4">
        <f>SUM(BW61:CC61)</f>
        <v>6.57636575951811</v>
      </c>
      <c r="CE61" s="4">
        <f>SUM(CD61,BV61)</f>
        <v>54.0516423506713</v>
      </c>
      <c r="CF61" s="67">
        <v>0.00371168838997822</v>
      </c>
      <c r="CG61" s="67">
        <f>'Glad-id-output'!I59</f>
        <v>0.600648161669341</v>
      </c>
    </row>
    <row r="62" ht="20.05" customHeight="1">
      <c r="A62" t="s" s="58">
        <v>1</v>
      </c>
      <c r="B62" s="59">
        <v>58</v>
      </c>
      <c r="C62" t="s" s="60">
        <v>215</v>
      </c>
      <c r="D62" s="61">
        <f>'Glad70-before-LQ'!D62*$CG62*D$93</f>
        <v>0.09940511734410989</v>
      </c>
      <c r="E62" s="62">
        <f>'Glad70-before-LQ'!E62*$CG62*E$93</f>
        <v>0.0146678099835594</v>
      </c>
      <c r="F62" s="62">
        <f>'Glad70-before-LQ'!F62*$CG62*F$93</f>
        <v>0.000119737124452142</v>
      </c>
      <c r="G62" s="62">
        <f>'Glad70-before-LQ'!G62*$CG62*G$93</f>
        <v>0.0177547145604681</v>
      </c>
      <c r="H62" s="62">
        <f>'Glad70-before-LQ'!H62*$CG62*H$93</f>
        <v>0.01073021584475</v>
      </c>
      <c r="I62" s="62">
        <f>'Glad70-before-LQ'!I62*$CG62*I$93</f>
        <v>0.382228635714181</v>
      </c>
      <c r="J62" s="62">
        <f>'Glad70-before-LQ'!J62*$CG62*J$93</f>
        <v>6.90625471839257</v>
      </c>
      <c r="K62" s="63">
        <f>'Glad70-before-LQ'!K62*$CG62*K$93</f>
        <v>1.33040212565126</v>
      </c>
      <c r="L62" s="62">
        <f>'Glad70-before-LQ'!L62*$CG62*L$93</f>
        <v>0.252859371573738</v>
      </c>
      <c r="M62" s="62">
        <f>'Glad70-before-LQ'!M62*$CG62*M$93</f>
        <v>0.0349009745766643</v>
      </c>
      <c r="N62" s="62">
        <f>'Glad70-before-LQ'!N62*$CG62*N$93</f>
        <v>0.0357650257533931</v>
      </c>
      <c r="O62" s="62">
        <f>'Glad70-before-LQ'!O62*$CG62*O$93</f>
        <v>0.0366517926008366</v>
      </c>
      <c r="P62" s="62">
        <f>'Glad70-before-LQ'!P62*$CG62*P$93</f>
        <v>0.000600231938681211</v>
      </c>
      <c r="Q62" s="62">
        <f>'Glad70-before-LQ'!Q62*$CG62*Q$93</f>
        <v>0.00816204320874964</v>
      </c>
      <c r="R62" s="62">
        <f>'Glad70-before-LQ'!R62*$CG62*R$93</f>
        <v>0.011631129470179</v>
      </c>
      <c r="S62" s="62">
        <f>'Glad70-before-LQ'!S62*$CG62*S$93</f>
        <v>0.0104413982574615</v>
      </c>
      <c r="T62" s="62">
        <f>'Glad70-before-LQ'!T62*$CG62*T$93</f>
        <v>0.332527248375137</v>
      </c>
      <c r="U62" s="62">
        <f>'Glad70-before-LQ'!U62*$CG62*U$93</f>
        <v>2.71388739095273</v>
      </c>
      <c r="V62" s="62">
        <f>'Glad70-before-LQ'!V62*$CG62*V$93</f>
        <v>0.0391156282576654</v>
      </c>
      <c r="W62" s="62">
        <f>'Glad70-before-LQ'!W62*$CG62*W$93</f>
        <v>0.594188766181315</v>
      </c>
      <c r="X62" s="64">
        <f>'Glad70-before-LQ'!X62*$CG62*X$93</f>
        <v>0</v>
      </c>
      <c r="Y62" s="62">
        <f>'Glad70-before-LQ'!Y62*$CG62*Y$93</f>
        <v>0.402801456777868</v>
      </c>
      <c r="Z62" s="62">
        <f>'Glad70-before-LQ'!Z62*$CG62*Z$93</f>
        <v>0.174201777646588</v>
      </c>
      <c r="AA62" s="62">
        <f>'Glad70-before-LQ'!AA62*$CG62*AA$93</f>
        <v>0.0484232289335533</v>
      </c>
      <c r="AB62" s="62">
        <f>'Glad70-before-LQ'!AB62*$CG62*AB$93</f>
        <v>0.000631874038595458</v>
      </c>
      <c r="AC62" s="65">
        <f>'Glad70-before-LQ'!AC62*$CG62*AC$93</f>
        <v>0</v>
      </c>
      <c r="AD62" s="62">
        <f>'Glad70-before-LQ'!AD62*$CG62*AD$93</f>
        <v>8.90683776809613e-05</v>
      </c>
      <c r="AE62" s="62">
        <f>'Glad70-before-LQ'!AE62*$CG62*AE$93</f>
        <v>0.201481416591553</v>
      </c>
      <c r="AF62" s="62">
        <f>'Glad70-before-LQ'!AF62*$CG62*AF$93</f>
        <v>0.000170644784952085</v>
      </c>
      <c r="AG62" s="62">
        <f>'Glad70-before-LQ'!AG62*$CG62*AG$93</f>
        <v>0.801175117322434</v>
      </c>
      <c r="AH62" s="62">
        <f>'Glad70-before-LQ'!AH62*$CG62*AH$93</f>
        <v>3.20037431887038</v>
      </c>
      <c r="AI62" s="62">
        <f>'Glad70-before-LQ'!AI62*$CG62*AI$93</f>
        <v>0.926995915719518</v>
      </c>
      <c r="AJ62" s="62">
        <f>'Glad70-before-LQ'!AJ62*$CG62*AJ$93</f>
        <v>0.385588421145604</v>
      </c>
      <c r="AK62" s="62">
        <f>'Glad70-before-LQ'!AK62*$CG62*AK$93</f>
        <v>0.862652144458126</v>
      </c>
      <c r="AL62" s="62">
        <f>'Glad70-before-LQ'!AL62*$CG62*AL$93</f>
        <v>0.009714598887612081</v>
      </c>
      <c r="AM62" s="62">
        <f>'Glad70-before-LQ'!AM62*$CG62*AM$93</f>
        <v>0.0268182027922181</v>
      </c>
      <c r="AN62" s="62">
        <f>'Glad70-before-LQ'!AN62*$CG62*AN$93</f>
        <v>4.64213625684658</v>
      </c>
      <c r="AO62" s="62">
        <f>'Glad70-before-LQ'!AO62*$CG62*AO$93</f>
        <v>0.452367470793503</v>
      </c>
      <c r="AP62" s="62">
        <f>'Glad70-before-LQ'!AP62*$CG62*AP$93</f>
        <v>0.0574041041849458</v>
      </c>
      <c r="AQ62" s="62">
        <f>'Glad70-before-LQ'!AQ62*$CG62*AQ$93</f>
        <v>0.00030580698739796</v>
      </c>
      <c r="AR62" s="62">
        <f>'Glad70-before-LQ'!AR62*$CG62*AR$93</f>
        <v>0.205900702748283</v>
      </c>
      <c r="AS62" s="62">
        <f>'Glad70-before-LQ'!AS62*$CG62*AS$93</f>
        <v>4.44717854729286</v>
      </c>
      <c r="AT62" s="62">
        <f>'Glad70-before-LQ'!AT62*$CG62*AT$93</f>
        <v>0.00229765574776828</v>
      </c>
      <c r="AU62" s="62">
        <f>'Glad70-before-LQ'!AU62*$CG62*AU$93</f>
        <v>0.00630618458868552</v>
      </c>
      <c r="AV62" s="62">
        <f>'Glad70-before-LQ'!AV62*$CG62*AV$93</f>
        <v>0.226810841709564</v>
      </c>
      <c r="AW62" s="62">
        <f>'Glad70-before-LQ'!AW62*$CG62*AW$93</f>
        <v>0.000165338302585565</v>
      </c>
      <c r="AX62" s="62">
        <f>'Glad70-before-LQ'!AX62*$CG62*AX$93</f>
        <v>0.0529539290386019</v>
      </c>
      <c r="AY62" s="62">
        <f>'Glad70-before-LQ'!AY62*$CG62*AY$93</f>
        <v>0.00118290537683059</v>
      </c>
      <c r="AZ62" s="62">
        <f>'Glad70-before-LQ'!AZ62*$CG62*AZ$93</f>
        <v>0.0845306319533452</v>
      </c>
      <c r="BA62" s="62">
        <f>'Glad70-before-LQ'!BA62*$CG62*BA$93</f>
        <v>0.0429922735440101</v>
      </c>
      <c r="BB62" s="62">
        <f>'Glad70-before-LQ'!BB62*$CG62*BB$93</f>
        <v>0.202581808236097</v>
      </c>
      <c r="BC62" s="62">
        <f>'Glad70-before-LQ'!BC62*$CG62*BC$93</f>
        <v>0.45293791199966</v>
      </c>
      <c r="BD62" s="62">
        <f>'Glad70-before-LQ'!BD62*$CG62*BD$93</f>
        <v>0.11377258491172</v>
      </c>
      <c r="BE62" s="62">
        <f>'Glad70-before-LQ'!BE62*$CG62*BE$93</f>
        <v>5.55506611658232</v>
      </c>
      <c r="BF62" s="62">
        <f>'Glad70-before-LQ'!BF62*$CG62*BF$93</f>
        <v>0.0717716252909421</v>
      </c>
      <c r="BG62" s="62">
        <f>'Glad70-before-LQ'!BG62*$CG62*BG$93</f>
        <v>1.30125574251963</v>
      </c>
      <c r="BH62" s="62">
        <f>'Glad70-before-LQ'!BH62*$CG62*BH$93</f>
        <v>0.3573838658655</v>
      </c>
      <c r="BI62" s="62">
        <f>'Glad70-before-LQ'!BI62*$CG62*BI$93</f>
        <v>4.2403280613403</v>
      </c>
      <c r="BJ62" s="62">
        <f>'Glad70-before-LQ'!BJ62*$CG62*BJ$93</f>
        <v>0.0047011560971867</v>
      </c>
      <c r="BK62" s="62">
        <f>'Glad70-before-LQ'!BK62*$CG62*BK$93</f>
        <v>1.00740806478623</v>
      </c>
      <c r="BL62" s="62">
        <f>'Glad70-before-LQ'!BL62*$CG62*BL$93</f>
        <v>4.84493149676322</v>
      </c>
      <c r="BM62" s="62">
        <f>'Glad70-before-LQ'!BM62*$CG62*BM$93</f>
        <v>0.512972477909316</v>
      </c>
      <c r="BN62" s="62">
        <f>'Glad70-before-LQ'!BN62*$CG62*BN$93</f>
        <v>0.069127083619146</v>
      </c>
      <c r="BO62" s="62">
        <f>'Glad70-before-LQ'!BO62*$CG62*BO$93</f>
        <v>1.72964525321088</v>
      </c>
      <c r="BP62" s="62">
        <f>'Glad70-before-LQ'!BP62*$CG62*BP$93</f>
        <v>0.880534744318141</v>
      </c>
      <c r="BQ62" s="62">
        <f>'Glad70-before-LQ'!BQ62*$CG62*BQ$93</f>
        <v>0.0127842103219032</v>
      </c>
      <c r="BR62" s="62">
        <f>'Glad70-before-LQ'!BR62*$CG62*BR$93</f>
        <v>0.012117771676454</v>
      </c>
      <c r="BS62" s="62">
        <f>'Glad70-before-LQ'!BS62*$CG62*BS$93</f>
        <v>0.00377984042954958</v>
      </c>
      <c r="BT62" s="62">
        <f>'Glad70-before-LQ'!BT62*$CG62*BT$93</f>
        <v>0.989160180326394</v>
      </c>
      <c r="BU62" s="62">
        <f>'Glad70-before-LQ'!BU62*$CG62*BU$93</f>
        <v>0.441179633476768</v>
      </c>
      <c r="BV62" s="4">
        <f>SUM(D62:BU62)</f>
        <v>52.8993845409049</v>
      </c>
      <c r="BW62" s="66">
        <f>'Glad-base'!BW62*'Households'!$B$3/'Households'!$B$7</f>
        <v>4.51648709564367</v>
      </c>
      <c r="BX62" s="66">
        <f>'Glad-base'!BX62*'Households'!$B$3/'Households'!$B$7</f>
        <v>205.735321112255</v>
      </c>
      <c r="BY62" s="66">
        <f>'Glad-base'!BY62*'Businesses'!$B$4/'Businesses'!$C$4</f>
        <v>2.54744706472294</v>
      </c>
      <c r="BZ62" s="66">
        <f>'Glad-base'!BZ62*'Households'!$B$3/'Households'!$B$7</f>
        <v>0.101624208599382</v>
      </c>
      <c r="CA62" s="66">
        <f>'Glad-base'!CA62*'Households'!$B$3/'Households'!$B$7</f>
        <v>0.528610086055613</v>
      </c>
      <c r="CB62" s="66">
        <f>'Glad-base'!CB62*'Glad-id-output'!B60/'Glad-id-output'!E60</f>
        <v>0</v>
      </c>
      <c r="CC62" s="62">
        <f>'Exports'!D63</f>
        <v>6.5</v>
      </c>
      <c r="CD62" s="4">
        <f>SUM(BW62:CC62)</f>
        <v>219.929489567277</v>
      </c>
      <c r="CE62" s="4">
        <f>SUM(CD62,BV62)</f>
        <v>272.828874108182</v>
      </c>
      <c r="CF62" s="67">
        <v>0.00310734208929559</v>
      </c>
      <c r="CG62" s="67">
        <f>'Glad-id-output'!I60</f>
        <v>0.5600000000000001</v>
      </c>
    </row>
    <row r="63" ht="20.05" customHeight="1">
      <c r="A63" t="s" s="58">
        <v>1</v>
      </c>
      <c r="B63" s="59">
        <v>59</v>
      </c>
      <c r="C63" t="s" s="60">
        <v>60</v>
      </c>
      <c r="D63" s="61">
        <f>'Glad70-before-LQ'!D63*$CG63*D$93</f>
        <v>0</v>
      </c>
      <c r="E63" s="62">
        <f>'Glad70-before-LQ'!E63*$CG63*E$93</f>
        <v>0</v>
      </c>
      <c r="F63" s="62">
        <f>'Glad70-before-LQ'!F63*$CG63*F$93</f>
        <v>0</v>
      </c>
      <c r="G63" s="62">
        <f>'Glad70-before-LQ'!G63*$CG63*G$93</f>
        <v>3.99485051399298e-09</v>
      </c>
      <c r="H63" s="62">
        <f>'Glad70-before-LQ'!H63*$CG63*H$93</f>
        <v>3.21495282448204e-07</v>
      </c>
      <c r="I63" s="62">
        <f>'Glad70-before-LQ'!I63*$CG63*I$93</f>
        <v>3.88898532472228e-06</v>
      </c>
      <c r="J63" s="62">
        <f>'Glad70-before-LQ'!J63*$CG63*J$93</f>
        <v>4.55714539924694e-05</v>
      </c>
      <c r="K63" s="63">
        <f>'Glad70-before-LQ'!K63*$CG63*K$93</f>
        <v>8.76534730668685e-06</v>
      </c>
      <c r="L63" s="62">
        <f>'Glad70-before-LQ'!L63*$CG63*L$93</f>
        <v>2.60425706481558e-06</v>
      </c>
      <c r="M63" s="62">
        <f>'Glad70-before-LQ'!M63*$CG63*M$93</f>
        <v>2.67535702436452e-06</v>
      </c>
      <c r="N63" s="62">
        <f>'Glad70-before-LQ'!N63*$CG63*N$93</f>
        <v>2.81695094319936e-06</v>
      </c>
      <c r="O63" s="62">
        <f>'Glad70-before-LQ'!O63*$CG63*O$93</f>
        <v>2.31970274248357e-06</v>
      </c>
      <c r="P63" s="62">
        <f>'Glad70-before-LQ'!P63*$CG63*P$93</f>
        <v>5.65331424874968e-07</v>
      </c>
      <c r="Q63" s="62">
        <f>'Glad70-before-LQ'!Q63*$CG63*Q$93</f>
        <v>1.17157109790782e-06</v>
      </c>
      <c r="R63" s="62">
        <f>'Glad70-before-LQ'!R63*$CG63*R$93</f>
        <v>3.46603696790066e-07</v>
      </c>
      <c r="S63" s="62">
        <f>'Glad70-before-LQ'!S63*$CG63*S$93</f>
        <v>7.29174697924269e-07</v>
      </c>
      <c r="T63" s="62">
        <f>'Glad70-before-LQ'!T63*$CG63*T$93</f>
        <v>6.40147145062083e-06</v>
      </c>
      <c r="U63" s="62">
        <f>'Glad70-before-LQ'!U63*$CG63*U$93</f>
        <v>0.000101420267728112</v>
      </c>
      <c r="V63" s="62">
        <f>'Glad70-before-LQ'!V63*$CG63*V$93</f>
        <v>1.60484188478218e-06</v>
      </c>
      <c r="W63" s="62">
        <f>'Glad70-before-LQ'!W63*$CG63*W$93</f>
        <v>7.35106068978708e-05</v>
      </c>
      <c r="X63" s="64">
        <f>'Glad70-before-LQ'!X63*$CG63*X$93</f>
        <v>0</v>
      </c>
      <c r="Y63" s="62">
        <f>'Glad70-before-LQ'!Y63*$CG63*Y$93</f>
        <v>3.13783256320761e-05</v>
      </c>
      <c r="Z63" s="62">
        <f>'Glad70-before-LQ'!Z63*$CG63*Z$93</f>
        <v>4.53376027612978e-06</v>
      </c>
      <c r="AA63" s="62">
        <f>'Glad70-before-LQ'!AA63*$CG63*AA$93</f>
        <v>3.03282445798518e-05</v>
      </c>
      <c r="AB63" s="62">
        <f>'Glad70-before-LQ'!AB63*$CG63*AB$93</f>
        <v>5.82466857940967e-07</v>
      </c>
      <c r="AC63" s="65">
        <f>'Glad70-before-LQ'!AC63*$CG63*AC$93</f>
        <v>0</v>
      </c>
      <c r="AD63" s="62">
        <f>'Glad70-before-LQ'!AD63*$CG63*AD$93</f>
        <v>8.48932621343665e-07</v>
      </c>
      <c r="AE63" s="62">
        <f>'Glad70-before-LQ'!AE63*$CG63*AE$93</f>
        <v>7.74740024526793e-07</v>
      </c>
      <c r="AF63" s="62">
        <f>'Glad70-before-LQ'!AF63*$CG63*AF$93</f>
        <v>1.31006728901523e-06</v>
      </c>
      <c r="AG63" s="62">
        <f>'Glad70-before-LQ'!AG63*$CG63*AG$93</f>
        <v>5.40839090138017e-06</v>
      </c>
      <c r="AH63" s="62">
        <f>'Glad70-before-LQ'!AH63*$CG63*AH$93</f>
        <v>1.86817158347666e-05</v>
      </c>
      <c r="AI63" s="62">
        <f>'Glad70-before-LQ'!AI63*$CG63*AI$93</f>
        <v>2.71009014532868e-05</v>
      </c>
      <c r="AJ63" s="62">
        <f>'Glad70-before-LQ'!AJ63*$CG63*AJ$93</f>
        <v>0.000224368359094302</v>
      </c>
      <c r="AK63" s="62">
        <f>'Glad70-before-LQ'!AK63*$CG63*AK$93</f>
        <v>0.000166076092155484</v>
      </c>
      <c r="AL63" s="62">
        <f>'Glad70-before-LQ'!AL63*$CG63*AL$93</f>
        <v>1.55409507664702e-05</v>
      </c>
      <c r="AM63" s="62">
        <f>'Glad70-before-LQ'!AM63*$CG63*AM$93</f>
        <v>1.95453175629732e-05</v>
      </c>
      <c r="AN63" s="62">
        <f>'Glad70-before-LQ'!AN63*$CG63*AN$93</f>
        <v>2.96834200047188e-05</v>
      </c>
      <c r="AO63" s="62">
        <f>'Glad70-before-LQ'!AO63*$CG63*AO$93</f>
        <v>4.22095533560061e-05</v>
      </c>
      <c r="AP63" s="62">
        <f>'Glad70-before-LQ'!AP63*$CG63*AP$93</f>
        <v>3.80860352265572e-05</v>
      </c>
      <c r="AQ63" s="62">
        <f>'Glad70-before-LQ'!AQ63*$CG63*AQ$93</f>
        <v>2.83824632064521e-06</v>
      </c>
      <c r="AR63" s="62">
        <f>'Glad70-before-LQ'!AR63*$CG63*AR$93</f>
        <v>1.23306482842956e-05</v>
      </c>
      <c r="AS63" s="62">
        <f>'Glad70-before-LQ'!AS63*$CG63*AS$93</f>
        <v>8.28469365197437e-05</v>
      </c>
      <c r="AT63" s="62">
        <f>'Glad70-before-LQ'!AT63*$CG63*AT$93</f>
        <v>8.915598879090719e-06</v>
      </c>
      <c r="AU63" s="62">
        <f>'Glad70-before-LQ'!AU63*$CG63*AU$93</f>
        <v>8.45767683018681e-07</v>
      </c>
      <c r="AV63" s="62">
        <f>'Glad70-before-LQ'!AV63*$CG63*AV$93</f>
        <v>0</v>
      </c>
      <c r="AW63" s="62">
        <f>'Glad70-before-LQ'!AW63*$CG63*AW$93</f>
        <v>8.37434429050047e-07</v>
      </c>
      <c r="AX63" s="62">
        <f>'Glad70-before-LQ'!AX63*$CG63*AX$93</f>
        <v>8.12353002364847e-05</v>
      </c>
      <c r="AY63" s="62">
        <f>'Glad70-before-LQ'!AY63*$CG63*AY$93</f>
        <v>1.54982530145818e-06</v>
      </c>
      <c r="AZ63" s="62">
        <f>'Glad70-before-LQ'!AZ63*$CG63*AZ$93</f>
        <v>0.000678130632738484</v>
      </c>
      <c r="BA63" s="62">
        <f>'Glad70-before-LQ'!BA63*$CG63*BA$93</f>
        <v>0.000370277718980798</v>
      </c>
      <c r="BB63" s="62">
        <f>'Glad70-before-LQ'!BB63*$CG63*BB$93</f>
        <v>9.533367445391e-05</v>
      </c>
      <c r="BC63" s="62">
        <f>'Glad70-before-LQ'!BC63*$CG63*BC$93</f>
        <v>7.59367604722931e-05</v>
      </c>
      <c r="BD63" s="62">
        <f>'Glad70-before-LQ'!BD63*$CG63*BD$93</f>
        <v>2.18719541472153e-05</v>
      </c>
      <c r="BE63" s="62">
        <f>'Glad70-before-LQ'!BE63*$CG63*BE$93</f>
        <v>0.00123377997102424</v>
      </c>
      <c r="BF63" s="62">
        <f>'Glad70-before-LQ'!BF63*$CG63*BF$93</f>
        <v>4.59004800156631e-05</v>
      </c>
      <c r="BG63" s="62">
        <f>'Glad70-before-LQ'!BG63*$CG63*BG$93</f>
        <v>0.000627487676933579</v>
      </c>
      <c r="BH63" s="62">
        <f>'Glad70-before-LQ'!BH63*$CG63*BH$93</f>
        <v>1.78383058756829e-05</v>
      </c>
      <c r="BI63" s="62">
        <f>'Glad70-before-LQ'!BI63*$CG63*BI$93</f>
        <v>0.000586386640045864</v>
      </c>
      <c r="BJ63" s="62">
        <f>'Glad70-before-LQ'!BJ63*$CG63*BJ$93</f>
        <v>1.98606802022872e-06</v>
      </c>
      <c r="BK63" s="62">
        <f>'Glad70-before-LQ'!BK63*$CG63*BK$93</f>
        <v>0.000538383211829628</v>
      </c>
      <c r="BL63" s="62">
        <f>'Glad70-before-LQ'!BL63*$CG63*BL$93</f>
        <v>0.000613488472948632</v>
      </c>
      <c r="BM63" s="62">
        <f>'Glad70-before-LQ'!BM63*$CG63*BM$93</f>
        <v>7.14334867057238e-05</v>
      </c>
      <c r="BN63" s="62">
        <f>'Glad70-before-LQ'!BN63*$CG63*BN$93</f>
        <v>1.21876911010984e-05</v>
      </c>
      <c r="BO63" s="62">
        <f>'Glad70-before-LQ'!BO63*$CG63*BO$93</f>
        <v>0.000152852905021854</v>
      </c>
      <c r="BP63" s="62">
        <f>'Glad70-before-LQ'!BP63*$CG63*BP$93</f>
        <v>0.000122401700018109</v>
      </c>
      <c r="BQ63" s="62">
        <f>'Glad70-before-LQ'!BQ63*$CG63*BQ$93</f>
        <v>6.53133152352971e-06</v>
      </c>
      <c r="BR63" s="62">
        <f>'Glad70-before-LQ'!BR63*$CG63*BR$93</f>
        <v>5.04508131058234e-06</v>
      </c>
      <c r="BS63" s="62">
        <f>'Glad70-before-LQ'!BS63*$CG63*BS$93</f>
        <v>1.82802991122343e-06</v>
      </c>
      <c r="BT63" s="62">
        <f>'Glad70-before-LQ'!BT63*$CG63*BT$93</f>
        <v>9.82235421765103e-06</v>
      </c>
      <c r="BU63" s="62">
        <f>'Glad70-before-LQ'!BU63*$CG63*BU$93</f>
        <v>7.557166690669491e-05</v>
      </c>
      <c r="BV63" s="4">
        <f>SUM(D63:BU63)</f>
        <v>0.00646705025890389</v>
      </c>
      <c r="BW63" s="66">
        <f>'Glad-base'!BW63*'Households'!$B$3/'Households'!$B$7</f>
        <v>0</v>
      </c>
      <c r="BX63" s="66">
        <f>'Glad-base'!BX63*'Households'!$B$3/'Households'!$B$7</f>
        <v>89.2299929969104</v>
      </c>
      <c r="BY63" s="66">
        <f>'Glad-base'!BY63*'Businesses'!$B$4/'Businesses'!$C$4</f>
        <v>1.18224145047035</v>
      </c>
      <c r="BZ63" s="66">
        <f>'Glad-base'!BZ63*'Households'!$B$3/'Households'!$B$7</f>
        <v>0.051771189392379</v>
      </c>
      <c r="CA63" s="66">
        <f>'Glad-base'!CA63*'Households'!$B$3/'Households'!$B$7</f>
        <v>0.501487906004119</v>
      </c>
      <c r="CB63" s="66">
        <f>'Glad-base'!CB63*'Glad-id-output'!B61/'Glad-id-output'!E61</f>
        <v>0</v>
      </c>
      <c r="CC63" s="62">
        <f>'Exports'!D64</f>
        <v>0.1</v>
      </c>
      <c r="CD63" s="4">
        <f>SUM(BW63:CC63)</f>
        <v>91.0654935427772</v>
      </c>
      <c r="CE63" s="4">
        <f>SUM(CD63,BV63)</f>
        <v>91.0719605930361</v>
      </c>
      <c r="CF63" s="67">
        <v>8.30492938727856e-05</v>
      </c>
      <c r="CG63" s="67">
        <f>'Glad-id-output'!I61</f>
        <v>0.0134395456868938</v>
      </c>
    </row>
    <row r="64" ht="20.05" customHeight="1">
      <c r="A64" t="s" s="58">
        <v>1</v>
      </c>
      <c r="B64" s="59">
        <v>60</v>
      </c>
      <c r="C64" t="s" s="60">
        <v>216</v>
      </c>
      <c r="D64" s="61">
        <f>'Glad70-before-LQ'!D64*$CG64*D$93</f>
        <v>0.00330752968678207</v>
      </c>
      <c r="E64" s="62">
        <f>'Glad70-before-LQ'!E64*$CG64*E$93</f>
        <v>0.00499991527119122</v>
      </c>
      <c r="F64" s="62">
        <f>'Glad70-before-LQ'!F64*$CG64*F$93</f>
        <v>0.000105676170748415</v>
      </c>
      <c r="G64" s="62">
        <f>'Glad70-before-LQ'!G64*$CG64*G$93</f>
        <v>0.00421197509961095</v>
      </c>
      <c r="H64" s="62">
        <f>'Glad70-before-LQ'!H64*$CG64*H$93</f>
        <v>0.00329339079805046</v>
      </c>
      <c r="I64" s="62">
        <f>'Glad70-before-LQ'!I64*$CG64*I$93</f>
        <v>0.287993558847438</v>
      </c>
      <c r="J64" s="62">
        <f>'Glad70-before-LQ'!J64*$CG64*J$93</f>
        <v>1.7964279916925</v>
      </c>
      <c r="K64" s="63">
        <f>'Glad70-before-LQ'!K64*$CG64*K$93</f>
        <v>0.827801730440463</v>
      </c>
      <c r="L64" s="62">
        <f>'Glad70-before-LQ'!L64*$CG64*L$93</f>
        <v>0.147689361863567</v>
      </c>
      <c r="M64" s="62">
        <f>'Glad70-before-LQ'!M64*$CG64*M$93</f>
        <v>0.14210989488928</v>
      </c>
      <c r="N64" s="62">
        <f>'Glad70-before-LQ'!N64*$CG64*N$93</f>
        <v>0.0148180943472517</v>
      </c>
      <c r="O64" s="62">
        <f>'Glad70-before-LQ'!O64*$CG64*O$93</f>
        <v>0.0323305537700723</v>
      </c>
      <c r="P64" s="62">
        <f>'Glad70-before-LQ'!P64*$CG64*P$93</f>
        <v>0.0022357426308991</v>
      </c>
      <c r="Q64" s="62">
        <f>'Glad70-before-LQ'!Q64*$CG64*Q$93</f>
        <v>0.0188248117211617</v>
      </c>
      <c r="R64" s="62">
        <f>'Glad70-before-LQ'!R64*$CG64*R$93</f>
        <v>0.0130227783818426</v>
      </c>
      <c r="S64" s="62">
        <f>'Glad70-before-LQ'!S64*$CG64*S$93</f>
        <v>0.000453315682229538</v>
      </c>
      <c r="T64" s="62">
        <f>'Glad70-before-LQ'!T64*$CG64*T$93</f>
        <v>0.467957775060195</v>
      </c>
      <c r="U64" s="62">
        <f>'Glad70-before-LQ'!U64*$CG64*U$93</f>
        <v>2.99820247581206</v>
      </c>
      <c r="V64" s="62">
        <f>'Glad70-before-LQ'!V64*$CG64*V$93</f>
        <v>0.100077445198465</v>
      </c>
      <c r="W64" s="62">
        <f>'Glad70-before-LQ'!W64*$CG64*W$93</f>
        <v>1.10062604658864</v>
      </c>
      <c r="X64" s="64">
        <f>'Glad70-before-LQ'!X64*$CG64*X$93</f>
        <v>0</v>
      </c>
      <c r="Y64" s="62">
        <f>'Glad70-before-LQ'!Y64*$CG64*Y$93</f>
        <v>1.2056490124185</v>
      </c>
      <c r="Z64" s="62">
        <f>'Glad70-before-LQ'!Z64*$CG64*Z$93</f>
        <v>0.23483761277598</v>
      </c>
      <c r="AA64" s="62">
        <f>'Glad70-before-LQ'!AA64*$CG64*AA$93</f>
        <v>0.214942739672186</v>
      </c>
      <c r="AB64" s="62">
        <f>'Glad70-before-LQ'!AB64*$CG64*AB$93</f>
        <v>0.00647208850716435</v>
      </c>
      <c r="AC64" s="65">
        <f>'Glad70-before-LQ'!AC64*$CG64*AC$93</f>
        <v>0</v>
      </c>
      <c r="AD64" s="62">
        <f>'Glad70-before-LQ'!AD64*$CG64*AD$93</f>
        <v>0.00157508757505057</v>
      </c>
      <c r="AE64" s="62">
        <f>'Glad70-before-LQ'!AE64*$CG64*AE$93</f>
        <v>0.08287862678383159</v>
      </c>
      <c r="AF64" s="62">
        <f>'Glad70-before-LQ'!AF64*$CG64*AF$93</f>
        <v>0.157308246243344</v>
      </c>
      <c r="AG64" s="62">
        <f>'Glad70-before-LQ'!AG64*$CG64*AG$93</f>
        <v>0.250608359225697</v>
      </c>
      <c r="AH64" s="62">
        <f>'Glad70-before-LQ'!AH64*$CG64*AH$93</f>
        <v>1.43909642921389</v>
      </c>
      <c r="AI64" s="62">
        <f>'Glad70-before-LQ'!AI64*$CG64*AI$93</f>
        <v>1.55011983375125</v>
      </c>
      <c r="AJ64" s="62">
        <f>'Glad70-before-LQ'!AJ64*$CG64*AJ$93</f>
        <v>0.621643220946048</v>
      </c>
      <c r="AK64" s="62">
        <f>'Glad70-before-LQ'!AK64*$CG64*AK$93</f>
        <v>0.884826420772126</v>
      </c>
      <c r="AL64" s="62">
        <f>'Glad70-before-LQ'!AL64*$CG64*AL$93</f>
        <v>0.06748163073629369</v>
      </c>
      <c r="AM64" s="62">
        <f>'Glad70-before-LQ'!AM64*$CG64*AM$93</f>
        <v>0.219461938088564</v>
      </c>
      <c r="AN64" s="62">
        <f>'Glad70-before-LQ'!AN64*$CG64*AN$93</f>
        <v>0.612589573374661</v>
      </c>
      <c r="AO64" s="62">
        <f>'Glad70-before-LQ'!AO64*$CG64*AO$93</f>
        <v>0.07300275224285301</v>
      </c>
      <c r="AP64" s="62">
        <f>'Glad70-before-LQ'!AP64*$CG64*AP$93</f>
        <v>0.116815333391548</v>
      </c>
      <c r="AQ64" s="62">
        <f>'Glad70-before-LQ'!AQ64*$CG64*AQ$93</f>
        <v>0.00834379700462631</v>
      </c>
      <c r="AR64" s="62">
        <f>'Glad70-before-LQ'!AR64*$CG64*AR$93</f>
        <v>0.114134040837971</v>
      </c>
      <c r="AS64" s="62">
        <f>'Glad70-before-LQ'!AS64*$CG64*AS$93</f>
        <v>2.76990247682672</v>
      </c>
      <c r="AT64" s="62">
        <f>'Glad70-before-LQ'!AT64*$CG64*AT$93</f>
        <v>0.000472394562583213</v>
      </c>
      <c r="AU64" s="62">
        <f>'Glad70-before-LQ'!AU64*$CG64*AU$93</f>
        <v>0.0439504137140847</v>
      </c>
      <c r="AV64" s="62">
        <f>'Glad70-before-LQ'!AV64*$CG64*AV$93</f>
        <v>0.000466371468791449</v>
      </c>
      <c r="AW64" s="62">
        <f>'Glad70-before-LQ'!AW64*$CG64*AW$93</f>
        <v>4.43725312475154e-05</v>
      </c>
      <c r="AX64" s="62">
        <f>'Glad70-before-LQ'!AX64*$CG64*AX$93</f>
        <v>0.00430982806040994</v>
      </c>
      <c r="AY64" s="62">
        <f>'Glad70-before-LQ'!AY64*$CG64*AY$93</f>
        <v>0.00192358829918545</v>
      </c>
      <c r="AZ64" s="62">
        <f>'Glad70-before-LQ'!AZ64*$CG64*AZ$93</f>
        <v>0.077428238519739</v>
      </c>
      <c r="BA64" s="62">
        <f>'Glad70-before-LQ'!BA64*$CG64*BA$93</f>
        <v>0.0261593319484997</v>
      </c>
      <c r="BB64" s="62">
        <f>'Glad70-before-LQ'!BB64*$CG64*BB$93</f>
        <v>0.0305162482814256</v>
      </c>
      <c r="BC64" s="62">
        <f>'Glad70-before-LQ'!BC64*$CG64*BC$93</f>
        <v>1.35638343084135</v>
      </c>
      <c r="BD64" s="62">
        <f>'Glad70-before-LQ'!BD64*$CG64*BD$93</f>
        <v>0.618721807873043</v>
      </c>
      <c r="BE64" s="62">
        <f>'Glad70-before-LQ'!BE64*$CG64*BE$93</f>
        <v>5.90799083658109</v>
      </c>
      <c r="BF64" s="62">
        <f>'Glad70-before-LQ'!BF64*$CG64*BF$93</f>
        <v>0.0714432672126461</v>
      </c>
      <c r="BG64" s="62">
        <f>'Glad70-before-LQ'!BG64*$CG64*BG$93</f>
        <v>1.21759817780368</v>
      </c>
      <c r="BH64" s="62">
        <f>'Glad70-before-LQ'!BH64*$CG64*BH$93</f>
        <v>0.301298903238355</v>
      </c>
      <c r="BI64" s="62">
        <f>'Glad70-before-LQ'!BI64*$CG64*BI$93</f>
        <v>0.95990924252788</v>
      </c>
      <c r="BJ64" s="62">
        <f>'Glad70-before-LQ'!BJ64*$CG64*BJ$93</f>
        <v>0.000914048833293266</v>
      </c>
      <c r="BK64" s="62">
        <f>'Glad70-before-LQ'!BK64*$CG64*BK$93</f>
        <v>0.475483339625704</v>
      </c>
      <c r="BL64" s="62">
        <f>'Glad70-before-LQ'!BL64*$CG64*BL$93</f>
        <v>2.29894854266264</v>
      </c>
      <c r="BM64" s="62">
        <f>'Glad70-before-LQ'!BM64*$CG64*BM$93</f>
        <v>0.250208551302303</v>
      </c>
      <c r="BN64" s="62">
        <f>'Glad70-before-LQ'!BN64*$CG64*BN$93</f>
        <v>0.0342003789090433</v>
      </c>
      <c r="BO64" s="62">
        <f>'Glad70-before-LQ'!BO64*$CG64*BO$93</f>
        <v>1.83014978442314</v>
      </c>
      <c r="BP64" s="62">
        <f>'Glad70-before-LQ'!BP64*$CG64*BP$93</f>
        <v>0.923186588343883</v>
      </c>
      <c r="BQ64" s="62">
        <f>'Glad70-before-LQ'!BQ64*$CG64*BQ$93</f>
        <v>0.040729735282297</v>
      </c>
      <c r="BR64" s="62">
        <f>'Glad70-before-LQ'!BR64*$CG64*BR$93</f>
        <v>0.0950144699220644</v>
      </c>
      <c r="BS64" s="62">
        <f>'Glad70-before-LQ'!BS64*$CG64*BS$93</f>
        <v>0.0320848009150335</v>
      </c>
      <c r="BT64" s="62">
        <f>'Glad70-before-LQ'!BT64*$CG64*BT$93</f>
        <v>1.14823109529038</v>
      </c>
      <c r="BU64" s="62">
        <f>'Glad70-before-LQ'!BU64*$CG64*BU$93</f>
        <v>0.64272127590536</v>
      </c>
      <c r="BV64" s="4">
        <f>SUM(D64:BU64)</f>
        <v>36.9886683492199</v>
      </c>
      <c r="BW64" s="66">
        <f>'Glad-base'!BW64*'Households'!$B$3/'Households'!$B$7</f>
        <v>0.636883851781668</v>
      </c>
      <c r="BX64" s="66">
        <f>'Glad-base'!BX64*'Households'!$B$3/'Households'!$B$7</f>
        <v>58.6198779608651</v>
      </c>
      <c r="BY64" s="66">
        <f>'Glad-base'!BY64*'Businesses'!$B$4/'Businesses'!$C$4</f>
        <v>0.220427245037481</v>
      </c>
      <c r="BZ64" s="66">
        <f>'Glad-base'!BZ64*'Households'!$B$3/'Households'!$B$7</f>
        <v>0.0267412329454171</v>
      </c>
      <c r="CA64" s="66">
        <f>'Glad-base'!CA64*'Households'!$B$3/'Households'!$B$7</f>
        <v>0.0841176589495366</v>
      </c>
      <c r="CB64" s="66">
        <f>'Glad-base'!CB64*'Glad-id-output'!B62/'Glad-id-output'!E62</f>
        <v>0</v>
      </c>
      <c r="CC64" s="62">
        <f>'Exports'!D65</f>
        <v>4</v>
      </c>
      <c r="CD64" s="4">
        <f>SUM(BW64:CC64)</f>
        <v>63.5880479495792</v>
      </c>
      <c r="CE64" s="4">
        <f>SUM(CD64,BV64)</f>
        <v>100.576716298799</v>
      </c>
      <c r="CF64" s="67">
        <v>0.00732391700233671</v>
      </c>
      <c r="CG64" s="67">
        <f>'Glad-id-output'!I62</f>
        <v>1</v>
      </c>
    </row>
    <row r="65" ht="20.05" customHeight="1">
      <c r="A65" t="s" s="58">
        <v>1</v>
      </c>
      <c r="B65" s="59">
        <v>61</v>
      </c>
      <c r="C65" t="s" s="60">
        <v>217</v>
      </c>
      <c r="D65" s="61">
        <f>'Glad70-before-LQ'!D65*$CG65*D$93</f>
        <v>0</v>
      </c>
      <c r="E65" s="62">
        <f>'Glad70-before-LQ'!E65*$CG65*E$93</f>
        <v>0</v>
      </c>
      <c r="F65" s="62">
        <f>'Glad70-before-LQ'!F65*$CG65*F$93</f>
        <v>0</v>
      </c>
      <c r="G65" s="62">
        <f>'Glad70-before-LQ'!G65*$CG65*G$93</f>
        <v>0</v>
      </c>
      <c r="H65" s="62">
        <f>'Glad70-before-LQ'!H65*$CG65*H$93</f>
        <v>1.9471060461447e-06</v>
      </c>
      <c r="I65" s="62">
        <f>'Glad70-before-LQ'!I65*$CG65*I$93</f>
        <v>2.35085442804007e-05</v>
      </c>
      <c r="J65" s="62">
        <f>'Glad70-before-LQ'!J65*$CG65*J$93</f>
        <v>0.00027379516437809</v>
      </c>
      <c r="K65" s="63">
        <f>'Glad70-before-LQ'!K65*$CG65*K$93</f>
        <v>5.29082653317143e-05</v>
      </c>
      <c r="L65" s="62">
        <f>'Glad70-before-LQ'!L65*$CG65*L$93</f>
        <v>1.61479730880787e-05</v>
      </c>
      <c r="M65" s="62">
        <f>'Glad70-before-LQ'!M65*$CG65*M$93</f>
        <v>1.63168878236705e-05</v>
      </c>
      <c r="N65" s="62">
        <f>'Glad70-before-LQ'!N65*$CG65*N$93</f>
        <v>1.70249793922022e-05</v>
      </c>
      <c r="O65" s="62">
        <f>'Glad70-before-LQ'!O65*$CG65*O$93</f>
        <v>1.40568456607274e-05</v>
      </c>
      <c r="P65" s="62">
        <f>'Glad70-before-LQ'!P65*$CG65*P$93</f>
        <v>3.39753927555403e-06</v>
      </c>
      <c r="Q65" s="62">
        <f>'Glad70-before-LQ'!Q65*$CG65*Q$93</f>
        <v>7.09124556619716e-06</v>
      </c>
      <c r="R65" s="62">
        <f>'Glad70-before-LQ'!R65*$CG65*R$93</f>
        <v>2.08961978207165e-06</v>
      </c>
      <c r="S65" s="62">
        <f>'Glad70-before-LQ'!S65*$CG65*S$93</f>
        <v>4.3945591864161e-06</v>
      </c>
      <c r="T65" s="62">
        <f>'Glad70-before-LQ'!T65*$CG65*T$93</f>
        <v>3.88334112663004e-05</v>
      </c>
      <c r="U65" s="62">
        <f>'Glad70-before-LQ'!U65*$CG65*U$93</f>
        <v>0.0006118707538564551</v>
      </c>
      <c r="V65" s="62">
        <f>'Glad70-before-LQ'!V65*$CG65*V$93</f>
        <v>9.72985972606994e-06</v>
      </c>
      <c r="W65" s="62">
        <f>'Glad70-before-LQ'!W65*$CG65*W$93</f>
        <v>0.000446285946232207</v>
      </c>
      <c r="X65" s="64">
        <f>'Glad70-before-LQ'!X65*$CG65*X$93</f>
        <v>0</v>
      </c>
      <c r="Y65" s="62">
        <f>'Glad70-before-LQ'!Y65*$CG65*Y$93</f>
        <v>0.000189260267812294</v>
      </c>
      <c r="Z65" s="62">
        <f>'Glad70-before-LQ'!Z65*$CG65*Z$93</f>
        <v>2.74620731987435e-05</v>
      </c>
      <c r="AA65" s="62">
        <f>'Glad70-before-LQ'!AA65*$CG65*AA$93</f>
        <v>0.000183680170796591</v>
      </c>
      <c r="AB65" s="62">
        <f>'Glad70-before-LQ'!AB65*$CG65*AB$93</f>
        <v>3.544692439972e-06</v>
      </c>
      <c r="AC65" s="65">
        <f>'Glad70-before-LQ'!AC65*$CG65*AC$93</f>
        <v>0</v>
      </c>
      <c r="AD65" s="62">
        <f>'Glad70-before-LQ'!AD65*$CG65*AD$93</f>
        <v>5.11812760895835e-06</v>
      </c>
      <c r="AE65" s="62">
        <f>'Glad70-before-LQ'!AE65*$CG65*AE$93</f>
        <v>4.83069516905955e-06</v>
      </c>
      <c r="AF65" s="62">
        <f>'Glad70-before-LQ'!AF65*$CG65*AF$93</f>
        <v>8.19147393203174e-06</v>
      </c>
      <c r="AG65" s="62">
        <f>'Glad70-before-LQ'!AG65*$CG65*AG$93</f>
        <v>3.26824777727958e-05</v>
      </c>
      <c r="AH65" s="62">
        <f>'Glad70-before-LQ'!AH65*$CG65*AH$93</f>
        <v>0.000113127618049987</v>
      </c>
      <c r="AI65" s="62">
        <f>'Glad70-before-LQ'!AI65*$CG65*AI$93</f>
        <v>0.00016384097307894</v>
      </c>
      <c r="AJ65" s="62">
        <f>'Glad70-before-LQ'!AJ65*$CG65*AJ$93</f>
        <v>0.00135752731546262</v>
      </c>
      <c r="AK65" s="62">
        <f>'Glad70-before-LQ'!AK65*$CG65*AK$93</f>
        <v>0.00100506031205111</v>
      </c>
      <c r="AL65" s="62">
        <f>'Glad70-before-LQ'!AL65*$CG65*AL$93</f>
        <v>9.40001860033041e-05</v>
      </c>
      <c r="AM65" s="62">
        <f>'Glad70-before-LQ'!AM65*$CG65*AM$93</f>
        <v>0.000118204505506428</v>
      </c>
      <c r="AN65" s="62">
        <f>'Glad70-before-LQ'!AN65*$CG65*AN$93</f>
        <v>0.00017981345157636</v>
      </c>
      <c r="AO65" s="62">
        <f>'Glad70-before-LQ'!AO65*$CG65*AO$93</f>
        <v>0.000256336375394049</v>
      </c>
      <c r="AP65" s="62">
        <f>'Glad70-before-LQ'!AP65*$CG65*AP$93</f>
        <v>0.000231022677446588</v>
      </c>
      <c r="AQ65" s="62">
        <f>'Glad70-before-LQ'!AQ65*$CG65*AQ$93</f>
        <v>1.716960816695e-05</v>
      </c>
      <c r="AR65" s="62">
        <f>'Glad70-before-LQ'!AR65*$CG65*AR$93</f>
        <v>7.46842671672309e-05</v>
      </c>
      <c r="AS65" s="62">
        <f>'Glad70-before-LQ'!AS65*$CG65*AS$93</f>
        <v>0.000501312489929139</v>
      </c>
      <c r="AT65" s="62">
        <f>'Glad70-before-LQ'!AT65*$CG65*AT$93</f>
        <v>5.39666986296078e-05</v>
      </c>
      <c r="AU65" s="62">
        <f>'Glad70-before-LQ'!AU65*$CG65*AU$93</f>
        <v>5.11487828688674e-06</v>
      </c>
      <c r="AV65" s="62">
        <f>'Glad70-before-LQ'!AV65*$CG65*AV$93</f>
        <v>0</v>
      </c>
      <c r="AW65" s="62">
        <f>'Glad70-before-LQ'!AW65*$CG65*AW$93</f>
        <v>5.06236885695616e-06</v>
      </c>
      <c r="AX65" s="62">
        <f>'Glad70-before-LQ'!AX65*$CG65*AX$93</f>
        <v>0.000491518313910037</v>
      </c>
      <c r="AY65" s="62">
        <f>'Glad70-before-LQ'!AY65*$CG65*AY$93</f>
        <v>9.48123531235379e-06</v>
      </c>
      <c r="AZ65" s="62">
        <f>'Glad70-before-LQ'!AZ65*$CG65*AZ$93</f>
        <v>0.00410313811362133</v>
      </c>
      <c r="BA65" s="62">
        <f>'Glad70-before-LQ'!BA65*$CG65*BA$93</f>
        <v>0.00224045520153599</v>
      </c>
      <c r="BB65" s="62">
        <f>'Glad70-before-LQ'!BB65*$CG65*BB$93</f>
        <v>0.000576803426782209</v>
      </c>
      <c r="BC65" s="62">
        <f>'Glad70-before-LQ'!BC65*$CG65*BC$93</f>
        <v>0.000459144999577221</v>
      </c>
      <c r="BD65" s="62">
        <f>'Glad70-before-LQ'!BD65*$CG65*BD$93</f>
        <v>0.000132373931148303</v>
      </c>
      <c r="BE65" s="62">
        <f>'Glad70-before-LQ'!BE65*$CG65*BE$93</f>
        <v>0.00746523189184305</v>
      </c>
      <c r="BF65" s="62">
        <f>'Glad70-before-LQ'!BF65*$CG65*BF$93</f>
        <v>0.000277722782252687</v>
      </c>
      <c r="BG65" s="62">
        <f>'Glad70-before-LQ'!BG65*$CG65*BG$93</f>
        <v>0.00379693195684703</v>
      </c>
      <c r="BH65" s="62">
        <f>'Glad70-before-LQ'!BH65*$CG65*BH$93</f>
        <v>0.000108010132148366</v>
      </c>
      <c r="BI65" s="62">
        <f>'Glad70-before-LQ'!BI65*$CG65*BI$93</f>
        <v>0.0035479631975577</v>
      </c>
      <c r="BJ65" s="62">
        <f>'Glad70-before-LQ'!BJ65*$CG65*BJ$93</f>
        <v>1.20172328233921e-05</v>
      </c>
      <c r="BK65" s="62">
        <f>'Glad70-before-LQ'!BK65*$CG65*BK$93</f>
        <v>0.00325767828263937</v>
      </c>
      <c r="BL65" s="62">
        <f>'Glad70-before-LQ'!BL65*$CG65*BL$93</f>
        <v>0.00371214512405738</v>
      </c>
      <c r="BM65" s="62">
        <f>'Glad70-before-LQ'!BM65*$CG65*BM$93</f>
        <v>0.000432242024758686</v>
      </c>
      <c r="BN65" s="62">
        <f>'Glad70-before-LQ'!BN65*$CG65*BN$93</f>
        <v>7.38039663324061e-05</v>
      </c>
      <c r="BO65" s="62">
        <f>'Glad70-before-LQ'!BO65*$CG65*BO$93</f>
        <v>0.0009247600816281811</v>
      </c>
      <c r="BP65" s="62">
        <f>'Glad70-before-LQ'!BP65*$CG65*BP$93</f>
        <v>0.0007406729243275521</v>
      </c>
      <c r="BQ65" s="62">
        <f>'Glad70-before-LQ'!BQ65*$CG65*BQ$93</f>
        <v>3.95370243673072e-05</v>
      </c>
      <c r="BR65" s="62">
        <f>'Glad70-before-LQ'!BR65*$CG65*BR$93</f>
        <v>3.05506216122048e-05</v>
      </c>
      <c r="BS65" s="62">
        <f>'Glad70-before-LQ'!BS65*$CG65*BS$93</f>
        <v>1.10673042614434e-05</v>
      </c>
      <c r="BT65" s="62">
        <f>'Glad70-before-LQ'!BT65*$CG65*BT$93</f>
        <v>5.90903745045886e-05</v>
      </c>
      <c r="BU65" s="62">
        <f>'Glad70-before-LQ'!BU65*$CG65*BU$93</f>
        <v>0.000457112870506379</v>
      </c>
      <c r="BV65" s="4">
        <f>SUM(D65:BU65)</f>
        <v>0.0391298654195841</v>
      </c>
      <c r="BW65" s="66">
        <f>'Glad-base'!BW65*'Households'!$B$3/'Households'!$B$7</f>
        <v>73.2218552008239</v>
      </c>
      <c r="BX65" s="66">
        <f>'Glad-base'!BX65*'Households'!$B$3/'Households'!$B$7</f>
        <v>111.994269515963</v>
      </c>
      <c r="BY65" s="66">
        <f>'Glad-base'!BY65*'Businesses'!$B$4/'Businesses'!$C$4</f>
        <v>0.0202757625391704</v>
      </c>
      <c r="BZ65" s="66">
        <f>'Glad-base'!BZ65*'Households'!$B$3/'Households'!$B$7</f>
        <v>0.00297413406797116</v>
      </c>
      <c r="CA65" s="66">
        <f>'Glad-base'!CA65*'Households'!$B$3/'Households'!$B$7</f>
        <v>0.00745503933058702</v>
      </c>
      <c r="CB65" s="66">
        <f>'Glad-base'!CB65*'Glad-id-output'!B63/'Glad-id-output'!E63</f>
        <v>0</v>
      </c>
      <c r="CC65" s="62">
        <f>'Exports'!D66</f>
        <v>85.7</v>
      </c>
      <c r="CD65" s="4">
        <f>SUM(BW65:CC65)</f>
        <v>270.946829652725</v>
      </c>
      <c r="CE65" s="4">
        <f>SUM(CD65,BV65)</f>
        <v>270.985959518145</v>
      </c>
      <c r="CF65" s="67">
        <v>0.0142227782530934</v>
      </c>
      <c r="CG65" s="67">
        <f>'Glad-id-output'!I63</f>
        <v>1</v>
      </c>
    </row>
    <row r="66" ht="20.05" customHeight="1">
      <c r="A66" t="s" s="58">
        <v>1</v>
      </c>
      <c r="B66" s="59">
        <v>62</v>
      </c>
      <c r="C66" t="s" s="60">
        <v>218</v>
      </c>
      <c r="D66" s="61">
        <f>'Glad70-before-LQ'!D66*$CG66*D$93</f>
        <v>0.00491006914959639</v>
      </c>
      <c r="E66" s="62">
        <f>'Glad70-before-LQ'!E66*$CG66*E$93</f>
        <v>0.00061148339584392</v>
      </c>
      <c r="F66" s="62">
        <f>'Glad70-before-LQ'!F66*$CG66*F$93</f>
        <v>9.11662302052386e-06</v>
      </c>
      <c r="G66" s="62">
        <f>'Glad70-before-LQ'!G66*$CG66*G$93</f>
        <v>0.000708842414964168</v>
      </c>
      <c r="H66" s="62">
        <f>'Glad70-before-LQ'!H66*$CG66*H$93</f>
        <v>0.000632447859588456</v>
      </c>
      <c r="I66" s="62">
        <f>'Glad70-before-LQ'!I66*$CG66*I$93</f>
        <v>0.0212185342392391</v>
      </c>
      <c r="J66" s="62">
        <f>'Glad70-before-LQ'!J66*$CG66*J$93</f>
        <v>0.481151826003189</v>
      </c>
      <c r="K66" s="63">
        <f>'Glad70-before-LQ'!K66*$CG66*K$93</f>
        <v>0.0545633545440351</v>
      </c>
      <c r="L66" s="62">
        <f>'Glad70-before-LQ'!L66*$CG66*L$93</f>
        <v>0.0086833862053479</v>
      </c>
      <c r="M66" s="62">
        <f>'Glad70-before-LQ'!M66*$CG66*M$93</f>
        <v>0.00911889672135603</v>
      </c>
      <c r="N66" s="62">
        <f>'Glad70-before-LQ'!N66*$CG66*N$93</f>
        <v>0.00596889297394644</v>
      </c>
      <c r="O66" s="62">
        <f>'Glad70-before-LQ'!O66*$CG66*O$93</f>
        <v>0.00291074242473479</v>
      </c>
      <c r="P66" s="62">
        <f>'Glad70-before-LQ'!P66*$CG66*P$93</f>
        <v>0.00111138363330909</v>
      </c>
      <c r="Q66" s="62">
        <f>'Glad70-before-LQ'!Q66*$CG66*Q$93</f>
        <v>0.00112626096390854</v>
      </c>
      <c r="R66" s="62">
        <f>'Glad70-before-LQ'!R66*$CG66*R$93</f>
        <v>0.000381612794201256</v>
      </c>
      <c r="S66" s="62">
        <f>'Glad70-before-LQ'!S66*$CG66*S$93</f>
        <v>0.00102466330845346</v>
      </c>
      <c r="T66" s="62">
        <f>'Glad70-before-LQ'!T66*$CG66*T$93</f>
        <v>0.0675914333023539</v>
      </c>
      <c r="U66" s="62">
        <f>'Glad70-before-LQ'!U66*$CG66*U$93</f>
        <v>0.146436236531062</v>
      </c>
      <c r="V66" s="62">
        <f>'Glad70-before-LQ'!V66*$CG66*V$93</f>
        <v>0.00386170171733394</v>
      </c>
      <c r="W66" s="62">
        <f>'Glad70-before-LQ'!W66*$CG66*W$93</f>
        <v>0.133866843929505</v>
      </c>
      <c r="X66" s="64">
        <f>'Glad70-before-LQ'!X66*$CG66*X$93</f>
        <v>0</v>
      </c>
      <c r="Y66" s="62">
        <f>'Glad70-before-LQ'!Y66*$CG66*Y$93</f>
        <v>0.0594491962220991</v>
      </c>
      <c r="Z66" s="62">
        <f>'Glad70-before-LQ'!Z66*$CG66*Z$93</f>
        <v>0.014137719028925</v>
      </c>
      <c r="AA66" s="62">
        <f>'Glad70-before-LQ'!AA66*$CG66*AA$93</f>
        <v>0.0223771361473789</v>
      </c>
      <c r="AB66" s="62">
        <f>'Glad70-before-LQ'!AB66*$CG66*AB$93</f>
        <v>0.000161085003242088</v>
      </c>
      <c r="AC66" s="65">
        <f>'Glad70-before-LQ'!AC66*$CG66*AC$93</f>
        <v>0</v>
      </c>
      <c r="AD66" s="62">
        <f>'Glad70-before-LQ'!AD66*$CG66*AD$93</f>
        <v>0.000734503141025868</v>
      </c>
      <c r="AE66" s="62">
        <f>'Glad70-before-LQ'!AE66*$CG66*AE$93</f>
        <v>0.0109934062240356</v>
      </c>
      <c r="AF66" s="62">
        <f>'Glad70-before-LQ'!AF66*$CG66*AF$93</f>
        <v>0.156017351866396</v>
      </c>
      <c r="AG66" s="62">
        <f>'Glad70-before-LQ'!AG66*$CG66*AG$93</f>
        <v>0.0140367280521701</v>
      </c>
      <c r="AH66" s="62">
        <f>'Glad70-before-LQ'!AH66*$CG66*AH$93</f>
        <v>0.0406690958699253</v>
      </c>
      <c r="AI66" s="62">
        <f>'Glad70-before-LQ'!AI66*$CG66*AI$93</f>
        <v>0.0576672036716373</v>
      </c>
      <c r="AJ66" s="62">
        <f>'Glad70-before-LQ'!AJ66*$CG66*AJ$93</f>
        <v>0.0278765173559089</v>
      </c>
      <c r="AK66" s="62">
        <f>'Glad70-before-LQ'!AK66*$CG66*AK$93</f>
        <v>0.0354523482863964</v>
      </c>
      <c r="AL66" s="62">
        <f>'Glad70-before-LQ'!AL66*$CG66*AL$93</f>
        <v>0.00972602594932959</v>
      </c>
      <c r="AM66" s="62">
        <f>'Glad70-before-LQ'!AM66*$CG66*AM$93</f>
        <v>0.0168612750472619</v>
      </c>
      <c r="AN66" s="62">
        <f>'Glad70-before-LQ'!AN66*$CG66*AN$93</f>
        <v>0.0472770506333994</v>
      </c>
      <c r="AO66" s="62">
        <f>'Glad70-before-LQ'!AO66*$CG66*AO$93</f>
        <v>0.0587800092808992</v>
      </c>
      <c r="AP66" s="62">
        <f>'Glad70-before-LQ'!AP66*$CG66*AP$93</f>
        <v>0.0118093658873419</v>
      </c>
      <c r="AQ66" s="62">
        <f>'Glad70-before-LQ'!AQ66*$CG66*AQ$93</f>
        <v>0.0017174397583965</v>
      </c>
      <c r="AR66" s="62">
        <f>'Glad70-before-LQ'!AR66*$CG66*AR$93</f>
        <v>0.00458325665150097</v>
      </c>
      <c r="AS66" s="62">
        <f>'Glad70-before-LQ'!AS66*$CG66*AS$93</f>
        <v>0.211243057006341</v>
      </c>
      <c r="AT66" s="62">
        <f>'Glad70-before-LQ'!AT66*$CG66*AT$93</f>
        <v>0.00213621350105313</v>
      </c>
      <c r="AU66" s="62">
        <f>'Glad70-before-LQ'!AU66*$CG66*AU$93</f>
        <v>0.0010895786796416</v>
      </c>
      <c r="AV66" s="62">
        <f>'Glad70-before-LQ'!AV66*$CG66*AV$93</f>
        <v>0.000721248899410032</v>
      </c>
      <c r="AW66" s="62">
        <f>'Glad70-before-LQ'!AW66*$CG66*AW$93</f>
        <v>1.43856761449651e-06</v>
      </c>
      <c r="AX66" s="62">
        <f>'Glad70-before-LQ'!AX66*$CG66*AX$93</f>
        <v>0.00201630645246979</v>
      </c>
      <c r="AY66" s="62">
        <f>'Glad70-before-LQ'!AY66*$CG66*AY$93</f>
        <v>0.00226365595551669</v>
      </c>
      <c r="AZ66" s="62">
        <f>'Glad70-before-LQ'!AZ66*$CG66*AZ$93</f>
        <v>0.0446083983525465</v>
      </c>
      <c r="BA66" s="62">
        <f>'Glad70-before-LQ'!BA66*$CG66*BA$93</f>
        <v>0.0091549893912396</v>
      </c>
      <c r="BB66" s="62">
        <f>'Glad70-before-LQ'!BB66*$CG66*BB$93</f>
        <v>0.125590338964306</v>
      </c>
      <c r="BC66" s="62">
        <f>'Glad70-before-LQ'!BC66*$CG66*BC$93</f>
        <v>0.06681388968931409</v>
      </c>
      <c r="BD66" s="62">
        <f>'Glad70-before-LQ'!BD66*$CG66*BD$93</f>
        <v>0.0268187364821641</v>
      </c>
      <c r="BE66" s="62">
        <f>'Glad70-before-LQ'!BE66*$CG66*BE$93</f>
        <v>0.791547846682773</v>
      </c>
      <c r="BF66" s="62">
        <f>'Glad70-before-LQ'!BF66*$CG66*BF$93</f>
        <v>0.00470370264862791</v>
      </c>
      <c r="BG66" s="62">
        <f>'Glad70-before-LQ'!BG66*$CG66*BG$93</f>
        <v>0.265784828204705</v>
      </c>
      <c r="BH66" s="62">
        <f>'Glad70-before-LQ'!BH66*$CG66*BH$93</f>
        <v>0.0673134732639855</v>
      </c>
      <c r="BI66" s="62">
        <f>'Glad70-before-LQ'!BI66*$CG66*BI$93</f>
        <v>0.0791994690706524</v>
      </c>
      <c r="BJ66" s="62">
        <f>'Glad70-before-LQ'!BJ66*$CG66*BJ$93</f>
        <v>0.000524471239679538</v>
      </c>
      <c r="BK66" s="62">
        <f>'Glad70-before-LQ'!BK66*$CG66*BK$93</f>
        <v>0.142560190928824</v>
      </c>
      <c r="BL66" s="62">
        <f>'Glad70-before-LQ'!BL66*$CG66*BL$93</f>
        <v>1.54766327828852</v>
      </c>
      <c r="BM66" s="62">
        <f>'Glad70-before-LQ'!BM66*$CG66*BM$93</f>
        <v>0.181710761496805</v>
      </c>
      <c r="BN66" s="62">
        <f>'Glad70-before-LQ'!BN66*$CG66*BN$93</f>
        <v>0.0199566398824568</v>
      </c>
      <c r="BO66" s="62">
        <f>'Glad70-before-LQ'!BO66*$CG66*BO$93</f>
        <v>0.22696894317658</v>
      </c>
      <c r="BP66" s="62">
        <f>'Glad70-before-LQ'!BP66*$CG66*BP$93</f>
        <v>0.191910760999917</v>
      </c>
      <c r="BQ66" s="62">
        <f>'Glad70-before-LQ'!BQ66*$CG66*BQ$93</f>
        <v>0.00577339878919524</v>
      </c>
      <c r="BR66" s="62">
        <f>'Glad70-before-LQ'!BR66*$CG66*BR$93</f>
        <v>0.00158130017464772</v>
      </c>
      <c r="BS66" s="62">
        <f>'Glad70-before-LQ'!BS66*$CG66*BS$93</f>
        <v>0.000530566566293595</v>
      </c>
      <c r="BT66" s="62">
        <f>'Glad70-before-LQ'!BT66*$CG66*BT$93</f>
        <v>0.129682223903539</v>
      </c>
      <c r="BU66" s="62">
        <f>'Glad70-before-LQ'!BU66*$CG66*BU$93</f>
        <v>0.158303648664682</v>
      </c>
      <c r="BV66" s="4">
        <f>SUM(D66:BU66)</f>
        <v>5.84438779873576</v>
      </c>
      <c r="BW66" s="66">
        <f>'Glad-base'!BW66*'Households'!$B$3/'Households'!$B$7</f>
        <v>51.1582323625953</v>
      </c>
      <c r="BX66" s="66">
        <f>'Glad-base'!BX66*'Households'!$B$3/'Households'!$B$7</f>
        <v>45.0090797116375</v>
      </c>
      <c r="BY66" s="66">
        <f>'Glad-base'!BY66*'Businesses'!$B$4/'Businesses'!$C$4</f>
        <v>1.65710074910593</v>
      </c>
      <c r="BZ66" s="66">
        <f>'Glad-base'!BZ66*'Households'!$B$3/'Households'!$B$7</f>
        <v>0.0285578968486097</v>
      </c>
      <c r="CA66" s="66">
        <f>'Glad-base'!CA66*'Households'!$B$3/'Households'!$B$7</f>
        <v>0.72718294476828</v>
      </c>
      <c r="CB66" s="66">
        <f>'Glad-base'!CB66*'Glad-id-output'!B64/'Glad-id-output'!E64</f>
        <v>4.8399605876527e-05</v>
      </c>
      <c r="CC66" s="62">
        <f>'Exports'!D67</f>
        <v>10.9</v>
      </c>
      <c r="CD66" s="4">
        <f>SUM(BW66:CC66)</f>
        <v>109.480202064561</v>
      </c>
      <c r="CE66" s="4">
        <f>SUM(CD66,BV66)</f>
        <v>115.324589863297</v>
      </c>
      <c r="CF66" s="67">
        <v>0.00159734672859825</v>
      </c>
      <c r="CG66" s="67">
        <f>'Glad-id-output'!I64</f>
        <v>0.3</v>
      </c>
    </row>
    <row r="67" ht="20.05" customHeight="1">
      <c r="A67" t="s" s="58">
        <v>1</v>
      </c>
      <c r="B67" s="59">
        <v>63</v>
      </c>
      <c r="C67" t="s" s="60">
        <v>219</v>
      </c>
      <c r="D67" s="61">
        <f>'Glad70-before-LQ'!D67*$CG67*D$93</f>
        <v>0.00217509951207847</v>
      </c>
      <c r="E67" s="62">
        <f>'Glad70-before-LQ'!E67*$CG67*E$93</f>
        <v>0.000141086718048465</v>
      </c>
      <c r="F67" s="62">
        <f>'Glad70-before-LQ'!F67*$CG67*F$93</f>
        <v>6.57053911389108e-06</v>
      </c>
      <c r="G67" s="62">
        <f>'Glad70-before-LQ'!G67*$CG67*G$93</f>
        <v>0.000225252980274184</v>
      </c>
      <c r="H67" s="62">
        <f>'Glad70-before-LQ'!H67*$CG67*H$93</f>
        <v>0.000341244242487187</v>
      </c>
      <c r="I67" s="62">
        <f>'Glad70-before-LQ'!I67*$CG67*I$93</f>
        <v>0.0189017672004056</v>
      </c>
      <c r="J67" s="62">
        <f>'Glad70-before-LQ'!J67*$CG67*J$93</f>
        <v>0.203675169722537</v>
      </c>
      <c r="K67" s="63">
        <f>'Glad70-before-LQ'!K67*$CG67*K$93</f>
        <v>0.0605901498820638</v>
      </c>
      <c r="L67" s="62">
        <f>'Glad70-before-LQ'!L67*$CG67*L$93</f>
        <v>2.38493140993162e-05</v>
      </c>
      <c r="M67" s="62">
        <f>'Glad70-before-LQ'!M67*$CG67*M$93</f>
        <v>0.00508303689482983</v>
      </c>
      <c r="N67" s="62">
        <f>'Glad70-before-LQ'!N67*$CG67*N$93</f>
        <v>0.00150022468925113</v>
      </c>
      <c r="O67" s="62">
        <f>'Glad70-before-LQ'!O67*$CG67*O$93</f>
        <v>0.00114434198654371</v>
      </c>
      <c r="P67" s="62">
        <f>'Glad70-before-LQ'!P67*$CG67*P$93</f>
        <v>0.000673829110893096</v>
      </c>
      <c r="Q67" s="62">
        <f>'Glad70-before-LQ'!Q67*$CG67*Q$93</f>
        <v>0.000493147223987176</v>
      </c>
      <c r="R67" s="62">
        <f>'Glad70-before-LQ'!R67*$CG67*R$93</f>
        <v>0.000429465087210695</v>
      </c>
      <c r="S67" s="62">
        <f>'Glad70-before-LQ'!S67*$CG67*S$93</f>
        <v>0.000253430847850473</v>
      </c>
      <c r="T67" s="62">
        <f>'Glad70-before-LQ'!T67*$CG67*T$93</f>
        <v>0.008899525672544159</v>
      </c>
      <c r="U67" s="62">
        <f>'Glad70-before-LQ'!U67*$CG67*U$93</f>
        <v>0.165067700985991</v>
      </c>
      <c r="V67" s="62">
        <f>'Glad70-before-LQ'!V67*$CG67*V$93</f>
        <v>0.00154980743847652</v>
      </c>
      <c r="W67" s="62">
        <f>'Glad70-before-LQ'!W67*$CG67*W$93</f>
        <v>0.048891822762277</v>
      </c>
      <c r="X67" s="64">
        <f>'Glad70-before-LQ'!X67*$CG67*X$93</f>
        <v>0</v>
      </c>
      <c r="Y67" s="62">
        <f>'Glad70-before-LQ'!Y67*$CG67*Y$93</f>
        <v>0.0307080301080339</v>
      </c>
      <c r="Z67" s="62">
        <f>'Glad70-before-LQ'!Z67*$CG67*Z$93</f>
        <v>0.00243551214853709</v>
      </c>
      <c r="AA67" s="62">
        <f>'Glad70-before-LQ'!AA67*$CG67*AA$93</f>
        <v>0.00583445668735581</v>
      </c>
      <c r="AB67" s="62">
        <f>'Glad70-before-LQ'!AB67*$CG67*AB$93</f>
        <v>0.000314938833906632</v>
      </c>
      <c r="AC67" s="65">
        <f>'Glad70-before-LQ'!AC67*$CG67*AC$93</f>
        <v>0</v>
      </c>
      <c r="AD67" s="62">
        <f>'Glad70-before-LQ'!AD67*$CG67*AD$93</f>
        <v>1.47713049980064e-06</v>
      </c>
      <c r="AE67" s="62">
        <f>'Glad70-before-LQ'!AE67*$CG67*AE$93</f>
        <v>0.0116027501126608</v>
      </c>
      <c r="AF67" s="62">
        <f>'Glad70-before-LQ'!AF67*$CG67*AF$93</f>
        <v>0.08297848412513099</v>
      </c>
      <c r="AG67" s="62">
        <f>'Glad70-before-LQ'!AG67*$CG67*AG$93</f>
        <v>0.0102732582051231</v>
      </c>
      <c r="AH67" s="62">
        <f>'Glad70-before-LQ'!AH67*$CG67*AH$93</f>
        <v>0.0882887525928414</v>
      </c>
      <c r="AI67" s="62">
        <f>'Glad70-before-LQ'!AI67*$CG67*AI$93</f>
        <v>0.0918066953367654</v>
      </c>
      <c r="AJ67" s="62">
        <f>'Glad70-before-LQ'!AJ67*$CG67*AJ$93</f>
        <v>0.04154139386294</v>
      </c>
      <c r="AK67" s="62">
        <f>'Glad70-before-LQ'!AK67*$CG67*AK$93</f>
        <v>0.0580832522669026</v>
      </c>
      <c r="AL67" s="62">
        <f>'Glad70-before-LQ'!AL67*$CG67*AL$93</f>
        <v>0.00647057369753244</v>
      </c>
      <c r="AM67" s="62">
        <f>'Glad70-before-LQ'!AM67*$CG67*AM$93</f>
        <v>0.009940866099039479</v>
      </c>
      <c r="AN67" s="62">
        <f>'Glad70-before-LQ'!AN67*$CG67*AN$93</f>
        <v>0.102184609570678</v>
      </c>
      <c r="AO67" s="62">
        <f>'Glad70-before-LQ'!AO67*$CG67*AO$93</f>
        <v>0.016501134565231</v>
      </c>
      <c r="AP67" s="62">
        <f>'Glad70-before-LQ'!AP67*$CG67*AP$93</f>
        <v>0.024323094249032</v>
      </c>
      <c r="AQ67" s="62">
        <f>'Glad70-before-LQ'!AQ67*$CG67*AQ$93</f>
        <v>0.0011553700434617</v>
      </c>
      <c r="AR67" s="62">
        <f>'Glad70-before-LQ'!AR67*$CG67*AR$93</f>
        <v>0.00164046704831351</v>
      </c>
      <c r="AS67" s="62">
        <f>'Glad70-before-LQ'!AS67*$CG67*AS$93</f>
        <v>0.057262332728968</v>
      </c>
      <c r="AT67" s="62">
        <f>'Glad70-before-LQ'!AT67*$CG67*AT$93</f>
        <v>0.00157481934007141</v>
      </c>
      <c r="AU67" s="62">
        <f>'Glad70-before-LQ'!AU67*$CG67*AU$93</f>
        <v>0.000530321541237889</v>
      </c>
      <c r="AV67" s="62">
        <f>'Glad70-before-LQ'!AV67*$CG67*AV$93</f>
        <v>2.14062791672942e-06</v>
      </c>
      <c r="AW67" s="62">
        <f>'Glad70-before-LQ'!AW67*$CG67*AW$93</f>
        <v>1.17810272607793e-06</v>
      </c>
      <c r="AX67" s="62">
        <f>'Glad70-before-LQ'!AX67*$CG67*AX$93</f>
        <v>0.000148272805260352</v>
      </c>
      <c r="AY67" s="62">
        <f>'Glad70-before-LQ'!AY67*$CG67*AY$93</f>
        <v>2.24903721362811e-06</v>
      </c>
      <c r="AZ67" s="62">
        <f>'Glad70-before-LQ'!AZ67*$CG67*AZ$93</f>
        <v>0.0008735163052699079</v>
      </c>
      <c r="BA67" s="62">
        <f>'Glad70-before-LQ'!BA67*$CG67*BA$93</f>
        <v>0.00047854282647169</v>
      </c>
      <c r="BB67" s="62">
        <f>'Glad70-before-LQ'!BB67*$CG67*BB$93</f>
        <v>0.000126884324697112</v>
      </c>
      <c r="BC67" s="62">
        <f>'Glad70-before-LQ'!BC67*$CG67*BC$93</f>
        <v>0.0578601015169568</v>
      </c>
      <c r="BD67" s="62">
        <f>'Glad70-before-LQ'!BD67*$CG67*BD$93</f>
        <v>0.0373017227025108</v>
      </c>
      <c r="BE67" s="62">
        <f>'Glad70-before-LQ'!BE67*$CG67*BE$93</f>
        <v>0.231058999096209</v>
      </c>
      <c r="BF67" s="62">
        <f>'Glad70-before-LQ'!BF67*$CG67*BF$93</f>
        <v>5.97240963715689e-05</v>
      </c>
      <c r="BG67" s="62">
        <f>'Glad70-before-LQ'!BG67*$CG67*BG$93</f>
        <v>0.0760982948116566</v>
      </c>
      <c r="BH67" s="62">
        <f>'Glad70-before-LQ'!BH67*$CG67*BH$93</f>
        <v>0.0192153365611495</v>
      </c>
      <c r="BI67" s="62">
        <f>'Glad70-before-LQ'!BI67*$CG67*BI$93</f>
        <v>0.0207359152302873</v>
      </c>
      <c r="BJ67" s="62">
        <f>'Glad70-before-LQ'!BJ67*$CG67*BJ$93</f>
        <v>5.08261678501448e-05</v>
      </c>
      <c r="BK67" s="62">
        <f>'Glad70-before-LQ'!BK67*$CG67*BK$93</f>
        <v>0.0183864006776862</v>
      </c>
      <c r="BL67" s="62">
        <f>'Glad70-before-LQ'!BL67*$CG67*BL$93</f>
        <v>0.489299982218741</v>
      </c>
      <c r="BM67" s="62">
        <f>'Glad70-before-LQ'!BM67*$CG67*BM$93</f>
        <v>0.0723356549229642</v>
      </c>
      <c r="BN67" s="62">
        <f>'Glad70-before-LQ'!BN67*$CG67*BN$93</f>
        <v>0.00856583286037038</v>
      </c>
      <c r="BO67" s="62">
        <f>'Glad70-before-LQ'!BO67*$CG67*BO$93</f>
        <v>0.087937836603087</v>
      </c>
      <c r="BP67" s="62">
        <f>'Glad70-before-LQ'!BP67*$CG67*BP$93</f>
        <v>0.0270716540745781</v>
      </c>
      <c r="BQ67" s="62">
        <f>'Glad70-before-LQ'!BQ67*$CG67*BQ$93</f>
        <v>0.0211138859946769</v>
      </c>
      <c r="BR67" s="62">
        <f>'Glad70-before-LQ'!BR67*$CG67*BR$93</f>
        <v>0.00308767494979151</v>
      </c>
      <c r="BS67" s="62">
        <f>'Glad70-before-LQ'!BS67*$CG67*BS$93</f>
        <v>0.000314585785468655</v>
      </c>
      <c r="BT67" s="62">
        <f>'Glad70-before-LQ'!BT67*$CG67*BT$93</f>
        <v>0.026496248328646</v>
      </c>
      <c r="BU67" s="62">
        <f>'Glad70-before-LQ'!BU67*$CG67*BU$93</f>
        <v>0.0232272703525099</v>
      </c>
      <c r="BV67" s="4">
        <f>SUM(D67:BU67)</f>
        <v>2.38736984408629</v>
      </c>
      <c r="BW67" s="66">
        <f>'Glad-base'!BW67*'Households'!$B$3/'Households'!$B$7</f>
        <v>19.1530487201339</v>
      </c>
      <c r="BX67" s="66">
        <f>'Glad-base'!BX67*'Households'!$B$3/'Households'!$B$7</f>
        <v>3.76170339855819</v>
      </c>
      <c r="BY67" s="66">
        <f>'Glad-base'!BY67*'Businesses'!$B$4/'Businesses'!$C$4</f>
        <v>0.090880340173372</v>
      </c>
      <c r="BZ67" s="66">
        <f>'Glad-base'!BZ67*'Households'!$B$3/'Households'!$B$7</f>
        <v>0.00246361717816684</v>
      </c>
      <c r="CA67" s="66">
        <f>'Glad-base'!CA67*'Households'!$B$3/'Households'!$B$7</f>
        <v>0.0394731062100927</v>
      </c>
      <c r="CB67" s="66">
        <f>'Glad-base'!CB67*'Glad-id-output'!B65/'Glad-id-output'!E65</f>
        <v>3.22225984629446e-05</v>
      </c>
      <c r="CC67" s="62">
        <f>'Exports'!D68</f>
        <v>0.8</v>
      </c>
      <c r="CD67" s="4">
        <f>SUM(BW67:CC67)</f>
        <v>23.8476014048522</v>
      </c>
      <c r="CE67" s="4">
        <f>SUM(CD67,BV67)</f>
        <v>26.2349712489385</v>
      </c>
      <c r="CF67" s="67">
        <v>0.00118465435525532</v>
      </c>
      <c r="CG67" s="67">
        <f>'Glad-id-output'!I65</f>
        <v>0.6</v>
      </c>
    </row>
    <row r="68" ht="20.05" customHeight="1">
      <c r="A68" t="s" s="58">
        <v>1</v>
      </c>
      <c r="B68" s="59">
        <v>64</v>
      </c>
      <c r="C68" t="s" s="60">
        <v>220</v>
      </c>
      <c r="D68" s="61">
        <f>'Glad70-before-LQ'!D68*$CG68*D$93</f>
        <v>0.000887015973568721</v>
      </c>
      <c r="E68" s="62">
        <f>'Glad70-before-LQ'!E68*$CG68*E$93</f>
        <v>0.00503392782438666</v>
      </c>
      <c r="F68" s="62">
        <f>'Glad70-before-LQ'!F68*$CG68*F$93</f>
        <v>0.000196634333881714</v>
      </c>
      <c r="G68" s="62">
        <f>'Glad70-before-LQ'!G68*$CG68*G$93</f>
        <v>0.00280190868335961</v>
      </c>
      <c r="H68" s="62">
        <f>'Glad70-before-LQ'!H68*$CG68*H$93</f>
        <v>0.00103619420615689</v>
      </c>
      <c r="I68" s="62">
        <f>'Glad70-before-LQ'!I68*$CG68*I$93</f>
        <v>0.000548984348878253</v>
      </c>
      <c r="J68" s="62">
        <f>'Glad70-before-LQ'!J68*$CG68*J$93</f>
        <v>0.0866061492552507</v>
      </c>
      <c r="K68" s="63">
        <f>'Glad70-before-LQ'!K68*$CG68*K$93</f>
        <v>0.00433598562956252</v>
      </c>
      <c r="L68" s="62">
        <f>'Glad70-before-LQ'!L68*$CG68*L$93</f>
        <v>0.00145725519905702</v>
      </c>
      <c r="M68" s="62">
        <f>'Glad70-before-LQ'!M68*$CG68*M$93</f>
        <v>0.00643284736082101</v>
      </c>
      <c r="N68" s="62">
        <f>'Glad70-before-LQ'!N68*$CG68*N$93</f>
        <v>0.00222644492006322</v>
      </c>
      <c r="O68" s="62">
        <f>'Glad70-before-LQ'!O68*$CG68*O$93</f>
        <v>0.0135739614560973</v>
      </c>
      <c r="P68" s="62">
        <f>'Glad70-before-LQ'!P68*$CG68*P$93</f>
        <v>0.00446549669435607</v>
      </c>
      <c r="Q68" s="62">
        <f>'Glad70-before-LQ'!Q68*$CG68*Q$93</f>
        <v>0.00588010239286124</v>
      </c>
      <c r="R68" s="62">
        <f>'Glad70-before-LQ'!R68*$CG68*R$93</f>
        <v>0.00119200092248514</v>
      </c>
      <c r="S68" s="62">
        <f>'Glad70-before-LQ'!S68*$CG68*S$93</f>
        <v>0.00246473626827724</v>
      </c>
      <c r="T68" s="62">
        <f>'Glad70-before-LQ'!T68*$CG68*T$93</f>
        <v>0.0220428575440773</v>
      </c>
      <c r="U68" s="62">
        <f>'Glad70-before-LQ'!U68*$CG68*U$93</f>
        <v>3.11109323819114</v>
      </c>
      <c r="V68" s="62">
        <f>'Glad70-before-LQ'!V68*$CG68*V$93</f>
        <v>0.00527920959951698</v>
      </c>
      <c r="W68" s="62">
        <f>'Glad70-before-LQ'!W68*$CG68*W$93</f>
        <v>0.0443237268968287</v>
      </c>
      <c r="X68" s="64">
        <f>'Glad70-before-LQ'!X68*$CG68*X$93</f>
        <v>0</v>
      </c>
      <c r="Y68" s="62">
        <f>'Glad70-before-LQ'!Y68*$CG68*Y$93</f>
        <v>0.014704758978338</v>
      </c>
      <c r="Z68" s="62">
        <f>'Glad70-before-LQ'!Z68*$CG68*Z$93</f>
        <v>0.00272520777123841</v>
      </c>
      <c r="AA68" s="62">
        <f>'Glad70-before-LQ'!AA68*$CG68*AA$93</f>
        <v>0.009355383922485401</v>
      </c>
      <c r="AB68" s="62">
        <f>'Glad70-before-LQ'!AB68*$CG68*AB$93</f>
        <v>0.000380719345704998</v>
      </c>
      <c r="AC68" s="65">
        <f>'Glad70-before-LQ'!AC68*$CG68*AC$93</f>
        <v>0</v>
      </c>
      <c r="AD68" s="62">
        <f>'Glad70-before-LQ'!AD68*$CG68*AD$93</f>
        <v>7.943463621954209e-06</v>
      </c>
      <c r="AE68" s="62">
        <f>'Glad70-before-LQ'!AE68*$CG68*AE$93</f>
        <v>0.005793668487304</v>
      </c>
      <c r="AF68" s="62">
        <f>'Glad70-before-LQ'!AF68*$CG68*AF$93</f>
        <v>2.19531501378451e-05</v>
      </c>
      <c r="AG68" s="62">
        <f>'Glad70-before-LQ'!AG68*$CG68*AG$93</f>
        <v>0.00178385255322415</v>
      </c>
      <c r="AH68" s="62">
        <f>'Glad70-before-LQ'!AH68*$CG68*AH$93</f>
        <v>0.0460012388781411</v>
      </c>
      <c r="AI68" s="62">
        <f>'Glad70-before-LQ'!AI68*$CG68*AI$93</f>
        <v>0.014520395118693</v>
      </c>
      <c r="AJ68" s="62">
        <f>'Glad70-before-LQ'!AJ68*$CG68*AJ$93</f>
        <v>0.0208243052795872</v>
      </c>
      <c r="AK68" s="62">
        <f>'Glad70-before-LQ'!AK68*$CG68*AK$93</f>
        <v>0.0438884578585547</v>
      </c>
      <c r="AL68" s="62">
        <f>'Glad70-before-LQ'!AL68*$CG68*AL$93</f>
        <v>0.0242846434723454</v>
      </c>
      <c r="AM68" s="62">
        <f>'Glad70-before-LQ'!AM68*$CG68*AM$93</f>
        <v>0.0191929673831846</v>
      </c>
      <c r="AN68" s="62">
        <f>'Glad70-before-LQ'!AN68*$CG68*AN$93</f>
        <v>0.000509701976199144</v>
      </c>
      <c r="AO68" s="62">
        <f>'Glad70-before-LQ'!AO68*$CG68*AO$93</f>
        <v>0.00215223253852245</v>
      </c>
      <c r="AP68" s="62">
        <f>'Glad70-before-LQ'!AP68*$CG68*AP$93</f>
        <v>0.0301349574147422</v>
      </c>
      <c r="AQ68" s="62">
        <f>'Glad70-before-LQ'!AQ68*$CG68*AQ$93</f>
        <v>4.49852770609968e-05</v>
      </c>
      <c r="AR68" s="62">
        <f>'Glad70-before-LQ'!AR68*$CG68*AR$93</f>
        <v>0.0354959969115175</v>
      </c>
      <c r="AS68" s="62">
        <f>'Glad70-before-LQ'!AS68*$CG68*AS$93</f>
        <v>0.09930370039445691</v>
      </c>
      <c r="AT68" s="62">
        <f>'Glad70-before-LQ'!AT68*$CG68*AT$93</f>
        <v>0.00703136909811961</v>
      </c>
      <c r="AU68" s="62">
        <f>'Glad70-before-LQ'!AU68*$CG68*AU$93</f>
        <v>5.52598662919526e-05</v>
      </c>
      <c r="AV68" s="62">
        <f>'Glad70-before-LQ'!AV68*$CG68*AV$93</f>
        <v>4.17517582780757e-06</v>
      </c>
      <c r="AW68" s="62">
        <f>'Glad70-before-LQ'!AW68*$CG68*AW$93</f>
        <v>9.62945371070407e-06</v>
      </c>
      <c r="AX68" s="62">
        <f>'Glad70-before-LQ'!AX68*$CG68*AX$93</f>
        <v>0.000491097503483529</v>
      </c>
      <c r="AY68" s="62">
        <f>'Glad70-before-LQ'!AY68*$CG68*AY$93</f>
        <v>9.01158342362558e-06</v>
      </c>
      <c r="AZ68" s="62">
        <f>'Glad70-before-LQ'!AZ68*$CG68*AZ$93</f>
        <v>0.0123538441085098</v>
      </c>
      <c r="BA68" s="62">
        <f>'Glad70-before-LQ'!BA68*$CG68*BA$93</f>
        <v>0.470752081868644</v>
      </c>
      <c r="BB68" s="62">
        <f>'Glad70-before-LQ'!BB68*$CG68*BB$93</f>
        <v>0.0417910302803152</v>
      </c>
      <c r="BC68" s="62">
        <f>'Glad70-before-LQ'!BC68*$CG68*BC$93</f>
        <v>0.0333528532640213</v>
      </c>
      <c r="BD68" s="62">
        <f>'Glad70-before-LQ'!BD68*$CG68*BD$93</f>
        <v>0.0148192958962725</v>
      </c>
      <c r="BE68" s="62">
        <f>'Glad70-before-LQ'!BE68*$CG68*BE$93</f>
        <v>0.101884890072917</v>
      </c>
      <c r="BF68" s="62">
        <f>'Glad70-before-LQ'!BF68*$CG68*BF$93</f>
        <v>0.000219427332479125</v>
      </c>
      <c r="BG68" s="62">
        <f>'Glad70-before-LQ'!BG68*$CG68*BG$93</f>
        <v>0.0835675175138975</v>
      </c>
      <c r="BH68" s="62">
        <f>'Glad70-before-LQ'!BH68*$CG68*BH$93</f>
        <v>0.07236877800438229</v>
      </c>
      <c r="BI68" s="62">
        <f>'Glad70-before-LQ'!BI68*$CG68*BI$93</f>
        <v>0.170235826474979</v>
      </c>
      <c r="BJ68" s="62">
        <f>'Glad70-before-LQ'!BJ68*$CG68*BJ$93</f>
        <v>0.00570288721226074</v>
      </c>
      <c r="BK68" s="62">
        <f>'Glad70-before-LQ'!BK68*$CG68*BK$93</f>
        <v>0.0567139158103977</v>
      </c>
      <c r="BL68" s="62">
        <f>'Glad70-before-LQ'!BL68*$CG68*BL$93</f>
        <v>0.579604938413894</v>
      </c>
      <c r="BM68" s="62">
        <f>'Glad70-before-LQ'!BM68*$CG68*BM$93</f>
        <v>0.0901284506150716</v>
      </c>
      <c r="BN68" s="62">
        <f>'Glad70-before-LQ'!BN68*$CG68*BN$93</f>
        <v>0.00846048273321191</v>
      </c>
      <c r="BO68" s="62">
        <f>'Glad70-before-LQ'!BO68*$CG68*BO$93</f>
        <v>4.28246488244234</v>
      </c>
      <c r="BP68" s="62">
        <f>'Glad70-before-LQ'!BP68*$CG68*BP$93</f>
        <v>0.569495048132593</v>
      </c>
      <c r="BQ68" s="62">
        <f>'Glad70-before-LQ'!BQ68*$CG68*BQ$93</f>
        <v>3.79959134499105e-05</v>
      </c>
      <c r="BR68" s="62">
        <f>'Glad70-before-LQ'!BR68*$CG68*BR$93</f>
        <v>0.00675551002282646</v>
      </c>
      <c r="BS68" s="62">
        <f>'Glad70-before-LQ'!BS68*$CG68*BS$93</f>
        <v>0.000658084357748996</v>
      </c>
      <c r="BT68" s="62">
        <f>'Glad70-before-LQ'!BT68*$CG68*BT$93</f>
        <v>0.0552163162514765</v>
      </c>
      <c r="BU68" s="62">
        <f>'Glad70-before-LQ'!BU68*$CG68*BU$93</f>
        <v>0.0444697684943426</v>
      </c>
      <c r="BV68" s="4">
        <f>SUM(D68:BU68)</f>
        <v>10.4016601157726</v>
      </c>
      <c r="BW68" s="66">
        <f>'Glad-base'!BW68*'Households'!$B$3/'Households'!$B$7</f>
        <v>113.2200817707</v>
      </c>
      <c r="BX68" s="66">
        <f>'Glad-base'!BX68*'Households'!$B$3/'Households'!$B$7</f>
        <v>188.562846549949</v>
      </c>
      <c r="BY68" s="66">
        <f>'Glad-base'!BY68*'Businesses'!$B$4/'Businesses'!$C$4</f>
        <v>0.367332769720714</v>
      </c>
      <c r="BZ68" s="66">
        <f>'Glad-base'!BZ68*'Households'!$B$3/'Households'!$B$7</f>
        <v>0.0089853958084449</v>
      </c>
      <c r="CA68" s="66">
        <f>'Glad-base'!CA68*'Households'!$B$3/'Households'!$B$7</f>
        <v>0.159715656797116</v>
      </c>
      <c r="CB68" s="66">
        <f>'Glad-base'!CB68*'Glad-id-output'!B66/'Glad-id-output'!E66</f>
        <v>0</v>
      </c>
      <c r="CC68" s="62">
        <f>'Exports'!D69</f>
        <v>39.9</v>
      </c>
      <c r="CD68" s="4">
        <f>SUM(BW68:CC68)</f>
        <v>342.218962142975</v>
      </c>
      <c r="CE68" s="4">
        <f>SUM(CD68,BV68)</f>
        <v>352.620622258748</v>
      </c>
      <c r="CF68" s="67">
        <v>0.007870298567048351</v>
      </c>
      <c r="CG68" s="67">
        <f>'Glad-id-output'!I66</f>
        <v>0.67</v>
      </c>
    </row>
    <row r="69" ht="20.05" customHeight="1">
      <c r="A69" t="s" s="58">
        <v>1</v>
      </c>
      <c r="B69" s="59">
        <v>65</v>
      </c>
      <c r="C69" t="s" s="60">
        <v>153</v>
      </c>
      <c r="D69" s="61">
        <f>'Glad70-before-LQ'!D69*$CG69*D$93</f>
        <v>2.67769034832762e-05</v>
      </c>
      <c r="E69" s="62">
        <f>'Glad70-before-LQ'!E69*$CG69*E$93</f>
        <v>0</v>
      </c>
      <c r="F69" s="62">
        <f>'Glad70-before-LQ'!F69*$CG69*F$93</f>
        <v>0</v>
      </c>
      <c r="G69" s="62">
        <f>'Glad70-before-LQ'!G69*$CG69*G$93</f>
        <v>0</v>
      </c>
      <c r="H69" s="62">
        <f>'Glad70-before-LQ'!H69*$CG69*H$93</f>
        <v>2.38845008327083e-06</v>
      </c>
      <c r="I69" s="62">
        <f>'Glad70-before-LQ'!I69*$CG69*I$93</f>
        <v>6.89142289878004e-05</v>
      </c>
      <c r="J69" s="62">
        <f>'Glad70-before-LQ'!J69*$CG69*J$93</f>
        <v>0.00063457294636245</v>
      </c>
      <c r="K69" s="63">
        <f>'Glad70-before-LQ'!K69*$CG69*K$93</f>
        <v>0.0009650962066274159</v>
      </c>
      <c r="L69" s="62">
        <f>'Glad70-before-LQ'!L69*$CG69*L$93</f>
        <v>1.94272537767346e-05</v>
      </c>
      <c r="M69" s="62">
        <f>'Glad70-before-LQ'!M69*$CG69*M$93</f>
        <v>4.42840335534417e-05</v>
      </c>
      <c r="N69" s="62">
        <f>'Glad70-before-LQ'!N69*$CG69*N$93</f>
        <v>8.657997305439291e-05</v>
      </c>
      <c r="O69" s="62">
        <f>'Glad70-before-LQ'!O69*$CG69*O$93</f>
        <v>1.8254774398863e-05</v>
      </c>
      <c r="P69" s="62">
        <f>'Glad70-before-LQ'!P69*$CG69*P$93</f>
        <v>4.24207046690603e-06</v>
      </c>
      <c r="Q69" s="62">
        <f>'Glad70-before-LQ'!Q69*$CG69*Q$93</f>
        <v>2.93858771006118e-05</v>
      </c>
      <c r="R69" s="62">
        <f>'Glad70-before-LQ'!R69*$CG69*R$93</f>
        <v>5.43051103364708e-06</v>
      </c>
      <c r="S69" s="62">
        <f>'Glad70-before-LQ'!S69*$CG69*S$93</f>
        <v>5.65630473743904e-06</v>
      </c>
      <c r="T69" s="62">
        <f>'Glad70-before-LQ'!T69*$CG69*T$93</f>
        <v>4.77286895344872e-05</v>
      </c>
      <c r="U69" s="62">
        <f>'Glad70-before-LQ'!U69*$CG69*U$93</f>
        <v>0.00075467637833839</v>
      </c>
      <c r="V69" s="62">
        <f>'Glad70-before-LQ'!V69*$CG69*V$93</f>
        <v>2.74647404085883e-05</v>
      </c>
      <c r="W69" s="62">
        <f>'Glad70-before-LQ'!W69*$CG69*W$93</f>
        <v>0.000836187472916052</v>
      </c>
      <c r="X69" s="64">
        <f>'Glad70-before-LQ'!X69*$CG69*X$93</f>
        <v>0</v>
      </c>
      <c r="Y69" s="62">
        <f>'Glad70-before-LQ'!Y69*$CG69*Y$93</f>
        <v>0.000233460603003614</v>
      </c>
      <c r="Z69" s="62">
        <f>'Glad70-before-LQ'!Z69*$CG69*Z$93</f>
        <v>3.3786474908182e-05</v>
      </c>
      <c r="AA69" s="62">
        <f>'Glad70-before-LQ'!AA69*$CG69*AA$93</f>
        <v>0.000225822159497246</v>
      </c>
      <c r="AB69" s="62">
        <f>'Glad70-before-LQ'!AB69*$CG69*AB$93</f>
        <v>4.34815605969899e-06</v>
      </c>
      <c r="AC69" s="65">
        <f>'Glad70-before-LQ'!AC69*$CG69*AC$93</f>
        <v>0</v>
      </c>
      <c r="AD69" s="62">
        <f>'Glad70-before-LQ'!AD69*$CG69*AD$93</f>
        <v>6.3179722079192e-06</v>
      </c>
      <c r="AE69" s="62">
        <f>'Glad70-before-LQ'!AE69*$CG69*AE$93</f>
        <v>0.000220730564591561</v>
      </c>
      <c r="AF69" s="62">
        <f>'Glad70-before-LQ'!AF69*$CG69*AF$93</f>
        <v>3.91880112908398e-05</v>
      </c>
      <c r="AG69" s="62">
        <f>'Glad70-before-LQ'!AG69*$CG69*AG$93</f>
        <v>5.01131325849536e-05</v>
      </c>
      <c r="AH69" s="62">
        <f>'Glad70-before-LQ'!AH69*$CG69*AH$93</f>
        <v>0.000788386370190358</v>
      </c>
      <c r="AI69" s="62">
        <f>'Glad70-before-LQ'!AI69*$CG69*AI$93</f>
        <v>0.000214164616755855</v>
      </c>
      <c r="AJ69" s="62">
        <f>'Glad70-before-LQ'!AJ69*$CG69*AJ$93</f>
        <v>0.00206551219579435</v>
      </c>
      <c r="AK69" s="62">
        <f>'Glad70-before-LQ'!AK69*$CG69*AK$93</f>
        <v>0.00309028522219254</v>
      </c>
      <c r="AL69" s="62">
        <f>'Glad70-before-LQ'!AL69*$CG69*AL$93</f>
        <v>0.000221756416455169</v>
      </c>
      <c r="AM69" s="62">
        <f>'Glad70-before-LQ'!AM69*$CG69*AM$93</f>
        <v>0.00103575480487872</v>
      </c>
      <c r="AN69" s="62">
        <f>'Glad70-before-LQ'!AN69*$CG69*AN$93</f>
        <v>0.000291662951178443</v>
      </c>
      <c r="AO69" s="62">
        <f>'Glad70-before-LQ'!AO69*$CG69*AO$93</f>
        <v>0.00162956035975727</v>
      </c>
      <c r="AP69" s="62">
        <f>'Glad70-before-LQ'!AP69*$CG69*AP$93</f>
        <v>0.000283387817667814</v>
      </c>
      <c r="AQ69" s="62">
        <f>'Glad70-before-LQ'!AQ69*$CG69*AQ$93</f>
        <v>2.11168107181731e-05</v>
      </c>
      <c r="AR69" s="62">
        <f>'Glad70-before-LQ'!AR69*$CG69*AR$93</f>
        <v>0.000118706261741614</v>
      </c>
      <c r="AS69" s="62">
        <f>'Glad70-before-LQ'!AS69*$CG69*AS$93</f>
        <v>0.00123942886590572</v>
      </c>
      <c r="AT69" s="62">
        <f>'Glad70-before-LQ'!AT69*$CG69*AT$93</f>
        <v>6.637655998676239e-05</v>
      </c>
      <c r="AU69" s="62">
        <f>'Glad70-before-LQ'!AU69*$CG69*AU$93</f>
        <v>1.03357076240018e-05</v>
      </c>
      <c r="AV69" s="62">
        <f>'Glad70-before-LQ'!AV69*$CG69*AV$93</f>
        <v>7.65869099096525e-07</v>
      </c>
      <c r="AW69" s="62">
        <f>'Glad70-before-LQ'!AW69*$CG69*AW$93</f>
        <v>6.23646443090458e-06</v>
      </c>
      <c r="AX69" s="62">
        <f>'Glad70-before-LQ'!AX69*$CG69*AX$93</f>
        <v>0.000625583318535169</v>
      </c>
      <c r="AY69" s="62">
        <f>'Glad70-before-LQ'!AY69*$CG69*AY$93</f>
        <v>1.15626972041822e-05</v>
      </c>
      <c r="AZ69" s="62">
        <f>'Glad70-before-LQ'!AZ69*$CG69*AZ$93</f>
        <v>0.0050535558385692</v>
      </c>
      <c r="BA69" s="62">
        <f>'Glad70-before-LQ'!BA69*$CG69*BA$93</f>
        <v>0.00276042183430717</v>
      </c>
      <c r="BB69" s="62">
        <f>'Glad70-before-LQ'!BB69*$CG69*BB$93</f>
        <v>0.00071083986538752</v>
      </c>
      <c r="BC69" s="62">
        <f>'Glad70-before-LQ'!BC69*$CG69*BC$93</f>
        <v>0.00302505917029146</v>
      </c>
      <c r="BD69" s="62">
        <f>'Glad70-before-LQ'!BD69*$CG69*BD$93</f>
        <v>0.000389207608110097</v>
      </c>
      <c r="BE69" s="62">
        <f>'Glad70-before-LQ'!BE69*$CG69*BE$93</f>
        <v>0.0215764511391117</v>
      </c>
      <c r="BF69" s="62">
        <f>'Glad70-before-LQ'!BF69*$CG69*BF$93</f>
        <v>0.000342099590036347</v>
      </c>
      <c r="BG69" s="62">
        <f>'Glad70-before-LQ'!BG69*$CG69*BG$93</f>
        <v>0.0047922396817394</v>
      </c>
      <c r="BH69" s="62">
        <f>'Glad70-before-LQ'!BH69*$CG69*BH$93</f>
        <v>0.000167152174954279</v>
      </c>
      <c r="BI69" s="62">
        <f>'Glad70-before-LQ'!BI69*$CG69*BI$93</f>
        <v>0.00647736644945187</v>
      </c>
      <c r="BJ69" s="62">
        <f>'Glad70-before-LQ'!BJ69*$CG69*BJ$93</f>
        <v>1.49448865309955e-05</v>
      </c>
      <c r="BK69" s="62">
        <f>'Glad70-before-LQ'!BK69*$CG69*BK$93</f>
        <v>0.0040441497860183</v>
      </c>
      <c r="BL69" s="62">
        <f>'Glad70-before-LQ'!BL69*$CG69*BL$93</f>
        <v>0.00523267390153909</v>
      </c>
      <c r="BM69" s="62">
        <f>'Glad70-before-LQ'!BM69*$CG69*BM$93</f>
        <v>0.000558432416317948</v>
      </c>
      <c r="BN69" s="62">
        <f>'Glad70-before-LQ'!BN69*$CG69*BN$93</f>
        <v>0.000105664060562643</v>
      </c>
      <c r="BO69" s="62">
        <f>'Glad70-before-LQ'!BO69*$CG69*BO$93</f>
        <v>3.02770187542826</v>
      </c>
      <c r="BP69" s="62">
        <f>'Glad70-before-LQ'!BP69*$CG69*BP$93</f>
        <v>0.0810537748925637</v>
      </c>
      <c r="BQ69" s="62">
        <f>'Glad70-before-LQ'!BQ69*$CG69*BQ$93</f>
        <v>4.96679863648294e-05</v>
      </c>
      <c r="BR69" s="62">
        <f>'Glad70-before-LQ'!BR69*$CG69*BR$93</f>
        <v>4.12229720954017e-05</v>
      </c>
      <c r="BS69" s="62">
        <f>'Glad70-before-LQ'!BS69*$CG69*BS$93</f>
        <v>1.36093549360296e-05</v>
      </c>
      <c r="BT69" s="62">
        <f>'Glad70-before-LQ'!BT69*$CG69*BT$93</f>
        <v>0.000171386966220993</v>
      </c>
      <c r="BU69" s="62">
        <f>'Glad70-before-LQ'!BU69*$CG69*BU$93</f>
        <v>0.000582571554446228</v>
      </c>
      <c r="BV69" s="4">
        <f>SUM(D69:BU69)</f>
        <v>3.18097578475694</v>
      </c>
      <c r="BW69" s="66">
        <f>'Glad-base'!BW69*'Households'!$B$3/'Households'!$B$7</f>
        <v>65.5059933883316</v>
      </c>
      <c r="BX69" s="66">
        <f>'Glad-base'!BX69*'Households'!$B$3/'Households'!$B$7</f>
        <v>131.549156230690</v>
      </c>
      <c r="BY69" s="66">
        <f>'Glad-base'!BY69*'Businesses'!$B$4/'Businesses'!$C$4</f>
        <v>0.258242976434871</v>
      </c>
      <c r="BZ69" s="66">
        <f>'Glad-base'!BZ69*'Households'!$B$3/'Households'!$B$7</f>
        <v>0.0112809305252317</v>
      </c>
      <c r="CA69" s="66">
        <f>'Glad-base'!CA69*'Households'!$B$3/'Households'!$B$7</f>
        <v>0.109557820195675</v>
      </c>
      <c r="CB69" s="66">
        <f>'Glad-base'!CB69*'Glad-id-output'!B67/'Glad-id-output'!E67</f>
        <v>0</v>
      </c>
      <c r="CC69" s="62">
        <f>'Exports'!D70</f>
        <v>5</v>
      </c>
      <c r="CD69" s="4">
        <f>SUM(BW69:CC69)</f>
        <v>202.434231346177</v>
      </c>
      <c r="CE69" s="4">
        <f>SUM(CD69,BV69)</f>
        <v>205.615207130934</v>
      </c>
      <c r="CF69" s="67">
        <v>0.0058690406048142</v>
      </c>
      <c r="CG69" s="67">
        <f>'Glad-id-output'!I67</f>
        <v>0.46</v>
      </c>
    </row>
    <row r="70" ht="20.05" customHeight="1">
      <c r="A70" t="s" s="58">
        <v>1</v>
      </c>
      <c r="B70" s="59">
        <v>66</v>
      </c>
      <c r="C70" t="s" s="60">
        <v>154</v>
      </c>
      <c r="D70" s="61">
        <f>'Glad70-before-LQ'!D70*$CG70*D$93</f>
        <v>0.0040518693929574</v>
      </c>
      <c r="E70" s="62">
        <f>'Glad70-before-LQ'!E70*$CG70*E$93</f>
        <v>0.00150869160970361</v>
      </c>
      <c r="F70" s="62">
        <f>'Glad70-before-LQ'!F70*$CG70*F$93</f>
        <v>0.000370332010806687</v>
      </c>
      <c r="G70" s="62">
        <f>'Glad70-before-LQ'!G70*$CG70*G$93</f>
        <v>0.000366415081530729</v>
      </c>
      <c r="H70" s="62">
        <f>'Glad70-before-LQ'!H70*$CG70*H$93</f>
        <v>0.000443272599305169</v>
      </c>
      <c r="I70" s="62">
        <f>'Glad70-before-LQ'!I70*$CG70*I$93</f>
        <v>0.00258585438522852</v>
      </c>
      <c r="J70" s="62">
        <f>'Glad70-before-LQ'!J70*$CG70*J$93</f>
        <v>0.0522401173633395</v>
      </c>
      <c r="K70" s="63">
        <f>'Glad70-before-LQ'!K70*$CG70*K$93</f>
        <v>0.0158471133003413</v>
      </c>
      <c r="L70" s="62">
        <f>'Glad70-before-LQ'!L70*$CG70*L$93</f>
        <v>0.00284626657954027</v>
      </c>
      <c r="M70" s="62">
        <f>'Glad70-before-LQ'!M70*$CG70*M$93</f>
        <v>0.0121337680845356</v>
      </c>
      <c r="N70" s="62">
        <f>'Glad70-before-LQ'!N70*$CG70*N$93</f>
        <v>0.00020072980893076</v>
      </c>
      <c r="O70" s="62">
        <f>'Glad70-before-LQ'!O70*$CG70*O$93</f>
        <v>0.000756286983987261</v>
      </c>
      <c r="P70" s="62">
        <f>'Glad70-before-LQ'!P70*$CG70*P$93</f>
        <v>1.66964787255798e-05</v>
      </c>
      <c r="Q70" s="62">
        <f>'Glad70-before-LQ'!Q70*$CG70*Q$93</f>
        <v>0.000213892750961786</v>
      </c>
      <c r="R70" s="62">
        <f>'Glad70-before-LQ'!R70*$CG70*R$93</f>
        <v>2.20267357028117e-05</v>
      </c>
      <c r="S70" s="62">
        <f>'Glad70-before-LQ'!S70*$CG70*S$93</f>
        <v>3.68635907137443e-05</v>
      </c>
      <c r="T70" s="62">
        <f>'Glad70-before-LQ'!T70*$CG70*T$93</f>
        <v>0.00109655845063216</v>
      </c>
      <c r="U70" s="62">
        <f>'Glad70-before-LQ'!U70*$CG70*U$93</f>
        <v>0.00538553609139972</v>
      </c>
      <c r="V70" s="62">
        <f>'Glad70-before-LQ'!V70*$CG70*V$93</f>
        <v>0.000105878564473688</v>
      </c>
      <c r="W70" s="62">
        <f>'Glad70-before-LQ'!W70*$CG70*W$93</f>
        <v>0.00329065132696239</v>
      </c>
      <c r="X70" s="64">
        <f>'Glad70-before-LQ'!X70*$CG70*X$93</f>
        <v>0</v>
      </c>
      <c r="Y70" s="62">
        <f>'Glad70-before-LQ'!Y70*$CG70*Y$93</f>
        <v>0.00243865674229528</v>
      </c>
      <c r="Z70" s="62">
        <f>'Glad70-before-LQ'!Z70*$CG70*Z$93</f>
        <v>0.000776672929353342</v>
      </c>
      <c r="AA70" s="62">
        <f>'Glad70-before-LQ'!AA70*$CG70*AA$93</f>
        <v>0.000487529463042216</v>
      </c>
      <c r="AB70" s="62">
        <f>'Glad70-before-LQ'!AB70*$CG70*AB$93</f>
        <v>0.000167975885345393</v>
      </c>
      <c r="AC70" s="65">
        <f>'Glad70-before-LQ'!AC70*$CG70*AC$93</f>
        <v>0</v>
      </c>
      <c r="AD70" s="62">
        <f>'Glad70-before-LQ'!AD70*$CG70*AD$93</f>
        <v>4.31477593362819e-06</v>
      </c>
      <c r="AE70" s="62">
        <f>'Glad70-before-LQ'!AE70*$CG70*AE$93</f>
        <v>0.00438008792368968</v>
      </c>
      <c r="AF70" s="62">
        <f>'Glad70-before-LQ'!AF70*$CG70*AF$93</f>
        <v>0.00041039284399479</v>
      </c>
      <c r="AG70" s="62">
        <f>'Glad70-before-LQ'!AG70*$CG70*AG$93</f>
        <v>0.00467257093079166</v>
      </c>
      <c r="AH70" s="62">
        <f>'Glad70-before-LQ'!AH70*$CG70*AH$93</f>
        <v>0.00180212295553629</v>
      </c>
      <c r="AI70" s="62">
        <f>'Glad70-before-LQ'!AI70*$CG70*AI$93</f>
        <v>0.008903014686447899</v>
      </c>
      <c r="AJ70" s="62">
        <f>'Glad70-before-LQ'!AJ70*$CG70*AJ$93</f>
        <v>0.00489692271222936</v>
      </c>
      <c r="AK70" s="62">
        <f>'Glad70-before-LQ'!AK70*$CG70*AK$93</f>
        <v>0.0258200171738423</v>
      </c>
      <c r="AL70" s="62">
        <f>'Glad70-before-LQ'!AL70*$CG70*AL$93</f>
        <v>0.0224374768004959</v>
      </c>
      <c r="AM70" s="62">
        <f>'Glad70-before-LQ'!AM70*$CG70*AM$93</f>
        <v>0.0260230539223679</v>
      </c>
      <c r="AN70" s="62">
        <f>'Glad70-before-LQ'!AN70*$CG70*AN$93</f>
        <v>0.00370603822781259</v>
      </c>
      <c r="AO70" s="62">
        <f>'Glad70-before-LQ'!AO70*$CG70*AO$93</f>
        <v>0.122187929339183</v>
      </c>
      <c r="AP70" s="62">
        <f>'Glad70-before-LQ'!AP70*$CG70*AP$93</f>
        <v>0.00604714692809634</v>
      </c>
      <c r="AQ70" s="62">
        <f>'Glad70-before-LQ'!AQ70*$CG70*AQ$93</f>
        <v>3.14203829455185e-05</v>
      </c>
      <c r="AR70" s="62">
        <f>'Glad70-before-LQ'!AR70*$CG70*AR$93</f>
        <v>0.00028457209173972</v>
      </c>
      <c r="AS70" s="62">
        <f>'Glad70-before-LQ'!AS70*$CG70*AS$93</f>
        <v>0.00218053646481592</v>
      </c>
      <c r="AT70" s="62">
        <f>'Glad70-before-LQ'!AT70*$CG70*AT$93</f>
        <v>0.0392308229749641</v>
      </c>
      <c r="AU70" s="62">
        <f>'Glad70-before-LQ'!AU70*$CG70*AU$93</f>
        <v>0.0666819740640891</v>
      </c>
      <c r="AV70" s="62">
        <f>'Glad70-before-LQ'!AV70*$CG70*AV$93</f>
        <v>0.014183229742138</v>
      </c>
      <c r="AW70" s="62">
        <f>'Glad70-before-LQ'!AW70*$CG70*AW$93</f>
        <v>0.000512743165036575</v>
      </c>
      <c r="AX70" s="62">
        <f>'Glad70-before-LQ'!AX70*$CG70*AX$93</f>
        <v>0.00552625520406327</v>
      </c>
      <c r="AY70" s="62">
        <f>'Glad70-before-LQ'!AY70*$CG70*AY$93</f>
        <v>0.00319680795471234</v>
      </c>
      <c r="AZ70" s="62">
        <f>'Glad70-before-LQ'!AZ70*$CG70*AZ$93</f>
        <v>0.00436153267409358</v>
      </c>
      <c r="BA70" s="62">
        <f>'Glad70-before-LQ'!BA70*$CG70*BA$93</f>
        <v>0.000562364705506935</v>
      </c>
      <c r="BB70" s="62">
        <f>'Glad70-before-LQ'!BB70*$CG70*BB$93</f>
        <v>0.00170271093154625</v>
      </c>
      <c r="BC70" s="62">
        <f>'Glad70-before-LQ'!BC70*$CG70*BC$93</f>
        <v>0.0894102731969358</v>
      </c>
      <c r="BD70" s="62">
        <f>'Glad70-before-LQ'!BD70*$CG70*BD$93</f>
        <v>0.00656491964788614</v>
      </c>
      <c r="BE70" s="62">
        <f>'Glad70-before-LQ'!BE70*$CG70*BE$93</f>
        <v>0.712768135384992</v>
      </c>
      <c r="BF70" s="62">
        <f>'Glad70-before-LQ'!BF70*$CG70*BF$93</f>
        <v>0.000272479243601759</v>
      </c>
      <c r="BG70" s="62">
        <f>'Glad70-before-LQ'!BG70*$CG70*BG$93</f>
        <v>0.264981060572375</v>
      </c>
      <c r="BH70" s="62">
        <f>'Glad70-before-LQ'!BH70*$CG70*BH$93</f>
        <v>0.0410101109689143</v>
      </c>
      <c r="BI70" s="62">
        <f>'Glad70-before-LQ'!BI70*$CG70*BI$93</f>
        <v>0.0324023378842848</v>
      </c>
      <c r="BJ70" s="62">
        <f>'Glad70-before-LQ'!BJ70*$CG70*BJ$93</f>
        <v>0.000773551851369858</v>
      </c>
      <c r="BK70" s="62">
        <f>'Glad70-before-LQ'!BK70*$CG70*BK$93</f>
        <v>0.0583363172286723</v>
      </c>
      <c r="BL70" s="62">
        <f>'Glad70-before-LQ'!BL70*$CG70*BL$93</f>
        <v>1.23276755429826</v>
      </c>
      <c r="BM70" s="62">
        <f>'Glad70-before-LQ'!BM70*$CG70*BM$93</f>
        <v>0.156456518036059</v>
      </c>
      <c r="BN70" s="62">
        <f>'Glad70-before-LQ'!BN70*$CG70*BN$93</f>
        <v>0.0243176013415662</v>
      </c>
      <c r="BO70" s="62">
        <f>'Glad70-before-LQ'!BO70*$CG70*BO$93</f>
        <v>0.169009860845237</v>
      </c>
      <c r="BP70" s="62">
        <f>'Glad70-before-LQ'!BP70*$CG70*BP$93</f>
        <v>0.267575782356521</v>
      </c>
      <c r="BQ70" s="62">
        <f>'Glad70-before-LQ'!BQ70*$CG70*BQ$93</f>
        <v>0.116540896563802</v>
      </c>
      <c r="BR70" s="62">
        <f>'Glad70-before-LQ'!BR70*$CG70*BR$93</f>
        <v>0.0843011561470557</v>
      </c>
      <c r="BS70" s="62">
        <f>'Glad70-before-LQ'!BS70*$CG70*BS$93</f>
        <v>0.0102195300497138</v>
      </c>
      <c r="BT70" s="62">
        <f>'Glad70-before-LQ'!BT70*$CG70*BT$93</f>
        <v>0.0020272352482669</v>
      </c>
      <c r="BU70" s="62">
        <f>'Glad70-before-LQ'!BU70*$CG70*BU$93</f>
        <v>0.0786662754793707</v>
      </c>
      <c r="BV70" s="4">
        <f>SUM(D70:BU70)</f>
        <v>3.82553731213077</v>
      </c>
      <c r="BW70" s="66">
        <f>'Glad-base'!BW70*'Households'!$B$3/'Households'!$B$7</f>
        <v>3.84856292131823</v>
      </c>
      <c r="BX70" s="66">
        <f>'Glad-base'!BX70*'Households'!$B$3/'Households'!$B$7</f>
        <v>8.667421109999999</v>
      </c>
      <c r="BY70" s="66">
        <f>'Glad-base'!BY70*'Businesses'!$B$4/'Businesses'!$C$4</f>
        <v>0.31782675093622</v>
      </c>
      <c r="BZ70" s="66">
        <f>'Glad-base'!BZ70*'Households'!$B$3/'Households'!$B$7</f>
        <v>0.00232837498455201</v>
      </c>
      <c r="CA70" s="66">
        <f>'Glad-base'!CA70*'Households'!$B$3/'Households'!$B$7</f>
        <v>0.00696362950566426</v>
      </c>
      <c r="CB70" s="66">
        <f>'Glad-base'!CB70*'Glad-id-output'!B68/'Glad-id-output'!E68</f>
        <v>9.67599785974617e-06</v>
      </c>
      <c r="CC70" s="62">
        <f>'Exports'!D71</f>
        <v>0.4</v>
      </c>
      <c r="CD70" s="4">
        <f>SUM(BW70:CC70)</f>
        <v>13.2431124627425</v>
      </c>
      <c r="CE70" s="4">
        <f>SUM(CD70,BV70)</f>
        <v>17.0686497748733</v>
      </c>
      <c r="CF70" s="67">
        <v>0.000640794560248091</v>
      </c>
      <c r="CG70" s="67">
        <f>'Glad-id-output'!I68</f>
        <v>0.3</v>
      </c>
    </row>
    <row r="71" ht="20.05" customHeight="1">
      <c r="A71" t="s" s="58">
        <v>1</v>
      </c>
      <c r="B71" s="59">
        <v>67</v>
      </c>
      <c r="C71" t="s" s="60">
        <v>221</v>
      </c>
      <c r="D71" s="61">
        <f>'Glad70-before-LQ'!D71*$CG71*D$93</f>
        <v>0.00454275988659755</v>
      </c>
      <c r="E71" s="62">
        <f>'Glad70-before-LQ'!E71*$CG71*E$93</f>
        <v>0.00313947542507159</v>
      </c>
      <c r="F71" s="62">
        <f>'Glad70-before-LQ'!F71*$CG71*F$93</f>
        <v>1.31410782277822e-05</v>
      </c>
      <c r="G71" s="62">
        <f>'Glad70-before-LQ'!G71*$CG71*G$93</f>
        <v>0.000376461994612369</v>
      </c>
      <c r="H71" s="62">
        <f>'Glad70-before-LQ'!H71*$CG71*H$93</f>
        <v>0.000543196227206605</v>
      </c>
      <c r="I71" s="62">
        <f>'Glad70-before-LQ'!I71*$CG71*I$93</f>
        <v>0.0433978413118144</v>
      </c>
      <c r="J71" s="62">
        <f>'Glad70-before-LQ'!J71*$CG71*J$93</f>
        <v>1.34597966072851</v>
      </c>
      <c r="K71" s="63">
        <f>'Glad70-before-LQ'!K71*$CG71*K$93</f>
        <v>0.109063960874326</v>
      </c>
      <c r="L71" s="62">
        <f>'Glad70-before-LQ'!L71*$CG71*L$93</f>
        <v>0.0349156442717541</v>
      </c>
      <c r="M71" s="62">
        <f>'Glad70-before-LQ'!M71*$CG71*M$93</f>
        <v>0.0007872898374921</v>
      </c>
      <c r="N71" s="62">
        <f>'Glad70-before-LQ'!N71*$CG71*N$93</f>
        <v>0.00060594788245049</v>
      </c>
      <c r="O71" s="62">
        <f>'Glad70-before-LQ'!O71*$CG71*O$93</f>
        <v>0.00065149176521453</v>
      </c>
      <c r="P71" s="62">
        <f>'Glad70-before-LQ'!P71*$CG71*P$93</f>
        <v>6.172196350589801e-05</v>
      </c>
      <c r="Q71" s="62">
        <f>'Glad70-before-LQ'!Q71*$CG71*Q$93</f>
        <v>1.45187139825158e-05</v>
      </c>
      <c r="R71" s="62">
        <f>'Glad70-before-LQ'!R71*$CG71*R$93</f>
        <v>0.000104391689112896</v>
      </c>
      <c r="S71" s="62">
        <f>'Glad70-before-LQ'!S71*$CG71*S$93</f>
        <v>0.00010225801183776</v>
      </c>
      <c r="T71" s="62">
        <f>'Glad70-before-LQ'!T71*$CG71*T$93</f>
        <v>0.00268951711621682</v>
      </c>
      <c r="U71" s="62">
        <f>'Glad70-before-LQ'!U71*$CG71*U$93</f>
        <v>0.00951977860020525</v>
      </c>
      <c r="V71" s="62">
        <f>'Glad70-before-LQ'!V71*$CG71*V$93</f>
        <v>0.000697277129278265</v>
      </c>
      <c r="W71" s="62">
        <f>'Glad70-before-LQ'!W71*$CG71*W$93</f>
        <v>0.0184914772063238</v>
      </c>
      <c r="X71" s="64">
        <f>'Glad70-before-LQ'!X71*$CG71*X$93</f>
        <v>0</v>
      </c>
      <c r="Y71" s="62">
        <f>'Glad70-before-LQ'!Y71*$CG71*Y$93</f>
        <v>0.00900726108651065</v>
      </c>
      <c r="Z71" s="62">
        <f>'Glad70-before-LQ'!Z71*$CG71*Z$93</f>
        <v>0.00470267691344165</v>
      </c>
      <c r="AA71" s="62">
        <f>'Glad70-before-LQ'!AA71*$CG71*AA$93</f>
        <v>0.00317300489219355</v>
      </c>
      <c r="AB71" s="62">
        <f>'Glad70-before-LQ'!AB71*$CG71*AB$93</f>
        <v>0.000211618138666329</v>
      </c>
      <c r="AC71" s="65">
        <f>'Glad70-before-LQ'!AC71*$CG71*AC$93</f>
        <v>0</v>
      </c>
      <c r="AD71" s="62">
        <f>'Glad70-before-LQ'!AD71*$CG71*AD$93</f>
        <v>1.66501113354721e-05</v>
      </c>
      <c r="AE71" s="62">
        <f>'Glad70-before-LQ'!AE71*$CG71*AE$93</f>
        <v>0.00182696891293832</v>
      </c>
      <c r="AF71" s="62">
        <f>'Glad70-before-LQ'!AF71*$CG71*AF$93</f>
        <v>7.20849706018795e-05</v>
      </c>
      <c r="AG71" s="62">
        <f>'Glad70-before-LQ'!AG71*$CG71*AG$93</f>
        <v>0.0829656252673755</v>
      </c>
      <c r="AH71" s="62">
        <f>'Glad70-before-LQ'!AH71*$CG71*AH$93</f>
        <v>0.352451215177573</v>
      </c>
      <c r="AI71" s="62">
        <f>'Glad70-before-LQ'!AI71*$CG71*AI$93</f>
        <v>0.239586100588978</v>
      </c>
      <c r="AJ71" s="62">
        <f>'Glad70-before-LQ'!AJ71*$CG71*AJ$93</f>
        <v>0.305245898912355</v>
      </c>
      <c r="AK71" s="62">
        <f>'Glad70-before-LQ'!AK71*$CG71*AK$93</f>
        <v>0.409308148495414</v>
      </c>
      <c r="AL71" s="62">
        <f>'Glad70-before-LQ'!AL71*$CG71*AL$93</f>
        <v>0.0295538685357204</v>
      </c>
      <c r="AM71" s="62">
        <f>'Glad70-before-LQ'!AM71*$CG71*AM$93</f>
        <v>0.0221334616209508</v>
      </c>
      <c r="AN71" s="62">
        <f>'Glad70-before-LQ'!AN71*$CG71*AN$93</f>
        <v>0.0236415959771805</v>
      </c>
      <c r="AO71" s="62">
        <f>'Glad70-before-LQ'!AO71*$CG71*AO$93</f>
        <v>0.00502511669240945</v>
      </c>
      <c r="AP71" s="62">
        <f>'Glad70-before-LQ'!AP71*$CG71*AP$93</f>
        <v>0.0548071354857915</v>
      </c>
      <c r="AQ71" s="62">
        <f>'Glad70-before-LQ'!AQ71*$CG71*AQ$93</f>
        <v>0.00601595960262295</v>
      </c>
      <c r="AR71" s="62">
        <f>'Glad70-before-LQ'!AR71*$CG71*AR$93</f>
        <v>0.000556585544140145</v>
      </c>
      <c r="AS71" s="62">
        <f>'Glad70-before-LQ'!AS71*$CG71*AS$93</f>
        <v>0.00142960492817724</v>
      </c>
      <c r="AT71" s="62">
        <f>'Glad70-before-LQ'!AT71*$CG71*AT$93</f>
        <v>9.7933442382979e-06</v>
      </c>
      <c r="AU71" s="62">
        <f>'Glad70-before-LQ'!AU71*$CG71*AU$93</f>
        <v>0.057268552064903</v>
      </c>
      <c r="AV71" s="62">
        <f>'Glad70-before-LQ'!AV71*$CG71*AV$93</f>
        <v>2.30712119914171e-06</v>
      </c>
      <c r="AW71" s="62">
        <f>'Glad70-before-LQ'!AW71*$CG71*AW$93</f>
        <v>0.000826301483453885</v>
      </c>
      <c r="AX71" s="62">
        <f>'Glad70-before-LQ'!AX71*$CG71*AX$93</f>
        <v>0.000102541106419452</v>
      </c>
      <c r="AY71" s="62">
        <f>'Glad70-before-LQ'!AY71*$CG71*AY$93</f>
        <v>0.00054495053661587</v>
      </c>
      <c r="AZ71" s="62">
        <f>'Glad70-before-LQ'!AZ71*$CG71*AZ$93</f>
        <v>0.0168991317805447</v>
      </c>
      <c r="BA71" s="62">
        <f>'Glad70-before-LQ'!BA71*$CG71*BA$93</f>
        <v>0.00926329905186825</v>
      </c>
      <c r="BB71" s="62">
        <f>'Glad70-before-LQ'!BB71*$CG71*BB$93</f>
        <v>0.0392490006705291</v>
      </c>
      <c r="BC71" s="62">
        <f>'Glad70-before-LQ'!BC71*$CG71*BC$93</f>
        <v>0.109035420384551</v>
      </c>
      <c r="BD71" s="62">
        <f>'Glad70-before-LQ'!BD71*$CG71*BD$93</f>
        <v>0.06437065802191699</v>
      </c>
      <c r="BE71" s="62">
        <f>'Glad70-before-LQ'!BE71*$CG71*BE$93</f>
        <v>0.96645252043065</v>
      </c>
      <c r="BF71" s="62">
        <f>'Glad70-before-LQ'!BF71*$CG71*BF$93</f>
        <v>0.001389272273751</v>
      </c>
      <c r="BG71" s="62">
        <f>'Glad70-before-LQ'!BG71*$CG71*BG$93</f>
        <v>0.318430148213023</v>
      </c>
      <c r="BH71" s="62">
        <f>'Glad70-before-LQ'!BH71*$CG71*BH$93</f>
        <v>0.0070418152134667</v>
      </c>
      <c r="BI71" s="62">
        <f>'Glad70-before-LQ'!BI71*$CG71*BI$93</f>
        <v>0.12984075530253</v>
      </c>
      <c r="BJ71" s="62">
        <f>'Glad70-before-LQ'!BJ71*$CG71*BJ$93</f>
        <v>0.00302587610746679</v>
      </c>
      <c r="BK71" s="62">
        <f>'Glad70-before-LQ'!BK71*$CG71*BK$93</f>
        <v>0.153336089731872</v>
      </c>
      <c r="BL71" s="62">
        <f>'Glad70-before-LQ'!BL71*$CG71*BL$93</f>
        <v>1.75127059819295</v>
      </c>
      <c r="BM71" s="62">
        <f>'Glad70-before-LQ'!BM71*$CG71*BM$93</f>
        <v>0.195806515756386</v>
      </c>
      <c r="BN71" s="62">
        <f>'Glad70-before-LQ'!BN71*$CG71*BN$93</f>
        <v>0.0296366757035755</v>
      </c>
      <c r="BO71" s="62">
        <f>'Glad70-before-LQ'!BO71*$CG71*BO$93</f>
        <v>0.92472230419506</v>
      </c>
      <c r="BP71" s="62">
        <f>'Glad70-before-LQ'!BP71*$CG71*BP$93</f>
        <v>0.493998908419393</v>
      </c>
      <c r="BQ71" s="62">
        <f>'Glad70-before-LQ'!BQ71*$CG71*BQ$93</f>
        <v>0.0141851410213</v>
      </c>
      <c r="BR71" s="62">
        <f>'Glad70-before-LQ'!BR71*$CG71*BR$93</f>
        <v>0.870486117369185</v>
      </c>
      <c r="BS71" s="62">
        <f>'Glad70-before-LQ'!BS71*$CG71*BS$93</f>
        <v>0.0547205556801815</v>
      </c>
      <c r="BT71" s="62">
        <f>'Glad70-before-LQ'!BT71*$CG71*BT$93</f>
        <v>0.024205283408906</v>
      </c>
      <c r="BU71" s="62">
        <f>'Glad70-before-LQ'!BU71*$CG71*BU$93</f>
        <v>0.171226368032949</v>
      </c>
      <c r="BV71" s="4">
        <f>SUM(D71:BU71)</f>
        <v>9.534775294187</v>
      </c>
      <c r="BW71" s="66">
        <f>'Glad-base'!BW71*'Households'!$B$3/'Households'!$B$7</f>
        <v>27.6107118747683</v>
      </c>
      <c r="BX71" s="66">
        <f>'Glad-base'!BX71*'Households'!$B$3/'Households'!$B$7</f>
        <v>8.37129683298661</v>
      </c>
      <c r="BY71" s="66">
        <f>'Glad-base'!BY71*'Businesses'!$B$4/'Businesses'!$C$4</f>
        <v>0.14450601273251</v>
      </c>
      <c r="BZ71" s="66">
        <f>'Glad-base'!BZ71*'Households'!$B$3/'Households'!$B$7</f>
        <v>0.00306877374871267</v>
      </c>
      <c r="CA71" s="66">
        <f>'Glad-base'!CA71*'Households'!$B$3/'Households'!$B$7</f>
        <v>0.06308705002059729</v>
      </c>
      <c r="CB71" s="66">
        <f>'Glad-base'!CB71*'Glad-id-output'!B69/'Glad-id-output'!E69</f>
        <v>0</v>
      </c>
      <c r="CC71" s="62">
        <f>'Exports'!D72</f>
        <v>1.1</v>
      </c>
      <c r="CD71" s="4">
        <f>SUM(BW71:CC71)</f>
        <v>37.2926705442567</v>
      </c>
      <c r="CE71" s="4">
        <f>SUM(CD71,BV71)</f>
        <v>46.8274458384437</v>
      </c>
      <c r="CF71" s="67">
        <v>0.0012729425671752</v>
      </c>
      <c r="CG71" s="67">
        <f>'Glad-id-output'!I69</f>
        <v>0.5</v>
      </c>
    </row>
    <row r="72" ht="20.05" customHeight="1">
      <c r="A72" t="s" s="58">
        <v>1</v>
      </c>
      <c r="B72" s="59">
        <v>68</v>
      </c>
      <c r="C72" t="s" s="60">
        <v>69</v>
      </c>
      <c r="D72" s="61">
        <f>'Glad70-before-LQ'!D72*$CG72*D$93</f>
        <v>0.00681873847201626</v>
      </c>
      <c r="E72" s="62">
        <f>'Glad70-before-LQ'!E72*$CG72*E$93</f>
        <v>0.00356074465298976</v>
      </c>
      <c r="F72" s="62">
        <f>'Glad70-before-LQ'!F72*$CG72*F$93</f>
        <v>1.59335573511859e-05</v>
      </c>
      <c r="G72" s="62">
        <f>'Glad70-before-LQ'!G72*$CG72*G$93</f>
        <v>0.000351523059477765</v>
      </c>
      <c r="H72" s="62">
        <f>'Glad70-before-LQ'!H72*$CG72*H$93</f>
        <v>0.000301161673737267</v>
      </c>
      <c r="I72" s="62">
        <f>'Glad70-before-LQ'!I72*$CG72*I$93</f>
        <v>0.008296186647957299</v>
      </c>
      <c r="J72" s="62">
        <f>'Glad70-before-LQ'!J72*$CG72*J$93</f>
        <v>0.150946959825777</v>
      </c>
      <c r="K72" s="63">
        <f>'Glad70-before-LQ'!K72*$CG72*K$93</f>
        <v>0.0135467904858584</v>
      </c>
      <c r="L72" s="62">
        <f>'Glad70-before-LQ'!L72*$CG72*L$93</f>
        <v>0.00340150842341496</v>
      </c>
      <c r="M72" s="62">
        <f>'Glad70-before-LQ'!M72*$CG72*M$93</f>
        <v>0.00263195479817761</v>
      </c>
      <c r="N72" s="62">
        <f>'Glad70-before-LQ'!N72*$CG72*N$93</f>
        <v>0.00109282694708949</v>
      </c>
      <c r="O72" s="62">
        <f>'Glad70-before-LQ'!O72*$CG72*O$93</f>
        <v>0.00424284370688964</v>
      </c>
      <c r="P72" s="62">
        <f>'Glad70-before-LQ'!P72*$CG72*P$93</f>
        <v>0.000111245143136712</v>
      </c>
      <c r="Q72" s="62">
        <f>'Glad70-before-LQ'!Q72*$CG72*Q$93</f>
        <v>7.258745676984929e-05</v>
      </c>
      <c r="R72" s="62">
        <f>'Glad70-before-LQ'!R72*$CG72*R$93</f>
        <v>0.000188633728327217</v>
      </c>
      <c r="S72" s="62">
        <f>'Glad70-before-LQ'!S72*$CG72*S$93</f>
        <v>0.000264180615706476</v>
      </c>
      <c r="T72" s="62">
        <f>'Glad70-before-LQ'!T72*$CG72*T$93</f>
        <v>0.0131503279532816</v>
      </c>
      <c r="U72" s="62">
        <f>'Glad70-before-LQ'!U72*$CG72*U$93</f>
        <v>0.0348803900709381</v>
      </c>
      <c r="V72" s="62">
        <f>'Glad70-before-LQ'!V72*$CG72*V$93</f>
        <v>0.00102542991653051</v>
      </c>
      <c r="W72" s="62">
        <f>'Glad70-before-LQ'!W72*$CG72*W$93</f>
        <v>0.0278939601418208</v>
      </c>
      <c r="X72" s="64">
        <f>'Glad70-before-LQ'!X72*$CG72*X$93</f>
        <v>0</v>
      </c>
      <c r="Y72" s="62">
        <f>'Glad70-before-LQ'!Y72*$CG72*Y$93</f>
        <v>0.0182000481575225</v>
      </c>
      <c r="Z72" s="62">
        <f>'Glad70-before-LQ'!Z72*$CG72*Z$93</f>
        <v>0.00415475167901061</v>
      </c>
      <c r="AA72" s="62">
        <f>'Glad70-before-LQ'!AA72*$CG72*AA$93</f>
        <v>0.00452510494557195</v>
      </c>
      <c r="AB72" s="62">
        <f>'Glad70-before-LQ'!AB72*$CG72*AB$93</f>
        <v>0.000268106357389722</v>
      </c>
      <c r="AC72" s="65">
        <f>'Glad70-before-LQ'!AC72*$CG72*AC$93</f>
        <v>0</v>
      </c>
      <c r="AD72" s="62">
        <f>'Glad70-before-LQ'!AD72*$CG72*AD$93</f>
        <v>3.50429775150072e-05</v>
      </c>
      <c r="AE72" s="62">
        <f>'Glad70-before-LQ'!AE72*$CG72*AE$93</f>
        <v>0.00282044968140711</v>
      </c>
      <c r="AF72" s="62">
        <f>'Glad70-before-LQ'!AF72*$CG72*AF$93</f>
        <v>0.0027036778860064</v>
      </c>
      <c r="AG72" s="62">
        <f>'Glad70-before-LQ'!AG72*$CG72*AG$93</f>
        <v>0.0034414979220792</v>
      </c>
      <c r="AH72" s="62">
        <f>'Glad70-before-LQ'!AH72*$CG72*AH$93</f>
        <v>0.0202369753643945</v>
      </c>
      <c r="AI72" s="62">
        <f>'Glad70-before-LQ'!AI72*$CG72*AI$93</f>
        <v>0.0626389246384338</v>
      </c>
      <c r="AJ72" s="62">
        <f>'Glad70-before-LQ'!AJ72*$CG72*AJ$93</f>
        <v>0.00797845177969851</v>
      </c>
      <c r="AK72" s="62">
        <f>'Glad70-before-LQ'!AK72*$CG72*AK$93</f>
        <v>0.0103658830823568</v>
      </c>
      <c r="AL72" s="62">
        <f>'Glad70-before-LQ'!AL72*$CG72*AL$93</f>
        <v>0.000735091957359915</v>
      </c>
      <c r="AM72" s="62">
        <f>'Glad70-before-LQ'!AM72*$CG72*AM$93</f>
        <v>0.00184930284794551</v>
      </c>
      <c r="AN72" s="62">
        <f>'Glad70-before-LQ'!AN72*$CG72*AN$93</f>
        <v>0.0129483943116216</v>
      </c>
      <c r="AO72" s="62">
        <f>'Glad70-before-LQ'!AO72*$CG72*AO$93</f>
        <v>0.005784195670716</v>
      </c>
      <c r="AP72" s="62">
        <f>'Glad70-before-LQ'!AP72*$CG72*AP$93</f>
        <v>0.00347150076643071</v>
      </c>
      <c r="AQ72" s="62">
        <f>'Glad70-before-LQ'!AQ72*$CG72*AQ$93</f>
        <v>0.000318920953383159</v>
      </c>
      <c r="AR72" s="62">
        <f>'Glad70-before-LQ'!AR72*$CG72*AR$93</f>
        <v>0.00172539432530731</v>
      </c>
      <c r="AS72" s="62">
        <f>'Glad70-before-LQ'!AS72*$CG72*AS$93</f>
        <v>0.0125677312561477</v>
      </c>
      <c r="AT72" s="62">
        <f>'Glad70-before-LQ'!AT72*$CG72*AT$93</f>
        <v>7.618973884630229e-05</v>
      </c>
      <c r="AU72" s="62">
        <f>'Glad70-before-LQ'!AU72*$CG72*AU$93</f>
        <v>0.000262941278790885</v>
      </c>
      <c r="AV72" s="62">
        <f>'Glad70-before-LQ'!AV72*$CG72*AV$93</f>
        <v>9.35311691082972e-05</v>
      </c>
      <c r="AW72" s="62">
        <f>'Glad70-before-LQ'!AW72*$CG72*AW$93</f>
        <v>0.000899753917705302</v>
      </c>
      <c r="AX72" s="62">
        <f>'Glad70-before-LQ'!AX72*$CG72*AX$93</f>
        <v>0.00089466643825344</v>
      </c>
      <c r="AY72" s="62">
        <f>'Glad70-before-LQ'!AY72*$CG72*AY$93</f>
        <v>3.19495580641875e-05</v>
      </c>
      <c r="AZ72" s="62">
        <f>'Glad70-before-LQ'!AZ72*$CG72*AZ$93</f>
        <v>0.0022360073510253</v>
      </c>
      <c r="BA72" s="62">
        <f>'Glad70-before-LQ'!BA72*$CG72*BA$93</f>
        <v>0.000437943093821799</v>
      </c>
      <c r="BB72" s="62">
        <f>'Glad70-before-LQ'!BB72*$CG72*BB$93</f>
        <v>0.00115492967502956</v>
      </c>
      <c r="BC72" s="62">
        <f>'Glad70-before-LQ'!BC72*$CG72*BC$93</f>
        <v>0.00974477676527454</v>
      </c>
      <c r="BD72" s="62">
        <f>'Glad70-before-LQ'!BD72*$CG72*BD$93</f>
        <v>0.00561110090131329</v>
      </c>
      <c r="BE72" s="62">
        <f>'Glad70-before-LQ'!BE72*$CG72*BE$93</f>
        <v>0.14628272674732</v>
      </c>
      <c r="BF72" s="62">
        <f>'Glad70-before-LQ'!BF72*$CG72*BF$93</f>
        <v>0.0016007510472553</v>
      </c>
      <c r="BG72" s="62">
        <f>'Glad70-before-LQ'!BG72*$CG72*BG$93</f>
        <v>0.0650315987928609</v>
      </c>
      <c r="BH72" s="62">
        <f>'Glad70-before-LQ'!BH72*$CG72*BH$93</f>
        <v>0.00363871659623124</v>
      </c>
      <c r="BI72" s="62">
        <f>'Glad70-before-LQ'!BI72*$CG72*BI$93</f>
        <v>0.0076596293235345</v>
      </c>
      <c r="BJ72" s="62">
        <f>'Glad70-before-LQ'!BJ72*$CG72*BJ$93</f>
        <v>4.09424713863447e-05</v>
      </c>
      <c r="BK72" s="62">
        <f>'Glad70-before-LQ'!BK72*$CG72*BK$93</f>
        <v>0.0137479443225963</v>
      </c>
      <c r="BL72" s="62">
        <f>'Glad70-before-LQ'!BL72*$CG72*BL$93</f>
        <v>0.0223368732464832</v>
      </c>
      <c r="BM72" s="62">
        <f>'Glad70-before-LQ'!BM72*$CG72*BM$93</f>
        <v>0.00390292504972239</v>
      </c>
      <c r="BN72" s="62">
        <f>'Glad70-before-LQ'!BN72*$CG72*BN$93</f>
        <v>0.000334747781164494</v>
      </c>
      <c r="BO72" s="62">
        <f>'Glad70-before-LQ'!BO72*$CG72*BO$93</f>
        <v>0.00778640118432363</v>
      </c>
      <c r="BP72" s="62">
        <f>'Glad70-before-LQ'!BP72*$CG72*BP$93</f>
        <v>0.00438047583621519</v>
      </c>
      <c r="BQ72" s="62">
        <f>'Glad70-before-LQ'!BQ72*$CG72*BQ$93</f>
        <v>0.000135470377982049</v>
      </c>
      <c r="BR72" s="62">
        <f>'Glad70-before-LQ'!BR72*$CG72*BR$93</f>
        <v>0.000879666961046421</v>
      </c>
      <c r="BS72" s="62">
        <f>'Glad70-before-LQ'!BS72*$CG72*BS$93</f>
        <v>0.0292263438054889</v>
      </c>
      <c r="BT72" s="62">
        <f>'Glad70-before-LQ'!BT72*$CG72*BT$93</f>
        <v>0.0249392480606471</v>
      </c>
      <c r="BU72" s="62">
        <f>'Glad70-before-LQ'!BU72*$CG72*BU$93</f>
        <v>0.00444325583193771</v>
      </c>
      <c r="BV72" s="4">
        <f>SUM(D72:BU72)</f>
        <v>0.807374881160974</v>
      </c>
      <c r="BW72" s="66">
        <f>'Glad-base'!BW72*'Households'!$B$3/'Households'!$B$7</f>
        <v>29.0981380618641</v>
      </c>
      <c r="BX72" s="66">
        <f>'Glad-base'!BX72*'Households'!$B$3/'Households'!$B$7</f>
        <v>0.485143304737384</v>
      </c>
      <c r="BY72" s="66">
        <f>'Glad-base'!BY72*'Businesses'!$B$4/'Businesses'!$C$4</f>
        <v>0.0775519150854778</v>
      </c>
      <c r="BZ72" s="66">
        <f>'Glad-base'!BZ72*'Households'!$B$3/'Households'!$B$7</f>
        <v>0.00154916499485067</v>
      </c>
      <c r="CA72" s="66">
        <f>'Glad-base'!CA72*'Households'!$B$3/'Households'!$B$7</f>
        <v>0.033910561946447</v>
      </c>
      <c r="CB72" s="66">
        <f>'Glad-base'!CB72*'Glad-id-output'!B70/'Glad-id-output'!E70</f>
        <v>0</v>
      </c>
      <c r="CC72" s="62">
        <f>'Exports'!D73</f>
        <v>0.3</v>
      </c>
      <c r="CD72" s="4">
        <f>SUM(BW72:CC72)</f>
        <v>29.9962930086283</v>
      </c>
      <c r="CE72" s="4">
        <f>SUM(CD72,BV72)</f>
        <v>30.8036678897893</v>
      </c>
      <c r="CF72" s="67">
        <v>0.000311755049618123</v>
      </c>
      <c r="CG72" s="67">
        <f>'Glad-id-output'!I70</f>
        <v>0.3</v>
      </c>
    </row>
    <row r="73" ht="20.05" customHeight="1">
      <c r="A73" t="s" s="58">
        <v>1</v>
      </c>
      <c r="B73" s="59">
        <v>69</v>
      </c>
      <c r="C73" t="s" s="60">
        <v>222</v>
      </c>
      <c r="D73" s="61">
        <f>'Glad70-before-LQ'!D73*$CG73*D$93</f>
        <v>1.0146614724735</v>
      </c>
      <c r="E73" s="62">
        <f>'Glad70-before-LQ'!E73*$CG73*E$93</f>
        <v>0.129534503137014</v>
      </c>
      <c r="F73" s="62">
        <f>'Glad70-before-LQ'!F73*$CG73*F$93</f>
        <v>0.00757939064033644</v>
      </c>
      <c r="G73" s="62">
        <f>'Glad70-before-LQ'!G73*$CG73*G$93</f>
        <v>0.07476181490322149</v>
      </c>
      <c r="H73" s="62">
        <f>'Glad70-before-LQ'!H73*$CG73*H$93</f>
        <v>0.134324633928042</v>
      </c>
      <c r="I73" s="62">
        <f>'Glad70-before-LQ'!I73*$CG73*I$93</f>
        <v>1.42946588636502</v>
      </c>
      <c r="J73" s="62">
        <f>'Glad70-before-LQ'!J73*$CG73*J$93</f>
        <v>28.957397970120</v>
      </c>
      <c r="K73" s="63">
        <f>'Glad70-before-LQ'!K73*$CG73*K$93</f>
        <v>7.63654117802053</v>
      </c>
      <c r="L73" s="62">
        <f>'Glad70-before-LQ'!L73*$CG73*L$93</f>
        <v>0.702456703759838</v>
      </c>
      <c r="M73" s="62">
        <f>'Glad70-before-LQ'!M73*$CG73*M$93</f>
        <v>0.98884419433399</v>
      </c>
      <c r="N73" s="62">
        <f>'Glad70-before-LQ'!N73*$CG73*N$93</f>
        <v>0.110084282579502</v>
      </c>
      <c r="O73" s="62">
        <f>'Glad70-before-LQ'!O73*$CG73*O$93</f>
        <v>0.0456679184324915</v>
      </c>
      <c r="P73" s="62">
        <f>'Glad70-before-LQ'!P73*$CG73*P$93</f>
        <v>0.0313573460623491</v>
      </c>
      <c r="Q73" s="62">
        <f>'Glad70-before-LQ'!Q73*$CG73*Q$93</f>
        <v>0.118644668802309</v>
      </c>
      <c r="R73" s="62">
        <f>'Glad70-before-LQ'!R73*$CG73*R$93</f>
        <v>0.0221785456869793</v>
      </c>
      <c r="S73" s="62">
        <f>'Glad70-before-LQ'!S73*$CG73*S$93</f>
        <v>0.0360576539121817</v>
      </c>
      <c r="T73" s="62">
        <f>'Glad70-before-LQ'!T73*$CG73*T$93</f>
        <v>2.44975842151458</v>
      </c>
      <c r="U73" s="62">
        <f>'Glad70-before-LQ'!U73*$CG73*U$93</f>
        <v>2.27775686686997</v>
      </c>
      <c r="V73" s="62">
        <f>'Glad70-before-LQ'!V73*$CG73*V$93</f>
        <v>0.131932475221997</v>
      </c>
      <c r="W73" s="62">
        <f>'Glad70-before-LQ'!W73*$CG73*W$93</f>
        <v>3.63876198453968</v>
      </c>
      <c r="X73" s="64">
        <f>'Glad70-before-LQ'!X73*$CG73*X$93</f>
        <v>0</v>
      </c>
      <c r="Y73" s="62">
        <f>'Glad70-before-LQ'!Y73*$CG73*Y$93</f>
        <v>1.059486617520</v>
      </c>
      <c r="Z73" s="62">
        <f>'Glad70-before-LQ'!Z73*$CG73*Z$93</f>
        <v>0.255271182708065</v>
      </c>
      <c r="AA73" s="62">
        <f>'Glad70-before-LQ'!AA73*$CG73*AA$93</f>
        <v>0.217641386065041</v>
      </c>
      <c r="AB73" s="62">
        <f>'Glad70-before-LQ'!AB73*$CG73*AB$93</f>
        <v>0.0259097639709948</v>
      </c>
      <c r="AC73" s="65">
        <f>'Glad70-before-LQ'!AC73*$CG73*AC$93</f>
        <v>0</v>
      </c>
      <c r="AD73" s="62">
        <f>'Glad70-before-LQ'!AD73*$CG73*AD$93</f>
        <v>0.0219578040252382</v>
      </c>
      <c r="AE73" s="62">
        <f>'Glad70-before-LQ'!AE73*$CG73*AE$93</f>
        <v>0.572662809974779</v>
      </c>
      <c r="AF73" s="62">
        <f>'Glad70-before-LQ'!AF73*$CG73*AF$93</f>
        <v>2.31063622209444</v>
      </c>
      <c r="AG73" s="62">
        <f>'Glad70-before-LQ'!AG73*$CG73*AG$93</f>
        <v>0.649285949484192</v>
      </c>
      <c r="AH73" s="62">
        <f>'Glad70-before-LQ'!AH73*$CG73*AH$93</f>
        <v>3.86331946916886</v>
      </c>
      <c r="AI73" s="62">
        <f>'Glad70-before-LQ'!AI73*$CG73*AI$93</f>
        <v>4.97207570845069</v>
      </c>
      <c r="AJ73" s="62">
        <f>'Glad70-before-LQ'!AJ73*$CG73*AJ$93</f>
        <v>2.66389910215684</v>
      </c>
      <c r="AK73" s="62">
        <f>'Glad70-before-LQ'!AK73*$CG73*AK$93</f>
        <v>2.89472063994539</v>
      </c>
      <c r="AL73" s="62">
        <f>'Glad70-before-LQ'!AL73*$CG73*AL$93</f>
        <v>0.06768170934449071</v>
      </c>
      <c r="AM73" s="62">
        <f>'Glad70-before-LQ'!AM73*$CG73*AM$93</f>
        <v>0.229577941649694</v>
      </c>
      <c r="AN73" s="62">
        <f>'Glad70-before-LQ'!AN73*$CG73*AN$93</f>
        <v>18.3957111483537</v>
      </c>
      <c r="AO73" s="62">
        <f>'Glad70-before-LQ'!AO73*$CG73*AO$93</f>
        <v>1.81920770948799</v>
      </c>
      <c r="AP73" s="62">
        <f>'Glad70-before-LQ'!AP73*$CG73*AP$93</f>
        <v>1.58537173298855</v>
      </c>
      <c r="AQ73" s="62">
        <f>'Glad70-before-LQ'!AQ73*$CG73*AQ$93</f>
        <v>0.075518443096078</v>
      </c>
      <c r="AR73" s="62">
        <f>'Glad70-before-LQ'!AR73*$CG73*AR$93</f>
        <v>1.12644652969217</v>
      </c>
      <c r="AS73" s="62">
        <f>'Glad70-before-LQ'!AS73*$CG73*AS$93</f>
        <v>7.04905518339161</v>
      </c>
      <c r="AT73" s="62">
        <f>'Glad70-before-LQ'!AT73*$CG73*AT$93</f>
        <v>0.0173103351120416</v>
      </c>
      <c r="AU73" s="62">
        <f>'Glad70-before-LQ'!AU73*$CG73*AU$93</f>
        <v>0.0174162519039616</v>
      </c>
      <c r="AV73" s="62">
        <f>'Glad70-before-LQ'!AV73*$CG73*AV$93</f>
        <v>0.00512180906209458</v>
      </c>
      <c r="AW73" s="62">
        <f>'Glad70-before-LQ'!AW73*$CG73*AW$93</f>
        <v>0.0228365061998144</v>
      </c>
      <c r="AX73" s="62">
        <f>'Glad70-before-LQ'!AX73*$CG73*AX$93</f>
        <v>0.483232162626241</v>
      </c>
      <c r="AY73" s="62">
        <f>'Glad70-before-LQ'!AY73*$CG73*AY$93</f>
        <v>0.00397528352200992</v>
      </c>
      <c r="AZ73" s="62">
        <f>'Glad70-before-LQ'!AZ73*$CG73*AZ$93</f>
        <v>0.229992700316933</v>
      </c>
      <c r="BA73" s="62">
        <f>'Glad70-before-LQ'!BA73*$CG73*BA$93</f>
        <v>0.0422950039292428</v>
      </c>
      <c r="BB73" s="62">
        <f>'Glad70-before-LQ'!BB73*$CG73*BB$93</f>
        <v>0.234060385162827</v>
      </c>
      <c r="BC73" s="62">
        <f>'Glad70-before-LQ'!BC73*$CG73*BC$93</f>
        <v>1.19819031906394</v>
      </c>
      <c r="BD73" s="62">
        <f>'Glad70-before-LQ'!BD73*$CG73*BD$93</f>
        <v>0.522788240642953</v>
      </c>
      <c r="BE73" s="62">
        <f>'Glad70-before-LQ'!BE73*$CG73*BE$93</f>
        <v>5.49037708709838</v>
      </c>
      <c r="BF73" s="62">
        <f>'Glad70-before-LQ'!BF73*$CG73*BF$93</f>
        <v>0.0871833763277514</v>
      </c>
      <c r="BG73" s="62">
        <f>'Glad70-before-LQ'!BG73*$CG73*BG$93</f>
        <v>2.84982284360068</v>
      </c>
      <c r="BH73" s="62">
        <f>'Glad70-before-LQ'!BH73*$CG73*BH$93</f>
        <v>1.4431307990111</v>
      </c>
      <c r="BI73" s="62">
        <f>'Glad70-before-LQ'!BI73*$CG73*BI$93</f>
        <v>0.558318215312572</v>
      </c>
      <c r="BJ73" s="62">
        <f>'Glad70-before-LQ'!BJ73*$CG73*BJ$93</f>
        <v>0.00853826468334354</v>
      </c>
      <c r="BK73" s="62">
        <f>'Glad70-before-LQ'!BK73*$CG73*BK$93</f>
        <v>0.993512045509682</v>
      </c>
      <c r="BL73" s="62">
        <f>'Glad70-before-LQ'!BL73*$CG73*BL$93</f>
        <v>2.57126638876331</v>
      </c>
      <c r="BM73" s="62">
        <f>'Glad70-before-LQ'!BM73*$CG73*BM$93</f>
        <v>0.332728281975053</v>
      </c>
      <c r="BN73" s="62">
        <f>'Glad70-before-LQ'!BN73*$CG73*BN$93</f>
        <v>0.0377721117901381</v>
      </c>
      <c r="BO73" s="62">
        <f>'Glad70-before-LQ'!BO73*$CG73*BO$93</f>
        <v>1.40011037448077</v>
      </c>
      <c r="BP73" s="62">
        <f>'Glad70-before-LQ'!BP73*$CG73*BP$93</f>
        <v>1.10628070047603</v>
      </c>
      <c r="BQ73" s="62">
        <f>'Glad70-before-LQ'!BQ73*$CG73*BQ$93</f>
        <v>0.0228658567700688</v>
      </c>
      <c r="BR73" s="62">
        <f>'Glad70-before-LQ'!BR73*$CG73*BR$93</f>
        <v>0.047933161544009</v>
      </c>
      <c r="BS73" s="62">
        <f>'Glad70-before-LQ'!BS73*$CG73*BS$93</f>
        <v>0.0142538773256101</v>
      </c>
      <c r="BT73" s="62">
        <f>'Glad70-before-LQ'!BT73*$CG73*BT$93</f>
        <v>1.65258423579348</v>
      </c>
      <c r="BU73" s="62">
        <f>'Glad70-before-LQ'!BU73*$CG73*BU$93</f>
        <v>0.584737992414322</v>
      </c>
      <c r="BV73" s="4">
        <f>SUM(D73:BU73)</f>
        <v>121.771839575291</v>
      </c>
      <c r="BW73" s="66">
        <f>'Glad-base'!BW73*'Households'!$B$3/'Households'!$B$7</f>
        <v>33.6089996196395</v>
      </c>
      <c r="BX73" s="66">
        <f>'Glad-base'!BX73*'Households'!$B$3/'Households'!$B$7</f>
        <v>0</v>
      </c>
      <c r="BY73" s="66">
        <f>'Glad-base'!BY73*'Businesses'!$B$4/'Businesses'!$C$4</f>
        <v>0.106398080872662</v>
      </c>
      <c r="BZ73" s="66">
        <f>'Glad-base'!BZ73*'Households'!$B$3/'Households'!$B$7</f>
        <v>0.00276156797116375</v>
      </c>
      <c r="CA73" s="66">
        <f>'Glad-base'!CA73*'Households'!$B$3/'Households'!$B$7</f>
        <v>0.0466982636663234</v>
      </c>
      <c r="CB73" s="66">
        <f>'Glad-base'!CB73*'Glad-id-output'!B71/'Glad-id-output'!E71</f>
        <v>0.000978412201007556</v>
      </c>
      <c r="CC73" s="62">
        <f>'Exports'!D74</f>
        <v>9.9</v>
      </c>
      <c r="CD73" s="4">
        <f>SUM(BW73:CC73)</f>
        <v>43.6658359443507</v>
      </c>
      <c r="CE73" s="4">
        <f>SUM(CD73,BV73)</f>
        <v>165.437675519642</v>
      </c>
      <c r="CF73" s="67">
        <v>0.00622003942153564</v>
      </c>
      <c r="CG73" s="67">
        <f>'Glad-id-output'!I71</f>
        <v>1</v>
      </c>
    </row>
    <row r="74" ht="20.05" customHeight="1">
      <c r="A74" t="s" s="58">
        <v>1</v>
      </c>
      <c r="B74" s="59">
        <v>70</v>
      </c>
      <c r="C74" t="s" s="60">
        <v>223</v>
      </c>
      <c r="D74" s="61">
        <f>'Glad70-before-LQ'!D74*$CG74*D$93</f>
        <v>0.0176586006417626</v>
      </c>
      <c r="E74" s="62">
        <f>'Glad70-before-LQ'!E74*$CG74*E$93</f>
        <v>0.00879097381650305</v>
      </c>
      <c r="F74" s="62">
        <f>'Glad70-before-LQ'!F74*$CG74*F$93</f>
        <v>0.00506082525293701</v>
      </c>
      <c r="G74" s="62">
        <f>'Glad70-before-LQ'!G74*$CG74*G$93</f>
        <v>0.00312802380508941</v>
      </c>
      <c r="H74" s="62">
        <f>'Glad70-before-LQ'!H74*$CG74*H$93</f>
        <v>0.000912416192962045</v>
      </c>
      <c r="I74" s="62">
        <f>'Glad70-before-LQ'!I74*$CG74*I$93</f>
        <v>0.0252361348173038</v>
      </c>
      <c r="J74" s="62">
        <f>'Glad70-before-LQ'!J74*$CG74*J$93</f>
        <v>0.641347442059202</v>
      </c>
      <c r="K74" s="63">
        <f>'Glad70-before-LQ'!K74*$CG74*K$93</f>
        <v>0.134516168563574</v>
      </c>
      <c r="L74" s="62">
        <f>'Glad70-before-LQ'!L74*$CG74*L$93</f>
        <v>0.00649562527112186</v>
      </c>
      <c r="M74" s="62">
        <f>'Glad70-before-LQ'!M74*$CG74*M$93</f>
        <v>0.00544432848010865</v>
      </c>
      <c r="N74" s="62">
        <f>'Glad70-before-LQ'!N74*$CG74*N$93</f>
        <v>0.00357983237787232</v>
      </c>
      <c r="O74" s="62">
        <f>'Glad70-before-LQ'!O74*$CG74*O$93</f>
        <v>0.00484412310994469</v>
      </c>
      <c r="P74" s="62">
        <f>'Glad70-before-LQ'!P74*$CG74*P$93</f>
        <v>0.00163944435371071</v>
      </c>
      <c r="Q74" s="62">
        <f>'Glad70-before-LQ'!Q74*$CG74*Q$93</f>
        <v>0.000756026326097514</v>
      </c>
      <c r="R74" s="62">
        <f>'Glad70-before-LQ'!R74*$CG74*R$93</f>
        <v>0.0009946517983269549</v>
      </c>
      <c r="S74" s="62">
        <f>'Glad70-before-LQ'!S74*$CG74*S$93</f>
        <v>0.000799109180227169</v>
      </c>
      <c r="T74" s="62">
        <f>'Glad70-before-LQ'!T74*$CG74*T$93</f>
        <v>0.0266536987263461</v>
      </c>
      <c r="U74" s="62">
        <f>'Glad70-before-LQ'!U74*$CG74*U$93</f>
        <v>0.18844701631999</v>
      </c>
      <c r="V74" s="62">
        <f>'Glad70-before-LQ'!V74*$CG74*V$93</f>
        <v>0.00524912511973485</v>
      </c>
      <c r="W74" s="62">
        <f>'Glad70-before-LQ'!W74*$CG74*W$93</f>
        <v>0.0718792276536558</v>
      </c>
      <c r="X74" s="64">
        <f>'Glad70-before-LQ'!X74*$CG74*X$93</f>
        <v>0</v>
      </c>
      <c r="Y74" s="62">
        <f>'Glad70-before-LQ'!Y74*$CG74*Y$93</f>
        <v>0.0467284654901029</v>
      </c>
      <c r="Z74" s="62">
        <f>'Glad70-before-LQ'!Z74*$CG74*Z$93</f>
        <v>0.0153210591100752</v>
      </c>
      <c r="AA74" s="62">
        <f>'Glad70-before-LQ'!AA74*$CG74*AA$93</f>
        <v>0.0108037245326554</v>
      </c>
      <c r="AB74" s="62">
        <f>'Glad70-before-LQ'!AB74*$CG74*AB$93</f>
        <v>0.00118251416133638</v>
      </c>
      <c r="AC74" s="65">
        <f>'Glad70-before-LQ'!AC74*$CG74*AC$93</f>
        <v>0</v>
      </c>
      <c r="AD74" s="62">
        <f>'Glad70-before-LQ'!AD74*$CG74*AD$93</f>
        <v>6.92931969635926e-06</v>
      </c>
      <c r="AE74" s="62">
        <f>'Glad70-before-LQ'!AE74*$CG74*AE$93</f>
        <v>0.0102831439350088</v>
      </c>
      <c r="AF74" s="62">
        <f>'Glad70-before-LQ'!AF74*$CG74*AF$93</f>
        <v>0.354188472968681</v>
      </c>
      <c r="AG74" s="62">
        <f>'Glad70-before-LQ'!AG74*$CG74*AG$93</f>
        <v>0.128145941972047</v>
      </c>
      <c r="AH74" s="62">
        <f>'Glad70-before-LQ'!AH74*$CG74*AH$93</f>
        <v>0.798674624914142</v>
      </c>
      <c r="AI74" s="62">
        <f>'Glad70-before-LQ'!AI74*$CG74*AI$93</f>
        <v>0.23298098700038</v>
      </c>
      <c r="AJ74" s="62">
        <f>'Glad70-before-LQ'!AJ74*$CG74*AJ$93</f>
        <v>0.105672469478146</v>
      </c>
      <c r="AK74" s="62">
        <f>'Glad70-before-LQ'!AK74*$CG74*AK$93</f>
        <v>0.442008498529675</v>
      </c>
      <c r="AL74" s="62">
        <f>'Glad70-before-LQ'!AL74*$CG74*AL$93</f>
        <v>0.110959013572654</v>
      </c>
      <c r="AM74" s="62">
        <f>'Glad70-before-LQ'!AM74*$CG74*AM$93</f>
        <v>0.0539027579638838</v>
      </c>
      <c r="AN74" s="62">
        <f>'Glad70-before-LQ'!AN74*$CG74*AN$93</f>
        <v>0.716289700645084</v>
      </c>
      <c r="AO74" s="62">
        <f>'Glad70-before-LQ'!AO74*$CG74*AO$93</f>
        <v>0.061718497755123</v>
      </c>
      <c r="AP74" s="62">
        <f>'Glad70-before-LQ'!AP74*$CG74*AP$93</f>
        <v>0.180234077676906</v>
      </c>
      <c r="AQ74" s="62">
        <f>'Glad70-before-LQ'!AQ74*$CG74*AQ$93</f>
        <v>0.00300132244164774</v>
      </c>
      <c r="AR74" s="62">
        <f>'Glad70-before-LQ'!AR74*$CG74*AR$93</f>
        <v>0.010793481702341</v>
      </c>
      <c r="AS74" s="62">
        <f>'Glad70-before-LQ'!AS74*$CG74*AS$93</f>
        <v>0.287853660744655</v>
      </c>
      <c r="AT74" s="62">
        <f>'Glad70-before-LQ'!AT74*$CG74*AT$93</f>
        <v>0.00609744256567139</v>
      </c>
      <c r="AU74" s="62">
        <f>'Glad70-before-LQ'!AU74*$CG74*AU$93</f>
        <v>0.0421064497283684</v>
      </c>
      <c r="AV74" s="62">
        <f>'Glad70-before-LQ'!AV74*$CG74*AV$93</f>
        <v>0.00215445023713091</v>
      </c>
      <c r="AW74" s="62">
        <f>'Glad70-before-LQ'!AW74*$CG74*AW$93</f>
        <v>6.84375843558267e-06</v>
      </c>
      <c r="AX74" s="62">
        <f>'Glad70-before-LQ'!AX74*$CG74*AX$93</f>
        <v>0.000681562345779457</v>
      </c>
      <c r="AY74" s="62">
        <f>'Glad70-before-LQ'!AY74*$CG74*AY$93</f>
        <v>0.00115656615854815</v>
      </c>
      <c r="AZ74" s="62">
        <f>'Glad70-before-LQ'!AZ74*$CG74*AZ$93</f>
        <v>0.0123627391362652</v>
      </c>
      <c r="BA74" s="62">
        <f>'Glad70-before-LQ'!BA74*$CG74*BA$93</f>
        <v>0.00397133208148125</v>
      </c>
      <c r="BB74" s="62">
        <f>'Glad70-before-LQ'!BB74*$CG74*BB$93</f>
        <v>0.000779547402745111</v>
      </c>
      <c r="BC74" s="62">
        <f>'Glad70-before-LQ'!BC74*$CG74*BC$93</f>
        <v>0.0855407795140391</v>
      </c>
      <c r="BD74" s="62">
        <f>'Glad70-before-LQ'!BD74*$CG74*BD$93</f>
        <v>0.0500985508211155</v>
      </c>
      <c r="BE74" s="62">
        <f>'Glad70-before-LQ'!BE74*$CG74*BE$93</f>
        <v>1.11366518690284</v>
      </c>
      <c r="BF74" s="62">
        <f>'Glad70-before-LQ'!BF74*$CG74*BF$93</f>
        <v>0.000505616344442734</v>
      </c>
      <c r="BG74" s="62">
        <f>'Glad70-before-LQ'!BG74*$CG74*BG$93</f>
        <v>0.165203067021945</v>
      </c>
      <c r="BH74" s="62">
        <f>'Glad70-before-LQ'!BH74*$CG74*BH$93</f>
        <v>0.0385131286874135</v>
      </c>
      <c r="BI74" s="62">
        <f>'Glad70-before-LQ'!BI74*$CG74*BI$93</f>
        <v>0.0560282350897946</v>
      </c>
      <c r="BJ74" s="62">
        <f>'Glad70-before-LQ'!BJ74*$CG74*BJ$93</f>
        <v>0.00655023592897844</v>
      </c>
      <c r="BK74" s="62">
        <f>'Glad70-before-LQ'!BK74*$CG74*BK$93</f>
        <v>0.08958870261430051</v>
      </c>
      <c r="BL74" s="62">
        <f>'Glad70-before-LQ'!BL74*$CG74*BL$93</f>
        <v>0.434417522456763</v>
      </c>
      <c r="BM74" s="62">
        <f>'Glad70-before-LQ'!BM74*$CG74*BM$93</f>
        <v>0.07525905728453949</v>
      </c>
      <c r="BN74" s="62">
        <f>'Glad70-before-LQ'!BN74*$CG74*BN$93</f>
        <v>0.0021977095267726</v>
      </c>
      <c r="BO74" s="62">
        <f>'Glad70-before-LQ'!BO74*$CG74*BO$93</f>
        <v>5.94284274047607</v>
      </c>
      <c r="BP74" s="62">
        <f>'Glad70-before-LQ'!BP74*$CG74*BP$93</f>
        <v>0.756603627919639</v>
      </c>
      <c r="BQ74" s="62">
        <f>'Glad70-before-LQ'!BQ74*$CG74*BQ$93</f>
        <v>0.0195088040322543</v>
      </c>
      <c r="BR74" s="62">
        <f>'Glad70-before-LQ'!BR74*$CG74*BR$93</f>
        <v>0.0188667048102647</v>
      </c>
      <c r="BS74" s="62">
        <f>'Glad70-before-LQ'!BS74*$CG74*BS$93</f>
        <v>0.00604563975459738</v>
      </c>
      <c r="BT74" s="62">
        <f>'Glad70-before-LQ'!BT74*$CG74*BT$93</f>
        <v>0.0292449108740794</v>
      </c>
      <c r="BU74" s="62">
        <f>'Glad70-before-LQ'!BU74*$CG74*BU$93</f>
        <v>0.381980400907601</v>
      </c>
      <c r="BV74" s="4">
        <f>SUM(D74:BU74)</f>
        <v>14.0661596921626</v>
      </c>
      <c r="BW74" s="66">
        <f>'Glad-base'!BW74*'Households'!$B$3/'Households'!$B$7</f>
        <v>66.5939926535839</v>
      </c>
      <c r="BX74" s="66">
        <f>'Glad-base'!BX74*'Households'!$B$3/'Households'!$B$7</f>
        <v>2.26896395468589</v>
      </c>
      <c r="BY74" s="66">
        <f>'Glad-base'!BY74*'Businesses'!$B$4/'Businesses'!$C$4</f>
        <v>0.09731458463288881</v>
      </c>
      <c r="BZ74" s="66">
        <f>'Glad-base'!BZ74*'Households'!$B$3/'Households'!$B$7</f>
        <v>0.00715858127703399</v>
      </c>
      <c r="CA74" s="66">
        <f>'Glad-base'!CA74*'Households'!$B$3/'Households'!$B$7</f>
        <v>0.0396883592378991</v>
      </c>
      <c r="CB74" s="66">
        <f>'Glad-base'!CB74*'Glad-id-output'!B72/'Glad-id-output'!E72</f>
        <v>0</v>
      </c>
      <c r="CC74" s="62">
        <f>'Exports'!D75</f>
        <v>3</v>
      </c>
      <c r="CD74" s="4">
        <f>SUM(BW74:CC74)</f>
        <v>72.00711813341761</v>
      </c>
      <c r="CE74" s="4">
        <f>SUM(CD74,BV74)</f>
        <v>86.07327782558021</v>
      </c>
      <c r="CF74" s="67">
        <v>0.00395768719053142</v>
      </c>
      <c r="CG74" s="67">
        <f>'Glad-id-output'!I72</f>
        <v>0.640457195133491</v>
      </c>
    </row>
    <row r="75" ht="19" customHeight="1">
      <c r="A75" t="s" s="58">
        <v>1</v>
      </c>
      <c r="B75" s="59"/>
      <c r="C75" t="s" s="76">
        <v>224</v>
      </c>
      <c r="D75" s="77">
        <f>SUM(D5:D74)</f>
        <v>48.8157715206594</v>
      </c>
      <c r="E75" s="66">
        <f>SUM(E5:E74)</f>
        <v>3.33805600182493</v>
      </c>
      <c r="F75" s="66">
        <f>SUM(F5:F74)</f>
        <v>1.66874616354282</v>
      </c>
      <c r="G75" s="66">
        <f>SUM(G5:G74)</f>
        <v>2.03540847873606</v>
      </c>
      <c r="H75" s="66">
        <f>SUM(H5:H74)</f>
        <v>3.66242457634352</v>
      </c>
      <c r="I75" s="66">
        <f>SUM(I5:I74)</f>
        <v>34.5432642642484</v>
      </c>
      <c r="J75" s="66">
        <f>SUM(J5:J74)</f>
        <v>575.540236008172</v>
      </c>
      <c r="K75" s="69">
        <f>SUM(K5:K74)</f>
        <v>1560.009151688170</v>
      </c>
      <c r="L75" s="66">
        <f>SUM(L5:L74)</f>
        <v>22.5964647681099</v>
      </c>
      <c r="M75" s="66">
        <f>SUM(M5:M74)</f>
        <v>21.0225472726977</v>
      </c>
      <c r="N75" s="66">
        <f>SUM(N5:N74)</f>
        <v>20.1032328168402</v>
      </c>
      <c r="O75" s="66">
        <f>SUM(O5:O74)</f>
        <v>6.33971012916516</v>
      </c>
      <c r="P75" s="66">
        <f>SUM(P5:P74)</f>
        <v>1.40436103207046</v>
      </c>
      <c r="Q75" s="66">
        <f>SUM(Q5:Q74)</f>
        <v>3.40209255670695</v>
      </c>
      <c r="R75" s="66">
        <f>SUM(R5:R74)</f>
        <v>0.669045404462402</v>
      </c>
      <c r="S75" s="66">
        <f>SUM(S5:S74)</f>
        <v>0.7972296272434241</v>
      </c>
      <c r="T75" s="66">
        <f>SUM(T5:T74)</f>
        <v>31.0074379219732</v>
      </c>
      <c r="U75" s="66">
        <f>SUM(U5:U74)</f>
        <v>181.850722937719</v>
      </c>
      <c r="V75" s="66">
        <f>SUM(V5:V74)</f>
        <v>4.31536704308259</v>
      </c>
      <c r="W75" s="66">
        <f>SUM(W5:W74)</f>
        <v>148.655845200643</v>
      </c>
      <c r="X75" s="10">
        <f>SUM(X5:X74)</f>
        <v>0</v>
      </c>
      <c r="Y75" s="66">
        <f>SUM(Y5:Y74)</f>
        <v>211.674779350146</v>
      </c>
      <c r="Z75" s="66">
        <f>SUM(Z5:Z74)</f>
        <v>85.8102148730617</v>
      </c>
      <c r="AA75" s="66">
        <f>SUM(AA5:AA74)</f>
        <v>79.10633982245859</v>
      </c>
      <c r="AB75" s="66">
        <f>SUM(AB5:AB74)</f>
        <v>10.807945201529</v>
      </c>
      <c r="AC75" s="11">
        <f>SUM(AC5:AC74)</f>
        <v>0</v>
      </c>
      <c r="AD75" s="66">
        <f>SUM(AD5:AD74)</f>
        <v>1.55470667804167</v>
      </c>
      <c r="AE75" s="66">
        <f>SUM(AE5:AE74)</f>
        <v>16.7842456972285</v>
      </c>
      <c r="AF75" s="66">
        <f>SUM(AF5:AF74)</f>
        <v>57.2628415119621</v>
      </c>
      <c r="AG75" s="66">
        <f>SUM(AG5:AG74)</f>
        <v>89.7450232105376</v>
      </c>
      <c r="AH75" s="66">
        <f>SUM(AH5:AH74)</f>
        <v>445.131162224586</v>
      </c>
      <c r="AI75" s="66">
        <f>SUM(AI5:AI74)</f>
        <v>384.367533876332</v>
      </c>
      <c r="AJ75" s="66">
        <f>SUM(AJ5:AJ74)</f>
        <v>110.888445155731</v>
      </c>
      <c r="AK75" s="66">
        <f>SUM(AK5:AK74)</f>
        <v>145.597757868045</v>
      </c>
      <c r="AL75" s="66">
        <f>SUM(AL5:AL74)</f>
        <v>23.3333831772485</v>
      </c>
      <c r="AM75" s="66">
        <f>SUM(AM5:AM74)</f>
        <v>77.7670025392042</v>
      </c>
      <c r="AN75" s="66">
        <f>SUM(AN5:AN74)</f>
        <v>113.241913340576</v>
      </c>
      <c r="AO75" s="66">
        <f>SUM(AO5:AO74)</f>
        <v>143.633314359758</v>
      </c>
      <c r="AP75" s="66">
        <f>SUM(AP5:AP74)</f>
        <v>64.33392272818701</v>
      </c>
      <c r="AQ75" s="66">
        <f>SUM(AQ5:AQ74)</f>
        <v>9.203655848978331</v>
      </c>
      <c r="AR75" s="66">
        <f>SUM(AR5:AR74)</f>
        <v>11.6274859312613</v>
      </c>
      <c r="AS75" s="66">
        <f>SUM(AS5:AS74)</f>
        <v>255.265560751798</v>
      </c>
      <c r="AT75" s="66">
        <f>SUM(AT5:AT74)</f>
        <v>1.44948721023482</v>
      </c>
      <c r="AU75" s="66">
        <f>SUM(AU5:AU74)</f>
        <v>2.10285443600219</v>
      </c>
      <c r="AV75" s="66">
        <f>SUM(AV5:AV74)</f>
        <v>1.00636109143077</v>
      </c>
      <c r="AW75" s="66">
        <f>SUM(AW5:AW74)</f>
        <v>0.384933115533731</v>
      </c>
      <c r="AX75" s="66">
        <f>SUM(AX5:AX74)</f>
        <v>8.083563993129699</v>
      </c>
      <c r="AY75" s="66">
        <f>SUM(AY5:AY74)</f>
        <v>0.7031718515532011</v>
      </c>
      <c r="AZ75" s="66">
        <f>SUM(AZ5:AZ74)</f>
        <v>9.94823642188935</v>
      </c>
      <c r="BA75" s="66">
        <f>SUM(BA5:BA74)</f>
        <v>6.3923401545428</v>
      </c>
      <c r="BB75" s="66">
        <f>SUM(BB5:BB74)</f>
        <v>14.7658872981185</v>
      </c>
      <c r="BC75" s="66">
        <f>SUM(BC5:BC74)</f>
        <v>73.9160492454626</v>
      </c>
      <c r="BD75" s="66">
        <f>SUM(BD5:BD74)</f>
        <v>101.914792119658</v>
      </c>
      <c r="BE75" s="66">
        <f>SUM(BE5:BE74)</f>
        <v>385.868790883576</v>
      </c>
      <c r="BF75" s="66">
        <f>SUM(BF5:BF74)</f>
        <v>3.17225059911212</v>
      </c>
      <c r="BG75" s="66">
        <f>SUM(BG5:BG74)</f>
        <v>112.342630513506</v>
      </c>
      <c r="BH75" s="66">
        <f>SUM(BH5:BH74)</f>
        <v>24.6118094840795</v>
      </c>
      <c r="BI75" s="66">
        <f>SUM(BI5:BI74)</f>
        <v>67.8349671090598</v>
      </c>
      <c r="BJ75" s="66">
        <f>SUM(BJ5:BJ74)</f>
        <v>0.750060500142224</v>
      </c>
      <c r="BK75" s="66">
        <f>SUM(BK5:BK74)</f>
        <v>40.7771439639737</v>
      </c>
      <c r="BL75" s="66">
        <f>SUM(BL5:BL74)</f>
        <v>121.528068690626</v>
      </c>
      <c r="BM75" s="66">
        <f>SUM(BM5:BM74)</f>
        <v>15.6074506475579</v>
      </c>
      <c r="BN75" s="66">
        <f>SUM(BN5:BN74)</f>
        <v>2.81762148900965</v>
      </c>
      <c r="BO75" s="66">
        <f>SUM(BO5:BO74)</f>
        <v>178.549437138953</v>
      </c>
      <c r="BP75" s="66">
        <f>SUM(BP5:BP74)</f>
        <v>50.4569374361028</v>
      </c>
      <c r="BQ75" s="66">
        <f>SUM(BQ5:BQ74)</f>
        <v>1.48114793900818</v>
      </c>
      <c r="BR75" s="66">
        <f>SUM(BR5:BR74)</f>
        <v>7.39051797475609</v>
      </c>
      <c r="BS75" s="66">
        <f>SUM(BS5:BS74)</f>
        <v>1.31266475902977</v>
      </c>
      <c r="BT75" s="66">
        <f>SUM(BT5:BT74)</f>
        <v>63.7327229051204</v>
      </c>
      <c r="BU75" s="66">
        <f>SUM(BU5:BU74)</f>
        <v>22.9745243479116</v>
      </c>
      <c r="BV75" s="4">
        <f>SUM(D75:BU75)</f>
        <v>6330.790772878160</v>
      </c>
      <c r="BW75" s="66">
        <f>SUM(BW5:BW74)</f>
        <v>2431.074457259350</v>
      </c>
      <c r="BX75" s="66">
        <f>SUM(BX5:BX74)</f>
        <v>962.567217333491</v>
      </c>
      <c r="BY75" s="66">
        <f>SUM(BY5:BY74)</f>
        <v>410.799213683968</v>
      </c>
      <c r="BZ75" s="66">
        <f>SUM(BZ5:BZ74)</f>
        <v>64.1956879014006</v>
      </c>
      <c r="CA75" s="66">
        <f>SUM(CA5:CA74)</f>
        <v>146.956060375489</v>
      </c>
      <c r="CB75" s="66">
        <f>SUM(CB5:CB74)</f>
        <v>-81.51923271992599</v>
      </c>
      <c r="CC75" s="66">
        <f>SUM(CC5:CC74)</f>
        <v>6534.26921</v>
      </c>
      <c r="CD75" s="4">
        <f>SUM(BW75:CC75)</f>
        <v>10468.3426138338</v>
      </c>
      <c r="CE75" s="4">
        <f>SUM(CD75,BV75)</f>
        <v>16799.133386712</v>
      </c>
      <c r="CF75" s="4"/>
      <c r="CG75" s="4"/>
    </row>
    <row r="76" ht="19" customHeight="1">
      <c r="A76" t="s" s="58">
        <v>1</v>
      </c>
      <c r="B76" s="59">
        <v>71</v>
      </c>
      <c r="C76" t="s" s="76">
        <v>225</v>
      </c>
      <c r="D76" s="77">
        <f>'Glad70-before-LQ'!D76*D$93</f>
        <v>12.6181306776627</v>
      </c>
      <c r="E76" s="66">
        <f>'Glad70-before-LQ'!E76*E$93</f>
        <v>1.78107184111525</v>
      </c>
      <c r="F76" s="66">
        <f>'Glad70-before-LQ'!F76*F$93</f>
        <v>1.80142280705847</v>
      </c>
      <c r="G76" s="66">
        <f>'Glad70-before-LQ'!G76*G$93</f>
        <v>0.796619143751401</v>
      </c>
      <c r="H76" s="66">
        <f>'Glad70-before-LQ'!H76*H$93</f>
        <v>1.25449260973037</v>
      </c>
      <c r="I76" s="66">
        <f>'Glad70-before-LQ'!I76*I$93</f>
        <v>12.7352195788098</v>
      </c>
      <c r="J76" s="66">
        <f>'Glad70-before-LQ'!J76*J$93</f>
        <v>229.356103082877</v>
      </c>
      <c r="K76" s="69">
        <f>'Glad70-before-LQ'!K76*K$93</f>
        <v>220.52377</v>
      </c>
      <c r="L76" s="66">
        <f>'Glad70-before-LQ'!L76*L$93</f>
        <v>13.3655531098251</v>
      </c>
      <c r="M76" s="66">
        <f>'Glad70-before-LQ'!M76*M$93</f>
        <v>16.2108280528166</v>
      </c>
      <c r="N76" s="66">
        <f>'Glad70-before-LQ'!N76*N$93</f>
        <v>7.64533503640137</v>
      </c>
      <c r="O76" s="66">
        <f>'Glad70-before-LQ'!O76*O$93</f>
        <v>2.3753200422617</v>
      </c>
      <c r="P76" s="66">
        <f>'Glad70-before-LQ'!P76*P$93</f>
        <v>1.2223052012767</v>
      </c>
      <c r="Q76" s="66">
        <f>'Glad70-before-LQ'!Q76*Q$93</f>
        <v>1.59063973821078</v>
      </c>
      <c r="R76" s="66">
        <f>'Glad70-before-LQ'!R76*R$93</f>
        <v>0.284509770328217</v>
      </c>
      <c r="S76" s="66">
        <f>'Glad70-before-LQ'!S76*S$93</f>
        <v>0.915674015092663</v>
      </c>
      <c r="T76" s="66">
        <f>'Glad70-before-LQ'!T76*T$93</f>
        <v>4.41730053154167</v>
      </c>
      <c r="U76" s="66">
        <f>'Glad70-before-LQ'!U76*U$93</f>
        <v>77.07424583665519</v>
      </c>
      <c r="V76" s="66">
        <f>'Glad70-before-LQ'!V76*V$93</f>
        <v>2.63590745306258</v>
      </c>
      <c r="W76" s="66">
        <f>'Glad70-before-LQ'!W76*W$93</f>
        <v>58.6376193256805</v>
      </c>
      <c r="X76" s="10">
        <f>'Glad70-before-LQ'!X76*X$93</f>
        <v>0</v>
      </c>
      <c r="Y76" s="66">
        <f>'Glad70-before-LQ'!Y76*Y$93</f>
        <v>58.2802806756514</v>
      </c>
      <c r="Z76" s="66">
        <f>'Glad70-before-LQ'!Z76*Z$93</f>
        <v>20.1853417047174</v>
      </c>
      <c r="AA76" s="66">
        <f>'Glad70-before-LQ'!AA76*AA$93</f>
        <v>24.2214547664394</v>
      </c>
      <c r="AB76" s="66">
        <f>'Glad70-before-LQ'!AB76*AB$93</f>
        <v>0.871049088915787</v>
      </c>
      <c r="AC76" s="11">
        <f>'Glad70-before-LQ'!AC76*AC$93</f>
        <v>0</v>
      </c>
      <c r="AD76" s="66">
        <f>'Glad70-before-LQ'!AD76*AD$93</f>
        <v>0.14058654318278</v>
      </c>
      <c r="AE76" s="66">
        <f>'Glad70-before-LQ'!AE76*AE$93</f>
        <v>10.6726158601756</v>
      </c>
      <c r="AF76" s="66">
        <f>'Glad70-before-LQ'!AF76*AF$93</f>
        <v>21.8712353985248</v>
      </c>
      <c r="AG76" s="66">
        <f>'Glad70-before-LQ'!AG76*AG$93</f>
        <v>14.5013364340035</v>
      </c>
      <c r="AH76" s="66">
        <f>'Glad70-before-LQ'!AH76*AH$93</f>
        <v>206.076097230308</v>
      </c>
      <c r="AI76" s="66">
        <f>'Glad70-before-LQ'!AI76*AI$93</f>
        <v>153.713969946549</v>
      </c>
      <c r="AJ76" s="66">
        <f>'Glad70-before-LQ'!AJ76*AJ$93</f>
        <v>109.501493553247</v>
      </c>
      <c r="AK76" s="66">
        <f>'Glad70-before-LQ'!AK76*AK$93</f>
        <v>220.123302001122</v>
      </c>
      <c r="AL76" s="66">
        <f>'Glad70-before-LQ'!AL76*AL$93</f>
        <v>24.8391552958452</v>
      </c>
      <c r="AM76" s="66">
        <f>'Glad70-before-LQ'!AM76*AM$93</f>
        <v>106.906456890233</v>
      </c>
      <c r="AN76" s="66">
        <f>'Glad70-before-LQ'!AN76*AN$93</f>
        <v>80.8053987776227</v>
      </c>
      <c r="AO76" s="66">
        <f>'Glad70-before-LQ'!AO76*AO$93</f>
        <v>111.887363854430</v>
      </c>
      <c r="AP76" s="66">
        <f>'Glad70-before-LQ'!AP76*AP$93</f>
        <v>28.013638739264</v>
      </c>
      <c r="AQ76" s="66">
        <f>'Glad70-before-LQ'!AQ76*AQ$93</f>
        <v>4.47132743210888</v>
      </c>
      <c r="AR76" s="66">
        <f>'Glad70-before-LQ'!AR76*AR$93</f>
        <v>7.64783585014157</v>
      </c>
      <c r="AS76" s="66">
        <f>'Glad70-before-LQ'!AS76*AS$93</f>
        <v>124.083484576254</v>
      </c>
      <c r="AT76" s="66">
        <f>'Glad70-before-LQ'!AT76*AT$93</f>
        <v>2.62478154437419</v>
      </c>
      <c r="AU76" s="66">
        <f>'Glad70-before-LQ'!AU76*AU$93</f>
        <v>1.83496258542062</v>
      </c>
      <c r="AV76" s="66">
        <f>'Glad70-before-LQ'!AV76*AV$93</f>
        <v>0.956622831231745</v>
      </c>
      <c r="AW76" s="66">
        <f>'Glad70-before-LQ'!AW76*AW$93</f>
        <v>0.277294927362559</v>
      </c>
      <c r="AX76" s="66">
        <f>'Glad70-before-LQ'!AX76*AX$93</f>
        <v>3.21559521132242</v>
      </c>
      <c r="AY76" s="66">
        <f>'Glad70-before-LQ'!AY76*AY$93</f>
        <v>1.3582420819558</v>
      </c>
      <c r="AZ76" s="66">
        <f>'Glad70-before-LQ'!AZ76*AZ$93</f>
        <v>18.6230546734912</v>
      </c>
      <c r="BA76" s="66">
        <f>'Glad70-before-LQ'!BA76*BA$93</f>
        <v>2.74042235355556</v>
      </c>
      <c r="BB76" s="66">
        <f>'Glad70-before-LQ'!BB76*BB$93</f>
        <v>13.9349031657281</v>
      </c>
      <c r="BC76" s="66">
        <f>'Glad70-before-LQ'!BC76*BC$93</f>
        <v>34.8428094996895</v>
      </c>
      <c r="BD76" s="66">
        <f>'Glad70-before-LQ'!BD76*BD$93</f>
        <v>27.348534891051</v>
      </c>
      <c r="BE76" s="66">
        <f>'Glad70-before-LQ'!BE76*BE$93</f>
        <v>386.623441871022</v>
      </c>
      <c r="BF76" s="66">
        <f>'Glad70-before-LQ'!BF76*BF$93</f>
        <v>4.30335454369213</v>
      </c>
      <c r="BG76" s="66">
        <f>'Glad70-before-LQ'!BG76*BG$93</f>
        <v>242.566840392974</v>
      </c>
      <c r="BH76" s="66">
        <f>'Glad70-before-LQ'!BH76*BH$93</f>
        <v>21.6020264296732</v>
      </c>
      <c r="BI76" s="66">
        <f>'Glad70-before-LQ'!BI76*BI$93</f>
        <v>146.728693456538</v>
      </c>
      <c r="BJ76" s="66">
        <f>'Glad70-before-LQ'!BJ76*BJ$93</f>
        <v>1.02183851181075</v>
      </c>
      <c r="BK76" s="66">
        <f>'Glad70-before-LQ'!BK76*BK$93</f>
        <v>113.088602433081</v>
      </c>
      <c r="BL76" s="66">
        <f>'Glad70-before-LQ'!BL76*BL$93</f>
        <v>591.582238659167</v>
      </c>
      <c r="BM76" s="66">
        <f>'Glad70-before-LQ'!BM76*BM$93</f>
        <v>45.4445144286202</v>
      </c>
      <c r="BN76" s="66">
        <f>'Glad70-before-LQ'!BN76*BN$93</f>
        <v>3.6001645856209</v>
      </c>
      <c r="BO76" s="66">
        <f>'Glad70-before-LQ'!BO76*BO$93</f>
        <v>425.712319790212</v>
      </c>
      <c r="BP76" s="66">
        <f>'Glad70-before-LQ'!BP76*BP$93</f>
        <v>278.521190942063</v>
      </c>
      <c r="BQ76" s="66">
        <f>'Glad70-before-LQ'!BQ76*BQ$93</f>
        <v>1.02847526919819</v>
      </c>
      <c r="BR76" s="66">
        <f>'Glad70-before-LQ'!BR76*BR$93</f>
        <v>5.72187683945252</v>
      </c>
      <c r="BS76" s="66">
        <f>'Glad70-before-LQ'!BS76*BS$93</f>
        <v>0.66435001073622</v>
      </c>
      <c r="BT76" s="66">
        <f>'Glad70-before-LQ'!BT76*BT$93</f>
        <v>55.8310738477039</v>
      </c>
      <c r="BU76" s="66">
        <f>'Glad70-before-LQ'!BU76*BU$93</f>
        <v>50.8364919623761</v>
      </c>
      <c r="BV76" s="4">
        <f>SUM(D76:BU76)</f>
        <v>4478.690210212020</v>
      </c>
      <c r="BW76" s="66">
        <f>'Glad-base'!BW75*'Households'!$B$3/'Households'!$B$7</f>
        <v>0</v>
      </c>
      <c r="BX76" s="66">
        <f>'Glad-base'!BX75*'Households'!$B$3/'Households'!$B$7</f>
        <v>0</v>
      </c>
      <c r="BY76" s="66">
        <f>'Glad-base'!BY75*'Households'!$B$3/'Households'!$B$7</f>
        <v>0</v>
      </c>
      <c r="BZ76" s="66">
        <f>'Glad-base'!BZ75*'Households'!$B$3/'Households'!$B$7</f>
        <v>0</v>
      </c>
      <c r="CA76" s="66">
        <f>'Glad-base'!CA75*'Households'!$B$3/'Households'!$B$7</f>
        <v>0</v>
      </c>
      <c r="CB76" s="4">
        <v>0</v>
      </c>
      <c r="CC76" s="4">
        <v>0</v>
      </c>
      <c r="CD76" s="4">
        <f>SUM(BW76:CC76)</f>
        <v>0</v>
      </c>
      <c r="CE76" s="4">
        <f>SUM(CD76,BV76)</f>
        <v>4478.690210212020</v>
      </c>
      <c r="CF76" s="4"/>
      <c r="CG76" s="4"/>
    </row>
    <row r="77" ht="19" customHeight="1">
      <c r="A77" t="s" s="58">
        <v>1</v>
      </c>
      <c r="B77" s="59">
        <v>72</v>
      </c>
      <c r="C77" t="s" s="76">
        <v>226</v>
      </c>
      <c r="D77" s="77">
        <f>'Glad70-before-LQ'!D77*D$93</f>
        <v>64.524575973396</v>
      </c>
      <c r="E77" s="66">
        <f>'Glad70-before-LQ'!E77*E$93</f>
        <v>2.33530265572211</v>
      </c>
      <c r="F77" s="66">
        <f>'Glad70-before-LQ'!F77*F$93</f>
        <v>3.23325278896057</v>
      </c>
      <c r="G77" s="66">
        <f>'Glad70-before-LQ'!G77*G$93</f>
        <v>3.45102546975887</v>
      </c>
      <c r="H77" s="66">
        <f>'Glad70-before-LQ'!H77*H$93</f>
        <v>1.54099535652023</v>
      </c>
      <c r="I77" s="66">
        <f>'Glad70-before-LQ'!I77*I$93</f>
        <v>69.2219772038345</v>
      </c>
      <c r="J77" s="66">
        <f>'Glad70-before-LQ'!J77*J$93</f>
        <v>1155.099676178180</v>
      </c>
      <c r="K77" s="69">
        <f>'Glad70-before-LQ'!K77*K$93</f>
        <v>411.459</v>
      </c>
      <c r="L77" s="66">
        <f>'Glad70-before-LQ'!L77*L$93</f>
        <v>15.7132199664766</v>
      </c>
      <c r="M77" s="66">
        <f>'Glad70-before-LQ'!M77*M$93</f>
        <v>10.6590069708127</v>
      </c>
      <c r="N77" s="66">
        <f>'Glad70-before-LQ'!N77*N$93</f>
        <v>3.84623150351861</v>
      </c>
      <c r="O77" s="66">
        <f>'Glad70-before-LQ'!O77*O$93</f>
        <v>2.44321365055501</v>
      </c>
      <c r="P77" s="66">
        <f>'Glad70-before-LQ'!P77*P$93</f>
        <v>0.726426254630361</v>
      </c>
      <c r="Q77" s="66">
        <f>'Glad70-before-LQ'!Q77*Q$93</f>
        <v>0.891907524231177</v>
      </c>
      <c r="R77" s="66">
        <f>'Glad70-before-LQ'!R77*R$93</f>
        <v>0.158060983515676</v>
      </c>
      <c r="S77" s="66">
        <f>'Glad70-before-LQ'!S77*S$93</f>
        <v>0.273814841615157</v>
      </c>
      <c r="T77" s="66">
        <f>'Glad70-before-LQ'!T77*T$93</f>
        <v>29.1250584497253</v>
      </c>
      <c r="U77" s="66">
        <f>'Glad70-before-LQ'!U77*U$93</f>
        <v>74.8378761222676</v>
      </c>
      <c r="V77" s="66">
        <f>'Glad70-before-LQ'!V77*V$93</f>
        <v>1.41702138919673</v>
      </c>
      <c r="W77" s="66">
        <f>'Glad70-before-LQ'!W77*W$93</f>
        <v>36.5736775448833</v>
      </c>
      <c r="X77" s="10">
        <f>'Glad70-before-LQ'!X77*X$93</f>
        <v>0</v>
      </c>
      <c r="Y77" s="66">
        <f>'Glad70-before-LQ'!Y77*Y$93</f>
        <v>24.9687761391825</v>
      </c>
      <c r="Z77" s="66">
        <f>'Glad70-before-LQ'!Z77*Z$93</f>
        <v>2.32046393655656</v>
      </c>
      <c r="AA77" s="66">
        <f>'Glad70-before-LQ'!AA77*AA$93</f>
        <v>10.659054571608</v>
      </c>
      <c r="AB77" s="66">
        <f>'Glad70-before-LQ'!AB77*AB$93</f>
        <v>0.490112808033462</v>
      </c>
      <c r="AC77" s="11">
        <f>'Glad70-before-LQ'!AC77*AC$93</f>
        <v>0</v>
      </c>
      <c r="AD77" s="66">
        <f>'Glad70-before-LQ'!AD77*AD$93</f>
        <v>0.88757402838898</v>
      </c>
      <c r="AE77" s="66">
        <f>'Glad70-before-LQ'!AE77*AE$93</f>
        <v>29.3158787492994</v>
      </c>
      <c r="AF77" s="66">
        <f>'Glad70-before-LQ'!AF77*AF$93</f>
        <v>11.2878510783397</v>
      </c>
      <c r="AG77" s="66">
        <f>'Glad70-before-LQ'!AG77*AG$93</f>
        <v>16.3357367857628</v>
      </c>
      <c r="AH77" s="66">
        <f>'Glad70-before-LQ'!AH77*AH$93</f>
        <v>188.894840238966</v>
      </c>
      <c r="AI77" s="66">
        <f>'Glad70-before-LQ'!AI77*AI$93</f>
        <v>122.291347123242</v>
      </c>
      <c r="AJ77" s="66">
        <f>'Glad70-before-LQ'!AJ77*AJ$93</f>
        <v>59.981597529190</v>
      </c>
      <c r="AK77" s="66">
        <f>'Glad70-before-LQ'!AK77*AK$93</f>
        <v>103.800000955737</v>
      </c>
      <c r="AL77" s="66">
        <f>'Glad70-before-LQ'!AL77*AL$93</f>
        <v>15.8697520727366</v>
      </c>
      <c r="AM77" s="66">
        <f>'Glad70-before-LQ'!AM77*AM$93</f>
        <v>31.9550607020748</v>
      </c>
      <c r="AN77" s="66">
        <f>'Glad70-before-LQ'!AN77*AN$93</f>
        <v>42.0154877314116</v>
      </c>
      <c r="AO77" s="66">
        <f>'Glad70-before-LQ'!AO77*AO$93</f>
        <v>49.1195919336164</v>
      </c>
      <c r="AP77" s="66">
        <f>'Glad70-before-LQ'!AP77*AP$93</f>
        <v>52.7416216215098</v>
      </c>
      <c r="AQ77" s="66">
        <f>'Glad70-before-LQ'!AQ77*AQ$93</f>
        <v>3.48633412147859</v>
      </c>
      <c r="AR77" s="66">
        <f>'Glad70-before-LQ'!AR77*AR$93</f>
        <v>3.06038603168513</v>
      </c>
      <c r="AS77" s="66">
        <f>'Glad70-before-LQ'!AS77*AS$93</f>
        <v>244.260189058577</v>
      </c>
      <c r="AT77" s="66">
        <f>'Glad70-before-LQ'!AT77*AT$93</f>
        <v>2.20329584297909</v>
      </c>
      <c r="AU77" s="66">
        <f>'Glad70-before-LQ'!AU77*AU$93</f>
        <v>0.80102647457137</v>
      </c>
      <c r="AV77" s="66">
        <f>'Glad70-before-LQ'!AV77*AV$93</f>
        <v>1.48892563985846</v>
      </c>
      <c r="AW77" s="66">
        <f>'Glad70-before-LQ'!AW77*AW$93</f>
        <v>0.499024011862485</v>
      </c>
      <c r="AX77" s="66">
        <f>'Glad70-before-LQ'!AX77*AX$93</f>
        <v>6.10761905883607</v>
      </c>
      <c r="AY77" s="66">
        <f>'Glad70-before-LQ'!AY77*AY$93</f>
        <v>1.53463715753447</v>
      </c>
      <c r="AZ77" s="66">
        <f>'Glad70-before-LQ'!AZ77*AZ$93</f>
        <v>73.67708846118271</v>
      </c>
      <c r="BA77" s="66">
        <f>'Glad70-before-LQ'!BA77*BA$93</f>
        <v>2.76942783881141</v>
      </c>
      <c r="BB77" s="66">
        <f>'Glad70-before-LQ'!BB77*BB$93</f>
        <v>10.3055782331659</v>
      </c>
      <c r="BC77" s="66">
        <f>'Glad70-before-LQ'!BC77*BC$93</f>
        <v>18.1508157023504</v>
      </c>
      <c r="BD77" s="66">
        <f>'Glad70-before-LQ'!BD77*BD$93</f>
        <v>326.973699412768</v>
      </c>
      <c r="BE77" s="66">
        <f>'Glad70-before-LQ'!BE77*BE$93</f>
        <v>132.533791163025</v>
      </c>
      <c r="BF77" s="66">
        <f>'Glad70-before-LQ'!BF77*BF$93</f>
        <v>1.46177709738108</v>
      </c>
      <c r="BG77" s="66">
        <f>'Glad70-before-LQ'!BG77*BG$93</f>
        <v>23.072405662108</v>
      </c>
      <c r="BH77" s="66">
        <f>'Glad70-before-LQ'!BH77*BH$93</f>
        <v>10.8938054245861</v>
      </c>
      <c r="BI77" s="66">
        <f>'Glad70-before-LQ'!BI77*BI$93</f>
        <v>25.1135387656869</v>
      </c>
      <c r="BJ77" s="66">
        <f>'Glad70-before-LQ'!BJ77*BJ$93</f>
        <v>0.464743848512108</v>
      </c>
      <c r="BK77" s="66">
        <f>'Glad70-before-LQ'!BK77*BK$93</f>
        <v>16.530080674274</v>
      </c>
      <c r="BL77" s="66">
        <f>'Glad70-before-LQ'!BL77*BL$93</f>
        <v>61.6415209489068</v>
      </c>
      <c r="BM77" s="66">
        <f>'Glad70-before-LQ'!BM77*BM$93</f>
        <v>4.64668163349231</v>
      </c>
      <c r="BN77" s="66">
        <f>'Glad70-before-LQ'!BN77*BN$93</f>
        <v>2.37760129099742</v>
      </c>
      <c r="BO77" s="66">
        <f>'Glad70-before-LQ'!BO77*BO$93</f>
        <v>95.7343117695761</v>
      </c>
      <c r="BP77" s="66">
        <f>'Glad70-before-LQ'!BP77*BP$93</f>
        <v>20.5475111574545</v>
      </c>
      <c r="BQ77" s="66">
        <f>'Glad70-before-LQ'!BQ77*BQ$93</f>
        <v>1.67055141856677</v>
      </c>
      <c r="BR77" s="66">
        <f>'Glad70-before-LQ'!BR77*BR$93</f>
        <v>1.71719952311934</v>
      </c>
      <c r="BS77" s="66">
        <f>'Glad70-before-LQ'!BS77*BS$93</f>
        <v>0.564588394858421</v>
      </c>
      <c r="BT77" s="66">
        <f>'Glad70-before-LQ'!BT77*BT$93</f>
        <v>27.3743934941784</v>
      </c>
      <c r="BU77" s="66">
        <f>'Glad70-before-LQ'!BU77*BU$93</f>
        <v>13.4680095093784</v>
      </c>
      <c r="BV77" s="4">
        <f>SUM(D77:BU77)</f>
        <v>3785.596627655220</v>
      </c>
      <c r="BW77" s="66">
        <f>'Glad-base'!BW76*'Households'!$B$3/'Households'!$B$7</f>
        <v>0</v>
      </c>
      <c r="BX77" s="66">
        <f>'Glad-base'!BX76*'Households'!$B$3/'Households'!$B$7</f>
        <v>0</v>
      </c>
      <c r="BY77" s="66">
        <f>'Glad-base'!BY76*'Households'!$B$3/'Households'!$B$7</f>
        <v>0</v>
      </c>
      <c r="BZ77" s="66">
        <f>'Glad-base'!BZ76*'Households'!$B$3/'Households'!$B$7</f>
        <v>0</v>
      </c>
      <c r="CA77" s="66">
        <f>'Glad-base'!CA76*'Households'!$B$3/'Households'!$B$7</f>
        <v>0</v>
      </c>
      <c r="CB77" s="4">
        <v>0</v>
      </c>
      <c r="CC77" s="4">
        <v>0</v>
      </c>
      <c r="CD77" s="4">
        <f>SUM(BW77:CC77)</f>
        <v>0</v>
      </c>
      <c r="CE77" s="4">
        <f>SUM(CD77,BV77)</f>
        <v>3785.596627655220</v>
      </c>
      <c r="CF77" s="4"/>
      <c r="CG77" s="4"/>
    </row>
    <row r="78" ht="19" customHeight="1">
      <c r="A78" t="s" s="58">
        <v>1</v>
      </c>
      <c r="B78" s="59">
        <v>73</v>
      </c>
      <c r="C78" t="s" s="76">
        <v>227</v>
      </c>
      <c r="D78" s="77">
        <f>'Glad70-before-LQ'!D78*D$93</f>
        <v>1.20674714189504</v>
      </c>
      <c r="E78" s="66">
        <f>'Glad70-before-LQ'!E78*E$93</f>
        <v>0.246076329332768</v>
      </c>
      <c r="F78" s="66">
        <f>'Glad70-before-LQ'!F78*F$93</f>
        <v>0.268290990823031</v>
      </c>
      <c r="G78" s="66">
        <f>'Glad70-before-LQ'!G78*G$93</f>
        <v>0.135445467162281</v>
      </c>
      <c r="H78" s="66">
        <f>'Glad70-before-LQ'!H78*H$93</f>
        <v>0.0578615940572687</v>
      </c>
      <c r="I78" s="66">
        <f>'Glad70-before-LQ'!I78*I$93</f>
        <v>0.0679503786723038</v>
      </c>
      <c r="J78" s="66">
        <f>'Glad70-before-LQ'!J78*J$93</f>
        <v>4.77579852166378</v>
      </c>
      <c r="K78" s="69">
        <f>'Glad70-before-LQ'!K78*K$93</f>
        <v>70</v>
      </c>
      <c r="L78" s="66">
        <f>'Glad70-before-LQ'!L78*L$93</f>
        <v>0.430362115073937</v>
      </c>
      <c r="M78" s="66">
        <f>'Glad70-before-LQ'!M78*M$93</f>
        <v>0.12736881050718</v>
      </c>
      <c r="N78" s="66">
        <f>'Glad70-before-LQ'!N78*N$93</f>
        <v>0.179401044350128</v>
      </c>
      <c r="O78" s="66">
        <f>'Glad70-before-LQ'!O78*O$93</f>
        <v>0.276483236677644</v>
      </c>
      <c r="P78" s="66">
        <f>'Glad70-before-LQ'!P78*P$93</f>
        <v>0.0610997284557181</v>
      </c>
      <c r="Q78" s="66">
        <f>'Glad70-before-LQ'!Q78*Q$93</f>
        <v>0.0219131714280951</v>
      </c>
      <c r="R78" s="66">
        <f>'Glad70-before-LQ'!R78*R$93</f>
        <v>0.00150724096280847</v>
      </c>
      <c r="S78" s="66">
        <f>'Glad70-before-LQ'!S78*S$93</f>
        <v>0.00405943179307508</v>
      </c>
      <c r="T78" s="66">
        <f>'Glad70-before-LQ'!T78*T$93</f>
        <v>0.8594113028375751</v>
      </c>
      <c r="U78" s="66">
        <f>'Glad70-before-LQ'!U78*U$93</f>
        <v>2.29550827511489</v>
      </c>
      <c r="V78" s="66">
        <f>'Glad70-before-LQ'!V78*V$93</f>
        <v>0.0393891257692382</v>
      </c>
      <c r="W78" s="66">
        <f>'Glad70-before-LQ'!W78*W$93</f>
        <v>0.702373530198711</v>
      </c>
      <c r="X78" s="10">
        <f>'Glad70-before-LQ'!X78*X$93</f>
        <v>0</v>
      </c>
      <c r="Y78" s="66">
        <f>'Glad70-before-LQ'!Y78*Y$93</f>
        <v>0.823204084514249</v>
      </c>
      <c r="Z78" s="66">
        <f>'Glad70-before-LQ'!Z78*Z$93</f>
        <v>0.161327005239604</v>
      </c>
      <c r="AA78" s="66">
        <f>'Glad70-before-LQ'!AA78*AA$93</f>
        <v>0.09644227996894821</v>
      </c>
      <c r="AB78" s="66">
        <f>'Glad70-before-LQ'!AB78*AB$93</f>
        <v>0.00626966293755901</v>
      </c>
      <c r="AC78" s="11">
        <f>'Glad70-before-LQ'!AC78*AC$93</f>
        <v>0</v>
      </c>
      <c r="AD78" s="66">
        <f>'Glad70-before-LQ'!AD78*AD$93</f>
        <v>0.00322765971491525</v>
      </c>
      <c r="AE78" s="66">
        <f>'Glad70-before-LQ'!AE78*AE$93</f>
        <v>0.236962022405946</v>
      </c>
      <c r="AF78" s="66">
        <f>'Glad70-before-LQ'!AF78*AF$93</f>
        <v>0.388876299417523</v>
      </c>
      <c r="AG78" s="66">
        <f>'Glad70-before-LQ'!AG78*AG$93</f>
        <v>0.3467873892104</v>
      </c>
      <c r="AH78" s="66">
        <f>'Glad70-before-LQ'!AH78*AH$93</f>
        <v>2.07681802359005</v>
      </c>
      <c r="AI78" s="66">
        <f>'Glad70-before-LQ'!AI78*AI$93</f>
        <v>3.73569502818449</v>
      </c>
      <c r="AJ78" s="66">
        <f>'Glad70-before-LQ'!AJ78*AJ$93</f>
        <v>0.405673447126897</v>
      </c>
      <c r="AK78" s="66">
        <f>'Glad70-before-LQ'!AK78*AK$93</f>
        <v>1.34640347660023</v>
      </c>
      <c r="AL78" s="66">
        <f>'Glad70-before-LQ'!AL78*AL$93</f>
        <v>1.85226158695892</v>
      </c>
      <c r="AM78" s="66">
        <f>'Glad70-before-LQ'!AM78*AM$93</f>
        <v>8.763244637304849</v>
      </c>
      <c r="AN78" s="66">
        <f>'Glad70-before-LQ'!AN78*AN$93</f>
        <v>4.47339019596214</v>
      </c>
      <c r="AO78" s="66">
        <f>'Glad70-before-LQ'!AO78*AO$93</f>
        <v>-0.675989043291406</v>
      </c>
      <c r="AP78" s="66">
        <f>'Glad70-before-LQ'!AP78*AP$93</f>
        <v>0.909603020991811</v>
      </c>
      <c r="AQ78" s="66">
        <f>'Glad70-before-LQ'!AQ78*AQ$93</f>
        <v>0.12002369405927</v>
      </c>
      <c r="AR78" s="66">
        <f>'Glad70-before-LQ'!AR78*AR$93</f>
        <v>0.402589923085658</v>
      </c>
      <c r="AS78" s="66">
        <f>'Glad70-before-LQ'!AS78*AS$93</f>
        <v>0.554472357826728</v>
      </c>
      <c r="AT78" s="66">
        <f>'Glad70-before-LQ'!AT78*AT$93</f>
        <v>0.0186613207513956</v>
      </c>
      <c r="AU78" s="66">
        <f>'Glad70-before-LQ'!AU78*AU$93</f>
        <v>0.0171030569460021</v>
      </c>
      <c r="AV78" s="66">
        <f>'Glad70-before-LQ'!AV78*AV$93</f>
        <v>0.00574539775899249</v>
      </c>
      <c r="AW78" s="66">
        <f>'Glad70-before-LQ'!AW78*AW$93</f>
        <v>0.000399232566663753</v>
      </c>
      <c r="AX78" s="66">
        <f>'Glad70-before-LQ'!AX78*AX$93</f>
        <v>0.16855343684146</v>
      </c>
      <c r="AY78" s="66">
        <f>'Glad70-before-LQ'!AY78*AY$93</f>
        <v>0.00164466358592667</v>
      </c>
      <c r="AZ78" s="66">
        <f>'Glad70-before-LQ'!AZ78*AZ$93</f>
        <v>1.28883877309834</v>
      </c>
      <c r="BA78" s="66">
        <f>'Glad70-before-LQ'!BA78*BA$93</f>
        <v>0.738435709316948</v>
      </c>
      <c r="BB78" s="66">
        <f>'Glad70-before-LQ'!BB78*BB$93</f>
        <v>0.193599537982281</v>
      </c>
      <c r="BC78" s="66">
        <f>'Glad70-before-LQ'!BC78*BC$93</f>
        <v>0.674381119044585</v>
      </c>
      <c r="BD78" s="66">
        <f>'Glad70-before-LQ'!BD78*BD$93</f>
        <v>4.53413323370854</v>
      </c>
      <c r="BE78" s="66">
        <f>'Glad70-before-LQ'!BE78*BE$93</f>
        <v>2.49076395269085</v>
      </c>
      <c r="BF78" s="66">
        <f>'Glad70-before-LQ'!BF78*BF$93</f>
        <v>0.0108608572947942</v>
      </c>
      <c r="BG78" s="66">
        <f>'Glad70-before-LQ'!BG78*BG$93</f>
        <v>0.490416216387554</v>
      </c>
      <c r="BH78" s="66">
        <f>'Glad70-before-LQ'!BH78*BH$93</f>
        <v>0.178180343498583</v>
      </c>
      <c r="BI78" s="66">
        <f>'Glad70-before-LQ'!BI78*BI$93</f>
        <v>0.169943024737247</v>
      </c>
      <c r="BJ78" s="66">
        <f>'Glad70-before-LQ'!BJ78*BJ$93</f>
        <v>0.0161663672403471</v>
      </c>
      <c r="BK78" s="66">
        <f>'Glad70-before-LQ'!BK78*BK$93</f>
        <v>0.651789796447855</v>
      </c>
      <c r="BL78" s="66">
        <f>'Glad70-before-LQ'!BL78*BL$93</f>
        <v>0.63601135336618</v>
      </c>
      <c r="BM78" s="66">
        <f>'Glad70-before-LQ'!BM78*BM$93</f>
        <v>0.117778124747772</v>
      </c>
      <c r="BN78" s="66">
        <f>'Glad70-before-LQ'!BN78*BN$93</f>
        <v>0.0158192819329018</v>
      </c>
      <c r="BO78" s="66">
        <f>'Glad70-before-LQ'!BO78*BO$93</f>
        <v>0.929158004467448</v>
      </c>
      <c r="BP78" s="66">
        <f>'Glad70-before-LQ'!BP78*BP$93</f>
        <v>0.373961181641309</v>
      </c>
      <c r="BQ78" s="66">
        <f>'Glad70-before-LQ'!BQ78*BQ$93</f>
        <v>0.00357967065191391</v>
      </c>
      <c r="BR78" s="66">
        <f>'Glad70-before-LQ'!BR78*BR$93</f>
        <v>0.0432786470471329</v>
      </c>
      <c r="BS78" s="66">
        <f>'Glad70-before-LQ'!BS78*BS$93</f>
        <v>0.0209240636652196</v>
      </c>
      <c r="BT78" s="66">
        <f>'Glad70-before-LQ'!BT78*BT$93</f>
        <v>0.696703505586496</v>
      </c>
      <c r="BU78" s="66">
        <f>'Glad70-before-LQ'!BU78*BU$93</f>
        <v>0.226674554994092</v>
      </c>
      <c r="BV78" s="4">
        <f>SUM(D78:BU78)</f>
        <v>122.497834616583</v>
      </c>
      <c r="BW78" s="66">
        <f>'Glad-base'!BW77*'Households'!$B$3/'Households'!$B$7</f>
        <v>206.891013424356</v>
      </c>
      <c r="BX78" s="66">
        <f>'Glad-base'!BX77*'Households'!$B$3/'Households'!$B$7</f>
        <v>0</v>
      </c>
      <c r="BY78" s="66">
        <f>'Glad-base'!BY77*'Households'!$B$3/'Households'!$B$7</f>
        <v>96.9403059983419</v>
      </c>
      <c r="BZ78" s="66">
        <f>'Glad-base'!BZ77*'Households'!$B$3/'Households'!$B$7</f>
        <v>0.752991514109166</v>
      </c>
      <c r="CA78" s="66">
        <f>'Glad-base'!CA77*'Households'!$B$3/'Households'!$B$7</f>
        <v>3.04279799255407</v>
      </c>
      <c r="CB78" s="4">
        <f>'Glad-base'!CB77/'Glad-base'!CB$81*CB$87</f>
        <v>3.05734170306284</v>
      </c>
      <c r="CC78" s="67">
        <f>'Glad-base'!CC77/'Glad-base'!CC$81*CC$87</f>
        <v>5.83757701533618</v>
      </c>
      <c r="CD78" s="4">
        <f>SUM(BW78:CC78)</f>
        <v>316.522027647760</v>
      </c>
      <c r="CE78" s="4">
        <f>SUM(CD78,BV78)</f>
        <v>439.019862264343</v>
      </c>
      <c r="CF78" s="4"/>
      <c r="CG78" s="4"/>
    </row>
    <row r="79" ht="19" customHeight="1">
      <c r="A79" t="s" s="58">
        <v>1</v>
      </c>
      <c r="B79" s="59">
        <v>74</v>
      </c>
      <c r="C79" t="s" s="76">
        <v>228</v>
      </c>
      <c r="D79" s="77">
        <f>'Glad70-before-LQ'!D79*D$93</f>
        <v>1.8375164926567</v>
      </c>
      <c r="E79" s="66">
        <f>'Glad70-before-LQ'!E79*E$93</f>
        <v>0.09147498881860811</v>
      </c>
      <c r="F79" s="66">
        <f>'Glad70-before-LQ'!F79*F$93</f>
        <v>-0.0109508985231518</v>
      </c>
      <c r="G79" s="66">
        <f>'Glad70-before-LQ'!G79*G$93</f>
        <v>0.0743114872902426</v>
      </c>
      <c r="H79" s="66">
        <f>'Glad70-before-LQ'!H79*H$93</f>
        <v>0.0723210817139458</v>
      </c>
      <c r="I79" s="66">
        <f>'Glad70-before-LQ'!I79*I$93</f>
        <v>0.777919101642352</v>
      </c>
      <c r="J79" s="66">
        <f>'Glad70-before-LQ'!J79*J$93</f>
        <v>12.4787411456937</v>
      </c>
      <c r="K79" s="69">
        <f>'Glad70-before-LQ'!K79*K$93</f>
        <v>210</v>
      </c>
      <c r="L79" s="66">
        <f>'Glad70-before-LQ'!L79*L$93</f>
        <v>1.77627703968865</v>
      </c>
      <c r="M79" s="66">
        <f>'Glad70-before-LQ'!M79*M$93</f>
        <v>0.7913690594480181</v>
      </c>
      <c r="N79" s="66">
        <f>'Glad70-before-LQ'!N79*N$93</f>
        <v>0.320470200323805</v>
      </c>
      <c r="O79" s="66">
        <f>'Glad70-before-LQ'!O79*O$93</f>
        <v>0.121443496524652</v>
      </c>
      <c r="P79" s="66">
        <f>'Glad70-before-LQ'!P79*P$93</f>
        <v>0.0469183995195556</v>
      </c>
      <c r="Q79" s="66">
        <f>'Glad70-before-LQ'!Q79*Q$93</f>
        <v>0.0916971409422046</v>
      </c>
      <c r="R79" s="66">
        <f>'Glad70-before-LQ'!R79*R$93</f>
        <v>0.0160739983236281</v>
      </c>
      <c r="S79" s="66">
        <f>'Glad70-before-LQ'!S79*S$93</f>
        <v>0.0452132531679349</v>
      </c>
      <c r="T79" s="66">
        <f>'Glad70-before-LQ'!T79*T$93</f>
        <v>0.145625292248626</v>
      </c>
      <c r="U79" s="66">
        <f>'Glad70-before-LQ'!U79*U$93</f>
        <v>3.72131920474101</v>
      </c>
      <c r="V79" s="66">
        <f>'Glad70-before-LQ'!V79*V$93</f>
        <v>0.138871634272089</v>
      </c>
      <c r="W79" s="66">
        <f>'Glad70-before-LQ'!W79*W$93</f>
        <v>3.70090784680367</v>
      </c>
      <c r="X79" s="10">
        <f>'Glad70-before-LQ'!X79*X$93</f>
        <v>0</v>
      </c>
      <c r="Y79" s="66">
        <f>'Glad70-before-LQ'!Y79*Y$93</f>
        <v>2.96196562630003</v>
      </c>
      <c r="Z79" s="66">
        <f>'Glad70-before-LQ'!Z79*Z$93</f>
        <v>0.406243686371946</v>
      </c>
      <c r="AA79" s="66">
        <f>'Glad70-before-LQ'!AA79*AA$93</f>
        <v>0.843247386042604</v>
      </c>
      <c r="AB79" s="66">
        <f>'Glad70-before-LQ'!AB79*AB$93</f>
        <v>0.0444268119143158</v>
      </c>
      <c r="AC79" s="11">
        <f>'Glad70-before-LQ'!AC79*AC$93</f>
        <v>0</v>
      </c>
      <c r="AD79" s="66">
        <f>'Glad70-before-LQ'!AD79*AD$93</f>
        <v>0.0926445883646891</v>
      </c>
      <c r="AE79" s="66">
        <f>'Glad70-before-LQ'!AE79*AE$93</f>
        <v>1.61989311335797</v>
      </c>
      <c r="AF79" s="66">
        <f>'Glad70-before-LQ'!AF79*AF$93</f>
        <v>1.34340172485321</v>
      </c>
      <c r="AG79" s="66">
        <f>'Glad70-before-LQ'!AG79*AG$93</f>
        <v>1.08831550563283</v>
      </c>
      <c r="AH79" s="66">
        <f>'Glad70-before-LQ'!AH79*AH$93</f>
        <v>8.35730278344279</v>
      </c>
      <c r="AI79" s="66">
        <f>'Glad70-before-LQ'!AI79*AI$93</f>
        <v>8.166100988527241</v>
      </c>
      <c r="AJ79" s="66">
        <f>'Glad70-before-LQ'!AJ79*AJ$93</f>
        <v>5.859358945567</v>
      </c>
      <c r="AK79" s="66">
        <f>'Glad70-before-LQ'!AK79*AK$93</f>
        <v>13.0915320681922</v>
      </c>
      <c r="AL79" s="66">
        <f>'Glad70-before-LQ'!AL79*AL$93</f>
        <v>3.16659844469231</v>
      </c>
      <c r="AM79" s="66">
        <f>'Glad70-before-LQ'!AM79*AM$93</f>
        <v>6.11387348705532</v>
      </c>
      <c r="AN79" s="66">
        <f>'Glad70-before-LQ'!AN79*AN$93</f>
        <v>9.25624321499232</v>
      </c>
      <c r="AO79" s="66">
        <f>'Glad70-before-LQ'!AO79*AO$93</f>
        <v>1.96293620797245</v>
      </c>
      <c r="AP79" s="66">
        <f>'Glad70-before-LQ'!AP79*AP$93</f>
        <v>1.50592560113331</v>
      </c>
      <c r="AQ79" s="66">
        <f>'Glad70-before-LQ'!AQ79*AQ$93</f>
        <v>0.218686588231679</v>
      </c>
      <c r="AR79" s="66">
        <f>'Glad70-before-LQ'!AR79*AR$93</f>
        <v>0.5716058436821581</v>
      </c>
      <c r="AS79" s="66">
        <f>'Glad70-before-LQ'!AS79*AS$93</f>
        <v>10.371982550258</v>
      </c>
      <c r="AT79" s="66">
        <f>'Glad70-before-LQ'!AT79*AT$93</f>
        <v>0.119834170004489</v>
      </c>
      <c r="AU79" s="66">
        <f>'Glad70-before-LQ'!AU79*AU$93</f>
        <v>0.128785328294827</v>
      </c>
      <c r="AV79" s="66">
        <f>'Glad70-before-LQ'!AV79*AV$93</f>
        <v>0.0556563258349648</v>
      </c>
      <c r="AW79" s="66">
        <f>'Glad70-before-LQ'!AW79*AW$93</f>
        <v>0.0113535977002974</v>
      </c>
      <c r="AX79" s="66">
        <f>'Glad70-before-LQ'!AX79*AX$93</f>
        <v>0.059097878623105</v>
      </c>
      <c r="AY79" s="66">
        <f>'Glad70-before-LQ'!AY79*AY$93</f>
        <v>0.0374839535604685</v>
      </c>
      <c r="AZ79" s="66">
        <f>'Glad70-before-LQ'!AZ79*AZ$93</f>
        <v>2.44280571875018</v>
      </c>
      <c r="BA79" s="66">
        <f>'Glad70-before-LQ'!BA79*BA$93</f>
        <v>0.42077820391697</v>
      </c>
      <c r="BB79" s="66">
        <f>'Glad70-before-LQ'!BB79*BB$93</f>
        <v>0.818551269036782</v>
      </c>
      <c r="BC79" s="66">
        <f>'Glad70-before-LQ'!BC79*BC$93</f>
        <v>2.07306270712123</v>
      </c>
      <c r="BD79" s="66">
        <f>'Glad70-before-LQ'!BD79*BD$93</f>
        <v>37.3956355493956</v>
      </c>
      <c r="BE79" s="66">
        <f>'Glad70-before-LQ'!BE79*BE$93</f>
        <v>16.2881037525204</v>
      </c>
      <c r="BF79" s="66">
        <f>'Glad70-before-LQ'!BF79*BF$93</f>
        <v>0.173085621729709</v>
      </c>
      <c r="BG79" s="66">
        <f>'Glad70-before-LQ'!BG79*BG$93</f>
        <v>9.746354100242529</v>
      </c>
      <c r="BH79" s="66">
        <f>'Glad70-before-LQ'!BH79*BH$93</f>
        <v>0.976174046564272</v>
      </c>
      <c r="BI79" s="66">
        <f>'Glad70-before-LQ'!BI79*BI$93</f>
        <v>3.53615529761838</v>
      </c>
      <c r="BJ79" s="66">
        <f>'Glad70-before-LQ'!BJ79*BJ$93</f>
        <v>0</v>
      </c>
      <c r="BK79" s="66">
        <f>'Glad70-before-LQ'!BK79*BK$93</f>
        <v>4.50420895643708</v>
      </c>
      <c r="BL79" s="66">
        <f>'Glad70-before-LQ'!BL79*BL$93</f>
        <v>8.06431526950395</v>
      </c>
      <c r="BM79" s="66">
        <f>'Glad70-before-LQ'!BM79*BM$93</f>
        <v>0.698040520397435</v>
      </c>
      <c r="BN79" s="66">
        <f>'Glad70-before-LQ'!BN79*BN$93</f>
        <v>0.0106618891972978</v>
      </c>
      <c r="BO79" s="66">
        <f>'Glad70-before-LQ'!BO79*BO$93</f>
        <v>9.853613805944541</v>
      </c>
      <c r="BP79" s="66">
        <f>'Glad70-before-LQ'!BP79*BP$93</f>
        <v>4.70110152445618</v>
      </c>
      <c r="BQ79" s="66">
        <f>'Glad70-before-LQ'!BQ79*BQ$93</f>
        <v>-0.194160751755171</v>
      </c>
      <c r="BR79" s="66">
        <f>'Glad70-before-LQ'!BR79*BR$93</f>
        <v>0.285139135047245</v>
      </c>
      <c r="BS79" s="66">
        <f>'Glad70-before-LQ'!BS79*BS$93</f>
        <v>0.0508160730877541</v>
      </c>
      <c r="BT79" s="66">
        <f>'Glad70-before-LQ'!BT79*BT$93</f>
        <v>3.12867982903243</v>
      </c>
      <c r="BU79" s="66">
        <f>'Glad70-before-LQ'!BU79*BU$93</f>
        <v>3.18989587556833</v>
      </c>
      <c r="BV79" s="4">
        <f>SUM(D79:BU79)</f>
        <v>421.855034779712</v>
      </c>
      <c r="BW79" s="66">
        <f>'Glad-base'!BW78*'Households'!$B$3/'Households'!$B$7</f>
        <v>0</v>
      </c>
      <c r="BX79" s="66">
        <f>'Glad-base'!BX78*'Households'!$B$3/'Households'!$B$7</f>
        <v>0</v>
      </c>
      <c r="BY79" s="66">
        <f>'Glad-base'!BY78*'Households'!$B$3/'Households'!$B$7</f>
        <v>0</v>
      </c>
      <c r="BZ79" s="66">
        <f>'Glad-base'!BZ78*'Households'!$B$3/'Households'!$B$7</f>
        <v>0</v>
      </c>
      <c r="CA79" s="66">
        <f>'Glad-base'!CA78*'Households'!$B$3/'Households'!$B$7</f>
        <v>0</v>
      </c>
      <c r="CB79" s="4">
        <v>0</v>
      </c>
      <c r="CC79" s="4">
        <v>0</v>
      </c>
      <c r="CD79" s="4">
        <f>SUM(BW79:CC79)</f>
        <v>0</v>
      </c>
      <c r="CE79" s="4">
        <f>SUM(CD79,BV79)</f>
        <v>421.855034779712</v>
      </c>
      <c r="CF79" s="4"/>
      <c r="CG79" s="4"/>
    </row>
    <row r="80" ht="19" customHeight="1">
      <c r="A80" t="s" s="58">
        <v>1</v>
      </c>
      <c r="B80" s="59">
        <v>75</v>
      </c>
      <c r="C80" t="s" s="76">
        <v>85</v>
      </c>
      <c r="D80" s="77">
        <f>SUM('Glad-imports'!D5:D74)*D93</f>
        <v>26.7596525059446</v>
      </c>
      <c r="E80" s="66">
        <f>SUM('Glad-imports'!E5:E74)*E93</f>
        <v>1.02664134245295</v>
      </c>
      <c r="F80" s="66">
        <f>SUM('Glad-imports'!F5:F74)*F93</f>
        <v>2.19800104749661</v>
      </c>
      <c r="G80" s="66">
        <f>SUM('Glad-imports'!G5:G74)*G93</f>
        <v>0.713566051505067</v>
      </c>
      <c r="H80" s="66">
        <f>SUM('Glad-imports'!H5:H74)*H93</f>
        <v>1.59658006713625</v>
      </c>
      <c r="I80" s="66">
        <f>SUM('Glad-imports'!I5:I74)*I93</f>
        <v>5.03475853191703</v>
      </c>
      <c r="J80" s="66">
        <f>SUM('Glad-imports'!J5:J74)*J93</f>
        <v>211.624641368809</v>
      </c>
      <c r="K80" s="69">
        <f>SUM('Glad-imports'!K5:K74)*K93</f>
        <v>16.9396787851668</v>
      </c>
      <c r="L80" s="66">
        <f>SUM('Glad-imports'!L5:L74)*L93</f>
        <v>4.0903152654136</v>
      </c>
      <c r="M80" s="66">
        <f>SUM('Glad-imports'!M5:M74)*M93</f>
        <v>2.21844575648956</v>
      </c>
      <c r="N80" s="66">
        <f>SUM('Glad-imports'!N5:N74)*N93</f>
        <v>13.2505356796412</v>
      </c>
      <c r="O80" s="66">
        <f>SUM('Glad-imports'!O5:O74)*O93</f>
        <v>3.21707622027983</v>
      </c>
      <c r="P80" s="66">
        <f>SUM('Glad-imports'!P5:P74)*P93</f>
        <v>0.869212713299176</v>
      </c>
      <c r="Q80" s="66">
        <f>SUM('Glad-imports'!Q5:Q74)*Q93</f>
        <v>1.60599991906187</v>
      </c>
      <c r="R80" s="66">
        <f>SUM('Glad-imports'!R5:R74)*R93</f>
        <v>0.272893612021922</v>
      </c>
      <c r="S80" s="66">
        <f>SUM('Glad-imports'!S5:S74)*S93</f>
        <v>0.428955531141419</v>
      </c>
      <c r="T80" s="66">
        <f>SUM('Glad-imports'!T5:T74)*T93</f>
        <v>4.7675036283015</v>
      </c>
      <c r="U80" s="66">
        <f>SUM('Glad-imports'!U5:U74)*U93</f>
        <v>42.6114009400131</v>
      </c>
      <c r="V80" s="66">
        <f>SUM('Glad-imports'!V5:V74)*V93</f>
        <v>1.36761156772068</v>
      </c>
      <c r="W80" s="66">
        <f>SUM('Glad-imports'!W5:W74)*W93</f>
        <v>21.0704772544741</v>
      </c>
      <c r="X80" s="10">
        <f>SUM('Glad-imports'!X5:X74)*X93</f>
        <v>0</v>
      </c>
      <c r="Y80" s="66">
        <f>SUM('Glad-imports'!Y5:Y74)*Y93</f>
        <v>13.0876397808427</v>
      </c>
      <c r="Z80" s="66">
        <f>SUM('Glad-imports'!Z5:Z74)*Z93</f>
        <v>3.98746945412684</v>
      </c>
      <c r="AA80" s="66">
        <f>SUM('Glad-imports'!AA5:AA74)*AA93</f>
        <v>4.10194807874485</v>
      </c>
      <c r="AB80" s="66">
        <f>SUM('Glad-imports'!AB5:AB74)*AB93</f>
        <v>0.494003742512104</v>
      </c>
      <c r="AC80" s="11">
        <f>SUM('Glad-imports'!AC5:AC74)*AC93</f>
        <v>0</v>
      </c>
      <c r="AD80" s="66">
        <f>SUM('Glad-imports'!AD5:AD74)*AD93</f>
        <v>0.257719293569356</v>
      </c>
      <c r="AE80" s="66">
        <f>SUM('Glad-imports'!AE5:AE74)*AE93</f>
        <v>7.59987555347215</v>
      </c>
      <c r="AF80" s="66">
        <f>SUM('Glad-imports'!AF5:AF74)*AF93</f>
        <v>20.2493074096981</v>
      </c>
      <c r="AG80" s="66">
        <f>SUM('Glad-imports'!AG5:AG74)*AG93</f>
        <v>23.9192400036996</v>
      </c>
      <c r="AH80" s="66">
        <f>SUM('Glad-imports'!AH5:AH74)*AH93</f>
        <v>76.02999985318149</v>
      </c>
      <c r="AI80" s="66">
        <f>SUM('Glad-imports'!AI5:AI74)*AI93</f>
        <v>87.3411190004262</v>
      </c>
      <c r="AJ80" s="66">
        <f>SUM('Glad-imports'!AJ5:AJ74)*AJ93</f>
        <v>35.9299573150794</v>
      </c>
      <c r="AK80" s="66">
        <f>SUM('Glad-imports'!AK5:AK74)*AK93</f>
        <v>58.0022411762174</v>
      </c>
      <c r="AL80" s="66">
        <f>SUM('Glad-imports'!AL5:AL74)*AL93</f>
        <v>15.5968647500149</v>
      </c>
      <c r="AM80" s="66">
        <f>SUM('Glad-imports'!AM5:AM74)*AM93</f>
        <v>61.7779367587211</v>
      </c>
      <c r="AN80" s="66">
        <f>SUM('Glad-imports'!AN5:AN74)*AN93</f>
        <v>23.1425989280126</v>
      </c>
      <c r="AO80" s="66">
        <f>SUM('Glad-imports'!AO5:AO74)*AO93</f>
        <v>24.6470937066256</v>
      </c>
      <c r="AP80" s="66">
        <f>SUM('Glad-imports'!AP5:AP74)*AP93</f>
        <v>15.3244556503031</v>
      </c>
      <c r="AQ80" s="66">
        <f>SUM('Glad-imports'!AQ5:AQ74)*AQ93</f>
        <v>2.11001002954308</v>
      </c>
      <c r="AR80" s="66">
        <f>SUM('Glad-imports'!AR5:AR74)*AR93</f>
        <v>4.1121280370536</v>
      </c>
      <c r="AS80" s="66">
        <f>SUM('Glad-imports'!AS5:AS74)*AS93</f>
        <v>70.6742501896246</v>
      </c>
      <c r="AT80" s="66">
        <f>SUM('Glad-imports'!AT5:AT74)*AT93</f>
        <v>1.34721694678609</v>
      </c>
      <c r="AU80" s="66">
        <f>SUM('Glad-imports'!AU5:AU74)*AU93</f>
        <v>2.29611908942644</v>
      </c>
      <c r="AV80" s="66">
        <f>SUM('Glad-imports'!AV5:AV74)*AV93</f>
        <v>1.10471326871077</v>
      </c>
      <c r="AW80" s="66">
        <f>SUM('Glad-imports'!AW5:AW74)*AW93</f>
        <v>0.416042872603783</v>
      </c>
      <c r="AX80" s="66">
        <f>SUM('Glad-imports'!AX5:AX74)*AX93</f>
        <v>5.70881694803423</v>
      </c>
      <c r="AY80" s="66">
        <f>SUM('Glad-imports'!AY5:AY74)*AY93</f>
        <v>0.262190990912325</v>
      </c>
      <c r="AZ80" s="66">
        <f>SUM('Glad-imports'!AZ5:AZ74)*AZ93</f>
        <v>11.374675116928</v>
      </c>
      <c r="BA80" s="66">
        <f>SUM('Glad-imports'!BA5:BA74)*BA93</f>
        <v>7.53823200664579</v>
      </c>
      <c r="BB80" s="66">
        <f>SUM('Glad-imports'!BB5:BB74)*BB93</f>
        <v>6.32853446871562</v>
      </c>
      <c r="BC80" s="66">
        <f>SUM('Glad-imports'!BC5:BC74)*BC93</f>
        <v>25.9331350521871</v>
      </c>
      <c r="BD80" s="66">
        <f>SUM('Glad-imports'!BD5:BD74)*BD93</f>
        <v>66.411508467575</v>
      </c>
      <c r="BE80" s="66">
        <f>SUM('Glad-imports'!BE5:BE74)*BE93</f>
        <v>103.097417953399</v>
      </c>
      <c r="BF80" s="66">
        <f>SUM('Glad-imports'!BF5:BF74)*BF93</f>
        <v>1.2659723035068</v>
      </c>
      <c r="BG80" s="66">
        <f>SUM('Glad-imports'!BG5:BG74)*BG93</f>
        <v>39.5849638243863</v>
      </c>
      <c r="BH80" s="66">
        <f>SUM('Glad-imports'!BH5:BH74)*BH93</f>
        <v>8.394385091334479</v>
      </c>
      <c r="BI80" s="66">
        <f>SUM('Glad-imports'!BI5:BI74)*BI93</f>
        <v>33.0514941252533</v>
      </c>
      <c r="BJ80" s="66">
        <f>SUM('Glad-imports'!BJ5:BJ74)*BJ93</f>
        <v>0.185195651345668</v>
      </c>
      <c r="BK80" s="66">
        <f>SUM('Glad-imports'!BK5:BK74)*BK93</f>
        <v>19.8927753617524</v>
      </c>
      <c r="BL80" s="66">
        <f>SUM('Glad-imports'!BL5:BL74)*BL93</f>
        <v>72.0304103604673</v>
      </c>
      <c r="BM80" s="66">
        <f>SUM('Glad-imports'!BM5:BM74)*BM93</f>
        <v>8.64586771894982</v>
      </c>
      <c r="BN80" s="66">
        <f>SUM('Glad-imports'!BN5:BN74)*BN93</f>
        <v>1.50477721999293</v>
      </c>
      <c r="BO80" s="66">
        <f>SUM('Glad-imports'!BO5:BO74)*BO93</f>
        <v>73.1162510914709</v>
      </c>
      <c r="BP80" s="66">
        <f>SUM('Glad-imports'!BP5:BP74)*BP93</f>
        <v>25.2955514064426</v>
      </c>
      <c r="BQ80" s="66">
        <f>SUM('Glad-imports'!BQ5:BQ74)*BQ93</f>
        <v>0.948300642425051</v>
      </c>
      <c r="BR80" s="66">
        <f>SUM('Glad-imports'!BR5:BR74)*BR93</f>
        <v>3.49228250212458</v>
      </c>
      <c r="BS80" s="66">
        <f>SUM('Glad-imports'!BS5:BS74)*BS93</f>
        <v>0.622746846111809</v>
      </c>
      <c r="BT80" s="66">
        <f>SUM('Glad-imports'!BT5:BT74)*BT93</f>
        <v>16.5928836007012</v>
      </c>
      <c r="BU80" s="66">
        <f>SUM('Glad-imports'!BU5:BU74)*BU93</f>
        <v>11.3574661427099</v>
      </c>
      <c r="BV80" s="4">
        <f>SUM(D80:BU80)</f>
        <v>1457.849733570650</v>
      </c>
      <c r="BW80" s="66">
        <f>'Glad-base'!BW79*'Households'!$B$3/'Households'!$B$7</f>
        <v>350.446408542853</v>
      </c>
      <c r="BX80" s="66">
        <f>'Glad-base'!BX79*'Households'!$B$3/'Households'!$B$7</f>
        <v>16.4174875541092</v>
      </c>
      <c r="BY80" s="66">
        <f>'Glad-base'!BY79*'Households'!$B$3/'Households'!$B$7</f>
        <v>143.115889336777</v>
      </c>
      <c r="BZ80" s="66">
        <f>'Glad-base'!BZ79*'Households'!$B$3/'Households'!$B$7</f>
        <v>10.9935417594439</v>
      </c>
      <c r="CA80" s="66">
        <f>'Glad-base'!CA79*'Households'!$B$3/'Households'!$B$7</f>
        <v>32.0572196438311</v>
      </c>
      <c r="CB80" s="4">
        <f>'Glad-base'!CB79/'Glad-base'!CB$81*CB$87</f>
        <v>-88.00039340238931</v>
      </c>
      <c r="CC80" s="67">
        <f>'Glad-base'!CC79/'Glad-base'!CC$81*CC$87</f>
        <v>208.068170044340</v>
      </c>
      <c r="CD80" s="4">
        <f>SUM(BW80:CC80)</f>
        <v>673.098323478965</v>
      </c>
      <c r="CE80" s="4">
        <f>SUM(CD80,BV80)</f>
        <v>2130.948057049620</v>
      </c>
      <c r="CF80" s="4"/>
      <c r="CG80" s="4"/>
    </row>
    <row r="81" ht="19" customHeight="1">
      <c r="A81" t="s" s="58">
        <v>1</v>
      </c>
      <c r="B81" s="59"/>
      <c r="C81" s="85"/>
      <c r="D81" s="77"/>
      <c r="E81" s="66"/>
      <c r="F81" s="66"/>
      <c r="G81" s="66"/>
      <c r="H81" s="66"/>
      <c r="I81" s="66"/>
      <c r="J81" s="66"/>
      <c r="K81" s="69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10"/>
      <c r="Y81" s="66"/>
      <c r="Z81" s="66"/>
      <c r="AA81" s="66"/>
      <c r="AB81" s="66"/>
      <c r="AC81" s="11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4">
        <f>SUM(D81:BU81)</f>
        <v>0</v>
      </c>
      <c r="BW81" s="66"/>
      <c r="BX81" s="66"/>
      <c r="BY81" s="66"/>
      <c r="BZ81" s="66"/>
      <c r="CA81" s="66"/>
      <c r="CB81" s="4"/>
      <c r="CC81" s="4"/>
      <c r="CD81" s="4"/>
      <c r="CE81" s="4"/>
      <c r="CF81" s="4"/>
      <c r="CG81" s="4"/>
    </row>
    <row r="82" ht="19" customHeight="1">
      <c r="A82" t="s" s="58">
        <v>1</v>
      </c>
      <c r="B82" s="59"/>
      <c r="C82" t="s" s="76">
        <v>229</v>
      </c>
      <c r="D82" s="88">
        <f>D80+D75</f>
        <v>75.575424026604</v>
      </c>
      <c r="E82" s="9">
        <f>E80+E75</f>
        <v>4.36469734427788</v>
      </c>
      <c r="F82" s="9">
        <f>F80+F75</f>
        <v>3.86674721103943</v>
      </c>
      <c r="G82" s="9">
        <f>G80+G75</f>
        <v>2.74897453024113</v>
      </c>
      <c r="H82" s="9">
        <f>H80+H75</f>
        <v>5.25900464347977</v>
      </c>
      <c r="I82" s="9">
        <f>I80+I75</f>
        <v>39.5780227961654</v>
      </c>
      <c r="J82" s="9">
        <f>J80+J75</f>
        <v>787.1648773769811</v>
      </c>
      <c r="K82" s="69">
        <f>K80+K75</f>
        <v>1576.948830473340</v>
      </c>
      <c r="L82" s="9">
        <f>L80+L75</f>
        <v>26.6867800335235</v>
      </c>
      <c r="M82" s="9">
        <f>M80+M75</f>
        <v>23.2409930291873</v>
      </c>
      <c r="N82" s="9">
        <f>N80+N75</f>
        <v>33.3537684964814</v>
      </c>
      <c r="O82" s="9">
        <f>O80+O75</f>
        <v>9.556786349444989</v>
      </c>
      <c r="P82" s="9">
        <f>P80+P75</f>
        <v>2.27357374536964</v>
      </c>
      <c r="Q82" s="9">
        <f>Q80+Q75</f>
        <v>5.00809247576882</v>
      </c>
      <c r="R82" s="9">
        <f>R80+R75</f>
        <v>0.941939016484324</v>
      </c>
      <c r="S82" s="9">
        <f>S80+S75</f>
        <v>1.22618515838484</v>
      </c>
      <c r="T82" s="9">
        <f>T80+T75</f>
        <v>35.7749415502747</v>
      </c>
      <c r="U82" s="9">
        <f>U80+U75</f>
        <v>224.462123877732</v>
      </c>
      <c r="V82" s="9">
        <f>V80+V75</f>
        <v>5.68297861080327</v>
      </c>
      <c r="W82" s="9">
        <f>W80+W75</f>
        <v>169.726322455117</v>
      </c>
      <c r="X82" s="10">
        <f>X80+X75</f>
        <v>0</v>
      </c>
      <c r="Y82" s="9">
        <f>Y80+Y75</f>
        <v>224.762419130989</v>
      </c>
      <c r="Z82" s="9">
        <f>Z80+Z75</f>
        <v>89.79768432718851</v>
      </c>
      <c r="AA82" s="9">
        <f>AA80+AA75</f>
        <v>83.20828790120351</v>
      </c>
      <c r="AB82" s="9">
        <f>AB80+AB75</f>
        <v>11.3019489440411</v>
      </c>
      <c r="AC82" s="11">
        <f>AC80+AC75</f>
        <v>0</v>
      </c>
      <c r="AD82" s="9">
        <f>AD80+AD75</f>
        <v>1.81242597161103</v>
      </c>
      <c r="AE82" s="9">
        <f>AE80+AE75</f>
        <v>24.3841212507007</v>
      </c>
      <c r="AF82" s="9">
        <f>AF80+AF75</f>
        <v>77.5121489216602</v>
      </c>
      <c r="AG82" s="9">
        <f>AG80+AG75</f>
        <v>113.664263214237</v>
      </c>
      <c r="AH82" s="9">
        <f>AH80+AH75</f>
        <v>521.161162077768</v>
      </c>
      <c r="AI82" s="9">
        <f>AI80+AI75</f>
        <v>471.708652876758</v>
      </c>
      <c r="AJ82" s="9">
        <f>AJ80+AJ75</f>
        <v>146.818402470810</v>
      </c>
      <c r="AK82" s="9">
        <f>AK80+AK75</f>
        <v>203.599999044262</v>
      </c>
      <c r="AL82" s="9">
        <f>AL80+AL75</f>
        <v>38.9302479272634</v>
      </c>
      <c r="AM82" s="9">
        <f>AM80+AM75</f>
        <v>139.544939297925</v>
      </c>
      <c r="AN82" s="9">
        <f>AN80+AN75</f>
        <v>136.384512268589</v>
      </c>
      <c r="AO82" s="9">
        <f>AO80+AO75</f>
        <v>168.280408066384</v>
      </c>
      <c r="AP82" s="9">
        <f>AP80+AP75</f>
        <v>79.6583783784901</v>
      </c>
      <c r="AQ82" s="9">
        <f>AQ80+AQ75</f>
        <v>11.3136658785214</v>
      </c>
      <c r="AR82" s="9">
        <f>AR80+AR75</f>
        <v>15.7396139683149</v>
      </c>
      <c r="AS82" s="9">
        <f>AS80+AS75</f>
        <v>325.939810941423</v>
      </c>
      <c r="AT82" s="9">
        <f>AT80+AT75</f>
        <v>2.79670415702091</v>
      </c>
      <c r="AU82" s="9">
        <f>AU80+AU75</f>
        <v>4.39897352542863</v>
      </c>
      <c r="AV82" s="9">
        <f>AV80+AV75</f>
        <v>2.11107436014154</v>
      </c>
      <c r="AW82" s="9">
        <f>AW80+AW75</f>
        <v>0.800975988137514</v>
      </c>
      <c r="AX82" s="9">
        <f>AX80+AX75</f>
        <v>13.7923809411639</v>
      </c>
      <c r="AY82" s="9">
        <f>AY80+AY75</f>
        <v>0.9653628424655259</v>
      </c>
      <c r="AZ82" s="9">
        <f>AZ80+AZ75</f>
        <v>21.3229115388174</v>
      </c>
      <c r="BA82" s="9">
        <f>BA80+BA75</f>
        <v>13.9305721611886</v>
      </c>
      <c r="BB82" s="9">
        <f>BB80+BB75</f>
        <v>21.0944217668341</v>
      </c>
      <c r="BC82" s="9">
        <f>BC80+BC75</f>
        <v>99.8491842976497</v>
      </c>
      <c r="BD82" s="9">
        <f>BD80+BD75</f>
        <v>168.326300587233</v>
      </c>
      <c r="BE82" s="9">
        <f>BE80+BE75</f>
        <v>488.966208836975</v>
      </c>
      <c r="BF82" s="9">
        <f>BF80+BF75</f>
        <v>4.43822290261892</v>
      </c>
      <c r="BG82" s="9">
        <f>BG80+BG75</f>
        <v>151.927594337892</v>
      </c>
      <c r="BH82" s="9">
        <f>BH80+BH75</f>
        <v>33.006194575414</v>
      </c>
      <c r="BI82" s="9">
        <f>BI80+BI75</f>
        <v>100.886461234313</v>
      </c>
      <c r="BJ82" s="9">
        <f>BJ80+BJ75</f>
        <v>0.935256151487892</v>
      </c>
      <c r="BK82" s="9">
        <f>BK80+BK75</f>
        <v>60.6699193257261</v>
      </c>
      <c r="BL82" s="9">
        <f>BL80+BL75</f>
        <v>193.558479051093</v>
      </c>
      <c r="BM82" s="9">
        <f>BM80+BM75</f>
        <v>24.2533183665077</v>
      </c>
      <c r="BN82" s="9">
        <f>BN80+BN75</f>
        <v>4.32239870900258</v>
      </c>
      <c r="BO82" s="9">
        <f>BO80+BO75</f>
        <v>251.665688230424</v>
      </c>
      <c r="BP82" s="9">
        <f>BP80+BP75</f>
        <v>75.7524888425454</v>
      </c>
      <c r="BQ82" s="9">
        <f>BQ80+BQ75</f>
        <v>2.42944858143323</v>
      </c>
      <c r="BR82" s="9">
        <f>BR80+BR75</f>
        <v>10.8828004768807</v>
      </c>
      <c r="BS82" s="9">
        <f>BS80+BS75</f>
        <v>1.93541160514158</v>
      </c>
      <c r="BT82" s="9">
        <f>BT80+BT75</f>
        <v>80.3256065058216</v>
      </c>
      <c r="BU82" s="9">
        <f>BU80+BU75</f>
        <v>34.3319904906215</v>
      </c>
      <c r="BV82" s="9">
        <f>BV80+BV75</f>
        <v>7788.640506448810</v>
      </c>
      <c r="BW82" s="9">
        <f>BW80+BW75</f>
        <v>2781.5208658022</v>
      </c>
      <c r="BX82" s="9">
        <f>BX80+BX75</f>
        <v>978.9847048875999</v>
      </c>
      <c r="BY82" s="9">
        <f>BY80+BY75</f>
        <v>553.9151030207451</v>
      </c>
      <c r="BZ82" s="9">
        <f>BZ80+BZ75</f>
        <v>75.1892296608445</v>
      </c>
      <c r="CA82" s="9">
        <f>CA80+CA75</f>
        <v>179.013280019320</v>
      </c>
      <c r="CB82" s="9">
        <f>CB80+CB75</f>
        <v>-169.519626122315</v>
      </c>
      <c r="CC82" s="9">
        <f>CC80+CC75</f>
        <v>6742.337380044340</v>
      </c>
      <c r="CD82" s="9">
        <f>CD80+CD75</f>
        <v>11141.4409373128</v>
      </c>
      <c r="CE82" s="9">
        <f>CE80+CE75</f>
        <v>18930.0814437616</v>
      </c>
      <c r="CF82" s="4"/>
      <c r="CG82" s="4"/>
    </row>
    <row r="83" ht="19" customHeight="1">
      <c r="A83" t="s" s="58">
        <v>1</v>
      </c>
      <c r="B83" s="59">
        <v>76</v>
      </c>
      <c r="C83" t="s" s="76">
        <v>86</v>
      </c>
      <c r="D83" s="88">
        <f>D76+D77+D79</f>
        <v>78.98022314371541</v>
      </c>
      <c r="E83" s="9">
        <f>E76+E77+E79</f>
        <v>4.20784948565597</v>
      </c>
      <c r="F83" s="9">
        <f>F76+F77+F79</f>
        <v>5.02372469749589</v>
      </c>
      <c r="G83" s="9">
        <f>G76+G77+G79</f>
        <v>4.32195610080051</v>
      </c>
      <c r="H83" s="9">
        <f>H76+H77+H79</f>
        <v>2.86780904796455</v>
      </c>
      <c r="I83" s="9">
        <f>I76+I77+I79</f>
        <v>82.7351158842867</v>
      </c>
      <c r="J83" s="9">
        <f>J76+J77+J79</f>
        <v>1396.934520406750</v>
      </c>
      <c r="K83" s="69">
        <f>K76+K77+K79</f>
        <v>841.98277</v>
      </c>
      <c r="L83" s="9">
        <f>L76+L77+L79</f>
        <v>30.8550501159904</v>
      </c>
      <c r="M83" s="9">
        <f>M76+M77+M79</f>
        <v>27.6612040830773</v>
      </c>
      <c r="N83" s="9">
        <f>N76+N77+N79</f>
        <v>11.8120367402438</v>
      </c>
      <c r="O83" s="9">
        <f>O76+O77+O79</f>
        <v>4.93997718934136</v>
      </c>
      <c r="P83" s="9">
        <f>P76+P77+P79</f>
        <v>1.99564985542662</v>
      </c>
      <c r="Q83" s="9">
        <f>Q76+Q77+Q79</f>
        <v>2.57424440338416</v>
      </c>
      <c r="R83" s="9">
        <f>R76+R77+R79</f>
        <v>0.458644752167521</v>
      </c>
      <c r="S83" s="9">
        <f>S76+S77+S79</f>
        <v>1.23470210987575</v>
      </c>
      <c r="T83" s="9">
        <f>T76+T77+T79</f>
        <v>33.6879842735156</v>
      </c>
      <c r="U83" s="9">
        <f>U76+U77+U79</f>
        <v>155.633441163664</v>
      </c>
      <c r="V83" s="9">
        <f>V76+V77+V79</f>
        <v>4.1918004765314</v>
      </c>
      <c r="W83" s="9">
        <f>W76+W77+W79</f>
        <v>98.9122047173675</v>
      </c>
      <c r="X83" s="10">
        <f>X76+X77+X79</f>
        <v>0</v>
      </c>
      <c r="Y83" s="9">
        <f>Y76+Y77+Y79</f>
        <v>86.21102244113391</v>
      </c>
      <c r="Z83" s="9">
        <f>Z76+Z77+Z79</f>
        <v>22.9120493276459</v>
      </c>
      <c r="AA83" s="9">
        <f>AA76+AA77+AA79</f>
        <v>35.723756724090</v>
      </c>
      <c r="AB83" s="9">
        <f>AB76+AB77+AB79</f>
        <v>1.40558870886356</v>
      </c>
      <c r="AC83" s="11">
        <f>AC76+AC77+AC79</f>
        <v>0</v>
      </c>
      <c r="AD83" s="9">
        <f>AD76+AD77+AD79</f>
        <v>1.12080515993645</v>
      </c>
      <c r="AE83" s="9">
        <f>AE76+AE77+AE79</f>
        <v>41.608387722833</v>
      </c>
      <c r="AF83" s="9">
        <f>AF76+AF77+AF79</f>
        <v>34.5024882017177</v>
      </c>
      <c r="AG83" s="9">
        <f>AG76+AG77+AG79</f>
        <v>31.9253887253991</v>
      </c>
      <c r="AH83" s="9">
        <f>AH76+AH77+AH79</f>
        <v>403.328240252717</v>
      </c>
      <c r="AI83" s="9">
        <f>AI76+AI77+AI79</f>
        <v>284.171418058318</v>
      </c>
      <c r="AJ83" s="9">
        <f>AJ76+AJ77+AJ79</f>
        <v>175.342450028004</v>
      </c>
      <c r="AK83" s="9">
        <f>AK76+AK77+AK79</f>
        <v>337.014835025051</v>
      </c>
      <c r="AL83" s="9">
        <f>AL76+AL77+AL79</f>
        <v>43.8755058132741</v>
      </c>
      <c r="AM83" s="9">
        <f>AM76+AM77+AM79</f>
        <v>144.975391079363</v>
      </c>
      <c r="AN83" s="9">
        <f>AN76+AN77+AN79</f>
        <v>132.077129724027</v>
      </c>
      <c r="AO83" s="9">
        <f>AO76+AO77+AO79</f>
        <v>162.969891996019</v>
      </c>
      <c r="AP83" s="9">
        <f>AP76+AP77+AP79</f>
        <v>82.2611859619071</v>
      </c>
      <c r="AQ83" s="9">
        <f>AQ76+AQ77+AQ79</f>
        <v>8.176348141819149</v>
      </c>
      <c r="AR83" s="9">
        <f>AR76+AR77+AR79</f>
        <v>11.2798277255089</v>
      </c>
      <c r="AS83" s="9">
        <f>AS76+AS77+AS79</f>
        <v>378.715656185089</v>
      </c>
      <c r="AT83" s="9">
        <f>AT76+AT77+AT79</f>
        <v>4.94791155735777</v>
      </c>
      <c r="AU83" s="9">
        <f>AU76+AU77+AU79</f>
        <v>2.76477438828682</v>
      </c>
      <c r="AV83" s="9">
        <f>AV76+AV77+AV79</f>
        <v>2.50120479692517</v>
      </c>
      <c r="AW83" s="9">
        <f>AW76+AW77+AW79</f>
        <v>0.787672536925341</v>
      </c>
      <c r="AX83" s="9">
        <f>AX76+AX77+AX79</f>
        <v>9.382312148781599</v>
      </c>
      <c r="AY83" s="9">
        <f>AY76+AY77+AY79</f>
        <v>2.93036319305074</v>
      </c>
      <c r="AZ83" s="9">
        <f>AZ76+AZ77+AZ79</f>
        <v>94.7429488534241</v>
      </c>
      <c r="BA83" s="9">
        <f>BA76+BA77+BA79</f>
        <v>5.93062839628394</v>
      </c>
      <c r="BB83" s="9">
        <f>BB76+BB77+BB79</f>
        <v>25.0590326679308</v>
      </c>
      <c r="BC83" s="9">
        <f>BC76+BC77+BC79</f>
        <v>55.0666879091611</v>
      </c>
      <c r="BD83" s="9">
        <f>BD76+BD77+BD79</f>
        <v>391.717869853215</v>
      </c>
      <c r="BE83" s="9">
        <f>BE76+BE77+BE79</f>
        <v>535.4453367865671</v>
      </c>
      <c r="BF83" s="9">
        <f>BF76+BF77+BF79</f>
        <v>5.93821726280292</v>
      </c>
      <c r="BG83" s="9">
        <f>BG76+BG77+BG79</f>
        <v>275.385600155325</v>
      </c>
      <c r="BH83" s="9">
        <f>BH76+BH77+BH79</f>
        <v>33.4720059008236</v>
      </c>
      <c r="BI83" s="9">
        <f>BI76+BI77+BI79</f>
        <v>175.378387519843</v>
      </c>
      <c r="BJ83" s="9">
        <f>BJ76+BJ77+BJ79</f>
        <v>1.48658236032286</v>
      </c>
      <c r="BK83" s="9">
        <f>BK76+BK77+BK79</f>
        <v>134.122892063792</v>
      </c>
      <c r="BL83" s="9">
        <f>BL76+BL77+BL79</f>
        <v>661.288074877578</v>
      </c>
      <c r="BM83" s="9">
        <f>BM76+BM77+BM79</f>
        <v>50.7892365825099</v>
      </c>
      <c r="BN83" s="9">
        <f>BN76+BN77+BN79</f>
        <v>5.98842776581562</v>
      </c>
      <c r="BO83" s="9">
        <f>BO76+BO77+BO79</f>
        <v>531.300245365733</v>
      </c>
      <c r="BP83" s="9">
        <f>BP76+BP77+BP79</f>
        <v>303.769803623974</v>
      </c>
      <c r="BQ83" s="9">
        <f>BQ76+BQ77+BQ79</f>
        <v>2.50486593600979</v>
      </c>
      <c r="BR83" s="9">
        <f>BR76+BR77+BR79</f>
        <v>7.72421549761911</v>
      </c>
      <c r="BS83" s="9">
        <f>BS76+BS77+BS79</f>
        <v>1.2797544786824</v>
      </c>
      <c r="BT83" s="9">
        <f>BT76+BT77+BT79</f>
        <v>86.3341471709147</v>
      </c>
      <c r="BU83" s="9">
        <f>BU76+BU77+BU79</f>
        <v>67.4943973473228</v>
      </c>
      <c r="BV83" s="9">
        <f>BV76+BV77+BV79</f>
        <v>8686.141872646949</v>
      </c>
      <c r="BW83" s="9">
        <f>BW76+BW77+BW79</f>
        <v>0</v>
      </c>
      <c r="BX83" s="9">
        <f>BX76+BX77+BX79</f>
        <v>0</v>
      </c>
      <c r="BY83" s="9">
        <f>BY76+BY77+BY79</f>
        <v>0</v>
      </c>
      <c r="BZ83" s="9">
        <f>BZ76+BZ77+BZ79</f>
        <v>0</v>
      </c>
      <c r="CA83" s="9">
        <f>CA76+CA77+CA79</f>
        <v>0</v>
      </c>
      <c r="CB83" s="9">
        <f>CB76+CB77+CB79</f>
        <v>0</v>
      </c>
      <c r="CC83" s="9">
        <f>CC76+CC77+CC79</f>
        <v>0</v>
      </c>
      <c r="CD83" s="9">
        <f>CD76+CD77+CD79</f>
        <v>0</v>
      </c>
      <c r="CE83" s="9">
        <f>CE76+CE77+CE79</f>
        <v>8686.141872646949</v>
      </c>
      <c r="CF83" s="4"/>
      <c r="CG83" s="4"/>
    </row>
    <row r="84" ht="19" customHeight="1">
      <c r="A84" t="s" s="58">
        <v>1</v>
      </c>
      <c r="B84" s="59"/>
      <c r="C84" s="89"/>
      <c r="D84" s="90"/>
      <c r="E84" s="4"/>
      <c r="F84" s="4"/>
      <c r="G84" s="4"/>
      <c r="H84" s="4"/>
      <c r="I84" s="4"/>
      <c r="J84" s="4"/>
      <c r="K84" s="69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10"/>
      <c r="Y84" s="4"/>
      <c r="Z84" s="4"/>
      <c r="AA84" s="4"/>
      <c r="AB84" s="4"/>
      <c r="AC84" s="11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t="s" s="3">
        <v>260</v>
      </c>
      <c r="BW84" s="4">
        <f>(BW75+BW80+BW78)/'Households'!B3</f>
        <v>0.103087787754892</v>
      </c>
      <c r="BX84" s="4"/>
      <c r="BY84" s="4"/>
      <c r="BZ84" s="4"/>
      <c r="CA84" s="4"/>
      <c r="CB84" s="4"/>
      <c r="CC84" s="4"/>
      <c r="CD84" s="4"/>
      <c r="CE84" s="4"/>
      <c r="CF84" s="4"/>
      <c r="CG84" s="4"/>
    </row>
    <row r="85" ht="19" customHeight="1">
      <c r="A85" t="s" s="58">
        <v>1</v>
      </c>
      <c r="B85" s="59"/>
      <c r="C85" t="s" s="76">
        <v>230</v>
      </c>
      <c r="D85" s="90">
        <f>SUM(D75,D76,D80)</f>
        <v>88.1935547042667</v>
      </c>
      <c r="E85" s="4">
        <f>SUM(E75,E76,E80)</f>
        <v>6.14576918539313</v>
      </c>
      <c r="F85" s="4">
        <f>SUM(F75,F76,F80)</f>
        <v>5.6681700180979</v>
      </c>
      <c r="G85" s="4">
        <f>SUM(G75,G76,G80)</f>
        <v>3.54559367399253</v>
      </c>
      <c r="H85" s="4">
        <f>SUM(H75,H76,H80)</f>
        <v>6.51349725321014</v>
      </c>
      <c r="I85" s="4">
        <f>SUM(I75,I76,I80)</f>
        <v>52.3132423749752</v>
      </c>
      <c r="J85" s="4">
        <f>SUM(J75,J76,J80)</f>
        <v>1016.520980459860</v>
      </c>
      <c r="K85" s="69">
        <f>SUM(K75,K76,K80)</f>
        <v>1797.472600473340</v>
      </c>
      <c r="L85" s="4">
        <f>SUM(L75,L76,L80)</f>
        <v>40.0523331433486</v>
      </c>
      <c r="M85" s="4">
        <f>SUM(M75,M76,M80)</f>
        <v>39.4518210820039</v>
      </c>
      <c r="N85" s="4">
        <f>SUM(N75,N76,N80)</f>
        <v>40.9991035328828</v>
      </c>
      <c r="O85" s="4">
        <f>SUM(O75,O76,O80)</f>
        <v>11.9321063917067</v>
      </c>
      <c r="P85" s="4">
        <f>SUM(P75,P76,P80)</f>
        <v>3.49587894664634</v>
      </c>
      <c r="Q85" s="4">
        <f>SUM(Q75,Q76,Q80)</f>
        <v>6.5987322139796</v>
      </c>
      <c r="R85" s="4">
        <f>SUM(R75,R76,R80)</f>
        <v>1.22644878681254</v>
      </c>
      <c r="S85" s="4">
        <f>SUM(S75,S76,S80)</f>
        <v>2.14185917347751</v>
      </c>
      <c r="T85" s="4">
        <f>SUM(T75,T76,T80)</f>
        <v>40.1922420818164</v>
      </c>
      <c r="U85" s="4">
        <f>SUM(U75,U76,U80)</f>
        <v>301.536369714387</v>
      </c>
      <c r="V85" s="4">
        <f>SUM(V75,V76,V80)</f>
        <v>8.31888606386585</v>
      </c>
      <c r="W85" s="4">
        <f>SUM(W75,W76,W80)</f>
        <v>228.363941780798</v>
      </c>
      <c r="X85" s="10">
        <f>SUM(X75,X76,X80)</f>
        <v>0</v>
      </c>
      <c r="Y85" s="4">
        <f>SUM(Y75,Y76,Y80)</f>
        <v>283.042699806640</v>
      </c>
      <c r="Z85" s="4">
        <f>SUM(Z75,Z76,Z80)</f>
        <v>109.983026031906</v>
      </c>
      <c r="AA85" s="4">
        <f>SUM(AA75,AA76,AA80)</f>
        <v>107.429742667643</v>
      </c>
      <c r="AB85" s="4">
        <f>SUM(AB75,AB76,AB80)</f>
        <v>12.1729980329569</v>
      </c>
      <c r="AC85" s="11">
        <f>SUM(AC75,AC76,AC80)</f>
        <v>0</v>
      </c>
      <c r="AD85" s="4">
        <f>SUM(AD75,AD76,AD80)</f>
        <v>1.95301251479381</v>
      </c>
      <c r="AE85" s="4">
        <f>SUM(AE75,AE76,AE80)</f>
        <v>35.0567371108763</v>
      </c>
      <c r="AF85" s="4">
        <f>SUM(AF75,AF76,AF80)</f>
        <v>99.383384320185</v>
      </c>
      <c r="AG85" s="4">
        <f>SUM(AG75,AG76,AG80)</f>
        <v>128.165599648241</v>
      </c>
      <c r="AH85" s="4">
        <f>SUM(AH75,AH76,AH80)</f>
        <v>727.237259308076</v>
      </c>
      <c r="AI85" s="4">
        <f>SUM(AI75,AI76,AI80)</f>
        <v>625.4226228233071</v>
      </c>
      <c r="AJ85" s="4">
        <f>SUM(AJ75,AJ76,AJ80)</f>
        <v>256.319896024057</v>
      </c>
      <c r="AK85" s="4">
        <f>SUM(AK75,AK76,AK80)</f>
        <v>423.723301045384</v>
      </c>
      <c r="AL85" s="4">
        <f>SUM(AL75,AL76,AL80)</f>
        <v>63.7694032231086</v>
      </c>
      <c r="AM85" s="4">
        <f>SUM(AM75,AM76,AM80)</f>
        <v>246.451396188158</v>
      </c>
      <c r="AN85" s="4">
        <f>SUM(AN75,AN76,AN80)</f>
        <v>217.189911046211</v>
      </c>
      <c r="AO85" s="4">
        <f>SUM(AO75,AO76,AO80)</f>
        <v>280.167771920814</v>
      </c>
      <c r="AP85" s="4">
        <f>SUM(AP75,AP76,AP80)</f>
        <v>107.672017117754</v>
      </c>
      <c r="AQ85" s="4">
        <f>SUM(AQ75,AQ76,AQ80)</f>
        <v>15.7849933106303</v>
      </c>
      <c r="AR85" s="4">
        <f>SUM(AR75,AR76,AR80)</f>
        <v>23.3874498184565</v>
      </c>
      <c r="AS85" s="4">
        <f>SUM(AS75,AS76,AS80)</f>
        <v>450.023295517677</v>
      </c>
      <c r="AT85" s="4">
        <f>SUM(AT75,AT76,AT80)</f>
        <v>5.4214857013951</v>
      </c>
      <c r="AU85" s="4">
        <f>SUM(AU75,AU76,AU80)</f>
        <v>6.23393611084925</v>
      </c>
      <c r="AV85" s="4">
        <f>SUM(AV75,AV76,AV80)</f>
        <v>3.06769719137329</v>
      </c>
      <c r="AW85" s="4">
        <f>SUM(AW75,AW76,AW80)</f>
        <v>1.07827091550007</v>
      </c>
      <c r="AX85" s="4">
        <f>SUM(AX75,AX76,AX80)</f>
        <v>17.0079761524864</v>
      </c>
      <c r="AY85" s="4">
        <f>SUM(AY75,AY76,AY80)</f>
        <v>2.32360492442133</v>
      </c>
      <c r="AZ85" s="4">
        <f>SUM(AZ75,AZ76,AZ80)</f>
        <v>39.9459662123086</v>
      </c>
      <c r="BA85" s="4">
        <f>SUM(BA75,BA76,BA80)</f>
        <v>16.6709945147442</v>
      </c>
      <c r="BB85" s="4">
        <f>SUM(BB75,BB76,BB80)</f>
        <v>35.0293249325622</v>
      </c>
      <c r="BC85" s="4">
        <f>SUM(BC75,BC76,BC80)</f>
        <v>134.691993797339</v>
      </c>
      <c r="BD85" s="4">
        <f>SUM(BD75,BD76,BD80)</f>
        <v>195.674835478284</v>
      </c>
      <c r="BE85" s="4">
        <f>SUM(BE75,BE76,BE80)</f>
        <v>875.589650707997</v>
      </c>
      <c r="BF85" s="4">
        <f>SUM(BF75,BF76,BF80)</f>
        <v>8.74157744631105</v>
      </c>
      <c r="BG85" s="4">
        <f>SUM(BG75,BG76,BG80)</f>
        <v>394.494434730866</v>
      </c>
      <c r="BH85" s="4">
        <f>SUM(BH75,BH76,BH80)</f>
        <v>54.6082210050872</v>
      </c>
      <c r="BI85" s="4">
        <f>SUM(BI75,BI76,BI80)</f>
        <v>247.615154690851</v>
      </c>
      <c r="BJ85" s="4">
        <f>SUM(BJ75,BJ76,BJ80)</f>
        <v>1.95709466329864</v>
      </c>
      <c r="BK85" s="4">
        <f>SUM(BK75,BK76,BK80)</f>
        <v>173.758521758807</v>
      </c>
      <c r="BL85" s="4">
        <f>SUM(BL75,BL76,BL80)</f>
        <v>785.140717710260</v>
      </c>
      <c r="BM85" s="4">
        <f>SUM(BM75,BM76,BM80)</f>
        <v>69.69783279512789</v>
      </c>
      <c r="BN85" s="4">
        <f>SUM(BN75,BN76,BN80)</f>
        <v>7.92256329462348</v>
      </c>
      <c r="BO85" s="4">
        <f>SUM(BO75,BO76,BO80)</f>
        <v>677.378008020636</v>
      </c>
      <c r="BP85" s="4">
        <f>SUM(BP75,BP76,BP80)</f>
        <v>354.273679784608</v>
      </c>
      <c r="BQ85" s="4">
        <f>SUM(BQ75,BQ76,BQ80)</f>
        <v>3.45792385063142</v>
      </c>
      <c r="BR85" s="4">
        <f>SUM(BR75,BR76,BR80)</f>
        <v>16.6046773163332</v>
      </c>
      <c r="BS85" s="4">
        <f>SUM(BS75,BS76,BS80)</f>
        <v>2.5997616158778</v>
      </c>
      <c r="BT85" s="4">
        <f>SUM(BT75,BT76,BT80)</f>
        <v>136.156680353526</v>
      </c>
      <c r="BU85" s="4">
        <f>SUM(BU75,BU76,BU80)</f>
        <v>85.16848245299759</v>
      </c>
      <c r="BV85" s="4">
        <f>SUM(BV75,BV76,BV80)</f>
        <v>12267.3307166608</v>
      </c>
      <c r="BW85" s="4">
        <f>SUM(BW75,BW76,BW80)</f>
        <v>2781.5208658022</v>
      </c>
      <c r="BX85" s="4">
        <f>SUM(BX75,BX76,BX80)</f>
        <v>978.9847048875999</v>
      </c>
      <c r="BY85" s="4">
        <f>SUM(BY75,BY76,BY80)</f>
        <v>553.9151030207451</v>
      </c>
      <c r="BZ85" s="4">
        <f>SUM(BZ75,BZ76,BZ80)</f>
        <v>75.1892296608445</v>
      </c>
      <c r="CA85" s="4">
        <f>SUM(CA75,CA76,CA80)</f>
        <v>179.013280019320</v>
      </c>
      <c r="CB85" s="4">
        <f>SUM(CB75,CB76,CB80)</f>
        <v>-169.519626122315</v>
      </c>
      <c r="CC85" s="4">
        <f>SUM(CC75,CC76,CC80)</f>
        <v>6742.337380044340</v>
      </c>
      <c r="CD85" s="4">
        <f>SUM(CD75,CD76,CD80)</f>
        <v>11141.4409373128</v>
      </c>
      <c r="CE85" s="4">
        <f>SUM(CE75,CE76,CE80)</f>
        <v>23408.7716539736</v>
      </c>
      <c r="CF85" s="4"/>
      <c r="CG85" s="4"/>
    </row>
    <row r="86" ht="19" customHeight="1">
      <c r="A86" t="s" s="58">
        <v>1</v>
      </c>
      <c r="B86" s="59"/>
      <c r="C86" t="s" s="76">
        <v>231</v>
      </c>
      <c r="D86" s="90">
        <f>D85+D79</f>
        <v>90.03107119692341</v>
      </c>
      <c r="E86" s="4">
        <f>E85+E79</f>
        <v>6.23724417421174</v>
      </c>
      <c r="F86" s="4">
        <f>F85+F79</f>
        <v>5.65721911957475</v>
      </c>
      <c r="G86" s="4">
        <f>G85+G79</f>
        <v>3.61990516128277</v>
      </c>
      <c r="H86" s="4">
        <f>H85+H79</f>
        <v>6.58581833492409</v>
      </c>
      <c r="I86" s="4">
        <f>I85+I79</f>
        <v>53.0911614766176</v>
      </c>
      <c r="J86" s="4">
        <f>J85+J79</f>
        <v>1028.999721605550</v>
      </c>
      <c r="K86" s="69">
        <f>K85+K79</f>
        <v>2007.472600473340</v>
      </c>
      <c r="L86" s="4">
        <f>L85+L79</f>
        <v>41.8286101830373</v>
      </c>
      <c r="M86" s="4">
        <f>M85+M79</f>
        <v>40.2431901414519</v>
      </c>
      <c r="N86" s="4">
        <f>N85+N79</f>
        <v>41.3195737332066</v>
      </c>
      <c r="O86" s="4">
        <f>O85+O79</f>
        <v>12.0535498882314</v>
      </c>
      <c r="P86" s="4">
        <f>P85+P79</f>
        <v>3.5427973461659</v>
      </c>
      <c r="Q86" s="4">
        <f>Q85+Q79</f>
        <v>6.6904293549218</v>
      </c>
      <c r="R86" s="4">
        <f>R85+R79</f>
        <v>1.24252278513617</v>
      </c>
      <c r="S86" s="4">
        <f>S85+S79</f>
        <v>2.18707242664544</v>
      </c>
      <c r="T86" s="4">
        <f>T85+T79</f>
        <v>40.337867374065</v>
      </c>
      <c r="U86" s="4">
        <f>U85+U79</f>
        <v>305.257688919128</v>
      </c>
      <c r="V86" s="4">
        <f>V85+V79</f>
        <v>8.457757698137939</v>
      </c>
      <c r="W86" s="4">
        <f>W85+W79</f>
        <v>232.064849627602</v>
      </c>
      <c r="X86" s="10">
        <f>X85+X79</f>
        <v>0</v>
      </c>
      <c r="Y86" s="4">
        <f>Y85+Y79</f>
        <v>286.004665432940</v>
      </c>
      <c r="Z86" s="4">
        <f>Z85+Z79</f>
        <v>110.389269718278</v>
      </c>
      <c r="AA86" s="4">
        <f>AA85+AA79</f>
        <v>108.272990053686</v>
      </c>
      <c r="AB86" s="4">
        <f>AB85+AB79</f>
        <v>12.2174248448712</v>
      </c>
      <c r="AC86" s="11">
        <f>AC85+AC79</f>
        <v>0</v>
      </c>
      <c r="AD86" s="4">
        <f>AD85+AD79</f>
        <v>2.0456571031585</v>
      </c>
      <c r="AE86" s="4">
        <f>AE85+AE79</f>
        <v>36.6766302242343</v>
      </c>
      <c r="AF86" s="4">
        <f>AF85+AF79</f>
        <v>100.726786045038</v>
      </c>
      <c r="AG86" s="4">
        <f>AG85+AG79</f>
        <v>129.253915153874</v>
      </c>
      <c r="AH86" s="4">
        <f>AH85+AH79</f>
        <v>735.594562091519</v>
      </c>
      <c r="AI86" s="4">
        <f>AI85+AI79</f>
        <v>633.588723811834</v>
      </c>
      <c r="AJ86" s="4">
        <f>AJ85+AJ79</f>
        <v>262.179254969624</v>
      </c>
      <c r="AK86" s="4">
        <f>AK85+AK79</f>
        <v>436.814833113576</v>
      </c>
      <c r="AL86" s="4">
        <f>AL85+AL79</f>
        <v>66.93600166780089</v>
      </c>
      <c r="AM86" s="4">
        <f>AM85+AM79</f>
        <v>252.565269675213</v>
      </c>
      <c r="AN86" s="4">
        <f>AN85+AN79</f>
        <v>226.446154261203</v>
      </c>
      <c r="AO86" s="4">
        <f>AO85+AO79</f>
        <v>282.130708128786</v>
      </c>
      <c r="AP86" s="4">
        <f>AP85+AP79</f>
        <v>109.177942718887</v>
      </c>
      <c r="AQ86" s="4">
        <f>AQ85+AQ79</f>
        <v>16.003679898862</v>
      </c>
      <c r="AR86" s="4">
        <f>AR85+AR79</f>
        <v>23.9590556621387</v>
      </c>
      <c r="AS86" s="4">
        <f>AS85+AS79</f>
        <v>460.395278067935</v>
      </c>
      <c r="AT86" s="4">
        <f>AT85+AT79</f>
        <v>5.54131987139959</v>
      </c>
      <c r="AU86" s="4">
        <f>AU85+AU79</f>
        <v>6.36272143914408</v>
      </c>
      <c r="AV86" s="4">
        <f>AV85+AV79</f>
        <v>3.12335351720825</v>
      </c>
      <c r="AW86" s="4">
        <f>AW85+AW79</f>
        <v>1.08962451320037</v>
      </c>
      <c r="AX86" s="4">
        <f>AX85+AX79</f>
        <v>17.0670740311095</v>
      </c>
      <c r="AY86" s="4">
        <f>AY85+AY79</f>
        <v>2.3610888779818</v>
      </c>
      <c r="AZ86" s="4">
        <f>AZ85+AZ79</f>
        <v>42.3887719310588</v>
      </c>
      <c r="BA86" s="4">
        <f>BA85+BA79</f>
        <v>17.0917727186612</v>
      </c>
      <c r="BB86" s="4">
        <f>BB85+BB79</f>
        <v>35.847876201599</v>
      </c>
      <c r="BC86" s="4">
        <f>BC85+BC79</f>
        <v>136.765056504460</v>
      </c>
      <c r="BD86" s="4">
        <f>BD85+BD79</f>
        <v>233.070471027680</v>
      </c>
      <c r="BE86" s="4">
        <f>BE85+BE79</f>
        <v>891.8777544605171</v>
      </c>
      <c r="BF86" s="4">
        <f>BF85+BF79</f>
        <v>8.91466306804076</v>
      </c>
      <c r="BG86" s="4">
        <f>BG85+BG79</f>
        <v>404.240788831109</v>
      </c>
      <c r="BH86" s="4">
        <f>BH85+BH79</f>
        <v>55.5843950516515</v>
      </c>
      <c r="BI86" s="4">
        <f>BI85+BI79</f>
        <v>251.151309988469</v>
      </c>
      <c r="BJ86" s="4">
        <f>BJ85+BJ79</f>
        <v>1.95709466329864</v>
      </c>
      <c r="BK86" s="4">
        <f>BK85+BK79</f>
        <v>178.262730715244</v>
      </c>
      <c r="BL86" s="4">
        <f>BL85+BL79</f>
        <v>793.205032979764</v>
      </c>
      <c r="BM86" s="4">
        <f>BM85+BM79</f>
        <v>70.39587331552529</v>
      </c>
      <c r="BN86" s="4">
        <f>BN85+BN79</f>
        <v>7.93322518382078</v>
      </c>
      <c r="BO86" s="4">
        <f>BO85+BO79</f>
        <v>687.231621826581</v>
      </c>
      <c r="BP86" s="4">
        <f>BP85+BP79</f>
        <v>358.974781309064</v>
      </c>
      <c r="BQ86" s="4">
        <f>BQ85+BQ79</f>
        <v>3.26376309887625</v>
      </c>
      <c r="BR86" s="4">
        <f>BR85+BR79</f>
        <v>16.8898164513804</v>
      </c>
      <c r="BS86" s="4">
        <f>BS85+BS79</f>
        <v>2.65057768896555</v>
      </c>
      <c r="BT86" s="4">
        <f>BT85+BT79</f>
        <v>139.285360182558</v>
      </c>
      <c r="BU86" s="4">
        <f>BU85+BU79</f>
        <v>88.35837832856591</v>
      </c>
      <c r="BV86" s="4">
        <f>BV85+BV79</f>
        <v>12689.1857514405</v>
      </c>
      <c r="BW86" s="4">
        <f>BW85+BW79</f>
        <v>2781.5208658022</v>
      </c>
      <c r="BX86" s="4">
        <f>BX85+BX79</f>
        <v>978.9847048875999</v>
      </c>
      <c r="BY86" s="4">
        <f>BY85+BY79</f>
        <v>553.9151030207451</v>
      </c>
      <c r="BZ86" s="4">
        <f>BZ85+BZ79</f>
        <v>75.1892296608445</v>
      </c>
      <c r="CA86" s="4">
        <f>CA85+CA79</f>
        <v>179.013280019320</v>
      </c>
      <c r="CB86" s="4">
        <f>CB85+CB79</f>
        <v>-169.519626122315</v>
      </c>
      <c r="CC86" s="4">
        <f>CC85+CC79</f>
        <v>6742.337380044340</v>
      </c>
      <c r="CD86" s="4">
        <f>CD85+CD79</f>
        <v>11141.4409373128</v>
      </c>
      <c r="CE86" s="4">
        <f>CE85+CE79</f>
        <v>23830.6266887533</v>
      </c>
      <c r="CF86" s="4"/>
      <c r="CG86" s="4"/>
    </row>
    <row r="87" ht="19" customHeight="1">
      <c r="A87" t="s" s="58">
        <v>1</v>
      </c>
      <c r="B87" s="59"/>
      <c r="C87" t="s" s="76">
        <v>232</v>
      </c>
      <c r="D87" s="91">
        <f>D77+SUM(D5:D74)</f>
        <v>113.340347494055</v>
      </c>
      <c r="E87" s="67">
        <f>E77+SUM(E5:E74)</f>
        <v>5.67335865754704</v>
      </c>
      <c r="F87" s="67">
        <f>F77+SUM(F5:F74)</f>
        <v>4.90199895250339</v>
      </c>
      <c r="G87" s="67">
        <f>G77+SUM(G5:G74)</f>
        <v>5.48643394849493</v>
      </c>
      <c r="H87" s="67">
        <f>H77+SUM(H5:H74)</f>
        <v>5.20341993286375</v>
      </c>
      <c r="I87" s="67">
        <f>I77+SUM(I5:I74)</f>
        <v>103.765241468083</v>
      </c>
      <c r="J87" s="67">
        <f>J77+SUM(J5:J74)</f>
        <v>1730.639912186350</v>
      </c>
      <c r="K87" s="63">
        <f>K77+SUM(K5:K74)</f>
        <v>1971.468151688170</v>
      </c>
      <c r="L87" s="67">
        <f>L77+SUM(L5:L74)</f>
        <v>38.3096847345865</v>
      </c>
      <c r="M87" s="67">
        <f>M77+SUM(M5:M74)</f>
        <v>31.6815542435104</v>
      </c>
      <c r="N87" s="67">
        <f>N77+SUM(N5:N74)</f>
        <v>23.9494643203588</v>
      </c>
      <c r="O87" s="67">
        <f>O77+SUM(O5:O74)</f>
        <v>8.78292377972017</v>
      </c>
      <c r="P87" s="67">
        <f>P77+SUM(P5:P74)</f>
        <v>2.13078728670082</v>
      </c>
      <c r="Q87" s="67">
        <f>Q77+SUM(Q5:Q74)</f>
        <v>4.29400008093813</v>
      </c>
      <c r="R87" s="67">
        <f>R77+SUM(R5:R74)</f>
        <v>0.827106387978078</v>
      </c>
      <c r="S87" s="67">
        <f>S77+SUM(S5:S74)</f>
        <v>1.07104446885858</v>
      </c>
      <c r="T87" s="67">
        <f>T77+SUM(T5:T74)</f>
        <v>60.1324963716985</v>
      </c>
      <c r="U87" s="67">
        <f>U77+SUM(U5:U74)</f>
        <v>256.688599059987</v>
      </c>
      <c r="V87" s="67">
        <f>V77+SUM(V5:V74)</f>
        <v>5.73238843227932</v>
      </c>
      <c r="W87" s="67">
        <f>W77+SUM(W5:W74)</f>
        <v>185.229522745526</v>
      </c>
      <c r="X87" s="64">
        <f>X77+SUM(X5:X74)</f>
        <v>0</v>
      </c>
      <c r="Y87" s="67">
        <f>Y77+SUM(Y5:Y74)</f>
        <v>236.643555489328</v>
      </c>
      <c r="Z87" s="67">
        <f>Z77+SUM(Z5:Z74)</f>
        <v>88.1306788096183</v>
      </c>
      <c r="AA87" s="67">
        <f>AA77+SUM(AA5:AA74)</f>
        <v>89.7653943940666</v>
      </c>
      <c r="AB87" s="67">
        <f>AB77+SUM(AB5:AB74)</f>
        <v>11.2980580095625</v>
      </c>
      <c r="AC87" s="65">
        <f>AC77+SUM(AC5:AC74)</f>
        <v>0</v>
      </c>
      <c r="AD87" s="67">
        <f>AD77+SUM(AD5:AD74)</f>
        <v>2.44228070643065</v>
      </c>
      <c r="AE87" s="67">
        <f>AE77+SUM(AE5:AE74)</f>
        <v>46.1001244465279</v>
      </c>
      <c r="AF87" s="67">
        <f>AF77+SUM(AF5:AF74)</f>
        <v>68.55069259030179</v>
      </c>
      <c r="AG87" s="67">
        <f>AG77+SUM(AG5:AG74)</f>
        <v>106.0807599963</v>
      </c>
      <c r="AH87" s="67">
        <f>AH77+SUM(AH5:AH74)</f>
        <v>634.026002463552</v>
      </c>
      <c r="AI87" s="67">
        <f>AI77+SUM(AI5:AI74)</f>
        <v>506.658880999574</v>
      </c>
      <c r="AJ87" s="67">
        <f>AJ77+SUM(AJ5:AJ74)</f>
        <v>170.870042684921</v>
      </c>
      <c r="AK87" s="67">
        <f>AK77+SUM(AK5:AK74)</f>
        <v>249.397758823782</v>
      </c>
      <c r="AL87" s="67">
        <f>AL77+SUM(AL5:AL74)</f>
        <v>39.2031352499851</v>
      </c>
      <c r="AM87" s="67">
        <f>AM77+SUM(AM5:AM74)</f>
        <v>109.722063241279</v>
      </c>
      <c r="AN87" s="67">
        <f>AN77+SUM(AN5:AN74)</f>
        <v>155.257401071987</v>
      </c>
      <c r="AO87" s="67">
        <f>AO77+SUM(AO5:AO74)</f>
        <v>192.752906293374</v>
      </c>
      <c r="AP87" s="67">
        <f>AP77+SUM(AP5:AP74)</f>
        <v>117.075544349697</v>
      </c>
      <c r="AQ87" s="67">
        <f>AQ77+SUM(AQ5:AQ74)</f>
        <v>12.6899899704569</v>
      </c>
      <c r="AR87" s="67">
        <f>AR77+SUM(AR5:AR74)</f>
        <v>14.6878719629464</v>
      </c>
      <c r="AS87" s="67">
        <f>AS77+SUM(AS5:AS74)</f>
        <v>499.525749810375</v>
      </c>
      <c r="AT87" s="67">
        <f>AT77+SUM(AT5:AT74)</f>
        <v>3.65278305321391</v>
      </c>
      <c r="AU87" s="67">
        <f>AU77+SUM(AU5:AU74)</f>
        <v>2.90388091057356</v>
      </c>
      <c r="AV87" s="67">
        <f>AV77+SUM(AV5:AV74)</f>
        <v>2.49528673128923</v>
      </c>
      <c r="AW87" s="67">
        <f>AW77+SUM(AW5:AW74)</f>
        <v>0.883957127396216</v>
      </c>
      <c r="AX87" s="67">
        <f>AX77+SUM(AX5:AX74)</f>
        <v>14.1911830519658</v>
      </c>
      <c r="AY87" s="67">
        <f>AY77+SUM(AY5:AY74)</f>
        <v>2.23780900908767</v>
      </c>
      <c r="AZ87" s="67">
        <f>AZ77+SUM(AZ5:AZ74)</f>
        <v>83.625324883072</v>
      </c>
      <c r="BA87" s="67">
        <f>BA77+SUM(BA5:BA74)</f>
        <v>9.161767993354211</v>
      </c>
      <c r="BB87" s="67">
        <f>BB77+SUM(BB5:BB74)</f>
        <v>25.0714655312844</v>
      </c>
      <c r="BC87" s="67">
        <f>BC77+SUM(BC5:BC74)</f>
        <v>92.066864947813</v>
      </c>
      <c r="BD87" s="67">
        <f>BD77+SUM(BD5:BD74)</f>
        <v>428.888491532426</v>
      </c>
      <c r="BE87" s="67">
        <f>BE77+SUM(BE5:BE74)</f>
        <v>518.402582046601</v>
      </c>
      <c r="BF87" s="67">
        <f>BF77+SUM(BF5:BF74)</f>
        <v>4.6340276964932</v>
      </c>
      <c r="BG87" s="67">
        <f>BG77+SUM(BG5:BG74)</f>
        <v>135.415036175614</v>
      </c>
      <c r="BH87" s="67">
        <f>BH77+SUM(BH5:BH74)</f>
        <v>35.5056149086656</v>
      </c>
      <c r="BI87" s="67">
        <f>BI77+SUM(BI5:BI74)</f>
        <v>92.9485058747467</v>
      </c>
      <c r="BJ87" s="67">
        <f>BJ77+SUM(BJ5:BJ74)</f>
        <v>1.21480434865433</v>
      </c>
      <c r="BK87" s="67">
        <f>BK77+SUM(BK5:BK74)</f>
        <v>57.3072246382477</v>
      </c>
      <c r="BL87" s="67">
        <f>BL77+SUM(BL5:BL74)</f>
        <v>183.169589639533</v>
      </c>
      <c r="BM87" s="67">
        <f>BM77+SUM(BM5:BM74)</f>
        <v>20.2541322810502</v>
      </c>
      <c r="BN87" s="67">
        <f>BN77+SUM(BN5:BN74)</f>
        <v>5.19522278000707</v>
      </c>
      <c r="BO87" s="67">
        <f>BO77+SUM(BO5:BO74)</f>
        <v>274.283748908529</v>
      </c>
      <c r="BP87" s="67">
        <f>BP77+SUM(BP5:BP74)</f>
        <v>71.0044485935573</v>
      </c>
      <c r="BQ87" s="67">
        <f>BQ77+SUM(BQ5:BQ74)</f>
        <v>3.15169935757495</v>
      </c>
      <c r="BR87" s="67">
        <f>BR77+SUM(BR5:BR74)</f>
        <v>9.107717497875431</v>
      </c>
      <c r="BS87" s="67">
        <f>BS77+SUM(BS5:BS74)</f>
        <v>1.87725315388819</v>
      </c>
      <c r="BT87" s="67">
        <f>BT77+SUM(BT5:BT74)</f>
        <v>91.1071163992988</v>
      </c>
      <c r="BU87" s="67">
        <f>BU77+SUM(BU5:BU74)</f>
        <v>36.442533857290</v>
      </c>
      <c r="BV87" s="67">
        <f>BV77+SUM(BV5:BV74)</f>
        <v>10116.3874005334</v>
      </c>
      <c r="BW87" s="4">
        <f>BW77+SUM(BW5:BW74)</f>
        <v>2431.074457259350</v>
      </c>
      <c r="BX87" s="4">
        <f>BX77+SUM(BX5:BX74)</f>
        <v>962.567217333491</v>
      </c>
      <c r="BY87" s="4">
        <f>BY77+SUM(BY5:BY74)</f>
        <v>410.799213683968</v>
      </c>
      <c r="BZ87" s="4">
        <f>BZ77+SUM(BZ5:BZ74)</f>
        <v>64.1956879014006</v>
      </c>
      <c r="CA87" s="4">
        <f>CA77+SUM(CA5:CA74)</f>
        <v>146.956060375489</v>
      </c>
      <c r="CB87" s="4">
        <f>CB77+SUM(CB5:CB74)</f>
        <v>-81.51923271992599</v>
      </c>
      <c r="CC87" s="67">
        <f>CC77+SUM(CC5:CC74)</f>
        <v>6534.26921</v>
      </c>
      <c r="CD87" s="4">
        <f>SUM(BW87:CC87)</f>
        <v>10468.3426138338</v>
      </c>
      <c r="CE87" s="67">
        <f>CE77+SUM(CE5:CE74)</f>
        <v>20584.7300143672</v>
      </c>
      <c r="CF87" s="4"/>
      <c r="CG87" s="4"/>
    </row>
    <row r="88" ht="19" customHeight="1">
      <c r="A88" t="s" s="58">
        <v>1</v>
      </c>
      <c r="B88" s="59"/>
      <c r="C88" s="85"/>
      <c r="D88" s="92">
        <f>'Glad70-before-LQ'!D86</f>
        <v>140.1</v>
      </c>
      <c r="E88" s="93">
        <f>'Glad70-before-LQ'!E86</f>
        <v>6.7</v>
      </c>
      <c r="F88" s="93">
        <f>'Glad70-before-LQ'!F86</f>
        <v>7.1</v>
      </c>
      <c r="G88" s="93">
        <f>'Glad70-before-LQ'!G86</f>
        <v>6.2</v>
      </c>
      <c r="H88" s="93">
        <f>'Glad70-before-LQ'!H86</f>
        <v>6.8</v>
      </c>
      <c r="I88" s="93">
        <f>'Glad70-before-LQ'!I86</f>
        <v>108.8</v>
      </c>
      <c r="J88" s="93">
        <f>'Glad70-before-LQ'!J86</f>
        <v>1979.6</v>
      </c>
      <c r="K88" s="94">
        <f>'Glad70-before-LQ'!K86</f>
        <v>139.8</v>
      </c>
      <c r="L88" s="93">
        <f>'Glad70-before-LQ'!L86</f>
        <v>42.4</v>
      </c>
      <c r="M88" s="93">
        <f>'Glad70-before-LQ'!M86</f>
        <v>33.9</v>
      </c>
      <c r="N88" s="93">
        <f>'Glad70-before-LQ'!N86</f>
        <v>37.2</v>
      </c>
      <c r="O88" s="93">
        <f>'Glad70-before-LQ'!O86</f>
        <v>12</v>
      </c>
      <c r="P88" s="93">
        <f>'Glad70-before-LQ'!P86</f>
        <v>3</v>
      </c>
      <c r="Q88" s="93">
        <f>'Glad70-before-LQ'!Q86</f>
        <v>5.9</v>
      </c>
      <c r="R88" s="93">
        <f>'Glad70-before-LQ'!R86</f>
        <v>1.1</v>
      </c>
      <c r="S88" s="93">
        <f>'Glad70-before-LQ'!S86</f>
        <v>1.5</v>
      </c>
      <c r="T88" s="93">
        <f>'Glad70-before-LQ'!T86</f>
        <v>64.90000000000001</v>
      </c>
      <c r="U88" s="93">
        <f>'Glad70-before-LQ'!U86</f>
        <v>299.3</v>
      </c>
      <c r="V88" s="93">
        <f>'Glad70-before-LQ'!V86</f>
        <v>7.1</v>
      </c>
      <c r="W88" s="93">
        <f>'Glad70-before-LQ'!W86</f>
        <v>206.3</v>
      </c>
      <c r="X88" s="95">
        <f>'Glad70-before-LQ'!X86</f>
        <v>2430.4</v>
      </c>
      <c r="Y88" s="93">
        <f>'Glad70-before-LQ'!Y86</f>
        <v>132.5</v>
      </c>
      <c r="Z88" s="93">
        <f>'Glad70-before-LQ'!Z86</f>
        <v>22.3</v>
      </c>
      <c r="AA88" s="93">
        <f>'Glad70-before-LQ'!AA86</f>
        <v>34.2</v>
      </c>
      <c r="AB88" s="93">
        <f>'Glad70-before-LQ'!AB86</f>
        <v>1.9</v>
      </c>
      <c r="AC88" s="96">
        <f>'Glad70-before-LQ'!AC86</f>
        <v>600</v>
      </c>
      <c r="AD88" s="93">
        <f>'Glad70-before-LQ'!AD86</f>
        <v>2.7</v>
      </c>
      <c r="AE88" s="93">
        <f>'Glad70-before-LQ'!AE86</f>
        <v>53.7</v>
      </c>
      <c r="AF88" s="93">
        <f>'Glad70-before-LQ'!AF86</f>
        <v>88.8</v>
      </c>
      <c r="AG88" s="93">
        <f>'Glad70-before-LQ'!AG86</f>
        <v>130</v>
      </c>
      <c r="AH88" s="93">
        <f>'Glad70-before-LQ'!AH86</f>
        <v>681.5</v>
      </c>
      <c r="AI88" s="93">
        <f>'Glad70-before-LQ'!AI86</f>
        <v>594</v>
      </c>
      <c r="AJ88" s="93">
        <f>'Glad70-before-LQ'!AJ86</f>
        <v>206.8</v>
      </c>
      <c r="AK88" s="93">
        <f>'Glad70-before-LQ'!AK86</f>
        <v>307.4</v>
      </c>
      <c r="AL88" s="93">
        <f>'Glad70-before-LQ'!AL86</f>
        <v>54.8</v>
      </c>
      <c r="AM88" s="93">
        <f>'Glad70-before-LQ'!AM86</f>
        <v>171.5</v>
      </c>
      <c r="AN88" s="93">
        <f>'Glad70-before-LQ'!AN86</f>
        <v>178.4</v>
      </c>
      <c r="AO88" s="93">
        <f>'Glad70-before-LQ'!AO86</f>
        <v>217.4</v>
      </c>
      <c r="AP88" s="93">
        <f>'Glad70-before-LQ'!AP86</f>
        <v>132.4</v>
      </c>
      <c r="AQ88" s="93">
        <f>'Glad70-before-LQ'!AQ86</f>
        <v>14.8</v>
      </c>
      <c r="AR88" s="93">
        <f>'Glad70-before-LQ'!AR86</f>
        <v>18.8</v>
      </c>
      <c r="AS88" s="93">
        <f>'Glad70-before-LQ'!AS86</f>
        <v>570.2</v>
      </c>
      <c r="AT88" s="93">
        <f>'Glad70-before-LQ'!AT86</f>
        <v>5</v>
      </c>
      <c r="AU88" s="93">
        <f>'Glad70-before-LQ'!AU86</f>
        <v>5.2</v>
      </c>
      <c r="AV88" s="93">
        <f>'Glad70-before-LQ'!AV86</f>
        <v>3.6</v>
      </c>
      <c r="AW88" s="93">
        <f>'Glad70-before-LQ'!AW86</f>
        <v>1.3</v>
      </c>
      <c r="AX88" s="93">
        <f>'Glad70-before-LQ'!AX86</f>
        <v>19.9</v>
      </c>
      <c r="AY88" s="93">
        <f>'Glad70-before-LQ'!AY86</f>
        <v>2.5</v>
      </c>
      <c r="AZ88" s="93">
        <f>'Glad70-before-LQ'!AZ86</f>
        <v>95</v>
      </c>
      <c r="BA88" s="93">
        <f>'Glad70-before-LQ'!BA86</f>
        <v>16.7</v>
      </c>
      <c r="BB88" s="93">
        <f>'Glad70-before-LQ'!BB86</f>
        <v>31.4</v>
      </c>
      <c r="BC88" s="93">
        <f>'Glad70-before-LQ'!BC86</f>
        <v>118</v>
      </c>
      <c r="BD88" s="93">
        <f>'Glad70-before-LQ'!BD86</f>
        <v>495.3</v>
      </c>
      <c r="BE88" s="93">
        <f>'Glad70-before-LQ'!BE86</f>
        <v>621.5</v>
      </c>
      <c r="BF88" s="93">
        <f>'Glad70-before-LQ'!BF86</f>
        <v>5.9</v>
      </c>
      <c r="BG88" s="93">
        <f>'Glad70-before-LQ'!BG86</f>
        <v>175</v>
      </c>
      <c r="BH88" s="93">
        <f>'Glad70-before-LQ'!BH86</f>
        <v>43.9</v>
      </c>
      <c r="BI88" s="93">
        <f>'Glad70-before-LQ'!BI86</f>
        <v>126</v>
      </c>
      <c r="BJ88" s="93">
        <f>'Glad70-before-LQ'!BJ86</f>
        <v>1.4</v>
      </c>
      <c r="BK88" s="93">
        <f>'Glad70-before-LQ'!BK86</f>
        <v>77.2</v>
      </c>
      <c r="BL88" s="93">
        <f>'Glad70-before-LQ'!BL86</f>
        <v>255.2</v>
      </c>
      <c r="BM88" s="93">
        <f>'Glad70-before-LQ'!BM86</f>
        <v>28.9</v>
      </c>
      <c r="BN88" s="93">
        <f>'Glad70-before-LQ'!BN86</f>
        <v>6.7</v>
      </c>
      <c r="BO88" s="93">
        <f>'Glad70-before-LQ'!BO86</f>
        <v>347.4</v>
      </c>
      <c r="BP88" s="93">
        <f>'Glad70-before-LQ'!BP86</f>
        <v>96.3</v>
      </c>
      <c r="BQ88" s="93">
        <f>'Glad70-before-LQ'!BQ86</f>
        <v>4.1</v>
      </c>
      <c r="BR88" s="93">
        <f>'Glad70-before-LQ'!BR86</f>
        <v>12.6</v>
      </c>
      <c r="BS88" s="93">
        <f>'Glad70-before-LQ'!BS86</f>
        <v>2.5</v>
      </c>
      <c r="BT88" s="93">
        <f>'Glad70-before-LQ'!BT86</f>
        <v>107.7</v>
      </c>
      <c r="BU88" s="93">
        <f>'Glad70-before-LQ'!BU86</f>
        <v>47.8</v>
      </c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</row>
    <row r="89" ht="19" customHeight="1">
      <c r="A89" t="s" s="58">
        <v>1</v>
      </c>
      <c r="B89" s="59"/>
      <c r="C89" s="89"/>
      <c r="D89" s="90"/>
      <c r="E89" s="4"/>
      <c r="F89" s="4"/>
      <c r="G89" s="4"/>
      <c r="H89" s="4"/>
      <c r="I89" s="4"/>
      <c r="J89" s="4"/>
      <c r="K89" s="69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10"/>
      <c r="Y89" s="4"/>
      <c r="Z89" s="4"/>
      <c r="AA89" s="4"/>
      <c r="AB89" s="4"/>
      <c r="AC89" s="11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</row>
    <row r="90" ht="19" customHeight="1">
      <c r="A90" t="s" s="58">
        <v>1</v>
      </c>
      <c r="B90" s="59"/>
      <c r="C90" t="s" s="76">
        <v>234</v>
      </c>
      <c r="D90" s="88">
        <f>D83+D82-D79</f>
        <v>152.718130677663</v>
      </c>
      <c r="E90" s="9">
        <f>E83+E82-E79</f>
        <v>8.48107184111524</v>
      </c>
      <c r="F90" s="9">
        <f>F83+F82-F79</f>
        <v>8.90142280705847</v>
      </c>
      <c r="G90" s="9">
        <f>G83+G82-G79</f>
        <v>6.9966191437514</v>
      </c>
      <c r="H90" s="9">
        <f>H83+H82-H79</f>
        <v>8.054492609730371</v>
      </c>
      <c r="I90" s="9">
        <f>I83+I82-I79</f>
        <v>121.535219578810</v>
      </c>
      <c r="J90" s="9">
        <f>J83+J82-J79</f>
        <v>2171.620656638040</v>
      </c>
      <c r="K90" s="69">
        <f>K83+K82-K79</f>
        <v>2208.931600473340</v>
      </c>
      <c r="L90" s="9">
        <f>L83+L82-L79</f>
        <v>55.7655531098253</v>
      </c>
      <c r="M90" s="9">
        <f>M83+M82-M79</f>
        <v>50.1108280528166</v>
      </c>
      <c r="N90" s="9">
        <f>N83+N82-N79</f>
        <v>44.8453350364014</v>
      </c>
      <c r="O90" s="9">
        <f>O83+O82-O79</f>
        <v>14.3753200422617</v>
      </c>
      <c r="P90" s="9">
        <f>P83+P82-P79</f>
        <v>4.2223052012767</v>
      </c>
      <c r="Q90" s="9">
        <f>Q83+Q82-Q79</f>
        <v>7.49063973821078</v>
      </c>
      <c r="R90" s="9">
        <f>R83+R82-R79</f>
        <v>1.38450977032822</v>
      </c>
      <c r="S90" s="9">
        <f>S83+S82-S79</f>
        <v>2.41567401509266</v>
      </c>
      <c r="T90" s="9">
        <f>T83+T82-T79</f>
        <v>69.3173005315417</v>
      </c>
      <c r="U90" s="9">
        <f>U83+U82-U79</f>
        <v>376.374245836655</v>
      </c>
      <c r="V90" s="9">
        <f>V83+V82-V79</f>
        <v>9.73590745306258</v>
      </c>
      <c r="W90" s="9">
        <f>W83+W82-W79</f>
        <v>264.937619325681</v>
      </c>
      <c r="X90" s="10">
        <f>X83+X82-X79</f>
        <v>0</v>
      </c>
      <c r="Y90" s="9">
        <f>Y83+Y82-Y79</f>
        <v>308.011475945823</v>
      </c>
      <c r="Z90" s="9">
        <f>Z83+Z82-Z79</f>
        <v>112.303489968462</v>
      </c>
      <c r="AA90" s="9">
        <f>AA83+AA82-AA79</f>
        <v>118.088797239251</v>
      </c>
      <c r="AB90" s="9">
        <f>AB83+AB82-AB79</f>
        <v>12.6631108409903</v>
      </c>
      <c r="AC90" s="11">
        <f>AC83+AC82-AC79</f>
        <v>0</v>
      </c>
      <c r="AD90" s="9">
        <f>AD83+AD82-AD79</f>
        <v>2.84058654318279</v>
      </c>
      <c r="AE90" s="9">
        <f>AE83+AE82-AE79</f>
        <v>64.3726158601757</v>
      </c>
      <c r="AF90" s="9">
        <f>AF83+AF82-AF79</f>
        <v>110.671235398525</v>
      </c>
      <c r="AG90" s="9">
        <f>AG83+AG82-AG79</f>
        <v>144.501336434003</v>
      </c>
      <c r="AH90" s="9">
        <f>AH83+AH82-AH79</f>
        <v>916.132099547042</v>
      </c>
      <c r="AI90" s="9">
        <f>AI83+AI82-AI79</f>
        <v>747.713969946549</v>
      </c>
      <c r="AJ90" s="9">
        <f>AJ83+AJ82-AJ79</f>
        <v>316.301493553247</v>
      </c>
      <c r="AK90" s="9">
        <f>AK83+AK82-AK79</f>
        <v>527.523302001121</v>
      </c>
      <c r="AL90" s="9">
        <f>AL83+AL82-AL79</f>
        <v>79.6391552958452</v>
      </c>
      <c r="AM90" s="9">
        <f>AM83+AM82-AM79</f>
        <v>278.406456890233</v>
      </c>
      <c r="AN90" s="9">
        <f>AN83+AN82-AN79</f>
        <v>259.205398777624</v>
      </c>
      <c r="AO90" s="9">
        <f>AO83+AO82-AO79</f>
        <v>329.287363854431</v>
      </c>
      <c r="AP90" s="9">
        <f>AP83+AP82-AP79</f>
        <v>160.413638739264</v>
      </c>
      <c r="AQ90" s="9">
        <f>AQ83+AQ82-AQ79</f>
        <v>19.2713274321089</v>
      </c>
      <c r="AR90" s="9">
        <f>AR83+AR82-AR79</f>
        <v>26.4478358501416</v>
      </c>
      <c r="AS90" s="9">
        <f>AS83+AS82-AS79</f>
        <v>694.283484576254</v>
      </c>
      <c r="AT90" s="9">
        <f>AT83+AT82-AT79</f>
        <v>7.62478154437419</v>
      </c>
      <c r="AU90" s="9">
        <f>AU83+AU82-AU79</f>
        <v>7.03496258542062</v>
      </c>
      <c r="AV90" s="9">
        <f>AV83+AV82-AV79</f>
        <v>4.55662283123175</v>
      </c>
      <c r="AW90" s="9">
        <f>AW83+AW82-AW79</f>
        <v>1.57729492736256</v>
      </c>
      <c r="AX90" s="9">
        <f>AX83+AX82-AX79</f>
        <v>23.1155952113224</v>
      </c>
      <c r="AY90" s="9">
        <f>AY83+AY82-AY79</f>
        <v>3.8582420819558</v>
      </c>
      <c r="AZ90" s="9">
        <f>AZ83+AZ82-AZ79</f>
        <v>113.623054673491</v>
      </c>
      <c r="BA90" s="9">
        <f>BA83+BA82-BA79</f>
        <v>19.4404223535556</v>
      </c>
      <c r="BB90" s="9">
        <f>BB83+BB82-BB79</f>
        <v>45.3349031657281</v>
      </c>
      <c r="BC90" s="9">
        <f>BC83+BC82-BC79</f>
        <v>152.842809499690</v>
      </c>
      <c r="BD90" s="9">
        <f>BD83+BD82-BD79</f>
        <v>522.648534891052</v>
      </c>
      <c r="BE90" s="9">
        <f>BE83+BE82-BE79</f>
        <v>1008.123441871020</v>
      </c>
      <c r="BF90" s="9">
        <f>BF83+BF82-BF79</f>
        <v>10.2033545436921</v>
      </c>
      <c r="BG90" s="9">
        <f>BG83+BG82-BG79</f>
        <v>417.566840392974</v>
      </c>
      <c r="BH90" s="9">
        <f>BH83+BH82-BH79</f>
        <v>65.50202642967329</v>
      </c>
      <c r="BI90" s="9">
        <f>BI83+BI82-BI79</f>
        <v>272.728693456538</v>
      </c>
      <c r="BJ90" s="9">
        <f>BJ83+BJ82-BJ79</f>
        <v>2.42183851181075</v>
      </c>
      <c r="BK90" s="9">
        <f>BK83+BK82-BK79</f>
        <v>190.288602433081</v>
      </c>
      <c r="BL90" s="9">
        <f>BL83+BL82-BL79</f>
        <v>846.782238659167</v>
      </c>
      <c r="BM90" s="9">
        <f>BM83+BM82-BM79</f>
        <v>74.3445144286202</v>
      </c>
      <c r="BN90" s="9">
        <f>BN83+BN82-BN79</f>
        <v>10.3001645856209</v>
      </c>
      <c r="BO90" s="9">
        <f>BO83+BO82-BO79</f>
        <v>773.112319790212</v>
      </c>
      <c r="BP90" s="9">
        <f>BP83+BP82-BP79</f>
        <v>374.821190942063</v>
      </c>
      <c r="BQ90" s="9">
        <f>BQ83+BQ82-BQ79</f>
        <v>5.12847526919819</v>
      </c>
      <c r="BR90" s="9">
        <f>BR83+BR82-BR79</f>
        <v>18.3218768394526</v>
      </c>
      <c r="BS90" s="9">
        <f>BS83+BS82-BS79</f>
        <v>3.16435001073623</v>
      </c>
      <c r="BT90" s="9">
        <f>BT83+BT82-BT79</f>
        <v>163.531073847704</v>
      </c>
      <c r="BU90" s="9">
        <f>BU83+BU82-BU79</f>
        <v>98.636491962376</v>
      </c>
      <c r="BV90" s="9">
        <f>BV83+BV82-BV79</f>
        <v>16052.927344316</v>
      </c>
      <c r="BW90" s="9">
        <f>BW83+BW82-BW79</f>
        <v>2781.5208658022</v>
      </c>
      <c r="BX90" s="9">
        <f>BX83+BX82-BX79</f>
        <v>978.9847048875999</v>
      </c>
      <c r="BY90" s="9">
        <f>BY83+BY82-BY79</f>
        <v>553.9151030207451</v>
      </c>
      <c r="BZ90" s="9">
        <f>BZ83+BZ82-BZ79</f>
        <v>75.1892296608445</v>
      </c>
      <c r="CA90" s="9">
        <f>CA83+CA82-CA79</f>
        <v>179.013280019320</v>
      </c>
      <c r="CB90" s="9">
        <f>CB83+CB82-CB79</f>
        <v>-169.519626122315</v>
      </c>
      <c r="CC90" s="9">
        <f>CC83+CC82-CC79</f>
        <v>6742.337380044340</v>
      </c>
      <c r="CD90" s="9">
        <f>CD83+CD82-CD79</f>
        <v>11141.4409373128</v>
      </c>
      <c r="CE90" s="9">
        <f>CE83+CE82-CE79</f>
        <v>27194.3682816288</v>
      </c>
      <c r="CF90" s="4"/>
      <c r="CG90" s="4"/>
    </row>
    <row r="91" ht="19" customHeight="1">
      <c r="A91" t="s" s="58">
        <v>1</v>
      </c>
      <c r="B91" s="59"/>
      <c r="C91" t="s" s="76">
        <v>88</v>
      </c>
      <c r="D91" s="88">
        <f>SUM(D83,D78,D82)</f>
        <v>155.762394312214</v>
      </c>
      <c r="E91" s="9">
        <f>SUM(E83,E78,E82)</f>
        <v>8.81862315926662</v>
      </c>
      <c r="F91" s="9">
        <f>SUM(F83,F78,F82)</f>
        <v>9.158762899358351</v>
      </c>
      <c r="G91" s="9">
        <f>SUM(G83,G78,G82)</f>
        <v>7.20637609820392</v>
      </c>
      <c r="H91" s="9">
        <f>SUM(H83,H78,H82)</f>
        <v>8.184675285501591</v>
      </c>
      <c r="I91" s="9">
        <f>SUM(I83,I78,I82)</f>
        <v>122.381089059124</v>
      </c>
      <c r="J91" s="9">
        <f>SUM(J83,J78,J82)</f>
        <v>2188.875196305390</v>
      </c>
      <c r="K91" s="69">
        <f>SUM(K83,K78,K82)</f>
        <v>2488.931600473340</v>
      </c>
      <c r="L91" s="9">
        <f>SUM(L83,L78,L82)</f>
        <v>57.9721922645878</v>
      </c>
      <c r="M91" s="9">
        <f>SUM(M83,M78,M82)</f>
        <v>51.0295659227718</v>
      </c>
      <c r="N91" s="9">
        <f>SUM(N83,N78,N82)</f>
        <v>45.3452062810753</v>
      </c>
      <c r="O91" s="9">
        <f>SUM(O83,O78,O82)</f>
        <v>14.773246775464</v>
      </c>
      <c r="P91" s="9">
        <f>SUM(P83,P78,P82)</f>
        <v>4.33032332925198</v>
      </c>
      <c r="Q91" s="9">
        <f>SUM(Q83,Q78,Q82)</f>
        <v>7.60425005058108</v>
      </c>
      <c r="R91" s="9">
        <f>SUM(R83,R78,R82)</f>
        <v>1.40209100961465</v>
      </c>
      <c r="S91" s="9">
        <f>SUM(S83,S78,S82)</f>
        <v>2.46494670005367</v>
      </c>
      <c r="T91" s="9">
        <f>SUM(T83,T78,T82)</f>
        <v>70.3223371266279</v>
      </c>
      <c r="U91" s="9">
        <f>SUM(U83,U78,U82)</f>
        <v>382.391073316511</v>
      </c>
      <c r="V91" s="9">
        <f>SUM(V83,V78,V82)</f>
        <v>9.91416821310391</v>
      </c>
      <c r="W91" s="9">
        <f>SUM(W83,W78,W82)</f>
        <v>269.340900702683</v>
      </c>
      <c r="X91" s="10">
        <f>SUM(X83,X78,X82)</f>
        <v>0</v>
      </c>
      <c r="Y91" s="9">
        <f>SUM(Y83,Y78,Y82)</f>
        <v>311.796645656637</v>
      </c>
      <c r="Z91" s="9">
        <f>SUM(Z83,Z78,Z82)</f>
        <v>112.871060660074</v>
      </c>
      <c r="AA91" s="9">
        <f>SUM(AA83,AA78,AA82)</f>
        <v>119.028486905262</v>
      </c>
      <c r="AB91" s="9">
        <f>SUM(AB83,AB78,AB82)</f>
        <v>12.7138073158422</v>
      </c>
      <c r="AC91" s="11">
        <f>SUM(AC83,AC78,AC82)</f>
        <v>0</v>
      </c>
      <c r="AD91" s="9">
        <f>SUM(AD83,AD78,AD82)</f>
        <v>2.9364587912624</v>
      </c>
      <c r="AE91" s="9">
        <f>SUM(AE83,AE78,AE82)</f>
        <v>66.22947099593959</v>
      </c>
      <c r="AF91" s="9">
        <f>SUM(AF83,AF78,AF82)</f>
        <v>112.403513422795</v>
      </c>
      <c r="AG91" s="9">
        <f>SUM(AG83,AG78,AG82)</f>
        <v>145.936439328847</v>
      </c>
      <c r="AH91" s="9">
        <f>SUM(AH83,AH78,AH82)</f>
        <v>926.566220354075</v>
      </c>
      <c r="AI91" s="9">
        <f>SUM(AI83,AI78,AI82)</f>
        <v>759.6157659632599</v>
      </c>
      <c r="AJ91" s="9">
        <f>SUM(AJ83,AJ78,AJ82)</f>
        <v>322.566525945941</v>
      </c>
      <c r="AK91" s="9">
        <f>SUM(AK83,AK78,AK82)</f>
        <v>541.961237545913</v>
      </c>
      <c r="AL91" s="9">
        <f>SUM(AL83,AL78,AL82)</f>
        <v>84.6580153274964</v>
      </c>
      <c r="AM91" s="9">
        <f>SUM(AM83,AM78,AM82)</f>
        <v>293.283575014593</v>
      </c>
      <c r="AN91" s="9">
        <f>SUM(AN83,AN78,AN82)</f>
        <v>272.935032188578</v>
      </c>
      <c r="AO91" s="9">
        <f>SUM(AO83,AO78,AO82)</f>
        <v>330.574311019112</v>
      </c>
      <c r="AP91" s="9">
        <f>SUM(AP83,AP78,AP82)</f>
        <v>162.829167361389</v>
      </c>
      <c r="AQ91" s="9">
        <f>SUM(AQ83,AQ78,AQ82)</f>
        <v>19.6100377143998</v>
      </c>
      <c r="AR91" s="9">
        <f>SUM(AR83,AR78,AR82)</f>
        <v>27.4220316169095</v>
      </c>
      <c r="AS91" s="9">
        <f>SUM(AS83,AS78,AS82)</f>
        <v>705.209939484339</v>
      </c>
      <c r="AT91" s="9">
        <f>SUM(AT83,AT78,AT82)</f>
        <v>7.76327703513008</v>
      </c>
      <c r="AU91" s="9">
        <f>SUM(AU83,AU78,AU82)</f>
        <v>7.18085097066145</v>
      </c>
      <c r="AV91" s="9">
        <f>SUM(AV83,AV78,AV82)</f>
        <v>4.6180245548257</v>
      </c>
      <c r="AW91" s="9">
        <f>SUM(AW83,AW78,AW82)</f>
        <v>1.58904775762952</v>
      </c>
      <c r="AX91" s="9">
        <f>SUM(AX83,AX78,AX82)</f>
        <v>23.343246526787</v>
      </c>
      <c r="AY91" s="9">
        <f>SUM(AY83,AY78,AY82)</f>
        <v>3.89737069910219</v>
      </c>
      <c r="AZ91" s="9">
        <f>SUM(AZ83,AZ78,AZ82)</f>
        <v>117.354699165340</v>
      </c>
      <c r="BA91" s="9">
        <f>SUM(BA83,BA78,BA82)</f>
        <v>20.5996362667895</v>
      </c>
      <c r="BB91" s="9">
        <f>SUM(BB83,BB78,BB82)</f>
        <v>46.3470539727472</v>
      </c>
      <c r="BC91" s="9">
        <f>SUM(BC83,BC78,BC82)</f>
        <v>155.590253325855</v>
      </c>
      <c r="BD91" s="9">
        <f>SUM(BD83,BD78,BD82)</f>
        <v>564.578303674157</v>
      </c>
      <c r="BE91" s="9">
        <f>SUM(BE83,BE78,BE82)</f>
        <v>1026.902309576230</v>
      </c>
      <c r="BF91" s="9">
        <f>SUM(BF83,BF78,BF82)</f>
        <v>10.3873010227166</v>
      </c>
      <c r="BG91" s="9">
        <f>SUM(BG83,BG78,BG82)</f>
        <v>427.803610709605</v>
      </c>
      <c r="BH91" s="9">
        <f>SUM(BH83,BH78,BH82)</f>
        <v>66.6563808197362</v>
      </c>
      <c r="BI91" s="9">
        <f>SUM(BI83,BI78,BI82)</f>
        <v>276.434791778893</v>
      </c>
      <c r="BJ91" s="9">
        <f>SUM(BJ83,BJ78,BJ82)</f>
        <v>2.4380048790511</v>
      </c>
      <c r="BK91" s="9">
        <f>SUM(BK83,BK78,BK82)</f>
        <v>195.444601185966</v>
      </c>
      <c r="BL91" s="9">
        <f>SUM(BL83,BL78,BL82)</f>
        <v>855.4825652820369</v>
      </c>
      <c r="BM91" s="9">
        <f>SUM(BM83,BM78,BM82)</f>
        <v>75.1603330737654</v>
      </c>
      <c r="BN91" s="9">
        <f>SUM(BN83,BN78,BN82)</f>
        <v>10.3266457567511</v>
      </c>
      <c r="BO91" s="9">
        <f>SUM(BO83,BO78,BO82)</f>
        <v>783.895091600624</v>
      </c>
      <c r="BP91" s="9">
        <f>SUM(BP83,BP78,BP82)</f>
        <v>379.896253648161</v>
      </c>
      <c r="BQ91" s="9">
        <f>SUM(BQ83,BQ78,BQ82)</f>
        <v>4.93789418809493</v>
      </c>
      <c r="BR91" s="9">
        <f>SUM(BR83,BR78,BR82)</f>
        <v>18.6502946215469</v>
      </c>
      <c r="BS91" s="9">
        <f>SUM(BS83,BS78,BS82)</f>
        <v>3.2360901474892</v>
      </c>
      <c r="BT91" s="9">
        <f>SUM(BT83,BT78,BT82)</f>
        <v>167.356457182323</v>
      </c>
      <c r="BU91" s="9">
        <f>SUM(BU83,BU78,BU82)</f>
        <v>102.053062392938</v>
      </c>
      <c r="BV91" s="9">
        <f>SUM(BV83,BV78,BV82)</f>
        <v>16597.2802137123</v>
      </c>
      <c r="BW91" s="9">
        <f>SUM(BW83,BW78,BW82)</f>
        <v>2988.411879226560</v>
      </c>
      <c r="BX91" s="9">
        <f>SUM(BX83,BX78,BX82)</f>
        <v>978.9847048875999</v>
      </c>
      <c r="BY91" s="9">
        <f>SUM(BY83,BY78,BY82)</f>
        <v>650.855409019087</v>
      </c>
      <c r="BZ91" s="9">
        <f>SUM(BZ83,BZ78,BZ82)</f>
        <v>75.9422211749537</v>
      </c>
      <c r="CA91" s="9">
        <f>SUM(CA83,CA78,CA82)</f>
        <v>182.056078011874</v>
      </c>
      <c r="CB91" s="9">
        <f>SUM(CB83,CB78,CB82)</f>
        <v>-166.462284419252</v>
      </c>
      <c r="CC91" s="9">
        <f>SUM(CC83,CC78,CC82)</f>
        <v>6748.174957059680</v>
      </c>
      <c r="CD91" s="9">
        <f>SUM(CD83,CD78,CD82)</f>
        <v>11457.9629649606</v>
      </c>
      <c r="CE91" s="9">
        <f>SUM(CE83,CE78,CE82)</f>
        <v>28055.2431786729</v>
      </c>
      <c r="CF91" s="67">
        <f>SUM(CF83,CF78,CF5:CF74)</f>
        <v>0.430803790291944</v>
      </c>
      <c r="CG91" s="67">
        <f>SUM(CG83,CG78,CG5:CG74)/70</f>
        <v>0.64657250786508</v>
      </c>
    </row>
    <row r="92" ht="19" customHeight="1">
      <c r="A92" t="s" s="58">
        <v>1</v>
      </c>
      <c r="B92" s="59"/>
      <c r="C92" t="s" s="76">
        <v>235</v>
      </c>
      <c r="D92" s="90">
        <f>'Glad70-before-LQ'!D90</f>
        <v>0</v>
      </c>
      <c r="E92" s="4">
        <f>'Glad70-before-LQ'!E90</f>
        <v>0</v>
      </c>
      <c r="F92" s="4">
        <f>'Glad70-before-LQ'!F90</f>
        <v>0</v>
      </c>
      <c r="G92" s="4">
        <f>'Glad70-before-LQ'!G90</f>
        <v>0</v>
      </c>
      <c r="H92" s="4">
        <f>'Glad70-before-LQ'!H90</f>
        <v>0</v>
      </c>
      <c r="I92" s="4">
        <f>'Glad70-before-LQ'!I90</f>
        <v>0</v>
      </c>
      <c r="J92" s="4">
        <f>'Glad70-before-LQ'!J90</f>
        <v>0</v>
      </c>
      <c r="K92" s="69">
        <f>'Glad70-before-LQ'!K90</f>
        <v>0</v>
      </c>
      <c r="L92" s="4">
        <f>'Glad70-before-LQ'!L90</f>
        <v>0</v>
      </c>
      <c r="M92" s="4">
        <f>'Glad70-before-LQ'!M90</f>
        <v>0</v>
      </c>
      <c r="N92" s="4">
        <f>'Glad70-before-LQ'!N90</f>
        <v>0</v>
      </c>
      <c r="O92" s="4">
        <f>'Glad70-before-LQ'!O90</f>
        <v>0</v>
      </c>
      <c r="P92" s="4">
        <f>'Glad70-before-LQ'!P90</f>
        <v>0</v>
      </c>
      <c r="Q92" s="4">
        <f>'Glad70-before-LQ'!Q90</f>
        <v>0</v>
      </c>
      <c r="R92" s="4">
        <f>'Glad70-before-LQ'!R90</f>
        <v>0</v>
      </c>
      <c r="S92" s="4">
        <f>'Glad70-before-LQ'!S90</f>
        <v>0</v>
      </c>
      <c r="T92" s="4">
        <f>'Glad70-before-LQ'!T90</f>
        <v>0</v>
      </c>
      <c r="U92" s="4">
        <f>'Glad70-before-LQ'!U90</f>
        <v>0</v>
      </c>
      <c r="V92" s="4">
        <f>'Glad70-before-LQ'!V90</f>
        <v>0</v>
      </c>
      <c r="W92" s="4">
        <f>'Glad70-before-LQ'!W90</f>
        <v>0</v>
      </c>
      <c r="X92" s="10">
        <f>'Glad70-before-LQ'!X90</f>
        <v>174.65</v>
      </c>
      <c r="Y92" s="4">
        <f>'Glad70-before-LQ'!Y90</f>
        <v>0</v>
      </c>
      <c r="Z92" s="4">
        <f>'Glad70-before-LQ'!Z90</f>
        <v>0</v>
      </c>
      <c r="AA92" s="4">
        <f>'Glad70-before-LQ'!AA90</f>
        <v>0</v>
      </c>
      <c r="AB92" s="4">
        <f>'Glad70-before-LQ'!AB90</f>
        <v>0</v>
      </c>
      <c r="AC92" s="11">
        <f>'Glad70-before-LQ'!AC90</f>
        <v>0</v>
      </c>
      <c r="AD92" s="4">
        <f>'Glad70-before-LQ'!AD90</f>
        <v>0</v>
      </c>
      <c r="AE92" s="4">
        <f>'Glad70-before-LQ'!AE90</f>
        <v>0</v>
      </c>
      <c r="AF92" s="4">
        <f>'Glad70-before-LQ'!AF90</f>
        <v>0</v>
      </c>
      <c r="AG92" s="4">
        <f>'Glad70-before-LQ'!AG90</f>
        <v>0</v>
      </c>
      <c r="AH92" s="4">
        <f>'Glad70-before-LQ'!AH90</f>
        <v>0</v>
      </c>
      <c r="AI92" s="4">
        <f>'Glad70-before-LQ'!AI90</f>
        <v>0</v>
      </c>
      <c r="AJ92" s="4">
        <f>'Glad70-before-LQ'!AJ90</f>
        <v>0</v>
      </c>
      <c r="AK92" s="4">
        <f>'Glad70-before-LQ'!AK90</f>
        <v>0</v>
      </c>
      <c r="AL92" s="4">
        <f>'Glad70-before-LQ'!AL90</f>
        <v>0</v>
      </c>
      <c r="AM92" s="4">
        <f>'Glad70-before-LQ'!AM90</f>
        <v>0</v>
      </c>
      <c r="AN92" s="4">
        <f>'Glad70-before-LQ'!AN90</f>
        <v>0</v>
      </c>
      <c r="AO92" s="4">
        <f>'Glad70-before-LQ'!AO90</f>
        <v>0</v>
      </c>
      <c r="AP92" s="4">
        <f>'Glad70-before-LQ'!AP90</f>
        <v>0</v>
      </c>
      <c r="AQ92" s="4">
        <f>'Glad70-before-LQ'!AQ90</f>
        <v>0</v>
      </c>
      <c r="AR92" s="4">
        <f>'Glad70-before-LQ'!AR90</f>
        <v>0</v>
      </c>
      <c r="AS92" s="4">
        <f>'Glad70-before-LQ'!AS90</f>
        <v>0</v>
      </c>
      <c r="AT92" s="4">
        <f>'Glad70-before-LQ'!AT90</f>
        <v>0</v>
      </c>
      <c r="AU92" s="4">
        <f>'Glad70-before-LQ'!AU90</f>
        <v>0</v>
      </c>
      <c r="AV92" s="4">
        <f>'Glad70-before-LQ'!AV90</f>
        <v>0</v>
      </c>
      <c r="AW92" s="4">
        <f>'Glad70-before-LQ'!AW90</f>
        <v>0</v>
      </c>
      <c r="AX92" s="4">
        <f>'Glad70-before-LQ'!AX90</f>
        <v>0</v>
      </c>
      <c r="AY92" s="4">
        <f>'Glad70-before-LQ'!AY90</f>
        <v>0</v>
      </c>
      <c r="AZ92" s="4">
        <f>'Glad70-before-LQ'!AZ90</f>
        <v>0</v>
      </c>
      <c r="BA92" s="4">
        <f>'Glad70-before-LQ'!BA90</f>
        <v>0</v>
      </c>
      <c r="BB92" s="4">
        <f>'Glad70-before-LQ'!BB90</f>
        <v>0</v>
      </c>
      <c r="BC92" s="4">
        <f>'Glad70-before-LQ'!BC90</f>
        <v>0</v>
      </c>
      <c r="BD92" s="4">
        <f>'Glad70-before-LQ'!BD90</f>
        <v>0</v>
      </c>
      <c r="BE92" s="4">
        <f>'Glad70-before-LQ'!BE90</f>
        <v>0</v>
      </c>
      <c r="BF92" s="4">
        <f>'Glad70-before-LQ'!BF90</f>
        <v>0</v>
      </c>
      <c r="BG92" s="4">
        <f>'Glad70-before-LQ'!BG90</f>
        <v>0</v>
      </c>
      <c r="BH92" s="4">
        <f>'Glad70-before-LQ'!BH90</f>
        <v>0</v>
      </c>
      <c r="BI92" s="4">
        <f>'Glad70-before-LQ'!BI90</f>
        <v>0</v>
      </c>
      <c r="BJ92" s="4">
        <f>'Glad70-before-LQ'!BJ90</f>
        <v>0</v>
      </c>
      <c r="BK92" s="4">
        <f>'Glad70-before-LQ'!BK90</f>
        <v>0</v>
      </c>
      <c r="BL92" s="4">
        <f>'Glad70-before-LQ'!BL90</f>
        <v>0</v>
      </c>
      <c r="BM92" s="4">
        <f>'Glad70-before-LQ'!BM90</f>
        <v>0</v>
      </c>
      <c r="BN92" s="4">
        <f>'Glad70-before-LQ'!BN90</f>
        <v>0</v>
      </c>
      <c r="BO92" s="4">
        <f>'Glad70-before-LQ'!BO90</f>
        <v>0</v>
      </c>
      <c r="BP92" s="4">
        <f>'Glad70-before-LQ'!BP90</f>
        <v>0</v>
      </c>
      <c r="BQ92" s="4">
        <f>'Glad70-before-LQ'!BQ90</f>
        <v>0</v>
      </c>
      <c r="BR92" s="4">
        <f>'Glad70-before-LQ'!BR90</f>
        <v>0</v>
      </c>
      <c r="BS92" s="4">
        <f>'Glad70-before-LQ'!BS90</f>
        <v>0</v>
      </c>
      <c r="BT92" s="4">
        <f>'Glad70-before-LQ'!BT90</f>
        <v>0</v>
      </c>
      <c r="BU92" s="4">
        <f>'Glad70-before-LQ'!BU90</f>
        <v>0</v>
      </c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</row>
    <row r="93" ht="19" customHeight="1">
      <c r="A93" s="59"/>
      <c r="B93" s="59"/>
      <c r="C93" t="s" s="76">
        <v>236</v>
      </c>
      <c r="D93" s="90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69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4">
        <v>1</v>
      </c>
      <c r="U93" s="4">
        <v>1</v>
      </c>
      <c r="V93" s="4">
        <v>1</v>
      </c>
      <c r="W93" s="4">
        <v>1</v>
      </c>
      <c r="X93" s="10">
        <v>0</v>
      </c>
      <c r="Y93" s="4">
        <v>1</v>
      </c>
      <c r="Z93" s="4">
        <v>1</v>
      </c>
      <c r="AA93" s="4">
        <v>1</v>
      </c>
      <c r="AB93" s="4">
        <v>1</v>
      </c>
      <c r="AC93" s="11">
        <v>0</v>
      </c>
      <c r="AD93" s="4">
        <v>1</v>
      </c>
      <c r="AE93" s="4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4">
        <v>1</v>
      </c>
      <c r="BA93" s="4">
        <v>1</v>
      </c>
      <c r="BB93" s="4">
        <v>1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v>1</v>
      </c>
      <c r="BI93" s="4">
        <v>1</v>
      </c>
      <c r="BJ93" s="4">
        <v>1</v>
      </c>
      <c r="BK93" s="4">
        <v>1</v>
      </c>
      <c r="BL93" s="4">
        <v>1</v>
      </c>
      <c r="BM93" s="4">
        <v>1</v>
      </c>
      <c r="BN93" s="4">
        <v>1</v>
      </c>
      <c r="BO93" s="4">
        <v>1</v>
      </c>
      <c r="BP93" s="4">
        <v>1</v>
      </c>
      <c r="BQ93" s="4">
        <v>1</v>
      </c>
      <c r="BR93" s="4">
        <v>1</v>
      </c>
      <c r="BS93" s="4">
        <v>1</v>
      </c>
      <c r="BT93" s="4">
        <v>1</v>
      </c>
      <c r="BU93" s="4">
        <v>1</v>
      </c>
      <c r="BV93" s="4"/>
      <c r="BW93" s="4"/>
      <c r="BX93" s="4"/>
      <c r="BY93" s="4"/>
      <c r="BZ93" s="4"/>
      <c r="CA93" s="4"/>
      <c r="CB93" s="4"/>
      <c r="CC93" s="4"/>
      <c r="CD93" s="4"/>
      <c r="CE93" s="4">
        <f>CE91-'Glad-complete-mm'!CE96</f>
        <v>-1265.7160552897</v>
      </c>
      <c r="CF93" s="4"/>
      <c r="CG93" s="4"/>
    </row>
  </sheetData>
  <mergeCells count="1">
    <mergeCell ref="A1:C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